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activeX/activeX6.xml" ContentType="application/vnd.ms-office.activeX+xml"/>
  <Override PartName="/xl/activeX/activeX6.bin" ContentType="application/vnd.ms-office.activeX"/>
  <Override PartName="/xl/activeX/activeX7.xml" ContentType="application/vnd.ms-office.activeX+xml"/>
  <Override PartName="/xl/activeX/activeX7.bin" ContentType="application/vnd.ms-office.activeX"/>
  <Override PartName="/xl/activeX/activeX8.xml" ContentType="application/vnd.ms-office.activeX+xml"/>
  <Override PartName="/xl/activeX/activeX8.bin" ContentType="application/vnd.ms-office.activeX"/>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xl/comments1.xml" ContentType="application/vnd.openxmlformats-officedocument.spreadsheetml.comments+xml"/>
  <Override PartName="/xl/tables/table2.xml" ContentType="application/vnd.openxmlformats-officedocument.spreadsheetml.table+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drawings/drawing4.xml" ContentType="application/vnd.openxmlformats-officedocument.drawing+xml"/>
  <Override PartName="/xl/tables/table3.xml" ContentType="application/vnd.openxmlformats-officedocument.spreadsheetml.table+xml"/>
  <Override PartName="/xl/drawings/drawing5.xml" ContentType="application/vnd.openxmlformats-officedocument.drawing+xml"/>
  <Override PartName="/xl/comments2.xml" ContentType="application/vnd.openxmlformats-officedocument.spreadsheetml.comments+xml"/>
  <Override PartName="/xl/drawings/drawing6.xml" ContentType="application/vnd.openxmlformats-officedocument.drawing+xml"/>
  <Override PartName="/xl/comments3.xml" ContentType="application/vnd.openxmlformats-officedocument.spreadsheetml.comments+xml"/>
  <Override PartName="/xl/calcChain.xml" ContentType="application/vnd.openxmlformats-officedocument.spreadsheetml.calcChain+xml"/>
  <Override PartName="/xl/python.xml" ContentType="application/vnd.ms-excel.pytho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166925"/>
  <mc:AlternateContent xmlns:mc="http://schemas.openxmlformats.org/markup-compatibility/2006">
    <mc:Choice Requires="x15">
      <x15ac:absPath xmlns:x15ac="http://schemas.microsoft.com/office/spreadsheetml/2010/11/ac" url="C:\Users\juanv\Downloads\"/>
    </mc:Choice>
  </mc:AlternateContent>
  <xr:revisionPtr revIDLastSave="0" documentId="8_{847082B6-7171-46FA-9995-AA133870E511}" xr6:coauthVersionLast="47" xr6:coauthVersionMax="47" xr10:uidLastSave="{00000000-0000-0000-0000-000000000000}"/>
  <bookViews>
    <workbookView xWindow="-108" yWindow="-108" windowWidth="23256" windowHeight="13896" firstSheet="1" activeTab="1" xr2:uid="{5746E557-C626-4A4C-88C1-433F1EA764B3}"/>
  </bookViews>
  <sheets>
    <sheet name="Hoja2" sheetId="2" state="hidden" r:id="rId1"/>
    <sheet name="PLANEAMIENTO" sheetId="1" r:id="rId2"/>
    <sheet name="Programa" sheetId="9" r:id="rId3"/>
    <sheet name="Programacion" sheetId="6" state="hidden" r:id="rId4"/>
    <sheet name="Programa (2)" sheetId="16" state="hidden" r:id="rId5"/>
    <sheet name="Horas extra" sheetId="10" r:id="rId6"/>
    <sheet name="Resumen horas extra" sheetId="19" state="hidden" r:id="rId7"/>
    <sheet name="Status MOD" sheetId="11" state="hidden" r:id="rId8"/>
    <sheet name="Bonos" sheetId="22" r:id="rId9"/>
    <sheet name="Tiempos" sheetId="13" r:id="rId10"/>
    <sheet name="CROMADOS" sheetId="21" r:id="rId11"/>
    <sheet name="Evaluaciones" sheetId="14" r:id="rId12"/>
    <sheet name="Comparaciones" sheetId="17" state="hidden" r:id="rId13"/>
    <sheet name="Personal - Fabricaciones" sheetId="12" r:id="rId14"/>
    <sheet name="Formatos" sheetId="15" state="hidden" r:id="rId15"/>
    <sheet name="Costos" sheetId="20" r:id="rId16"/>
    <sheet name="Configuracion" sheetId="7" state="hidden" r:id="rId17"/>
    <sheet name="Hoja3" sheetId="3" state="hidden" r:id="rId18"/>
    <sheet name="Hoja1" sheetId="4" state="hidden" r:id="rId19"/>
  </sheets>
  <definedNames>
    <definedName name="_xlnm._FilterDatabase" localSheetId="1" hidden="1">PLANEAMIENTO!$A$4:$AK$876</definedName>
    <definedName name="_xlnm._FilterDatabase" localSheetId="7" hidden="1">'Status MOD'!$B$301:$G$333</definedName>
    <definedName name="SegmentaciónDeDatos_STATUS_FINAL">#N/A</definedName>
  </definedNames>
  <calcPr calcId="191028"/>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0"/>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T876" i="1" l="1"/>
  <c r="K153" i="21"/>
  <c r="E153" i="21"/>
  <c r="C153" i="21"/>
  <c r="F153" i="21" s="1" a="1"/>
  <c r="K152" i="21"/>
  <c r="E152" i="21"/>
  <c r="C152" i="21"/>
  <c r="F152" i="21" s="1" a="1"/>
  <c r="F152" i="21" s="1"/>
  <c r="K147" i="21"/>
  <c r="E147" i="21"/>
  <c r="C147" i="21"/>
  <c r="K146" i="21"/>
  <c r="E146" i="21"/>
  <c r="C146" i="21"/>
  <c r="D5827" i="9"/>
  <c r="C5827" i="9"/>
  <c r="D5826" i="9"/>
  <c r="C5826" i="9"/>
  <c r="D5825" i="9"/>
  <c r="C5825" i="9"/>
  <c r="D5824" i="9"/>
  <c r="C5824" i="9"/>
  <c r="D5823" i="9"/>
  <c r="C5823" i="9"/>
  <c r="D5822" i="9"/>
  <c r="C5822" i="9"/>
  <c r="D5821" i="9"/>
  <c r="C5821" i="9"/>
  <c r="D5820" i="9"/>
  <c r="C5820" i="9"/>
  <c r="D5819" i="9"/>
  <c r="C5819" i="9"/>
  <c r="D5818" i="9"/>
  <c r="C5818" i="9"/>
  <c r="D5817" i="9"/>
  <c r="C5817" i="9"/>
  <c r="D5816" i="9"/>
  <c r="C5816" i="9"/>
  <c r="D5815" i="9"/>
  <c r="C5815" i="9"/>
  <c r="D5814" i="9"/>
  <c r="C5814" i="9"/>
  <c r="D5813" i="9"/>
  <c r="C5813" i="9"/>
  <c r="D5812" i="9"/>
  <c r="C5812" i="9"/>
  <c r="D5811" i="9"/>
  <c r="C5811" i="9"/>
  <c r="D5810" i="9"/>
  <c r="C5810" i="9"/>
  <c r="D5809" i="9"/>
  <c r="C5809" i="9"/>
  <c r="D5808" i="9"/>
  <c r="C5808" i="9"/>
  <c r="D5807" i="9"/>
  <c r="C5807" i="9"/>
  <c r="D5806" i="9"/>
  <c r="C5806" i="9"/>
  <c r="D5805" i="9"/>
  <c r="C5805" i="9"/>
  <c r="D5804" i="9"/>
  <c r="C5804" i="9"/>
  <c r="D5803" i="9"/>
  <c r="C5803" i="9"/>
  <c r="D5802" i="9"/>
  <c r="C5802" i="9"/>
  <c r="D5801" i="9"/>
  <c r="C5801" i="9"/>
  <c r="D5800" i="9"/>
  <c r="C5800" i="9"/>
  <c r="D5799" i="9"/>
  <c r="C5799" i="9"/>
  <c r="D5798" i="9"/>
  <c r="C5798" i="9"/>
  <c r="D5797" i="9"/>
  <c r="C5797" i="9"/>
  <c r="D5796" i="9"/>
  <c r="C5796" i="9"/>
  <c r="D5795" i="9"/>
  <c r="C5795" i="9"/>
  <c r="D5794" i="9"/>
  <c r="C5794" i="9"/>
  <c r="D5793" i="9"/>
  <c r="C5793" i="9"/>
  <c r="D5792" i="9"/>
  <c r="C5792" i="9"/>
  <c r="D5791" i="9"/>
  <c r="C5791" i="9"/>
  <c r="D5790" i="9"/>
  <c r="C5790" i="9"/>
  <c r="D5789" i="9"/>
  <c r="C5789" i="9"/>
  <c r="D5788" i="9"/>
  <c r="C5788" i="9"/>
  <c r="D5787" i="9"/>
  <c r="C5787" i="9"/>
  <c r="D5786" i="9"/>
  <c r="C5786" i="9"/>
  <c r="D5785" i="9"/>
  <c r="C5785" i="9"/>
  <c r="D5784" i="9"/>
  <c r="C5784" i="9"/>
  <c r="D5783" i="9"/>
  <c r="C5783" i="9"/>
  <c r="D5782" i="9"/>
  <c r="C5782" i="9"/>
  <c r="D5781" i="9"/>
  <c r="C5781" i="9"/>
  <c r="D5780" i="9"/>
  <c r="C5780" i="9"/>
  <c r="D5779" i="9"/>
  <c r="C5779" i="9"/>
  <c r="D5778" i="9"/>
  <c r="C5778" i="9"/>
  <c r="D5777" i="9"/>
  <c r="C5777" i="9"/>
  <c r="D5776" i="9"/>
  <c r="C5776" i="9"/>
  <c r="D5775" i="9"/>
  <c r="C5775" i="9"/>
  <c r="D5774" i="9"/>
  <c r="C5774" i="9"/>
  <c r="D5773" i="9"/>
  <c r="C5773" i="9"/>
  <c r="D5772" i="9"/>
  <c r="C5772" i="9"/>
  <c r="D5771" i="9"/>
  <c r="C5771" i="9"/>
  <c r="D5770" i="9"/>
  <c r="C5770" i="9"/>
  <c r="D5769" i="9"/>
  <c r="C5769" i="9"/>
  <c r="D5768" i="9"/>
  <c r="C5768" i="9"/>
  <c r="D5767" i="9"/>
  <c r="C5767" i="9"/>
  <c r="D5766" i="9"/>
  <c r="C5766" i="9"/>
  <c r="D5765" i="9"/>
  <c r="C5765" i="9"/>
  <c r="D5764" i="9"/>
  <c r="C5764" i="9"/>
  <c r="D5763" i="9"/>
  <c r="C5763" i="9"/>
  <c r="D5762" i="9"/>
  <c r="C5762" i="9"/>
  <c r="D5761" i="9"/>
  <c r="C5761" i="9"/>
  <c r="D5760" i="9"/>
  <c r="C5760" i="9"/>
  <c r="D5759" i="9"/>
  <c r="C5759" i="9"/>
  <c r="D5758" i="9"/>
  <c r="C5758" i="9"/>
  <c r="D5757" i="9"/>
  <c r="C5757" i="9"/>
  <c r="D5756" i="9"/>
  <c r="C5756" i="9"/>
  <c r="D5755" i="9"/>
  <c r="C5755" i="9"/>
  <c r="D5754" i="9"/>
  <c r="C5754" i="9"/>
  <c r="D5753" i="9"/>
  <c r="C5753" i="9"/>
  <c r="D5752" i="9"/>
  <c r="C5752" i="9"/>
  <c r="D5751" i="9"/>
  <c r="C5751" i="9"/>
  <c r="D5750" i="9"/>
  <c r="C5750" i="9"/>
  <c r="D5749" i="9"/>
  <c r="C5749" i="9"/>
  <c r="D5748" i="9"/>
  <c r="C5748" i="9"/>
  <c r="D5747" i="9"/>
  <c r="C5747" i="9"/>
  <c r="D5746" i="9"/>
  <c r="C5746" i="9"/>
  <c r="D5745" i="9"/>
  <c r="C5745" i="9"/>
  <c r="D5744" i="9"/>
  <c r="C5744" i="9"/>
  <c r="D5743" i="9"/>
  <c r="C5743" i="9"/>
  <c r="D5742" i="9"/>
  <c r="C5742" i="9"/>
  <c r="D5741" i="9"/>
  <c r="C5741" i="9"/>
  <c r="D5740" i="9"/>
  <c r="C5740" i="9"/>
  <c r="D5739" i="9"/>
  <c r="C5739" i="9"/>
  <c r="D5738" i="9"/>
  <c r="C5738" i="9"/>
  <c r="D5737" i="9"/>
  <c r="C5737" i="9"/>
  <c r="D5736" i="9"/>
  <c r="C5736" i="9"/>
  <c r="D5735" i="9"/>
  <c r="C5735" i="9"/>
  <c r="D5734" i="9"/>
  <c r="C5734" i="9"/>
  <c r="D5733" i="9"/>
  <c r="C5733" i="9"/>
  <c r="D5732" i="9"/>
  <c r="C5732" i="9"/>
  <c r="D5731" i="9"/>
  <c r="C5731" i="9"/>
  <c r="D5730" i="9"/>
  <c r="C5730" i="9"/>
  <c r="D5729" i="9"/>
  <c r="C5729" i="9"/>
  <c r="D5728" i="9"/>
  <c r="C5728" i="9"/>
  <c r="D5727" i="9"/>
  <c r="C5727" i="9"/>
  <c r="D5726" i="9"/>
  <c r="C5726" i="9"/>
  <c r="D5725" i="9"/>
  <c r="C5725" i="9"/>
  <c r="D5724" i="9"/>
  <c r="C5724" i="9"/>
  <c r="D5723" i="9"/>
  <c r="C5723" i="9"/>
  <c r="D5722" i="9"/>
  <c r="C5722" i="9"/>
  <c r="D5721" i="9"/>
  <c r="C5721" i="9"/>
  <c r="D5720" i="9"/>
  <c r="C5720" i="9"/>
  <c r="D5719" i="9"/>
  <c r="C5719" i="9"/>
  <c r="D5718" i="9"/>
  <c r="C5718" i="9"/>
  <c r="D5717" i="9"/>
  <c r="C5717" i="9"/>
  <c r="D5716" i="9"/>
  <c r="C5716" i="9"/>
  <c r="D5715" i="9"/>
  <c r="C5715" i="9"/>
  <c r="D5714" i="9"/>
  <c r="C5714" i="9"/>
  <c r="D5713" i="9"/>
  <c r="C5713" i="9"/>
  <c r="D5712" i="9"/>
  <c r="C5712" i="9"/>
  <c r="D5711" i="9"/>
  <c r="C5711" i="9"/>
  <c r="D5710" i="9"/>
  <c r="C5710" i="9"/>
  <c r="D5709" i="9"/>
  <c r="C5709" i="9"/>
  <c r="D5708" i="9"/>
  <c r="C5708" i="9"/>
  <c r="D5707" i="9"/>
  <c r="C5707" i="9"/>
  <c r="D5706" i="9"/>
  <c r="C5706" i="9"/>
  <c r="D5705" i="9"/>
  <c r="C5705" i="9"/>
  <c r="D5704" i="9"/>
  <c r="C5704" i="9"/>
  <c r="D5703" i="9"/>
  <c r="C5703" i="9"/>
  <c r="D5702" i="9"/>
  <c r="C5702" i="9"/>
  <c r="K143" i="21"/>
  <c r="E143" i="21"/>
  <c r="C143" i="21"/>
  <c r="K142" i="21"/>
  <c r="E142" i="21"/>
  <c r="C142" i="21"/>
  <c r="K141" i="21"/>
  <c r="E141" i="21"/>
  <c r="C141" i="21"/>
  <c r="K140" i="21"/>
  <c r="E140" i="21"/>
  <c r="C140" i="21"/>
  <c r="F140" i="21" s="1" a="1"/>
  <c r="F140" i="21" s="1"/>
  <c r="K139" i="21"/>
  <c r="E139" i="21"/>
  <c r="C139" i="21"/>
  <c r="K138" i="21"/>
  <c r="E138" i="21"/>
  <c r="C138" i="21"/>
  <c r="F138" i="21" s="1" a="1"/>
  <c r="F138" i="21" s="1"/>
  <c r="AT875" i="1"/>
  <c r="D5688" i="9"/>
  <c r="C5688" i="9"/>
  <c r="D5687" i="9"/>
  <c r="C5687" i="9"/>
  <c r="D5686" i="9"/>
  <c r="C5686" i="9"/>
  <c r="K134" i="21"/>
  <c r="E134" i="21"/>
  <c r="C134" i="21"/>
  <c r="K133" i="21"/>
  <c r="E133" i="21"/>
  <c r="C133" i="21"/>
  <c r="K132" i="21"/>
  <c r="E132" i="21"/>
  <c r="C132" i="21"/>
  <c r="K131" i="21"/>
  <c r="E131" i="21"/>
  <c r="C131" i="21"/>
  <c r="K130" i="21"/>
  <c r="E130" i="21"/>
  <c r="C130" i="21"/>
  <c r="G2152" i="10"/>
  <c r="G2153" i="10"/>
  <c r="G2154" i="10"/>
  <c r="G2155" i="10"/>
  <c r="G2156" i="10"/>
  <c r="G2157" i="10"/>
  <c r="G2151" i="10"/>
  <c r="F2152" i="10"/>
  <c r="F2153" i="10"/>
  <c r="F2154" i="10"/>
  <c r="F2155" i="10"/>
  <c r="F2156" i="10"/>
  <c r="F2157" i="10"/>
  <c r="F2151" i="10"/>
  <c r="K2145" i="10"/>
  <c r="G2147" i="10"/>
  <c r="K2146" i="10"/>
  <c r="K2144" i="10"/>
  <c r="K2143" i="10"/>
  <c r="K2142" i="10"/>
  <c r="I2140" i="10"/>
  <c r="C2140" i="10"/>
  <c r="K2135" i="10"/>
  <c r="K2134" i="10"/>
  <c r="G2138" i="10"/>
  <c r="K2137" i="10"/>
  <c r="K2136" i="10"/>
  <c r="K2133" i="10"/>
  <c r="I2131" i="10"/>
  <c r="C2131" i="10"/>
  <c r="AC55" i="13"/>
  <c r="AD72" i="13"/>
  <c r="K126" i="21"/>
  <c r="E126" i="21"/>
  <c r="C126" i="21"/>
  <c r="K125" i="21"/>
  <c r="E125" i="21"/>
  <c r="C125" i="21"/>
  <c r="F125" i="21" s="1" a="1"/>
  <c r="K124" i="21"/>
  <c r="E124" i="21"/>
  <c r="C124" i="21"/>
  <c r="K123" i="21"/>
  <c r="E123" i="21"/>
  <c r="C123" i="21"/>
  <c r="K122" i="21"/>
  <c r="E122" i="21"/>
  <c r="C122" i="21"/>
  <c r="K121" i="21"/>
  <c r="E121" i="21"/>
  <c r="C121" i="21"/>
  <c r="K120" i="21"/>
  <c r="E120" i="21"/>
  <c r="C120" i="21"/>
  <c r="C118" i="21"/>
  <c r="K119" i="21"/>
  <c r="E119" i="21"/>
  <c r="C119" i="21"/>
  <c r="K118" i="21"/>
  <c r="E118" i="21"/>
  <c r="K117" i="21"/>
  <c r="E117" i="21"/>
  <c r="C117" i="21"/>
  <c r="K116" i="21"/>
  <c r="E116" i="21"/>
  <c r="C116" i="21"/>
  <c r="K115" i="21"/>
  <c r="E115" i="21"/>
  <c r="C115" i="21"/>
  <c r="K114" i="21"/>
  <c r="E114" i="21"/>
  <c r="C114" i="21"/>
  <c r="K113" i="21"/>
  <c r="E113" i="21"/>
  <c r="C113" i="21"/>
  <c r="F113" i="21" s="1" a="1"/>
  <c r="K112" i="21"/>
  <c r="E112" i="21"/>
  <c r="C112" i="21"/>
  <c r="K111" i="21"/>
  <c r="E111" i="21"/>
  <c r="C111" i="21"/>
  <c r="D5685" i="9"/>
  <c r="C5685" i="9"/>
  <c r="D5684" i="9"/>
  <c r="C5684" i="9"/>
  <c r="D5683" i="9"/>
  <c r="C5683" i="9"/>
  <c r="D5682" i="9"/>
  <c r="C5682" i="9"/>
  <c r="D5681" i="9"/>
  <c r="C5681" i="9"/>
  <c r="D5680" i="9"/>
  <c r="C5680" i="9"/>
  <c r="D5679" i="9"/>
  <c r="C5679" i="9"/>
  <c r="D5678" i="9"/>
  <c r="C5678" i="9"/>
  <c r="D5677" i="9"/>
  <c r="C5677" i="9"/>
  <c r="D5676" i="9"/>
  <c r="C5676" i="9"/>
  <c r="D5675" i="9"/>
  <c r="C5675" i="9"/>
  <c r="D5674" i="9"/>
  <c r="C5674" i="9"/>
  <c r="D5673" i="9"/>
  <c r="C5673" i="9"/>
  <c r="D5672" i="9"/>
  <c r="C5672" i="9"/>
  <c r="D5671" i="9"/>
  <c r="C5671" i="9"/>
  <c r="D5670" i="9"/>
  <c r="C5670" i="9"/>
  <c r="D5669" i="9"/>
  <c r="C5669" i="9"/>
  <c r="D5668" i="9"/>
  <c r="C5668" i="9"/>
  <c r="D5667" i="9"/>
  <c r="C5667" i="9"/>
  <c r="D5666" i="9"/>
  <c r="C5666" i="9"/>
  <c r="D5665" i="9"/>
  <c r="C5665" i="9"/>
  <c r="D5664" i="9"/>
  <c r="C5664" i="9"/>
  <c r="D5663" i="9"/>
  <c r="C5663" i="9"/>
  <c r="D5662" i="9"/>
  <c r="C5662" i="9"/>
  <c r="D5661" i="9"/>
  <c r="C5661" i="9"/>
  <c r="D5660" i="9"/>
  <c r="C5660" i="9"/>
  <c r="D5659" i="9"/>
  <c r="C5659" i="9"/>
  <c r="D5658" i="9"/>
  <c r="C5658" i="9"/>
  <c r="D5657" i="9"/>
  <c r="C5657" i="9"/>
  <c r="D5656" i="9"/>
  <c r="C5656" i="9"/>
  <c r="D5655" i="9"/>
  <c r="C5655" i="9"/>
  <c r="D5654" i="9"/>
  <c r="C5654" i="9"/>
  <c r="D5653" i="9"/>
  <c r="C5653" i="9"/>
  <c r="D5652" i="9"/>
  <c r="C5652" i="9"/>
  <c r="D5651" i="9"/>
  <c r="C5651" i="9"/>
  <c r="D5650" i="9"/>
  <c r="C5650" i="9"/>
  <c r="D5649" i="9"/>
  <c r="C5649" i="9"/>
  <c r="D5648" i="9"/>
  <c r="C5648" i="9"/>
  <c r="D5647" i="9"/>
  <c r="C5647" i="9"/>
  <c r="D5646" i="9"/>
  <c r="C5646" i="9"/>
  <c r="D5645" i="9"/>
  <c r="C5645" i="9"/>
  <c r="D5644" i="9"/>
  <c r="C5644" i="9"/>
  <c r="D5643" i="9"/>
  <c r="C5643" i="9"/>
  <c r="D5642" i="9"/>
  <c r="C5642" i="9"/>
  <c r="D5641" i="9"/>
  <c r="C5641" i="9"/>
  <c r="D5640" i="9"/>
  <c r="C5640" i="9"/>
  <c r="D5639" i="9"/>
  <c r="C5639" i="9"/>
  <c r="D5638" i="9"/>
  <c r="C5638" i="9"/>
  <c r="D5637" i="9"/>
  <c r="C5637" i="9"/>
  <c r="D5636" i="9"/>
  <c r="C5636" i="9"/>
  <c r="D5635" i="9"/>
  <c r="C5635" i="9"/>
  <c r="D5634" i="9"/>
  <c r="C5634" i="9"/>
  <c r="D5633" i="9"/>
  <c r="C5633" i="9"/>
  <c r="D5632" i="9"/>
  <c r="C5632" i="9"/>
  <c r="D5631" i="9"/>
  <c r="C5631" i="9"/>
  <c r="D5630" i="9"/>
  <c r="C5630" i="9"/>
  <c r="D5629" i="9"/>
  <c r="C5629" i="9"/>
  <c r="D5628" i="9"/>
  <c r="C5628" i="9"/>
  <c r="D5627" i="9"/>
  <c r="C5627" i="9"/>
  <c r="D5626" i="9"/>
  <c r="C5626" i="9"/>
  <c r="D5625" i="9"/>
  <c r="C5625" i="9"/>
  <c r="D5624" i="9"/>
  <c r="C5624" i="9"/>
  <c r="D5623" i="9"/>
  <c r="C5623" i="9"/>
  <c r="D5622" i="9"/>
  <c r="C5622" i="9"/>
  <c r="D5621" i="9"/>
  <c r="C5621" i="9"/>
  <c r="D5620" i="9"/>
  <c r="C5620" i="9"/>
  <c r="D5619" i="9"/>
  <c r="C5619" i="9"/>
  <c r="D5618" i="9"/>
  <c r="C5618" i="9"/>
  <c r="D5617" i="9"/>
  <c r="C5617" i="9"/>
  <c r="D5616" i="9"/>
  <c r="C5616" i="9"/>
  <c r="D5615" i="9"/>
  <c r="C5615" i="9"/>
  <c r="D5614" i="9"/>
  <c r="C5614" i="9"/>
  <c r="D5613" i="9"/>
  <c r="C5613" i="9"/>
  <c r="D5612" i="9"/>
  <c r="C5612" i="9"/>
  <c r="D5611" i="9"/>
  <c r="C5611" i="9"/>
  <c r="D5610" i="9"/>
  <c r="C5610" i="9"/>
  <c r="D5609" i="9"/>
  <c r="C5609" i="9"/>
  <c r="D5608" i="9"/>
  <c r="C5608" i="9"/>
  <c r="D5607" i="9"/>
  <c r="C5607" i="9"/>
  <c r="D5606" i="9"/>
  <c r="C5606" i="9"/>
  <c r="D5605" i="9"/>
  <c r="C5605" i="9"/>
  <c r="D5604" i="9"/>
  <c r="C5604" i="9"/>
  <c r="D5603" i="9"/>
  <c r="C5603" i="9"/>
  <c r="D5602" i="9"/>
  <c r="C5602" i="9"/>
  <c r="D5601" i="9"/>
  <c r="C5601" i="9"/>
  <c r="D5600" i="9"/>
  <c r="C5600" i="9"/>
  <c r="D5599" i="9"/>
  <c r="C5599" i="9"/>
  <c r="D5598" i="9"/>
  <c r="C5598" i="9"/>
  <c r="D5597" i="9"/>
  <c r="C5597" i="9"/>
  <c r="D5596" i="9"/>
  <c r="C5596" i="9"/>
  <c r="D5595" i="9"/>
  <c r="C5595" i="9"/>
  <c r="D5594" i="9"/>
  <c r="C5594" i="9"/>
  <c r="D5593" i="9"/>
  <c r="C5593" i="9"/>
  <c r="D5592" i="9"/>
  <c r="C5592" i="9"/>
  <c r="D5591" i="9"/>
  <c r="C5591" i="9"/>
  <c r="D5590" i="9"/>
  <c r="C5590" i="9"/>
  <c r="D5589" i="9"/>
  <c r="C5589" i="9"/>
  <c r="D5588" i="9"/>
  <c r="C5588" i="9"/>
  <c r="D5587" i="9"/>
  <c r="C5587" i="9"/>
  <c r="D5586" i="9"/>
  <c r="C5586" i="9"/>
  <c r="D5585" i="9"/>
  <c r="C5585" i="9"/>
  <c r="D5584" i="9"/>
  <c r="C5584" i="9"/>
  <c r="D5583" i="9"/>
  <c r="C5583" i="9"/>
  <c r="D5582" i="9"/>
  <c r="C5582" i="9"/>
  <c r="D5581" i="9"/>
  <c r="C5581" i="9"/>
  <c r="D5580" i="9"/>
  <c r="C5580" i="9"/>
  <c r="D5579" i="9"/>
  <c r="C5579" i="9"/>
  <c r="D5578" i="9"/>
  <c r="C5578" i="9"/>
  <c r="D5577" i="9"/>
  <c r="C5577" i="9"/>
  <c r="D5576" i="9"/>
  <c r="C5576" i="9"/>
  <c r="D5575" i="9"/>
  <c r="C5575" i="9"/>
  <c r="D5574" i="9"/>
  <c r="C5574" i="9"/>
  <c r="D5573" i="9"/>
  <c r="C5573" i="9"/>
  <c r="D5572" i="9"/>
  <c r="C5572" i="9"/>
  <c r="D5571" i="9"/>
  <c r="C5571" i="9"/>
  <c r="D5570" i="9"/>
  <c r="C5570" i="9"/>
  <c r="D5569" i="9"/>
  <c r="C5569" i="9"/>
  <c r="D5568" i="9"/>
  <c r="C5568" i="9"/>
  <c r="D5567" i="9"/>
  <c r="C5567" i="9"/>
  <c r="D5566" i="9"/>
  <c r="C5566" i="9"/>
  <c r="D5565" i="9"/>
  <c r="C5565" i="9"/>
  <c r="D5564" i="9"/>
  <c r="C5564" i="9"/>
  <c r="D5563" i="9"/>
  <c r="C5563" i="9"/>
  <c r="D5562" i="9"/>
  <c r="C5562" i="9"/>
  <c r="D5561" i="9"/>
  <c r="C5561" i="9"/>
  <c r="D5560" i="9"/>
  <c r="C5560" i="9"/>
  <c r="D5559" i="9"/>
  <c r="C5559" i="9"/>
  <c r="D5558" i="9"/>
  <c r="C5558" i="9"/>
  <c r="D5557" i="9"/>
  <c r="C5557" i="9"/>
  <c r="D5556" i="9"/>
  <c r="C5556" i="9"/>
  <c r="D5555" i="9"/>
  <c r="C5555" i="9"/>
  <c r="D5554" i="9"/>
  <c r="C5554" i="9"/>
  <c r="D5553" i="9"/>
  <c r="C5553" i="9"/>
  <c r="D5552" i="9"/>
  <c r="C5552" i="9"/>
  <c r="D5551" i="9"/>
  <c r="C5551" i="9"/>
  <c r="D5550" i="9"/>
  <c r="C5550" i="9"/>
  <c r="D5549" i="9"/>
  <c r="C5549" i="9"/>
  <c r="D5548" i="9"/>
  <c r="C5548" i="9"/>
  <c r="D5547" i="9"/>
  <c r="C5547" i="9"/>
  <c r="D5546" i="9"/>
  <c r="C5546" i="9"/>
  <c r="AT858" i="1"/>
  <c r="AT859" i="1"/>
  <c r="AT860" i="1"/>
  <c r="AT861" i="1"/>
  <c r="AT862" i="1"/>
  <c r="AT863" i="1"/>
  <c r="AT864" i="1"/>
  <c r="AT865" i="1"/>
  <c r="AT866" i="1"/>
  <c r="AT867" i="1"/>
  <c r="AT868" i="1"/>
  <c r="AT869" i="1"/>
  <c r="AT870" i="1"/>
  <c r="AT871" i="1"/>
  <c r="AT872" i="1"/>
  <c r="AT873" i="1"/>
  <c r="AT874" i="1"/>
  <c r="K107" i="21"/>
  <c r="E107" i="21"/>
  <c r="C107" i="21"/>
  <c r="D5535" i="9"/>
  <c r="C5535" i="9"/>
  <c r="D5534" i="9"/>
  <c r="C5534" i="9"/>
  <c r="D5533" i="9"/>
  <c r="C5533" i="9"/>
  <c r="D5532" i="9"/>
  <c r="C5532" i="9"/>
  <c r="D5531" i="9"/>
  <c r="C5531" i="9"/>
  <c r="D5530" i="9"/>
  <c r="C5530" i="9"/>
  <c r="D5529" i="9"/>
  <c r="C5529" i="9"/>
  <c r="D5528" i="9"/>
  <c r="C5528" i="9"/>
  <c r="D5527" i="9"/>
  <c r="C5527" i="9"/>
  <c r="D5526" i="9"/>
  <c r="C5526" i="9"/>
  <c r="D5525" i="9"/>
  <c r="C5525" i="9"/>
  <c r="D5524" i="9"/>
  <c r="C5524" i="9"/>
  <c r="D5523" i="9"/>
  <c r="C5523" i="9"/>
  <c r="D5522" i="9"/>
  <c r="C5522" i="9"/>
  <c r="D5521" i="9"/>
  <c r="C5521" i="9"/>
  <c r="D5520" i="9"/>
  <c r="C5520" i="9"/>
  <c r="D5519" i="9"/>
  <c r="C5519" i="9"/>
  <c r="D5518" i="9"/>
  <c r="C5518" i="9"/>
  <c r="D5517" i="9"/>
  <c r="C5517" i="9"/>
  <c r="D5516" i="9"/>
  <c r="C5516" i="9"/>
  <c r="D5515" i="9"/>
  <c r="C5515" i="9"/>
  <c r="D5514" i="9"/>
  <c r="C5514" i="9"/>
  <c r="D5513" i="9"/>
  <c r="C5513" i="9"/>
  <c r="D5512" i="9"/>
  <c r="C5512" i="9"/>
  <c r="D5511" i="9"/>
  <c r="C5511" i="9"/>
  <c r="D5510" i="9"/>
  <c r="C5510" i="9"/>
  <c r="D5509" i="9"/>
  <c r="C5509" i="9"/>
  <c r="D5508" i="9"/>
  <c r="C5508" i="9"/>
  <c r="D5507" i="9"/>
  <c r="C5507" i="9"/>
  <c r="D5506" i="9"/>
  <c r="C5506" i="9"/>
  <c r="D5505" i="9"/>
  <c r="C5505" i="9"/>
  <c r="D5504" i="9"/>
  <c r="C5504" i="9"/>
  <c r="D5503" i="9"/>
  <c r="C5503" i="9"/>
  <c r="D5502" i="9"/>
  <c r="C5502" i="9"/>
  <c r="D5501" i="9"/>
  <c r="C5501" i="9"/>
  <c r="D5500" i="9"/>
  <c r="C5500" i="9"/>
  <c r="D5499" i="9"/>
  <c r="C5499" i="9"/>
  <c r="D5498" i="9"/>
  <c r="C5498" i="9"/>
  <c r="D5497" i="9"/>
  <c r="C5497" i="9"/>
  <c r="D5496" i="9"/>
  <c r="C5496" i="9"/>
  <c r="D5495" i="9"/>
  <c r="C5495" i="9"/>
  <c r="D5494" i="9"/>
  <c r="C5494" i="9"/>
  <c r="D5493" i="9"/>
  <c r="C5493" i="9"/>
  <c r="D5492" i="9"/>
  <c r="C5492" i="9"/>
  <c r="D5491" i="9"/>
  <c r="C5491" i="9"/>
  <c r="D5490" i="9"/>
  <c r="C5490" i="9"/>
  <c r="D5489" i="9"/>
  <c r="C5489" i="9"/>
  <c r="D5488" i="9"/>
  <c r="C5488" i="9"/>
  <c r="D5487" i="9"/>
  <c r="C5487" i="9"/>
  <c r="D5486" i="9"/>
  <c r="C5486" i="9"/>
  <c r="D5485" i="9"/>
  <c r="C5485" i="9"/>
  <c r="D5484" i="9"/>
  <c r="C5484" i="9"/>
  <c r="D5483" i="9"/>
  <c r="C5483" i="9"/>
  <c r="D5482" i="9"/>
  <c r="C5482" i="9"/>
  <c r="D5481" i="9"/>
  <c r="C5481" i="9"/>
  <c r="D5480" i="9"/>
  <c r="C5480" i="9"/>
  <c r="D5479" i="9"/>
  <c r="C5479" i="9"/>
  <c r="D5478" i="9"/>
  <c r="C5478" i="9"/>
  <c r="D5477" i="9"/>
  <c r="C5477" i="9"/>
  <c r="D5476" i="9"/>
  <c r="C5476" i="9"/>
  <c r="D5475" i="9"/>
  <c r="C5475" i="9"/>
  <c r="D5474" i="9"/>
  <c r="C5474" i="9"/>
  <c r="D5467" i="9"/>
  <c r="C5467" i="9"/>
  <c r="D5466" i="9"/>
  <c r="C5466" i="9"/>
  <c r="D5465" i="9"/>
  <c r="C5465" i="9"/>
  <c r="D5464" i="9"/>
  <c r="C5464" i="9"/>
  <c r="D5463" i="9"/>
  <c r="C5463" i="9"/>
  <c r="D5462" i="9"/>
  <c r="C5462" i="9"/>
  <c r="D5461" i="9"/>
  <c r="C5461" i="9"/>
  <c r="D5460" i="9"/>
  <c r="C5460" i="9"/>
  <c r="D5459" i="9"/>
  <c r="C5459" i="9"/>
  <c r="D5452" i="9"/>
  <c r="C5452" i="9"/>
  <c r="D5451" i="9"/>
  <c r="C5451" i="9"/>
  <c r="D5450" i="9"/>
  <c r="C5450" i="9"/>
  <c r="D5449" i="9"/>
  <c r="C5449" i="9"/>
  <c r="D5448" i="9"/>
  <c r="C5448" i="9"/>
  <c r="D5447" i="9"/>
  <c r="C5447" i="9"/>
  <c r="D5446" i="9"/>
  <c r="C5446" i="9"/>
  <c r="D5445" i="9"/>
  <c r="C5445" i="9"/>
  <c r="D5444" i="9"/>
  <c r="C5444" i="9"/>
  <c r="D5443" i="9"/>
  <c r="C5443" i="9"/>
  <c r="D5436" i="9"/>
  <c r="C5436" i="9"/>
  <c r="D5435" i="9"/>
  <c r="C5435" i="9"/>
  <c r="D5434" i="9"/>
  <c r="C5434" i="9"/>
  <c r="D5433" i="9"/>
  <c r="C5433" i="9"/>
  <c r="C5397" i="9"/>
  <c r="D5473" i="9"/>
  <c r="C5473" i="9"/>
  <c r="D5472" i="9"/>
  <c r="C5472" i="9"/>
  <c r="D5471" i="9"/>
  <c r="C5471" i="9"/>
  <c r="D5470" i="9"/>
  <c r="C5470" i="9"/>
  <c r="D5469" i="9"/>
  <c r="C5469" i="9"/>
  <c r="D5468" i="9"/>
  <c r="C5468" i="9"/>
  <c r="D5458" i="9"/>
  <c r="C5458" i="9"/>
  <c r="D5457" i="9"/>
  <c r="C5457" i="9"/>
  <c r="D5456" i="9"/>
  <c r="C5456" i="9"/>
  <c r="D5455" i="9"/>
  <c r="C5455" i="9"/>
  <c r="D5454" i="9"/>
  <c r="C5454" i="9"/>
  <c r="D5453" i="9"/>
  <c r="C5453" i="9"/>
  <c r="D5438" i="9"/>
  <c r="C5438" i="9"/>
  <c r="D5437" i="9"/>
  <c r="C5437" i="9"/>
  <c r="AT855" i="1"/>
  <c r="AT856" i="1"/>
  <c r="AT857" i="1"/>
  <c r="AT848" i="1"/>
  <c r="AT849" i="1"/>
  <c r="AT850" i="1"/>
  <c r="AT851" i="1"/>
  <c r="AT852" i="1"/>
  <c r="AT853" i="1"/>
  <c r="AT854" i="1"/>
  <c r="P101" i="21"/>
  <c r="P100" i="21"/>
  <c r="O101" i="21"/>
  <c r="O100" i="21"/>
  <c r="K104" i="21"/>
  <c r="E104" i="21"/>
  <c r="C104" i="21"/>
  <c r="K103" i="21"/>
  <c r="E103" i="21"/>
  <c r="C103" i="21"/>
  <c r="K102" i="21"/>
  <c r="E102" i="21"/>
  <c r="C102" i="21"/>
  <c r="K101" i="21"/>
  <c r="E101" i="21"/>
  <c r="C101" i="21"/>
  <c r="K100" i="21"/>
  <c r="E100" i="21"/>
  <c r="C100" i="21"/>
  <c r="K99" i="21"/>
  <c r="E99" i="21"/>
  <c r="C99" i="21"/>
  <c r="K98" i="21"/>
  <c r="E98" i="21"/>
  <c r="C98" i="21"/>
  <c r="K97" i="21"/>
  <c r="E97" i="21"/>
  <c r="C97" i="21"/>
  <c r="K96" i="21"/>
  <c r="E96" i="21"/>
  <c r="C96" i="21"/>
  <c r="D5418" i="9"/>
  <c r="C5418" i="9"/>
  <c r="D5417" i="9"/>
  <c r="C5417" i="9"/>
  <c r="D5416" i="9"/>
  <c r="C5416" i="9"/>
  <c r="D5415" i="9"/>
  <c r="C5415" i="9"/>
  <c r="D5414" i="9"/>
  <c r="C5414" i="9"/>
  <c r="D5413" i="9"/>
  <c r="C5413" i="9"/>
  <c r="D5412" i="9"/>
  <c r="C5412" i="9"/>
  <c r="D5411" i="9"/>
  <c r="C5411" i="9"/>
  <c r="D5410" i="9"/>
  <c r="C5410" i="9"/>
  <c r="G2126" i="10"/>
  <c r="G2125" i="10"/>
  <c r="F2126" i="10"/>
  <c r="F2124" i="10"/>
  <c r="G2120" i="10"/>
  <c r="K2119" i="10"/>
  <c r="K2118" i="10"/>
  <c r="K2117" i="10"/>
  <c r="I2115" i="10"/>
  <c r="C2115" i="10"/>
  <c r="G2113" i="10"/>
  <c r="K2112" i="10"/>
  <c r="K2111" i="10"/>
  <c r="K2110" i="10"/>
  <c r="K2109" i="10"/>
  <c r="I2107" i="10"/>
  <c r="C2107" i="10"/>
  <c r="D5405" i="9"/>
  <c r="C5405" i="9"/>
  <c r="D5403" i="9"/>
  <c r="C5403" i="9"/>
  <c r="D5402" i="9"/>
  <c r="C5402" i="9"/>
  <c r="D5401" i="9"/>
  <c r="C5401" i="9"/>
  <c r="D5400" i="9"/>
  <c r="C5400" i="9"/>
  <c r="D5399" i="9"/>
  <c r="C5399" i="9"/>
  <c r="D5398" i="9"/>
  <c r="C5398" i="9"/>
  <c r="D5397" i="9"/>
  <c r="D5396" i="9"/>
  <c r="C5396" i="9"/>
  <c r="D5395" i="9"/>
  <c r="C5395" i="9"/>
  <c r="D5394" i="9"/>
  <c r="C5394" i="9"/>
  <c r="D5393" i="9"/>
  <c r="C5393" i="9"/>
  <c r="D5392" i="9"/>
  <c r="C5392" i="9"/>
  <c r="D5391" i="9"/>
  <c r="C5391" i="9"/>
  <c r="D5390" i="9"/>
  <c r="C5390" i="9"/>
  <c r="D5389" i="9"/>
  <c r="C5389" i="9"/>
  <c r="D5388" i="9"/>
  <c r="C5388" i="9"/>
  <c r="D5387" i="9"/>
  <c r="C5387" i="9"/>
  <c r="D5386" i="9"/>
  <c r="C5386" i="9"/>
  <c r="D5385" i="9"/>
  <c r="C5385" i="9"/>
  <c r="D5384" i="9"/>
  <c r="C5384" i="9"/>
  <c r="D5383" i="9"/>
  <c r="C5383" i="9"/>
  <c r="D5382" i="9"/>
  <c r="C5382" i="9"/>
  <c r="D5381" i="9"/>
  <c r="C5381" i="9"/>
  <c r="D5380" i="9"/>
  <c r="C5380" i="9"/>
  <c r="D5379" i="9"/>
  <c r="C5379" i="9"/>
  <c r="D5378" i="9"/>
  <c r="C5378" i="9"/>
  <c r="D5377" i="9"/>
  <c r="C5377" i="9"/>
  <c r="D5376" i="9"/>
  <c r="C5376" i="9"/>
  <c r="D5375" i="9"/>
  <c r="C5375" i="9"/>
  <c r="D5374" i="9"/>
  <c r="C5374" i="9"/>
  <c r="D5373" i="9"/>
  <c r="C5373" i="9"/>
  <c r="D5372" i="9"/>
  <c r="C5372" i="9"/>
  <c r="D5371" i="9"/>
  <c r="C5371" i="9"/>
  <c r="D5370" i="9"/>
  <c r="C5370" i="9"/>
  <c r="D5369" i="9"/>
  <c r="C5369" i="9"/>
  <c r="D5368" i="9"/>
  <c r="C5368" i="9"/>
  <c r="D5367" i="9"/>
  <c r="C5367" i="9"/>
  <c r="D5366" i="9"/>
  <c r="C5366" i="9"/>
  <c r="D5365" i="9"/>
  <c r="C5365" i="9"/>
  <c r="D5364" i="9"/>
  <c r="C5364" i="9"/>
  <c r="D5363" i="9"/>
  <c r="C5363" i="9"/>
  <c r="D5362" i="9"/>
  <c r="C5362" i="9"/>
  <c r="D5361" i="9"/>
  <c r="C5361" i="9"/>
  <c r="D5360" i="9"/>
  <c r="C5360" i="9"/>
  <c r="D5359" i="9"/>
  <c r="C5359" i="9"/>
  <c r="D5358" i="9"/>
  <c r="C5358" i="9"/>
  <c r="D5357" i="9"/>
  <c r="C5357" i="9"/>
  <c r="D5356" i="9"/>
  <c r="C5356" i="9"/>
  <c r="D5355" i="9"/>
  <c r="C5355" i="9"/>
  <c r="D5354" i="9"/>
  <c r="C5354" i="9"/>
  <c r="D5353" i="9"/>
  <c r="C5353" i="9"/>
  <c r="D5352" i="9"/>
  <c r="C5352" i="9"/>
  <c r="D5351" i="9"/>
  <c r="C5351" i="9"/>
  <c r="D5350" i="9"/>
  <c r="C5350" i="9"/>
  <c r="D5349" i="9"/>
  <c r="C5349" i="9"/>
  <c r="D5348" i="9"/>
  <c r="C5348" i="9"/>
  <c r="D5347" i="9"/>
  <c r="C5347" i="9"/>
  <c r="D5346" i="9"/>
  <c r="C5346" i="9"/>
  <c r="D5345" i="9"/>
  <c r="C5345" i="9"/>
  <c r="D5344" i="9"/>
  <c r="C5344" i="9"/>
  <c r="D5343" i="9"/>
  <c r="C5343" i="9"/>
  <c r="D5342" i="9"/>
  <c r="C5342" i="9"/>
  <c r="D5341" i="9"/>
  <c r="C5341" i="9"/>
  <c r="D5340" i="9"/>
  <c r="C5340" i="9"/>
  <c r="D5339" i="9"/>
  <c r="C5339" i="9"/>
  <c r="D5338" i="9"/>
  <c r="C5338" i="9"/>
  <c r="D5337" i="9"/>
  <c r="C5337" i="9"/>
  <c r="D5336" i="9"/>
  <c r="C5336" i="9"/>
  <c r="D5335" i="9"/>
  <c r="C5335" i="9"/>
  <c r="D5334" i="9"/>
  <c r="C5334" i="9"/>
  <c r="D5333" i="9"/>
  <c r="C5333" i="9"/>
  <c r="D5332" i="9"/>
  <c r="C5332" i="9"/>
  <c r="D5331" i="9"/>
  <c r="C5331" i="9"/>
  <c r="D5330" i="9"/>
  <c r="C5330" i="9"/>
  <c r="D5329" i="9"/>
  <c r="C5329" i="9"/>
  <c r="D5328" i="9"/>
  <c r="C5328" i="9"/>
  <c r="D5327" i="9"/>
  <c r="C5327" i="9"/>
  <c r="D5326" i="9"/>
  <c r="C5326" i="9"/>
  <c r="D5325" i="9"/>
  <c r="C5325" i="9"/>
  <c r="D5324" i="9"/>
  <c r="C5324" i="9"/>
  <c r="D5323" i="9"/>
  <c r="C5323" i="9"/>
  <c r="D5322" i="9"/>
  <c r="C5322" i="9"/>
  <c r="D5321" i="9"/>
  <c r="C5321" i="9"/>
  <c r="D5320" i="9"/>
  <c r="C5320" i="9"/>
  <c r="G2093" i="10"/>
  <c r="K2092" i="10"/>
  <c r="K2091" i="10"/>
  <c r="K2090" i="10"/>
  <c r="K2089" i="10"/>
  <c r="I2087" i="10"/>
  <c r="C2087" i="10"/>
  <c r="G2085" i="10"/>
  <c r="K2084" i="10"/>
  <c r="K2083" i="10"/>
  <c r="I2081" i="10"/>
  <c r="C2081" i="10"/>
  <c r="G2079" i="10"/>
  <c r="K2078" i="10"/>
  <c r="I2076" i="10"/>
  <c r="C2076" i="10"/>
  <c r="K92" i="21"/>
  <c r="E92" i="21"/>
  <c r="C92" i="21"/>
  <c r="K91" i="21"/>
  <c r="E91" i="21"/>
  <c r="C91" i="21"/>
  <c r="AT824" i="1"/>
  <c r="AT825" i="1"/>
  <c r="AT826" i="1"/>
  <c r="AT827" i="1"/>
  <c r="AT828" i="1"/>
  <c r="AT829" i="1"/>
  <c r="AT830" i="1"/>
  <c r="AT831" i="1"/>
  <c r="AT832" i="1"/>
  <c r="AT833" i="1"/>
  <c r="AT834" i="1"/>
  <c r="AT835" i="1"/>
  <c r="AT836" i="1"/>
  <c r="AT837" i="1"/>
  <c r="AT838" i="1"/>
  <c r="AT839" i="1"/>
  <c r="AT840" i="1"/>
  <c r="AT841" i="1"/>
  <c r="AT842" i="1"/>
  <c r="AT843" i="1"/>
  <c r="AT844" i="1"/>
  <c r="AT845" i="1"/>
  <c r="AT846" i="1"/>
  <c r="AT847" i="1"/>
  <c r="G2071" i="10"/>
  <c r="G2063" i="10"/>
  <c r="K2062" i="10"/>
  <c r="K2061" i="10"/>
  <c r="I2059" i="10"/>
  <c r="C2059" i="10"/>
  <c r="G2057" i="10"/>
  <c r="K2056" i="10"/>
  <c r="K2055" i="10"/>
  <c r="K2054" i="10"/>
  <c r="K2053" i="10"/>
  <c r="I2051" i="10"/>
  <c r="C2051" i="10"/>
  <c r="D5311" i="9"/>
  <c r="C5311" i="9"/>
  <c r="D5310" i="9"/>
  <c r="C5310" i="9"/>
  <c r="D5309" i="9"/>
  <c r="C5309" i="9"/>
  <c r="D5308" i="9"/>
  <c r="C5308" i="9"/>
  <c r="D5307" i="9"/>
  <c r="C5307" i="9"/>
  <c r="D5306" i="9"/>
  <c r="C5306" i="9"/>
  <c r="D5305" i="9"/>
  <c r="C5305" i="9"/>
  <c r="D5304" i="9"/>
  <c r="C5304" i="9"/>
  <c r="D5303" i="9"/>
  <c r="C5303" i="9"/>
  <c r="D5302" i="9"/>
  <c r="C5302" i="9"/>
  <c r="D5301" i="9"/>
  <c r="C5301" i="9"/>
  <c r="D5300" i="9"/>
  <c r="C5300" i="9"/>
  <c r="D5299" i="9"/>
  <c r="C5299" i="9"/>
  <c r="D5298" i="9"/>
  <c r="C5298" i="9"/>
  <c r="D5297" i="9"/>
  <c r="C5297" i="9"/>
  <c r="D5296" i="9"/>
  <c r="C5296" i="9"/>
  <c r="D5295" i="9"/>
  <c r="C5295" i="9"/>
  <c r="D5294" i="9"/>
  <c r="C5294" i="9"/>
  <c r="D5293" i="9"/>
  <c r="C5293" i="9"/>
  <c r="D5292" i="9"/>
  <c r="C5292" i="9"/>
  <c r="D5291" i="9"/>
  <c r="C5291" i="9"/>
  <c r="D5290" i="9"/>
  <c r="C5290" i="9"/>
  <c r="D5289" i="9"/>
  <c r="C5289" i="9"/>
  <c r="D5288" i="9"/>
  <c r="C5288" i="9"/>
  <c r="D5287" i="9"/>
  <c r="C5287" i="9"/>
  <c r="D5286" i="9"/>
  <c r="C5286" i="9"/>
  <c r="D5285" i="9"/>
  <c r="C5285" i="9"/>
  <c r="D5284" i="9"/>
  <c r="C5284" i="9"/>
  <c r="D5283" i="9"/>
  <c r="C5283" i="9"/>
  <c r="D5282" i="9"/>
  <c r="C5282" i="9"/>
  <c r="D5281" i="9"/>
  <c r="C5281" i="9"/>
  <c r="D5280" i="9"/>
  <c r="C5280" i="9"/>
  <c r="D5279" i="9"/>
  <c r="C5279" i="9"/>
  <c r="D5278" i="9"/>
  <c r="C5278" i="9"/>
  <c r="D5277" i="9"/>
  <c r="C5277" i="9"/>
  <c r="D5276" i="9"/>
  <c r="C5276" i="9"/>
  <c r="D5275" i="9"/>
  <c r="C5275" i="9"/>
  <c r="D5274" i="9"/>
  <c r="C5274" i="9"/>
  <c r="D5273" i="9"/>
  <c r="C5273" i="9"/>
  <c r="D5272" i="9"/>
  <c r="C5272" i="9"/>
  <c r="D5271" i="9"/>
  <c r="C5271" i="9"/>
  <c r="D5270" i="9"/>
  <c r="C5270" i="9"/>
  <c r="D5269" i="9"/>
  <c r="C5269" i="9"/>
  <c r="D5268" i="9"/>
  <c r="C5268" i="9"/>
  <c r="D5267" i="9"/>
  <c r="C5267" i="9"/>
  <c r="D5266" i="9"/>
  <c r="C5266" i="9"/>
  <c r="D5265" i="9"/>
  <c r="C5265" i="9"/>
  <c r="D5264" i="9"/>
  <c r="C5264" i="9"/>
  <c r="D5263" i="9"/>
  <c r="C5263" i="9"/>
  <c r="D5262" i="9"/>
  <c r="C5262" i="9"/>
  <c r="D5261" i="9"/>
  <c r="C5261" i="9"/>
  <c r="D5260" i="9"/>
  <c r="C5260" i="9"/>
  <c r="D5259" i="9"/>
  <c r="C5259" i="9"/>
  <c r="D5258" i="9"/>
  <c r="C5258" i="9"/>
  <c r="D5257" i="9"/>
  <c r="C5257" i="9"/>
  <c r="D5256" i="9"/>
  <c r="C5256" i="9"/>
  <c r="D5255" i="9"/>
  <c r="C5255" i="9"/>
  <c r="D5254" i="9"/>
  <c r="C5254" i="9"/>
  <c r="D5253" i="9"/>
  <c r="C5253" i="9"/>
  <c r="D5252" i="9"/>
  <c r="C5252" i="9"/>
  <c r="D5251" i="9"/>
  <c r="C5251" i="9"/>
  <c r="D5250" i="9"/>
  <c r="C5250" i="9"/>
  <c r="D5249" i="9"/>
  <c r="C5249" i="9"/>
  <c r="D5248" i="9"/>
  <c r="C5248" i="9"/>
  <c r="D5247" i="9"/>
  <c r="C5247" i="9"/>
  <c r="D5246" i="9"/>
  <c r="C5246" i="9"/>
  <c r="D5245" i="9"/>
  <c r="C5245" i="9"/>
  <c r="D5244" i="9"/>
  <c r="C5244" i="9"/>
  <c r="D5243" i="9"/>
  <c r="C5243" i="9"/>
  <c r="D5242" i="9"/>
  <c r="C5242" i="9"/>
  <c r="D5241" i="9"/>
  <c r="C5241" i="9"/>
  <c r="D5240" i="9"/>
  <c r="C5240" i="9"/>
  <c r="D5239" i="9"/>
  <c r="C5239" i="9"/>
  <c r="D5238" i="9"/>
  <c r="C5238" i="9"/>
  <c r="D5237" i="9"/>
  <c r="C5237" i="9"/>
  <c r="D5236" i="9"/>
  <c r="C5236" i="9"/>
  <c r="AT818" i="1"/>
  <c r="AT819" i="1"/>
  <c r="AT820" i="1"/>
  <c r="AT821" i="1"/>
  <c r="AT822" i="1"/>
  <c r="AT823" i="1"/>
  <c r="K87" i="21"/>
  <c r="E87" i="21"/>
  <c r="C87" i="21"/>
  <c r="K86" i="21"/>
  <c r="E86" i="21"/>
  <c r="C86" i="21"/>
  <c r="K82" i="21"/>
  <c r="E82" i="21"/>
  <c r="C82" i="21"/>
  <c r="K81" i="21"/>
  <c r="E81" i="21"/>
  <c r="C81" i="21"/>
  <c r="AT809" i="1"/>
  <c r="AT810" i="1"/>
  <c r="AT811" i="1"/>
  <c r="AT812" i="1"/>
  <c r="AT813" i="1"/>
  <c r="AT814" i="1"/>
  <c r="AT815" i="1"/>
  <c r="AT816" i="1"/>
  <c r="AT817" i="1"/>
  <c r="D5227" i="9"/>
  <c r="C5227" i="9"/>
  <c r="D5226" i="9"/>
  <c r="C5226" i="9"/>
  <c r="D5225" i="9"/>
  <c r="C5225" i="9"/>
  <c r="D5224" i="9"/>
  <c r="C5224" i="9"/>
  <c r="D5223" i="9"/>
  <c r="C5223" i="9"/>
  <c r="D5222" i="9"/>
  <c r="C5222" i="9"/>
  <c r="D5221" i="9"/>
  <c r="C5221" i="9"/>
  <c r="D5220" i="9"/>
  <c r="C5220" i="9"/>
  <c r="D5219" i="9"/>
  <c r="C5219" i="9"/>
  <c r="D5218" i="9"/>
  <c r="C5218" i="9"/>
  <c r="D5217" i="9"/>
  <c r="C5217" i="9"/>
  <c r="D5216" i="9"/>
  <c r="C5216" i="9"/>
  <c r="D5215" i="9"/>
  <c r="C5215" i="9"/>
  <c r="D5214" i="9"/>
  <c r="C5214" i="9"/>
  <c r="D5213" i="9"/>
  <c r="C5213" i="9"/>
  <c r="D5212" i="9"/>
  <c r="C5212" i="9"/>
  <c r="D5211" i="9"/>
  <c r="C5211" i="9"/>
  <c r="D5210" i="9"/>
  <c r="C5210" i="9"/>
  <c r="D5209" i="9"/>
  <c r="C5209" i="9"/>
  <c r="D5208" i="9"/>
  <c r="C5208" i="9"/>
  <c r="D5207" i="9"/>
  <c r="C5207" i="9"/>
  <c r="D5206" i="9"/>
  <c r="C5206" i="9"/>
  <c r="D5205" i="9"/>
  <c r="C5205" i="9"/>
  <c r="D5204" i="9"/>
  <c r="C5204" i="9"/>
  <c r="D5203" i="9"/>
  <c r="C5203" i="9"/>
  <c r="D5202" i="9"/>
  <c r="C5202" i="9"/>
  <c r="D5201" i="9"/>
  <c r="C5201" i="9"/>
  <c r="D5200" i="9"/>
  <c r="C5200" i="9"/>
  <c r="D5199" i="9"/>
  <c r="C5199" i="9"/>
  <c r="D5198" i="9"/>
  <c r="C5198" i="9"/>
  <c r="D5197" i="9"/>
  <c r="C5197" i="9"/>
  <c r="D5196" i="9"/>
  <c r="C5196" i="9"/>
  <c r="D5195" i="9"/>
  <c r="C5195" i="9"/>
  <c r="D5194" i="9"/>
  <c r="C5194" i="9"/>
  <c r="D5193" i="9"/>
  <c r="C5193" i="9"/>
  <c r="D5192" i="9"/>
  <c r="C5192" i="9"/>
  <c r="D5191" i="9"/>
  <c r="C5191" i="9"/>
  <c r="D5190" i="9"/>
  <c r="C5190" i="9"/>
  <c r="D5189" i="9"/>
  <c r="C5189" i="9"/>
  <c r="D5188" i="9"/>
  <c r="C5188" i="9"/>
  <c r="D5187" i="9"/>
  <c r="C5187" i="9"/>
  <c r="D5186" i="9"/>
  <c r="C5186" i="9"/>
  <c r="D5185" i="9"/>
  <c r="C5185" i="9"/>
  <c r="D5184" i="9"/>
  <c r="C5184" i="9"/>
  <c r="D5183" i="9"/>
  <c r="C5183" i="9"/>
  <c r="D5182" i="9"/>
  <c r="C5182" i="9"/>
  <c r="D5181" i="9"/>
  <c r="C5181" i="9"/>
  <c r="D5180" i="9"/>
  <c r="C5180" i="9"/>
  <c r="D5179" i="9"/>
  <c r="C5179" i="9"/>
  <c r="D5178" i="9"/>
  <c r="C5178" i="9"/>
  <c r="D5177" i="9"/>
  <c r="C5177" i="9"/>
  <c r="D5176" i="9"/>
  <c r="C5176" i="9"/>
  <c r="D5175" i="9"/>
  <c r="C5175" i="9"/>
  <c r="D5174" i="9"/>
  <c r="C5174" i="9"/>
  <c r="D5173" i="9"/>
  <c r="C5173" i="9"/>
  <c r="D5172" i="9"/>
  <c r="C5172" i="9"/>
  <c r="D5171" i="9"/>
  <c r="C5171" i="9"/>
  <c r="D5170" i="9"/>
  <c r="C5170" i="9"/>
  <c r="D5169" i="9"/>
  <c r="C5169" i="9"/>
  <c r="D5168" i="9"/>
  <c r="C5168" i="9"/>
  <c r="D5167" i="9"/>
  <c r="C5167" i="9"/>
  <c r="D5166" i="9"/>
  <c r="C5166" i="9"/>
  <c r="D5165" i="9"/>
  <c r="C5165" i="9"/>
  <c r="D5164" i="9"/>
  <c r="C5164" i="9"/>
  <c r="D5163" i="9"/>
  <c r="C5163" i="9"/>
  <c r="D5162" i="9"/>
  <c r="C5162" i="9"/>
  <c r="D5161" i="9"/>
  <c r="C5161" i="9"/>
  <c r="D5160" i="9"/>
  <c r="C5160" i="9"/>
  <c r="D5159" i="9"/>
  <c r="C5159" i="9"/>
  <c r="D5158" i="9"/>
  <c r="C5158" i="9"/>
  <c r="D5157" i="9"/>
  <c r="C5157" i="9"/>
  <c r="D5156" i="9"/>
  <c r="C5156" i="9"/>
  <c r="D5155" i="9"/>
  <c r="C5155" i="9"/>
  <c r="D5154" i="9"/>
  <c r="C5154" i="9"/>
  <c r="D5153" i="9"/>
  <c r="C5153" i="9"/>
  <c r="D5152" i="9"/>
  <c r="C5152" i="9"/>
  <c r="D5151" i="9"/>
  <c r="C5151" i="9"/>
  <c r="D5150" i="9"/>
  <c r="C5150" i="9"/>
  <c r="D5149" i="9"/>
  <c r="C5149" i="9"/>
  <c r="D5148" i="9"/>
  <c r="C5148" i="9"/>
  <c r="D5147" i="9"/>
  <c r="C5147" i="9"/>
  <c r="D5146" i="9"/>
  <c r="C5146" i="9"/>
  <c r="D5145" i="9"/>
  <c r="C5145" i="9"/>
  <c r="D5144" i="9"/>
  <c r="C5144" i="9"/>
  <c r="D5143" i="9"/>
  <c r="C5143" i="9"/>
  <c r="D5142" i="9"/>
  <c r="C5142" i="9"/>
  <c r="D5141" i="9"/>
  <c r="C5141" i="9"/>
  <c r="D5140" i="9"/>
  <c r="C5140" i="9"/>
  <c r="K77" i="21"/>
  <c r="E77" i="21"/>
  <c r="C77" i="21"/>
  <c r="K76" i="21"/>
  <c r="E76" i="21"/>
  <c r="C76" i="21"/>
  <c r="K75" i="21"/>
  <c r="E75" i="21"/>
  <c r="C75" i="21"/>
  <c r="K74" i="21"/>
  <c r="E74" i="21"/>
  <c r="C74" i="21"/>
  <c r="F5" i="22"/>
  <c r="F14" i="22"/>
  <c r="F13" i="22"/>
  <c r="F12" i="22"/>
  <c r="F11" i="22"/>
  <c r="F10" i="22"/>
  <c r="F9" i="22"/>
  <c r="F8" i="22"/>
  <c r="F7" i="22"/>
  <c r="F6" i="22"/>
  <c r="F4" i="22"/>
  <c r="F3" i="22"/>
  <c r="K2012" i="10"/>
  <c r="K2011" i="10"/>
  <c r="K2021" i="10"/>
  <c r="K2020" i="10"/>
  <c r="K2019" i="10"/>
  <c r="K2018" i="10"/>
  <c r="K2017" i="10"/>
  <c r="K2033" i="10"/>
  <c r="K2032" i="10"/>
  <c r="K2031" i="10"/>
  <c r="K2030" i="10"/>
  <c r="K2029" i="10"/>
  <c r="K2028" i="10"/>
  <c r="K2027" i="10"/>
  <c r="K2026" i="10"/>
  <c r="G2034" i="10"/>
  <c r="G2022" i="10"/>
  <c r="I2015" i="10"/>
  <c r="C2015" i="10"/>
  <c r="C2024" i="10"/>
  <c r="I2024" i="10"/>
  <c r="G2013" i="10"/>
  <c r="I2009" i="10"/>
  <c r="C2009" i="10"/>
  <c r="J75" i="20"/>
  <c r="M70" i="21"/>
  <c r="K70" i="21"/>
  <c r="E70" i="21"/>
  <c r="C70" i="21"/>
  <c r="K69" i="21"/>
  <c r="E69" i="21"/>
  <c r="C69" i="21"/>
  <c r="F146" i="21" l="1" a="1"/>
  <c r="F146" i="21" s="1"/>
  <c r="F153" i="21"/>
  <c r="F147" i="21" a="1"/>
  <c r="F147" i="21" s="1"/>
  <c r="F143" i="21" a="1"/>
  <c r="F143" i="21" s="1"/>
  <c r="F139" i="21" a="1"/>
  <c r="F139" i="21" s="1"/>
  <c r="F130" i="21" a="1"/>
  <c r="F130" i="21" s="1"/>
  <c r="F114" i="21" a="1"/>
  <c r="F131" i="21" a="1"/>
  <c r="F131" i="21" s="1"/>
  <c r="F132" i="21" a="1"/>
  <c r="F132" i="21" s="1"/>
  <c r="F116" i="21" a="1"/>
  <c r="F123" i="21" a="1"/>
  <c r="F123" i="21" s="1"/>
  <c r="F142" i="21" a="1"/>
  <c r="F142" i="21" s="1"/>
  <c r="F111" i="21" a="1"/>
  <c r="F141" i="21" a="1"/>
  <c r="F134" i="21" a="1"/>
  <c r="F133" i="21" a="1"/>
  <c r="F133" i="21" s="1"/>
  <c r="F122" i="21" a="1"/>
  <c r="F122" i="21" s="1"/>
  <c r="F124" i="21" a="1"/>
  <c r="F124" i="21" s="1"/>
  <c r="F126" i="21" a="1"/>
  <c r="F126" i="21" s="1"/>
  <c r="G2158" i="10"/>
  <c r="G2128" i="10"/>
  <c r="F2125" i="10"/>
  <c r="F2127" i="10"/>
  <c r="G2127" i="10"/>
  <c r="G2124" i="10"/>
  <c r="G2129" i="10" s="1"/>
  <c r="F2128" i="10"/>
  <c r="G2100" i="10"/>
  <c r="F2098" i="10"/>
  <c r="G2101" i="10"/>
  <c r="F2103" i="10"/>
  <c r="F2097" i="10"/>
  <c r="F2040" i="10"/>
  <c r="F2042" i="10"/>
  <c r="G2046" i="10"/>
  <c r="F2046" i="10"/>
  <c r="F112" i="21" a="1"/>
  <c r="F118" i="21" a="1"/>
  <c r="F118" i="21" s="1"/>
  <c r="F120" i="21" a="1"/>
  <c r="F121" i="21" a="1"/>
  <c r="F125" i="21"/>
  <c r="F119" i="21" a="1"/>
  <c r="F117" i="21" a="1"/>
  <c r="F117" i="21" s="1"/>
  <c r="F115" i="21" a="1"/>
  <c r="F113" i="21"/>
  <c r="F107" i="21" a="1"/>
  <c r="F107" i="21" s="1"/>
  <c r="F98" i="21" a="1"/>
  <c r="F98" i="21" s="1"/>
  <c r="F104" i="21" a="1"/>
  <c r="F101" i="21" a="1"/>
  <c r="F96" i="21" a="1"/>
  <c r="F96" i="21" s="1"/>
  <c r="F99" i="21" a="1"/>
  <c r="F99" i="21" s="1"/>
  <c r="F102" i="21" a="1"/>
  <c r="F102" i="21" s="1"/>
  <c r="F103" i="21" a="1"/>
  <c r="F97" i="21" a="1"/>
  <c r="F97" i="21" s="1"/>
  <c r="F100" i="21" a="1"/>
  <c r="F92" i="21" a="1"/>
  <c r="F92" i="21" s="1"/>
  <c r="F91" i="21" a="1"/>
  <c r="F91" i="21" s="1"/>
  <c r="G2098" i="10"/>
  <c r="F2101" i="10"/>
  <c r="G2102" i="10"/>
  <c r="G2103" i="10"/>
  <c r="F2102" i="10"/>
  <c r="G2099" i="10"/>
  <c r="G2097" i="10"/>
  <c r="G2070" i="10"/>
  <c r="G2072" i="10"/>
  <c r="G2069" i="10"/>
  <c r="G2067" i="10"/>
  <c r="G2068" i="10"/>
  <c r="F2068" i="10"/>
  <c r="F2069" i="10"/>
  <c r="F2070" i="10"/>
  <c r="F2072" i="10"/>
  <c r="F2071" i="10"/>
  <c r="F2067" i="10"/>
  <c r="G2041" i="10"/>
  <c r="G2043" i="10"/>
  <c r="G2044" i="10"/>
  <c r="G2045" i="10"/>
  <c r="F2043" i="10"/>
  <c r="F2045" i="10"/>
  <c r="G2040" i="10"/>
  <c r="G2042" i="10"/>
  <c r="G2039" i="10"/>
  <c r="F2044" i="10"/>
  <c r="F2041" i="10"/>
  <c r="F2039" i="10"/>
  <c r="F86" i="21" a="1"/>
  <c r="F86" i="21" s="1"/>
  <c r="F87" i="21" a="1"/>
  <c r="F87" i="21" s="1"/>
  <c r="F82" i="21" a="1"/>
  <c r="F81" i="21" a="1"/>
  <c r="F77" i="21" a="1"/>
  <c r="F77" i="21" s="1"/>
  <c r="F74" i="21" a="1"/>
  <c r="F74" i="21" s="1"/>
  <c r="F75" i="21" a="1"/>
  <c r="F75" i="21" s="1"/>
  <c r="F76" i="21" a="1"/>
  <c r="F76" i="21" s="1"/>
  <c r="F69" i="21" a="1"/>
  <c r="F69" i="21" s="1"/>
  <c r="F70" i="21" a="1"/>
  <c r="F134" i="21" l="1"/>
  <c r="F114" i="21"/>
  <c r="F116" i="21"/>
  <c r="F111" i="21"/>
  <c r="F141" i="21"/>
  <c r="F112" i="21"/>
  <c r="F121" i="21"/>
  <c r="F120" i="21"/>
  <c r="F119" i="21"/>
  <c r="F115" i="21"/>
  <c r="F104" i="21"/>
  <c r="F101" i="21"/>
  <c r="F103" i="21"/>
  <c r="F100" i="21"/>
  <c r="G2104" i="10"/>
  <c r="G2073" i="10"/>
  <c r="F82" i="21"/>
  <c r="F81" i="21"/>
  <c r="F70" i="21"/>
  <c r="D5134" i="9"/>
  <c r="C5134" i="9"/>
  <c r="D5133" i="9"/>
  <c r="C5133" i="9"/>
  <c r="D5132" i="9"/>
  <c r="C5132" i="9"/>
  <c r="D5131" i="9"/>
  <c r="C5131" i="9"/>
  <c r="D5130" i="9"/>
  <c r="C5130" i="9"/>
  <c r="D5129" i="9"/>
  <c r="C5129" i="9"/>
  <c r="D5128" i="9"/>
  <c r="C5128" i="9"/>
  <c r="D5127" i="9"/>
  <c r="C5127" i="9"/>
  <c r="D5126" i="9"/>
  <c r="C5126" i="9"/>
  <c r="D5125" i="9"/>
  <c r="C5125" i="9"/>
  <c r="D5124" i="9"/>
  <c r="C5124" i="9"/>
  <c r="D5123" i="9"/>
  <c r="C5123" i="9"/>
  <c r="D5122" i="9"/>
  <c r="C5122" i="9"/>
  <c r="D5121" i="9"/>
  <c r="C5121" i="9"/>
  <c r="D5120" i="9"/>
  <c r="C5120" i="9"/>
  <c r="D5119" i="9"/>
  <c r="C5119" i="9"/>
  <c r="D5118" i="9"/>
  <c r="C5118" i="9"/>
  <c r="D5117" i="9"/>
  <c r="C5117" i="9"/>
  <c r="D5116" i="9"/>
  <c r="C5116" i="9"/>
  <c r="D5115" i="9"/>
  <c r="C5115" i="9"/>
  <c r="D5114" i="9"/>
  <c r="C5114" i="9"/>
  <c r="D5113" i="9"/>
  <c r="C5113" i="9"/>
  <c r="D5112" i="9"/>
  <c r="C5112" i="9"/>
  <c r="D5111" i="9"/>
  <c r="C5111" i="9"/>
  <c r="D5110" i="9"/>
  <c r="C5110" i="9"/>
  <c r="D5109" i="9"/>
  <c r="C5109" i="9"/>
  <c r="D5108" i="9"/>
  <c r="C5108" i="9"/>
  <c r="D5107" i="9"/>
  <c r="C5107" i="9"/>
  <c r="D5106" i="9"/>
  <c r="C5106" i="9"/>
  <c r="D5105" i="9"/>
  <c r="C5105" i="9"/>
  <c r="D5104" i="9"/>
  <c r="C5104" i="9"/>
  <c r="D5103" i="9"/>
  <c r="C5103" i="9"/>
  <c r="D5102" i="9"/>
  <c r="C5102" i="9"/>
  <c r="D5101" i="9"/>
  <c r="C5101" i="9"/>
  <c r="D5097" i="9"/>
  <c r="C5097" i="9"/>
  <c r="D5096" i="9"/>
  <c r="C5096" i="9"/>
  <c r="D5095" i="9"/>
  <c r="C5095" i="9"/>
  <c r="D5094" i="9"/>
  <c r="C5094" i="9"/>
  <c r="D5093" i="9"/>
  <c r="C5093" i="9"/>
  <c r="D5092" i="9"/>
  <c r="C5092" i="9"/>
  <c r="D5085" i="9"/>
  <c r="C5085" i="9"/>
  <c r="D5084" i="9"/>
  <c r="C5084" i="9"/>
  <c r="D5083" i="9"/>
  <c r="C5083" i="9"/>
  <c r="D5082" i="9"/>
  <c r="C5082" i="9"/>
  <c r="D5081" i="9"/>
  <c r="C5081" i="9"/>
  <c r="D5080" i="9"/>
  <c r="C5080" i="9"/>
  <c r="D5076" i="9"/>
  <c r="C5076" i="9"/>
  <c r="D5073" i="9"/>
  <c r="C5073" i="9"/>
  <c r="D5072" i="9"/>
  <c r="C5072" i="9"/>
  <c r="D5071" i="9"/>
  <c r="C5071" i="9"/>
  <c r="D5070" i="9"/>
  <c r="C5070" i="9"/>
  <c r="D5069" i="9"/>
  <c r="C5069" i="9"/>
  <c r="D5065" i="9"/>
  <c r="C5065" i="9"/>
  <c r="D5064" i="9"/>
  <c r="C5064" i="9"/>
  <c r="D5063" i="9"/>
  <c r="C5063" i="9"/>
  <c r="D5062" i="9"/>
  <c r="C5062" i="9"/>
  <c r="D5061" i="9"/>
  <c r="C5061" i="9"/>
  <c r="D5060" i="9"/>
  <c r="C5060" i="9"/>
  <c r="D5052" i="9"/>
  <c r="C5052" i="9"/>
  <c r="D5051" i="9"/>
  <c r="C5051" i="9"/>
  <c r="D5050" i="9"/>
  <c r="C5050" i="9"/>
  <c r="D5049" i="9"/>
  <c r="C5049" i="9"/>
  <c r="D5048" i="9"/>
  <c r="C5048" i="9"/>
  <c r="D5047" i="9"/>
  <c r="C5047" i="9"/>
  <c r="D5046" i="9"/>
  <c r="C5046" i="9"/>
  <c r="D5045" i="9"/>
  <c r="C5045" i="9"/>
  <c r="D5044" i="9"/>
  <c r="C5044" i="9"/>
  <c r="D5043" i="9"/>
  <c r="C5043" i="9"/>
  <c r="D5042" i="9"/>
  <c r="C5042" i="9"/>
  <c r="D5041" i="9"/>
  <c r="C5041" i="9"/>
  <c r="AT806" i="1" l="1"/>
  <c r="AT807" i="1"/>
  <c r="AT808" i="1"/>
  <c r="G71" i="20" l="1"/>
  <c r="K71" i="20"/>
  <c r="J71" i="20"/>
  <c r="K70" i="20"/>
  <c r="J70" i="20"/>
  <c r="K69" i="20"/>
  <c r="J69" i="20"/>
  <c r="G70" i="20"/>
  <c r="G69" i="20"/>
  <c r="G72" i="20" s="1"/>
  <c r="K63" i="20"/>
  <c r="K62" i="20"/>
  <c r="K61" i="20"/>
  <c r="K60" i="20"/>
  <c r="K59" i="20"/>
  <c r="K64" i="20" s="1"/>
  <c r="F55" i="20"/>
  <c r="G55" i="20" s="1"/>
  <c r="K55" i="20" s="1"/>
  <c r="K56" i="20" s="1"/>
  <c r="E55" i="20"/>
  <c r="K50" i="20"/>
  <c r="K49" i="20"/>
  <c r="K48" i="20"/>
  <c r="K47" i="20"/>
  <c r="K46" i="20"/>
  <c r="K45" i="20"/>
  <c r="K44" i="20"/>
  <c r="K43" i="20"/>
  <c r="K42" i="20"/>
  <c r="K51" i="20" s="1"/>
  <c r="K65" i="21" l="1"/>
  <c r="E65" i="21"/>
  <c r="C65" i="21"/>
  <c r="K64" i="21"/>
  <c r="E64" i="21"/>
  <c r="C64" i="21"/>
  <c r="K63" i="21"/>
  <c r="E63" i="21"/>
  <c r="C63" i="21"/>
  <c r="F64" i="21" l="1" a="1"/>
  <c r="F64" i="21" s="1"/>
  <c r="F63" i="21" a="1"/>
  <c r="F65" i="21" a="1"/>
  <c r="F65" i="21" s="1"/>
  <c r="K58" i="21"/>
  <c r="E58" i="21"/>
  <c r="C58" i="21"/>
  <c r="K57" i="21"/>
  <c r="E57" i="21"/>
  <c r="C57" i="21"/>
  <c r="F63" i="21" l="1"/>
  <c r="F57" i="21" a="1"/>
  <c r="F58" i="21" a="1"/>
  <c r="F58" i="21" l="1"/>
  <c r="F57" i="21"/>
  <c r="K53" i="21"/>
  <c r="C53" i="21"/>
  <c r="K52" i="21"/>
  <c r="E52" i="21"/>
  <c r="C52" i="21"/>
  <c r="K51" i="21"/>
  <c r="E51" i="21"/>
  <c r="C51" i="21"/>
  <c r="K50" i="21"/>
  <c r="E50" i="21"/>
  <c r="C50" i="21"/>
  <c r="F51" i="21" l="1" a="1"/>
  <c r="F51" i="21" s="1"/>
  <c r="F52" i="21" a="1"/>
  <c r="F52" i="21" s="1"/>
  <c r="F50" i="21" a="1"/>
  <c r="F50" i="21" s="1"/>
  <c r="F53" i="21" a="1"/>
  <c r="F53" i="21" s="1"/>
  <c r="D5036" i="9" l="1"/>
  <c r="C5036" i="9"/>
  <c r="D5035" i="9"/>
  <c r="C5035" i="9"/>
  <c r="D5034" i="9"/>
  <c r="C5034" i="9"/>
  <c r="D5033" i="9"/>
  <c r="C5033" i="9"/>
  <c r="D5032" i="9"/>
  <c r="C5032" i="9"/>
  <c r="D5031" i="9"/>
  <c r="C5031" i="9"/>
  <c r="D5030" i="9"/>
  <c r="C5030" i="9"/>
  <c r="D5029" i="9"/>
  <c r="C5029" i="9"/>
  <c r="D5028" i="9"/>
  <c r="C5028" i="9"/>
  <c r="D5027" i="9"/>
  <c r="C5027" i="9"/>
  <c r="D5026" i="9"/>
  <c r="C5026" i="9"/>
  <c r="D5025" i="9"/>
  <c r="C5025" i="9"/>
  <c r="D5024" i="9"/>
  <c r="C5024" i="9"/>
  <c r="D5023" i="9"/>
  <c r="C5023" i="9"/>
  <c r="D5022" i="9"/>
  <c r="C5022" i="9"/>
  <c r="D5021" i="9"/>
  <c r="C5021" i="9"/>
  <c r="D5020" i="9"/>
  <c r="C5020" i="9"/>
  <c r="D5019" i="9"/>
  <c r="C5019" i="9"/>
  <c r="D5018" i="9"/>
  <c r="C5018" i="9"/>
  <c r="D5017" i="9"/>
  <c r="C5017" i="9"/>
  <c r="D5016" i="9"/>
  <c r="C5016" i="9"/>
  <c r="D5015" i="9"/>
  <c r="C5015" i="9"/>
  <c r="D5014" i="9"/>
  <c r="C5014" i="9"/>
  <c r="D5013" i="9"/>
  <c r="C5013" i="9"/>
  <c r="D5012" i="9"/>
  <c r="C5012" i="9"/>
  <c r="D5011" i="9"/>
  <c r="C5011" i="9"/>
  <c r="D5010" i="9"/>
  <c r="C5010" i="9"/>
  <c r="D5009" i="9"/>
  <c r="C5009" i="9"/>
  <c r="D5008" i="9"/>
  <c r="C5008" i="9"/>
  <c r="D5007" i="9"/>
  <c r="C5007" i="9"/>
  <c r="D5006" i="9"/>
  <c r="C5006" i="9"/>
  <c r="D5005" i="9"/>
  <c r="C5005" i="9"/>
  <c r="D5004" i="9"/>
  <c r="C5004" i="9"/>
  <c r="D5003" i="9"/>
  <c r="C5003" i="9"/>
  <c r="D5002" i="9"/>
  <c r="C5002" i="9"/>
  <c r="D5001" i="9"/>
  <c r="C5001" i="9"/>
  <c r="D5000" i="9"/>
  <c r="C5000" i="9"/>
  <c r="D4999" i="9"/>
  <c r="C4999" i="9"/>
  <c r="D4998" i="9"/>
  <c r="C4998" i="9"/>
  <c r="D4997" i="9"/>
  <c r="C4997" i="9"/>
  <c r="D4996" i="9"/>
  <c r="C4996" i="9"/>
  <c r="D4995" i="9"/>
  <c r="C4995" i="9"/>
  <c r="D4994" i="9"/>
  <c r="C4994" i="9"/>
  <c r="D4993" i="9"/>
  <c r="C4993" i="9"/>
  <c r="D4992" i="9"/>
  <c r="C4992" i="9"/>
  <c r="D4991" i="9"/>
  <c r="C4991" i="9"/>
  <c r="D4990" i="9"/>
  <c r="C4990" i="9"/>
  <c r="D4989" i="9"/>
  <c r="C4989" i="9"/>
  <c r="D4988" i="9"/>
  <c r="C4988" i="9"/>
  <c r="D4987" i="9"/>
  <c r="C4987" i="9"/>
  <c r="D4986" i="9"/>
  <c r="C4986" i="9"/>
  <c r="D4985" i="9"/>
  <c r="C4985" i="9"/>
  <c r="D4984" i="9"/>
  <c r="C4984" i="9"/>
  <c r="D4983" i="9"/>
  <c r="C4983" i="9"/>
  <c r="D4982" i="9"/>
  <c r="C4982" i="9"/>
  <c r="D4981" i="9"/>
  <c r="C4981" i="9"/>
  <c r="D4980" i="9"/>
  <c r="C4980" i="9"/>
  <c r="D4979" i="9"/>
  <c r="C4979" i="9"/>
  <c r="D4978" i="9"/>
  <c r="C4978" i="9"/>
  <c r="D4977" i="9"/>
  <c r="C4977" i="9"/>
  <c r="D4976" i="9"/>
  <c r="C4976" i="9"/>
  <c r="D4975" i="9"/>
  <c r="C4975" i="9"/>
  <c r="D4974" i="9"/>
  <c r="C4974" i="9"/>
  <c r="D4973" i="9"/>
  <c r="C4973" i="9"/>
  <c r="D4972" i="9"/>
  <c r="C4972" i="9"/>
  <c r="D4971" i="9"/>
  <c r="C4971" i="9"/>
  <c r="D4970" i="9"/>
  <c r="C4970" i="9"/>
  <c r="D4969" i="9"/>
  <c r="C4969" i="9"/>
  <c r="D4968" i="9"/>
  <c r="C4968" i="9"/>
  <c r="D4967" i="9"/>
  <c r="C4967" i="9"/>
  <c r="D4966" i="9"/>
  <c r="C4966" i="9"/>
  <c r="D4965" i="9"/>
  <c r="C4965" i="9"/>
  <c r="D4964" i="9"/>
  <c r="C4964" i="9"/>
  <c r="D4963" i="9"/>
  <c r="C4963" i="9"/>
  <c r="D4962" i="9"/>
  <c r="C4962" i="9"/>
  <c r="D4961" i="9"/>
  <c r="C4961" i="9"/>
  <c r="D4960" i="9"/>
  <c r="C4960" i="9"/>
  <c r="D4959" i="9"/>
  <c r="C4959" i="9"/>
  <c r="D4958" i="9"/>
  <c r="C4958" i="9"/>
  <c r="D4957" i="9"/>
  <c r="C4957" i="9"/>
  <c r="D4956" i="9"/>
  <c r="C4956" i="9"/>
  <c r="D4955" i="9"/>
  <c r="C4955" i="9"/>
  <c r="D4954" i="9"/>
  <c r="C4954" i="9"/>
  <c r="D4953" i="9"/>
  <c r="C4953" i="9"/>
  <c r="D4952" i="9"/>
  <c r="C4952" i="9"/>
  <c r="D4951" i="9"/>
  <c r="C4951" i="9"/>
  <c r="D4950" i="9"/>
  <c r="C4950" i="9"/>
  <c r="D4949" i="9"/>
  <c r="C4949" i="9"/>
  <c r="D4948" i="9"/>
  <c r="C4948" i="9"/>
  <c r="D4947" i="9"/>
  <c r="C4947" i="9"/>
  <c r="D4946" i="9"/>
  <c r="C4946" i="9"/>
  <c r="D4945" i="9"/>
  <c r="C4945" i="9"/>
  <c r="D4944" i="9"/>
  <c r="C4944" i="9"/>
  <c r="D4943" i="9"/>
  <c r="C4943" i="9"/>
  <c r="D4942" i="9"/>
  <c r="C4942" i="9"/>
  <c r="D4941" i="9"/>
  <c r="C4941" i="9"/>
  <c r="D4940" i="9"/>
  <c r="C4940" i="9"/>
  <c r="D4939" i="9"/>
  <c r="C4939" i="9"/>
  <c r="D4938" i="9"/>
  <c r="C4938" i="9"/>
  <c r="D4937" i="9"/>
  <c r="C4937" i="9"/>
  <c r="D4936" i="9"/>
  <c r="C4936" i="9"/>
  <c r="D4935" i="9"/>
  <c r="C4935" i="9"/>
  <c r="D4934" i="9"/>
  <c r="C4934" i="9"/>
  <c r="D4933" i="9"/>
  <c r="C4933" i="9"/>
  <c r="D4932" i="9"/>
  <c r="C4932" i="9"/>
  <c r="D4931" i="9"/>
  <c r="C4931" i="9"/>
  <c r="D4930" i="9"/>
  <c r="C4930" i="9"/>
  <c r="D4929" i="9"/>
  <c r="C4929" i="9"/>
  <c r="D4928" i="9"/>
  <c r="C4928" i="9"/>
  <c r="D4927" i="9"/>
  <c r="C4927" i="9"/>
  <c r="D4926" i="9"/>
  <c r="C4926" i="9"/>
  <c r="D4925" i="9"/>
  <c r="C4925" i="9"/>
  <c r="D4924" i="9"/>
  <c r="C4924" i="9"/>
  <c r="D4923" i="9"/>
  <c r="C4923" i="9"/>
  <c r="AT800" i="1" l="1"/>
  <c r="AT801" i="1"/>
  <c r="AT802" i="1"/>
  <c r="AT803" i="1"/>
  <c r="AT804" i="1"/>
  <c r="AT805" i="1"/>
  <c r="AT791" i="1" l="1"/>
  <c r="AT792" i="1"/>
  <c r="AT793" i="1"/>
  <c r="AT794" i="1"/>
  <c r="AT795" i="1"/>
  <c r="AT796" i="1"/>
  <c r="AT797" i="1"/>
  <c r="AT798" i="1"/>
  <c r="AT799" i="1"/>
  <c r="G2004" i="10" l="1"/>
  <c r="G2005" i="10"/>
  <c r="G2006" i="10"/>
  <c r="G2003" i="10"/>
  <c r="F2004" i="10"/>
  <c r="F2005" i="10"/>
  <c r="F2006" i="10"/>
  <c r="F2003" i="10"/>
  <c r="G1998" i="10"/>
  <c r="I1994" i="10"/>
  <c r="C1994" i="10"/>
  <c r="G1992" i="10"/>
  <c r="I1988" i="10"/>
  <c r="C1988" i="10"/>
  <c r="G1986" i="10"/>
  <c r="I1982" i="10"/>
  <c r="C1982" i="10"/>
  <c r="G2007" i="10" l="1"/>
  <c r="G2047" i="10"/>
  <c r="K45" i="21"/>
  <c r="E45" i="21"/>
  <c r="C45" i="21"/>
  <c r="K44" i="21"/>
  <c r="E44" i="21"/>
  <c r="C44" i="21"/>
  <c r="K43" i="21"/>
  <c r="E43" i="21"/>
  <c r="C43" i="21"/>
  <c r="K42" i="21"/>
  <c r="E42" i="21"/>
  <c r="C42" i="21"/>
  <c r="G1980" i="10"/>
  <c r="I1976" i="10"/>
  <c r="C1976" i="10"/>
  <c r="K37" i="21"/>
  <c r="K36" i="21"/>
  <c r="O36" i="21"/>
  <c r="N36" i="21"/>
  <c r="E37" i="21"/>
  <c r="E36" i="21"/>
  <c r="C37" i="21"/>
  <c r="C36" i="21"/>
  <c r="K35" i="21"/>
  <c r="K34" i="21"/>
  <c r="K33" i="21"/>
  <c r="K32" i="21"/>
  <c r="O35" i="21"/>
  <c r="O34" i="21"/>
  <c r="O33" i="21"/>
  <c r="O32" i="21"/>
  <c r="N35" i="21"/>
  <c r="N34" i="21"/>
  <c r="N33" i="21"/>
  <c r="N32" i="21"/>
  <c r="E35" i="21"/>
  <c r="C35" i="21"/>
  <c r="E34" i="21"/>
  <c r="C34" i="21"/>
  <c r="E33" i="21"/>
  <c r="C33" i="21"/>
  <c r="E32" i="21"/>
  <c r="C32" i="21"/>
  <c r="K31" i="21"/>
  <c r="K27" i="21"/>
  <c r="K28" i="21"/>
  <c r="E31" i="21"/>
  <c r="C31" i="21"/>
  <c r="K30" i="21"/>
  <c r="E30" i="21"/>
  <c r="C30" i="21"/>
  <c r="K29" i="21"/>
  <c r="E29" i="21"/>
  <c r="C29" i="21"/>
  <c r="E28" i="21"/>
  <c r="C28" i="21"/>
  <c r="E27" i="21"/>
  <c r="C27" i="21"/>
  <c r="D4917" i="9"/>
  <c r="C4917" i="9"/>
  <c r="D4916" i="9"/>
  <c r="C4916" i="9"/>
  <c r="D4915" i="9"/>
  <c r="C4915" i="9"/>
  <c r="D4914" i="9"/>
  <c r="C4914" i="9"/>
  <c r="D4913" i="9"/>
  <c r="C4913" i="9"/>
  <c r="D4912" i="9"/>
  <c r="C4912" i="9"/>
  <c r="D4911" i="9"/>
  <c r="C4911" i="9"/>
  <c r="D4910" i="9"/>
  <c r="C4910" i="9"/>
  <c r="D4909" i="9"/>
  <c r="C4909" i="9"/>
  <c r="D4908" i="9"/>
  <c r="C4908" i="9"/>
  <c r="D4907" i="9"/>
  <c r="C4907" i="9"/>
  <c r="D4906" i="9"/>
  <c r="C4906" i="9"/>
  <c r="D4905" i="9"/>
  <c r="C4905" i="9"/>
  <c r="D4904" i="9"/>
  <c r="C4904" i="9"/>
  <c r="D4903" i="9"/>
  <c r="C4903" i="9"/>
  <c r="D4902" i="9"/>
  <c r="C4902" i="9"/>
  <c r="D4901" i="9"/>
  <c r="C4901" i="9"/>
  <c r="D4900" i="9"/>
  <c r="C4900" i="9"/>
  <c r="D4899" i="9"/>
  <c r="C4899" i="9"/>
  <c r="D4898" i="9"/>
  <c r="C4898" i="9"/>
  <c r="D4897" i="9"/>
  <c r="C4897" i="9"/>
  <c r="D4896" i="9"/>
  <c r="C4896" i="9"/>
  <c r="D4895" i="9"/>
  <c r="C4895" i="9"/>
  <c r="D4894" i="9"/>
  <c r="C4894" i="9"/>
  <c r="D4893" i="9"/>
  <c r="C4893" i="9"/>
  <c r="D4892" i="9"/>
  <c r="C4892" i="9"/>
  <c r="D4891" i="9"/>
  <c r="C4891" i="9"/>
  <c r="D4890" i="9"/>
  <c r="C4890" i="9"/>
  <c r="D4889" i="9"/>
  <c r="C4889" i="9"/>
  <c r="D4888" i="9"/>
  <c r="C4888" i="9"/>
  <c r="D4887" i="9"/>
  <c r="C4887" i="9"/>
  <c r="D4886" i="9"/>
  <c r="C4886" i="9"/>
  <c r="D4885" i="9"/>
  <c r="C4885" i="9"/>
  <c r="D4884" i="9"/>
  <c r="C4884" i="9"/>
  <c r="D4883" i="9"/>
  <c r="C4883" i="9"/>
  <c r="D4882" i="9"/>
  <c r="C4882" i="9"/>
  <c r="D4881" i="9"/>
  <c r="C4881" i="9"/>
  <c r="D4880" i="9"/>
  <c r="C4880" i="9"/>
  <c r="D4879" i="9"/>
  <c r="C4879" i="9"/>
  <c r="D4878" i="9"/>
  <c r="C4878" i="9"/>
  <c r="D4877" i="9"/>
  <c r="C4877" i="9"/>
  <c r="D4876" i="9"/>
  <c r="C4876" i="9"/>
  <c r="D4875" i="9"/>
  <c r="C4875" i="9"/>
  <c r="D4874" i="9"/>
  <c r="C4874" i="9"/>
  <c r="D4873" i="9"/>
  <c r="C4873" i="9"/>
  <c r="D4872" i="9"/>
  <c r="C4872" i="9"/>
  <c r="D4871" i="9"/>
  <c r="C4871" i="9"/>
  <c r="D4870" i="9"/>
  <c r="C4870" i="9"/>
  <c r="D4869" i="9"/>
  <c r="C4869" i="9"/>
  <c r="D4868" i="9"/>
  <c r="C4868" i="9"/>
  <c r="D4867" i="9"/>
  <c r="C4867" i="9"/>
  <c r="D4866" i="9"/>
  <c r="C4866" i="9"/>
  <c r="D4865" i="9"/>
  <c r="C4865" i="9"/>
  <c r="D4864" i="9"/>
  <c r="C4864" i="9"/>
  <c r="D4863" i="9"/>
  <c r="C4863" i="9"/>
  <c r="D4862" i="9"/>
  <c r="C4862" i="9"/>
  <c r="D4861" i="9"/>
  <c r="C4861" i="9"/>
  <c r="D4860" i="9"/>
  <c r="C4860" i="9"/>
  <c r="D4859" i="9"/>
  <c r="C4859" i="9"/>
  <c r="D4858" i="9"/>
  <c r="C4858" i="9"/>
  <c r="D4857" i="9"/>
  <c r="C4857" i="9"/>
  <c r="D4856" i="9"/>
  <c r="C4856" i="9"/>
  <c r="D4855" i="9"/>
  <c r="C4855" i="9"/>
  <c r="D4854" i="9"/>
  <c r="C4854" i="9"/>
  <c r="D4853" i="9"/>
  <c r="C4853" i="9"/>
  <c r="D4852" i="9"/>
  <c r="C4852" i="9"/>
  <c r="D4851" i="9"/>
  <c r="C4851" i="9"/>
  <c r="D4850" i="9"/>
  <c r="C4850" i="9"/>
  <c r="D4849" i="9"/>
  <c r="C4849" i="9"/>
  <c r="D4848" i="9"/>
  <c r="C4848" i="9"/>
  <c r="D4847" i="9"/>
  <c r="C4847" i="9"/>
  <c r="D4846" i="9"/>
  <c r="C4846" i="9"/>
  <c r="D4845" i="9"/>
  <c r="C4845" i="9"/>
  <c r="D4844" i="9"/>
  <c r="C4844" i="9"/>
  <c r="D4843" i="9"/>
  <c r="C4843" i="9"/>
  <c r="D4842" i="9"/>
  <c r="C4842" i="9"/>
  <c r="D4838" i="9"/>
  <c r="C4838" i="9"/>
  <c r="D4837" i="9"/>
  <c r="C4837" i="9"/>
  <c r="D4836" i="9"/>
  <c r="C4836" i="9"/>
  <c r="D4835" i="9"/>
  <c r="C4835" i="9"/>
  <c r="D4834" i="9"/>
  <c r="C4834" i="9"/>
  <c r="D4833" i="9"/>
  <c r="C4833" i="9"/>
  <c r="D4832" i="9"/>
  <c r="C4832" i="9"/>
  <c r="D4831" i="9"/>
  <c r="C4831" i="9"/>
  <c r="D4830" i="9"/>
  <c r="C4830" i="9"/>
  <c r="D4829" i="9"/>
  <c r="C4829" i="9"/>
  <c r="D4828" i="9"/>
  <c r="C4828" i="9"/>
  <c r="D4827" i="9"/>
  <c r="C4827" i="9"/>
  <c r="D4826" i="9"/>
  <c r="C4826" i="9"/>
  <c r="D4825" i="9"/>
  <c r="C4825" i="9"/>
  <c r="D4824" i="9"/>
  <c r="C4824" i="9"/>
  <c r="F43" i="21" l="1" a="1"/>
  <c r="F43" i="21" s="1"/>
  <c r="F30" i="21" a="1"/>
  <c r="F28" i="21" a="1"/>
  <c r="F28" i="21" s="1"/>
  <c r="F45" i="21" a="1"/>
  <c r="F45" i="21" s="1"/>
  <c r="F29" i="21" a="1"/>
  <c r="F29" i="21" s="1"/>
  <c r="F42" i="21" a="1"/>
  <c r="F42" i="21" s="1"/>
  <c r="F44" i="21" a="1"/>
  <c r="F44" i="21" s="1"/>
  <c r="F27" i="21" a="1"/>
  <c r="F27" i="21" s="1"/>
  <c r="F31" i="21" a="1"/>
  <c r="AT760" i="1"/>
  <c r="AT761" i="1"/>
  <c r="AT790" i="1"/>
  <c r="F31" i="21" l="1"/>
  <c r="F30" i="21"/>
  <c r="L3" i="21"/>
  <c r="M3" i="21"/>
  <c r="E3" i="21"/>
  <c r="C3" i="21"/>
  <c r="K16" i="21"/>
  <c r="K21" i="21"/>
  <c r="K17" i="21"/>
  <c r="K10" i="21"/>
  <c r="K9" i="21"/>
  <c r="AT774" i="1"/>
  <c r="AT775" i="1"/>
  <c r="AT776" i="1"/>
  <c r="AT777" i="1"/>
  <c r="AT778" i="1"/>
  <c r="AT779" i="1"/>
  <c r="AT780" i="1"/>
  <c r="AT781" i="1"/>
  <c r="AT782" i="1"/>
  <c r="AT783" i="1"/>
  <c r="AT784" i="1"/>
  <c r="AT785" i="1"/>
  <c r="AT786" i="1"/>
  <c r="AT787" i="1"/>
  <c r="AT788" i="1"/>
  <c r="AT789" i="1"/>
  <c r="F3" i="21" l="1" a="1"/>
  <c r="F3" i="21" s="1"/>
  <c r="AT758" i="1"/>
  <c r="AT759" i="1"/>
  <c r="AT762" i="1"/>
  <c r="AT763" i="1"/>
  <c r="AT764" i="1"/>
  <c r="AT765" i="1"/>
  <c r="AT766" i="1"/>
  <c r="AT767" i="1"/>
  <c r="AT768" i="1"/>
  <c r="AT769" i="1"/>
  <c r="AT770" i="1"/>
  <c r="AT771" i="1"/>
  <c r="AT772" i="1"/>
  <c r="AT773" i="1"/>
  <c r="D4819" i="9" l="1"/>
  <c r="C4819" i="9"/>
  <c r="D4818" i="9"/>
  <c r="C4818" i="9"/>
  <c r="D4817" i="9"/>
  <c r="C4817" i="9"/>
  <c r="D4816" i="9"/>
  <c r="C4816" i="9"/>
  <c r="D4815" i="9"/>
  <c r="C4815" i="9"/>
  <c r="D4814" i="9"/>
  <c r="C4814" i="9"/>
  <c r="D4813" i="9"/>
  <c r="C4813" i="9"/>
  <c r="D4812" i="9"/>
  <c r="C4812" i="9"/>
  <c r="D4811" i="9"/>
  <c r="C4811" i="9"/>
  <c r="D4810" i="9"/>
  <c r="C4810" i="9"/>
  <c r="D4809" i="9"/>
  <c r="C4809" i="9"/>
  <c r="D4808" i="9"/>
  <c r="C4808" i="9"/>
  <c r="D4807" i="9"/>
  <c r="C4807" i="9"/>
  <c r="D4806" i="9"/>
  <c r="C4806" i="9"/>
  <c r="D4805" i="9"/>
  <c r="C4805" i="9"/>
  <c r="D4804" i="9"/>
  <c r="C4804" i="9"/>
  <c r="D4803" i="9"/>
  <c r="C4803" i="9"/>
  <c r="D4802" i="9"/>
  <c r="C4802" i="9"/>
  <c r="D4801" i="9"/>
  <c r="C4801" i="9"/>
  <c r="D4800" i="9"/>
  <c r="C4800" i="9"/>
  <c r="D4799" i="9"/>
  <c r="C4799" i="9"/>
  <c r="D4798" i="9"/>
  <c r="C4798" i="9"/>
  <c r="D4797" i="9"/>
  <c r="C4797" i="9"/>
  <c r="D4796" i="9"/>
  <c r="C4796" i="9"/>
  <c r="D4795" i="9"/>
  <c r="C4795" i="9"/>
  <c r="D4794" i="9"/>
  <c r="C4794" i="9"/>
  <c r="D4793" i="9"/>
  <c r="C4793" i="9"/>
  <c r="D4792" i="9"/>
  <c r="C4792" i="9"/>
  <c r="D4791" i="9"/>
  <c r="C4791" i="9"/>
  <c r="D4790" i="9"/>
  <c r="C4790" i="9"/>
  <c r="D4789" i="9"/>
  <c r="C4789" i="9"/>
  <c r="D4788" i="9"/>
  <c r="C4788" i="9"/>
  <c r="D4787" i="9"/>
  <c r="C4787" i="9"/>
  <c r="D4786" i="9"/>
  <c r="C4786" i="9"/>
  <c r="D4785" i="9"/>
  <c r="C4785" i="9"/>
  <c r="D4784" i="9"/>
  <c r="C4784" i="9"/>
  <c r="D4783" i="9"/>
  <c r="C4783" i="9"/>
  <c r="D4782" i="9"/>
  <c r="C4782" i="9"/>
  <c r="D4781" i="9"/>
  <c r="C4781" i="9"/>
  <c r="D4780" i="9"/>
  <c r="C4780" i="9"/>
  <c r="D4779" i="9"/>
  <c r="C4779" i="9"/>
  <c r="D4778" i="9"/>
  <c r="C4778" i="9"/>
  <c r="D4777" i="9"/>
  <c r="C4777" i="9"/>
  <c r="D4776" i="9"/>
  <c r="C4776" i="9"/>
  <c r="D4775" i="9"/>
  <c r="C4775" i="9"/>
  <c r="D4774" i="9"/>
  <c r="C4774" i="9"/>
  <c r="D4773" i="9"/>
  <c r="C4773" i="9"/>
  <c r="D4772" i="9"/>
  <c r="C4772" i="9"/>
  <c r="D4771" i="9"/>
  <c r="C4771" i="9"/>
  <c r="D4770" i="9"/>
  <c r="C4770" i="9"/>
  <c r="D4769" i="9"/>
  <c r="C4769" i="9"/>
  <c r="D4768" i="9"/>
  <c r="C4768" i="9"/>
  <c r="D4767" i="9"/>
  <c r="C4767" i="9"/>
  <c r="D4766" i="9"/>
  <c r="C4766" i="9"/>
  <c r="D4765" i="9"/>
  <c r="C4765" i="9"/>
  <c r="D4764" i="9"/>
  <c r="C4764" i="9"/>
  <c r="D4763" i="9"/>
  <c r="C4763" i="9"/>
  <c r="D4762" i="9"/>
  <c r="C4762" i="9"/>
  <c r="D4761" i="9"/>
  <c r="C4761" i="9"/>
  <c r="D4760" i="9"/>
  <c r="C4760" i="9"/>
  <c r="D4759" i="9"/>
  <c r="C4759" i="9"/>
  <c r="D4758" i="9"/>
  <c r="C4758" i="9"/>
  <c r="D4757" i="9"/>
  <c r="C4757" i="9"/>
  <c r="D4756" i="9"/>
  <c r="C4756" i="9"/>
  <c r="D4755" i="9"/>
  <c r="C4755" i="9"/>
  <c r="D4754" i="9"/>
  <c r="C4754" i="9"/>
  <c r="D4753" i="9"/>
  <c r="C4753" i="9"/>
  <c r="D4752" i="9"/>
  <c r="C4752" i="9"/>
  <c r="D4751" i="9"/>
  <c r="C4751" i="9"/>
  <c r="D4750" i="9"/>
  <c r="C4750" i="9"/>
  <c r="D4749" i="9"/>
  <c r="C4749" i="9"/>
  <c r="D4748" i="9"/>
  <c r="C4748" i="9"/>
  <c r="D4747" i="9"/>
  <c r="C4747" i="9"/>
  <c r="D4746" i="9"/>
  <c r="C4746" i="9"/>
  <c r="D4745" i="9"/>
  <c r="C4745" i="9"/>
  <c r="D4744" i="9"/>
  <c r="C4744" i="9"/>
  <c r="D4743" i="9"/>
  <c r="C4743" i="9"/>
  <c r="D4742" i="9"/>
  <c r="C4742" i="9"/>
  <c r="D4741" i="9"/>
  <c r="C4741" i="9"/>
  <c r="D4740" i="9"/>
  <c r="C4740" i="9"/>
  <c r="D4739" i="9"/>
  <c r="C4739" i="9"/>
  <c r="D4738" i="9"/>
  <c r="C4738" i="9"/>
  <c r="D4737" i="9"/>
  <c r="C4737" i="9"/>
  <c r="D4736" i="9"/>
  <c r="C4736" i="9"/>
  <c r="D4735" i="9"/>
  <c r="C4735" i="9"/>
  <c r="D4734" i="9"/>
  <c r="C4734" i="9"/>
  <c r="D4733" i="9"/>
  <c r="C4733" i="9"/>
  <c r="D4732" i="9"/>
  <c r="C4732" i="9"/>
  <c r="D4731" i="9"/>
  <c r="C4731" i="9"/>
  <c r="D4730" i="9"/>
  <c r="C4730" i="9"/>
  <c r="D4729" i="9"/>
  <c r="C4729" i="9"/>
  <c r="D4728" i="9"/>
  <c r="C4728" i="9"/>
  <c r="D4727" i="9"/>
  <c r="C4727" i="9"/>
  <c r="D4726" i="9"/>
  <c r="C4726" i="9"/>
  <c r="D4725" i="9"/>
  <c r="C4725" i="9"/>
  <c r="D4724" i="9"/>
  <c r="C4724" i="9"/>
  <c r="D4723" i="9"/>
  <c r="C4723" i="9"/>
  <c r="D4722" i="9"/>
  <c r="C4722" i="9"/>
  <c r="D4721" i="9"/>
  <c r="C4721" i="9"/>
  <c r="D4720" i="9"/>
  <c r="C4720" i="9"/>
  <c r="D4719" i="9"/>
  <c r="C4719" i="9"/>
  <c r="D4718" i="9"/>
  <c r="C4718" i="9"/>
  <c r="D4717" i="9"/>
  <c r="C4717" i="9"/>
  <c r="D4716" i="9"/>
  <c r="C4716" i="9"/>
  <c r="D4715" i="9"/>
  <c r="C4715" i="9"/>
  <c r="D4714" i="9"/>
  <c r="C4714" i="9"/>
  <c r="D4713" i="9"/>
  <c r="C4713" i="9"/>
  <c r="Q15" i="20" l="1"/>
  <c r="Q11" i="20"/>
  <c r="Q13" i="20" s="1"/>
  <c r="AT756" i="1" l="1"/>
  <c r="AT757" i="1"/>
  <c r="E21" i="21"/>
  <c r="C21" i="21"/>
  <c r="F21" i="21" l="1" a="1"/>
  <c r="F21" i="21" s="1"/>
  <c r="E17" i="21"/>
  <c r="C17" i="21"/>
  <c r="E16" i="21"/>
  <c r="C16" i="21"/>
  <c r="F17" i="21" l="1" a="1"/>
  <c r="F17" i="21" s="1"/>
  <c r="F16" i="21" a="1"/>
  <c r="F16" i="21" s="1"/>
  <c r="D4708" i="9" l="1"/>
  <c r="C4708" i="9"/>
  <c r="D4707" i="9"/>
  <c r="C4707" i="9"/>
  <c r="D4706" i="9"/>
  <c r="C4706" i="9"/>
  <c r="D4705" i="9"/>
  <c r="C4705" i="9"/>
  <c r="D4704" i="9"/>
  <c r="C4704" i="9"/>
  <c r="D4703" i="9"/>
  <c r="C4703" i="9"/>
  <c r="D4702" i="9"/>
  <c r="C4702" i="9"/>
  <c r="D4701" i="9"/>
  <c r="C4701" i="9"/>
  <c r="D4700" i="9"/>
  <c r="C4700" i="9"/>
  <c r="D4699" i="9"/>
  <c r="C4699" i="9"/>
  <c r="D4698" i="9"/>
  <c r="C4698" i="9"/>
  <c r="D4697" i="9"/>
  <c r="C4697" i="9"/>
  <c r="D4696" i="9"/>
  <c r="C4696" i="9"/>
  <c r="D4695" i="9"/>
  <c r="C4695" i="9"/>
  <c r="D4694" i="9"/>
  <c r="C4694" i="9"/>
  <c r="D4693" i="9"/>
  <c r="C4693" i="9"/>
  <c r="D4692" i="9"/>
  <c r="C4692" i="9"/>
  <c r="D4691" i="9"/>
  <c r="C4691" i="9"/>
  <c r="D4690" i="9"/>
  <c r="C4690" i="9"/>
  <c r="D4689" i="9"/>
  <c r="C4689" i="9"/>
  <c r="D4688" i="9"/>
  <c r="C4688" i="9"/>
  <c r="D4687" i="9"/>
  <c r="C4687" i="9"/>
  <c r="D4686" i="9"/>
  <c r="C4686" i="9"/>
  <c r="D4685" i="9"/>
  <c r="C4685" i="9"/>
  <c r="D4684" i="9"/>
  <c r="C4684" i="9"/>
  <c r="D4683" i="9"/>
  <c r="C4683" i="9"/>
  <c r="D4682" i="9"/>
  <c r="C4682" i="9"/>
  <c r="D4681" i="9"/>
  <c r="C4681" i="9"/>
  <c r="D4680" i="9"/>
  <c r="C4680" i="9"/>
  <c r="D4679" i="9"/>
  <c r="C4679" i="9"/>
  <c r="D4678" i="9"/>
  <c r="C4678" i="9"/>
  <c r="D4677" i="9"/>
  <c r="C4677" i="9"/>
  <c r="D4676" i="9"/>
  <c r="C4676" i="9"/>
  <c r="D4675" i="9"/>
  <c r="C4675" i="9"/>
  <c r="D4674" i="9"/>
  <c r="C4674" i="9"/>
  <c r="D4673" i="9"/>
  <c r="C4673" i="9"/>
  <c r="D4672" i="9"/>
  <c r="C4672" i="9"/>
  <c r="D4671" i="9"/>
  <c r="C4671" i="9"/>
  <c r="D4670" i="9"/>
  <c r="C4670" i="9"/>
  <c r="D4669" i="9"/>
  <c r="C4669" i="9"/>
  <c r="D4668" i="9"/>
  <c r="C4668" i="9"/>
  <c r="D4667" i="9"/>
  <c r="C4667" i="9"/>
  <c r="D4666" i="9"/>
  <c r="C4666" i="9"/>
  <c r="D4665" i="9"/>
  <c r="C4665" i="9"/>
  <c r="D4664" i="9"/>
  <c r="C4664" i="9"/>
  <c r="D4663" i="9"/>
  <c r="C4663" i="9"/>
  <c r="D4662" i="9"/>
  <c r="C4662" i="9"/>
  <c r="D4661" i="9"/>
  <c r="C4661" i="9"/>
  <c r="D4660" i="9"/>
  <c r="C4660" i="9"/>
  <c r="D4659" i="9"/>
  <c r="C4659" i="9"/>
  <c r="D4658" i="9"/>
  <c r="C4658" i="9"/>
  <c r="D4657" i="9"/>
  <c r="C4657" i="9"/>
  <c r="D4656" i="9"/>
  <c r="C4656" i="9"/>
  <c r="D4655" i="9"/>
  <c r="C4655" i="9"/>
  <c r="D4654" i="9"/>
  <c r="C4654" i="9"/>
  <c r="D4653" i="9"/>
  <c r="C4653" i="9"/>
  <c r="D4652" i="9"/>
  <c r="C4652" i="9"/>
  <c r="D4651" i="9"/>
  <c r="C4651" i="9"/>
  <c r="D4650" i="9"/>
  <c r="C4650" i="9"/>
  <c r="D4649" i="9"/>
  <c r="C4649" i="9"/>
  <c r="D4648" i="9"/>
  <c r="C4648" i="9"/>
  <c r="D4647" i="9"/>
  <c r="C4647" i="9"/>
  <c r="D4646" i="9"/>
  <c r="C4646" i="9"/>
  <c r="D4645" i="9"/>
  <c r="C4645" i="9"/>
  <c r="D4644" i="9"/>
  <c r="C4644" i="9"/>
  <c r="D4643" i="9"/>
  <c r="C4643" i="9"/>
  <c r="D4642" i="9"/>
  <c r="C4642" i="9"/>
  <c r="D4641" i="9"/>
  <c r="C4641" i="9"/>
  <c r="D4640" i="9"/>
  <c r="C4640" i="9"/>
  <c r="D4639" i="9"/>
  <c r="C4639" i="9"/>
  <c r="D4638" i="9"/>
  <c r="C4638" i="9"/>
  <c r="D4637" i="9"/>
  <c r="C4637" i="9"/>
  <c r="D4636" i="9"/>
  <c r="C4636" i="9"/>
  <c r="D4635" i="9"/>
  <c r="C4635" i="9"/>
  <c r="D4634" i="9"/>
  <c r="C4634" i="9"/>
  <c r="D4633" i="9"/>
  <c r="C4633" i="9"/>
  <c r="D4632" i="9"/>
  <c r="C4632" i="9"/>
  <c r="D4631" i="9"/>
  <c r="C4631" i="9"/>
  <c r="D4630" i="9"/>
  <c r="C4630" i="9"/>
  <c r="D4629" i="9"/>
  <c r="C4629" i="9"/>
  <c r="D4628" i="9"/>
  <c r="C4628" i="9"/>
  <c r="D4627" i="9"/>
  <c r="C4627" i="9"/>
  <c r="D4626" i="9"/>
  <c r="C4626" i="9"/>
  <c r="D4625" i="9"/>
  <c r="C4625" i="9"/>
  <c r="D4624" i="9"/>
  <c r="C4624" i="9"/>
  <c r="D4623" i="9"/>
  <c r="C4623" i="9"/>
  <c r="D4622" i="9"/>
  <c r="C4622" i="9"/>
  <c r="D4621" i="9"/>
  <c r="C4621" i="9"/>
  <c r="D4620" i="9"/>
  <c r="C4620" i="9"/>
  <c r="D4619" i="9"/>
  <c r="C4619" i="9"/>
  <c r="D4618" i="9"/>
  <c r="C4618" i="9"/>
  <c r="D4617" i="9"/>
  <c r="C4617" i="9"/>
  <c r="D4616" i="9"/>
  <c r="C4616" i="9"/>
  <c r="D4615" i="9"/>
  <c r="C4615" i="9"/>
  <c r="D4614" i="9"/>
  <c r="C4614" i="9"/>
  <c r="D4613" i="9"/>
  <c r="C4613" i="9"/>
  <c r="D4612" i="9"/>
  <c r="C4612" i="9"/>
  <c r="D4611" i="9"/>
  <c r="C4611" i="9"/>
  <c r="D4610" i="9"/>
  <c r="C4610" i="9"/>
  <c r="D4609" i="9"/>
  <c r="C4609" i="9"/>
  <c r="C8" i="21"/>
  <c r="E8" i="21"/>
  <c r="C9" i="21"/>
  <c r="E9" i="21"/>
  <c r="C10" i="21"/>
  <c r="E10" i="21"/>
  <c r="C11" i="21"/>
  <c r="E11" i="21"/>
  <c r="E7" i="21"/>
  <c r="C7" i="21"/>
  <c r="AP14" i="13"/>
  <c r="AO14" i="13"/>
  <c r="AM14" i="13"/>
  <c r="AL14" i="13"/>
  <c r="AK14" i="13"/>
  <c r="AJ14" i="13"/>
  <c r="AI14" i="13"/>
  <c r="AH14" i="13"/>
  <c r="AG14" i="13"/>
  <c r="AE14" i="13"/>
  <c r="AR14" i="13"/>
  <c r="AQ14" i="13"/>
  <c r="AN14" i="13"/>
  <c r="AF14" i="13"/>
  <c r="BC31" i="13"/>
  <c r="BD31" i="13" s="1"/>
  <c r="BE31" i="13"/>
  <c r="AV55" i="13"/>
  <c r="AT55" i="13"/>
  <c r="BC54" i="13" a="1"/>
  <c r="BC54" i="13" s="1"/>
  <c r="BD54" i="13" s="1"/>
  <c r="BE54" i="13"/>
  <c r="AV54" i="13"/>
  <c r="AT54" i="13"/>
  <c r="F7" i="21" l="1" a="1"/>
  <c r="F7" i="21" s="1"/>
  <c r="F11" i="21" a="1"/>
  <c r="F11" i="21" s="1"/>
  <c r="F9" i="21" a="1"/>
  <c r="F9" i="21" s="1"/>
  <c r="F10" i="21" a="1"/>
  <c r="F10" i="21" s="1"/>
  <c r="F8" i="21" a="1"/>
  <c r="F8" i="21" s="1"/>
  <c r="AT755" i="1"/>
  <c r="AT754" i="1"/>
  <c r="AT749" i="1"/>
  <c r="AT750" i="1"/>
  <c r="AT751" i="1"/>
  <c r="AT752" i="1"/>
  <c r="AT753" i="1"/>
  <c r="D4602" i="9" l="1"/>
  <c r="C4602" i="9"/>
  <c r="D4601" i="9"/>
  <c r="C4601" i="9"/>
  <c r="D4600" i="9"/>
  <c r="C4600" i="9"/>
  <c r="D4599" i="9"/>
  <c r="C4599" i="9"/>
  <c r="D4598" i="9"/>
  <c r="C4598" i="9"/>
  <c r="D4597" i="9"/>
  <c r="C4597" i="9"/>
  <c r="D4596" i="9"/>
  <c r="C4596" i="9"/>
  <c r="D4595" i="9"/>
  <c r="C4595" i="9"/>
  <c r="D4594" i="9"/>
  <c r="C4594" i="9"/>
  <c r="D4593" i="9"/>
  <c r="C4593" i="9"/>
  <c r="D4592" i="9"/>
  <c r="C4592" i="9"/>
  <c r="D4591" i="9"/>
  <c r="C4591" i="9"/>
  <c r="D4590" i="9"/>
  <c r="C4590" i="9"/>
  <c r="D4589" i="9"/>
  <c r="C4589" i="9"/>
  <c r="D4588" i="9"/>
  <c r="C4588" i="9"/>
  <c r="D4587" i="9"/>
  <c r="C4587" i="9"/>
  <c r="D4586" i="9"/>
  <c r="C4586" i="9"/>
  <c r="D4585" i="9"/>
  <c r="C4585" i="9"/>
  <c r="D4584" i="9"/>
  <c r="C4584" i="9"/>
  <c r="D4583" i="9"/>
  <c r="C4583" i="9"/>
  <c r="D4582" i="9"/>
  <c r="C4582" i="9"/>
  <c r="D4581" i="9"/>
  <c r="C4581" i="9"/>
  <c r="D4580" i="9"/>
  <c r="C4580" i="9"/>
  <c r="D4579" i="9"/>
  <c r="C4579" i="9"/>
  <c r="D4578" i="9"/>
  <c r="C4578" i="9"/>
  <c r="D4577" i="9"/>
  <c r="C4577" i="9"/>
  <c r="D4576" i="9"/>
  <c r="C4576" i="9"/>
  <c r="D4575" i="9"/>
  <c r="C4575" i="9"/>
  <c r="D4574" i="9"/>
  <c r="C4574" i="9"/>
  <c r="D4573" i="9"/>
  <c r="C4573" i="9"/>
  <c r="D4572" i="9"/>
  <c r="C4572" i="9"/>
  <c r="D4571" i="9"/>
  <c r="C4571" i="9"/>
  <c r="D4570" i="9"/>
  <c r="C4570" i="9"/>
  <c r="D4569" i="9"/>
  <c r="C4569" i="9"/>
  <c r="D4568" i="9"/>
  <c r="C4568" i="9"/>
  <c r="D4567" i="9"/>
  <c r="C4567" i="9"/>
  <c r="D4566" i="9"/>
  <c r="C4566" i="9"/>
  <c r="D4565" i="9"/>
  <c r="C4565" i="9"/>
  <c r="D4564" i="9"/>
  <c r="C4564" i="9"/>
  <c r="D4563" i="9"/>
  <c r="C4563" i="9"/>
  <c r="D4562" i="9"/>
  <c r="C4562" i="9"/>
  <c r="D4561" i="9"/>
  <c r="C4561" i="9"/>
  <c r="D4560" i="9"/>
  <c r="C4560" i="9"/>
  <c r="D4559" i="9"/>
  <c r="C4559" i="9"/>
  <c r="D4558" i="9"/>
  <c r="C4558" i="9"/>
  <c r="D4557" i="9"/>
  <c r="C4557" i="9"/>
  <c r="D4556" i="9"/>
  <c r="C4556" i="9"/>
  <c r="D4555" i="9"/>
  <c r="C4555" i="9"/>
  <c r="D4554" i="9"/>
  <c r="C4554" i="9"/>
  <c r="D4553" i="9"/>
  <c r="C4553" i="9"/>
  <c r="D4552" i="9"/>
  <c r="C4552" i="9"/>
  <c r="D4551" i="9"/>
  <c r="C4551" i="9"/>
  <c r="D4550" i="9"/>
  <c r="C4550" i="9"/>
  <c r="D4549" i="9"/>
  <c r="C4549" i="9"/>
  <c r="D4548" i="9"/>
  <c r="C4548" i="9"/>
  <c r="D4547" i="9"/>
  <c r="C4547" i="9"/>
  <c r="D4546" i="9"/>
  <c r="C4546" i="9"/>
  <c r="D4545" i="9"/>
  <c r="C4545" i="9"/>
  <c r="D4544" i="9"/>
  <c r="C4544" i="9"/>
  <c r="D4543" i="9"/>
  <c r="C4543" i="9"/>
  <c r="D4542" i="9"/>
  <c r="C4542" i="9"/>
  <c r="D4541" i="9"/>
  <c r="C4541" i="9"/>
  <c r="D4540" i="9"/>
  <c r="C4540" i="9"/>
  <c r="D4539" i="9"/>
  <c r="C4539" i="9"/>
  <c r="D4538" i="9"/>
  <c r="C4538" i="9"/>
  <c r="D4537" i="9"/>
  <c r="C4537" i="9"/>
  <c r="D4536" i="9"/>
  <c r="C4536" i="9"/>
  <c r="D4535" i="9"/>
  <c r="C4535" i="9"/>
  <c r="D4534" i="9"/>
  <c r="C4534" i="9"/>
  <c r="D4533" i="9"/>
  <c r="C4533" i="9"/>
  <c r="D4532" i="9"/>
  <c r="C4532" i="9"/>
  <c r="D4531" i="9"/>
  <c r="C4531" i="9"/>
  <c r="D4530" i="9"/>
  <c r="C4530" i="9"/>
  <c r="D4529" i="9"/>
  <c r="C4529" i="9"/>
  <c r="D4528" i="9"/>
  <c r="C4528" i="9"/>
  <c r="D4527" i="9"/>
  <c r="C4527" i="9"/>
  <c r="D4526" i="9"/>
  <c r="C4526" i="9"/>
  <c r="D4525" i="9"/>
  <c r="C4525" i="9"/>
  <c r="D4524" i="9"/>
  <c r="C4524" i="9"/>
  <c r="D4523" i="9"/>
  <c r="C4523" i="9"/>
  <c r="D4522" i="9"/>
  <c r="C4522" i="9"/>
  <c r="D4521" i="9"/>
  <c r="C4521" i="9"/>
  <c r="D4520" i="9"/>
  <c r="C4520" i="9"/>
  <c r="D4519" i="9"/>
  <c r="C4519" i="9"/>
  <c r="D4518" i="9"/>
  <c r="C4518" i="9"/>
  <c r="D4517" i="9"/>
  <c r="C4517" i="9"/>
  <c r="D4516" i="9"/>
  <c r="C4516" i="9"/>
  <c r="D4515" i="9"/>
  <c r="C4515" i="9"/>
  <c r="D4514" i="9"/>
  <c r="C4514" i="9"/>
  <c r="D4513" i="9"/>
  <c r="C4513" i="9"/>
  <c r="D4512" i="9"/>
  <c r="C4512" i="9"/>
  <c r="D4511" i="9"/>
  <c r="C4511" i="9"/>
  <c r="D4510" i="9"/>
  <c r="C4510" i="9"/>
  <c r="D4509" i="9"/>
  <c r="C4509" i="9"/>
  <c r="D4508" i="9"/>
  <c r="C4508" i="9"/>
  <c r="D4507" i="9"/>
  <c r="C4507" i="9"/>
  <c r="D4506" i="9"/>
  <c r="C4506" i="9"/>
  <c r="D4505" i="9"/>
  <c r="C4505" i="9"/>
  <c r="D4497" i="9" l="1"/>
  <c r="C4497" i="9"/>
  <c r="D4496" i="9"/>
  <c r="C4496" i="9"/>
  <c r="D4495" i="9"/>
  <c r="C4495" i="9"/>
  <c r="D4494" i="9"/>
  <c r="C4494" i="9"/>
  <c r="D4493" i="9"/>
  <c r="C4493" i="9"/>
  <c r="D4492" i="9"/>
  <c r="C4492" i="9"/>
  <c r="D4491" i="9"/>
  <c r="C4491" i="9"/>
  <c r="D4490" i="9"/>
  <c r="C4490" i="9"/>
  <c r="D4489" i="9"/>
  <c r="C4489" i="9"/>
  <c r="D4488" i="9"/>
  <c r="C4488" i="9"/>
  <c r="D4487" i="9"/>
  <c r="C4487" i="9"/>
  <c r="D4486" i="9"/>
  <c r="C4486" i="9"/>
  <c r="D4485" i="9"/>
  <c r="C4485" i="9"/>
  <c r="D4484" i="9"/>
  <c r="C4484" i="9"/>
  <c r="D4483" i="9"/>
  <c r="C4483" i="9"/>
  <c r="D4482" i="9"/>
  <c r="C4482" i="9"/>
  <c r="D4481" i="9"/>
  <c r="C4481" i="9"/>
  <c r="D4480" i="9"/>
  <c r="C4480" i="9"/>
  <c r="D4479" i="9"/>
  <c r="C4479" i="9"/>
  <c r="D4478" i="9"/>
  <c r="C4478" i="9"/>
  <c r="D4477" i="9"/>
  <c r="C4477" i="9"/>
  <c r="D4476" i="9"/>
  <c r="C4476" i="9"/>
  <c r="D4475" i="9"/>
  <c r="C4475" i="9"/>
  <c r="D4474" i="9"/>
  <c r="C4474" i="9"/>
  <c r="D4473" i="9"/>
  <c r="C4473" i="9"/>
  <c r="D4472" i="9"/>
  <c r="C4472" i="9"/>
  <c r="D4471" i="9"/>
  <c r="C4471" i="9"/>
  <c r="D4470" i="9"/>
  <c r="C4470" i="9"/>
  <c r="D4469" i="9"/>
  <c r="C4469" i="9"/>
  <c r="D4468" i="9"/>
  <c r="C4468" i="9"/>
  <c r="D4467" i="9"/>
  <c r="C4467" i="9"/>
  <c r="D4466" i="9"/>
  <c r="C4466" i="9"/>
  <c r="D4465" i="9"/>
  <c r="C4465" i="9"/>
  <c r="D4464" i="9"/>
  <c r="C4464" i="9"/>
  <c r="D4463" i="9"/>
  <c r="C4463" i="9"/>
  <c r="D4462" i="9"/>
  <c r="C4462" i="9"/>
  <c r="D4461" i="9"/>
  <c r="C4461" i="9"/>
  <c r="D4460" i="9"/>
  <c r="C4460" i="9"/>
  <c r="D4459" i="9"/>
  <c r="C4459" i="9"/>
  <c r="D4458" i="9"/>
  <c r="C4458" i="9"/>
  <c r="D4457" i="9"/>
  <c r="C4457" i="9"/>
  <c r="D4456" i="9"/>
  <c r="C4456" i="9"/>
  <c r="D4455" i="9"/>
  <c r="C4455" i="9"/>
  <c r="D4454" i="9"/>
  <c r="C4454" i="9"/>
  <c r="D4453" i="9"/>
  <c r="C4453" i="9"/>
  <c r="D4452" i="9"/>
  <c r="C4452" i="9"/>
  <c r="D4451" i="9"/>
  <c r="C4451" i="9"/>
  <c r="D4450" i="9"/>
  <c r="C4450" i="9"/>
  <c r="D4449" i="9"/>
  <c r="C4449" i="9"/>
  <c r="D4448" i="9"/>
  <c r="C4448" i="9"/>
  <c r="D4447" i="9"/>
  <c r="C4447" i="9"/>
  <c r="D4446" i="9"/>
  <c r="C4446" i="9"/>
  <c r="D4445" i="9"/>
  <c r="C4445" i="9"/>
  <c r="D4444" i="9"/>
  <c r="C4444" i="9"/>
  <c r="D4443" i="9"/>
  <c r="C4443" i="9"/>
  <c r="D4442" i="9"/>
  <c r="C4442" i="9"/>
  <c r="D4441" i="9"/>
  <c r="C4441" i="9"/>
  <c r="D4440" i="9"/>
  <c r="C4440" i="9"/>
  <c r="D4439" i="9"/>
  <c r="C4439" i="9"/>
  <c r="D4438" i="9"/>
  <c r="C4438" i="9"/>
  <c r="D4437" i="9"/>
  <c r="C4437" i="9"/>
  <c r="D4436" i="9"/>
  <c r="C4436" i="9"/>
  <c r="D4435" i="9"/>
  <c r="C4435" i="9"/>
  <c r="D4434" i="9"/>
  <c r="C4434" i="9"/>
  <c r="D4433" i="9"/>
  <c r="C4433" i="9"/>
  <c r="D4432" i="9"/>
  <c r="C4432" i="9"/>
  <c r="D4431" i="9"/>
  <c r="C4431" i="9"/>
  <c r="D4430" i="9"/>
  <c r="C4430" i="9"/>
  <c r="D4429" i="9"/>
  <c r="C4429" i="9"/>
  <c r="D4428" i="9"/>
  <c r="C4428" i="9"/>
  <c r="D4427" i="9"/>
  <c r="C4427" i="9"/>
  <c r="D4426" i="9"/>
  <c r="C4426" i="9"/>
  <c r="D4425" i="9"/>
  <c r="C4425" i="9"/>
  <c r="D4424" i="9"/>
  <c r="C4424" i="9"/>
  <c r="D4423" i="9"/>
  <c r="C4423" i="9"/>
  <c r="D4422" i="9"/>
  <c r="C4422" i="9"/>
  <c r="D4421" i="9"/>
  <c r="C4421" i="9"/>
  <c r="D4420" i="9"/>
  <c r="C4420" i="9"/>
  <c r="D4419" i="9"/>
  <c r="C4419" i="9"/>
  <c r="D4418" i="9"/>
  <c r="C4418" i="9"/>
  <c r="D4417" i="9"/>
  <c r="C4417" i="9"/>
  <c r="D4416" i="9"/>
  <c r="C4416" i="9"/>
  <c r="D4415" i="9"/>
  <c r="C4415" i="9"/>
  <c r="D4414" i="9"/>
  <c r="C4414" i="9"/>
  <c r="D4413" i="9"/>
  <c r="C4413" i="9"/>
  <c r="D4412" i="9"/>
  <c r="C4412" i="9"/>
  <c r="D4411" i="9"/>
  <c r="C4411" i="9"/>
  <c r="D4410" i="9"/>
  <c r="C4410" i="9"/>
  <c r="D4409" i="9"/>
  <c r="C4409" i="9"/>
  <c r="D4408" i="9"/>
  <c r="C4408" i="9"/>
  <c r="D4407" i="9"/>
  <c r="C4407" i="9"/>
  <c r="D4406" i="9"/>
  <c r="C4406" i="9"/>
  <c r="D4405" i="9"/>
  <c r="C4405" i="9"/>
  <c r="D4404" i="9"/>
  <c r="C4404" i="9"/>
  <c r="D4403" i="9"/>
  <c r="C4403" i="9"/>
  <c r="D4402" i="9"/>
  <c r="C4402" i="9"/>
  <c r="D4401" i="9"/>
  <c r="C4401" i="9"/>
  <c r="D4400" i="9"/>
  <c r="C4400" i="9"/>
  <c r="D4399" i="9"/>
  <c r="C4399" i="9"/>
  <c r="D4398" i="9"/>
  <c r="C4398" i="9"/>
  <c r="D4397" i="9"/>
  <c r="C4397" i="9"/>
  <c r="D4396" i="9"/>
  <c r="C4396" i="9"/>
  <c r="D4395" i="9"/>
  <c r="C4395" i="9"/>
  <c r="D4394" i="9"/>
  <c r="C4394" i="9"/>
  <c r="D4393" i="9"/>
  <c r="C4393" i="9"/>
  <c r="D4392" i="9"/>
  <c r="C4392" i="9"/>
  <c r="D4391" i="9"/>
  <c r="C4391" i="9"/>
  <c r="D4390" i="9"/>
  <c r="C4390" i="9"/>
  <c r="D4389" i="9"/>
  <c r="C4389" i="9"/>
  <c r="D4388" i="9"/>
  <c r="C4388" i="9"/>
  <c r="D4387" i="9"/>
  <c r="C4387" i="9"/>
  <c r="D4386" i="9"/>
  <c r="C4386" i="9"/>
  <c r="D4385" i="9"/>
  <c r="C4385" i="9"/>
  <c r="D4384" i="9"/>
  <c r="C4384" i="9"/>
  <c r="D4383" i="9"/>
  <c r="C4383" i="9"/>
  <c r="D4382" i="9"/>
  <c r="C4382" i="9"/>
  <c r="D4381" i="9"/>
  <c r="C4381" i="9"/>
  <c r="K1962" i="10" l="1"/>
  <c r="K1961" i="10"/>
  <c r="G1970" i="10"/>
  <c r="G1971" i="10"/>
  <c r="G1964" i="10"/>
  <c r="K1963" i="10"/>
  <c r="K1960" i="10"/>
  <c r="I1958" i="10"/>
  <c r="C1958" i="10"/>
  <c r="G1956" i="10"/>
  <c r="K1955" i="10"/>
  <c r="K1954" i="10"/>
  <c r="I1952" i="10"/>
  <c r="C1952" i="10"/>
  <c r="G1950" i="10"/>
  <c r="K1949" i="10"/>
  <c r="I1947" i="10"/>
  <c r="C1947" i="10"/>
  <c r="G1945" i="10"/>
  <c r="K1944" i="10"/>
  <c r="K1943" i="10"/>
  <c r="I1941" i="10"/>
  <c r="C1941" i="10"/>
  <c r="AT740" i="1"/>
  <c r="AT741" i="1"/>
  <c r="AT742" i="1"/>
  <c r="AT743" i="1"/>
  <c r="AT744" i="1"/>
  <c r="AT745" i="1"/>
  <c r="AT746" i="1"/>
  <c r="AT747" i="1"/>
  <c r="AT748" i="1"/>
  <c r="K1918" i="10"/>
  <c r="K1910" i="10"/>
  <c r="K1909" i="10"/>
  <c r="G1968" i="10" l="1"/>
  <c r="F1972" i="10"/>
  <c r="F1971" i="10"/>
  <c r="F1970" i="10"/>
  <c r="F1969" i="10"/>
  <c r="F1968" i="10"/>
  <c r="G1972" i="10"/>
  <c r="G1969" i="10"/>
  <c r="G1912" i="10"/>
  <c r="G1928" i="10"/>
  <c r="K1926" i="10"/>
  <c r="K1925" i="10"/>
  <c r="K1924" i="10"/>
  <c r="I1922" i="10"/>
  <c r="C1922" i="10"/>
  <c r="G1920" i="10"/>
  <c r="K1917" i="10"/>
  <c r="K1916" i="10"/>
  <c r="I1914" i="10"/>
  <c r="C1914" i="10"/>
  <c r="I1907" i="10"/>
  <c r="C1907" i="10"/>
  <c r="F1932" i="10" l="1"/>
  <c r="G1973" i="10"/>
  <c r="G1933" i="10"/>
  <c r="G1934" i="10"/>
  <c r="F1937" i="10"/>
  <c r="F1936" i="10"/>
  <c r="F1935" i="10"/>
  <c r="F1934" i="10"/>
  <c r="F1933" i="10"/>
  <c r="G1932" i="10"/>
  <c r="G1937" i="10"/>
  <c r="G1936" i="10"/>
  <c r="G1935" i="10"/>
  <c r="G1938" i="10" l="1"/>
  <c r="D4372" i="9"/>
  <c r="C4372" i="9"/>
  <c r="D4371" i="9"/>
  <c r="C4371" i="9"/>
  <c r="D4370" i="9"/>
  <c r="C4370" i="9"/>
  <c r="D4369" i="9"/>
  <c r="C4369" i="9"/>
  <c r="D4368" i="9"/>
  <c r="C4368" i="9"/>
  <c r="D4367" i="9"/>
  <c r="C4367" i="9"/>
  <c r="D4366" i="9"/>
  <c r="C4366" i="9"/>
  <c r="D4365" i="9"/>
  <c r="C4365" i="9"/>
  <c r="D4364" i="9"/>
  <c r="C4364" i="9"/>
  <c r="D4363" i="9"/>
  <c r="C4363" i="9"/>
  <c r="D4362" i="9"/>
  <c r="C4362" i="9"/>
  <c r="D4361" i="9"/>
  <c r="C4361" i="9"/>
  <c r="D4360" i="9"/>
  <c r="C4360" i="9"/>
  <c r="D4359" i="9"/>
  <c r="C4359" i="9"/>
  <c r="D4358" i="9"/>
  <c r="C4358" i="9"/>
  <c r="D4357" i="9"/>
  <c r="C4357" i="9"/>
  <c r="D4355" i="9"/>
  <c r="C4355" i="9"/>
  <c r="D4354" i="9"/>
  <c r="C4354" i="9"/>
  <c r="D4353" i="9"/>
  <c r="C4353" i="9"/>
  <c r="D4352" i="9"/>
  <c r="C4352" i="9"/>
  <c r="D4351" i="9"/>
  <c r="C4351" i="9"/>
  <c r="D4350" i="9"/>
  <c r="C4350" i="9"/>
  <c r="D4349" i="9"/>
  <c r="C4349" i="9"/>
  <c r="D4348" i="9"/>
  <c r="C4348" i="9"/>
  <c r="D4347" i="9"/>
  <c r="C4347" i="9"/>
  <c r="D4346" i="9"/>
  <c r="C4346" i="9"/>
  <c r="D4345" i="9"/>
  <c r="C4345" i="9"/>
  <c r="D4344" i="9"/>
  <c r="C4344" i="9"/>
  <c r="D4343" i="9"/>
  <c r="C4343" i="9"/>
  <c r="D4342" i="9"/>
  <c r="C4342" i="9"/>
  <c r="D4341" i="9"/>
  <c r="C4341" i="9"/>
  <c r="D4340" i="9"/>
  <c r="C4340" i="9"/>
  <c r="D4339" i="9"/>
  <c r="C4339" i="9"/>
  <c r="D4338" i="9"/>
  <c r="C4338" i="9"/>
  <c r="D4337" i="9"/>
  <c r="C4337" i="9"/>
  <c r="D4336" i="9"/>
  <c r="C4336" i="9"/>
  <c r="D4335" i="9"/>
  <c r="C4335" i="9"/>
  <c r="D4334" i="9"/>
  <c r="C4334" i="9"/>
  <c r="D4333" i="9"/>
  <c r="C4333" i="9"/>
  <c r="D4332" i="9"/>
  <c r="C4332" i="9"/>
  <c r="D4331" i="9"/>
  <c r="C4331" i="9"/>
  <c r="D4330" i="9"/>
  <c r="C4330" i="9"/>
  <c r="D4329" i="9"/>
  <c r="C4329" i="9"/>
  <c r="D4328" i="9"/>
  <c r="C4328" i="9"/>
  <c r="D4327" i="9"/>
  <c r="C4327" i="9"/>
  <c r="D4326" i="9"/>
  <c r="C4326" i="9"/>
  <c r="D4325" i="9"/>
  <c r="C4325" i="9"/>
  <c r="D4324" i="9"/>
  <c r="C4324" i="9"/>
  <c r="D4323" i="9"/>
  <c r="C4323" i="9"/>
  <c r="D4322" i="9"/>
  <c r="C4322" i="9"/>
  <c r="D4321" i="9"/>
  <c r="C4321" i="9"/>
  <c r="D4320" i="9"/>
  <c r="C4320" i="9"/>
  <c r="D4319" i="9"/>
  <c r="C4319" i="9"/>
  <c r="D4318" i="9"/>
  <c r="C4318" i="9"/>
  <c r="D4317" i="9"/>
  <c r="C4317" i="9"/>
  <c r="D4316" i="9"/>
  <c r="C4316" i="9"/>
  <c r="D4315" i="9"/>
  <c r="C4315" i="9"/>
  <c r="D4314" i="9"/>
  <c r="C4314" i="9"/>
  <c r="D4313" i="9"/>
  <c r="C4313" i="9"/>
  <c r="D4312" i="9"/>
  <c r="C4312" i="9"/>
  <c r="D4311" i="9"/>
  <c r="C4311" i="9"/>
  <c r="D4310" i="9"/>
  <c r="C4310" i="9"/>
  <c r="D4309" i="9"/>
  <c r="C4309" i="9"/>
  <c r="D4308" i="9"/>
  <c r="C4308" i="9"/>
  <c r="D4307" i="9"/>
  <c r="C4307" i="9"/>
  <c r="D4306" i="9"/>
  <c r="C4306" i="9"/>
  <c r="D4305" i="9"/>
  <c r="C4305" i="9"/>
  <c r="D4304" i="9"/>
  <c r="C4304" i="9"/>
  <c r="D4303" i="9"/>
  <c r="C4303" i="9"/>
  <c r="D4302" i="9"/>
  <c r="C4302" i="9"/>
  <c r="D4301" i="9"/>
  <c r="C4301" i="9"/>
  <c r="D4300" i="9"/>
  <c r="C4300" i="9"/>
  <c r="D4299" i="9"/>
  <c r="C4299" i="9"/>
  <c r="D4298" i="9"/>
  <c r="C4298" i="9"/>
  <c r="D4297" i="9"/>
  <c r="C4297" i="9"/>
  <c r="D4296" i="9"/>
  <c r="C4296" i="9"/>
  <c r="D4295" i="9"/>
  <c r="C4295" i="9"/>
  <c r="K1893" i="10"/>
  <c r="G1895" i="10"/>
  <c r="K1892" i="10"/>
  <c r="K1891" i="10"/>
  <c r="I1889" i="10"/>
  <c r="C1889" i="10"/>
  <c r="G1887" i="10"/>
  <c r="K1885" i="10"/>
  <c r="K1884" i="10"/>
  <c r="I1882" i="10"/>
  <c r="C1882" i="10"/>
  <c r="G1880" i="10"/>
  <c r="K1878" i="10"/>
  <c r="I1876" i="10"/>
  <c r="C1876" i="10"/>
  <c r="D4245" i="9"/>
  <c r="C4245" i="9"/>
  <c r="D4244" i="9"/>
  <c r="C4244" i="9"/>
  <c r="D4243" i="9"/>
  <c r="C4243" i="9"/>
  <c r="D4242" i="9"/>
  <c r="C4242" i="9"/>
  <c r="D4241" i="9"/>
  <c r="C4241" i="9"/>
  <c r="D4240" i="9"/>
  <c r="C4240" i="9"/>
  <c r="D4239" i="9"/>
  <c r="C4239" i="9"/>
  <c r="D4238" i="9"/>
  <c r="C4238" i="9"/>
  <c r="C4237" i="9"/>
  <c r="D4237" i="9"/>
  <c r="C4246" i="9"/>
  <c r="D4246" i="9"/>
  <c r="D4287" i="9"/>
  <c r="C4287" i="9"/>
  <c r="D4286" i="9"/>
  <c r="C4286" i="9"/>
  <c r="D4285" i="9"/>
  <c r="C4285" i="9"/>
  <c r="D4284" i="9"/>
  <c r="C4284" i="9"/>
  <c r="D4283" i="9"/>
  <c r="C4283" i="9"/>
  <c r="D4282" i="9"/>
  <c r="C4282" i="9"/>
  <c r="D4281" i="9"/>
  <c r="C4281" i="9"/>
  <c r="D4280" i="9"/>
  <c r="C4280" i="9"/>
  <c r="D4279" i="9"/>
  <c r="C4279" i="9"/>
  <c r="D4278" i="9"/>
  <c r="C4278" i="9"/>
  <c r="D4277" i="9"/>
  <c r="C4277" i="9"/>
  <c r="D4276" i="9"/>
  <c r="C4276" i="9"/>
  <c r="D4275" i="9"/>
  <c r="C4275" i="9"/>
  <c r="D4274" i="9"/>
  <c r="C4274" i="9"/>
  <c r="D4273" i="9"/>
  <c r="C4273" i="9"/>
  <c r="D4272" i="9"/>
  <c r="C4272" i="9"/>
  <c r="D4271" i="9"/>
  <c r="C4271" i="9"/>
  <c r="D4270" i="9"/>
  <c r="C4270" i="9"/>
  <c r="D4269" i="9"/>
  <c r="C4269" i="9"/>
  <c r="D4268" i="9"/>
  <c r="C4268" i="9"/>
  <c r="D4267" i="9"/>
  <c r="C4267" i="9"/>
  <c r="D4266" i="9"/>
  <c r="C4266" i="9"/>
  <c r="D4265" i="9"/>
  <c r="C4265" i="9"/>
  <c r="D4264" i="9"/>
  <c r="C4264" i="9"/>
  <c r="D4263" i="9"/>
  <c r="C4263" i="9"/>
  <c r="D4262" i="9"/>
  <c r="C4262" i="9"/>
  <c r="D4261" i="9"/>
  <c r="C4261" i="9"/>
  <c r="D4260" i="9"/>
  <c r="C4260" i="9"/>
  <c r="D4259" i="9"/>
  <c r="C4259" i="9"/>
  <c r="D4258" i="9"/>
  <c r="C4258" i="9"/>
  <c r="D4257" i="9"/>
  <c r="C4257" i="9"/>
  <c r="D4256" i="9"/>
  <c r="C4256" i="9"/>
  <c r="D4255" i="9"/>
  <c r="C4255" i="9"/>
  <c r="D4254" i="9"/>
  <c r="C4254" i="9"/>
  <c r="D4253" i="9"/>
  <c r="C4253" i="9"/>
  <c r="D4252" i="9"/>
  <c r="C4252" i="9"/>
  <c r="D4251" i="9"/>
  <c r="C4251" i="9"/>
  <c r="D4250" i="9"/>
  <c r="C4250" i="9"/>
  <c r="D4249" i="9"/>
  <c r="C4249" i="9"/>
  <c r="D4248" i="9"/>
  <c r="C4248" i="9"/>
  <c r="D4247" i="9"/>
  <c r="C4247" i="9"/>
  <c r="D4236" i="9"/>
  <c r="C4236" i="9"/>
  <c r="D4235" i="9"/>
  <c r="C4235" i="9"/>
  <c r="D4234" i="9"/>
  <c r="C4234" i="9"/>
  <c r="D4233" i="9"/>
  <c r="C4233" i="9"/>
  <c r="D4232" i="9"/>
  <c r="C4232" i="9"/>
  <c r="D4231" i="9"/>
  <c r="C4231" i="9"/>
  <c r="D4230" i="9"/>
  <c r="C4230" i="9"/>
  <c r="D4229" i="9"/>
  <c r="C4229" i="9"/>
  <c r="D4228" i="9"/>
  <c r="C4228" i="9"/>
  <c r="D4227" i="9"/>
  <c r="C4227" i="9"/>
  <c r="D4226" i="9"/>
  <c r="C4226" i="9"/>
  <c r="D4225" i="9"/>
  <c r="C4225" i="9"/>
  <c r="D4224" i="9"/>
  <c r="C4224" i="9"/>
  <c r="D4223" i="9"/>
  <c r="C4223" i="9"/>
  <c r="D4222" i="9"/>
  <c r="C4222" i="9"/>
  <c r="D4221" i="9"/>
  <c r="C4221" i="9"/>
  <c r="D4220" i="9"/>
  <c r="C4220" i="9"/>
  <c r="D4219" i="9"/>
  <c r="C4219" i="9"/>
  <c r="AT737" i="1"/>
  <c r="AT738" i="1"/>
  <c r="AT739" i="1"/>
  <c r="G1900" i="10" l="1"/>
  <c r="G1901" i="10"/>
  <c r="F1902" i="10"/>
  <c r="G1903" i="10"/>
  <c r="F1901" i="10"/>
  <c r="F1903" i="10"/>
  <c r="G1902" i="10"/>
  <c r="F1900" i="10"/>
  <c r="AT710" i="1"/>
  <c r="AT711" i="1"/>
  <c r="AT712" i="1"/>
  <c r="AT713" i="1"/>
  <c r="AT714" i="1"/>
  <c r="AT715" i="1"/>
  <c r="AT716" i="1"/>
  <c r="AT717" i="1"/>
  <c r="AT718" i="1"/>
  <c r="AT719" i="1"/>
  <c r="AT720" i="1"/>
  <c r="AT721" i="1"/>
  <c r="AT722" i="1"/>
  <c r="AT723" i="1"/>
  <c r="AT724" i="1"/>
  <c r="AT725" i="1"/>
  <c r="AT726" i="1"/>
  <c r="AT727" i="1"/>
  <c r="AT728" i="1"/>
  <c r="AT729" i="1"/>
  <c r="AT730" i="1"/>
  <c r="AT731" i="1"/>
  <c r="AT732" i="1"/>
  <c r="AT733" i="1"/>
  <c r="AT734" i="1"/>
  <c r="AT735" i="1"/>
  <c r="AT736" i="1"/>
  <c r="D4158" i="9" l="1"/>
  <c r="C4158" i="9"/>
  <c r="D4214" i="9"/>
  <c r="C4214" i="9"/>
  <c r="D4213" i="9"/>
  <c r="C4213" i="9"/>
  <c r="D4212" i="9"/>
  <c r="C4212" i="9"/>
  <c r="D4211" i="9"/>
  <c r="C4211" i="9"/>
  <c r="D4210" i="9"/>
  <c r="C4210" i="9"/>
  <c r="D4209" i="9"/>
  <c r="C4209" i="9"/>
  <c r="D4208" i="9"/>
  <c r="C4208" i="9"/>
  <c r="D4207" i="9"/>
  <c r="C4207" i="9"/>
  <c r="D4206" i="9"/>
  <c r="C4206" i="9"/>
  <c r="D4205" i="9"/>
  <c r="C4205" i="9"/>
  <c r="D4204" i="9"/>
  <c r="C4204" i="9"/>
  <c r="D4203" i="9"/>
  <c r="C4203" i="9"/>
  <c r="D4202" i="9"/>
  <c r="C4202" i="9"/>
  <c r="D4201" i="9"/>
  <c r="C4201" i="9"/>
  <c r="D4200" i="9"/>
  <c r="C4200" i="9"/>
  <c r="D4199" i="9"/>
  <c r="C4199" i="9"/>
  <c r="D4198" i="9"/>
  <c r="C4198" i="9"/>
  <c r="D4197" i="9"/>
  <c r="C4197" i="9"/>
  <c r="D4196" i="9"/>
  <c r="C4196" i="9"/>
  <c r="D4195" i="9"/>
  <c r="C4195" i="9"/>
  <c r="D4194" i="9"/>
  <c r="C4194" i="9"/>
  <c r="D4193" i="9"/>
  <c r="C4193" i="9"/>
  <c r="D4192" i="9"/>
  <c r="C4192" i="9"/>
  <c r="D4191" i="9"/>
  <c r="C4191" i="9"/>
  <c r="D4190" i="9"/>
  <c r="C4190" i="9"/>
  <c r="D4189" i="9"/>
  <c r="C4189" i="9"/>
  <c r="D4188" i="9"/>
  <c r="C4188" i="9"/>
  <c r="D4187" i="9"/>
  <c r="C4187" i="9"/>
  <c r="D4186" i="9"/>
  <c r="C4186" i="9"/>
  <c r="D4185" i="9"/>
  <c r="C4185" i="9"/>
  <c r="D4184" i="9"/>
  <c r="C4184" i="9"/>
  <c r="D4183" i="9"/>
  <c r="C4183" i="9"/>
  <c r="D4182" i="9"/>
  <c r="C4182" i="9"/>
  <c r="D4181" i="9"/>
  <c r="C4181" i="9"/>
  <c r="D4180" i="9"/>
  <c r="C4180" i="9"/>
  <c r="D4179" i="9"/>
  <c r="C4179" i="9"/>
  <c r="D4178" i="9"/>
  <c r="C4178" i="9"/>
  <c r="D4177" i="9"/>
  <c r="C4177" i="9"/>
  <c r="D4176" i="9"/>
  <c r="C4176" i="9"/>
  <c r="D4175" i="9"/>
  <c r="C4175" i="9"/>
  <c r="D4174" i="9"/>
  <c r="C4174" i="9"/>
  <c r="D4173" i="9"/>
  <c r="C4173" i="9"/>
  <c r="D4172" i="9"/>
  <c r="C4172" i="9"/>
  <c r="D4171" i="9"/>
  <c r="C4171" i="9"/>
  <c r="D4170" i="9"/>
  <c r="C4170" i="9"/>
  <c r="D4169" i="9"/>
  <c r="C4169" i="9"/>
  <c r="D4168" i="9"/>
  <c r="C4168" i="9"/>
  <c r="D4167" i="9"/>
  <c r="C4167" i="9"/>
  <c r="D4166" i="9"/>
  <c r="C4166" i="9"/>
  <c r="D4165" i="9"/>
  <c r="C4165" i="9"/>
  <c r="D4164" i="9"/>
  <c r="C4164" i="9"/>
  <c r="D4163" i="9"/>
  <c r="C4163" i="9"/>
  <c r="D4162" i="9"/>
  <c r="C4162" i="9"/>
  <c r="D4161" i="9"/>
  <c r="C4161" i="9"/>
  <c r="D4160" i="9"/>
  <c r="C4160" i="9"/>
  <c r="D4159" i="9"/>
  <c r="C4159" i="9"/>
  <c r="D4157" i="9"/>
  <c r="C4157" i="9"/>
  <c r="D4156" i="9"/>
  <c r="C4156" i="9"/>
  <c r="D4155" i="9"/>
  <c r="C4155" i="9"/>
  <c r="D4154" i="9"/>
  <c r="C4154" i="9"/>
  <c r="D4153" i="9"/>
  <c r="C4153" i="9"/>
  <c r="D4152" i="9"/>
  <c r="C4152" i="9"/>
  <c r="D4151" i="9"/>
  <c r="C4151" i="9"/>
  <c r="D4150" i="9"/>
  <c r="C4150" i="9"/>
  <c r="D4149" i="9"/>
  <c r="C4149" i="9"/>
  <c r="D4148" i="9"/>
  <c r="C4148" i="9"/>
  <c r="D4147" i="9"/>
  <c r="C4147" i="9"/>
  <c r="D4146" i="9"/>
  <c r="C4146" i="9"/>
  <c r="D4145" i="9"/>
  <c r="C4145" i="9"/>
  <c r="D4144" i="9"/>
  <c r="C4144" i="9"/>
  <c r="D4143" i="9"/>
  <c r="C4143" i="9"/>
  <c r="D4142" i="9"/>
  <c r="C4142" i="9"/>
  <c r="D4141" i="9"/>
  <c r="C4141" i="9"/>
  <c r="D4140" i="9"/>
  <c r="C4140" i="9"/>
  <c r="D4138" i="9"/>
  <c r="C4138" i="9"/>
  <c r="D4137" i="9"/>
  <c r="C4137" i="9"/>
  <c r="D4136" i="9"/>
  <c r="C4136" i="9"/>
  <c r="D4135" i="9"/>
  <c r="C4135" i="9"/>
  <c r="D4134" i="9"/>
  <c r="C4134" i="9"/>
  <c r="D4133" i="9"/>
  <c r="C4133" i="9"/>
  <c r="D4132" i="9"/>
  <c r="C4132" i="9"/>
  <c r="D4131" i="9"/>
  <c r="C4131" i="9"/>
  <c r="D4125" i="9" l="1"/>
  <c r="C4125" i="9"/>
  <c r="D4123" i="9"/>
  <c r="C4123" i="9"/>
  <c r="D4122" i="9"/>
  <c r="C4122" i="9"/>
  <c r="D4121" i="9"/>
  <c r="C4121" i="9"/>
  <c r="D4120" i="9"/>
  <c r="C4120" i="9"/>
  <c r="D4119" i="9"/>
  <c r="C4119" i="9"/>
  <c r="D4118" i="9"/>
  <c r="C4118" i="9"/>
  <c r="D4117" i="9"/>
  <c r="C4117" i="9"/>
  <c r="D4116" i="9"/>
  <c r="C4116" i="9"/>
  <c r="D4115" i="9"/>
  <c r="C4115" i="9"/>
  <c r="D4114" i="9"/>
  <c r="C4114" i="9"/>
  <c r="D4113" i="9"/>
  <c r="C4113" i="9"/>
  <c r="D4112" i="9"/>
  <c r="C4112" i="9"/>
  <c r="D4111" i="9"/>
  <c r="C4111" i="9"/>
  <c r="D4110" i="9"/>
  <c r="C4110" i="9"/>
  <c r="D4109" i="9"/>
  <c r="C4109" i="9"/>
  <c r="D4108" i="9"/>
  <c r="C4108" i="9"/>
  <c r="D4107" i="9"/>
  <c r="C4107" i="9"/>
  <c r="D4106" i="9"/>
  <c r="C4106" i="9"/>
  <c r="D4105" i="9"/>
  <c r="C4105" i="9"/>
  <c r="D4104" i="9"/>
  <c r="C4104" i="9"/>
  <c r="D4103" i="9"/>
  <c r="C4103" i="9"/>
  <c r="D4102" i="9"/>
  <c r="C4102" i="9"/>
  <c r="D4101" i="9"/>
  <c r="C4101" i="9"/>
  <c r="D4100" i="9"/>
  <c r="C4100" i="9"/>
  <c r="D4099" i="9"/>
  <c r="C4099" i="9"/>
  <c r="D4098" i="9"/>
  <c r="C4098" i="9"/>
  <c r="D4097" i="9"/>
  <c r="C4097" i="9"/>
  <c r="D4096" i="9"/>
  <c r="C4096" i="9"/>
  <c r="D4095" i="9"/>
  <c r="C4095" i="9"/>
  <c r="D4094" i="9"/>
  <c r="C4094" i="9"/>
  <c r="D4093" i="9"/>
  <c r="C4093" i="9"/>
  <c r="D4092" i="9"/>
  <c r="C4092" i="9"/>
  <c r="D4091" i="9"/>
  <c r="C4091" i="9"/>
  <c r="D4090" i="9"/>
  <c r="C4090" i="9"/>
  <c r="D4089" i="9"/>
  <c r="C4089" i="9"/>
  <c r="D4088" i="9"/>
  <c r="C4088" i="9"/>
  <c r="D4087" i="9"/>
  <c r="C4087" i="9"/>
  <c r="D4086" i="9"/>
  <c r="C4086" i="9"/>
  <c r="D4085" i="9"/>
  <c r="C4085" i="9"/>
  <c r="D4084" i="9"/>
  <c r="C4084" i="9"/>
  <c r="D4083" i="9"/>
  <c r="C4083" i="9"/>
  <c r="D4082" i="9"/>
  <c r="C4082" i="9"/>
  <c r="D4081" i="9"/>
  <c r="C4081" i="9"/>
  <c r="D4080" i="9"/>
  <c r="C4080" i="9"/>
  <c r="D4079" i="9"/>
  <c r="C4079" i="9"/>
  <c r="D4078" i="9"/>
  <c r="C4078" i="9"/>
  <c r="D4077" i="9"/>
  <c r="C4077" i="9"/>
  <c r="D4076" i="9"/>
  <c r="C4076" i="9"/>
  <c r="D4075" i="9"/>
  <c r="C4075" i="9"/>
  <c r="D4074" i="9"/>
  <c r="C4074" i="9"/>
  <c r="D4073" i="9"/>
  <c r="C4073" i="9"/>
  <c r="D4072" i="9"/>
  <c r="C4072" i="9"/>
  <c r="D4071" i="9"/>
  <c r="C4071" i="9"/>
  <c r="D4070" i="9"/>
  <c r="C4070" i="9"/>
  <c r="D4069" i="9"/>
  <c r="C4069" i="9"/>
  <c r="D4068" i="9"/>
  <c r="C4068" i="9"/>
  <c r="D4067" i="9"/>
  <c r="C4067" i="9"/>
  <c r="D4066" i="9"/>
  <c r="C4066" i="9"/>
  <c r="D4065" i="9"/>
  <c r="C4065" i="9"/>
  <c r="D4064" i="9"/>
  <c r="C4064" i="9"/>
  <c r="D4063" i="9"/>
  <c r="C4063" i="9"/>
  <c r="D4062" i="9"/>
  <c r="C4062" i="9"/>
  <c r="D4061" i="9"/>
  <c r="C4061" i="9"/>
  <c r="D4060" i="9"/>
  <c r="C4060" i="9"/>
  <c r="D4059" i="9"/>
  <c r="C4059" i="9"/>
  <c r="D4058" i="9"/>
  <c r="C4058" i="9"/>
  <c r="D4057" i="9"/>
  <c r="C4057" i="9"/>
  <c r="D4056" i="9"/>
  <c r="C4056" i="9"/>
  <c r="D4055" i="9"/>
  <c r="C4055" i="9"/>
  <c r="D4054" i="9"/>
  <c r="C4054" i="9"/>
  <c r="D4053" i="9"/>
  <c r="C4053" i="9"/>
  <c r="D4052" i="9"/>
  <c r="C4052" i="9"/>
  <c r="D4051" i="9"/>
  <c r="C4051" i="9"/>
  <c r="D4050" i="9"/>
  <c r="C4050" i="9"/>
  <c r="D4049" i="9"/>
  <c r="C4049" i="9"/>
  <c r="D4048" i="9"/>
  <c r="C4048" i="9"/>
  <c r="D4047" i="9"/>
  <c r="C4047" i="9"/>
  <c r="D4046" i="9"/>
  <c r="C4046" i="9"/>
  <c r="D4045" i="9"/>
  <c r="C4045" i="9"/>
  <c r="D4044" i="9"/>
  <c r="C4044" i="9"/>
  <c r="D4043" i="9"/>
  <c r="C4043" i="9"/>
  <c r="D4042" i="9"/>
  <c r="C4042" i="9"/>
  <c r="D4041" i="9"/>
  <c r="C4041" i="9"/>
  <c r="D4040" i="9"/>
  <c r="C4040" i="9"/>
  <c r="D4039" i="9"/>
  <c r="C4039" i="9"/>
  <c r="D4038" i="9"/>
  <c r="C4038" i="9"/>
  <c r="D4037" i="9"/>
  <c r="C4037" i="9"/>
  <c r="D4036" i="9"/>
  <c r="C4036" i="9"/>
  <c r="D4035" i="9"/>
  <c r="C4035" i="9"/>
  <c r="K1861" i="10" l="1"/>
  <c r="K1862" i="10"/>
  <c r="G1864" i="10"/>
  <c r="K1860" i="10"/>
  <c r="I1858" i="10"/>
  <c r="C1858" i="10"/>
  <c r="F1871" i="10" s="1"/>
  <c r="K1854" i="10"/>
  <c r="K1853" i="10"/>
  <c r="G1856" i="10"/>
  <c r="K1855" i="10"/>
  <c r="I1851" i="10"/>
  <c r="C1851" i="10"/>
  <c r="AT698" i="1"/>
  <c r="AT699" i="1"/>
  <c r="AT700" i="1"/>
  <c r="AT701" i="1"/>
  <c r="AT702" i="1"/>
  <c r="AT703" i="1"/>
  <c r="AT704" i="1"/>
  <c r="AT705" i="1"/>
  <c r="AT706" i="1"/>
  <c r="AT707" i="1"/>
  <c r="AT708" i="1"/>
  <c r="AT709" i="1"/>
  <c r="G1873" i="10" l="1"/>
  <c r="G1868" i="10"/>
  <c r="G1871" i="10"/>
  <c r="G1870" i="10"/>
  <c r="G1872" i="10"/>
  <c r="G1869" i="10"/>
  <c r="F1868" i="10"/>
  <c r="F1873" i="10"/>
  <c r="F1872" i="10"/>
  <c r="G1904" i="10"/>
  <c r="F1870" i="10"/>
  <c r="F1869" i="10"/>
  <c r="G1784" i="10"/>
  <c r="G1804" i="10"/>
  <c r="G1821" i="10"/>
  <c r="G1831" i="10"/>
  <c r="K1820" i="10"/>
  <c r="K1812" i="10"/>
  <c r="K1811" i="10"/>
  <c r="K1810" i="10"/>
  <c r="K1828" i="10"/>
  <c r="K1827" i="10"/>
  <c r="K1826" i="10"/>
  <c r="I1824" i="10"/>
  <c r="C1824" i="10"/>
  <c r="K1819" i="10"/>
  <c r="I1817" i="10"/>
  <c r="C1817" i="10"/>
  <c r="K1802" i="10"/>
  <c r="K1801" i="10"/>
  <c r="K1800" i="10"/>
  <c r="K1799" i="10"/>
  <c r="G1814" i="10"/>
  <c r="K1809" i="10"/>
  <c r="I1807" i="10"/>
  <c r="C1807" i="10"/>
  <c r="K1796" i="10"/>
  <c r="K1782" i="10"/>
  <c r="K1783" i="10"/>
  <c r="K1781" i="10"/>
  <c r="K1780" i="10"/>
  <c r="K1798" i="10"/>
  <c r="K1797" i="10"/>
  <c r="I1794" i="10"/>
  <c r="C1794" i="10"/>
  <c r="G1791" i="10"/>
  <c r="K1789" i="10"/>
  <c r="I1787" i="10"/>
  <c r="C1787" i="10"/>
  <c r="I1778" i="10"/>
  <c r="C1778" i="10"/>
  <c r="D4029" i="9"/>
  <c r="C4029" i="9"/>
  <c r="D4028" i="9"/>
  <c r="C4028" i="9"/>
  <c r="D4027" i="9"/>
  <c r="C4027" i="9"/>
  <c r="D4026" i="9"/>
  <c r="C4026" i="9"/>
  <c r="D4025" i="9"/>
  <c r="C4025" i="9"/>
  <c r="D4024" i="9"/>
  <c r="C4024" i="9"/>
  <c r="D4023" i="9"/>
  <c r="C4023" i="9"/>
  <c r="D4022" i="9"/>
  <c r="C4022" i="9"/>
  <c r="D4021" i="9"/>
  <c r="C4021" i="9"/>
  <c r="D4020" i="9"/>
  <c r="C4020" i="9"/>
  <c r="D4019" i="9"/>
  <c r="C4019" i="9"/>
  <c r="D4018" i="9"/>
  <c r="C4018" i="9"/>
  <c r="D4017" i="9"/>
  <c r="C4017" i="9"/>
  <c r="D4016" i="9"/>
  <c r="C4016" i="9"/>
  <c r="D4015" i="9"/>
  <c r="C4015" i="9"/>
  <c r="D4014" i="9"/>
  <c r="C4014" i="9"/>
  <c r="D4013" i="9"/>
  <c r="C4013" i="9"/>
  <c r="D4012" i="9"/>
  <c r="C4012" i="9"/>
  <c r="D4011" i="9"/>
  <c r="C4011" i="9"/>
  <c r="D4010" i="9"/>
  <c r="C4010" i="9"/>
  <c r="D4009" i="9"/>
  <c r="C4009" i="9"/>
  <c r="D4008" i="9"/>
  <c r="C4008" i="9"/>
  <c r="D4007" i="9"/>
  <c r="C4007" i="9"/>
  <c r="D4006" i="9"/>
  <c r="C4006" i="9"/>
  <c r="D4005" i="9"/>
  <c r="C4005" i="9"/>
  <c r="D4004" i="9"/>
  <c r="C4004" i="9"/>
  <c r="D4003" i="9"/>
  <c r="C4003" i="9"/>
  <c r="D4002" i="9"/>
  <c r="C4002" i="9"/>
  <c r="D4001" i="9"/>
  <c r="C4001" i="9"/>
  <c r="D4000" i="9"/>
  <c r="C4000" i="9"/>
  <c r="D3999" i="9"/>
  <c r="C3999" i="9"/>
  <c r="D3998" i="9"/>
  <c r="C3998" i="9"/>
  <c r="D3997" i="9"/>
  <c r="C3997" i="9"/>
  <c r="D3996" i="9"/>
  <c r="C3996" i="9"/>
  <c r="D3995" i="9"/>
  <c r="C3995" i="9"/>
  <c r="D3994" i="9"/>
  <c r="C3994" i="9"/>
  <c r="D3993" i="9"/>
  <c r="C3993" i="9"/>
  <c r="D3992" i="9"/>
  <c r="C3992" i="9"/>
  <c r="D3991" i="9"/>
  <c r="C3991" i="9"/>
  <c r="D3990" i="9"/>
  <c r="C3990" i="9"/>
  <c r="D3989" i="9"/>
  <c r="C3989" i="9"/>
  <c r="D3988" i="9"/>
  <c r="C3988" i="9"/>
  <c r="D3987" i="9"/>
  <c r="C3987" i="9"/>
  <c r="D3986" i="9"/>
  <c r="C3986" i="9"/>
  <c r="D3985" i="9"/>
  <c r="C3985" i="9"/>
  <c r="D3984" i="9"/>
  <c r="C3984" i="9"/>
  <c r="D3983" i="9"/>
  <c r="C3983" i="9"/>
  <c r="D3982" i="9"/>
  <c r="C3982" i="9"/>
  <c r="D3981" i="9"/>
  <c r="C3981" i="9"/>
  <c r="D3980" i="9"/>
  <c r="C3980" i="9"/>
  <c r="D3979" i="9"/>
  <c r="C3979" i="9"/>
  <c r="D3978" i="9"/>
  <c r="C3978" i="9"/>
  <c r="D3977" i="9"/>
  <c r="C3977" i="9"/>
  <c r="D3976" i="9"/>
  <c r="C3976" i="9"/>
  <c r="D3975" i="9"/>
  <c r="C3975" i="9"/>
  <c r="D3974" i="9"/>
  <c r="C3974" i="9"/>
  <c r="D3973" i="9"/>
  <c r="C3973" i="9"/>
  <c r="D3972" i="9"/>
  <c r="C3972" i="9"/>
  <c r="D3971" i="9"/>
  <c r="C3971" i="9"/>
  <c r="D3970" i="9"/>
  <c r="C3970" i="9"/>
  <c r="D3969" i="9"/>
  <c r="C3969" i="9"/>
  <c r="D3968" i="9"/>
  <c r="C3968" i="9"/>
  <c r="D3967" i="9"/>
  <c r="C3967" i="9"/>
  <c r="D3966" i="9"/>
  <c r="C3966" i="9"/>
  <c r="D3965" i="9"/>
  <c r="C3965" i="9"/>
  <c r="D3964" i="9"/>
  <c r="C3964" i="9"/>
  <c r="D3963" i="9"/>
  <c r="C3963" i="9"/>
  <c r="D3962" i="9"/>
  <c r="C3962" i="9"/>
  <c r="D3961" i="9"/>
  <c r="C3961" i="9"/>
  <c r="C216" i="12"/>
  <c r="AT676" i="1"/>
  <c r="AT677" i="1"/>
  <c r="AT678" i="1"/>
  <c r="AT679" i="1"/>
  <c r="AT680" i="1"/>
  <c r="AT681" i="1"/>
  <c r="AT682" i="1"/>
  <c r="AT683" i="1"/>
  <c r="AT684" i="1"/>
  <c r="AT685" i="1"/>
  <c r="AT686" i="1"/>
  <c r="AT687" i="1"/>
  <c r="AT688" i="1"/>
  <c r="AT689" i="1"/>
  <c r="AT690" i="1"/>
  <c r="AT691" i="1"/>
  <c r="AT692" i="1"/>
  <c r="AT693" i="1"/>
  <c r="AT694" i="1"/>
  <c r="AT695" i="1"/>
  <c r="AT696" i="1"/>
  <c r="AT697" i="1"/>
  <c r="G1836" i="10" l="1"/>
  <c r="G1844" i="10"/>
  <c r="G1839" i="10"/>
  <c r="G1847" i="10"/>
  <c r="G1846" i="10"/>
  <c r="G1845" i="10"/>
  <c r="G1842" i="10"/>
  <c r="G1841" i="10"/>
  <c r="F1837" i="10"/>
  <c r="G1837" i="10"/>
  <c r="G1843" i="10"/>
  <c r="G1840" i="10"/>
  <c r="G1838" i="10"/>
  <c r="F1840" i="10"/>
  <c r="F1839" i="10"/>
  <c r="F1838" i="10"/>
  <c r="F1836" i="10"/>
  <c r="F1847" i="10"/>
  <c r="F1846" i="10"/>
  <c r="F1845" i="10"/>
  <c r="F1844" i="10"/>
  <c r="F1843" i="10"/>
  <c r="F1842" i="10"/>
  <c r="F1841" i="10"/>
  <c r="AT674" i="1"/>
  <c r="AT675" i="1"/>
  <c r="G1874" i="10" l="1"/>
  <c r="G1848" i="10"/>
  <c r="K1762" i="10"/>
  <c r="K1754" i="10"/>
  <c r="G1764" i="10"/>
  <c r="K1761" i="10"/>
  <c r="I1759" i="10"/>
  <c r="C1759" i="10"/>
  <c r="G1756" i="10"/>
  <c r="K1753" i="10"/>
  <c r="I1751" i="10"/>
  <c r="C1751" i="10"/>
  <c r="F1771" i="10" s="1"/>
  <c r="G1748" i="10"/>
  <c r="K1747" i="10"/>
  <c r="K1746" i="10"/>
  <c r="I1744" i="10"/>
  <c r="C1744" i="10"/>
  <c r="D3952" i="9"/>
  <c r="C3952" i="9"/>
  <c r="D3951" i="9"/>
  <c r="C3951" i="9"/>
  <c r="D3950" i="9"/>
  <c r="C3950" i="9"/>
  <c r="D3949" i="9"/>
  <c r="C3949" i="9"/>
  <c r="D3948" i="9"/>
  <c r="C3948" i="9"/>
  <c r="D3947" i="9"/>
  <c r="C3947" i="9"/>
  <c r="D3946" i="9"/>
  <c r="C3946" i="9"/>
  <c r="D3945" i="9"/>
  <c r="C3945" i="9"/>
  <c r="D3944" i="9"/>
  <c r="C3944" i="9"/>
  <c r="D3943" i="9"/>
  <c r="C3943" i="9"/>
  <c r="D3942" i="9"/>
  <c r="D3941" i="9"/>
  <c r="C3941" i="9"/>
  <c r="D3940" i="9"/>
  <c r="C3940" i="9"/>
  <c r="D3939" i="9"/>
  <c r="C3939" i="9"/>
  <c r="D3938" i="9"/>
  <c r="C3938" i="9"/>
  <c r="D3937" i="9"/>
  <c r="C3937" i="9"/>
  <c r="D3936" i="9"/>
  <c r="C3936" i="9"/>
  <c r="D3935" i="9"/>
  <c r="C3935" i="9"/>
  <c r="D3934" i="9"/>
  <c r="C3934" i="9"/>
  <c r="D3933" i="9"/>
  <c r="C3933" i="9"/>
  <c r="D3932" i="9"/>
  <c r="C3932" i="9"/>
  <c r="D3931" i="9"/>
  <c r="C3931" i="9"/>
  <c r="D3930" i="9"/>
  <c r="C3930" i="9"/>
  <c r="D3929" i="9"/>
  <c r="C3929" i="9"/>
  <c r="D3928" i="9"/>
  <c r="C3928" i="9"/>
  <c r="D3927" i="9"/>
  <c r="C3927" i="9"/>
  <c r="D3926" i="9"/>
  <c r="C3926" i="9"/>
  <c r="D3925" i="9"/>
  <c r="C3925" i="9"/>
  <c r="D3924" i="9"/>
  <c r="C3924" i="9"/>
  <c r="D3923" i="9"/>
  <c r="C3923" i="9"/>
  <c r="D3922" i="9"/>
  <c r="C3922" i="9"/>
  <c r="D3921" i="9"/>
  <c r="C3921" i="9"/>
  <c r="D3920" i="9"/>
  <c r="C3920" i="9"/>
  <c r="D3919" i="9"/>
  <c r="C3919" i="9"/>
  <c r="D3918" i="9"/>
  <c r="C3918" i="9"/>
  <c r="D3917" i="9"/>
  <c r="C3917" i="9"/>
  <c r="D3916" i="9"/>
  <c r="C3916" i="9"/>
  <c r="D3915" i="9"/>
  <c r="C3915" i="9"/>
  <c r="D3914" i="9"/>
  <c r="C3914" i="9"/>
  <c r="D3913" i="9"/>
  <c r="C3913" i="9"/>
  <c r="D3912" i="9"/>
  <c r="C3912" i="9"/>
  <c r="D3911" i="9"/>
  <c r="C3911" i="9"/>
  <c r="D3910" i="9"/>
  <c r="C3910" i="9"/>
  <c r="D3909" i="9"/>
  <c r="C3909" i="9"/>
  <c r="D3908" i="9"/>
  <c r="C3908" i="9"/>
  <c r="D3907" i="9"/>
  <c r="C3907" i="9"/>
  <c r="D3906" i="9"/>
  <c r="C3906" i="9"/>
  <c r="D3905" i="9"/>
  <c r="C3905" i="9"/>
  <c r="D3904" i="9"/>
  <c r="C3904" i="9"/>
  <c r="D3903" i="9"/>
  <c r="C3903" i="9"/>
  <c r="D3902" i="9"/>
  <c r="C3902" i="9"/>
  <c r="D3901" i="9"/>
  <c r="C3901" i="9"/>
  <c r="D3900" i="9"/>
  <c r="C3900" i="9"/>
  <c r="D3899" i="9"/>
  <c r="C3899" i="9"/>
  <c r="D3898" i="9"/>
  <c r="C3898" i="9"/>
  <c r="D3894" i="9"/>
  <c r="C3894" i="9"/>
  <c r="D3893" i="9"/>
  <c r="C3893" i="9"/>
  <c r="D3892" i="9"/>
  <c r="C3892" i="9"/>
  <c r="D3891" i="9"/>
  <c r="C3891" i="9"/>
  <c r="D3890" i="9"/>
  <c r="C3890" i="9"/>
  <c r="D3889" i="9"/>
  <c r="C3889" i="9"/>
  <c r="D3887" i="9"/>
  <c r="C3887" i="9"/>
  <c r="D3886" i="9"/>
  <c r="C3886" i="9"/>
  <c r="D3885" i="9"/>
  <c r="C3885" i="9"/>
  <c r="D3884" i="9"/>
  <c r="C3884" i="9"/>
  <c r="D3883" i="9"/>
  <c r="C3883" i="9"/>
  <c r="D3882" i="9"/>
  <c r="C3882" i="9"/>
  <c r="D3881" i="9"/>
  <c r="C3881" i="9"/>
  <c r="D3880" i="9"/>
  <c r="C3880" i="9"/>
  <c r="D3879" i="9"/>
  <c r="C3879" i="9"/>
  <c r="F1770" i="10" l="1"/>
  <c r="G1769" i="10"/>
  <c r="F1768" i="10"/>
  <c r="F1769" i="10"/>
  <c r="F1772" i="10"/>
  <c r="F1773" i="10"/>
  <c r="G1768" i="10"/>
  <c r="G1773" i="10"/>
  <c r="G1772" i="10"/>
  <c r="G1771" i="10"/>
  <c r="G1770" i="10"/>
  <c r="K1723" i="10"/>
  <c r="G1726" i="10"/>
  <c r="K1725" i="10"/>
  <c r="G1731" i="10"/>
  <c r="K1730" i="10"/>
  <c r="I1728" i="10"/>
  <c r="C1728" i="10"/>
  <c r="K1724" i="10"/>
  <c r="K1722" i="10"/>
  <c r="I1720" i="10"/>
  <c r="C1720" i="10"/>
  <c r="G1718" i="10"/>
  <c r="K1717" i="10"/>
  <c r="K1716" i="10"/>
  <c r="I1714" i="10"/>
  <c r="C1714" i="10"/>
  <c r="AT45" i="13"/>
  <c r="AV45" i="13"/>
  <c r="G1738" i="10" l="1"/>
  <c r="G1739" i="10"/>
  <c r="F1739" i="10"/>
  <c r="F1738" i="10"/>
  <c r="G1740" i="10"/>
  <c r="G1737" i="10"/>
  <c r="F1736" i="10"/>
  <c r="F1740" i="10"/>
  <c r="G1736" i="10"/>
  <c r="F1737" i="10"/>
  <c r="D3875" i="9"/>
  <c r="C3875" i="9"/>
  <c r="D3874" i="9"/>
  <c r="C3874" i="9"/>
  <c r="D3873" i="9"/>
  <c r="C3873" i="9"/>
  <c r="D3872" i="9"/>
  <c r="C3872" i="9"/>
  <c r="D3871" i="9"/>
  <c r="C3871" i="9"/>
  <c r="D3870" i="9"/>
  <c r="C3870" i="9"/>
  <c r="D3869" i="9"/>
  <c r="C3869" i="9"/>
  <c r="D3868" i="9"/>
  <c r="C3868" i="9"/>
  <c r="D3867" i="9"/>
  <c r="C3867" i="9"/>
  <c r="D3866" i="9"/>
  <c r="C3866" i="9"/>
  <c r="D3865" i="9"/>
  <c r="C3865" i="9"/>
  <c r="D3864" i="9"/>
  <c r="C3864" i="9"/>
  <c r="D3863" i="9"/>
  <c r="C3863" i="9"/>
  <c r="D3862" i="9"/>
  <c r="C3862" i="9"/>
  <c r="D3861" i="9"/>
  <c r="C3861" i="9"/>
  <c r="D3860" i="9"/>
  <c r="C3860" i="9"/>
  <c r="D3859" i="9"/>
  <c r="C3859" i="9"/>
  <c r="D3858" i="9"/>
  <c r="C3858" i="9"/>
  <c r="D3857" i="9"/>
  <c r="C3857" i="9"/>
  <c r="D3856" i="9"/>
  <c r="C3856" i="9"/>
  <c r="D3855" i="9"/>
  <c r="C3855" i="9"/>
  <c r="D3854" i="9"/>
  <c r="C3854" i="9"/>
  <c r="D3853" i="9"/>
  <c r="C3853" i="9"/>
  <c r="D3852" i="9"/>
  <c r="C3852" i="9"/>
  <c r="D3851" i="9"/>
  <c r="C3851" i="9"/>
  <c r="D3850" i="9"/>
  <c r="C3850" i="9"/>
  <c r="D3849" i="9"/>
  <c r="C3849" i="9"/>
  <c r="D3848" i="9"/>
  <c r="C3848" i="9"/>
  <c r="D3847" i="9"/>
  <c r="C3847" i="9"/>
  <c r="D3846" i="9"/>
  <c r="C3846" i="9"/>
  <c r="D3845" i="9"/>
  <c r="C3845" i="9"/>
  <c r="D3844" i="9"/>
  <c r="C3844" i="9"/>
  <c r="D3843" i="9"/>
  <c r="C3843" i="9"/>
  <c r="D3842" i="9"/>
  <c r="C3842" i="9"/>
  <c r="D3841" i="9"/>
  <c r="C3841" i="9"/>
  <c r="D3840" i="9"/>
  <c r="C3840" i="9"/>
  <c r="D3839" i="9"/>
  <c r="C3839" i="9"/>
  <c r="D3838" i="9"/>
  <c r="C3838" i="9"/>
  <c r="D3837" i="9"/>
  <c r="C3837" i="9"/>
  <c r="D3836" i="9"/>
  <c r="C3836" i="9"/>
  <c r="D3835" i="9"/>
  <c r="C3835" i="9"/>
  <c r="D3834" i="9"/>
  <c r="C3834" i="9"/>
  <c r="D3833" i="9"/>
  <c r="C3833" i="9"/>
  <c r="D3832" i="9"/>
  <c r="C3832" i="9"/>
  <c r="D3831" i="9"/>
  <c r="C3831" i="9"/>
  <c r="D3830" i="9"/>
  <c r="C3830" i="9"/>
  <c r="D3829" i="9"/>
  <c r="C3829" i="9"/>
  <c r="D3828" i="9"/>
  <c r="C3828" i="9"/>
  <c r="D3827" i="9"/>
  <c r="C3827" i="9"/>
  <c r="D3826" i="9"/>
  <c r="C3826" i="9"/>
  <c r="D3825" i="9"/>
  <c r="C3825" i="9"/>
  <c r="D3824" i="9"/>
  <c r="C3824" i="9"/>
  <c r="D3823" i="9"/>
  <c r="C3823" i="9"/>
  <c r="D3822" i="9"/>
  <c r="C3822" i="9"/>
  <c r="D3821" i="9"/>
  <c r="C3821" i="9"/>
  <c r="D3820" i="9"/>
  <c r="C3820" i="9"/>
  <c r="D3819" i="9"/>
  <c r="C3819" i="9"/>
  <c r="D3818" i="9"/>
  <c r="C3818" i="9"/>
  <c r="D3817" i="9"/>
  <c r="C3817" i="9"/>
  <c r="D3816" i="9"/>
  <c r="C3816" i="9"/>
  <c r="D3815" i="9"/>
  <c r="C3815" i="9"/>
  <c r="D3814" i="9"/>
  <c r="C3814" i="9"/>
  <c r="D3813" i="9"/>
  <c r="C3813" i="9"/>
  <c r="D3812" i="9"/>
  <c r="C3812" i="9"/>
  <c r="D3811" i="9"/>
  <c r="C3811" i="9"/>
  <c r="D3810" i="9"/>
  <c r="C3810" i="9"/>
  <c r="D3809" i="9"/>
  <c r="C3809" i="9"/>
  <c r="D3808" i="9"/>
  <c r="C3808" i="9"/>
  <c r="D3807" i="9"/>
  <c r="C3807" i="9"/>
  <c r="D3806" i="9"/>
  <c r="C3806" i="9"/>
  <c r="D3805" i="9"/>
  <c r="C3805" i="9"/>
  <c r="D3804" i="9"/>
  <c r="C3804" i="9"/>
  <c r="D3803" i="9"/>
  <c r="C3803" i="9"/>
  <c r="D3802" i="9"/>
  <c r="C3802" i="9"/>
  <c r="D3801" i="9"/>
  <c r="C3801" i="9"/>
  <c r="D3800" i="9"/>
  <c r="C3800" i="9"/>
  <c r="D3799" i="9"/>
  <c r="C3799" i="9"/>
  <c r="D3798" i="9"/>
  <c r="C3798" i="9"/>
  <c r="D3797" i="9"/>
  <c r="C3797" i="9"/>
  <c r="D3796" i="9"/>
  <c r="C3796" i="9"/>
  <c r="D3795" i="9"/>
  <c r="C3795" i="9"/>
  <c r="D3794" i="9"/>
  <c r="C3794" i="9"/>
  <c r="D3793" i="9"/>
  <c r="C3793" i="9"/>
  <c r="AT650" i="1"/>
  <c r="AT651" i="1"/>
  <c r="AT652" i="1"/>
  <c r="AT653" i="1"/>
  <c r="AT654" i="1"/>
  <c r="AT655" i="1"/>
  <c r="AT656" i="1"/>
  <c r="AT657" i="1"/>
  <c r="AT658" i="1"/>
  <c r="AT659" i="1"/>
  <c r="AT660" i="1"/>
  <c r="AT661" i="1"/>
  <c r="AT662" i="1"/>
  <c r="AT663" i="1"/>
  <c r="AT664" i="1"/>
  <c r="AT665" i="1"/>
  <c r="AT666" i="1"/>
  <c r="AT667" i="1"/>
  <c r="AT668" i="1"/>
  <c r="AT669" i="1"/>
  <c r="AT670" i="1"/>
  <c r="AT671" i="1"/>
  <c r="AT672" i="1"/>
  <c r="AT673" i="1"/>
  <c r="G1774" i="10" l="1"/>
  <c r="G1741" i="10"/>
  <c r="K1702" i="10"/>
  <c r="K1701" i="10"/>
  <c r="K1700" i="10"/>
  <c r="K1699" i="10"/>
  <c r="K1693" i="10"/>
  <c r="K1692" i="10"/>
  <c r="K1691" i="10"/>
  <c r="K1686" i="10"/>
  <c r="K1685" i="10"/>
  <c r="K1679" i="10"/>
  <c r="K1678" i="10"/>
  <c r="D3786" i="9" l="1"/>
  <c r="C3786" i="9"/>
  <c r="D3785" i="9"/>
  <c r="C3785" i="9"/>
  <c r="D3784" i="9"/>
  <c r="C3784" i="9"/>
  <c r="D3783" i="9"/>
  <c r="C3783" i="9"/>
  <c r="D3782" i="9"/>
  <c r="C3782" i="9"/>
  <c r="D3781" i="9"/>
  <c r="C3781" i="9"/>
  <c r="D3780" i="9"/>
  <c r="C3780" i="9"/>
  <c r="D3779" i="9"/>
  <c r="C3779" i="9"/>
  <c r="D3778" i="9"/>
  <c r="C3778" i="9"/>
  <c r="D3777" i="9"/>
  <c r="C3777" i="9"/>
  <c r="D3776" i="9"/>
  <c r="C3776" i="9"/>
  <c r="D3775" i="9"/>
  <c r="C3775" i="9"/>
  <c r="D3774" i="9"/>
  <c r="C3774" i="9"/>
  <c r="D3773" i="9"/>
  <c r="C3773" i="9"/>
  <c r="D3772" i="9"/>
  <c r="C3772" i="9"/>
  <c r="D3771" i="9"/>
  <c r="C3771" i="9"/>
  <c r="D3770" i="9"/>
  <c r="C3770" i="9"/>
  <c r="D3769" i="9"/>
  <c r="C3769" i="9"/>
  <c r="D3768" i="9"/>
  <c r="C3768" i="9"/>
  <c r="D3767" i="9"/>
  <c r="C3767" i="9"/>
  <c r="D3766" i="9"/>
  <c r="C3766" i="9"/>
  <c r="D3765" i="9"/>
  <c r="C3765" i="9"/>
  <c r="D3764" i="9"/>
  <c r="C3764" i="9"/>
  <c r="D3763" i="9"/>
  <c r="C3763" i="9"/>
  <c r="D3762" i="9"/>
  <c r="C3762" i="9"/>
  <c r="D3761" i="9"/>
  <c r="C3761" i="9"/>
  <c r="D3760" i="9"/>
  <c r="C3760" i="9"/>
  <c r="D3759" i="9"/>
  <c r="C3759" i="9"/>
  <c r="D3758" i="9"/>
  <c r="C3758" i="9"/>
  <c r="D3757" i="9"/>
  <c r="C3757" i="9"/>
  <c r="D3756" i="9"/>
  <c r="C3756" i="9"/>
  <c r="D3755" i="9"/>
  <c r="C3755" i="9"/>
  <c r="D3754" i="9"/>
  <c r="C3754" i="9"/>
  <c r="D3753" i="9"/>
  <c r="C3753" i="9"/>
  <c r="D3752" i="9"/>
  <c r="C3752" i="9"/>
  <c r="D3751" i="9"/>
  <c r="C3751" i="9"/>
  <c r="D3750" i="9"/>
  <c r="C3750" i="9"/>
  <c r="D3749" i="9"/>
  <c r="C3749" i="9"/>
  <c r="D3748" i="9"/>
  <c r="C3748" i="9"/>
  <c r="D3747" i="9"/>
  <c r="C3747" i="9"/>
  <c r="D3746" i="9"/>
  <c r="C3746" i="9"/>
  <c r="D3745" i="9"/>
  <c r="C3745" i="9"/>
  <c r="D3744" i="9"/>
  <c r="C3744" i="9"/>
  <c r="D3743" i="9"/>
  <c r="C3743" i="9"/>
  <c r="D3742" i="9"/>
  <c r="C3742" i="9"/>
  <c r="D3741" i="9"/>
  <c r="C3741" i="9"/>
  <c r="D3740" i="9"/>
  <c r="C3740" i="9"/>
  <c r="D3739" i="9"/>
  <c r="C3739" i="9"/>
  <c r="D3738" i="9"/>
  <c r="C3738" i="9"/>
  <c r="D3737" i="9"/>
  <c r="C3737" i="9"/>
  <c r="D3736" i="9"/>
  <c r="C3736" i="9"/>
  <c r="D3735" i="9"/>
  <c r="C3735" i="9"/>
  <c r="D3734" i="9"/>
  <c r="C3734" i="9"/>
  <c r="D3733" i="9"/>
  <c r="C3733" i="9"/>
  <c r="D3732" i="9"/>
  <c r="C3732" i="9"/>
  <c r="D3731" i="9"/>
  <c r="C3731" i="9"/>
  <c r="D3730" i="9"/>
  <c r="C3730" i="9"/>
  <c r="D3729" i="9"/>
  <c r="C3729" i="9"/>
  <c r="D3728" i="9"/>
  <c r="C3728" i="9"/>
  <c r="D3727" i="9"/>
  <c r="C3727" i="9"/>
  <c r="D3726" i="9"/>
  <c r="C3726" i="9"/>
  <c r="D3725" i="9"/>
  <c r="C3725" i="9"/>
  <c r="D3724" i="9"/>
  <c r="C3724" i="9"/>
  <c r="D3723" i="9"/>
  <c r="C3723" i="9"/>
  <c r="D3722" i="9"/>
  <c r="C3722" i="9"/>
  <c r="D3721" i="9"/>
  <c r="C3721" i="9"/>
  <c r="D3720" i="9"/>
  <c r="C3720" i="9"/>
  <c r="D3719" i="9"/>
  <c r="C3719" i="9"/>
  <c r="D3718" i="9"/>
  <c r="C3718" i="9"/>
  <c r="D3717" i="9"/>
  <c r="C3717" i="9"/>
  <c r="D3716" i="9"/>
  <c r="C3716" i="9"/>
  <c r="D3715" i="9"/>
  <c r="C3715" i="9"/>
  <c r="D3714" i="9"/>
  <c r="C3714" i="9"/>
  <c r="D3713" i="9"/>
  <c r="C3713" i="9"/>
  <c r="D3712" i="9"/>
  <c r="C3712" i="9"/>
  <c r="D3711" i="9"/>
  <c r="C3711" i="9"/>
  <c r="D3710" i="9"/>
  <c r="C3710" i="9"/>
  <c r="D3709" i="9"/>
  <c r="C3709" i="9"/>
  <c r="D3708" i="9"/>
  <c r="C3708" i="9"/>
  <c r="D3707" i="9"/>
  <c r="C3707" i="9"/>
  <c r="D3706" i="9"/>
  <c r="C3706" i="9"/>
  <c r="D3705" i="9"/>
  <c r="C3705" i="9"/>
  <c r="D3704" i="9"/>
  <c r="C3704" i="9"/>
  <c r="D3703" i="9"/>
  <c r="C3703" i="9"/>
  <c r="D3702" i="9"/>
  <c r="C3702" i="9"/>
  <c r="D3701" i="9"/>
  <c r="C3701" i="9"/>
  <c r="G1702" i="10" l="1"/>
  <c r="G1695" i="10"/>
  <c r="G1687" i="10"/>
  <c r="G1681" i="10"/>
  <c r="I1697" i="10"/>
  <c r="C1697" i="10"/>
  <c r="I1689" i="10"/>
  <c r="I1683" i="10"/>
  <c r="I1676" i="10"/>
  <c r="C1689" i="10"/>
  <c r="C1683" i="10"/>
  <c r="F1709" i="10" s="1"/>
  <c r="C1676" i="10"/>
  <c r="G1707" i="10" l="1"/>
  <c r="G1706" i="10"/>
  <c r="F1708" i="10"/>
  <c r="G1710" i="10"/>
  <c r="F1707" i="10"/>
  <c r="F1706" i="10"/>
  <c r="F1710" i="10"/>
  <c r="G1708" i="10"/>
  <c r="G1709" i="10"/>
  <c r="G1661" i="10"/>
  <c r="K1660" i="10"/>
  <c r="K1659" i="10"/>
  <c r="K1658" i="10"/>
  <c r="K1657" i="10"/>
  <c r="K1656" i="10"/>
  <c r="I1654" i="10"/>
  <c r="C1654" i="10"/>
  <c r="G1652" i="10"/>
  <c r="K1651" i="10"/>
  <c r="K1650" i="10"/>
  <c r="I1648" i="10"/>
  <c r="C1648" i="10"/>
  <c r="G1646" i="10"/>
  <c r="K1645" i="10"/>
  <c r="K1644" i="10"/>
  <c r="K1643" i="10"/>
  <c r="I1641" i="10"/>
  <c r="C1641" i="10"/>
  <c r="D3696" i="9"/>
  <c r="C3696" i="9"/>
  <c r="D3695" i="9"/>
  <c r="C3695" i="9"/>
  <c r="D3694" i="9"/>
  <c r="C3694" i="9"/>
  <c r="D3693" i="9"/>
  <c r="C3693" i="9"/>
  <c r="D3692" i="9"/>
  <c r="C3692" i="9"/>
  <c r="D3691" i="9"/>
  <c r="C3691" i="9"/>
  <c r="D3690" i="9"/>
  <c r="C3690" i="9"/>
  <c r="D3689" i="9"/>
  <c r="C3689" i="9"/>
  <c r="D3688" i="9"/>
  <c r="C3688" i="9"/>
  <c r="D3687" i="9"/>
  <c r="C3687" i="9"/>
  <c r="D3686" i="9"/>
  <c r="C3686" i="9"/>
  <c r="D3685" i="9"/>
  <c r="C3685" i="9"/>
  <c r="D3684" i="9"/>
  <c r="C3684" i="9"/>
  <c r="D3683" i="9"/>
  <c r="C3683" i="9"/>
  <c r="D3682" i="9"/>
  <c r="C3682" i="9"/>
  <c r="D3681" i="9"/>
  <c r="C3681" i="9"/>
  <c r="D3680" i="9"/>
  <c r="C3680" i="9"/>
  <c r="C3643" i="9"/>
  <c r="C3644" i="9"/>
  <c r="C3645" i="9"/>
  <c r="C3646" i="9"/>
  <c r="C3647" i="9"/>
  <c r="C3648" i="9"/>
  <c r="C3649" i="9"/>
  <c r="C3650" i="9"/>
  <c r="C3651" i="9"/>
  <c r="C3652" i="9"/>
  <c r="C3653" i="9"/>
  <c r="C3654" i="9"/>
  <c r="C3655" i="9"/>
  <c r="C3656" i="9"/>
  <c r="C3657" i="9"/>
  <c r="G1667" i="10" l="1"/>
  <c r="F1666" i="10"/>
  <c r="F1668" i="10"/>
  <c r="F1667" i="10"/>
  <c r="G1666" i="10"/>
  <c r="F1672" i="10"/>
  <c r="F1670" i="10"/>
  <c r="F1671" i="10"/>
  <c r="F1669" i="10"/>
  <c r="G1671" i="10"/>
  <c r="G1670" i="10"/>
  <c r="G1669" i="10"/>
  <c r="G1668" i="10"/>
  <c r="G1672" i="10"/>
  <c r="G1711" i="10" l="1"/>
  <c r="G1673" i="10"/>
  <c r="D3675" i="9" l="1"/>
  <c r="C3675" i="9"/>
  <c r="D3674" i="9"/>
  <c r="C3674" i="9"/>
  <c r="D3673" i="9"/>
  <c r="C3673" i="9"/>
  <c r="D3672" i="9"/>
  <c r="C3672" i="9"/>
  <c r="D3671" i="9"/>
  <c r="C3671" i="9"/>
  <c r="D3670" i="9"/>
  <c r="C3670" i="9"/>
  <c r="D3669" i="9"/>
  <c r="C3669" i="9"/>
  <c r="D3668" i="9"/>
  <c r="C3668" i="9"/>
  <c r="D3657" i="9" l="1"/>
  <c r="D3656" i="9"/>
  <c r="D3655" i="9"/>
  <c r="D3654" i="9"/>
  <c r="D3653" i="9"/>
  <c r="D3652" i="9"/>
  <c r="D3651" i="9"/>
  <c r="D3650" i="9"/>
  <c r="D3649" i="9"/>
  <c r="D3648" i="9"/>
  <c r="D3647" i="9"/>
  <c r="D3646" i="9"/>
  <c r="D3645" i="9"/>
  <c r="D3644" i="9"/>
  <c r="D3643" i="9"/>
  <c r="D3642" i="9"/>
  <c r="C3642" i="9"/>
  <c r="D3641" i="9"/>
  <c r="C3641" i="9"/>
  <c r="D3640" i="9"/>
  <c r="C3640" i="9"/>
  <c r="D3639" i="9"/>
  <c r="C3639" i="9"/>
  <c r="D3638" i="9"/>
  <c r="C3638" i="9"/>
  <c r="D3637" i="9"/>
  <c r="C3637" i="9"/>
  <c r="D3636" i="9"/>
  <c r="C3636" i="9"/>
  <c r="D3635" i="9"/>
  <c r="C3635" i="9"/>
  <c r="D3634" i="9"/>
  <c r="C3634" i="9"/>
  <c r="D3633" i="9"/>
  <c r="C3633" i="9"/>
  <c r="D3632" i="9"/>
  <c r="C3632" i="9"/>
  <c r="D3631" i="9"/>
  <c r="C3631" i="9"/>
  <c r="D3630" i="9"/>
  <c r="C3630" i="9"/>
  <c r="D3629" i="9"/>
  <c r="C3629" i="9"/>
  <c r="D3628" i="9"/>
  <c r="C3628" i="9"/>
  <c r="D3627" i="9"/>
  <c r="C3627" i="9"/>
  <c r="D3626" i="9"/>
  <c r="C3626" i="9"/>
  <c r="D3625" i="9"/>
  <c r="C3625" i="9"/>
  <c r="D3624" i="9"/>
  <c r="C3624" i="9"/>
  <c r="D3623" i="9"/>
  <c r="C3623" i="9"/>
  <c r="D3622" i="9"/>
  <c r="C3622" i="9"/>
  <c r="D3621" i="9"/>
  <c r="C3621" i="9"/>
  <c r="D3620" i="9"/>
  <c r="C3620" i="9"/>
  <c r="D3619" i="9"/>
  <c r="C3619" i="9"/>
  <c r="D3618" i="9"/>
  <c r="C3618" i="9"/>
  <c r="D3617" i="9"/>
  <c r="C3617" i="9"/>
  <c r="D3616" i="9"/>
  <c r="C3616" i="9"/>
  <c r="D3615" i="9"/>
  <c r="C3615" i="9"/>
  <c r="D3614" i="9"/>
  <c r="C3614" i="9"/>
  <c r="D3613" i="9"/>
  <c r="C3613" i="9"/>
  <c r="D3612" i="9"/>
  <c r="C3612" i="9"/>
  <c r="D3611" i="9"/>
  <c r="C3611" i="9"/>
  <c r="D3610" i="9"/>
  <c r="C3610" i="9"/>
  <c r="D3609" i="9"/>
  <c r="C3609" i="9"/>
  <c r="D3608" i="9"/>
  <c r="C3608" i="9"/>
  <c r="D3607" i="9"/>
  <c r="C3607" i="9"/>
  <c r="D3606" i="9"/>
  <c r="C3606" i="9"/>
  <c r="D3605" i="9"/>
  <c r="C3605" i="9"/>
  <c r="D3604" i="9"/>
  <c r="C3604" i="9"/>
  <c r="D3603" i="9"/>
  <c r="C3603" i="9"/>
  <c r="D3602" i="9"/>
  <c r="C3602" i="9"/>
  <c r="D3601" i="9"/>
  <c r="C3601" i="9"/>
  <c r="D3600" i="9"/>
  <c r="C3600" i="9"/>
  <c r="D3599" i="9"/>
  <c r="C3599" i="9"/>
  <c r="D3598" i="9"/>
  <c r="C3598" i="9"/>
  <c r="D3597" i="9"/>
  <c r="C3597" i="9"/>
  <c r="D3596" i="9"/>
  <c r="C3596" i="9"/>
  <c r="D3595" i="9"/>
  <c r="C3595" i="9"/>
  <c r="D3594" i="9"/>
  <c r="C3594" i="9"/>
  <c r="D3593" i="9"/>
  <c r="C3593" i="9"/>
  <c r="D3592" i="9"/>
  <c r="C3592" i="9"/>
  <c r="D3591" i="9"/>
  <c r="C3591" i="9"/>
  <c r="D3590" i="9"/>
  <c r="C3590" i="9"/>
  <c r="D3589" i="9"/>
  <c r="C3589" i="9"/>
  <c r="D3588" i="9"/>
  <c r="C3588" i="9"/>
  <c r="D3587" i="9"/>
  <c r="C3587" i="9"/>
  <c r="D3586" i="9"/>
  <c r="C3586" i="9"/>
  <c r="D3585" i="9"/>
  <c r="C3585" i="9"/>
  <c r="D3584" i="9"/>
  <c r="C3584" i="9"/>
  <c r="D3583" i="9"/>
  <c r="C3583" i="9"/>
  <c r="D3581" i="9"/>
  <c r="C3581" i="9"/>
  <c r="D3580" i="9"/>
  <c r="C3580" i="9"/>
  <c r="D3579" i="9"/>
  <c r="C3579" i="9"/>
  <c r="D3578" i="9"/>
  <c r="C3578" i="9"/>
  <c r="D3577" i="9"/>
  <c r="C3577" i="9"/>
  <c r="D3576" i="9"/>
  <c r="C3576" i="9"/>
  <c r="D3575" i="9"/>
  <c r="C3575" i="9"/>
  <c r="D3574" i="9"/>
  <c r="C3574" i="9"/>
  <c r="D3573" i="9"/>
  <c r="C3573" i="9"/>
  <c r="D3572" i="9"/>
  <c r="C3572" i="9"/>
  <c r="D3571" i="9"/>
  <c r="C3571" i="9"/>
  <c r="D3570" i="9"/>
  <c r="C3570" i="9"/>
  <c r="D3568" i="9"/>
  <c r="C3568" i="9"/>
  <c r="D3567" i="9"/>
  <c r="C3567" i="9"/>
  <c r="D3566" i="9"/>
  <c r="C3566" i="9"/>
  <c r="D3565" i="9"/>
  <c r="C3565" i="9"/>
  <c r="D3564" i="9"/>
  <c r="C3564" i="9"/>
  <c r="D3563" i="9"/>
  <c r="C3563" i="9"/>
  <c r="D3562" i="9"/>
  <c r="C3562" i="9"/>
  <c r="AT648" i="1"/>
  <c r="AT649" i="1"/>
  <c r="G1622" i="10" l="1"/>
  <c r="K1621" i="10"/>
  <c r="K1620" i="10"/>
  <c r="K1619" i="10"/>
  <c r="K1618" i="10"/>
  <c r="I1616" i="10"/>
  <c r="C1616" i="10"/>
  <c r="K1612" i="10"/>
  <c r="K1611" i="10"/>
  <c r="K1610" i="10"/>
  <c r="G1613" i="10"/>
  <c r="K1609" i="10"/>
  <c r="K1608" i="10"/>
  <c r="K1607" i="10"/>
  <c r="I1605" i="10"/>
  <c r="C1605" i="10"/>
  <c r="G1602" i="10"/>
  <c r="K1601" i="10"/>
  <c r="K1600" i="10"/>
  <c r="K1599" i="10"/>
  <c r="K1598" i="10"/>
  <c r="I1596" i="10"/>
  <c r="C1596" i="10"/>
  <c r="G1594" i="10"/>
  <c r="K1593" i="10"/>
  <c r="K1592" i="10"/>
  <c r="K1591" i="10"/>
  <c r="K1590" i="10"/>
  <c r="I1588" i="10"/>
  <c r="C1588" i="10"/>
  <c r="G1627" i="10" l="1"/>
  <c r="F1637" i="10"/>
  <c r="F1631" i="10"/>
  <c r="G1628" i="10"/>
  <c r="G1629" i="10"/>
  <c r="G1630" i="10"/>
  <c r="G1631" i="10"/>
  <c r="F1634" i="10"/>
  <c r="F1635" i="10"/>
  <c r="G1632" i="10"/>
  <c r="F1630" i="10"/>
  <c r="G1633" i="10"/>
  <c r="G1636" i="10"/>
  <c r="F1632" i="10"/>
  <c r="G1634" i="10"/>
  <c r="G1635" i="10"/>
  <c r="F1636" i="10"/>
  <c r="F1633" i="10"/>
  <c r="G1637" i="10"/>
  <c r="F1627" i="10"/>
  <c r="F1628" i="10"/>
  <c r="F1629" i="10"/>
  <c r="D3556" i="9"/>
  <c r="C3556" i="9"/>
  <c r="D3555" i="9"/>
  <c r="C3555" i="9"/>
  <c r="D3554" i="9"/>
  <c r="C3554" i="9"/>
  <c r="D3553" i="9"/>
  <c r="C3553" i="9"/>
  <c r="D3552" i="9"/>
  <c r="C3552" i="9"/>
  <c r="AT640" i="1"/>
  <c r="AT641" i="1"/>
  <c r="AT642" i="1"/>
  <c r="AT643" i="1"/>
  <c r="AT644" i="1"/>
  <c r="AT645" i="1"/>
  <c r="AT646" i="1"/>
  <c r="AT647" i="1"/>
  <c r="D3533" i="9"/>
  <c r="C3533" i="9"/>
  <c r="D3532" i="9"/>
  <c r="C3532" i="9"/>
  <c r="D3531" i="9"/>
  <c r="C3531" i="9"/>
  <c r="D3530" i="9"/>
  <c r="C3530" i="9"/>
  <c r="D3529" i="9"/>
  <c r="C3529" i="9"/>
  <c r="D3528" i="9"/>
  <c r="C3528" i="9"/>
  <c r="G1638" i="10" l="1"/>
  <c r="D3547" i="9"/>
  <c r="C3547" i="9"/>
  <c r="D3546" i="9"/>
  <c r="C3546" i="9"/>
  <c r="D3545" i="9"/>
  <c r="C3545" i="9"/>
  <c r="D3544" i="9"/>
  <c r="C3544" i="9"/>
  <c r="D3543" i="9"/>
  <c r="C3543" i="9"/>
  <c r="D3542" i="9"/>
  <c r="C3542" i="9"/>
  <c r="D3541" i="9" l="1"/>
  <c r="C3541" i="9"/>
  <c r="D3540" i="9"/>
  <c r="C3540" i="9"/>
  <c r="D3539" i="9"/>
  <c r="C3539" i="9"/>
  <c r="D3538" i="9"/>
  <c r="C3538" i="9"/>
  <c r="D3537" i="9"/>
  <c r="C3537" i="9"/>
  <c r="D3536" i="9"/>
  <c r="C3536" i="9"/>
  <c r="D3535" i="9"/>
  <c r="C3535" i="9"/>
  <c r="D3534" i="9"/>
  <c r="C3534" i="9"/>
  <c r="D3527" i="9"/>
  <c r="C3527" i="9"/>
  <c r="D3526" i="9"/>
  <c r="C3526" i="9"/>
  <c r="D3525" i="9"/>
  <c r="C3525" i="9"/>
  <c r="D3524" i="9"/>
  <c r="C3524" i="9"/>
  <c r="D3523" i="9"/>
  <c r="C3523" i="9"/>
  <c r="D3522" i="9"/>
  <c r="C3522" i="9"/>
  <c r="D3521" i="9"/>
  <c r="C3521" i="9"/>
  <c r="D3520" i="9"/>
  <c r="C3520" i="9"/>
  <c r="D3519" i="9"/>
  <c r="C3519" i="9"/>
  <c r="D3518" i="9"/>
  <c r="C3518" i="9"/>
  <c r="D3517" i="9"/>
  <c r="C3517" i="9"/>
  <c r="D3516" i="9"/>
  <c r="C3516" i="9"/>
  <c r="D3515" i="9"/>
  <c r="C3515" i="9"/>
  <c r="D3514" i="9"/>
  <c r="C3514" i="9"/>
  <c r="D3513" i="9"/>
  <c r="C3513" i="9"/>
  <c r="D3512" i="9"/>
  <c r="C3512" i="9"/>
  <c r="D3511" i="9"/>
  <c r="C3511" i="9"/>
  <c r="D3510" i="9"/>
  <c r="C3510" i="9"/>
  <c r="D3509" i="9"/>
  <c r="C3509" i="9"/>
  <c r="D3508" i="9"/>
  <c r="C3508" i="9"/>
  <c r="D3507" i="9"/>
  <c r="C3507" i="9"/>
  <c r="D3506" i="9"/>
  <c r="C3506" i="9"/>
  <c r="D3505" i="9"/>
  <c r="C3505" i="9"/>
  <c r="D3504" i="9"/>
  <c r="C3504" i="9"/>
  <c r="D3503" i="9"/>
  <c r="C3503" i="9"/>
  <c r="D3502" i="9"/>
  <c r="C3502" i="9"/>
  <c r="D3501" i="9"/>
  <c r="C3501" i="9"/>
  <c r="D3500" i="9"/>
  <c r="C3500" i="9"/>
  <c r="D3499" i="9"/>
  <c r="C3499" i="9"/>
  <c r="D3498" i="9"/>
  <c r="C3498" i="9"/>
  <c r="D3497" i="9"/>
  <c r="C3497" i="9"/>
  <c r="D3496" i="9"/>
  <c r="C3496" i="9"/>
  <c r="D3495" i="9"/>
  <c r="C3495" i="9"/>
  <c r="D3494" i="9"/>
  <c r="C3494" i="9"/>
  <c r="D3493" i="9"/>
  <c r="C3493" i="9"/>
  <c r="D3492" i="9"/>
  <c r="C3492" i="9"/>
  <c r="D3491" i="9"/>
  <c r="C3491" i="9"/>
  <c r="D3490" i="9"/>
  <c r="C3490" i="9"/>
  <c r="D3489" i="9"/>
  <c r="C3489" i="9"/>
  <c r="D3488" i="9"/>
  <c r="C3488" i="9"/>
  <c r="D3487" i="9"/>
  <c r="C3487" i="9"/>
  <c r="D3486" i="9"/>
  <c r="C3486" i="9"/>
  <c r="D3485" i="9"/>
  <c r="C3485" i="9"/>
  <c r="D3484" i="9"/>
  <c r="C3484" i="9"/>
  <c r="D3483" i="9"/>
  <c r="C3483" i="9"/>
  <c r="D3482" i="9"/>
  <c r="C3482" i="9"/>
  <c r="D3481" i="9"/>
  <c r="C3481" i="9"/>
  <c r="D3480" i="9"/>
  <c r="C3480" i="9"/>
  <c r="D3479" i="9"/>
  <c r="C3479" i="9"/>
  <c r="D3478" i="9"/>
  <c r="C3478" i="9"/>
  <c r="D3477" i="9"/>
  <c r="C3477" i="9"/>
  <c r="D3476" i="9"/>
  <c r="C3476" i="9"/>
  <c r="D3475" i="9"/>
  <c r="C3475" i="9"/>
  <c r="D3474" i="9"/>
  <c r="C3474" i="9"/>
  <c r="D3473" i="9"/>
  <c r="C3473" i="9"/>
  <c r="D3472" i="9"/>
  <c r="C3472" i="9"/>
  <c r="D3471" i="9"/>
  <c r="C3471" i="9"/>
  <c r="D3470" i="9"/>
  <c r="C3470" i="9"/>
  <c r="D3469" i="9"/>
  <c r="C3469" i="9"/>
  <c r="D3468" i="9"/>
  <c r="C3468" i="9"/>
  <c r="D3467" i="9"/>
  <c r="C3467" i="9"/>
  <c r="D3466" i="9"/>
  <c r="C3466" i="9"/>
  <c r="D3465" i="9"/>
  <c r="C3465" i="9"/>
  <c r="D3464" i="9"/>
  <c r="C3464" i="9"/>
  <c r="D3463" i="9"/>
  <c r="C3463" i="9"/>
  <c r="D3462" i="9"/>
  <c r="C3462" i="9"/>
  <c r="D3461" i="9"/>
  <c r="C3461" i="9"/>
  <c r="D3460" i="9"/>
  <c r="C3460" i="9"/>
  <c r="D3459" i="9"/>
  <c r="C3459" i="9"/>
  <c r="D3453" i="9"/>
  <c r="C3453" i="9"/>
  <c r="D3452" i="9"/>
  <c r="C3452" i="9"/>
  <c r="D3451" i="9"/>
  <c r="C3451" i="9"/>
  <c r="D3450" i="9"/>
  <c r="C3450" i="9"/>
  <c r="G1567" i="10"/>
  <c r="K1566" i="10"/>
  <c r="I1564" i="10"/>
  <c r="C1564" i="10"/>
  <c r="G1561" i="10"/>
  <c r="K1560" i="10"/>
  <c r="I1558" i="10"/>
  <c r="C1558" i="10"/>
  <c r="K1543" i="10"/>
  <c r="K1544" i="10"/>
  <c r="K1545" i="10"/>
  <c r="K1546" i="10"/>
  <c r="K1547" i="10"/>
  <c r="K1548" i="10"/>
  <c r="K1549" i="10"/>
  <c r="K1550" i="10"/>
  <c r="K1551" i="10"/>
  <c r="K1552" i="10"/>
  <c r="K1553" i="10"/>
  <c r="K1554" i="10"/>
  <c r="K1555" i="10"/>
  <c r="K1542" i="10"/>
  <c r="G1538" i="10"/>
  <c r="K1537" i="10"/>
  <c r="I1535" i="10"/>
  <c r="C1535" i="10"/>
  <c r="G1533" i="10"/>
  <c r="K1532" i="10"/>
  <c r="K1531" i="10"/>
  <c r="I1529" i="10"/>
  <c r="C1529" i="10"/>
  <c r="G1556" i="10"/>
  <c r="I1540" i="10"/>
  <c r="C1540" i="10"/>
  <c r="F1571" i="10" l="1"/>
  <c r="F1581" i="10"/>
  <c r="F1579" i="10"/>
  <c r="F1580" i="10"/>
  <c r="G1583" i="10"/>
  <c r="F1577" i="10"/>
  <c r="G1579" i="10"/>
  <c r="G1576" i="10"/>
  <c r="G1575" i="10"/>
  <c r="G1574" i="10"/>
  <c r="G1573" i="10"/>
  <c r="G1572" i="10"/>
  <c r="G1571" i="10"/>
  <c r="F1584" i="10"/>
  <c r="F1583" i="10"/>
  <c r="F1582" i="10"/>
  <c r="G1584" i="10"/>
  <c r="G1582" i="10"/>
  <c r="F1576" i="10"/>
  <c r="F1575" i="10"/>
  <c r="G1581" i="10"/>
  <c r="F1574" i="10"/>
  <c r="G1580" i="10"/>
  <c r="F1573" i="10"/>
  <c r="F1572" i="10"/>
  <c r="F1578" i="10"/>
  <c r="G1578" i="10"/>
  <c r="G1577" i="10"/>
  <c r="G1585" i="10" l="1"/>
  <c r="D3449" i="9" l="1"/>
  <c r="C3449" i="9"/>
  <c r="D3448" i="9"/>
  <c r="C3448" i="9"/>
  <c r="D3447" i="9"/>
  <c r="C3447" i="9"/>
  <c r="D3446" i="9"/>
  <c r="C3446" i="9"/>
  <c r="D3445" i="9"/>
  <c r="C3445" i="9"/>
  <c r="D3444" i="9"/>
  <c r="C3444" i="9"/>
  <c r="D3443" i="9"/>
  <c r="C3443" i="9"/>
  <c r="D3442" i="9"/>
  <c r="C3442" i="9"/>
  <c r="D3441" i="9"/>
  <c r="C3441" i="9"/>
  <c r="D3440" i="9"/>
  <c r="C3440" i="9"/>
  <c r="D3439" i="9"/>
  <c r="C3439" i="9"/>
  <c r="D3438" i="9"/>
  <c r="C3438" i="9"/>
  <c r="D3437" i="9"/>
  <c r="C3437" i="9"/>
  <c r="D3436" i="9"/>
  <c r="C3436" i="9"/>
  <c r="D3435" i="9"/>
  <c r="C3435" i="9"/>
  <c r="D3434" i="9"/>
  <c r="C3434" i="9"/>
  <c r="D3433" i="9"/>
  <c r="C3433" i="9"/>
  <c r="D3432" i="9"/>
  <c r="C3432" i="9"/>
  <c r="D3431" i="9"/>
  <c r="C3431" i="9"/>
  <c r="D3430" i="9"/>
  <c r="C3430" i="9"/>
  <c r="D3429" i="9"/>
  <c r="C3429" i="9"/>
  <c r="D3428" i="9"/>
  <c r="C3428" i="9"/>
  <c r="D3427" i="9"/>
  <c r="C3427" i="9"/>
  <c r="D3426" i="9"/>
  <c r="C3426" i="9"/>
  <c r="D3425" i="9"/>
  <c r="C3425" i="9"/>
  <c r="D3424" i="9"/>
  <c r="C3424" i="9"/>
  <c r="D3423" i="9"/>
  <c r="C3423" i="9"/>
  <c r="D3422" i="9"/>
  <c r="C3422" i="9"/>
  <c r="D3421" i="9"/>
  <c r="C3421" i="9"/>
  <c r="D3420" i="9"/>
  <c r="C3420" i="9"/>
  <c r="D3419" i="9"/>
  <c r="C3419" i="9"/>
  <c r="D3418" i="9"/>
  <c r="C3418" i="9"/>
  <c r="D3417" i="9"/>
  <c r="C3417" i="9"/>
  <c r="D3416" i="9"/>
  <c r="C3416" i="9"/>
  <c r="D3415" i="9"/>
  <c r="C3415" i="9"/>
  <c r="D3414" i="9"/>
  <c r="C3414" i="9"/>
  <c r="D3413" i="9"/>
  <c r="C3413" i="9"/>
  <c r="D3412" i="9"/>
  <c r="C3412" i="9"/>
  <c r="D3411" i="9"/>
  <c r="C3411" i="9"/>
  <c r="D3410" i="9"/>
  <c r="C3410" i="9"/>
  <c r="D3409" i="9"/>
  <c r="C3409" i="9"/>
  <c r="D3408" i="9"/>
  <c r="C3408" i="9"/>
  <c r="D3407" i="9"/>
  <c r="C3407" i="9"/>
  <c r="D3406" i="9"/>
  <c r="C3406" i="9"/>
  <c r="D3405" i="9"/>
  <c r="C3405" i="9"/>
  <c r="D3404" i="9"/>
  <c r="C3404" i="9"/>
  <c r="D3403" i="9"/>
  <c r="C3403" i="9"/>
  <c r="D3402" i="9"/>
  <c r="C3402" i="9"/>
  <c r="D3401" i="9"/>
  <c r="C3401" i="9"/>
  <c r="D3400" i="9"/>
  <c r="C3400" i="9"/>
  <c r="D3399" i="9"/>
  <c r="C3399" i="9"/>
  <c r="D3398" i="9"/>
  <c r="C3398" i="9"/>
  <c r="D3397" i="9"/>
  <c r="C3397" i="9"/>
  <c r="D3396" i="9"/>
  <c r="C3396" i="9"/>
  <c r="D3395" i="9"/>
  <c r="C3395" i="9"/>
  <c r="D3394" i="9"/>
  <c r="C3394" i="9"/>
  <c r="D3393" i="9"/>
  <c r="C3393" i="9"/>
  <c r="D3392" i="9"/>
  <c r="C3392" i="9"/>
  <c r="D3391" i="9"/>
  <c r="C3391" i="9"/>
  <c r="D3390" i="9"/>
  <c r="C3390" i="9"/>
  <c r="D3389" i="9"/>
  <c r="C3389" i="9"/>
  <c r="D3388" i="9"/>
  <c r="C3388" i="9"/>
  <c r="D3387" i="9"/>
  <c r="C3387" i="9"/>
  <c r="D3386" i="9"/>
  <c r="C3386" i="9"/>
  <c r="D3385" i="9"/>
  <c r="C3385" i="9"/>
  <c r="D3384" i="9"/>
  <c r="C3384" i="9"/>
  <c r="D3383" i="9"/>
  <c r="C3383" i="9"/>
  <c r="D3382" i="9"/>
  <c r="C3382" i="9"/>
  <c r="D3381" i="9"/>
  <c r="C3381" i="9"/>
  <c r="D3380" i="9"/>
  <c r="C3380" i="9"/>
  <c r="D3379" i="9"/>
  <c r="C3379" i="9"/>
  <c r="D3378" i="9"/>
  <c r="C3378" i="9"/>
  <c r="D3377" i="9"/>
  <c r="C3377" i="9"/>
  <c r="D3376" i="9"/>
  <c r="C3376" i="9"/>
  <c r="D3375" i="9"/>
  <c r="C3375" i="9"/>
  <c r="D3374" i="9"/>
  <c r="C3374" i="9"/>
  <c r="D3373" i="9"/>
  <c r="C3373" i="9"/>
  <c r="D3372" i="9"/>
  <c r="C3372" i="9"/>
  <c r="D3371" i="9"/>
  <c r="C3371" i="9"/>
  <c r="D3370" i="9"/>
  <c r="C3370" i="9"/>
  <c r="D3369" i="9"/>
  <c r="C3369" i="9"/>
  <c r="D3368" i="9"/>
  <c r="C3368" i="9"/>
  <c r="D3367" i="9"/>
  <c r="C3367" i="9"/>
  <c r="D3366" i="9"/>
  <c r="C3366" i="9"/>
  <c r="D3365" i="9"/>
  <c r="C3365" i="9"/>
  <c r="D3364" i="9"/>
  <c r="C3364" i="9"/>
  <c r="AT621" i="1" l="1"/>
  <c r="AT622" i="1"/>
  <c r="AT623" i="1"/>
  <c r="AT624" i="1"/>
  <c r="AT625" i="1"/>
  <c r="AT626" i="1"/>
  <c r="AT627" i="1"/>
  <c r="AT628" i="1"/>
  <c r="AT629" i="1"/>
  <c r="AT630" i="1"/>
  <c r="AT631" i="1"/>
  <c r="AT632" i="1"/>
  <c r="AT633" i="1"/>
  <c r="AT634" i="1"/>
  <c r="AT635" i="1"/>
  <c r="AT636" i="1"/>
  <c r="AT637" i="1"/>
  <c r="AT638" i="1"/>
  <c r="AT639" i="1"/>
  <c r="C188" i="12"/>
  <c r="C184" i="12"/>
  <c r="D3358" i="9"/>
  <c r="D3357" i="9"/>
  <c r="D3356" i="9"/>
  <c r="D3355" i="9"/>
  <c r="D3354" i="9"/>
  <c r="D3353" i="9"/>
  <c r="D3352" i="9"/>
  <c r="D3351" i="9"/>
  <c r="D3350" i="9"/>
  <c r="D3349" i="9"/>
  <c r="D3348" i="9"/>
  <c r="D3347" i="9"/>
  <c r="D3346" i="9"/>
  <c r="D3345" i="9"/>
  <c r="D3344" i="9"/>
  <c r="D3343" i="9"/>
  <c r="D3342" i="9"/>
  <c r="D3341" i="9"/>
  <c r="D3340" i="9"/>
  <c r="D3339" i="9"/>
  <c r="D3338" i="9"/>
  <c r="D3337" i="9"/>
  <c r="D3336" i="9"/>
  <c r="D3335" i="9"/>
  <c r="D3334" i="9"/>
  <c r="D3333" i="9"/>
  <c r="D3332" i="9"/>
  <c r="D3331" i="9"/>
  <c r="D3330" i="9"/>
  <c r="D3329" i="9"/>
  <c r="D3328" i="9"/>
  <c r="D3327" i="9"/>
  <c r="D3326" i="9"/>
  <c r="D3325" i="9"/>
  <c r="D3324" i="9"/>
  <c r="D3323" i="9"/>
  <c r="D3322" i="9"/>
  <c r="D3321" i="9"/>
  <c r="D3320" i="9"/>
  <c r="D3319" i="9"/>
  <c r="D3318" i="9"/>
  <c r="D3317" i="9"/>
  <c r="D3316" i="9"/>
  <c r="D3315" i="9"/>
  <c r="D3314" i="9"/>
  <c r="D3313" i="9"/>
  <c r="D3312" i="9"/>
  <c r="D3311" i="9"/>
  <c r="D3310" i="9"/>
  <c r="D3309" i="9"/>
  <c r="D3308" i="9"/>
  <c r="D3307" i="9"/>
  <c r="D3306" i="9"/>
  <c r="D3305" i="9"/>
  <c r="D3304" i="9"/>
  <c r="D3303" i="9"/>
  <c r="D3302" i="9"/>
  <c r="D3301" i="9"/>
  <c r="D3300" i="9"/>
  <c r="D3299" i="9"/>
  <c r="D3298" i="9"/>
  <c r="D3297" i="9"/>
  <c r="D3296" i="9"/>
  <c r="D3295" i="9"/>
  <c r="D3294" i="9"/>
  <c r="D3293" i="9"/>
  <c r="C3358" i="9"/>
  <c r="C3357" i="9"/>
  <c r="C3356" i="9"/>
  <c r="C3355" i="9"/>
  <c r="C3354" i="9"/>
  <c r="C3353" i="9"/>
  <c r="C3352" i="9"/>
  <c r="C3351" i="9"/>
  <c r="C3350" i="9"/>
  <c r="C3349" i="9"/>
  <c r="C3348" i="9"/>
  <c r="C3347" i="9"/>
  <c r="C3346" i="9"/>
  <c r="C3345" i="9"/>
  <c r="C3344" i="9"/>
  <c r="C3343" i="9"/>
  <c r="C3342" i="9"/>
  <c r="C3341" i="9"/>
  <c r="C3340" i="9"/>
  <c r="C3339" i="9"/>
  <c r="C3338" i="9"/>
  <c r="C3337" i="9"/>
  <c r="C3336" i="9"/>
  <c r="C3335" i="9"/>
  <c r="C3334" i="9"/>
  <c r="C3333" i="9"/>
  <c r="C3332" i="9"/>
  <c r="C3331" i="9"/>
  <c r="C3330" i="9"/>
  <c r="C3329" i="9"/>
  <c r="C3328" i="9"/>
  <c r="C3327" i="9"/>
  <c r="C3326" i="9"/>
  <c r="C3325" i="9"/>
  <c r="C3324" i="9"/>
  <c r="C3323" i="9"/>
  <c r="C3322" i="9"/>
  <c r="C3321" i="9"/>
  <c r="C3320" i="9"/>
  <c r="C3319" i="9"/>
  <c r="C3318" i="9"/>
  <c r="C3317" i="9"/>
  <c r="C3316" i="9"/>
  <c r="C3315" i="9"/>
  <c r="C3314" i="9"/>
  <c r="C3313" i="9"/>
  <c r="C3312" i="9"/>
  <c r="C3311" i="9"/>
  <c r="C3310" i="9"/>
  <c r="C3309" i="9"/>
  <c r="C3308" i="9"/>
  <c r="C3307" i="9"/>
  <c r="C3306" i="9"/>
  <c r="C3305" i="9"/>
  <c r="C3304" i="9"/>
  <c r="C3303" i="9"/>
  <c r="C3302" i="9"/>
  <c r="C3301" i="9"/>
  <c r="C3300" i="9"/>
  <c r="C3299" i="9"/>
  <c r="C3298" i="9"/>
  <c r="C3297" i="9"/>
  <c r="C3296" i="9"/>
  <c r="C3295" i="9"/>
  <c r="C3294" i="9"/>
  <c r="D3292" i="9"/>
  <c r="C3292" i="9"/>
  <c r="D3291" i="9"/>
  <c r="C3291" i="9"/>
  <c r="D3290" i="9"/>
  <c r="C3290" i="9"/>
  <c r="D3289" i="9"/>
  <c r="C3289" i="9"/>
  <c r="D3288" i="9"/>
  <c r="C3288" i="9"/>
  <c r="D3287" i="9"/>
  <c r="C3287" i="9"/>
  <c r="D3286" i="9"/>
  <c r="C3286" i="9"/>
  <c r="D3285" i="9"/>
  <c r="C3285" i="9"/>
  <c r="D3284" i="9"/>
  <c r="C3284" i="9"/>
  <c r="D3282" i="9"/>
  <c r="C3282" i="9"/>
  <c r="D3279" i="9"/>
  <c r="C3279" i="9"/>
  <c r="D3278" i="9"/>
  <c r="C3278" i="9"/>
  <c r="D3277" i="9"/>
  <c r="C3277" i="9"/>
  <c r="D3276" i="9"/>
  <c r="C3276" i="9"/>
  <c r="D3275" i="9"/>
  <c r="C3275" i="9"/>
  <c r="D3274" i="9"/>
  <c r="C3274" i="9"/>
  <c r="D3273" i="9"/>
  <c r="C3273" i="9"/>
  <c r="D3272" i="9"/>
  <c r="C3272" i="9"/>
  <c r="C211" i="12" l="1"/>
  <c r="K10" i="20"/>
  <c r="K29" i="20"/>
  <c r="K28" i="20"/>
  <c r="K30" i="20"/>
  <c r="K31" i="20"/>
  <c r="K27" i="20"/>
  <c r="K13" i="20"/>
  <c r="K14" i="20"/>
  <c r="K15" i="20"/>
  <c r="K11" i="20"/>
  <c r="K18" i="20"/>
  <c r="K17" i="20"/>
  <c r="K16" i="20"/>
  <c r="K12" i="20"/>
  <c r="F5" i="20"/>
  <c r="E5" i="20"/>
  <c r="F23" i="20"/>
  <c r="E23" i="20"/>
  <c r="K32" i="20" l="1"/>
  <c r="G5" i="20"/>
  <c r="K5" i="20" s="1"/>
  <c r="K19" i="20" s="1"/>
  <c r="G23" i="20"/>
  <c r="K23" i="20" l="1"/>
  <c r="K24" i="20" s="1"/>
  <c r="D15" i="19"/>
  <c r="F15" i="19"/>
  <c r="H15" i="19"/>
  <c r="I15" i="19"/>
  <c r="J15" i="19"/>
  <c r="L16" i="19"/>
  <c r="L5" i="19"/>
  <c r="L8" i="19"/>
  <c r="L9" i="19"/>
  <c r="L10" i="19"/>
  <c r="L11" i="19"/>
  <c r="L13" i="19"/>
  <c r="L14" i="19"/>
  <c r="L12" i="19"/>
  <c r="L7" i="19"/>
  <c r="L6" i="19"/>
  <c r="L18" i="19"/>
  <c r="L17" i="19"/>
  <c r="AT614" i="1"/>
  <c r="AT615" i="1"/>
  <c r="AT616" i="1"/>
  <c r="AT617" i="1"/>
  <c r="AT618" i="1"/>
  <c r="AT619" i="1"/>
  <c r="AT620" i="1"/>
  <c r="G15" i="19" l="1"/>
  <c r="K15" i="19"/>
  <c r="L22" i="19"/>
  <c r="K1486" i="10" l="1"/>
  <c r="K1487" i="10"/>
  <c r="K1488" i="10"/>
  <c r="K1489" i="10"/>
  <c r="K1490" i="10"/>
  <c r="K1491" i="10"/>
  <c r="K1492" i="10"/>
  <c r="K1493" i="10"/>
  <c r="K1494" i="10"/>
  <c r="K1495" i="10"/>
  <c r="K1496" i="10"/>
  <c r="K1497" i="10"/>
  <c r="K1485" i="10"/>
  <c r="G1507" i="10"/>
  <c r="G1508" i="10"/>
  <c r="G1509" i="10"/>
  <c r="G1510" i="10"/>
  <c r="G1511" i="10"/>
  <c r="G1512" i="10"/>
  <c r="G1513" i="10"/>
  <c r="G1514" i="10"/>
  <c r="G1515" i="10"/>
  <c r="G1516" i="10"/>
  <c r="G1517" i="10"/>
  <c r="G1518" i="10"/>
  <c r="G1519" i="10"/>
  <c r="G1520" i="10"/>
  <c r="G1521" i="10"/>
  <c r="G1522" i="10"/>
  <c r="G1523" i="10"/>
  <c r="G1506" i="10"/>
  <c r="F1512" i="10"/>
  <c r="F1513" i="10"/>
  <c r="F1514" i="10"/>
  <c r="F1515" i="10"/>
  <c r="F1516" i="10"/>
  <c r="F1517" i="10"/>
  <c r="F1518" i="10"/>
  <c r="F1519" i="10"/>
  <c r="F1520" i="10"/>
  <c r="F1521" i="10"/>
  <c r="F1522" i="10"/>
  <c r="F1523" i="10"/>
  <c r="F1507" i="10"/>
  <c r="F1508" i="10"/>
  <c r="F1509" i="10"/>
  <c r="F1510" i="10"/>
  <c r="F1511" i="10"/>
  <c r="F1506" i="10"/>
  <c r="G1502" i="10"/>
  <c r="I1482" i="10"/>
  <c r="C1482" i="10"/>
  <c r="C3261" i="9"/>
  <c r="C3262" i="9"/>
  <c r="D3267" i="9" l="1"/>
  <c r="C3267" i="9"/>
  <c r="D3266" i="9"/>
  <c r="C3266" i="9"/>
  <c r="D3265" i="9"/>
  <c r="C3265" i="9"/>
  <c r="D3264" i="9"/>
  <c r="C3264" i="9"/>
  <c r="D3263" i="9"/>
  <c r="C3263" i="9"/>
  <c r="D3262" i="9"/>
  <c r="D3261" i="9"/>
  <c r="D3260" i="9"/>
  <c r="C3260" i="9"/>
  <c r="D3259" i="9"/>
  <c r="C3259" i="9"/>
  <c r="D3258" i="9"/>
  <c r="C3258" i="9"/>
  <c r="D3257" i="9"/>
  <c r="C3257" i="9"/>
  <c r="D3256" i="9"/>
  <c r="C3256" i="9"/>
  <c r="D3255" i="9"/>
  <c r="C3255" i="9"/>
  <c r="D3254" i="9"/>
  <c r="C3254" i="9"/>
  <c r="D3253" i="9"/>
  <c r="C3253" i="9"/>
  <c r="D3252" i="9"/>
  <c r="C3252" i="9"/>
  <c r="D3251" i="9"/>
  <c r="C3251" i="9"/>
  <c r="D3250" i="9"/>
  <c r="C3250" i="9"/>
  <c r="D3249" i="9"/>
  <c r="C3249" i="9"/>
  <c r="D3248" i="9"/>
  <c r="C3248" i="9"/>
  <c r="D3247" i="9"/>
  <c r="C3247" i="9"/>
  <c r="D3246" i="9"/>
  <c r="C3246" i="9"/>
  <c r="D3245" i="9"/>
  <c r="C3245" i="9"/>
  <c r="D3244" i="9"/>
  <c r="C3244" i="9"/>
  <c r="D3243" i="9"/>
  <c r="C3243" i="9"/>
  <c r="D3242" i="9"/>
  <c r="C3242" i="9"/>
  <c r="D3241" i="9"/>
  <c r="C3241" i="9"/>
  <c r="D3240" i="9"/>
  <c r="C3240" i="9"/>
  <c r="D3239" i="9"/>
  <c r="C3239" i="9"/>
  <c r="D3238" i="9"/>
  <c r="C3238" i="9"/>
  <c r="D3237" i="9"/>
  <c r="C3237" i="9"/>
  <c r="D3236" i="9"/>
  <c r="C3236" i="9"/>
  <c r="D3235" i="9"/>
  <c r="C3235" i="9"/>
  <c r="D3234" i="9"/>
  <c r="C3234" i="9"/>
  <c r="D3233" i="9"/>
  <c r="C3233" i="9"/>
  <c r="D3232" i="9"/>
  <c r="C3232" i="9"/>
  <c r="D3231" i="9"/>
  <c r="C3231" i="9"/>
  <c r="D3230" i="9"/>
  <c r="C3230" i="9"/>
  <c r="D3229" i="9"/>
  <c r="C3229" i="9"/>
  <c r="D3228" i="9"/>
  <c r="C3228" i="9"/>
  <c r="D3227" i="9"/>
  <c r="C3227" i="9"/>
  <c r="D3226" i="9"/>
  <c r="C3226" i="9"/>
  <c r="D3225" i="9"/>
  <c r="C3225" i="9"/>
  <c r="D3224" i="9"/>
  <c r="C3224" i="9"/>
  <c r="D3223" i="9"/>
  <c r="C3223" i="9"/>
  <c r="D3222" i="9"/>
  <c r="C3222" i="9"/>
  <c r="D3221" i="9"/>
  <c r="C3221" i="9"/>
  <c r="D3220" i="9"/>
  <c r="C3220" i="9"/>
  <c r="D3219" i="9"/>
  <c r="C3219" i="9"/>
  <c r="D3218" i="9"/>
  <c r="C3218" i="9"/>
  <c r="D3217" i="9"/>
  <c r="C3217" i="9"/>
  <c r="D3216" i="9"/>
  <c r="C3216" i="9"/>
  <c r="D3215" i="9"/>
  <c r="C3215" i="9"/>
  <c r="D3214" i="9"/>
  <c r="C3214" i="9"/>
  <c r="D3213" i="9"/>
  <c r="C3213" i="9"/>
  <c r="D3212" i="9"/>
  <c r="C3212" i="9"/>
  <c r="D3211" i="9"/>
  <c r="C3211" i="9"/>
  <c r="D3210" i="9"/>
  <c r="C3210" i="9"/>
  <c r="D3209" i="9"/>
  <c r="C3209" i="9"/>
  <c r="D3208" i="9"/>
  <c r="C3208" i="9"/>
  <c r="D3207" i="9"/>
  <c r="C3207" i="9"/>
  <c r="D3206" i="9"/>
  <c r="C3206" i="9"/>
  <c r="D3205" i="9"/>
  <c r="C3205" i="9"/>
  <c r="D3204" i="9"/>
  <c r="C3204" i="9"/>
  <c r="D3203" i="9"/>
  <c r="C3203" i="9"/>
  <c r="D3202" i="9"/>
  <c r="C3202" i="9"/>
  <c r="D3201" i="9"/>
  <c r="C3201" i="9"/>
  <c r="D3200" i="9"/>
  <c r="C3200" i="9"/>
  <c r="D3199" i="9"/>
  <c r="C3199" i="9"/>
  <c r="D3198" i="9"/>
  <c r="C3198" i="9"/>
  <c r="D3197" i="9"/>
  <c r="C3197" i="9"/>
  <c r="D3196" i="9"/>
  <c r="C3196" i="9"/>
  <c r="AT608" i="1"/>
  <c r="AT609" i="1"/>
  <c r="AT610" i="1"/>
  <c r="AT611" i="1"/>
  <c r="AT612" i="1"/>
  <c r="AT613" i="1"/>
  <c r="G1468" i="10" l="1"/>
  <c r="K1467" i="10"/>
  <c r="K1466" i="10"/>
  <c r="K1465" i="10"/>
  <c r="K1464" i="10"/>
  <c r="I1462" i="10"/>
  <c r="C1462" i="10"/>
  <c r="G1460" i="10"/>
  <c r="K1459" i="10"/>
  <c r="K1458" i="10"/>
  <c r="K1457" i="10"/>
  <c r="K1456" i="10"/>
  <c r="K1455" i="10"/>
  <c r="I1453" i="10"/>
  <c r="C1453" i="10"/>
  <c r="G1451" i="10"/>
  <c r="K1450" i="10"/>
  <c r="I1448" i="10"/>
  <c r="C1448" i="10"/>
  <c r="G1446" i="10"/>
  <c r="K1445" i="10"/>
  <c r="K1444" i="10"/>
  <c r="K1443" i="10"/>
  <c r="I1441" i="10"/>
  <c r="C1441" i="10"/>
  <c r="F1434" i="10"/>
  <c r="G1434" i="10"/>
  <c r="F1436" i="10"/>
  <c r="G1436" i="10"/>
  <c r="F1437" i="10"/>
  <c r="G1437" i="10"/>
  <c r="F1476" i="10" l="1"/>
  <c r="F1472" i="10"/>
  <c r="F1478" i="10"/>
  <c r="F1477" i="10"/>
  <c r="G1473" i="10"/>
  <c r="F1475" i="10"/>
  <c r="G1477" i="10"/>
  <c r="F1474" i="10"/>
  <c r="G1474" i="10"/>
  <c r="F1473" i="10"/>
  <c r="G1472" i="10"/>
  <c r="G1478" i="10"/>
  <c r="G1476" i="10"/>
  <c r="G1475" i="10"/>
  <c r="G1524" i="10" l="1"/>
  <c r="G1479" i="10"/>
  <c r="C150" i="12" l="1"/>
  <c r="C144" i="12"/>
  <c r="D3091" i="9"/>
  <c r="C3091" i="9"/>
  <c r="D3190" i="9"/>
  <c r="C3190" i="9"/>
  <c r="D3189" i="9"/>
  <c r="C3189" i="9"/>
  <c r="D3188" i="9"/>
  <c r="C3188" i="9"/>
  <c r="D3187" i="9"/>
  <c r="C3187" i="9"/>
  <c r="D3186" i="9"/>
  <c r="C3186" i="9"/>
  <c r="D3185" i="9"/>
  <c r="C3185" i="9"/>
  <c r="D3184" i="9"/>
  <c r="C3184" i="9"/>
  <c r="D3183" i="9"/>
  <c r="C3183" i="9"/>
  <c r="D3182" i="9"/>
  <c r="C3182" i="9"/>
  <c r="D3181" i="9"/>
  <c r="C3181" i="9"/>
  <c r="D3180" i="9"/>
  <c r="C3180" i="9"/>
  <c r="D3179" i="9"/>
  <c r="C3179" i="9"/>
  <c r="D3178" i="9"/>
  <c r="C3178" i="9"/>
  <c r="D3177" i="9"/>
  <c r="C3177" i="9"/>
  <c r="D3176" i="9"/>
  <c r="C3176" i="9"/>
  <c r="D3175" i="9"/>
  <c r="C3175" i="9"/>
  <c r="D3174" i="9"/>
  <c r="C3174" i="9"/>
  <c r="D3173" i="9"/>
  <c r="C3173" i="9"/>
  <c r="D3172" i="9"/>
  <c r="C3172" i="9"/>
  <c r="D3171" i="9"/>
  <c r="C3171" i="9"/>
  <c r="D3170" i="9"/>
  <c r="C3170" i="9"/>
  <c r="D3169" i="9"/>
  <c r="C3169" i="9"/>
  <c r="D3168" i="9"/>
  <c r="C3168" i="9"/>
  <c r="D3167" i="9"/>
  <c r="C3167" i="9"/>
  <c r="D3166" i="9"/>
  <c r="C3166" i="9"/>
  <c r="D3165" i="9"/>
  <c r="C3165" i="9"/>
  <c r="D3164" i="9"/>
  <c r="C3164" i="9"/>
  <c r="D3163" i="9"/>
  <c r="C3163" i="9"/>
  <c r="D3162" i="9"/>
  <c r="C3162" i="9"/>
  <c r="D3161" i="9"/>
  <c r="C3161" i="9"/>
  <c r="D3160" i="9"/>
  <c r="C3160" i="9"/>
  <c r="D3159" i="9"/>
  <c r="C3159" i="9"/>
  <c r="D3158" i="9"/>
  <c r="C3158" i="9"/>
  <c r="D3157" i="9"/>
  <c r="C3157" i="9"/>
  <c r="D3156" i="9"/>
  <c r="C3156" i="9"/>
  <c r="D3155" i="9"/>
  <c r="C3155" i="9"/>
  <c r="D3154" i="9"/>
  <c r="C3154" i="9"/>
  <c r="D3153" i="9"/>
  <c r="C3153" i="9"/>
  <c r="D3152" i="9"/>
  <c r="C3152" i="9"/>
  <c r="D3151" i="9"/>
  <c r="C3151" i="9"/>
  <c r="D3150" i="9"/>
  <c r="C3150" i="9"/>
  <c r="D3149" i="9"/>
  <c r="C3149" i="9"/>
  <c r="D3148" i="9"/>
  <c r="C3148" i="9"/>
  <c r="D3147" i="9"/>
  <c r="C3147" i="9"/>
  <c r="D3146" i="9"/>
  <c r="C3146" i="9"/>
  <c r="D3145" i="9"/>
  <c r="C3145" i="9"/>
  <c r="D3144" i="9"/>
  <c r="C3144" i="9"/>
  <c r="D3143" i="9"/>
  <c r="C3143" i="9"/>
  <c r="D3142" i="9"/>
  <c r="C3142" i="9"/>
  <c r="D3141" i="9"/>
  <c r="C3141" i="9"/>
  <c r="D3140" i="9"/>
  <c r="C3140" i="9"/>
  <c r="D3139" i="9"/>
  <c r="C3139" i="9"/>
  <c r="D3138" i="9"/>
  <c r="C3138" i="9"/>
  <c r="D3137" i="9"/>
  <c r="C3137" i="9"/>
  <c r="D3136" i="9"/>
  <c r="C3136" i="9"/>
  <c r="D3135" i="9"/>
  <c r="C3135" i="9"/>
  <c r="D3134" i="9"/>
  <c r="C3134" i="9"/>
  <c r="D3133" i="9"/>
  <c r="C3133" i="9"/>
  <c r="D3132" i="9"/>
  <c r="C3132" i="9"/>
  <c r="D3131" i="9"/>
  <c r="C3131" i="9"/>
  <c r="D3130" i="9"/>
  <c r="C3130" i="9"/>
  <c r="D3129" i="9"/>
  <c r="C3129" i="9"/>
  <c r="D3128" i="9"/>
  <c r="C3128" i="9"/>
  <c r="D3127" i="9"/>
  <c r="C3127" i="9"/>
  <c r="D3126" i="9"/>
  <c r="C3126" i="9"/>
  <c r="D3125" i="9"/>
  <c r="C3125" i="9"/>
  <c r="D3124" i="9"/>
  <c r="C3124" i="9"/>
  <c r="D3123" i="9"/>
  <c r="C3123" i="9"/>
  <c r="D3122" i="9"/>
  <c r="C3122" i="9"/>
  <c r="D3121" i="9"/>
  <c r="C3121" i="9"/>
  <c r="D3120" i="9"/>
  <c r="C3120" i="9"/>
  <c r="D3119" i="9"/>
  <c r="C3119" i="9"/>
  <c r="D3118" i="9"/>
  <c r="C3118" i="9"/>
  <c r="D3117" i="9"/>
  <c r="C3117" i="9"/>
  <c r="D3116" i="9"/>
  <c r="C3116" i="9"/>
  <c r="D3115" i="9"/>
  <c r="C3115" i="9"/>
  <c r="D3114" i="9"/>
  <c r="C3114" i="9"/>
  <c r="D3113" i="9"/>
  <c r="C3113" i="9"/>
  <c r="D3112" i="9"/>
  <c r="C3112" i="9"/>
  <c r="D3111" i="9"/>
  <c r="C3111" i="9"/>
  <c r="D3110" i="9"/>
  <c r="C3110" i="9"/>
  <c r="D3109" i="9"/>
  <c r="C3109" i="9"/>
  <c r="D3108" i="9"/>
  <c r="C3108" i="9"/>
  <c r="D3107" i="9"/>
  <c r="C3107" i="9"/>
  <c r="D3106" i="9"/>
  <c r="C3106" i="9"/>
  <c r="D3105" i="9"/>
  <c r="C3105" i="9"/>
  <c r="D3104" i="9"/>
  <c r="C3104" i="9"/>
  <c r="D3103" i="9"/>
  <c r="C3103" i="9"/>
  <c r="D3102" i="9"/>
  <c r="C3102" i="9"/>
  <c r="D3101" i="9"/>
  <c r="C3101" i="9"/>
  <c r="D3100" i="9"/>
  <c r="C3100" i="9"/>
  <c r="D3099" i="9"/>
  <c r="C3099" i="9"/>
  <c r="D3098" i="9"/>
  <c r="C3098" i="9"/>
  <c r="D3097" i="9"/>
  <c r="C3097" i="9"/>
  <c r="D3096" i="9"/>
  <c r="C3096" i="9"/>
  <c r="D3095" i="9"/>
  <c r="C3095" i="9"/>
  <c r="D3094" i="9"/>
  <c r="C3094" i="9"/>
  <c r="D3093" i="9"/>
  <c r="C3093" i="9"/>
  <c r="D3092" i="9"/>
  <c r="C3092" i="9"/>
  <c r="D3090" i="9"/>
  <c r="C3090" i="9"/>
  <c r="D3089" i="9"/>
  <c r="C3089" i="9"/>
  <c r="D3088" i="9"/>
  <c r="C3088" i="9"/>
  <c r="D3087" i="9"/>
  <c r="C3087" i="9"/>
  <c r="D3086" i="9"/>
  <c r="C3086" i="9"/>
  <c r="D3085" i="9"/>
  <c r="C3085" i="9"/>
  <c r="D3084" i="9"/>
  <c r="C3084" i="9"/>
  <c r="C179" i="12" l="1"/>
  <c r="AT604" i="1"/>
  <c r="AT605" i="1"/>
  <c r="AT606" i="1"/>
  <c r="AT607" i="1"/>
  <c r="U103" i="12" l="1"/>
  <c r="W102" i="12"/>
  <c r="W101" i="12"/>
  <c r="F1433" i="10"/>
  <c r="F1435" i="10"/>
  <c r="G1433" i="10"/>
  <c r="G1435" i="10"/>
  <c r="G1432" i="10"/>
  <c r="F1432" i="10"/>
  <c r="K1426" i="10"/>
  <c r="K1425" i="10"/>
  <c r="K1424" i="10"/>
  <c r="K1423" i="10"/>
  <c r="K1422" i="10"/>
  <c r="K1421" i="10"/>
  <c r="G1427" i="10"/>
  <c r="I1419" i="10"/>
  <c r="C1419" i="10"/>
  <c r="W103" i="12" l="1"/>
  <c r="G1438" i="10"/>
  <c r="D3079" i="9" l="1"/>
  <c r="C3079" i="9"/>
  <c r="D3078" i="9"/>
  <c r="C3078" i="9"/>
  <c r="D3077" i="9"/>
  <c r="C3077" i="9"/>
  <c r="D3076" i="9"/>
  <c r="C3076" i="9"/>
  <c r="D3075" i="9"/>
  <c r="C3075" i="9"/>
  <c r="D3074" i="9"/>
  <c r="C3074" i="9"/>
  <c r="D3073" i="9"/>
  <c r="C3073" i="9"/>
  <c r="D3072" i="9"/>
  <c r="C3072" i="9"/>
  <c r="D3071" i="9"/>
  <c r="C3071" i="9"/>
  <c r="D3070" i="9"/>
  <c r="C3070" i="9"/>
  <c r="D3069" i="9"/>
  <c r="C3069" i="9"/>
  <c r="D3068" i="9"/>
  <c r="C3068" i="9"/>
  <c r="D3067" i="9"/>
  <c r="C3067" i="9"/>
  <c r="D3066" i="9"/>
  <c r="C3066" i="9"/>
  <c r="D3065" i="9"/>
  <c r="C3065" i="9"/>
  <c r="D3064" i="9"/>
  <c r="C3064" i="9"/>
  <c r="D3063" i="9"/>
  <c r="C3063" i="9"/>
  <c r="D3062" i="9"/>
  <c r="C3062" i="9"/>
  <c r="D3061" i="9"/>
  <c r="C3061" i="9"/>
  <c r="D3060" i="9"/>
  <c r="C3060" i="9"/>
  <c r="D3059" i="9"/>
  <c r="C3059" i="9"/>
  <c r="D3058" i="9"/>
  <c r="C3058" i="9"/>
  <c r="D3057" i="9"/>
  <c r="C3057" i="9"/>
  <c r="D3056" i="9"/>
  <c r="C3056" i="9"/>
  <c r="D3055" i="9"/>
  <c r="C3055" i="9"/>
  <c r="D3054" i="9"/>
  <c r="C3054" i="9"/>
  <c r="D3053" i="9"/>
  <c r="C3053" i="9"/>
  <c r="D3052" i="9"/>
  <c r="C3052" i="9"/>
  <c r="D3051" i="9"/>
  <c r="C3051" i="9"/>
  <c r="D3050" i="9"/>
  <c r="C3050" i="9"/>
  <c r="D3049" i="9"/>
  <c r="C3049" i="9"/>
  <c r="D3048" i="9"/>
  <c r="C3048" i="9"/>
  <c r="D3047" i="9"/>
  <c r="C3047" i="9"/>
  <c r="D3046" i="9"/>
  <c r="C3046" i="9"/>
  <c r="D3045" i="9"/>
  <c r="C3045" i="9"/>
  <c r="D3044" i="9"/>
  <c r="C3044" i="9"/>
  <c r="D3043" i="9"/>
  <c r="C3043" i="9"/>
  <c r="D3042" i="9"/>
  <c r="C3042" i="9"/>
  <c r="D3041" i="9"/>
  <c r="C3041" i="9"/>
  <c r="D3040" i="9"/>
  <c r="C3040" i="9"/>
  <c r="D3039" i="9"/>
  <c r="C3039" i="9"/>
  <c r="D3038" i="9"/>
  <c r="C3038" i="9"/>
  <c r="D3037" i="9"/>
  <c r="C3037" i="9"/>
  <c r="D3036" i="9"/>
  <c r="C3036" i="9"/>
  <c r="D3035" i="9"/>
  <c r="C3035" i="9"/>
  <c r="D3034" i="9"/>
  <c r="C3034" i="9"/>
  <c r="D3033" i="9"/>
  <c r="C3033" i="9"/>
  <c r="D3032" i="9"/>
  <c r="C3032" i="9"/>
  <c r="D3031" i="9"/>
  <c r="C3031" i="9"/>
  <c r="D3030" i="9"/>
  <c r="C3030" i="9"/>
  <c r="D3029" i="9"/>
  <c r="C3029" i="9"/>
  <c r="D3028" i="9"/>
  <c r="C3028" i="9"/>
  <c r="D3027" i="9"/>
  <c r="C3027" i="9"/>
  <c r="D3026" i="9"/>
  <c r="C3026" i="9"/>
  <c r="D3025" i="9"/>
  <c r="C3025" i="9"/>
  <c r="D3024" i="9"/>
  <c r="C3024" i="9"/>
  <c r="D3023" i="9"/>
  <c r="C3023" i="9"/>
  <c r="D3022" i="9"/>
  <c r="C3022" i="9"/>
  <c r="D3021" i="9"/>
  <c r="C3021" i="9"/>
  <c r="D3020" i="9"/>
  <c r="C3020" i="9"/>
  <c r="D3019" i="9"/>
  <c r="C3019" i="9"/>
  <c r="D3018" i="9"/>
  <c r="C3018" i="9"/>
  <c r="D3017" i="9"/>
  <c r="C3017" i="9"/>
  <c r="D3016" i="9"/>
  <c r="C3016" i="9"/>
  <c r="D3015" i="9"/>
  <c r="C3015" i="9"/>
  <c r="D3014" i="9"/>
  <c r="C3014" i="9"/>
  <c r="D3013" i="9"/>
  <c r="C3013" i="9"/>
  <c r="D3012" i="9"/>
  <c r="C3012" i="9"/>
  <c r="D3011" i="9"/>
  <c r="C3011" i="9"/>
  <c r="D3010" i="9"/>
  <c r="C3010" i="9"/>
  <c r="D3009" i="9"/>
  <c r="C3009" i="9"/>
  <c r="D3008" i="9"/>
  <c r="C3008" i="9"/>
  <c r="D3007" i="9"/>
  <c r="C3007" i="9"/>
  <c r="D3006" i="9"/>
  <c r="C3006" i="9"/>
  <c r="D3005" i="9"/>
  <c r="C3005" i="9"/>
  <c r="D3004" i="9"/>
  <c r="C3004" i="9"/>
  <c r="D3003" i="9"/>
  <c r="C3003" i="9"/>
  <c r="D3002" i="9"/>
  <c r="C3002" i="9"/>
  <c r="D3001" i="9"/>
  <c r="C3001" i="9"/>
  <c r="D3000" i="9"/>
  <c r="C3000" i="9"/>
  <c r="D2999" i="9"/>
  <c r="C2999" i="9"/>
  <c r="D2998" i="9"/>
  <c r="C2998" i="9"/>
  <c r="D2997" i="9"/>
  <c r="C2997" i="9"/>
  <c r="D2996" i="9"/>
  <c r="C2996" i="9"/>
  <c r="D2995" i="9"/>
  <c r="C2995" i="9"/>
  <c r="D2994" i="9"/>
  <c r="C2994" i="9"/>
  <c r="D2993" i="9"/>
  <c r="C2993" i="9"/>
  <c r="D2992" i="9"/>
  <c r="C2992" i="9"/>
  <c r="D2991" i="9"/>
  <c r="C2991" i="9"/>
  <c r="D2990" i="9"/>
  <c r="C2990" i="9"/>
  <c r="D2989" i="9"/>
  <c r="C2989" i="9"/>
  <c r="D2988" i="9"/>
  <c r="C2988" i="9"/>
  <c r="D2987" i="9"/>
  <c r="C2987" i="9"/>
  <c r="D2986" i="9"/>
  <c r="C2986" i="9"/>
  <c r="D2985" i="9"/>
  <c r="C2985" i="9"/>
  <c r="D2984" i="9"/>
  <c r="C2984" i="9"/>
  <c r="D2983" i="9"/>
  <c r="C2983" i="9"/>
  <c r="D2982" i="9"/>
  <c r="C2982" i="9"/>
  <c r="D2981" i="9"/>
  <c r="C2981" i="9"/>
  <c r="D2980" i="9"/>
  <c r="C2980" i="9"/>
  <c r="D2979" i="9"/>
  <c r="C2979" i="9"/>
  <c r="D2978" i="9"/>
  <c r="C2978" i="9"/>
  <c r="D2977" i="9"/>
  <c r="C2977" i="9"/>
  <c r="D2976" i="9"/>
  <c r="C2976" i="9"/>
  <c r="D2975" i="9"/>
  <c r="C2975" i="9"/>
  <c r="D2974" i="9"/>
  <c r="C2974" i="9"/>
  <c r="D2973" i="9"/>
  <c r="C2973" i="9"/>
  <c r="D2972" i="9"/>
  <c r="C2972" i="9"/>
  <c r="D2971" i="9"/>
  <c r="C2971" i="9"/>
  <c r="D2970" i="9"/>
  <c r="C2970" i="9"/>
  <c r="D2969" i="9"/>
  <c r="C2969" i="9"/>
  <c r="D2968" i="9"/>
  <c r="C2968" i="9"/>
  <c r="D2967" i="9"/>
  <c r="C2967" i="9"/>
  <c r="D2966" i="9"/>
  <c r="C2966" i="9"/>
  <c r="D2965" i="9"/>
  <c r="C2965" i="9"/>
  <c r="D2964" i="9"/>
  <c r="C2964" i="9"/>
  <c r="D2963" i="9"/>
  <c r="C2963" i="9"/>
  <c r="D2962" i="9"/>
  <c r="C2962" i="9"/>
  <c r="D2961" i="9"/>
  <c r="C2961" i="9"/>
  <c r="D2960" i="9"/>
  <c r="C2960" i="9"/>
  <c r="D2959" i="9"/>
  <c r="C2959" i="9"/>
  <c r="D2958" i="9"/>
  <c r="C2958" i="9"/>
  <c r="D2957" i="9"/>
  <c r="C2957" i="9"/>
  <c r="D2956" i="9"/>
  <c r="C2956" i="9"/>
  <c r="D2955" i="9"/>
  <c r="C2955" i="9"/>
  <c r="D2954" i="9"/>
  <c r="C2954" i="9"/>
  <c r="D2953" i="9"/>
  <c r="C2953" i="9"/>
  <c r="D2952" i="9"/>
  <c r="C2952" i="9"/>
  <c r="D2951" i="9"/>
  <c r="C2951" i="9"/>
  <c r="D2950" i="9"/>
  <c r="C2950" i="9"/>
  <c r="D2949" i="9"/>
  <c r="C2949" i="9"/>
  <c r="D2948" i="9"/>
  <c r="C2948" i="9"/>
  <c r="D2947" i="9"/>
  <c r="C2947" i="9"/>
  <c r="AT602" i="1" l="1"/>
  <c r="AT603" i="1"/>
  <c r="O1416" i="10" l="1"/>
  <c r="I22" i="17" l="1"/>
  <c r="K1402" i="10"/>
  <c r="K1401" i="10"/>
  <c r="G1405" i="10"/>
  <c r="K1404" i="10"/>
  <c r="K1403" i="10"/>
  <c r="K1400" i="10"/>
  <c r="I1398" i="10"/>
  <c r="C1398" i="10"/>
  <c r="G1396" i="10"/>
  <c r="K1395" i="10"/>
  <c r="K1394" i="10"/>
  <c r="I1392" i="10"/>
  <c r="C1392" i="10"/>
  <c r="G1390" i="10"/>
  <c r="K1389" i="10"/>
  <c r="K1388" i="10"/>
  <c r="K1387" i="10"/>
  <c r="K1386" i="10"/>
  <c r="I1384" i="10"/>
  <c r="C1384" i="10"/>
  <c r="AT5" i="1"/>
  <c r="AT6" i="1"/>
  <c r="AT7" i="1"/>
  <c r="AT8" i="1"/>
  <c r="AT9" i="1"/>
  <c r="AT10" i="1"/>
  <c r="AT11" i="1"/>
  <c r="AT12" i="1"/>
  <c r="AT13" i="1"/>
  <c r="AT14" i="1"/>
  <c r="AT15" i="1"/>
  <c r="AT16" i="1"/>
  <c r="AT17" i="1"/>
  <c r="AT18" i="1"/>
  <c r="AT19" i="1"/>
  <c r="AT20" i="1"/>
  <c r="AT21" i="1"/>
  <c r="AT22" i="1"/>
  <c r="AT23" i="1"/>
  <c r="AT24" i="1"/>
  <c r="AT25" i="1"/>
  <c r="AT26" i="1"/>
  <c r="AT27" i="1"/>
  <c r="AT28" i="1"/>
  <c r="AT29" i="1"/>
  <c r="AT30" i="1"/>
  <c r="AT31" i="1"/>
  <c r="AT32" i="1"/>
  <c r="AT33" i="1"/>
  <c r="AT34" i="1"/>
  <c r="AT35" i="1"/>
  <c r="AT36" i="1"/>
  <c r="AT37" i="1"/>
  <c r="AT38" i="1"/>
  <c r="AT39" i="1"/>
  <c r="AT40" i="1"/>
  <c r="AT41" i="1"/>
  <c r="AT42" i="1"/>
  <c r="AT43" i="1"/>
  <c r="AT44" i="1"/>
  <c r="AT45" i="1"/>
  <c r="AT46" i="1"/>
  <c r="AT47" i="1"/>
  <c r="AT48" i="1"/>
  <c r="AT49" i="1"/>
  <c r="AT50" i="1"/>
  <c r="AT51" i="1"/>
  <c r="AT52" i="1"/>
  <c r="AT53" i="1"/>
  <c r="AT54" i="1"/>
  <c r="AT55" i="1"/>
  <c r="AT56" i="1"/>
  <c r="AT57" i="1"/>
  <c r="AT58" i="1"/>
  <c r="AT59" i="1"/>
  <c r="AT60" i="1"/>
  <c r="AT61" i="1"/>
  <c r="AT62" i="1"/>
  <c r="AT63" i="1"/>
  <c r="AT64" i="1"/>
  <c r="AT65" i="1"/>
  <c r="AT66" i="1"/>
  <c r="AT67" i="1"/>
  <c r="AT68" i="1"/>
  <c r="AT69" i="1"/>
  <c r="AT70" i="1"/>
  <c r="AT71" i="1"/>
  <c r="AT72" i="1"/>
  <c r="AT73" i="1"/>
  <c r="AT74" i="1"/>
  <c r="AT75" i="1"/>
  <c r="AT76" i="1"/>
  <c r="AT77" i="1"/>
  <c r="AT78" i="1"/>
  <c r="AT79" i="1"/>
  <c r="AT80" i="1"/>
  <c r="AT81" i="1"/>
  <c r="AT82" i="1"/>
  <c r="AT83" i="1"/>
  <c r="AT84" i="1"/>
  <c r="AT85" i="1"/>
  <c r="AT86" i="1"/>
  <c r="AT87" i="1"/>
  <c r="AT88" i="1"/>
  <c r="AT89" i="1"/>
  <c r="AT90" i="1"/>
  <c r="AT91" i="1"/>
  <c r="AT92" i="1"/>
  <c r="AT93" i="1"/>
  <c r="AT94" i="1"/>
  <c r="AT95" i="1"/>
  <c r="AT96" i="1"/>
  <c r="AT97" i="1"/>
  <c r="AT98" i="1"/>
  <c r="AT99" i="1"/>
  <c r="AT100" i="1"/>
  <c r="AT101" i="1"/>
  <c r="AT102" i="1"/>
  <c r="AT103" i="1"/>
  <c r="AT104" i="1"/>
  <c r="AT105" i="1"/>
  <c r="AT106" i="1"/>
  <c r="AT107" i="1"/>
  <c r="AT108" i="1"/>
  <c r="AT109" i="1"/>
  <c r="AT110" i="1"/>
  <c r="AT111" i="1"/>
  <c r="AT112" i="1"/>
  <c r="AT113" i="1"/>
  <c r="AT114" i="1"/>
  <c r="AT115" i="1"/>
  <c r="AT116" i="1"/>
  <c r="AT117" i="1"/>
  <c r="AT118" i="1"/>
  <c r="AT119" i="1"/>
  <c r="AT120" i="1"/>
  <c r="AT121" i="1"/>
  <c r="AT122" i="1"/>
  <c r="AT123" i="1"/>
  <c r="AT124" i="1"/>
  <c r="AT125" i="1"/>
  <c r="AT126" i="1"/>
  <c r="AT127" i="1"/>
  <c r="AT128" i="1"/>
  <c r="AT129" i="1"/>
  <c r="AT130" i="1"/>
  <c r="AT131" i="1"/>
  <c r="AT132" i="1"/>
  <c r="AT133" i="1"/>
  <c r="AT134" i="1"/>
  <c r="AT135" i="1"/>
  <c r="AT136" i="1"/>
  <c r="AT137" i="1"/>
  <c r="AT138" i="1"/>
  <c r="AT139" i="1"/>
  <c r="AT140" i="1"/>
  <c r="AT141" i="1"/>
  <c r="AT142" i="1"/>
  <c r="AT143" i="1"/>
  <c r="AT144" i="1"/>
  <c r="AT145" i="1"/>
  <c r="AT146" i="1"/>
  <c r="AT147" i="1"/>
  <c r="AT148" i="1"/>
  <c r="AT149" i="1"/>
  <c r="AT150" i="1"/>
  <c r="AT151" i="1"/>
  <c r="AT152" i="1"/>
  <c r="AT153" i="1"/>
  <c r="AT154" i="1"/>
  <c r="AT155" i="1"/>
  <c r="AT156" i="1"/>
  <c r="AT157" i="1"/>
  <c r="AT158" i="1"/>
  <c r="AT159" i="1"/>
  <c r="AT160" i="1"/>
  <c r="AT161" i="1"/>
  <c r="AT162" i="1"/>
  <c r="AT163" i="1"/>
  <c r="AT164" i="1"/>
  <c r="AT165" i="1"/>
  <c r="AT166" i="1"/>
  <c r="AT167" i="1"/>
  <c r="AT168" i="1"/>
  <c r="AT169" i="1"/>
  <c r="AT170" i="1"/>
  <c r="AT171" i="1"/>
  <c r="AT172" i="1"/>
  <c r="AT173" i="1"/>
  <c r="AT174" i="1"/>
  <c r="AT175" i="1"/>
  <c r="AT176" i="1"/>
  <c r="AT177" i="1"/>
  <c r="AT178" i="1"/>
  <c r="AT179" i="1"/>
  <c r="AT180" i="1"/>
  <c r="AT181" i="1"/>
  <c r="AT182" i="1"/>
  <c r="AT183" i="1"/>
  <c r="AT184" i="1"/>
  <c r="AT185" i="1"/>
  <c r="AT186" i="1"/>
  <c r="AT187" i="1"/>
  <c r="AT188" i="1"/>
  <c r="AT189" i="1"/>
  <c r="AT190" i="1"/>
  <c r="AT191" i="1"/>
  <c r="AT192" i="1"/>
  <c r="AT193" i="1"/>
  <c r="AT194" i="1"/>
  <c r="AT195" i="1"/>
  <c r="AT196" i="1"/>
  <c r="AT197" i="1"/>
  <c r="AT198" i="1"/>
  <c r="AT199" i="1"/>
  <c r="AT200" i="1"/>
  <c r="AT201" i="1"/>
  <c r="AT202" i="1"/>
  <c r="AT203" i="1"/>
  <c r="AT204" i="1"/>
  <c r="AT205" i="1"/>
  <c r="AT206" i="1"/>
  <c r="AT207" i="1"/>
  <c r="AT208" i="1"/>
  <c r="AT209" i="1"/>
  <c r="AT210" i="1"/>
  <c r="AT211" i="1"/>
  <c r="AT212" i="1"/>
  <c r="AT213" i="1"/>
  <c r="AT214" i="1"/>
  <c r="AT215" i="1"/>
  <c r="AT216" i="1"/>
  <c r="AT217" i="1"/>
  <c r="AT218" i="1"/>
  <c r="AT219" i="1"/>
  <c r="AT220" i="1"/>
  <c r="AT221" i="1"/>
  <c r="AT222" i="1"/>
  <c r="AT223" i="1"/>
  <c r="AT224" i="1"/>
  <c r="AT225" i="1"/>
  <c r="AT226" i="1"/>
  <c r="AT227" i="1"/>
  <c r="AT228" i="1"/>
  <c r="AT229" i="1"/>
  <c r="AT230" i="1"/>
  <c r="AT231" i="1"/>
  <c r="AT232" i="1"/>
  <c r="AT233" i="1"/>
  <c r="AT234" i="1"/>
  <c r="AT235" i="1"/>
  <c r="AT236" i="1"/>
  <c r="AT237" i="1"/>
  <c r="AT238" i="1"/>
  <c r="AT239" i="1"/>
  <c r="AT240" i="1"/>
  <c r="AT241" i="1"/>
  <c r="AT242" i="1"/>
  <c r="AT243" i="1"/>
  <c r="AT244" i="1"/>
  <c r="AT245" i="1"/>
  <c r="AT246" i="1"/>
  <c r="AT247" i="1"/>
  <c r="AT248" i="1"/>
  <c r="AT249" i="1"/>
  <c r="AT250" i="1"/>
  <c r="AT251" i="1"/>
  <c r="AT252" i="1"/>
  <c r="AT253" i="1"/>
  <c r="AT254" i="1"/>
  <c r="AT255" i="1"/>
  <c r="AT256" i="1"/>
  <c r="AT257" i="1"/>
  <c r="AT258" i="1"/>
  <c r="AT259" i="1"/>
  <c r="AT260" i="1"/>
  <c r="AT261" i="1"/>
  <c r="AT262" i="1"/>
  <c r="AT263" i="1"/>
  <c r="AT264" i="1"/>
  <c r="AT265" i="1"/>
  <c r="AT266" i="1"/>
  <c r="AT267" i="1"/>
  <c r="AT268" i="1"/>
  <c r="AT269" i="1"/>
  <c r="AT270" i="1"/>
  <c r="AT271" i="1"/>
  <c r="AT272" i="1"/>
  <c r="AT273" i="1"/>
  <c r="AT274" i="1"/>
  <c r="AT275" i="1"/>
  <c r="AT276" i="1"/>
  <c r="AT277" i="1"/>
  <c r="AT278" i="1"/>
  <c r="AT279" i="1"/>
  <c r="AT280" i="1"/>
  <c r="AT281" i="1"/>
  <c r="AT282" i="1"/>
  <c r="AT283" i="1"/>
  <c r="AT284" i="1"/>
  <c r="AT285" i="1"/>
  <c r="AT286" i="1"/>
  <c r="AT287" i="1"/>
  <c r="AT288" i="1"/>
  <c r="AT289" i="1"/>
  <c r="AT290" i="1"/>
  <c r="AT291" i="1"/>
  <c r="AT292" i="1"/>
  <c r="AT293" i="1"/>
  <c r="AT294" i="1"/>
  <c r="AT295" i="1"/>
  <c r="AT296" i="1"/>
  <c r="AT297" i="1"/>
  <c r="AT298" i="1"/>
  <c r="AT299" i="1"/>
  <c r="AT300" i="1"/>
  <c r="AT301" i="1"/>
  <c r="AT302" i="1"/>
  <c r="AT303" i="1"/>
  <c r="AT304" i="1"/>
  <c r="AT305" i="1"/>
  <c r="AT306" i="1"/>
  <c r="AT307" i="1"/>
  <c r="AT308" i="1"/>
  <c r="AT309" i="1"/>
  <c r="AT310" i="1"/>
  <c r="AT311" i="1"/>
  <c r="AT312" i="1"/>
  <c r="AT313" i="1"/>
  <c r="AT314" i="1"/>
  <c r="AT315" i="1"/>
  <c r="AT316" i="1"/>
  <c r="AT317" i="1"/>
  <c r="AT318" i="1"/>
  <c r="AT319" i="1"/>
  <c r="AT320" i="1"/>
  <c r="AT321" i="1"/>
  <c r="AT322" i="1"/>
  <c r="AT323" i="1"/>
  <c r="AT324" i="1"/>
  <c r="AT325" i="1"/>
  <c r="AT326" i="1"/>
  <c r="AT327" i="1"/>
  <c r="AT328" i="1"/>
  <c r="AT329" i="1"/>
  <c r="AT330" i="1"/>
  <c r="AT331" i="1"/>
  <c r="AT332" i="1"/>
  <c r="AT333" i="1"/>
  <c r="AT334" i="1"/>
  <c r="AT335" i="1"/>
  <c r="AT336" i="1"/>
  <c r="AT337" i="1"/>
  <c r="AT338" i="1"/>
  <c r="AT339" i="1"/>
  <c r="AT340" i="1"/>
  <c r="AT341" i="1"/>
  <c r="AT342" i="1"/>
  <c r="AT343" i="1"/>
  <c r="AT344" i="1"/>
  <c r="AT345" i="1"/>
  <c r="AT346" i="1"/>
  <c r="AT347" i="1"/>
  <c r="AT348" i="1"/>
  <c r="AT349" i="1"/>
  <c r="AT350" i="1"/>
  <c r="AT351" i="1"/>
  <c r="AT352" i="1"/>
  <c r="AT353" i="1"/>
  <c r="AT354" i="1"/>
  <c r="AT355" i="1"/>
  <c r="AT356" i="1"/>
  <c r="AT357" i="1"/>
  <c r="AT358" i="1"/>
  <c r="AT359" i="1"/>
  <c r="AT360" i="1"/>
  <c r="AT361" i="1"/>
  <c r="AT362" i="1"/>
  <c r="AT363" i="1"/>
  <c r="AT364" i="1"/>
  <c r="AT365" i="1"/>
  <c r="AT366" i="1"/>
  <c r="AT367" i="1"/>
  <c r="AT368" i="1"/>
  <c r="AT369" i="1"/>
  <c r="AT370" i="1"/>
  <c r="AT371" i="1"/>
  <c r="AT372" i="1"/>
  <c r="AT373" i="1"/>
  <c r="AT374" i="1"/>
  <c r="AT375" i="1"/>
  <c r="AT376" i="1"/>
  <c r="AT377" i="1"/>
  <c r="AT378" i="1"/>
  <c r="AT379" i="1"/>
  <c r="AT380" i="1"/>
  <c r="AT381" i="1"/>
  <c r="AT382" i="1"/>
  <c r="AT383" i="1"/>
  <c r="AT384" i="1"/>
  <c r="AT385" i="1"/>
  <c r="AT386" i="1"/>
  <c r="AT387" i="1"/>
  <c r="AT388" i="1"/>
  <c r="AT389" i="1"/>
  <c r="AT390" i="1"/>
  <c r="AT391" i="1"/>
  <c r="AT392" i="1"/>
  <c r="AT393" i="1"/>
  <c r="AT394" i="1"/>
  <c r="AT395" i="1"/>
  <c r="AT396" i="1"/>
  <c r="AT397" i="1"/>
  <c r="AT398" i="1"/>
  <c r="AT399" i="1"/>
  <c r="AT400" i="1"/>
  <c r="AT401" i="1"/>
  <c r="AT402" i="1"/>
  <c r="AT403" i="1"/>
  <c r="AT404" i="1"/>
  <c r="AT405" i="1"/>
  <c r="AT406" i="1"/>
  <c r="AT407" i="1"/>
  <c r="AT408" i="1"/>
  <c r="AT409" i="1"/>
  <c r="AT410" i="1"/>
  <c r="AT411" i="1"/>
  <c r="AT412" i="1"/>
  <c r="AT413" i="1"/>
  <c r="AT414" i="1"/>
  <c r="AT415" i="1"/>
  <c r="AT416" i="1"/>
  <c r="AT417" i="1"/>
  <c r="AT418" i="1"/>
  <c r="AT419" i="1"/>
  <c r="AT420" i="1"/>
  <c r="AT421" i="1"/>
  <c r="AT422" i="1"/>
  <c r="AT423" i="1"/>
  <c r="AT424" i="1"/>
  <c r="AT425" i="1"/>
  <c r="AT426" i="1"/>
  <c r="AT427" i="1"/>
  <c r="AT428" i="1"/>
  <c r="AT429" i="1"/>
  <c r="AT430" i="1"/>
  <c r="AT431" i="1"/>
  <c r="AT432" i="1"/>
  <c r="AT433" i="1"/>
  <c r="AT434" i="1"/>
  <c r="AT435" i="1"/>
  <c r="AT436" i="1"/>
  <c r="AT437" i="1"/>
  <c r="AT438" i="1"/>
  <c r="AT439" i="1"/>
  <c r="AT440" i="1"/>
  <c r="AT441" i="1"/>
  <c r="AT442" i="1"/>
  <c r="AT443" i="1"/>
  <c r="AT444" i="1"/>
  <c r="AT445" i="1"/>
  <c r="AT446" i="1"/>
  <c r="AT447" i="1"/>
  <c r="AT448" i="1"/>
  <c r="AT449" i="1"/>
  <c r="AT450" i="1"/>
  <c r="AT451" i="1"/>
  <c r="AT452" i="1"/>
  <c r="AT453" i="1"/>
  <c r="AT454" i="1"/>
  <c r="AT455" i="1"/>
  <c r="AT456" i="1"/>
  <c r="AT457" i="1"/>
  <c r="AT458" i="1"/>
  <c r="AT459" i="1"/>
  <c r="AT460" i="1"/>
  <c r="AT461" i="1"/>
  <c r="AT462" i="1"/>
  <c r="AT463" i="1"/>
  <c r="AT464" i="1"/>
  <c r="AT465" i="1"/>
  <c r="AT466" i="1"/>
  <c r="AT467" i="1"/>
  <c r="AT468" i="1"/>
  <c r="AT469" i="1"/>
  <c r="AT470" i="1"/>
  <c r="AT471" i="1"/>
  <c r="AT472" i="1"/>
  <c r="AT473" i="1"/>
  <c r="AT474" i="1"/>
  <c r="AT475" i="1"/>
  <c r="AT476" i="1"/>
  <c r="AT477" i="1"/>
  <c r="AT478" i="1"/>
  <c r="AT479" i="1"/>
  <c r="AT480" i="1"/>
  <c r="AT481" i="1"/>
  <c r="AT482" i="1"/>
  <c r="AT483" i="1"/>
  <c r="AT484" i="1"/>
  <c r="AT485" i="1"/>
  <c r="AT486" i="1"/>
  <c r="AT487" i="1"/>
  <c r="AT488" i="1"/>
  <c r="AT489" i="1"/>
  <c r="AT490" i="1"/>
  <c r="AT491" i="1"/>
  <c r="AT492" i="1"/>
  <c r="AT493" i="1"/>
  <c r="AT494" i="1"/>
  <c r="AT495" i="1"/>
  <c r="AT496" i="1"/>
  <c r="AT497" i="1"/>
  <c r="AT498" i="1"/>
  <c r="AT499" i="1"/>
  <c r="AT500" i="1"/>
  <c r="AT501" i="1"/>
  <c r="AT502" i="1"/>
  <c r="AT503" i="1"/>
  <c r="AT504" i="1"/>
  <c r="AT505" i="1"/>
  <c r="AT506" i="1"/>
  <c r="AT507" i="1"/>
  <c r="AT508" i="1"/>
  <c r="AT509" i="1"/>
  <c r="AT510" i="1"/>
  <c r="AT511" i="1"/>
  <c r="AT512" i="1"/>
  <c r="AT513" i="1"/>
  <c r="AT514" i="1"/>
  <c r="AT515" i="1"/>
  <c r="AT516" i="1"/>
  <c r="AT517" i="1"/>
  <c r="AT518" i="1"/>
  <c r="AT519" i="1"/>
  <c r="AT520" i="1"/>
  <c r="AT521" i="1"/>
  <c r="AT522" i="1"/>
  <c r="AT523" i="1"/>
  <c r="AT524" i="1"/>
  <c r="AT525" i="1"/>
  <c r="AT526" i="1"/>
  <c r="AT527" i="1"/>
  <c r="AT528" i="1"/>
  <c r="AT529" i="1"/>
  <c r="AT530" i="1"/>
  <c r="AT531" i="1"/>
  <c r="AT532" i="1"/>
  <c r="AT533" i="1"/>
  <c r="AT534" i="1"/>
  <c r="AT535" i="1"/>
  <c r="AT536" i="1"/>
  <c r="AT537" i="1"/>
  <c r="AT538" i="1"/>
  <c r="AT539" i="1"/>
  <c r="AT540" i="1"/>
  <c r="AT541" i="1"/>
  <c r="AT542" i="1"/>
  <c r="AT543" i="1"/>
  <c r="AT544" i="1"/>
  <c r="AT545" i="1"/>
  <c r="AT546" i="1"/>
  <c r="AT547" i="1"/>
  <c r="AT548" i="1"/>
  <c r="AT549" i="1"/>
  <c r="AT550" i="1"/>
  <c r="AT551" i="1"/>
  <c r="AT552" i="1"/>
  <c r="AT553" i="1"/>
  <c r="AT554" i="1"/>
  <c r="AT555" i="1"/>
  <c r="AT556" i="1"/>
  <c r="AT557" i="1"/>
  <c r="AT558" i="1"/>
  <c r="AT559" i="1"/>
  <c r="AT560" i="1"/>
  <c r="AT561" i="1"/>
  <c r="AT562" i="1"/>
  <c r="AT563" i="1"/>
  <c r="AT564" i="1"/>
  <c r="AT565" i="1"/>
  <c r="AT566" i="1"/>
  <c r="AT567" i="1"/>
  <c r="AT568" i="1"/>
  <c r="AT569" i="1"/>
  <c r="AT570" i="1"/>
  <c r="AT571" i="1"/>
  <c r="AT572" i="1"/>
  <c r="AT573" i="1"/>
  <c r="AT574" i="1"/>
  <c r="AT575" i="1"/>
  <c r="AT576" i="1"/>
  <c r="AT577" i="1"/>
  <c r="AT578" i="1"/>
  <c r="AT579" i="1"/>
  <c r="AT580" i="1"/>
  <c r="AT581" i="1"/>
  <c r="AT582" i="1"/>
  <c r="AT583" i="1"/>
  <c r="AT584" i="1"/>
  <c r="AT585" i="1"/>
  <c r="AT586" i="1"/>
  <c r="AT587" i="1"/>
  <c r="AT588" i="1"/>
  <c r="AT589" i="1"/>
  <c r="AT590" i="1"/>
  <c r="AT591" i="1"/>
  <c r="AT592" i="1"/>
  <c r="AT593" i="1"/>
  <c r="AT594" i="1"/>
  <c r="AT595" i="1"/>
  <c r="AT596" i="1"/>
  <c r="AT597" i="1"/>
  <c r="AT598" i="1"/>
  <c r="AT599" i="1"/>
  <c r="AT600" i="1"/>
  <c r="AT601" i="1"/>
  <c r="G1411" i="10" l="1"/>
  <c r="F1411" i="10"/>
  <c r="F1415" i="10"/>
  <c r="F1414" i="10"/>
  <c r="F1413" i="10"/>
  <c r="F1410" i="10"/>
  <c r="G1415" i="10"/>
  <c r="G1414" i="10"/>
  <c r="F1412" i="10"/>
  <c r="G1410" i="10"/>
  <c r="G1413" i="10"/>
  <c r="G1412" i="10"/>
  <c r="D2939" i="9"/>
  <c r="C2939" i="9"/>
  <c r="D2938" i="9"/>
  <c r="C2938" i="9"/>
  <c r="D2937" i="9"/>
  <c r="C2937" i="9"/>
  <c r="D2936" i="9"/>
  <c r="C2936" i="9"/>
  <c r="D2935" i="9"/>
  <c r="C2935" i="9"/>
  <c r="D2934" i="9"/>
  <c r="C2934" i="9"/>
  <c r="D2933" i="9"/>
  <c r="C2933" i="9"/>
  <c r="D2932" i="9"/>
  <c r="C2932" i="9"/>
  <c r="D2931" i="9"/>
  <c r="C2931" i="9"/>
  <c r="D2930" i="9"/>
  <c r="C2930" i="9"/>
  <c r="D2929" i="9"/>
  <c r="C2929" i="9"/>
  <c r="D2928" i="9"/>
  <c r="C2928" i="9"/>
  <c r="D2927" i="9"/>
  <c r="C2927" i="9"/>
  <c r="D2926" i="9"/>
  <c r="C2926" i="9"/>
  <c r="D2923" i="9" l="1"/>
  <c r="C2923" i="9"/>
  <c r="D2922" i="9"/>
  <c r="C2922" i="9"/>
  <c r="D2921" i="9"/>
  <c r="C2921" i="9"/>
  <c r="D2920" i="9"/>
  <c r="C2920" i="9"/>
  <c r="D2919" i="9"/>
  <c r="C2919" i="9"/>
  <c r="D2918" i="9"/>
  <c r="C2918" i="9"/>
  <c r="D2917" i="9"/>
  <c r="C2917" i="9"/>
  <c r="D2916" i="9"/>
  <c r="C2916" i="9"/>
  <c r="D2915" i="9"/>
  <c r="C2915" i="9"/>
  <c r="D2914" i="9"/>
  <c r="C2914" i="9"/>
  <c r="D2913" i="9"/>
  <c r="C2913" i="9"/>
  <c r="D2912" i="9"/>
  <c r="C2912" i="9"/>
  <c r="D2911" i="9"/>
  <c r="C2911" i="9"/>
  <c r="D2910" i="9"/>
  <c r="C2910" i="9"/>
  <c r="D2909" i="9"/>
  <c r="C2909" i="9"/>
  <c r="D2908" i="9"/>
  <c r="C2908" i="9"/>
  <c r="D2907" i="9"/>
  <c r="C2907" i="9"/>
  <c r="D2906" i="9"/>
  <c r="C2906" i="9"/>
  <c r="D2905" i="9"/>
  <c r="C2905" i="9"/>
  <c r="D2904" i="9"/>
  <c r="C2904" i="9"/>
  <c r="D2903" i="9"/>
  <c r="C2903" i="9"/>
  <c r="D2902" i="9"/>
  <c r="C2902" i="9"/>
  <c r="D2901" i="9"/>
  <c r="C2901" i="9"/>
  <c r="D2900" i="9"/>
  <c r="C2900" i="9"/>
  <c r="D2899" i="9"/>
  <c r="C2899" i="9"/>
  <c r="D2898" i="9"/>
  <c r="C2898" i="9"/>
  <c r="D2897" i="9"/>
  <c r="C2897" i="9"/>
  <c r="D2896" i="9"/>
  <c r="C2896" i="9"/>
  <c r="D2895" i="9"/>
  <c r="C2895" i="9"/>
  <c r="D2894" i="9"/>
  <c r="C2894" i="9"/>
  <c r="D2893" i="9"/>
  <c r="C2893" i="9"/>
  <c r="D2892" i="9"/>
  <c r="C2892" i="9"/>
  <c r="D2891" i="9"/>
  <c r="C2891" i="9"/>
  <c r="D2890" i="9"/>
  <c r="C2890" i="9"/>
  <c r="D2889" i="9"/>
  <c r="C2889" i="9"/>
  <c r="D2888" i="9"/>
  <c r="C2888" i="9"/>
  <c r="D2887" i="9"/>
  <c r="C2887" i="9"/>
  <c r="D2886" i="9"/>
  <c r="C2886" i="9"/>
  <c r="D2885" i="9"/>
  <c r="C2885" i="9"/>
  <c r="D2884" i="9"/>
  <c r="C2884" i="9"/>
  <c r="D2883" i="9"/>
  <c r="C2883" i="9"/>
  <c r="D2882" i="9"/>
  <c r="C2882" i="9"/>
  <c r="D2881" i="9"/>
  <c r="C2881" i="9"/>
  <c r="D2880" i="9"/>
  <c r="C2880" i="9"/>
  <c r="D2879" i="9"/>
  <c r="C2879" i="9"/>
  <c r="D2878" i="9"/>
  <c r="C2878" i="9"/>
  <c r="D2877" i="9"/>
  <c r="C2877" i="9"/>
  <c r="D2876" i="9"/>
  <c r="C2876" i="9"/>
  <c r="D2875" i="9"/>
  <c r="C2875" i="9"/>
  <c r="D2874" i="9"/>
  <c r="C2874" i="9"/>
  <c r="D2873" i="9"/>
  <c r="C2873" i="9"/>
  <c r="D2872" i="9"/>
  <c r="C2872" i="9"/>
  <c r="D2871" i="9"/>
  <c r="C2871" i="9"/>
  <c r="D2870" i="9"/>
  <c r="C2870" i="9"/>
  <c r="D2869" i="9"/>
  <c r="C2869" i="9"/>
  <c r="D2868" i="9"/>
  <c r="C2868" i="9"/>
  <c r="D2867" i="9"/>
  <c r="C2867" i="9"/>
  <c r="D2866" i="9"/>
  <c r="C2866" i="9"/>
  <c r="D2865" i="9"/>
  <c r="C2865" i="9"/>
  <c r="D2864" i="9"/>
  <c r="C2864" i="9"/>
  <c r="D2863" i="9"/>
  <c r="C2863" i="9"/>
  <c r="D2862" i="9"/>
  <c r="C2862" i="9"/>
  <c r="D2861" i="9"/>
  <c r="C2861" i="9"/>
  <c r="D2860" i="9"/>
  <c r="C2860" i="9"/>
  <c r="D2859" i="9"/>
  <c r="C2859" i="9"/>
  <c r="D2858" i="9"/>
  <c r="C2858" i="9"/>
  <c r="D2857" i="9"/>
  <c r="C2857" i="9"/>
  <c r="D2856" i="9"/>
  <c r="C2856" i="9"/>
  <c r="D2855" i="9"/>
  <c r="C2855" i="9"/>
  <c r="D2854" i="9"/>
  <c r="C2854" i="9"/>
  <c r="D2853" i="9"/>
  <c r="C2853" i="9"/>
  <c r="D2852" i="9"/>
  <c r="C2852" i="9"/>
  <c r="D2851" i="9"/>
  <c r="C2851" i="9"/>
  <c r="D2850" i="9"/>
  <c r="C2850" i="9"/>
  <c r="D2849" i="9"/>
  <c r="C2849" i="9"/>
  <c r="D2848" i="9"/>
  <c r="C2848" i="9"/>
  <c r="D2847" i="9"/>
  <c r="C2847" i="9"/>
  <c r="D2846" i="9"/>
  <c r="C2846" i="9"/>
  <c r="D2845" i="9"/>
  <c r="C2845" i="9"/>
  <c r="D2844" i="9"/>
  <c r="C2844" i="9"/>
  <c r="D2843" i="9"/>
  <c r="C2843" i="9"/>
  <c r="D2842" i="9"/>
  <c r="C2842" i="9"/>
  <c r="D2841" i="9"/>
  <c r="C2841" i="9"/>
  <c r="D2840" i="9"/>
  <c r="C2840" i="9"/>
  <c r="D2839" i="9"/>
  <c r="C2839" i="9"/>
  <c r="D2838" i="9"/>
  <c r="C2838" i="9"/>
  <c r="D2837" i="9"/>
  <c r="C2837" i="9"/>
  <c r="D2836" i="9"/>
  <c r="C2836" i="9"/>
  <c r="D2835" i="9"/>
  <c r="C2835" i="9"/>
  <c r="D2834" i="9"/>
  <c r="C2834" i="9"/>
  <c r="D2833" i="9"/>
  <c r="C2833" i="9"/>
  <c r="D2832" i="9"/>
  <c r="C2832" i="9"/>
  <c r="D2831" i="9"/>
  <c r="C2831" i="9"/>
  <c r="D2830" i="9"/>
  <c r="C2830" i="9"/>
  <c r="D2829" i="9"/>
  <c r="C2829" i="9"/>
  <c r="D2828" i="9"/>
  <c r="C2828" i="9"/>
  <c r="D2827" i="9"/>
  <c r="C2827" i="9"/>
  <c r="D2826" i="9"/>
  <c r="C2826" i="9"/>
  <c r="D2825" i="9"/>
  <c r="C2825" i="9"/>
  <c r="D2824" i="9"/>
  <c r="C2824" i="9"/>
  <c r="D2823" i="9"/>
  <c r="C2823" i="9"/>
  <c r="D2822" i="9"/>
  <c r="C2822" i="9"/>
  <c r="D2821" i="9"/>
  <c r="C2821" i="9"/>
  <c r="D2820" i="9"/>
  <c r="C2820" i="9"/>
  <c r="K21" i="19"/>
  <c r="K19" i="19"/>
  <c r="J17" i="19"/>
  <c r="J18" i="19"/>
  <c r="J6" i="19"/>
  <c r="J7" i="19"/>
  <c r="J12" i="19"/>
  <c r="J14" i="19"/>
  <c r="J13" i="19"/>
  <c r="J11" i="19"/>
  <c r="J10" i="19"/>
  <c r="J9" i="19"/>
  <c r="K9" i="19" s="1"/>
  <c r="J8" i="19"/>
  <c r="J5" i="19"/>
  <c r="J16" i="19"/>
  <c r="I17" i="19"/>
  <c r="I6" i="19"/>
  <c r="I7" i="19"/>
  <c r="I12" i="19"/>
  <c r="I14" i="19"/>
  <c r="I13" i="19"/>
  <c r="I11" i="19"/>
  <c r="I10" i="19"/>
  <c r="I8" i="19"/>
  <c r="I5" i="19"/>
  <c r="I20" i="19"/>
  <c r="I16" i="19"/>
  <c r="H18" i="19"/>
  <c r="H6" i="19"/>
  <c r="H12" i="19"/>
  <c r="H14" i="19"/>
  <c r="H13" i="19"/>
  <c r="H11" i="19"/>
  <c r="H10" i="19"/>
  <c r="H8" i="19"/>
  <c r="H16" i="19"/>
  <c r="H20" i="19"/>
  <c r="H5" i="19"/>
  <c r="G9" i="19"/>
  <c r="G11" i="19"/>
  <c r="G14" i="19"/>
  <c r="F18" i="19"/>
  <c r="F6" i="19"/>
  <c r="F7" i="19"/>
  <c r="F13" i="19"/>
  <c r="F10" i="19"/>
  <c r="F8" i="19"/>
  <c r="F21" i="19"/>
  <c r="F5" i="19"/>
  <c r="F20" i="19"/>
  <c r="F16" i="19"/>
  <c r="E17" i="19"/>
  <c r="G17" i="19" s="1"/>
  <c r="E18" i="19"/>
  <c r="E19" i="19"/>
  <c r="E6" i="19"/>
  <c r="E10" i="19"/>
  <c r="E8" i="19"/>
  <c r="E20" i="19"/>
  <c r="E16" i="19"/>
  <c r="D12" i="19"/>
  <c r="G12" i="19" s="1"/>
  <c r="D18" i="19"/>
  <c r="D19" i="19"/>
  <c r="D7" i="19"/>
  <c r="D13" i="19"/>
  <c r="D10" i="19"/>
  <c r="D8" i="19"/>
  <c r="D21" i="19"/>
  <c r="D20" i="19"/>
  <c r="D5" i="19"/>
  <c r="D16" i="19"/>
  <c r="G5" i="19" l="1"/>
  <c r="K13" i="19"/>
  <c r="K8" i="19"/>
  <c r="G8" i="19"/>
  <c r="K10" i="19"/>
  <c r="K7" i="19"/>
  <c r="E22" i="19"/>
  <c r="G21" i="19"/>
  <c r="K20" i="19"/>
  <c r="G6" i="19"/>
  <c r="K11" i="19"/>
  <c r="K17" i="19"/>
  <c r="K5" i="19"/>
  <c r="K12" i="19"/>
  <c r="K14" i="19"/>
  <c r="K6" i="19"/>
  <c r="K16" i="19"/>
  <c r="K18" i="19"/>
  <c r="G10" i="19"/>
  <c r="G13" i="19"/>
  <c r="G7" i="19"/>
  <c r="G19" i="19"/>
  <c r="G18" i="19"/>
  <c r="G16" i="19"/>
  <c r="D22" i="19"/>
  <c r="G20" i="19"/>
  <c r="J22" i="19"/>
  <c r="I22" i="19"/>
  <c r="H22" i="19"/>
  <c r="F22" i="19"/>
  <c r="K22" i="19" l="1"/>
  <c r="G22" i="19"/>
  <c r="D2814" i="9"/>
  <c r="C2814" i="9"/>
  <c r="D2813" i="9"/>
  <c r="C2813" i="9"/>
  <c r="D2812" i="9"/>
  <c r="C2812" i="9"/>
  <c r="D2811" i="9"/>
  <c r="C2811" i="9"/>
  <c r="D2810" i="9"/>
  <c r="C2810" i="9"/>
  <c r="D2809" i="9"/>
  <c r="C2809" i="9"/>
  <c r="D2807" i="9" l="1"/>
  <c r="C2807" i="9"/>
  <c r="D2806" i="9"/>
  <c r="C2806" i="9"/>
  <c r="D2805" i="9"/>
  <c r="C2805" i="9"/>
  <c r="D2804" i="9"/>
  <c r="C2804" i="9"/>
  <c r="D2803" i="9"/>
  <c r="C2803" i="9"/>
  <c r="D2802" i="9"/>
  <c r="C2802" i="9"/>
  <c r="D2801" i="9"/>
  <c r="C2801" i="9"/>
  <c r="D2800" i="9"/>
  <c r="C2800" i="9"/>
  <c r="D2799" i="9"/>
  <c r="C2799" i="9"/>
  <c r="D2798" i="9"/>
  <c r="C2798" i="9"/>
  <c r="D2797" i="9"/>
  <c r="C2797" i="9"/>
  <c r="D2796" i="9"/>
  <c r="C2796" i="9"/>
  <c r="D2795" i="9"/>
  <c r="C2795" i="9"/>
  <c r="D2794" i="9"/>
  <c r="C2794" i="9"/>
  <c r="D2793" i="9"/>
  <c r="C2793" i="9"/>
  <c r="D2792" i="9"/>
  <c r="C2792" i="9"/>
  <c r="D2791" i="9"/>
  <c r="C2791" i="9"/>
  <c r="D2790" i="9"/>
  <c r="C2790" i="9"/>
  <c r="D2789" i="9"/>
  <c r="C2789" i="9"/>
  <c r="D2788" i="9"/>
  <c r="C2788" i="9"/>
  <c r="D2787" i="9"/>
  <c r="C2787" i="9"/>
  <c r="D2786" i="9"/>
  <c r="C2786" i="9"/>
  <c r="D2785" i="9"/>
  <c r="C2785" i="9"/>
  <c r="D2784" i="9"/>
  <c r="C2784" i="9"/>
  <c r="D2783" i="9"/>
  <c r="C2783" i="9"/>
  <c r="D2782" i="9"/>
  <c r="C2782" i="9"/>
  <c r="D2781" i="9"/>
  <c r="C2781" i="9"/>
  <c r="D2780" i="9"/>
  <c r="C2780" i="9"/>
  <c r="D2779" i="9"/>
  <c r="C2779" i="9"/>
  <c r="D2778" i="9"/>
  <c r="C2778" i="9"/>
  <c r="D2777" i="9"/>
  <c r="C2777" i="9"/>
  <c r="D2776" i="9"/>
  <c r="C2776" i="9"/>
  <c r="D2775" i="9"/>
  <c r="C2775" i="9"/>
  <c r="D2774" i="9"/>
  <c r="C2774" i="9"/>
  <c r="D2773" i="9"/>
  <c r="C2773" i="9"/>
  <c r="D2772" i="9"/>
  <c r="C2772" i="9"/>
  <c r="D2771" i="9"/>
  <c r="C2771" i="9"/>
  <c r="D2770" i="9"/>
  <c r="C2770" i="9"/>
  <c r="D2769" i="9"/>
  <c r="C2769" i="9"/>
  <c r="D2768" i="9"/>
  <c r="C2768" i="9"/>
  <c r="D2767" i="9"/>
  <c r="C2767" i="9"/>
  <c r="D2766" i="9"/>
  <c r="C2766" i="9"/>
  <c r="D2765" i="9"/>
  <c r="C2765" i="9"/>
  <c r="D2764" i="9"/>
  <c r="C2764" i="9"/>
  <c r="D2763" i="9"/>
  <c r="C2763" i="9"/>
  <c r="D2762" i="9"/>
  <c r="C2762" i="9"/>
  <c r="D2761" i="9"/>
  <c r="C2761" i="9"/>
  <c r="D2760" i="9"/>
  <c r="C2760" i="9"/>
  <c r="D2759" i="9"/>
  <c r="C2759" i="9"/>
  <c r="D2758" i="9"/>
  <c r="C2758" i="9"/>
  <c r="D2757" i="9"/>
  <c r="C2757" i="9"/>
  <c r="D2756" i="9"/>
  <c r="C2756" i="9"/>
  <c r="D2755" i="9"/>
  <c r="C2755" i="9"/>
  <c r="D2754" i="9"/>
  <c r="C2754" i="9"/>
  <c r="D2753" i="9"/>
  <c r="C2753" i="9"/>
  <c r="D2752" i="9"/>
  <c r="C2752" i="9"/>
  <c r="D2751" i="9"/>
  <c r="C2751" i="9"/>
  <c r="D2750" i="9"/>
  <c r="C2750" i="9"/>
  <c r="D2749" i="9"/>
  <c r="C2749" i="9"/>
  <c r="D2748" i="9"/>
  <c r="C2748" i="9"/>
  <c r="D2747" i="9"/>
  <c r="C2747" i="9"/>
  <c r="D2746" i="9"/>
  <c r="C2746" i="9"/>
  <c r="D2745" i="9"/>
  <c r="C2745" i="9"/>
  <c r="D2744" i="9"/>
  <c r="C2744" i="9"/>
  <c r="D2743" i="9"/>
  <c r="C2743" i="9"/>
  <c r="D2742" i="9"/>
  <c r="C2742" i="9"/>
  <c r="D2741" i="9"/>
  <c r="C2741" i="9"/>
  <c r="D2740" i="9"/>
  <c r="C2740" i="9"/>
  <c r="D2739" i="9"/>
  <c r="C2739" i="9"/>
  <c r="D2738" i="9"/>
  <c r="C2738" i="9"/>
  <c r="D2737" i="9"/>
  <c r="C2737" i="9"/>
  <c r="D2736" i="9"/>
  <c r="C2736" i="9"/>
  <c r="D2735" i="9"/>
  <c r="C2735" i="9"/>
  <c r="D2734" i="9"/>
  <c r="C2734" i="9"/>
  <c r="D2733" i="9"/>
  <c r="C2733" i="9"/>
  <c r="D2732" i="9"/>
  <c r="C2732" i="9"/>
  <c r="D2731" i="9"/>
  <c r="C2731" i="9"/>
  <c r="G1345" i="10" l="1"/>
  <c r="G1357" i="10"/>
  <c r="G1365" i="10"/>
  <c r="K1351" i="10"/>
  <c r="K1352" i="10"/>
  <c r="K1353" i="10"/>
  <c r="K1354" i="10"/>
  <c r="K1355" i="10"/>
  <c r="K1356" i="10"/>
  <c r="K1364" i="10"/>
  <c r="K1363" i="10"/>
  <c r="K1362" i="10"/>
  <c r="I1360" i="10"/>
  <c r="C1360" i="10"/>
  <c r="K1350" i="10"/>
  <c r="I1348" i="10"/>
  <c r="C1348" i="10"/>
  <c r="K1341" i="10"/>
  <c r="K1338" i="10"/>
  <c r="K1344" i="10"/>
  <c r="K1343" i="10"/>
  <c r="K1342" i="10"/>
  <c r="K1340" i="10"/>
  <c r="K1339" i="10"/>
  <c r="I1336" i="10"/>
  <c r="C1336" i="10"/>
  <c r="G1333" i="10"/>
  <c r="K1332" i="10"/>
  <c r="K1331" i="10"/>
  <c r="I1329" i="10"/>
  <c r="C1329" i="10"/>
  <c r="K1296" i="10"/>
  <c r="K1297" i="10"/>
  <c r="K1298" i="10"/>
  <c r="K1299" i="10"/>
  <c r="K1300" i="10"/>
  <c r="K1301" i="10"/>
  <c r="K1302" i="10"/>
  <c r="K1303" i="10"/>
  <c r="K1304" i="10"/>
  <c r="K1305" i="10"/>
  <c r="G1306" i="10"/>
  <c r="K1295" i="10"/>
  <c r="K1294" i="10"/>
  <c r="I1292" i="10"/>
  <c r="C1292" i="10"/>
  <c r="G1312" i="10" s="1"/>
  <c r="K1285" i="10"/>
  <c r="K1287" i="10"/>
  <c r="K1284" i="10"/>
  <c r="G1289" i="10"/>
  <c r="K1288" i="10"/>
  <c r="K1286" i="10"/>
  <c r="K1283" i="10"/>
  <c r="I1281" i="10"/>
  <c r="C1281" i="10"/>
  <c r="K1247" i="10"/>
  <c r="K1248" i="10"/>
  <c r="K1249" i="10"/>
  <c r="K1250" i="10"/>
  <c r="K1256" i="10"/>
  <c r="D2723" i="9"/>
  <c r="C2723" i="9"/>
  <c r="D2722" i="9"/>
  <c r="C2722" i="9"/>
  <c r="D2721" i="9"/>
  <c r="C2721" i="9"/>
  <c r="D2720" i="9"/>
  <c r="C2720" i="9"/>
  <c r="D2719" i="9"/>
  <c r="C2719" i="9"/>
  <c r="D2718" i="9"/>
  <c r="C2718" i="9"/>
  <c r="D2717" i="9"/>
  <c r="C2717" i="9"/>
  <c r="D2716" i="9"/>
  <c r="C2716" i="9"/>
  <c r="F1376" i="10" l="1"/>
  <c r="F1371" i="10"/>
  <c r="F1378" i="10"/>
  <c r="F1375" i="10"/>
  <c r="F1374" i="10"/>
  <c r="G1380" i="10"/>
  <c r="F1373" i="10"/>
  <c r="F1372" i="10"/>
  <c r="G1379" i="10"/>
  <c r="G1378" i="10"/>
  <c r="G1377" i="10"/>
  <c r="G1376" i="10"/>
  <c r="G1375" i="10"/>
  <c r="G1374" i="10"/>
  <c r="G1373" i="10"/>
  <c r="G1372" i="10"/>
  <c r="G1371" i="10"/>
  <c r="F1370" i="10"/>
  <c r="G1370" i="10"/>
  <c r="F1380" i="10"/>
  <c r="F1379" i="10"/>
  <c r="F1377" i="10"/>
  <c r="F1319" i="10"/>
  <c r="F1322" i="10"/>
  <c r="F1318" i="10"/>
  <c r="F1317" i="10"/>
  <c r="F1321" i="10"/>
  <c r="F1320" i="10"/>
  <c r="F1314" i="10"/>
  <c r="F1315" i="10"/>
  <c r="G1315" i="10"/>
  <c r="F1312" i="10"/>
  <c r="G1311" i="10"/>
  <c r="G1325" i="10"/>
  <c r="F1316" i="10"/>
  <c r="G1323" i="10"/>
  <c r="G1320" i="10"/>
  <c r="G1319" i="10"/>
  <c r="G1318" i="10"/>
  <c r="G1317" i="10"/>
  <c r="F1311" i="10"/>
  <c r="G1316" i="10"/>
  <c r="F1313" i="10"/>
  <c r="G1321" i="10"/>
  <c r="G1313" i="10"/>
  <c r="G1324" i="10"/>
  <c r="G1322" i="10"/>
  <c r="F1325" i="10"/>
  <c r="G1314" i="10"/>
  <c r="F1324" i="10"/>
  <c r="F1323" i="10"/>
  <c r="G1416" i="10" l="1"/>
  <c r="G1381" i="10"/>
  <c r="G1326" i="10"/>
  <c r="D2713" i="9" l="1"/>
  <c r="C2713" i="9"/>
  <c r="D2712" i="9"/>
  <c r="C2712" i="9"/>
  <c r="D2711" i="9"/>
  <c r="C2711" i="9"/>
  <c r="D2710" i="9"/>
  <c r="C2710" i="9"/>
  <c r="D2709" i="9"/>
  <c r="C2709" i="9"/>
  <c r="D2708" i="9"/>
  <c r="C2708" i="9"/>
  <c r="D2707" i="9"/>
  <c r="C2707" i="9"/>
  <c r="D2706" i="9"/>
  <c r="C2706" i="9"/>
  <c r="D2705" i="9"/>
  <c r="C2705" i="9"/>
  <c r="D2704" i="9"/>
  <c r="C2704" i="9"/>
  <c r="D2703" i="9"/>
  <c r="C2703" i="9"/>
  <c r="D2701" i="9"/>
  <c r="C2701" i="9"/>
  <c r="D2700" i="9"/>
  <c r="C2700" i="9"/>
  <c r="D2699" i="9"/>
  <c r="C2699" i="9"/>
  <c r="D2698" i="9"/>
  <c r="C2698" i="9"/>
  <c r="D2697" i="9"/>
  <c r="C2697" i="9"/>
  <c r="D2696" i="9"/>
  <c r="C2696" i="9"/>
  <c r="D2695" i="9"/>
  <c r="C2695" i="9"/>
  <c r="D2694" i="9"/>
  <c r="C2694" i="9"/>
  <c r="D2693" i="9"/>
  <c r="C2693" i="9"/>
  <c r="D2691" i="9"/>
  <c r="C2691" i="9"/>
  <c r="D2690" i="9"/>
  <c r="C2690" i="9"/>
  <c r="D2689" i="9"/>
  <c r="C2689" i="9"/>
  <c r="D2688" i="9"/>
  <c r="C2688" i="9"/>
  <c r="D2687" i="9"/>
  <c r="C2687" i="9"/>
  <c r="D2686" i="9"/>
  <c r="C2686" i="9"/>
  <c r="D2685" i="9"/>
  <c r="C2685" i="9"/>
  <c r="D2684" i="9"/>
  <c r="C2684" i="9"/>
  <c r="D2682" i="9"/>
  <c r="C2682" i="9"/>
  <c r="D2681" i="9"/>
  <c r="C2681" i="9"/>
  <c r="D2680" i="9"/>
  <c r="C2680" i="9"/>
  <c r="D2679" i="9"/>
  <c r="C2679" i="9"/>
  <c r="D2678" i="9"/>
  <c r="C2678" i="9"/>
  <c r="D2677" i="9"/>
  <c r="C2677" i="9"/>
  <c r="D2676" i="9"/>
  <c r="C2676" i="9"/>
  <c r="D2675" i="9"/>
  <c r="C2675" i="9"/>
  <c r="D2674" i="9"/>
  <c r="C2674" i="9"/>
  <c r="D2673" i="9"/>
  <c r="C2673" i="9"/>
  <c r="D2672" i="9"/>
  <c r="C2672" i="9"/>
  <c r="D2670" i="9"/>
  <c r="C2670" i="9"/>
  <c r="D2669" i="9"/>
  <c r="C2669" i="9"/>
  <c r="D2668" i="9"/>
  <c r="C2668" i="9"/>
  <c r="D2667" i="9"/>
  <c r="C2667" i="9"/>
  <c r="D2666" i="9"/>
  <c r="C2666" i="9"/>
  <c r="D2665" i="9"/>
  <c r="C2665" i="9"/>
  <c r="D2664" i="9"/>
  <c r="C2664" i="9"/>
  <c r="D2663" i="9"/>
  <c r="C2663" i="9"/>
  <c r="D2662" i="9"/>
  <c r="C2662" i="9"/>
  <c r="D2661" i="9"/>
  <c r="C2661" i="9"/>
  <c r="D2659" i="9"/>
  <c r="C2659" i="9"/>
  <c r="D2658" i="9"/>
  <c r="C2658" i="9"/>
  <c r="D2657" i="9"/>
  <c r="C2657" i="9"/>
  <c r="D2656" i="9"/>
  <c r="C2656" i="9"/>
  <c r="D2655" i="9"/>
  <c r="C2655" i="9"/>
  <c r="D2654" i="9"/>
  <c r="C2654" i="9"/>
  <c r="D2653" i="9"/>
  <c r="C2653" i="9"/>
  <c r="D2652" i="9"/>
  <c r="C2652" i="9"/>
  <c r="D2651" i="9"/>
  <c r="C2651" i="9"/>
  <c r="D2650" i="9"/>
  <c r="C2650" i="9"/>
  <c r="D2649" i="9"/>
  <c r="C2649" i="9"/>
  <c r="D2648" i="9"/>
  <c r="C2648" i="9"/>
  <c r="D2647" i="9"/>
  <c r="C2647" i="9"/>
  <c r="D2646" i="9"/>
  <c r="C2646" i="9"/>
  <c r="D2645" i="9"/>
  <c r="C2645" i="9"/>
  <c r="D2644" i="9"/>
  <c r="C2644" i="9"/>
  <c r="D2643" i="9"/>
  <c r="C2643" i="9"/>
  <c r="D2642" i="9"/>
  <c r="C2642" i="9"/>
  <c r="D2641" i="9"/>
  <c r="C2641" i="9"/>
  <c r="D2640" i="9"/>
  <c r="C2640" i="9"/>
  <c r="D2638" i="9"/>
  <c r="C2638" i="9"/>
  <c r="D2637" i="9"/>
  <c r="C2637" i="9"/>
  <c r="D2636" i="9"/>
  <c r="C2636" i="9"/>
  <c r="D2635" i="9"/>
  <c r="C2635" i="9"/>
  <c r="D2634" i="9"/>
  <c r="C2634" i="9"/>
  <c r="D2633" i="9"/>
  <c r="C2633" i="9"/>
  <c r="D2632" i="9"/>
  <c r="C2632" i="9"/>
  <c r="D2631" i="9"/>
  <c r="C2631" i="9"/>
  <c r="D2630" i="9"/>
  <c r="C2630" i="9"/>
  <c r="D2629" i="9"/>
  <c r="C2629" i="9"/>
  <c r="D2628" i="9"/>
  <c r="C2628" i="9"/>
  <c r="D2627" i="9"/>
  <c r="C2627" i="9"/>
  <c r="D2626" i="9"/>
  <c r="C2626" i="9"/>
  <c r="D2625" i="9"/>
  <c r="C2625" i="9"/>
  <c r="D2623" i="9"/>
  <c r="C2623" i="9"/>
  <c r="D2622" i="9"/>
  <c r="C2622" i="9"/>
  <c r="D2621" i="9"/>
  <c r="C2621" i="9"/>
  <c r="D2620" i="9"/>
  <c r="C2620" i="9"/>
  <c r="D2619" i="9"/>
  <c r="C2619" i="9"/>
  <c r="D2618" i="9"/>
  <c r="C2618" i="9"/>
  <c r="D2617" i="9"/>
  <c r="C2617" i="9"/>
  <c r="D2616" i="9"/>
  <c r="C2616" i="9"/>
  <c r="D2615" i="9"/>
  <c r="C2615" i="9"/>
  <c r="D2614" i="9"/>
  <c r="C2614" i="9"/>
  <c r="D2613" i="9"/>
  <c r="C2613" i="9"/>
  <c r="D2612" i="9"/>
  <c r="C2612" i="9"/>
  <c r="D2610" i="9"/>
  <c r="C2610" i="9"/>
  <c r="D2609" i="9"/>
  <c r="C2609" i="9"/>
  <c r="D2608" i="9"/>
  <c r="C2608" i="9"/>
  <c r="D2607" i="9"/>
  <c r="C2607" i="9"/>
  <c r="D2606" i="9"/>
  <c r="C2606" i="9"/>
  <c r="D2605" i="9"/>
  <c r="C2605" i="9"/>
  <c r="D2604" i="9"/>
  <c r="C2604" i="9"/>
  <c r="D2603" i="9"/>
  <c r="C2603" i="9"/>
  <c r="D2602" i="9"/>
  <c r="C2602" i="9"/>
  <c r="D2592" i="9" l="1"/>
  <c r="C2592" i="9"/>
  <c r="D2591" i="9"/>
  <c r="C2591" i="9"/>
  <c r="D2589" i="9"/>
  <c r="C2589" i="9"/>
  <c r="D2588" i="9"/>
  <c r="C2588" i="9"/>
  <c r="D2585" i="9"/>
  <c r="C2585" i="9"/>
  <c r="D2584" i="9"/>
  <c r="C2584" i="9"/>
  <c r="D2583" i="9"/>
  <c r="C2583" i="9"/>
  <c r="D2580" i="9"/>
  <c r="C2580" i="9"/>
  <c r="D2579" i="9"/>
  <c r="C2579" i="9"/>
  <c r="D2578" i="9"/>
  <c r="C2578" i="9"/>
  <c r="D2577" i="9"/>
  <c r="C2577" i="9"/>
  <c r="D2574" i="9"/>
  <c r="C2574" i="9"/>
  <c r="D2573" i="9"/>
  <c r="C2573" i="9"/>
  <c r="D2572" i="9"/>
  <c r="C2572" i="9"/>
  <c r="D2569" i="9"/>
  <c r="C2569" i="9"/>
  <c r="D2568" i="9"/>
  <c r="C2568" i="9"/>
  <c r="D2565" i="9"/>
  <c r="C2565" i="9"/>
  <c r="D2562" i="9"/>
  <c r="C2562" i="9"/>
  <c r="D2561" i="9"/>
  <c r="C2561" i="9"/>
  <c r="D2560" i="9"/>
  <c r="C2560" i="9"/>
  <c r="C3" i="17" l="1"/>
  <c r="D4" i="17"/>
  <c r="D5" i="17"/>
  <c r="D6" i="17"/>
  <c r="D7" i="17"/>
  <c r="D8" i="17"/>
  <c r="D9" i="17"/>
  <c r="D10" i="17"/>
  <c r="D3" i="17"/>
  <c r="C4" i="17"/>
  <c r="C5" i="17"/>
  <c r="C6" i="17"/>
  <c r="C7" i="17"/>
  <c r="C8" i="17"/>
  <c r="C9" i="17"/>
  <c r="C10" i="17"/>
  <c r="G1263" i="10"/>
  <c r="K1261" i="10"/>
  <c r="K1258" i="10"/>
  <c r="K1259" i="10"/>
  <c r="K1257" i="10"/>
  <c r="K1260" i="10"/>
  <c r="K1262" i="10"/>
  <c r="I1254" i="10"/>
  <c r="C1254" i="10"/>
  <c r="G1251" i="10"/>
  <c r="K1246" i="10"/>
  <c r="K1245" i="10"/>
  <c r="I1243" i="10"/>
  <c r="C1243" i="10"/>
  <c r="G1240" i="10"/>
  <c r="K1239" i="10"/>
  <c r="K1238" i="10"/>
  <c r="K1237" i="10"/>
  <c r="I1235" i="10"/>
  <c r="C1235" i="10"/>
  <c r="G1232" i="10"/>
  <c r="K1231" i="10"/>
  <c r="K1230" i="10"/>
  <c r="K1229" i="10"/>
  <c r="I1227" i="10"/>
  <c r="C1227" i="10"/>
  <c r="G1224" i="10"/>
  <c r="K1223" i="10"/>
  <c r="K1222" i="10"/>
  <c r="K1221" i="10"/>
  <c r="K1220" i="10"/>
  <c r="I1218" i="10"/>
  <c r="C1218" i="10"/>
  <c r="D2539" i="9"/>
  <c r="C2539" i="9"/>
  <c r="D2538" i="9"/>
  <c r="C2538" i="9"/>
  <c r="D2537" i="9"/>
  <c r="C2537" i="9"/>
  <c r="D2536" i="9"/>
  <c r="C2536" i="9"/>
  <c r="D2535" i="9"/>
  <c r="C2535" i="9"/>
  <c r="D2534" i="9"/>
  <c r="C2534" i="9"/>
  <c r="D2533" i="9"/>
  <c r="C2533" i="9"/>
  <c r="D2532" i="9"/>
  <c r="C2532" i="9"/>
  <c r="D2531" i="9"/>
  <c r="C2531" i="9"/>
  <c r="D2530" i="9"/>
  <c r="C2530" i="9"/>
  <c r="D2529" i="9"/>
  <c r="C2529" i="9"/>
  <c r="D2527" i="9"/>
  <c r="C2527" i="9"/>
  <c r="D2526" i="9"/>
  <c r="C2526" i="9"/>
  <c r="D2525" i="9"/>
  <c r="C2525" i="9"/>
  <c r="D2524" i="9"/>
  <c r="C2524" i="9"/>
  <c r="C2548" i="9"/>
  <c r="C2549" i="9"/>
  <c r="C2550" i="9"/>
  <c r="C2551" i="9"/>
  <c r="C2552" i="9"/>
  <c r="C2553" i="9"/>
  <c r="C2554" i="9"/>
  <c r="B2552" i="9"/>
  <c r="B2554" i="9"/>
  <c r="B2553" i="9"/>
  <c r="B2551" i="9"/>
  <c r="B2550" i="9"/>
  <c r="B2549" i="9"/>
  <c r="B2548" i="9"/>
  <c r="B2456" i="9"/>
  <c r="D2548" i="9" s="1"/>
  <c r="B2511" i="9"/>
  <c r="B2502" i="9"/>
  <c r="D2552" i="9" s="1"/>
  <c r="B2493" i="9"/>
  <c r="B2484" i="9"/>
  <c r="D2551" i="9" s="1"/>
  <c r="B2478" i="9"/>
  <c r="D2550" i="9" s="1"/>
  <c r="B2467" i="9"/>
  <c r="D2549" i="9" s="1"/>
  <c r="D2522" i="9"/>
  <c r="C2522" i="9"/>
  <c r="D2521" i="9"/>
  <c r="C2521" i="9"/>
  <c r="D2520" i="9"/>
  <c r="C2520" i="9"/>
  <c r="D2519" i="9"/>
  <c r="C2519" i="9"/>
  <c r="D2518" i="9"/>
  <c r="C2518" i="9"/>
  <c r="D2517" i="9"/>
  <c r="C2517" i="9"/>
  <c r="D2516" i="9"/>
  <c r="C2516" i="9"/>
  <c r="D2515" i="9"/>
  <c r="C2515" i="9"/>
  <c r="D2514" i="9"/>
  <c r="C2514" i="9"/>
  <c r="D2513" i="9"/>
  <c r="C2513" i="9"/>
  <c r="D2512" i="9"/>
  <c r="C2512" i="9"/>
  <c r="D2510" i="9"/>
  <c r="C2510" i="9"/>
  <c r="D2509" i="9"/>
  <c r="C2509" i="9"/>
  <c r="D2508" i="9"/>
  <c r="C2508" i="9"/>
  <c r="D2507" i="9"/>
  <c r="C2507" i="9"/>
  <c r="D2506" i="9"/>
  <c r="C2506" i="9"/>
  <c r="D2505" i="9"/>
  <c r="C2505" i="9"/>
  <c r="D2504" i="9"/>
  <c r="C2504" i="9"/>
  <c r="D2503" i="9"/>
  <c r="C2503" i="9"/>
  <c r="D2501" i="9"/>
  <c r="C2501" i="9"/>
  <c r="D2500" i="9"/>
  <c r="C2500" i="9"/>
  <c r="D2499" i="9"/>
  <c r="C2499" i="9"/>
  <c r="D2498" i="9"/>
  <c r="C2498" i="9"/>
  <c r="D2497" i="9"/>
  <c r="C2497" i="9"/>
  <c r="D2496" i="9"/>
  <c r="C2496" i="9"/>
  <c r="D2495" i="9"/>
  <c r="C2495" i="9"/>
  <c r="D2494" i="9"/>
  <c r="C2494" i="9"/>
  <c r="D2492" i="9"/>
  <c r="C2492" i="9"/>
  <c r="D2491" i="9"/>
  <c r="C2491" i="9"/>
  <c r="D2490" i="9"/>
  <c r="C2490" i="9"/>
  <c r="D2489" i="9"/>
  <c r="C2489" i="9"/>
  <c r="D2488" i="9"/>
  <c r="C2488" i="9"/>
  <c r="D2487" i="9"/>
  <c r="C2487" i="9"/>
  <c r="D2486" i="9"/>
  <c r="C2486" i="9"/>
  <c r="D2485" i="9"/>
  <c r="C2485" i="9"/>
  <c r="D2483" i="9"/>
  <c r="C2483" i="9"/>
  <c r="D2482" i="9"/>
  <c r="C2482" i="9"/>
  <c r="D2481" i="9"/>
  <c r="C2481" i="9"/>
  <c r="D2480" i="9"/>
  <c r="C2480" i="9"/>
  <c r="D2479" i="9"/>
  <c r="C2479" i="9"/>
  <c r="D2477" i="9"/>
  <c r="C2477" i="9"/>
  <c r="D2476" i="9"/>
  <c r="C2476" i="9"/>
  <c r="D2475" i="9"/>
  <c r="C2475" i="9"/>
  <c r="D2474" i="9"/>
  <c r="C2474" i="9"/>
  <c r="D2473" i="9"/>
  <c r="C2473" i="9"/>
  <c r="D2472" i="9"/>
  <c r="C2472" i="9"/>
  <c r="D2471" i="9"/>
  <c r="C2471" i="9"/>
  <c r="D2470" i="9"/>
  <c r="C2470" i="9"/>
  <c r="D2469" i="9"/>
  <c r="C2469" i="9"/>
  <c r="D2468" i="9"/>
  <c r="C2468" i="9"/>
  <c r="D2466" i="9"/>
  <c r="C2466" i="9"/>
  <c r="D2465" i="9"/>
  <c r="C2465" i="9"/>
  <c r="D2464" i="9"/>
  <c r="C2464" i="9"/>
  <c r="D2463" i="9"/>
  <c r="C2463" i="9"/>
  <c r="D2462" i="9"/>
  <c r="C2462" i="9"/>
  <c r="D2461" i="9"/>
  <c r="C2461" i="9"/>
  <c r="D2460" i="9"/>
  <c r="C2460" i="9"/>
  <c r="D2459" i="9"/>
  <c r="C2459" i="9"/>
  <c r="D2458" i="9"/>
  <c r="C2458" i="9"/>
  <c r="D2457" i="9"/>
  <c r="C2457" i="9"/>
  <c r="G1274" i="10" l="1"/>
  <c r="G1275" i="10"/>
  <c r="G1270" i="10"/>
  <c r="G1272" i="10"/>
  <c r="G1273" i="10"/>
  <c r="G1276" i="10"/>
  <c r="G1269" i="10"/>
  <c r="G1277" i="10"/>
  <c r="F1268" i="10"/>
  <c r="F1271" i="10"/>
  <c r="F1270" i="10"/>
  <c r="F1277" i="10"/>
  <c r="F1269" i="10"/>
  <c r="G1271" i="10"/>
  <c r="F1276" i="10"/>
  <c r="F1274" i="10"/>
  <c r="F1272" i="10"/>
  <c r="G1268" i="10"/>
  <c r="F1275" i="10"/>
  <c r="F1273" i="10"/>
  <c r="K1195" i="10"/>
  <c r="K1194" i="10"/>
  <c r="K1193" i="10"/>
  <c r="K1192" i="10"/>
  <c r="K1191" i="10"/>
  <c r="K1190" i="10"/>
  <c r="K1189" i="10"/>
  <c r="K1188" i="10"/>
  <c r="K1187" i="10"/>
  <c r="K1186" i="10"/>
  <c r="K1185" i="10"/>
  <c r="K1184" i="10"/>
  <c r="K1183" i="10"/>
  <c r="K1182" i="10"/>
  <c r="K1177" i="10"/>
  <c r="K1176" i="10"/>
  <c r="K1171" i="10"/>
  <c r="K1170" i="10"/>
  <c r="K1164" i="10"/>
  <c r="K1163" i="10"/>
  <c r="K1162" i="10"/>
  <c r="K1161" i="10"/>
  <c r="K1152" i="10"/>
  <c r="K1153" i="10"/>
  <c r="K1154" i="10"/>
  <c r="K1155" i="10"/>
  <c r="K1151" i="10"/>
  <c r="G1196" i="10" l="1"/>
  <c r="G1178" i="10"/>
  <c r="I1174" i="10"/>
  <c r="C1174" i="10"/>
  <c r="I1180" i="10"/>
  <c r="C1180" i="10"/>
  <c r="G1172" i="10"/>
  <c r="I1168" i="10"/>
  <c r="C1168" i="10"/>
  <c r="G1165" i="10"/>
  <c r="I1159" i="10"/>
  <c r="C1159" i="10"/>
  <c r="G1156" i="10"/>
  <c r="I1149" i="10"/>
  <c r="C1149" i="10"/>
  <c r="U93" i="12"/>
  <c r="U87" i="12"/>
  <c r="W92" i="12"/>
  <c r="W91" i="12"/>
  <c r="W90" i="12"/>
  <c r="W86" i="12"/>
  <c r="W85" i="12"/>
  <c r="W84" i="12"/>
  <c r="W83" i="12"/>
  <c r="G1212" i="10" l="1"/>
  <c r="F1209" i="10"/>
  <c r="F1202" i="10"/>
  <c r="G1209" i="10"/>
  <c r="G1206" i="10"/>
  <c r="F1213" i="10"/>
  <c r="F1208" i="10"/>
  <c r="F1205" i="10"/>
  <c r="G1213" i="10"/>
  <c r="G1208" i="10"/>
  <c r="G1205" i="10"/>
  <c r="F1200" i="10"/>
  <c r="G1200" i="10"/>
  <c r="F1214" i="10"/>
  <c r="F1206" i="10"/>
  <c r="G1214" i="10"/>
  <c r="G1202" i="10"/>
  <c r="F1211" i="10"/>
  <c r="F1207" i="10"/>
  <c r="F1204" i="10"/>
  <c r="F1201" i="10"/>
  <c r="G1211" i="10"/>
  <c r="G1207" i="10"/>
  <c r="G1204" i="10"/>
  <c r="G1201" i="10"/>
  <c r="F1210" i="10"/>
  <c r="F1203" i="10"/>
  <c r="G1210" i="10"/>
  <c r="G1203" i="10"/>
  <c r="F1212" i="10"/>
  <c r="W93" i="12"/>
  <c r="W87" i="12"/>
  <c r="W96" i="12" s="1"/>
  <c r="W97" i="12" s="1"/>
  <c r="G1278" i="10" l="1"/>
  <c r="G1215" i="10"/>
  <c r="BE19" i="13" l="1"/>
  <c r="BF19" i="13" s="1"/>
  <c r="BE20" i="13"/>
  <c r="BE21" i="13"/>
  <c r="BE22" i="13"/>
  <c r="BE23" i="13"/>
  <c r="BE24" i="13"/>
  <c r="BE25" i="13"/>
  <c r="BE26" i="13"/>
  <c r="BE27" i="13"/>
  <c r="BE28" i="13"/>
  <c r="BE29" i="13"/>
  <c r="BE30" i="13"/>
  <c r="BE32" i="13"/>
  <c r="BE33" i="13"/>
  <c r="BE34" i="13"/>
  <c r="BE35" i="13"/>
  <c r="BE36" i="13"/>
  <c r="BE37" i="13"/>
  <c r="BE38" i="13"/>
  <c r="BE39" i="13"/>
  <c r="BE40" i="13"/>
  <c r="BE41" i="13"/>
  <c r="BE43" i="13"/>
  <c r="BE44" i="13"/>
  <c r="BE45" i="13"/>
  <c r="BE46" i="13"/>
  <c r="BE47" i="13"/>
  <c r="BE48" i="13"/>
  <c r="BE49" i="13"/>
  <c r="BE50" i="13"/>
  <c r="BE51" i="13"/>
  <c r="BE52" i="13"/>
  <c r="BE53" i="13"/>
  <c r="BC19" i="13"/>
  <c r="BD19" i="13" s="1"/>
  <c r="BC22" i="13"/>
  <c r="BC23" i="13"/>
  <c r="BC24" i="13"/>
  <c r="BC25" i="13"/>
  <c r="BC26" i="13"/>
  <c r="BC27" i="13"/>
  <c r="BC28" i="13"/>
  <c r="BD28" i="13" s="1"/>
  <c r="BC29" i="13"/>
  <c r="BC30" i="13"/>
  <c r="BC32" i="13"/>
  <c r="BC33" i="13"/>
  <c r="BC34" i="13"/>
  <c r="BC35" i="13"/>
  <c r="BC36" i="13"/>
  <c r="BC37" i="13"/>
  <c r="BC38" i="13"/>
  <c r="BC39" i="13"/>
  <c r="BC40" i="13"/>
  <c r="BC41" i="13"/>
  <c r="BC43" i="13"/>
  <c r="BC44" i="13"/>
  <c r="BC45" i="13"/>
  <c r="BC46" i="13"/>
  <c r="BC47" i="13"/>
  <c r="BC48" i="13"/>
  <c r="BC49" i="13"/>
  <c r="BC50" i="13"/>
  <c r="BC51" i="13"/>
  <c r="BC52" i="13"/>
  <c r="W77" i="12"/>
  <c r="W78" i="12" s="1"/>
  <c r="W79" i="12" s="1"/>
  <c r="BC20" i="13" l="1"/>
  <c r="BD20" i="13" s="1"/>
  <c r="BC21" i="13"/>
  <c r="BD21" i="13" s="1"/>
  <c r="BD22" i="13"/>
  <c r="BD23" i="13"/>
  <c r="BD24" i="13"/>
  <c r="BD27" i="13"/>
  <c r="BD32" i="13"/>
  <c r="BD36" i="13"/>
  <c r="BD25" i="13"/>
  <c r="BD26" i="13"/>
  <c r="BD29" i="13"/>
  <c r="BD30" i="13"/>
  <c r="BD33" i="13"/>
  <c r="BD34" i="13"/>
  <c r="BD35" i="13"/>
  <c r="BD37" i="13"/>
  <c r="BD38" i="13"/>
  <c r="BD39" i="13"/>
  <c r="BD40" i="13"/>
  <c r="BD41" i="13"/>
  <c r="BD43" i="13"/>
  <c r="BD44" i="13"/>
  <c r="BD45" i="13"/>
  <c r="BD46" i="13"/>
  <c r="BD47" i="13"/>
  <c r="BD48" i="13"/>
  <c r="BD49" i="13"/>
  <c r="BD50" i="13"/>
  <c r="BD51" i="13"/>
  <c r="BD52" i="13"/>
  <c r="BC53" i="13" a="1"/>
  <c r="BC53" i="13" s="1"/>
  <c r="BD53" i="13" s="1"/>
  <c r="H92" i="13"/>
  <c r="G24" i="13" l="1"/>
  <c r="H95" i="13"/>
  <c r="AV29" i="13"/>
  <c r="H94" i="13"/>
  <c r="H93" i="13"/>
  <c r="H91" i="13"/>
  <c r="AT44" i="13"/>
  <c r="AT27" i="13"/>
  <c r="AV20" i="13"/>
  <c r="AV23" i="13"/>
  <c r="AV24" i="13"/>
  <c r="AV25" i="13"/>
  <c r="AV26" i="13"/>
  <c r="AV27" i="13"/>
  <c r="AV28" i="13"/>
  <c r="AV30" i="13"/>
  <c r="AV32" i="13"/>
  <c r="AV33" i="13"/>
  <c r="AV34" i="13"/>
  <c r="AV35" i="13"/>
  <c r="AV36" i="13"/>
  <c r="AV37" i="13"/>
  <c r="AV38" i="13"/>
  <c r="AV39" i="13"/>
  <c r="AV40" i="13"/>
  <c r="AV41" i="13"/>
  <c r="AV43" i="13"/>
  <c r="AV44" i="13"/>
  <c r="AV46" i="13"/>
  <c r="AV47" i="13"/>
  <c r="AV48" i="13"/>
  <c r="AV49" i="13"/>
  <c r="AV50" i="13"/>
  <c r="AV51" i="13"/>
  <c r="AV52" i="13"/>
  <c r="AV53" i="13"/>
  <c r="AV19" i="13"/>
  <c r="AT43" i="13"/>
  <c r="AT24" i="13"/>
  <c r="AT25" i="13"/>
  <c r="AT28" i="13"/>
  <c r="AT29" i="13"/>
  <c r="AT30" i="13"/>
  <c r="AT32" i="13"/>
  <c r="AT33" i="13"/>
  <c r="AT34" i="13"/>
  <c r="AT35" i="13"/>
  <c r="AT36" i="13"/>
  <c r="AT37" i="13"/>
  <c r="AT38" i="13"/>
  <c r="AT39" i="13"/>
  <c r="AT40" i="13"/>
  <c r="AT41" i="13"/>
  <c r="AT46" i="13"/>
  <c r="AT47" i="13"/>
  <c r="AT48" i="13"/>
  <c r="AT49" i="13"/>
  <c r="AT50" i="13"/>
  <c r="AT51" i="13"/>
  <c r="AT52" i="13"/>
  <c r="AT53" i="13"/>
  <c r="D2356" i="9"/>
  <c r="C2356" i="9"/>
  <c r="D2355" i="9"/>
  <c r="C2355" i="9"/>
  <c r="D2352" i="9"/>
  <c r="C2352" i="9"/>
  <c r="D2351" i="9"/>
  <c r="C2351" i="9"/>
  <c r="D2350" i="9"/>
  <c r="C2350" i="9"/>
  <c r="D2349" i="9"/>
  <c r="C2349" i="9"/>
  <c r="D2346" i="9"/>
  <c r="C2346" i="9"/>
  <c r="D2345" i="9"/>
  <c r="C2345" i="9"/>
  <c r="D2344" i="9"/>
  <c r="C2344" i="9"/>
  <c r="D2343" i="9"/>
  <c r="C2343" i="9"/>
  <c r="D2340" i="9"/>
  <c r="C2340" i="9"/>
  <c r="D2339" i="9"/>
  <c r="C2339" i="9"/>
  <c r="D2336" i="9"/>
  <c r="C2336" i="9"/>
  <c r="D2335" i="9"/>
  <c r="C2335" i="9"/>
  <c r="D2334" i="9"/>
  <c r="C2334" i="9"/>
  <c r="D2333" i="9"/>
  <c r="C2333" i="9"/>
  <c r="D2332" i="9"/>
  <c r="C2332" i="9"/>
  <c r="D2329" i="9"/>
  <c r="C2329" i="9"/>
  <c r="D2328" i="9"/>
  <c r="C2328" i="9"/>
  <c r="D2325" i="9"/>
  <c r="C2325" i="9"/>
  <c r="D2324" i="9"/>
  <c r="C2324" i="9"/>
  <c r="D2323" i="9"/>
  <c r="C2323" i="9"/>
  <c r="D2320" i="9"/>
  <c r="C2320" i="9"/>
  <c r="D2319" i="9"/>
  <c r="C2319" i="9"/>
  <c r="D2318" i="9"/>
  <c r="C2318" i="9"/>
  <c r="D2315" i="9"/>
  <c r="C2315" i="9"/>
  <c r="D2314" i="9"/>
  <c r="C2314" i="9"/>
  <c r="D2313" i="9"/>
  <c r="C2313" i="9"/>
  <c r="G98" i="13" l="1"/>
  <c r="AX55" i="13" l="1"/>
  <c r="AW55" i="13"/>
  <c r="AW54" i="13"/>
  <c r="AX54" i="13"/>
  <c r="AW36" i="13"/>
  <c r="AW43" i="13"/>
  <c r="AW39" i="13"/>
  <c r="AX23" i="13"/>
  <c r="AW32" i="13"/>
  <c r="AW47" i="13"/>
  <c r="AX37" i="13"/>
  <c r="AW50" i="13"/>
  <c r="AX25" i="13"/>
  <c r="AW51" i="13"/>
  <c r="AX41" i="13"/>
  <c r="AW27" i="13"/>
  <c r="AW52" i="13"/>
  <c r="AW29" i="13"/>
  <c r="AX19" i="13"/>
  <c r="AX38" i="13"/>
  <c r="AX39" i="13"/>
  <c r="AW34" i="13"/>
  <c r="AX24" i="13"/>
  <c r="AW33" i="13"/>
  <c r="AX43" i="13"/>
  <c r="AX27" i="13"/>
  <c r="AX45" i="13"/>
  <c r="AW37" i="13"/>
  <c r="AW35" i="13"/>
  <c r="AX26" i="13"/>
  <c r="AW41" i="13"/>
  <c r="AX32" i="13"/>
  <c r="AX49" i="13"/>
  <c r="AW38" i="13"/>
  <c r="AW24" i="13"/>
  <c r="AX28" i="13"/>
  <c r="AX46" i="13"/>
  <c r="AX29" i="13"/>
  <c r="AX47" i="13"/>
  <c r="AW40" i="13"/>
  <c r="AX30" i="13"/>
  <c r="AX48" i="13"/>
  <c r="AW48" i="13"/>
  <c r="AX36" i="13"/>
  <c r="AX53" i="13"/>
  <c r="AW49" i="13"/>
  <c r="AW28" i="13"/>
  <c r="AX20" i="13"/>
  <c r="AX33" i="13"/>
  <c r="AX50" i="13"/>
  <c r="AW45" i="13"/>
  <c r="AX34" i="13"/>
  <c r="AX51" i="13"/>
  <c r="AW46" i="13"/>
  <c r="AX35" i="13"/>
  <c r="AX52" i="13"/>
  <c r="AW53" i="13"/>
  <c r="AX40" i="13"/>
  <c r="AW30" i="13"/>
  <c r="AW25" i="13"/>
  <c r="D2304" i="9" l="1"/>
  <c r="C2304" i="9"/>
  <c r="D2303" i="9"/>
  <c r="C2303" i="9"/>
  <c r="D2302" i="9"/>
  <c r="C2302" i="9"/>
  <c r="D2301" i="9"/>
  <c r="C2301" i="9"/>
  <c r="D2300" i="9"/>
  <c r="C2300" i="9"/>
  <c r="D2299" i="9"/>
  <c r="C2299" i="9"/>
  <c r="D2296" i="9"/>
  <c r="C2296" i="9"/>
  <c r="D2295" i="9"/>
  <c r="C2295" i="9"/>
  <c r="D2292" i="9"/>
  <c r="C2292" i="9"/>
  <c r="D2291" i="9"/>
  <c r="C2291" i="9"/>
  <c r="D2288" i="9"/>
  <c r="C2288" i="9"/>
  <c r="D2285" i="9"/>
  <c r="C2285" i="9"/>
  <c r="D2284" i="9"/>
  <c r="C2284" i="9"/>
  <c r="D2281" i="9"/>
  <c r="C2281" i="9"/>
  <c r="D2280" i="9"/>
  <c r="C2280" i="9"/>
  <c r="D2279" i="9"/>
  <c r="C2279" i="9"/>
  <c r="D2278" i="9"/>
  <c r="C2278" i="9"/>
  <c r="D2277" i="9"/>
  <c r="C2277" i="9"/>
  <c r="D2274" i="9"/>
  <c r="C2274" i="9"/>
  <c r="D2273" i="9"/>
  <c r="C2273" i="9"/>
  <c r="D2272" i="9"/>
  <c r="C2272" i="9"/>
  <c r="D2269" i="9"/>
  <c r="C2269" i="9"/>
  <c r="D2268" i="9"/>
  <c r="C2268" i="9"/>
  <c r="D2267" i="9"/>
  <c r="C2267" i="9"/>
  <c r="D2260" i="9" l="1"/>
  <c r="C2260" i="9"/>
  <c r="D2259" i="9"/>
  <c r="C2259" i="9"/>
  <c r="D2258" i="9"/>
  <c r="C2258" i="9"/>
  <c r="D2257" i="9"/>
  <c r="C2257" i="9"/>
  <c r="D2254" i="9"/>
  <c r="C2254" i="9"/>
  <c r="D2253" i="9"/>
  <c r="C2253" i="9"/>
  <c r="D2250" i="9"/>
  <c r="C2250" i="9"/>
  <c r="D2249" i="9"/>
  <c r="C2249" i="9"/>
  <c r="D2248" i="9"/>
  <c r="C2248" i="9"/>
  <c r="D2245" i="9"/>
  <c r="C2245" i="9"/>
  <c r="D2244" i="9"/>
  <c r="C2244" i="9"/>
  <c r="D2243" i="9"/>
  <c r="C2243" i="9"/>
  <c r="D2242" i="9"/>
  <c r="C2242" i="9"/>
  <c r="D2239" i="9"/>
  <c r="C2239" i="9"/>
  <c r="D2238" i="9"/>
  <c r="C2238" i="9"/>
  <c r="D2237" i="9"/>
  <c r="C2237" i="9"/>
  <c r="D2234" i="9"/>
  <c r="C2234" i="9"/>
  <c r="D2233" i="9"/>
  <c r="C2233" i="9"/>
  <c r="D2232" i="9"/>
  <c r="C2232" i="9"/>
  <c r="D2231" i="9"/>
  <c r="C2231" i="9"/>
  <c r="D2228" i="9"/>
  <c r="C2228" i="9"/>
  <c r="D2227" i="9"/>
  <c r="C2227" i="9"/>
  <c r="D2226" i="9"/>
  <c r="C2226" i="9"/>
  <c r="D2223" i="9"/>
  <c r="C2223" i="9"/>
  <c r="D2222" i="9"/>
  <c r="C2222" i="9"/>
  <c r="D2221" i="9"/>
  <c r="C2221" i="9"/>
  <c r="D2218" i="9"/>
  <c r="C2218" i="9"/>
  <c r="D2217" i="9"/>
  <c r="C2217" i="9"/>
  <c r="D2216" i="9"/>
  <c r="C2216" i="9"/>
  <c r="D2209" i="9" l="1"/>
  <c r="C2209" i="9"/>
  <c r="D2208" i="9"/>
  <c r="C2208" i="9"/>
  <c r="D2205" i="9"/>
  <c r="C2205" i="9"/>
  <c r="D2204" i="9"/>
  <c r="C2204" i="9"/>
  <c r="D2203" i="9"/>
  <c r="C2203" i="9"/>
  <c r="D2200" i="9"/>
  <c r="C2200" i="9"/>
  <c r="D2199" i="9"/>
  <c r="C2199" i="9"/>
  <c r="D2196" i="9"/>
  <c r="C2196" i="9"/>
  <c r="D2195" i="9"/>
  <c r="C2195" i="9"/>
  <c r="D2192" i="9"/>
  <c r="C2192" i="9"/>
  <c r="D2191" i="9"/>
  <c r="C2191" i="9"/>
  <c r="D2190" i="9"/>
  <c r="C2190" i="9"/>
  <c r="D2187" i="9"/>
  <c r="C2187" i="9"/>
  <c r="D2186" i="9"/>
  <c r="C2186" i="9"/>
  <c r="D2183" i="9"/>
  <c r="C2183" i="9"/>
  <c r="D2182" i="9"/>
  <c r="C2182" i="9"/>
  <c r="D2181" i="9"/>
  <c r="C2181" i="9"/>
  <c r="D2178" i="9"/>
  <c r="C2178" i="9"/>
  <c r="D2177" i="9"/>
  <c r="C2177" i="9"/>
  <c r="D2176" i="9"/>
  <c r="C2176" i="9"/>
  <c r="G1127" i="10"/>
  <c r="I1111" i="10"/>
  <c r="C1111" i="10"/>
  <c r="G1109" i="10"/>
  <c r="I1096" i="10"/>
  <c r="C1096" i="10"/>
  <c r="G1094" i="10"/>
  <c r="I1082" i="10"/>
  <c r="C1082" i="10"/>
  <c r="G1080" i="10"/>
  <c r="G1065" i="10"/>
  <c r="I1062" i="10"/>
  <c r="C1062" i="10"/>
  <c r="I1067" i="10"/>
  <c r="C1067" i="10"/>
  <c r="D2169" i="9"/>
  <c r="C2169" i="9"/>
  <c r="D2168" i="9"/>
  <c r="C2168" i="9"/>
  <c r="D2167" i="9"/>
  <c r="C2167" i="9"/>
  <c r="D2166" i="9"/>
  <c r="C2166" i="9"/>
  <c r="D2165" i="9"/>
  <c r="C2165" i="9"/>
  <c r="D2164" i="9"/>
  <c r="C2164" i="9"/>
  <c r="D2161" i="9"/>
  <c r="C2161" i="9"/>
  <c r="D2160" i="9"/>
  <c r="C2160" i="9"/>
  <c r="D2159" i="9"/>
  <c r="C2159" i="9"/>
  <c r="D2158" i="9"/>
  <c r="C2158" i="9"/>
  <c r="D2155" i="9"/>
  <c r="C2155" i="9"/>
  <c r="D2154" i="9"/>
  <c r="C2154" i="9"/>
  <c r="D2153" i="9"/>
  <c r="C2153" i="9"/>
  <c r="D2152" i="9"/>
  <c r="C2152" i="9"/>
  <c r="D2149" i="9"/>
  <c r="C2149" i="9"/>
  <c r="D2146" i="9"/>
  <c r="C2146" i="9"/>
  <c r="D2145" i="9"/>
  <c r="C2145" i="9"/>
  <c r="D2144" i="9"/>
  <c r="C2144" i="9"/>
  <c r="D2143" i="9"/>
  <c r="C2143" i="9"/>
  <c r="D2142" i="9"/>
  <c r="C2142" i="9"/>
  <c r="D2139" i="9"/>
  <c r="C2139" i="9"/>
  <c r="D2138" i="9"/>
  <c r="C2138" i="9"/>
  <c r="D2137" i="9"/>
  <c r="C2137" i="9"/>
  <c r="D2134" i="9"/>
  <c r="C2134" i="9"/>
  <c r="D2133" i="9"/>
  <c r="C2133" i="9"/>
  <c r="D2132" i="9"/>
  <c r="C2132" i="9"/>
  <c r="D2131" i="9"/>
  <c r="C2131" i="9"/>
  <c r="D2128" i="9"/>
  <c r="C2128" i="9"/>
  <c r="D2127" i="9"/>
  <c r="C2127" i="9"/>
  <c r="D2126" i="9"/>
  <c r="C2126" i="9"/>
  <c r="D2118" i="9"/>
  <c r="C2118" i="9"/>
  <c r="D2117" i="9"/>
  <c r="C2117" i="9"/>
  <c r="D2116" i="9"/>
  <c r="C2116" i="9"/>
  <c r="D2115" i="9"/>
  <c r="C2115" i="9"/>
  <c r="D2114" i="9"/>
  <c r="C2114" i="9"/>
  <c r="D2111" i="9"/>
  <c r="C2111" i="9"/>
  <c r="D2110" i="9"/>
  <c r="C2110" i="9"/>
  <c r="D2109" i="9"/>
  <c r="C2109" i="9"/>
  <c r="D2106" i="9"/>
  <c r="C2106" i="9"/>
  <c r="D2105" i="9"/>
  <c r="C2105" i="9"/>
  <c r="D2102" i="9"/>
  <c r="C2102" i="9"/>
  <c r="D2101" i="9"/>
  <c r="C2101" i="9"/>
  <c r="D2100" i="9"/>
  <c r="C2100" i="9"/>
  <c r="D2099" i="9"/>
  <c r="C2099" i="9"/>
  <c r="D2096" i="9"/>
  <c r="C2096" i="9"/>
  <c r="D2095" i="9"/>
  <c r="C2095" i="9"/>
  <c r="D2092" i="9"/>
  <c r="C2092" i="9"/>
  <c r="D2091" i="9"/>
  <c r="C2091" i="9"/>
  <c r="D2090" i="9"/>
  <c r="C2090" i="9"/>
  <c r="D2089" i="9"/>
  <c r="C2089" i="9"/>
  <c r="D2086" i="9"/>
  <c r="C2086" i="9"/>
  <c r="D2085" i="9"/>
  <c r="C2085" i="9"/>
  <c r="D2075" i="9"/>
  <c r="C2075" i="9"/>
  <c r="D2074" i="9"/>
  <c r="C2074" i="9"/>
  <c r="D2073" i="9"/>
  <c r="C2073" i="9"/>
  <c r="D2072" i="9"/>
  <c r="C2072" i="9"/>
  <c r="D2071" i="9"/>
  <c r="C2071" i="9"/>
  <c r="D2068" i="9"/>
  <c r="C2068" i="9"/>
  <c r="D2067" i="9"/>
  <c r="C2067" i="9"/>
  <c r="D2066" i="9"/>
  <c r="C2066" i="9"/>
  <c r="D2065" i="9"/>
  <c r="C2065" i="9"/>
  <c r="D2062" i="9"/>
  <c r="C2062" i="9"/>
  <c r="D2061" i="9"/>
  <c r="C2061" i="9"/>
  <c r="D2058" i="9"/>
  <c r="C2058" i="9"/>
  <c r="D2055" i="9"/>
  <c r="C2055" i="9"/>
  <c r="D2054" i="9"/>
  <c r="C2054" i="9"/>
  <c r="D2053" i="9"/>
  <c r="C2053" i="9"/>
  <c r="D2050" i="9"/>
  <c r="C2050" i="9"/>
  <c r="D2049" i="9"/>
  <c r="C2049" i="9"/>
  <c r="D2048" i="9"/>
  <c r="C2048" i="9"/>
  <c r="D2047" i="9"/>
  <c r="C2047" i="9"/>
  <c r="D2046" i="9"/>
  <c r="C2046" i="9"/>
  <c r="D2043" i="9"/>
  <c r="C2043" i="9"/>
  <c r="D2042" i="9"/>
  <c r="C2042" i="9"/>
  <c r="D2041" i="9"/>
  <c r="C2041" i="9"/>
  <c r="D2038" i="9"/>
  <c r="C2038" i="9"/>
  <c r="D2037" i="9"/>
  <c r="C2037" i="9"/>
  <c r="G1133" i="10" l="1"/>
  <c r="F1137" i="10"/>
  <c r="G1137" i="10"/>
  <c r="G1138" i="10"/>
  <c r="G1134" i="10"/>
  <c r="F1143" i="10"/>
  <c r="G1142" i="10"/>
  <c r="F1139" i="10"/>
  <c r="F1135" i="10"/>
  <c r="F1131" i="10"/>
  <c r="G1146" i="10"/>
  <c r="F1133" i="10"/>
  <c r="G1132" i="10"/>
  <c r="F1146" i="10"/>
  <c r="F1142" i="10"/>
  <c r="F1138" i="10"/>
  <c r="F1134" i="10"/>
  <c r="G1145" i="10"/>
  <c r="G1141" i="10"/>
  <c r="F1145" i="10"/>
  <c r="F1141" i="10"/>
  <c r="F1132" i="10"/>
  <c r="G1144" i="10"/>
  <c r="G1140" i="10"/>
  <c r="G1136" i="10"/>
  <c r="F1144" i="10"/>
  <c r="F1140" i="10"/>
  <c r="F1136" i="10"/>
  <c r="G1131" i="10"/>
  <c r="G1143" i="10"/>
  <c r="G1139" i="10"/>
  <c r="G1135" i="10"/>
  <c r="D2030" i="9"/>
  <c r="C2030" i="9"/>
  <c r="D2029" i="9"/>
  <c r="C2029" i="9"/>
  <c r="D2028" i="9"/>
  <c r="C2028" i="9"/>
  <c r="D2025" i="9"/>
  <c r="C2025" i="9"/>
  <c r="D2024" i="9"/>
  <c r="C2024" i="9"/>
  <c r="D2021" i="9"/>
  <c r="C2021" i="9"/>
  <c r="D2019" i="9"/>
  <c r="C2019" i="9"/>
  <c r="D2018" i="9"/>
  <c r="C2018" i="9"/>
  <c r="D2017" i="9"/>
  <c r="C2017" i="9"/>
  <c r="D2014" i="9"/>
  <c r="C2014" i="9"/>
  <c r="D2013" i="9"/>
  <c r="C2013" i="9"/>
  <c r="D2012" i="9"/>
  <c r="C2012" i="9"/>
  <c r="D2011" i="9"/>
  <c r="C2011" i="9"/>
  <c r="D2010" i="9"/>
  <c r="C2010" i="9"/>
  <c r="D2007" i="9"/>
  <c r="C2007" i="9"/>
  <c r="D2006" i="9"/>
  <c r="C2006" i="9"/>
  <c r="D2005" i="9"/>
  <c r="C2005" i="9"/>
  <c r="D2002" i="9"/>
  <c r="C2002" i="9"/>
  <c r="D2001" i="9"/>
  <c r="C2001" i="9"/>
  <c r="D2000" i="9"/>
  <c r="C2000" i="9"/>
  <c r="D1999" i="9"/>
  <c r="C1999" i="9"/>
  <c r="G1147" i="10" l="1"/>
  <c r="G988" i="10"/>
  <c r="G1004" i="10"/>
  <c r="G1021" i="10"/>
  <c r="G1039" i="10"/>
  <c r="I1024" i="10"/>
  <c r="C1024" i="10"/>
  <c r="I1007" i="10"/>
  <c r="C1007" i="10"/>
  <c r="I991" i="10"/>
  <c r="C991" i="10"/>
  <c r="I978" i="10"/>
  <c r="C978" i="10"/>
  <c r="D1992" i="9"/>
  <c r="C1992" i="9"/>
  <c r="D1989" i="9"/>
  <c r="C1989" i="9"/>
  <c r="D1988" i="9"/>
  <c r="C1988" i="9"/>
  <c r="D1987" i="9"/>
  <c r="C1987" i="9"/>
  <c r="D1984" i="9"/>
  <c r="C1984" i="9"/>
  <c r="D1983" i="9"/>
  <c r="C1983" i="9"/>
  <c r="D1982" i="9"/>
  <c r="C1982" i="9"/>
  <c r="D1981" i="9"/>
  <c r="C1981" i="9"/>
  <c r="D1978" i="9"/>
  <c r="C1978" i="9"/>
  <c r="D1977" i="9"/>
  <c r="C1977" i="9"/>
  <c r="D1976" i="9"/>
  <c r="C1976" i="9"/>
  <c r="D1975" i="9"/>
  <c r="C1975" i="9"/>
  <c r="D1972" i="9"/>
  <c r="C1972" i="9"/>
  <c r="D1971" i="9"/>
  <c r="C1971" i="9"/>
  <c r="D1970" i="9"/>
  <c r="C1970" i="9"/>
  <c r="D1967" i="9"/>
  <c r="C1967" i="9"/>
  <c r="D1966" i="9"/>
  <c r="C1966" i="9"/>
  <c r="D1963" i="9"/>
  <c r="C1963" i="9"/>
  <c r="D1962" i="9"/>
  <c r="C1962" i="9"/>
  <c r="D1961" i="9"/>
  <c r="C1961" i="9"/>
  <c r="G1048" i="10" l="1"/>
  <c r="G1043" i="10"/>
  <c r="F1050" i="10"/>
  <c r="F1045" i="10"/>
  <c r="G1045" i="10"/>
  <c r="G1044" i="10"/>
  <c r="F1044" i="10"/>
  <c r="G1057" i="10"/>
  <c r="G1053" i="10"/>
  <c r="G1049" i="10"/>
  <c r="F1057" i="10"/>
  <c r="F1053" i="10"/>
  <c r="F1049" i="10"/>
  <c r="G1050" i="10"/>
  <c r="F1054" i="10"/>
  <c r="G1056" i="10"/>
  <c r="G1052" i="10"/>
  <c r="G1047" i="10"/>
  <c r="F1056" i="10"/>
  <c r="F1052" i="10"/>
  <c r="F1047" i="10"/>
  <c r="F1048" i="10"/>
  <c r="G1054" i="10"/>
  <c r="F1043" i="10"/>
  <c r="G1055" i="10"/>
  <c r="G1051" i="10"/>
  <c r="G1046" i="10"/>
  <c r="F1055" i="10"/>
  <c r="F1051" i="10"/>
  <c r="F1046" i="10"/>
  <c r="G1058" i="10" l="1"/>
  <c r="C943" i="10" l="1"/>
  <c r="I943" i="10"/>
  <c r="G946" i="10"/>
  <c r="G957" i="10"/>
  <c r="E1873" i="16"/>
  <c r="D1873" i="16"/>
  <c r="C1873" i="16"/>
  <c r="E1872" i="16"/>
  <c r="D1872" i="16"/>
  <c r="C1872" i="16"/>
  <c r="E1871" i="16"/>
  <c r="D1871" i="16"/>
  <c r="C1871" i="16"/>
  <c r="E1870" i="16"/>
  <c r="D1870" i="16"/>
  <c r="C1870" i="16"/>
  <c r="E1869" i="16"/>
  <c r="D1869" i="16"/>
  <c r="C1869" i="16"/>
  <c r="E1868" i="16"/>
  <c r="D1868" i="16"/>
  <c r="C1868" i="16"/>
  <c r="E1867" i="16"/>
  <c r="D1867" i="16"/>
  <c r="C1867" i="16"/>
  <c r="E1866" i="16"/>
  <c r="D1866" i="16"/>
  <c r="C1866" i="16"/>
  <c r="E1865" i="16"/>
  <c r="D1865" i="16"/>
  <c r="C1865" i="16"/>
  <c r="E1864" i="16"/>
  <c r="D1864" i="16"/>
  <c r="C1864" i="16"/>
  <c r="E1863" i="16"/>
  <c r="D1863" i="16"/>
  <c r="C1863" i="16"/>
  <c r="E1862" i="16"/>
  <c r="D1862" i="16"/>
  <c r="C1862" i="16"/>
  <c r="E1861" i="16"/>
  <c r="D1861" i="16"/>
  <c r="C1861" i="16"/>
  <c r="E1860" i="16"/>
  <c r="D1860" i="16"/>
  <c r="C1860" i="16"/>
  <c r="E1859" i="16"/>
  <c r="D1859" i="16"/>
  <c r="C1859" i="16"/>
  <c r="E1858" i="16"/>
  <c r="D1858" i="16"/>
  <c r="C1858" i="16"/>
  <c r="E1857" i="16"/>
  <c r="D1857" i="16"/>
  <c r="C1857" i="16"/>
  <c r="G964" i="10"/>
  <c r="I959" i="10"/>
  <c r="C959" i="10"/>
  <c r="I948" i="10"/>
  <c r="C948" i="10"/>
  <c r="G941" i="10"/>
  <c r="I937" i="10"/>
  <c r="C937" i="10"/>
  <c r="C1930" i="9"/>
  <c r="D1930" i="9"/>
  <c r="D1954" i="9"/>
  <c r="C1954" i="9"/>
  <c r="D1953" i="9"/>
  <c r="C1953" i="9"/>
  <c r="D1952" i="9"/>
  <c r="C1952" i="9"/>
  <c r="D1949" i="9"/>
  <c r="C1949" i="9"/>
  <c r="D1948" i="9"/>
  <c r="C1948" i="9"/>
  <c r="D1945" i="9"/>
  <c r="C1945" i="9"/>
  <c r="D1944" i="9"/>
  <c r="C1944" i="9"/>
  <c r="D1943" i="9"/>
  <c r="C1943" i="9"/>
  <c r="D1940" i="9"/>
  <c r="C1940" i="9"/>
  <c r="D1939" i="9"/>
  <c r="C1939" i="9"/>
  <c r="D1938" i="9"/>
  <c r="C1938" i="9"/>
  <c r="D1935" i="9"/>
  <c r="C1935" i="9"/>
  <c r="D1934" i="9"/>
  <c r="C1934" i="9"/>
  <c r="D1933" i="9"/>
  <c r="C1933" i="9"/>
  <c r="D1929" i="9"/>
  <c r="C1929" i="9"/>
  <c r="D1928" i="9"/>
  <c r="D1925" i="9"/>
  <c r="C1925" i="9"/>
  <c r="D1924" i="9"/>
  <c r="C1924" i="9"/>
  <c r="D1923" i="9"/>
  <c r="C1923" i="9"/>
  <c r="D1922" i="9"/>
  <c r="C1922" i="9"/>
  <c r="F972" i="10" l="1"/>
  <c r="G972" i="10"/>
  <c r="G975" i="10"/>
  <c r="F969" i="10"/>
  <c r="F971" i="10"/>
  <c r="F970" i="10"/>
  <c r="F968" i="10"/>
  <c r="G974" i="10"/>
  <c r="G971" i="10"/>
  <c r="F975" i="10"/>
  <c r="F973" i="10"/>
  <c r="G973" i="10"/>
  <c r="F974" i="10"/>
  <c r="G969" i="10"/>
  <c r="G968" i="10"/>
  <c r="G970" i="10"/>
  <c r="C1892" i="9" l="1"/>
  <c r="D1892" i="9"/>
  <c r="C1893" i="9"/>
  <c r="D1893" i="9"/>
  <c r="C1887" i="9"/>
  <c r="D1887" i="9"/>
  <c r="C1888" i="9"/>
  <c r="D1888" i="9"/>
  <c r="C1878" i="9"/>
  <c r="D1878" i="9"/>
  <c r="C1879" i="9"/>
  <c r="D1879" i="9"/>
  <c r="C1880" i="9"/>
  <c r="D1880" i="9"/>
  <c r="D1874" i="9"/>
  <c r="D1873" i="9"/>
  <c r="D1872" i="9"/>
  <c r="C1868" i="9"/>
  <c r="D1868" i="9"/>
  <c r="C1869" i="9"/>
  <c r="D1869" i="9"/>
  <c r="C1864" i="9"/>
  <c r="D1864" i="9"/>
  <c r="D1891" i="9"/>
  <c r="C1891" i="9"/>
  <c r="D1886" i="9"/>
  <c r="C1886" i="9"/>
  <c r="D1883" i="9"/>
  <c r="C1883" i="9"/>
  <c r="D1877" i="9"/>
  <c r="C1877" i="9"/>
  <c r="D1867" i="9"/>
  <c r="C1867" i="9"/>
  <c r="D1863" i="9"/>
  <c r="C1863" i="9"/>
  <c r="D1856" i="9"/>
  <c r="C1856" i="9"/>
  <c r="D1855" i="9"/>
  <c r="C1855" i="9"/>
  <c r="D1854" i="9"/>
  <c r="C1854" i="9"/>
  <c r="D1851" i="9"/>
  <c r="C1851" i="9"/>
  <c r="D1850" i="9"/>
  <c r="C1850" i="9"/>
  <c r="D1849" i="9"/>
  <c r="C1849" i="9"/>
  <c r="D1848" i="9"/>
  <c r="C1848" i="9"/>
  <c r="D1845" i="9"/>
  <c r="C1845" i="9"/>
  <c r="D1844" i="9"/>
  <c r="C1844" i="9"/>
  <c r="D1843" i="9"/>
  <c r="C1843" i="9"/>
  <c r="D1842" i="9"/>
  <c r="C1842" i="9"/>
  <c r="D1839" i="9"/>
  <c r="C1839" i="9"/>
  <c r="D1838" i="9"/>
  <c r="C1838" i="9"/>
  <c r="D1837" i="9"/>
  <c r="C1837" i="9"/>
  <c r="D1836" i="9"/>
  <c r="C1836" i="9"/>
  <c r="D1833" i="9"/>
  <c r="C1833" i="9"/>
  <c r="D1832" i="9"/>
  <c r="C1832" i="9"/>
  <c r="D1831" i="9"/>
  <c r="C1831" i="9"/>
  <c r="D1828" i="9"/>
  <c r="C1828" i="9"/>
  <c r="D1827" i="9"/>
  <c r="C1827" i="9"/>
  <c r="D1826" i="9"/>
  <c r="C1826" i="9"/>
  <c r="D1825" i="9"/>
  <c r="C1825" i="9"/>
  <c r="D1822" i="9"/>
  <c r="C1822" i="9"/>
  <c r="D1821" i="9"/>
  <c r="C1821" i="9"/>
  <c r="D1820" i="9"/>
  <c r="C1820" i="9"/>
  <c r="D1807" i="9" l="1"/>
  <c r="C1807" i="9"/>
  <c r="D1814" i="9"/>
  <c r="C1814" i="9"/>
  <c r="D1813" i="9"/>
  <c r="C1813" i="9"/>
  <c r="D1812" i="9"/>
  <c r="C1812" i="9"/>
  <c r="D1809" i="9"/>
  <c r="C1809" i="9"/>
  <c r="D1808" i="9"/>
  <c r="C1808" i="9"/>
  <c r="D1804" i="9"/>
  <c r="C1804" i="9"/>
  <c r="D1803" i="9"/>
  <c r="C1803" i="9"/>
  <c r="D1802" i="9"/>
  <c r="C1802" i="9"/>
  <c r="D1799" i="9"/>
  <c r="C1799" i="9"/>
  <c r="D1798" i="9"/>
  <c r="C1798" i="9"/>
  <c r="D1797" i="9"/>
  <c r="C1797" i="9"/>
  <c r="D1794" i="9"/>
  <c r="C1794" i="9"/>
  <c r="D1793" i="9"/>
  <c r="C1793" i="9"/>
  <c r="D1792" i="9"/>
  <c r="C1792" i="9"/>
  <c r="D1789" i="9"/>
  <c r="C1789" i="9"/>
  <c r="D1788" i="9"/>
  <c r="C1788" i="9"/>
  <c r="D1787" i="9"/>
  <c r="C1787" i="9"/>
  <c r="D1786" i="9"/>
  <c r="C1786" i="9"/>
  <c r="D1783" i="9"/>
  <c r="C1783" i="9"/>
  <c r="D1782" i="9"/>
  <c r="C1782" i="9"/>
  <c r="D1781" i="9"/>
  <c r="C1781" i="9"/>
  <c r="D1780" i="9"/>
  <c r="C1780" i="9"/>
  <c r="W70" i="12"/>
  <c r="W68" i="12"/>
  <c r="W69" i="12"/>
  <c r="W67" i="12"/>
  <c r="W61" i="12"/>
  <c r="W60" i="12"/>
  <c r="W59" i="12"/>
  <c r="W58" i="12"/>
  <c r="D1773" i="9"/>
  <c r="C1773" i="9"/>
  <c r="D1772" i="9"/>
  <c r="C1772" i="9"/>
  <c r="D1771" i="9"/>
  <c r="C1771" i="9"/>
  <c r="D1770" i="9"/>
  <c r="C1770" i="9"/>
  <c r="D1767" i="9"/>
  <c r="C1767" i="9"/>
  <c r="D1766" i="9"/>
  <c r="C1766" i="9"/>
  <c r="D1763" i="9"/>
  <c r="C1763" i="9"/>
  <c r="D1762" i="9"/>
  <c r="C1762" i="9"/>
  <c r="D1761" i="9"/>
  <c r="C1761" i="9"/>
  <c r="D1758" i="9"/>
  <c r="C1758" i="9"/>
  <c r="D1757" i="9"/>
  <c r="C1757" i="9"/>
  <c r="D1756" i="9"/>
  <c r="C1756" i="9"/>
  <c r="D1753" i="9"/>
  <c r="C1753" i="9"/>
  <c r="D1752" i="9"/>
  <c r="C1752" i="9"/>
  <c r="D1751" i="9"/>
  <c r="C1751" i="9"/>
  <c r="D1750" i="9"/>
  <c r="C1750" i="9"/>
  <c r="D1747" i="9"/>
  <c r="C1747" i="9"/>
  <c r="D1746" i="9"/>
  <c r="C1746" i="9"/>
  <c r="D1745" i="9"/>
  <c r="C1745" i="9"/>
  <c r="D1744" i="9"/>
  <c r="C1744" i="9"/>
  <c r="D1743" i="9"/>
  <c r="C1743" i="9"/>
  <c r="D1742" i="9"/>
  <c r="C1742" i="9"/>
  <c r="D1739" i="9"/>
  <c r="C1739" i="9"/>
  <c r="D1738" i="9"/>
  <c r="C1738" i="9"/>
  <c r="D1737" i="9"/>
  <c r="C1737" i="9"/>
  <c r="G920" i="10"/>
  <c r="I914" i="10"/>
  <c r="C914" i="10"/>
  <c r="D1730" i="9"/>
  <c r="C1730" i="9"/>
  <c r="D1729" i="9"/>
  <c r="C1729" i="9"/>
  <c r="C1707" i="9"/>
  <c r="D1707" i="9"/>
  <c r="D1726" i="9"/>
  <c r="C1726" i="9"/>
  <c r="D1725" i="9"/>
  <c r="C1725" i="9"/>
  <c r="D1722" i="9"/>
  <c r="C1722" i="9"/>
  <c r="D1721" i="9"/>
  <c r="C1721" i="9"/>
  <c r="D1720" i="9"/>
  <c r="C1720" i="9"/>
  <c r="D1717" i="9"/>
  <c r="C1717" i="9"/>
  <c r="D1713" i="9"/>
  <c r="C1713" i="9"/>
  <c r="D1712" i="9"/>
  <c r="C1712" i="9"/>
  <c r="D1711" i="9"/>
  <c r="C1711" i="9"/>
  <c r="D1708" i="9"/>
  <c r="C1708" i="9"/>
  <c r="D1704" i="9"/>
  <c r="C1704" i="9"/>
  <c r="D1703" i="9"/>
  <c r="C1703" i="9"/>
  <c r="D1702" i="9"/>
  <c r="C1702" i="9"/>
  <c r="D1701" i="9"/>
  <c r="C1701" i="9"/>
  <c r="D1698" i="9"/>
  <c r="C1698" i="9"/>
  <c r="D1697" i="9"/>
  <c r="C1697" i="9"/>
  <c r="W71" i="12" l="1"/>
  <c r="W62" i="12"/>
  <c r="W63" i="12" s="1"/>
  <c r="G912" i="10"/>
  <c r="I906" i="10"/>
  <c r="C906" i="10"/>
  <c r="G904" i="10"/>
  <c r="I898" i="10"/>
  <c r="C898" i="10"/>
  <c r="G929" i="10" l="1"/>
  <c r="F929" i="10"/>
  <c r="G933" i="10"/>
  <c r="F933" i="10"/>
  <c r="G925" i="10"/>
  <c r="G928" i="10"/>
  <c r="G934" i="10"/>
  <c r="F930" i="10"/>
  <c r="G924" i="10"/>
  <c r="G930" i="10"/>
  <c r="F925" i="10"/>
  <c r="F931" i="10"/>
  <c r="F924" i="10"/>
  <c r="F927" i="10"/>
  <c r="G926" i="10"/>
  <c r="G931" i="10"/>
  <c r="F926" i="10"/>
  <c r="F932" i="10"/>
  <c r="G927" i="10"/>
  <c r="G932" i="10"/>
  <c r="F928" i="10"/>
  <c r="F934" i="10"/>
  <c r="G976" i="10" l="1"/>
  <c r="G935" i="10"/>
  <c r="D1690" i="9" l="1"/>
  <c r="C1690" i="9"/>
  <c r="D1689" i="9"/>
  <c r="C1689" i="9"/>
  <c r="D1688" i="9"/>
  <c r="C1688" i="9"/>
  <c r="D1687" i="9"/>
  <c r="C1687" i="9"/>
  <c r="D1684" i="9"/>
  <c r="C1684" i="9"/>
  <c r="D1683" i="9"/>
  <c r="C1683" i="9"/>
  <c r="D1682" i="9"/>
  <c r="C1682" i="9"/>
  <c r="D1679" i="9"/>
  <c r="C1679" i="9"/>
  <c r="D1678" i="9"/>
  <c r="C1678" i="9"/>
  <c r="D1677" i="9"/>
  <c r="C1677" i="9"/>
  <c r="D1674" i="9"/>
  <c r="C1674" i="9"/>
  <c r="D1673" i="9"/>
  <c r="C1673" i="9"/>
  <c r="D1670" i="9"/>
  <c r="C1670" i="9"/>
  <c r="D1669" i="9"/>
  <c r="C1669" i="9"/>
  <c r="D1668" i="9"/>
  <c r="C1668" i="9"/>
  <c r="D1665" i="9"/>
  <c r="C1665" i="9"/>
  <c r="D1664" i="9"/>
  <c r="C1664" i="9"/>
  <c r="D1661" i="9"/>
  <c r="C1661" i="9"/>
  <c r="D1660" i="9"/>
  <c r="C1660" i="9"/>
  <c r="D1659" i="9"/>
  <c r="C1659" i="9"/>
  <c r="D1656" i="9"/>
  <c r="C1656" i="9"/>
  <c r="D1655" i="9"/>
  <c r="C1655" i="9"/>
  <c r="D1654" i="9"/>
  <c r="C1654" i="9"/>
  <c r="D1651" i="9"/>
  <c r="C1651" i="9"/>
  <c r="D1650" i="9"/>
  <c r="C1650" i="9"/>
  <c r="D1649" i="9"/>
  <c r="C1649" i="9"/>
  <c r="D1640" i="9"/>
  <c r="C1640" i="9"/>
  <c r="D1639" i="9"/>
  <c r="C1639" i="9"/>
  <c r="D1638" i="9"/>
  <c r="C1638" i="9"/>
  <c r="D1635" i="9"/>
  <c r="C1635" i="9"/>
  <c r="D1634" i="9"/>
  <c r="C1634" i="9"/>
  <c r="D1631" i="9"/>
  <c r="C1631" i="9"/>
  <c r="D1630" i="9"/>
  <c r="C1630" i="9"/>
  <c r="D1629" i="9"/>
  <c r="C1629" i="9"/>
  <c r="D1628" i="9"/>
  <c r="C1628" i="9"/>
  <c r="D1625" i="9"/>
  <c r="C1625" i="9"/>
  <c r="D1624" i="9"/>
  <c r="C1624" i="9"/>
  <c r="D1621" i="9"/>
  <c r="C1621" i="9"/>
  <c r="D1618" i="9"/>
  <c r="C1618" i="9"/>
  <c r="D1617" i="9"/>
  <c r="C1617" i="9"/>
  <c r="D1614" i="9"/>
  <c r="C1614" i="9"/>
  <c r="D1613" i="9"/>
  <c r="C1613" i="9"/>
  <c r="D1612" i="9"/>
  <c r="C1612" i="9"/>
  <c r="D1611" i="9"/>
  <c r="C1611" i="9"/>
  <c r="D1608" i="9"/>
  <c r="C1608" i="9"/>
  <c r="D1607" i="9"/>
  <c r="C1607" i="9"/>
  <c r="G858" i="10"/>
  <c r="G864" i="10"/>
  <c r="G870" i="10"/>
  <c r="G882" i="10"/>
  <c r="I872" i="10"/>
  <c r="C872" i="10"/>
  <c r="I866" i="10"/>
  <c r="C866" i="10"/>
  <c r="I860" i="10"/>
  <c r="C860" i="10"/>
  <c r="I854" i="10"/>
  <c r="C854" i="10"/>
  <c r="F894" i="10" l="1"/>
  <c r="G891" i="10"/>
  <c r="G894" i="10"/>
  <c r="G886" i="10"/>
  <c r="F892" i="10"/>
  <c r="F889" i="10"/>
  <c r="F887" i="10"/>
  <c r="F891" i="10"/>
  <c r="F886" i="10"/>
  <c r="G888" i="10"/>
  <c r="F888" i="10"/>
  <c r="G893" i="10"/>
  <c r="G890" i="10"/>
  <c r="F893" i="10"/>
  <c r="F890" i="10"/>
  <c r="G892" i="10"/>
  <c r="G889" i="10"/>
  <c r="G887" i="10"/>
  <c r="G895" i="10" l="1"/>
  <c r="D1562" i="9"/>
  <c r="C1562" i="9"/>
  <c r="D1561" i="9"/>
  <c r="C1561" i="9"/>
  <c r="D1560" i="9"/>
  <c r="C1560" i="9"/>
  <c r="C1598" i="9"/>
  <c r="D1598" i="9"/>
  <c r="D1601" i="9"/>
  <c r="C1601" i="9"/>
  <c r="D1600" i="9"/>
  <c r="C1600" i="9"/>
  <c r="D1599" i="9"/>
  <c r="C1599" i="9"/>
  <c r="D1595" i="9"/>
  <c r="C1595" i="9"/>
  <c r="D1594" i="9"/>
  <c r="C1594" i="9"/>
  <c r="D1593" i="9"/>
  <c r="C1593" i="9"/>
  <c r="D1590" i="9"/>
  <c r="C1590" i="9"/>
  <c r="D1589" i="9"/>
  <c r="C1589" i="9"/>
  <c r="D1588" i="9"/>
  <c r="C1588" i="9"/>
  <c r="D1586" i="9"/>
  <c r="C1586" i="9"/>
  <c r="D1585" i="9"/>
  <c r="C1585" i="9"/>
  <c r="D1584" i="9"/>
  <c r="C1584" i="9"/>
  <c r="D1581" i="9"/>
  <c r="C1581" i="9"/>
  <c r="D1580" i="9"/>
  <c r="C1580" i="9"/>
  <c r="D1577" i="9"/>
  <c r="C1577" i="9"/>
  <c r="D1576" i="9"/>
  <c r="C1576" i="9"/>
  <c r="D1575" i="9"/>
  <c r="C1575" i="9"/>
  <c r="D1572" i="9"/>
  <c r="C1572" i="9"/>
  <c r="D1571" i="9"/>
  <c r="C1571" i="9"/>
  <c r="D1570" i="9"/>
  <c r="C1570" i="9"/>
  <c r="D1567" i="9"/>
  <c r="C1567" i="9"/>
  <c r="D1550" i="9"/>
  <c r="C1550" i="9"/>
  <c r="D1549" i="9"/>
  <c r="C1549" i="9"/>
  <c r="D1548" i="9"/>
  <c r="C1548" i="9"/>
  <c r="D1545" i="9"/>
  <c r="C1545" i="9"/>
  <c r="D1544" i="9"/>
  <c r="C1544" i="9"/>
  <c r="D1543" i="9"/>
  <c r="C1543" i="9"/>
  <c r="D1540" i="9"/>
  <c r="C1540" i="9"/>
  <c r="D1539" i="9"/>
  <c r="C1539" i="9"/>
  <c r="D1538" i="9"/>
  <c r="C1538" i="9"/>
  <c r="D1535" i="9"/>
  <c r="C1535" i="9"/>
  <c r="D1534" i="9"/>
  <c r="C1534" i="9"/>
  <c r="D1531" i="9"/>
  <c r="C1531" i="9"/>
  <c r="D1530" i="9"/>
  <c r="C1530" i="9"/>
  <c r="D1527" i="9"/>
  <c r="C1527" i="9"/>
  <c r="D1526" i="9"/>
  <c r="C1526" i="9"/>
  <c r="D1523" i="9"/>
  <c r="C1523" i="9"/>
  <c r="D1522" i="9"/>
  <c r="C1522" i="9"/>
  <c r="D1519" i="9"/>
  <c r="C1519" i="9"/>
  <c r="D1518" i="9"/>
  <c r="C1518" i="9"/>
  <c r="D1517" i="9"/>
  <c r="C1517" i="9"/>
  <c r="D1516" i="9"/>
  <c r="C1516" i="9"/>
  <c r="D1513" i="9"/>
  <c r="C1513" i="9"/>
  <c r="D1512" i="9"/>
  <c r="C1512" i="9"/>
  <c r="D1504" i="9"/>
  <c r="C1504" i="9"/>
  <c r="D1503" i="9"/>
  <c r="C1503" i="9"/>
  <c r="D1502" i="9"/>
  <c r="C1502" i="9"/>
  <c r="D1501" i="9"/>
  <c r="C1501" i="9"/>
  <c r="D1498" i="9"/>
  <c r="C1498" i="9"/>
  <c r="D1497" i="9"/>
  <c r="C1497" i="9"/>
  <c r="D1496" i="9"/>
  <c r="C1496" i="9"/>
  <c r="D1493" i="9"/>
  <c r="C1493" i="9"/>
  <c r="D1492" i="9"/>
  <c r="C1492" i="9"/>
  <c r="D1491" i="9"/>
  <c r="C1491" i="9"/>
  <c r="D1485" i="9"/>
  <c r="C1485" i="9"/>
  <c r="D1488" i="9"/>
  <c r="C1488" i="9"/>
  <c r="D1484" i="9"/>
  <c r="C1484" i="9"/>
  <c r="D1481" i="9"/>
  <c r="C1481" i="9"/>
  <c r="D1480" i="9"/>
  <c r="C1480" i="9"/>
  <c r="D1479" i="9"/>
  <c r="C1479" i="9"/>
  <c r="D1476" i="9"/>
  <c r="C1476" i="9"/>
  <c r="D1475" i="9"/>
  <c r="C1475" i="9"/>
  <c r="D1472" i="9"/>
  <c r="C1472" i="9"/>
  <c r="D1471" i="9"/>
  <c r="C1471" i="9"/>
  <c r="D1470" i="9"/>
  <c r="C1470" i="9"/>
  <c r="D1462" i="9"/>
  <c r="C1462" i="9"/>
  <c r="D1461" i="9"/>
  <c r="C1461" i="9"/>
  <c r="D1458" i="9"/>
  <c r="C1458" i="9"/>
  <c r="D1457" i="9"/>
  <c r="C1457" i="9"/>
  <c r="D1456" i="9"/>
  <c r="C1456" i="9"/>
  <c r="D1453" i="9"/>
  <c r="C1453" i="9"/>
  <c r="D1452" i="9"/>
  <c r="C1452" i="9"/>
  <c r="D1451" i="9"/>
  <c r="C1451" i="9"/>
  <c r="D1448" i="9"/>
  <c r="C1448" i="9"/>
  <c r="D1447" i="9"/>
  <c r="C1447" i="9"/>
  <c r="D1444" i="9"/>
  <c r="C1444" i="9"/>
  <c r="D1443" i="9"/>
  <c r="C1443" i="9"/>
  <c r="D1442" i="9"/>
  <c r="C1442" i="9"/>
  <c r="D1439" i="9"/>
  <c r="C1439" i="9"/>
  <c r="D1438" i="9"/>
  <c r="C1438" i="9"/>
  <c r="D1437" i="9"/>
  <c r="C1437" i="9"/>
  <c r="D1434" i="9"/>
  <c r="C1434" i="9"/>
  <c r="D1433" i="9"/>
  <c r="C1433" i="9"/>
  <c r="D1432" i="9"/>
  <c r="C1432" i="9"/>
  <c r="D1431" i="9"/>
  <c r="C1431" i="9"/>
  <c r="D1428" i="9"/>
  <c r="C1428" i="9"/>
  <c r="D1427" i="9"/>
  <c r="C1427" i="9"/>
  <c r="G820" i="10"/>
  <c r="I816" i="10"/>
  <c r="C816" i="10"/>
  <c r="G836" i="10"/>
  <c r="I822" i="10"/>
  <c r="C822" i="10"/>
  <c r="G841" i="10" s="1"/>
  <c r="G851" i="10" l="1"/>
  <c r="G843" i="10"/>
  <c r="F849" i="10"/>
  <c r="F845" i="10"/>
  <c r="F841" i="10"/>
  <c r="G849" i="10"/>
  <c r="G845" i="10"/>
  <c r="F848" i="10"/>
  <c r="F844" i="10"/>
  <c r="F851" i="10"/>
  <c r="G848" i="10"/>
  <c r="G844" i="10"/>
  <c r="F840" i="10"/>
  <c r="F847" i="10"/>
  <c r="F843" i="10"/>
  <c r="G840" i="10"/>
  <c r="G847" i="10"/>
  <c r="F850" i="10"/>
  <c r="F846" i="10"/>
  <c r="F842" i="10"/>
  <c r="G850" i="10"/>
  <c r="G846" i="10"/>
  <c r="G842" i="10"/>
  <c r="G852" i="10" l="1"/>
  <c r="D1421" i="9" l="1"/>
  <c r="C1421" i="9"/>
  <c r="D1420" i="9"/>
  <c r="C1420" i="9"/>
  <c r="D1419" i="9"/>
  <c r="C1419" i="9"/>
  <c r="D1416" i="9"/>
  <c r="C1416" i="9"/>
  <c r="D1410" i="9"/>
  <c r="C1410" i="9"/>
  <c r="D1409" i="9"/>
  <c r="C1409" i="9"/>
  <c r="D1406" i="9"/>
  <c r="C1406" i="9"/>
  <c r="D1403" i="9"/>
  <c r="C1403" i="9"/>
  <c r="D1402" i="9"/>
  <c r="C1402" i="9"/>
  <c r="D1399" i="9"/>
  <c r="C1399" i="9"/>
  <c r="D1398" i="9"/>
  <c r="C1398" i="9"/>
  <c r="D1397" i="9"/>
  <c r="C1397" i="9"/>
  <c r="D1394" i="9"/>
  <c r="C1394" i="9"/>
  <c r="D1393" i="9"/>
  <c r="C1393" i="9"/>
  <c r="D1390" i="9"/>
  <c r="C1390" i="9"/>
  <c r="D1389" i="9"/>
  <c r="C1389" i="9"/>
  <c r="D1388" i="9"/>
  <c r="C1388" i="9"/>
  <c r="D1387" i="9"/>
  <c r="C1387" i="9"/>
  <c r="D1386" i="9"/>
  <c r="C1386" i="9"/>
  <c r="D1383" i="9"/>
  <c r="C1383" i="9"/>
  <c r="D1382" i="9"/>
  <c r="C1382" i="9"/>
  <c r="D1381" i="9"/>
  <c r="C1381" i="9"/>
  <c r="D1373" i="9"/>
  <c r="C1373" i="9"/>
  <c r="D1372" i="9"/>
  <c r="C1372" i="9"/>
  <c r="D1369" i="9"/>
  <c r="C1369" i="9"/>
  <c r="D1368" i="9"/>
  <c r="C1368" i="9"/>
  <c r="D1367" i="9"/>
  <c r="C1367" i="9"/>
  <c r="D1366" i="9"/>
  <c r="C1366" i="9"/>
  <c r="D1363" i="9"/>
  <c r="C1363" i="9"/>
  <c r="D1362" i="9"/>
  <c r="C1362" i="9"/>
  <c r="D1361" i="9"/>
  <c r="C1361" i="9"/>
  <c r="D1358" i="9"/>
  <c r="C1358" i="9"/>
  <c r="D1357" i="9"/>
  <c r="C1357" i="9"/>
  <c r="D1354" i="9"/>
  <c r="C1354" i="9"/>
  <c r="D1352" i="9"/>
  <c r="C1352" i="9"/>
  <c r="D1351" i="9"/>
  <c r="C1351" i="9"/>
  <c r="D1348" i="9"/>
  <c r="C1348" i="9"/>
  <c r="D1347" i="9"/>
  <c r="C1347" i="9"/>
  <c r="D1346" i="9"/>
  <c r="C1346" i="9"/>
  <c r="D1343" i="9"/>
  <c r="C1343" i="9"/>
  <c r="D1342" i="9"/>
  <c r="C1342" i="9"/>
  <c r="D1341" i="9"/>
  <c r="C1341" i="9"/>
  <c r="D1337" i="9"/>
  <c r="C1337" i="9"/>
  <c r="D1336" i="9"/>
  <c r="C1336" i="9"/>
  <c r="D1335" i="9"/>
  <c r="C1335" i="9"/>
  <c r="D1326" i="9"/>
  <c r="C1326" i="9"/>
  <c r="D1325" i="9"/>
  <c r="C1325" i="9"/>
  <c r="D1324" i="9"/>
  <c r="C1324" i="9"/>
  <c r="D1323" i="9"/>
  <c r="C1323" i="9"/>
  <c r="D1320" i="9"/>
  <c r="C1320" i="9"/>
  <c r="D1319" i="9"/>
  <c r="C1319" i="9"/>
  <c r="D1318" i="9"/>
  <c r="C1318" i="9"/>
  <c r="D1315" i="9"/>
  <c r="C1315" i="9"/>
  <c r="D1314" i="9"/>
  <c r="C1314" i="9"/>
  <c r="D1313" i="9"/>
  <c r="C1313" i="9"/>
  <c r="D1312" i="9"/>
  <c r="C1312" i="9"/>
  <c r="D1309" i="9"/>
  <c r="C1309" i="9"/>
  <c r="D1308" i="9"/>
  <c r="C1308" i="9"/>
  <c r="D1305" i="9"/>
  <c r="C1305" i="9"/>
  <c r="D1304" i="9"/>
  <c r="C1304" i="9"/>
  <c r="D1301" i="9"/>
  <c r="C1301" i="9"/>
  <c r="D1293" i="9"/>
  <c r="C1293" i="9"/>
  <c r="D1292" i="9"/>
  <c r="C1292" i="9"/>
  <c r="G800" i="10"/>
  <c r="G788" i="10"/>
  <c r="W48" i="12"/>
  <c r="W49" i="12" s="1"/>
  <c r="W52" i="12" l="1"/>
  <c r="I790" i="10" l="1"/>
  <c r="C790" i="10"/>
  <c r="I784" i="10"/>
  <c r="C784" i="10"/>
  <c r="I775" i="10"/>
  <c r="C775" i="10"/>
  <c r="G773" i="10"/>
  <c r="I769" i="10"/>
  <c r="C769" i="10"/>
  <c r="D1286" i="9"/>
  <c r="C1286" i="9"/>
  <c r="D1285" i="9"/>
  <c r="C1285" i="9"/>
  <c r="D1284" i="9"/>
  <c r="C1284" i="9"/>
  <c r="D1283" i="9"/>
  <c r="C1283" i="9"/>
  <c r="D1280" i="9"/>
  <c r="C1280" i="9"/>
  <c r="D1279" i="9"/>
  <c r="C1279" i="9"/>
  <c r="D1278" i="9"/>
  <c r="C1278" i="9"/>
  <c r="D1275" i="9"/>
  <c r="C1275" i="9"/>
  <c r="D1274" i="9"/>
  <c r="C1274" i="9"/>
  <c r="D1273" i="9"/>
  <c r="C1273" i="9"/>
  <c r="D1270" i="9"/>
  <c r="C1270" i="9"/>
  <c r="D1269" i="9"/>
  <c r="C1269" i="9"/>
  <c r="D1268" i="9"/>
  <c r="C1268" i="9"/>
  <c r="D1265" i="9"/>
  <c r="C1265" i="9"/>
  <c r="D1264" i="9"/>
  <c r="C1264" i="9"/>
  <c r="D1263" i="9"/>
  <c r="C1263" i="9"/>
  <c r="D1260" i="9"/>
  <c r="C1260" i="9"/>
  <c r="D1259" i="9"/>
  <c r="C1259" i="9"/>
  <c r="D1258" i="9"/>
  <c r="C1258" i="9"/>
  <c r="D1255" i="9"/>
  <c r="C1255" i="9"/>
  <c r="D1254" i="9"/>
  <c r="C1254" i="9"/>
  <c r="D1253" i="9"/>
  <c r="C1253" i="9"/>
  <c r="D1252" i="9"/>
  <c r="C1252" i="9"/>
  <c r="D1251" i="9"/>
  <c r="C1251" i="9"/>
  <c r="D1248" i="9"/>
  <c r="C1248" i="9"/>
  <c r="D1247" i="9"/>
  <c r="C1247" i="9"/>
  <c r="G812" i="10" l="1"/>
  <c r="F812" i="10"/>
  <c r="G809" i="10"/>
  <c r="F809" i="10"/>
  <c r="G807" i="10"/>
  <c r="F807" i="10"/>
  <c r="G805" i="10"/>
  <c r="F808" i="10"/>
  <c r="G810" i="10"/>
  <c r="G813" i="10"/>
  <c r="F814" i="10"/>
  <c r="G808" i="10"/>
  <c r="F806" i="10"/>
  <c r="F805" i="10"/>
  <c r="F810" i="10"/>
  <c r="F813" i="10"/>
  <c r="G811" i="10"/>
  <c r="G814" i="10"/>
  <c r="F811" i="10"/>
  <c r="F804" i="10"/>
  <c r="D1239" i="9"/>
  <c r="C1239" i="9"/>
  <c r="D1238" i="9"/>
  <c r="C1238" i="9"/>
  <c r="D1237" i="9"/>
  <c r="C1237" i="9"/>
  <c r="D1236" i="9"/>
  <c r="C1236" i="9"/>
  <c r="D1196" i="9"/>
  <c r="C1196" i="9"/>
  <c r="D1195" i="9"/>
  <c r="C1195" i="9"/>
  <c r="D1201" i="9"/>
  <c r="C1201" i="9"/>
  <c r="D1200" i="9"/>
  <c r="C1200" i="9"/>
  <c r="D1199" i="9"/>
  <c r="C1199" i="9"/>
  <c r="D1208" i="9"/>
  <c r="C1208" i="9"/>
  <c r="D1207" i="9"/>
  <c r="C1207" i="9"/>
  <c r="D1206" i="9"/>
  <c r="C1206" i="9"/>
  <c r="D1205" i="9"/>
  <c r="C1205" i="9"/>
  <c r="D1214" i="9"/>
  <c r="C1214" i="9"/>
  <c r="D1213" i="9"/>
  <c r="C1213" i="9"/>
  <c r="D1212" i="9"/>
  <c r="C1212" i="9"/>
  <c r="D1220" i="9"/>
  <c r="C1220" i="9"/>
  <c r="D1219" i="9"/>
  <c r="C1219" i="9"/>
  <c r="D1218" i="9"/>
  <c r="C1218" i="9"/>
  <c r="D1224" i="9"/>
  <c r="C1224" i="9"/>
  <c r="D1223" i="9"/>
  <c r="C1223" i="9"/>
  <c r="D1233" i="9"/>
  <c r="C1233" i="9"/>
  <c r="D1232" i="9"/>
  <c r="C1232" i="9"/>
  <c r="D1231" i="9"/>
  <c r="C1231" i="9"/>
  <c r="D1230" i="9"/>
  <c r="C1230" i="9"/>
  <c r="D1235" i="9"/>
  <c r="C1235" i="9"/>
  <c r="D1133" i="9"/>
  <c r="C1133" i="9"/>
  <c r="D1132" i="9"/>
  <c r="C1132" i="9"/>
  <c r="D1125" i="9"/>
  <c r="C1125" i="9"/>
  <c r="D1109" i="9"/>
  <c r="C1109" i="9"/>
  <c r="C1094" i="9"/>
  <c r="D1094" i="9"/>
  <c r="C1098" i="9"/>
  <c r="D1098" i="9"/>
  <c r="D1131" i="9"/>
  <c r="C1131" i="9"/>
  <c r="D1130" i="9"/>
  <c r="C1130" i="9"/>
  <c r="D1129" i="9"/>
  <c r="C1129" i="9"/>
  <c r="D1128" i="9"/>
  <c r="C1128" i="9"/>
  <c r="D1124" i="9"/>
  <c r="C1124" i="9"/>
  <c r="D1123" i="9"/>
  <c r="C1123" i="9"/>
  <c r="D1122" i="9"/>
  <c r="C1122" i="9"/>
  <c r="D1120" i="9"/>
  <c r="C1120" i="9"/>
  <c r="D1119" i="9"/>
  <c r="C1119" i="9"/>
  <c r="D1118" i="9"/>
  <c r="C1118" i="9"/>
  <c r="D1117" i="9"/>
  <c r="C1117" i="9"/>
  <c r="D1116" i="9"/>
  <c r="C1116" i="9"/>
  <c r="D1114" i="9"/>
  <c r="C1114" i="9"/>
  <c r="D1113" i="9"/>
  <c r="C1113" i="9"/>
  <c r="D1112" i="9"/>
  <c r="C1112" i="9"/>
  <c r="D1111" i="9"/>
  <c r="C1111" i="9"/>
  <c r="D1108" i="9"/>
  <c r="C1108" i="9"/>
  <c r="D1107" i="9"/>
  <c r="C1107" i="9"/>
  <c r="D1105" i="9"/>
  <c r="C1105" i="9"/>
  <c r="D1104" i="9"/>
  <c r="C1104" i="9"/>
  <c r="D1103" i="9"/>
  <c r="C1103" i="9"/>
  <c r="D1102" i="9"/>
  <c r="C1102" i="9"/>
  <c r="D1101" i="9"/>
  <c r="C1101" i="9"/>
  <c r="D1100" i="9"/>
  <c r="C1100" i="9"/>
  <c r="D1097" i="9"/>
  <c r="C1097" i="9"/>
  <c r="D1096" i="9"/>
  <c r="C1096" i="9"/>
  <c r="D1093" i="9"/>
  <c r="C1093" i="9"/>
  <c r="W23" i="12"/>
  <c r="W21" i="12"/>
  <c r="G755" i="10" l="1"/>
  <c r="G747" i="10"/>
  <c r="I750" i="10"/>
  <c r="C750" i="10"/>
  <c r="G738" i="10"/>
  <c r="I735" i="10"/>
  <c r="C735" i="10"/>
  <c r="I740" i="10"/>
  <c r="C740" i="10"/>
  <c r="G732" i="10"/>
  <c r="I728" i="10"/>
  <c r="C728" i="10"/>
  <c r="F762" i="10" l="1"/>
  <c r="F761" i="10"/>
  <c r="G759" i="10"/>
  <c r="F760" i="10"/>
  <c r="F766" i="10"/>
  <c r="G766" i="10"/>
  <c r="G762" i="10"/>
  <c r="G765" i="10"/>
  <c r="G761" i="10"/>
  <c r="F764" i="10"/>
  <c r="G763" i="10"/>
  <c r="G777" i="10"/>
  <c r="G782" i="10" s="1"/>
  <c r="F765" i="10"/>
  <c r="F759" i="10"/>
  <c r="G764" i="10"/>
  <c r="G760" i="10"/>
  <c r="F763" i="10"/>
  <c r="H82" i="13"/>
  <c r="C65" i="14"/>
  <c r="C64" i="14"/>
  <c r="G806" i="10" l="1"/>
  <c r="G804" i="10"/>
  <c r="G767" i="10"/>
  <c r="I54" i="13" a="1"/>
  <c r="I54" i="13" s="1"/>
  <c r="I55" i="13" a="1"/>
  <c r="I55" i="13" s="1"/>
  <c r="I56" i="13" a="1"/>
  <c r="I56" i="13" s="1"/>
  <c r="I53" i="13" a="1"/>
  <c r="I53" i="13" s="1"/>
  <c r="H56" i="13"/>
  <c r="G56" i="13"/>
  <c r="H54" i="13"/>
  <c r="H55" i="13"/>
  <c r="H53" i="13"/>
  <c r="G54" i="13"/>
  <c r="G55" i="13"/>
  <c r="G53" i="13"/>
  <c r="E27" i="13"/>
  <c r="G27" i="13" s="1"/>
  <c r="E28" i="13"/>
  <c r="E29" i="13"/>
  <c r="G29" i="13" s="1"/>
  <c r="E30" i="13"/>
  <c r="G30" i="13" s="1"/>
  <c r="G28" i="13"/>
  <c r="E32" i="13"/>
  <c r="G32" i="13" s="1"/>
  <c r="G23" i="13"/>
  <c r="G25" i="13"/>
  <c r="G26" i="13"/>
  <c r="G21" i="13"/>
  <c r="G22" i="13"/>
  <c r="G815" i="10" l="1"/>
  <c r="C28" i="13"/>
  <c r="C29" i="13"/>
  <c r="C30" i="13"/>
  <c r="C32" i="13"/>
  <c r="C27" i="13"/>
  <c r="G712" i="10" l="1"/>
  <c r="I706" i="10"/>
  <c r="C706" i="10"/>
  <c r="G703" i="10"/>
  <c r="I693" i="10"/>
  <c r="C693" i="10"/>
  <c r="G658" i="10"/>
  <c r="I654" i="10"/>
  <c r="C654" i="10"/>
  <c r="G664" i="10"/>
  <c r="I660" i="10"/>
  <c r="C660" i="10"/>
  <c r="G652" i="10"/>
  <c r="I647" i="10"/>
  <c r="C647" i="10"/>
  <c r="G676" i="10"/>
  <c r="I666" i="10"/>
  <c r="C666" i="10"/>
  <c r="G645" i="10"/>
  <c r="I641" i="10"/>
  <c r="C641" i="10"/>
  <c r="D1087" i="9"/>
  <c r="C1087" i="9"/>
  <c r="D1086" i="9"/>
  <c r="C1086" i="9"/>
  <c r="D1085" i="9"/>
  <c r="C1085" i="9"/>
  <c r="D1084" i="9"/>
  <c r="C1084" i="9"/>
  <c r="D1083" i="9"/>
  <c r="C1083" i="9"/>
  <c r="D1082" i="9"/>
  <c r="C1082" i="9"/>
  <c r="D1081" i="9"/>
  <c r="C1081" i="9"/>
  <c r="D1080" i="9"/>
  <c r="C1080" i="9"/>
  <c r="D1079" i="9"/>
  <c r="C1079" i="9"/>
  <c r="D1078" i="9"/>
  <c r="C1078" i="9"/>
  <c r="D1077" i="9"/>
  <c r="C1077" i="9"/>
  <c r="D1076" i="9"/>
  <c r="C1076" i="9"/>
  <c r="D1075" i="9"/>
  <c r="C1075" i="9"/>
  <c r="D1073" i="9"/>
  <c r="C1073" i="9"/>
  <c r="D1072" i="9"/>
  <c r="C1072" i="9"/>
  <c r="D1071" i="9"/>
  <c r="C1071" i="9"/>
  <c r="D1070" i="9"/>
  <c r="C1070" i="9"/>
  <c r="D1069" i="9"/>
  <c r="C1069" i="9"/>
  <c r="D1068" i="9"/>
  <c r="C1068" i="9"/>
  <c r="D1067" i="9"/>
  <c r="C1067" i="9"/>
  <c r="D1066" i="9"/>
  <c r="C1066" i="9"/>
  <c r="D1065" i="9"/>
  <c r="C1065" i="9"/>
  <c r="D1064" i="9"/>
  <c r="C1064" i="9"/>
  <c r="D1063" i="9"/>
  <c r="C1063" i="9"/>
  <c r="D1062" i="9"/>
  <c r="C1062" i="9"/>
  <c r="D1061" i="9"/>
  <c r="C1061" i="9"/>
  <c r="D1060" i="9"/>
  <c r="C1060" i="9"/>
  <c r="D1058" i="9"/>
  <c r="C1058" i="9"/>
  <c r="D1057" i="9"/>
  <c r="C1057" i="9"/>
  <c r="D1056" i="9"/>
  <c r="C1056" i="9"/>
  <c r="D1055" i="9"/>
  <c r="C1055" i="9"/>
  <c r="D1054" i="9"/>
  <c r="C1054" i="9"/>
  <c r="D1053" i="9"/>
  <c r="C1053" i="9"/>
  <c r="D1052" i="9"/>
  <c r="C1052" i="9"/>
  <c r="D1051" i="9"/>
  <c r="C1051" i="9"/>
  <c r="D1050" i="9"/>
  <c r="C1050" i="9"/>
  <c r="D1048" i="9"/>
  <c r="C1048" i="9"/>
  <c r="D1047" i="9"/>
  <c r="C1047" i="9"/>
  <c r="D1046" i="9"/>
  <c r="C1046" i="9"/>
  <c r="D1045" i="9"/>
  <c r="C1045" i="9"/>
  <c r="D1044" i="9"/>
  <c r="C1044" i="9"/>
  <c r="D1043" i="9"/>
  <c r="C1043" i="9"/>
  <c r="D1042" i="9"/>
  <c r="C1042" i="9"/>
  <c r="D1041" i="9"/>
  <c r="C1041" i="9"/>
  <c r="D1039" i="9"/>
  <c r="C1039" i="9"/>
  <c r="D1038" i="9"/>
  <c r="C1038" i="9"/>
  <c r="D1037" i="9"/>
  <c r="C1037" i="9"/>
  <c r="D1036" i="9"/>
  <c r="C1036" i="9"/>
  <c r="D1035" i="9"/>
  <c r="C1035" i="9"/>
  <c r="D1034" i="9"/>
  <c r="C1034" i="9"/>
  <c r="D1033" i="9"/>
  <c r="C1033" i="9"/>
  <c r="D1032" i="9"/>
  <c r="C1032" i="9"/>
  <c r="G717" i="10" l="1"/>
  <c r="G720" i="10"/>
  <c r="G719" i="10"/>
  <c r="G716" i="10"/>
  <c r="F721" i="10"/>
  <c r="F717" i="10"/>
  <c r="G721" i="10"/>
  <c r="F724" i="10"/>
  <c r="F720" i="10"/>
  <c r="G724" i="10"/>
  <c r="F723" i="10"/>
  <c r="F719" i="10"/>
  <c r="G723" i="10"/>
  <c r="F716" i="10"/>
  <c r="F722" i="10"/>
  <c r="F718" i="10"/>
  <c r="G722" i="10"/>
  <c r="G718" i="10"/>
  <c r="G684" i="10"/>
  <c r="F680" i="10"/>
  <c r="F686" i="10"/>
  <c r="F688" i="10"/>
  <c r="G688" i="10"/>
  <c r="F682" i="10"/>
  <c r="F690" i="10"/>
  <c r="F681" i="10"/>
  <c r="F684" i="10"/>
  <c r="G680" i="10"/>
  <c r="G687" i="10"/>
  <c r="G683" i="10"/>
  <c r="F689" i="10"/>
  <c r="F685" i="10"/>
  <c r="G690" i="10"/>
  <c r="G686" i="10"/>
  <c r="G682" i="10"/>
  <c r="G689" i="10"/>
  <c r="G685" i="10"/>
  <c r="G681" i="10"/>
  <c r="F687" i="10"/>
  <c r="F683" i="10"/>
  <c r="D1026" i="9"/>
  <c r="D1025" i="9"/>
  <c r="D1024" i="9"/>
  <c r="D1023" i="9"/>
  <c r="D1022" i="9"/>
  <c r="D1021" i="9"/>
  <c r="D1020" i="9"/>
  <c r="D1019" i="9"/>
  <c r="D1018" i="9"/>
  <c r="D1017" i="9"/>
  <c r="D1016" i="9"/>
  <c r="D1015" i="9"/>
  <c r="D1014" i="9"/>
  <c r="D1012" i="9"/>
  <c r="D1011" i="9"/>
  <c r="D1010" i="9"/>
  <c r="D1009" i="9"/>
  <c r="D1008" i="9"/>
  <c r="D1007" i="9"/>
  <c r="D1006" i="9"/>
  <c r="D1005" i="9"/>
  <c r="D1004" i="9"/>
  <c r="D1003" i="9"/>
  <c r="D1002" i="9"/>
  <c r="D1001" i="9"/>
  <c r="D1000" i="9"/>
  <c r="D999" i="9"/>
  <c r="D997" i="9"/>
  <c r="D996" i="9"/>
  <c r="D995" i="9"/>
  <c r="D994" i="9"/>
  <c r="D993" i="9"/>
  <c r="D992" i="9"/>
  <c r="D991" i="9"/>
  <c r="D990" i="9"/>
  <c r="D989" i="9"/>
  <c r="D987" i="9"/>
  <c r="D986" i="9"/>
  <c r="D985" i="9"/>
  <c r="D984" i="9"/>
  <c r="D983" i="9"/>
  <c r="D982" i="9"/>
  <c r="D981" i="9"/>
  <c r="D980" i="9"/>
  <c r="D978" i="9"/>
  <c r="D977" i="9"/>
  <c r="D976" i="9"/>
  <c r="D975" i="9"/>
  <c r="D974" i="9"/>
  <c r="D973" i="9"/>
  <c r="D972" i="9"/>
  <c r="D971" i="9"/>
  <c r="C1026" i="9"/>
  <c r="C1025" i="9"/>
  <c r="C1024" i="9"/>
  <c r="C1023" i="9"/>
  <c r="C1022" i="9"/>
  <c r="C1021" i="9"/>
  <c r="C1020" i="9"/>
  <c r="C1019" i="9"/>
  <c r="C1018" i="9"/>
  <c r="C1017" i="9"/>
  <c r="C1016" i="9"/>
  <c r="C1015" i="9"/>
  <c r="C1014" i="9"/>
  <c r="C1012" i="9"/>
  <c r="C1011" i="9"/>
  <c r="C1010" i="9"/>
  <c r="C1009" i="9"/>
  <c r="C1008" i="9"/>
  <c r="C1007" i="9"/>
  <c r="C1006" i="9"/>
  <c r="C1005" i="9"/>
  <c r="C1004" i="9"/>
  <c r="C1003" i="9"/>
  <c r="C1002" i="9"/>
  <c r="C1001" i="9"/>
  <c r="C1000" i="9"/>
  <c r="C999" i="9"/>
  <c r="C997" i="9"/>
  <c r="C996" i="9"/>
  <c r="C995" i="9"/>
  <c r="C994" i="9"/>
  <c r="C993" i="9"/>
  <c r="C992" i="9"/>
  <c r="C991" i="9"/>
  <c r="C990" i="9"/>
  <c r="C989" i="9"/>
  <c r="C987" i="9"/>
  <c r="C986" i="9"/>
  <c r="C985" i="9"/>
  <c r="C984" i="9"/>
  <c r="C983" i="9"/>
  <c r="C982" i="9"/>
  <c r="C981" i="9"/>
  <c r="C980" i="9"/>
  <c r="C978" i="9"/>
  <c r="C977" i="9"/>
  <c r="C976" i="9"/>
  <c r="C975" i="9"/>
  <c r="C974" i="9"/>
  <c r="C973" i="9"/>
  <c r="C972" i="9"/>
  <c r="C971" i="9"/>
  <c r="G725" i="10" l="1"/>
  <c r="W39" i="12"/>
  <c r="W38" i="12"/>
  <c r="G613" i="10"/>
  <c r="G625" i="10"/>
  <c r="I616" i="10"/>
  <c r="C616" i="10"/>
  <c r="I608" i="10"/>
  <c r="C608" i="10"/>
  <c r="W40" i="12" l="1"/>
  <c r="G631" i="10"/>
  <c r="G633" i="10"/>
  <c r="G632" i="10"/>
  <c r="G634" i="10"/>
  <c r="F635" i="10"/>
  <c r="F631" i="10"/>
  <c r="F634" i="10"/>
  <c r="G630" i="10"/>
  <c r="G637" i="10"/>
  <c r="F637" i="10"/>
  <c r="F633" i="10"/>
  <c r="F630" i="10"/>
  <c r="G636" i="10"/>
  <c r="F636" i="10"/>
  <c r="F632" i="10"/>
  <c r="G635" i="10"/>
  <c r="G592" i="10"/>
  <c r="I584" i="10"/>
  <c r="C584" i="10"/>
  <c r="G582" i="10"/>
  <c r="I578" i="10"/>
  <c r="C578" i="10"/>
  <c r="G576" i="10"/>
  <c r="I571" i="10"/>
  <c r="C571" i="10"/>
  <c r="G569" i="10"/>
  <c r="I564" i="10"/>
  <c r="C564" i="10"/>
  <c r="G691" i="10" l="1"/>
  <c r="G601" i="10"/>
  <c r="G638" i="10"/>
  <c r="F604" i="10"/>
  <c r="G598" i="10"/>
  <c r="F597" i="10"/>
  <c r="G604" i="10"/>
  <c r="F600" i="10"/>
  <c r="F603" i="10"/>
  <c r="G597" i="10"/>
  <c r="G600" i="10"/>
  <c r="F599" i="10"/>
  <c r="F602" i="10"/>
  <c r="G603" i="10"/>
  <c r="G599" i="10"/>
  <c r="F598" i="10"/>
  <c r="F601" i="10"/>
  <c r="G602" i="10"/>
  <c r="G605" i="10" l="1"/>
  <c r="G549" i="10" l="1"/>
  <c r="I544" i="10"/>
  <c r="C544" i="10"/>
  <c r="G542" i="10"/>
  <c r="I535" i="10"/>
  <c r="C535" i="10"/>
  <c r="G533" i="10"/>
  <c r="I528" i="10"/>
  <c r="C528" i="10"/>
  <c r="G526" i="10"/>
  <c r="I521" i="10"/>
  <c r="C521" i="10"/>
  <c r="G556" i="10" l="1"/>
  <c r="F555" i="10"/>
  <c r="F558" i="10"/>
  <c r="F557" i="10"/>
  <c r="F556" i="10"/>
  <c r="G560" i="10"/>
  <c r="G559" i="10"/>
  <c r="G555" i="10"/>
  <c r="F554" i="10"/>
  <c r="G558" i="10"/>
  <c r="F560" i="10"/>
  <c r="G554" i="10"/>
  <c r="G557" i="10"/>
  <c r="F559" i="10"/>
  <c r="W32" i="12"/>
  <c r="W31" i="12"/>
  <c r="W30" i="12"/>
  <c r="W22" i="12"/>
  <c r="W24" i="12" s="1"/>
  <c r="G519" i="10"/>
  <c r="G512" i="10"/>
  <c r="I507" i="10"/>
  <c r="C507" i="10"/>
  <c r="G505" i="10"/>
  <c r="I500" i="10"/>
  <c r="C500" i="10"/>
  <c r="W33" i="12" l="1"/>
  <c r="W34" i="12" s="1"/>
  <c r="W26" i="12"/>
  <c r="G498" i="10" l="1"/>
  <c r="I491" i="10"/>
  <c r="C491" i="10"/>
  <c r="G481" i="10" l="1"/>
  <c r="I476" i="10"/>
  <c r="C476" i="10"/>
  <c r="G454" i="10" l="1"/>
  <c r="I447" i="10"/>
  <c r="C447" i="10"/>
  <c r="G445" i="10"/>
  <c r="I438" i="10"/>
  <c r="C438" i="10"/>
  <c r="G436" i="10"/>
  <c r="G425" i="10"/>
  <c r="I427" i="10"/>
  <c r="C427" i="10"/>
  <c r="G416" i="10"/>
  <c r="I411" i="10"/>
  <c r="C411" i="10"/>
  <c r="I418" i="10"/>
  <c r="C418" i="10"/>
  <c r="G461" i="10" l="1"/>
  <c r="G462" i="10"/>
  <c r="F463" i="10"/>
  <c r="G463" i="10"/>
  <c r="F471" i="10"/>
  <c r="F468" i="10"/>
  <c r="F464" i="10"/>
  <c r="G472" i="10"/>
  <c r="G469" i="10"/>
  <c r="G465" i="10"/>
  <c r="F470" i="10"/>
  <c r="F467" i="10"/>
  <c r="F462" i="10"/>
  <c r="G471" i="10"/>
  <c r="G468" i="10"/>
  <c r="G464" i="10"/>
  <c r="F460" i="10"/>
  <c r="F466" i="10"/>
  <c r="F461" i="10"/>
  <c r="G470" i="10"/>
  <c r="G467" i="10"/>
  <c r="F472" i="10"/>
  <c r="F469" i="10"/>
  <c r="F465" i="10"/>
  <c r="G460" i="10"/>
  <c r="G466" i="10"/>
  <c r="H202" i="11"/>
  <c r="H203" i="11"/>
  <c r="H201" i="11"/>
  <c r="G204" i="11"/>
  <c r="F204" i="11"/>
  <c r="G561" i="10" l="1"/>
  <c r="H204" i="11"/>
  <c r="G488" i="10"/>
  <c r="G473" i="10"/>
  <c r="G407" i="10"/>
  <c r="G338" i="10"/>
  <c r="G357" i="10"/>
  <c r="G383" i="10"/>
  <c r="I377" i="10"/>
  <c r="C377" i="10"/>
  <c r="I341" i="10" l="1"/>
  <c r="C341" i="10"/>
  <c r="G399" i="10" l="1"/>
  <c r="G397" i="10"/>
  <c r="G395" i="10"/>
  <c r="G393" i="10"/>
  <c r="G391" i="10"/>
  <c r="G389" i="10"/>
  <c r="G387" i="10"/>
  <c r="G365" i="10"/>
  <c r="G369" i="10"/>
  <c r="G373" i="10"/>
  <c r="G394" i="10"/>
  <c r="G388" i="10"/>
  <c r="G367" i="10"/>
  <c r="G372" i="10"/>
  <c r="G362" i="10"/>
  <c r="G366" i="10"/>
  <c r="G370" i="10"/>
  <c r="G374" i="10"/>
  <c r="G396" i="10"/>
  <c r="G392" i="10"/>
  <c r="G363" i="10"/>
  <c r="G361" i="10"/>
  <c r="G364" i="10"/>
  <c r="G400" i="10"/>
  <c r="G398" i="10"/>
  <c r="G390" i="10"/>
  <c r="G371" i="10"/>
  <c r="G368" i="10"/>
  <c r="G401" i="10" l="1"/>
  <c r="G408" i="10" s="1"/>
  <c r="G375" i="10"/>
  <c r="D964" i="9" l="1"/>
  <c r="C964" i="9"/>
  <c r="D963" i="9"/>
  <c r="C963" i="9"/>
  <c r="D962" i="9"/>
  <c r="C962" i="9"/>
  <c r="D961" i="9"/>
  <c r="C961" i="9"/>
  <c r="D959" i="9"/>
  <c r="C959" i="9"/>
  <c r="D958" i="9"/>
  <c r="C958" i="9"/>
  <c r="D957" i="9"/>
  <c r="C957" i="9"/>
  <c r="D956" i="9"/>
  <c r="C956" i="9"/>
  <c r="D955" i="9"/>
  <c r="C955" i="9"/>
  <c r="D954" i="9"/>
  <c r="C954" i="9"/>
  <c r="D953" i="9"/>
  <c r="C953" i="9"/>
  <c r="D952" i="9"/>
  <c r="C952" i="9"/>
  <c r="D951" i="9"/>
  <c r="C951" i="9"/>
  <c r="D950" i="9"/>
  <c r="C950" i="9"/>
  <c r="D949" i="9"/>
  <c r="C949" i="9"/>
  <c r="D948" i="9"/>
  <c r="C948" i="9"/>
  <c r="D947" i="9"/>
  <c r="C947" i="9"/>
  <c r="D945" i="9"/>
  <c r="C945" i="9"/>
  <c r="D944" i="9"/>
  <c r="C944" i="9"/>
  <c r="D943" i="9"/>
  <c r="C943" i="9"/>
  <c r="D942" i="9"/>
  <c r="C942" i="9"/>
  <c r="D941" i="9"/>
  <c r="C941" i="9"/>
  <c r="D939" i="9"/>
  <c r="C939" i="9"/>
  <c r="D938" i="9"/>
  <c r="C938" i="9"/>
  <c r="D937" i="9"/>
  <c r="C937" i="9"/>
  <c r="D935" i="9"/>
  <c r="C935" i="9"/>
  <c r="D934" i="9"/>
  <c r="C934" i="9"/>
  <c r="D932" i="9"/>
  <c r="C932" i="9"/>
  <c r="D931" i="9"/>
  <c r="C931" i="9"/>
  <c r="D930" i="9"/>
  <c r="C930" i="9"/>
  <c r="D928" i="9"/>
  <c r="C928" i="9"/>
  <c r="D927" i="9"/>
  <c r="C927" i="9"/>
  <c r="D926" i="9"/>
  <c r="C926" i="9"/>
  <c r="D924" i="9"/>
  <c r="C924" i="9"/>
  <c r="D923" i="9"/>
  <c r="C923" i="9"/>
  <c r="D922" i="9"/>
  <c r="C922" i="9"/>
  <c r="D920" i="9"/>
  <c r="C920" i="9"/>
  <c r="D919" i="9"/>
  <c r="C919" i="9"/>
  <c r="I333" i="10" l="1"/>
  <c r="C333" i="10"/>
  <c r="D914" i="9"/>
  <c r="D913" i="9"/>
  <c r="D912" i="9"/>
  <c r="D911" i="9"/>
  <c r="D910" i="9"/>
  <c r="D909" i="9"/>
  <c r="D908" i="9"/>
  <c r="D907" i="9"/>
  <c r="D906" i="9"/>
  <c r="D905" i="9"/>
  <c r="D904" i="9"/>
  <c r="D902" i="9"/>
  <c r="D901" i="9"/>
  <c r="D899" i="9"/>
  <c r="D898" i="9"/>
  <c r="D897" i="9"/>
  <c r="D895" i="9"/>
  <c r="D894" i="9"/>
  <c r="D893" i="9"/>
  <c r="D892" i="9"/>
  <c r="D891" i="9"/>
  <c r="D890" i="9"/>
  <c r="D889" i="9"/>
  <c r="D888" i="9"/>
  <c r="D887" i="9"/>
  <c r="D886" i="9"/>
  <c r="D883" i="9"/>
  <c r="D882" i="9"/>
  <c r="D881" i="9"/>
  <c r="D880" i="9"/>
  <c r="D879" i="9"/>
  <c r="D877" i="9"/>
  <c r="D876" i="9"/>
  <c r="D875" i="9"/>
  <c r="D874" i="9"/>
  <c r="D873" i="9"/>
  <c r="D872" i="9"/>
  <c r="D871" i="9"/>
  <c r="D870" i="9"/>
  <c r="D869" i="9"/>
  <c r="D867" i="9"/>
  <c r="D866" i="9"/>
  <c r="D865" i="9"/>
  <c r="D864" i="9"/>
  <c r="D863" i="9"/>
  <c r="D862" i="9"/>
  <c r="D861" i="9"/>
  <c r="D860" i="9"/>
  <c r="D859" i="9"/>
  <c r="D858" i="9"/>
  <c r="D856" i="9"/>
  <c r="D855" i="9"/>
  <c r="D854" i="9"/>
  <c r="D853" i="9"/>
  <c r="D852" i="9"/>
  <c r="D851" i="9"/>
  <c r="D850" i="9"/>
  <c r="D849" i="9"/>
  <c r="D847" i="9"/>
  <c r="D846" i="9"/>
  <c r="D845" i="9"/>
  <c r="D844" i="9"/>
  <c r="D843" i="9"/>
  <c r="C914" i="9"/>
  <c r="C913" i="9"/>
  <c r="C912" i="9"/>
  <c r="C911" i="9"/>
  <c r="C910" i="9"/>
  <c r="C909" i="9"/>
  <c r="C908" i="9"/>
  <c r="C907" i="9"/>
  <c r="C906" i="9"/>
  <c r="C905" i="9"/>
  <c r="C904" i="9"/>
  <c r="C902" i="9"/>
  <c r="C901" i="9"/>
  <c r="C899" i="9"/>
  <c r="C898" i="9"/>
  <c r="C897" i="9"/>
  <c r="C895" i="9"/>
  <c r="C894" i="9"/>
  <c r="C893" i="9"/>
  <c r="C892" i="9"/>
  <c r="C891" i="9"/>
  <c r="C890" i="9"/>
  <c r="C889" i="9"/>
  <c r="C888" i="9"/>
  <c r="C887" i="9"/>
  <c r="C886" i="9"/>
  <c r="C883" i="9"/>
  <c r="C882" i="9"/>
  <c r="C881" i="9"/>
  <c r="C880" i="9"/>
  <c r="C879" i="9"/>
  <c r="C877" i="9"/>
  <c r="C876" i="9"/>
  <c r="C875" i="9"/>
  <c r="C874" i="9"/>
  <c r="C873" i="9"/>
  <c r="C872" i="9"/>
  <c r="C871" i="9"/>
  <c r="C870" i="9"/>
  <c r="C869" i="9"/>
  <c r="C867" i="9"/>
  <c r="C866" i="9"/>
  <c r="C865" i="9"/>
  <c r="C864" i="9"/>
  <c r="C863" i="9"/>
  <c r="C862" i="9"/>
  <c r="C861" i="9"/>
  <c r="C860" i="9"/>
  <c r="C859" i="9"/>
  <c r="C858" i="9"/>
  <c r="C856" i="9"/>
  <c r="C855" i="9"/>
  <c r="C854" i="9"/>
  <c r="C853" i="9"/>
  <c r="C852" i="9"/>
  <c r="C851" i="9"/>
  <c r="C850" i="9"/>
  <c r="C849" i="9"/>
  <c r="C847" i="9"/>
  <c r="C846" i="9"/>
  <c r="C845" i="9"/>
  <c r="C844" i="9"/>
  <c r="C843" i="9"/>
  <c r="D799" i="9"/>
  <c r="D837" i="9"/>
  <c r="C837" i="9"/>
  <c r="D836" i="9"/>
  <c r="C836" i="9"/>
  <c r="D835" i="9"/>
  <c r="C835" i="9"/>
  <c r="D834" i="9"/>
  <c r="C834" i="9"/>
  <c r="D833" i="9"/>
  <c r="C833" i="9"/>
  <c r="D832" i="9"/>
  <c r="C832" i="9"/>
  <c r="D831" i="9"/>
  <c r="C831" i="9"/>
  <c r="D830" i="9"/>
  <c r="C830" i="9"/>
  <c r="D829" i="9"/>
  <c r="C829" i="9"/>
  <c r="F362" i="10" l="1"/>
  <c r="F366" i="10"/>
  <c r="F370" i="10"/>
  <c r="F374" i="10"/>
  <c r="F368" i="10"/>
  <c r="F400" i="10"/>
  <c r="F396" i="10"/>
  <c r="F390" i="10"/>
  <c r="F365" i="10"/>
  <c r="F373" i="10"/>
  <c r="F399" i="10"/>
  <c r="F397" i="10"/>
  <c r="F395" i="10"/>
  <c r="F393" i="10"/>
  <c r="F391" i="10"/>
  <c r="F389" i="10"/>
  <c r="F387" i="10"/>
  <c r="F363" i="10"/>
  <c r="F367" i="10"/>
  <c r="F371" i="10"/>
  <c r="F364" i="10"/>
  <c r="F394" i="10"/>
  <c r="F388" i="10"/>
  <c r="F369" i="10"/>
  <c r="F361" i="10"/>
  <c r="F372" i="10"/>
  <c r="F398" i="10"/>
  <c r="F392" i="10"/>
  <c r="G316" i="10"/>
  <c r="G323" i="10"/>
  <c r="I318" i="10"/>
  <c r="C318" i="10"/>
  <c r="G328" i="10" s="1"/>
  <c r="I311" i="10"/>
  <c r="C311" i="10"/>
  <c r="F329" i="10" l="1"/>
  <c r="F327" i="10"/>
  <c r="F328" i="10"/>
  <c r="G327" i="10"/>
  <c r="F330" i="10"/>
  <c r="G330" i="10"/>
  <c r="G329" i="10"/>
  <c r="D825" i="9"/>
  <c r="C825" i="9"/>
  <c r="D824" i="9"/>
  <c r="C824" i="9"/>
  <c r="D823" i="9"/>
  <c r="C823" i="9"/>
  <c r="D822" i="9"/>
  <c r="C822" i="9"/>
  <c r="D821" i="9"/>
  <c r="C821" i="9"/>
  <c r="D820" i="9"/>
  <c r="C820" i="9"/>
  <c r="D819" i="9"/>
  <c r="C819" i="9"/>
  <c r="D818" i="9"/>
  <c r="C818" i="9"/>
  <c r="D817" i="9"/>
  <c r="C817" i="9"/>
  <c r="D816" i="9"/>
  <c r="C816" i="9"/>
  <c r="D815" i="9"/>
  <c r="C815" i="9"/>
  <c r="D814" i="9"/>
  <c r="C814" i="9"/>
  <c r="G331" i="10" l="1"/>
  <c r="G308" i="10"/>
  <c r="G297" i="10" l="1"/>
  <c r="G307" i="10"/>
  <c r="F307" i="10"/>
  <c r="G306" i="10"/>
  <c r="F306" i="10"/>
  <c r="F301" i="10"/>
  <c r="G301" i="10"/>
  <c r="F300" i="10"/>
  <c r="G300" i="10"/>
  <c r="G296" i="10"/>
  <c r="F297" i="10"/>
  <c r="F298" i="10"/>
  <c r="F299" i="10"/>
  <c r="F302" i="10"/>
  <c r="F303" i="10"/>
  <c r="F304" i="10"/>
  <c r="F308" i="10"/>
  <c r="F305" i="10"/>
  <c r="G298" i="10"/>
  <c r="G299" i="10"/>
  <c r="G302" i="10"/>
  <c r="G303" i="10"/>
  <c r="G304" i="10"/>
  <c r="G305" i="10"/>
  <c r="F296" i="10"/>
  <c r="G292" i="10"/>
  <c r="G283" i="10"/>
  <c r="G267" i="10"/>
  <c r="G260" i="10"/>
  <c r="G309" i="10" l="1"/>
  <c r="G226" i="10"/>
  <c r="G242" i="10"/>
  <c r="G251" i="10"/>
  <c r="M231" i="10"/>
  <c r="N231" i="10"/>
  <c r="M234" i="10"/>
  <c r="N234" i="10"/>
  <c r="M235" i="10"/>
  <c r="N235" i="10"/>
  <c r="M236" i="10"/>
  <c r="N236" i="10"/>
  <c r="M222" i="10"/>
  <c r="M223" i="10"/>
  <c r="M224" i="10"/>
  <c r="M225" i="10"/>
  <c r="M226" i="10"/>
  <c r="M227" i="10"/>
  <c r="M228" i="10"/>
  <c r="M229" i="10"/>
  <c r="M230" i="10"/>
  <c r="M232" i="10"/>
  <c r="M233" i="10"/>
  <c r="M221" i="10"/>
  <c r="N222" i="10"/>
  <c r="N223" i="10"/>
  <c r="N224" i="10"/>
  <c r="N225" i="10"/>
  <c r="N226" i="10"/>
  <c r="N227" i="10"/>
  <c r="N228" i="10"/>
  <c r="N229" i="10"/>
  <c r="N230" i="10"/>
  <c r="N232" i="10"/>
  <c r="N233" i="10"/>
  <c r="N221" i="10"/>
  <c r="G232" i="10" l="1"/>
  <c r="G217" i="10"/>
  <c r="D810" i="9"/>
  <c r="C810" i="9"/>
  <c r="D809" i="9"/>
  <c r="C809" i="9"/>
  <c r="D807" i="9"/>
  <c r="C807" i="9"/>
  <c r="D805" i="9"/>
  <c r="C805" i="9"/>
  <c r="D804" i="9"/>
  <c r="C804" i="9"/>
  <c r="D803" i="9"/>
  <c r="C803" i="9"/>
  <c r="D802" i="9"/>
  <c r="C802" i="9"/>
  <c r="D801" i="9"/>
  <c r="C801" i="9"/>
  <c r="D800" i="9"/>
  <c r="C800" i="9"/>
  <c r="C799" i="9"/>
  <c r="D798" i="9"/>
  <c r="C798" i="9"/>
  <c r="D797" i="9"/>
  <c r="C797" i="9"/>
  <c r="D794" i="9"/>
  <c r="C794" i="9"/>
  <c r="D793" i="9"/>
  <c r="C793" i="9"/>
  <c r="D792" i="9"/>
  <c r="C792" i="9"/>
  <c r="D791" i="9"/>
  <c r="C791" i="9"/>
  <c r="D790" i="9"/>
  <c r="C790" i="9"/>
  <c r="D789" i="9"/>
  <c r="C789" i="9"/>
  <c r="D788" i="9"/>
  <c r="C788" i="9"/>
  <c r="D787" i="9"/>
  <c r="C787" i="9"/>
  <c r="D786" i="9"/>
  <c r="C786" i="9"/>
  <c r="D785" i="9"/>
  <c r="C785" i="9"/>
  <c r="D784" i="9"/>
  <c r="C784" i="9"/>
  <c r="D783" i="9"/>
  <c r="C783" i="9"/>
  <c r="D780" i="9"/>
  <c r="C780" i="9"/>
  <c r="D779" i="9"/>
  <c r="C779" i="9"/>
  <c r="D778" i="9"/>
  <c r="C778" i="9"/>
  <c r="D777" i="9"/>
  <c r="C777" i="9"/>
  <c r="D776" i="9"/>
  <c r="C776" i="9"/>
  <c r="D775" i="9"/>
  <c r="C775" i="9"/>
  <c r="D774" i="9"/>
  <c r="C774" i="9"/>
  <c r="D769" i="9"/>
  <c r="C769" i="9"/>
  <c r="D768" i="9"/>
  <c r="C768" i="9"/>
  <c r="D767" i="9"/>
  <c r="C767" i="9"/>
  <c r="D766" i="9"/>
  <c r="C766" i="9"/>
  <c r="D765" i="9"/>
  <c r="C765" i="9"/>
  <c r="D764" i="9"/>
  <c r="C764" i="9"/>
  <c r="D763" i="9"/>
  <c r="C763" i="9"/>
  <c r="D762" i="9"/>
  <c r="C762" i="9"/>
  <c r="D761" i="9"/>
  <c r="C761" i="9"/>
  <c r="D760" i="9"/>
  <c r="C760" i="9"/>
  <c r="D759" i="9"/>
  <c r="C759" i="9"/>
  <c r="D758" i="9"/>
  <c r="C758" i="9"/>
  <c r="D757" i="9"/>
  <c r="C757" i="9"/>
  <c r="D756" i="9"/>
  <c r="C756" i="9"/>
  <c r="D755" i="9"/>
  <c r="C755" i="9"/>
  <c r="D754" i="9"/>
  <c r="C754" i="9"/>
  <c r="D752" i="9"/>
  <c r="C752" i="9"/>
  <c r="D751" i="9"/>
  <c r="C751" i="9"/>
  <c r="D750" i="9"/>
  <c r="C750" i="9"/>
  <c r="D749" i="9"/>
  <c r="C749" i="9"/>
  <c r="D748" i="9"/>
  <c r="C748" i="9"/>
  <c r="D747" i="9"/>
  <c r="C747" i="9"/>
  <c r="D746" i="9"/>
  <c r="C746" i="9"/>
  <c r="D745" i="9"/>
  <c r="C745" i="9"/>
  <c r="C739" i="9"/>
  <c r="D739" i="9"/>
  <c r="C740" i="9"/>
  <c r="D740" i="9"/>
  <c r="C741" i="9"/>
  <c r="D741" i="9"/>
  <c r="C742" i="9"/>
  <c r="D742" i="9"/>
  <c r="C743" i="9"/>
  <c r="D743" i="9"/>
  <c r="D738" i="9"/>
  <c r="C738" i="9"/>
  <c r="D731" i="9" l="1"/>
  <c r="C731" i="9"/>
  <c r="D730" i="9"/>
  <c r="C730" i="9"/>
  <c r="D729" i="9"/>
  <c r="C729" i="9"/>
  <c r="D728" i="9"/>
  <c r="C728" i="9"/>
  <c r="D727" i="9"/>
  <c r="C727" i="9"/>
  <c r="D726" i="9"/>
  <c r="C726" i="9"/>
  <c r="D725" i="9"/>
  <c r="C725" i="9"/>
  <c r="D724" i="9"/>
  <c r="C724" i="9"/>
  <c r="P85" i="11"/>
  <c r="G204" i="10"/>
  <c r="F204" i="10"/>
  <c r="G199" i="10"/>
  <c r="G198" i="10"/>
  <c r="G200" i="10"/>
  <c r="G201" i="10"/>
  <c r="G202" i="10"/>
  <c r="G203" i="10"/>
  <c r="G205" i="10"/>
  <c r="G197" i="10"/>
  <c r="F198" i="10"/>
  <c r="F199" i="10"/>
  <c r="F200" i="10"/>
  <c r="F201" i="10"/>
  <c r="F202" i="10"/>
  <c r="F203" i="10"/>
  <c r="F205" i="10"/>
  <c r="F197" i="10"/>
  <c r="G191" i="10"/>
  <c r="G178" i="10"/>
  <c r="G206" i="10" l="1"/>
  <c r="D717" i="9" l="1"/>
  <c r="C717" i="9"/>
  <c r="D716" i="9"/>
  <c r="C716" i="9"/>
  <c r="D715" i="9"/>
  <c r="C715" i="9"/>
  <c r="D714" i="9"/>
  <c r="C714" i="9"/>
  <c r="D713" i="9"/>
  <c r="C713" i="9"/>
  <c r="D712" i="9"/>
  <c r="C712" i="9"/>
  <c r="D711" i="9"/>
  <c r="C711" i="9"/>
  <c r="D710" i="9"/>
  <c r="C710" i="9"/>
  <c r="D709" i="9"/>
  <c r="C709" i="9"/>
  <c r="D705" i="9" l="1"/>
  <c r="C705" i="9"/>
  <c r="D704" i="9"/>
  <c r="C704" i="9"/>
  <c r="D703" i="9"/>
  <c r="C703" i="9"/>
  <c r="D702" i="9"/>
  <c r="C702" i="9"/>
  <c r="D701" i="9"/>
  <c r="C701" i="9"/>
  <c r="D700" i="9"/>
  <c r="C700" i="9"/>
  <c r="D699" i="9"/>
  <c r="C699" i="9"/>
  <c r="D698" i="9"/>
  <c r="C698" i="9"/>
  <c r="D697" i="9"/>
  <c r="C697" i="9"/>
  <c r="D696" i="9"/>
  <c r="C696" i="9"/>
  <c r="D693" i="9"/>
  <c r="C693" i="9"/>
  <c r="D692" i="9"/>
  <c r="C692" i="9"/>
  <c r="D691" i="9"/>
  <c r="C691" i="9"/>
  <c r="D690" i="9"/>
  <c r="C690" i="9"/>
  <c r="D689" i="9"/>
  <c r="C689" i="9"/>
  <c r="D687" i="9"/>
  <c r="C687" i="9"/>
  <c r="D686" i="9"/>
  <c r="C686" i="9"/>
  <c r="D685" i="9"/>
  <c r="C685" i="9"/>
  <c r="D684" i="9"/>
  <c r="C684" i="9"/>
  <c r="D683" i="9"/>
  <c r="C683" i="9"/>
  <c r="D682" i="9"/>
  <c r="C682" i="9"/>
  <c r="D681" i="9"/>
  <c r="C681" i="9"/>
  <c r="D680" i="9"/>
  <c r="C680" i="9"/>
  <c r="D679" i="9"/>
  <c r="C679" i="9"/>
  <c r="D677" i="9"/>
  <c r="C677" i="9"/>
  <c r="D676" i="9"/>
  <c r="C676" i="9"/>
  <c r="D675" i="9"/>
  <c r="C675" i="9"/>
  <c r="D674" i="9"/>
  <c r="C674" i="9"/>
  <c r="D673" i="9"/>
  <c r="C673" i="9"/>
  <c r="D671" i="9"/>
  <c r="C671" i="9"/>
  <c r="D670" i="9"/>
  <c r="C670" i="9"/>
  <c r="D669" i="9"/>
  <c r="C669" i="9"/>
  <c r="D667" i="9"/>
  <c r="C667" i="9"/>
  <c r="D666" i="9"/>
  <c r="C666" i="9"/>
  <c r="D665" i="9"/>
  <c r="C665" i="9"/>
  <c r="D664" i="9"/>
  <c r="C664" i="9"/>
  <c r="D663" i="9"/>
  <c r="C663" i="9"/>
  <c r="D662" i="9"/>
  <c r="C662" i="9"/>
  <c r="D661" i="9"/>
  <c r="C661" i="9"/>
  <c r="D660" i="9"/>
  <c r="C660" i="9"/>
  <c r="D659" i="9"/>
  <c r="C659" i="9"/>
  <c r="D658" i="9"/>
  <c r="C658" i="9"/>
  <c r="D657" i="9"/>
  <c r="C657" i="9"/>
  <c r="D655" i="9"/>
  <c r="C655" i="9"/>
  <c r="D654" i="9"/>
  <c r="C654" i="9"/>
  <c r="D653" i="9"/>
  <c r="C653" i="9"/>
  <c r="D652" i="9"/>
  <c r="C652" i="9"/>
  <c r="D651" i="9"/>
  <c r="C651" i="9"/>
  <c r="D650" i="9"/>
  <c r="C650" i="9"/>
  <c r="D649" i="9"/>
  <c r="C649" i="9"/>
  <c r="D647" i="9"/>
  <c r="C647" i="9"/>
  <c r="D646" i="9"/>
  <c r="C646" i="9"/>
  <c r="D645" i="9"/>
  <c r="C645" i="9"/>
  <c r="D644" i="9"/>
  <c r="C644" i="9"/>
  <c r="D643" i="9"/>
  <c r="C643" i="9"/>
  <c r="G165" i="10"/>
  <c r="F152" i="10"/>
  <c r="G152" i="10"/>
  <c r="F153" i="10"/>
  <c r="G153" i="10"/>
  <c r="F144" i="10"/>
  <c r="F145" i="10"/>
  <c r="F146" i="10"/>
  <c r="F147" i="10"/>
  <c r="F148" i="10"/>
  <c r="F149" i="10"/>
  <c r="F150" i="10"/>
  <c r="F151" i="10"/>
  <c r="F143" i="10"/>
  <c r="G144" i="10"/>
  <c r="G145" i="10"/>
  <c r="G146" i="10"/>
  <c r="G147" i="10"/>
  <c r="G148" i="10"/>
  <c r="G149" i="10"/>
  <c r="G150" i="10"/>
  <c r="G151" i="10"/>
  <c r="G143" i="10"/>
  <c r="G154" i="10" l="1"/>
  <c r="D637" i="9" l="1"/>
  <c r="C637" i="9"/>
  <c r="D636" i="9"/>
  <c r="C636" i="9"/>
  <c r="D635" i="9"/>
  <c r="C635" i="9"/>
  <c r="C634" i="9"/>
  <c r="D633" i="9"/>
  <c r="C633" i="9"/>
  <c r="D632" i="9"/>
  <c r="C632" i="9"/>
  <c r="D631" i="9"/>
  <c r="C631" i="9"/>
  <c r="D630" i="9"/>
  <c r="C630" i="9"/>
  <c r="I123" i="10" l="1"/>
  <c r="I124" i="10"/>
  <c r="I125" i="10"/>
  <c r="I126" i="10"/>
  <c r="I127" i="10"/>
  <c r="I122" i="10"/>
  <c r="G139" i="10"/>
  <c r="G128" i="10"/>
  <c r="D626" i="9"/>
  <c r="C626" i="9"/>
  <c r="D625" i="9"/>
  <c r="C625" i="9"/>
  <c r="D624" i="9"/>
  <c r="C624" i="9"/>
  <c r="D623" i="9"/>
  <c r="C623" i="9"/>
  <c r="D622" i="9"/>
  <c r="C622" i="9"/>
  <c r="D621" i="9"/>
  <c r="C621" i="9"/>
  <c r="D619" i="9"/>
  <c r="C619" i="9"/>
  <c r="D618" i="9"/>
  <c r="C618" i="9"/>
  <c r="D617" i="9"/>
  <c r="C617" i="9"/>
  <c r="D615" i="9"/>
  <c r="C615" i="9"/>
  <c r="D614" i="9"/>
  <c r="C614" i="9"/>
  <c r="D613" i="9"/>
  <c r="C613" i="9"/>
  <c r="D611" i="9"/>
  <c r="C611" i="9"/>
  <c r="D610" i="9"/>
  <c r="C610" i="9"/>
  <c r="G117" i="10"/>
  <c r="G108" i="10"/>
  <c r="O40" i="10"/>
  <c r="O39" i="10"/>
  <c r="O38" i="10"/>
  <c r="O37" i="10"/>
  <c r="I128" i="10" l="1"/>
  <c r="O41" i="10"/>
  <c r="G37" i="10" l="1"/>
  <c r="G44" i="10"/>
  <c r="G55" i="10"/>
  <c r="G63" i="10"/>
  <c r="G76" i="10"/>
  <c r="F85" i="10"/>
  <c r="F82" i="10"/>
  <c r="F83" i="10"/>
  <c r="F84" i="10"/>
  <c r="F86" i="10"/>
  <c r="F87" i="10"/>
  <c r="F88" i="10"/>
  <c r="F89" i="10"/>
  <c r="F81" i="10"/>
  <c r="G89" i="10"/>
  <c r="G82" i="10"/>
  <c r="G83" i="10"/>
  <c r="G84" i="10"/>
  <c r="G85" i="10"/>
  <c r="G86" i="10"/>
  <c r="G87" i="10"/>
  <c r="G88" i="10"/>
  <c r="G81" i="10"/>
  <c r="G30" i="10"/>
  <c r="G98" i="10"/>
  <c r="G90" i="10" l="1"/>
  <c r="C582" i="9"/>
  <c r="D582" i="9"/>
  <c r="D606" i="9"/>
  <c r="C606" i="9"/>
  <c r="D605" i="9"/>
  <c r="C605" i="9"/>
  <c r="D603" i="9"/>
  <c r="C603" i="9"/>
  <c r="D602" i="9"/>
  <c r="C602" i="9"/>
  <c r="D600" i="9"/>
  <c r="C600" i="9"/>
  <c r="D599" i="9"/>
  <c r="C599" i="9"/>
  <c r="D598" i="9"/>
  <c r="C598" i="9"/>
  <c r="D597" i="9"/>
  <c r="C597" i="9"/>
  <c r="D596" i="9"/>
  <c r="C596" i="9"/>
  <c r="D594" i="9"/>
  <c r="C594" i="9"/>
  <c r="D593" i="9"/>
  <c r="C593" i="9"/>
  <c r="D591" i="9"/>
  <c r="C591" i="9"/>
  <c r="D590" i="9"/>
  <c r="C590" i="9"/>
  <c r="D589" i="9"/>
  <c r="C589" i="9"/>
  <c r="D588" i="9"/>
  <c r="C588" i="9"/>
  <c r="D586" i="9"/>
  <c r="C586" i="9"/>
  <c r="D585" i="9"/>
  <c r="C585" i="9"/>
  <c r="D584" i="9"/>
  <c r="C584" i="9"/>
  <c r="D581" i="9"/>
  <c r="C581" i="9"/>
  <c r="D575" i="9"/>
  <c r="C575" i="9"/>
  <c r="D574" i="9"/>
  <c r="C574" i="9"/>
  <c r="D573" i="9"/>
  <c r="C573" i="9"/>
  <c r="D572" i="9"/>
  <c r="C572" i="9"/>
  <c r="D571" i="9"/>
  <c r="C571" i="9"/>
  <c r="D570" i="9"/>
  <c r="C570" i="9"/>
  <c r="D569" i="9"/>
  <c r="C569" i="9"/>
  <c r="D568" i="9"/>
  <c r="C568" i="9"/>
  <c r="D567" i="9"/>
  <c r="C567" i="9"/>
  <c r="D566" i="9"/>
  <c r="C566" i="9"/>
  <c r="D565" i="9"/>
  <c r="C565" i="9"/>
  <c r="D564" i="9"/>
  <c r="C564" i="9"/>
  <c r="D563" i="9"/>
  <c r="C563" i="9"/>
  <c r="D562" i="9"/>
  <c r="C562" i="9"/>
  <c r="D561" i="9"/>
  <c r="C561" i="9"/>
  <c r="D560" i="9"/>
  <c r="C560" i="9"/>
  <c r="D559" i="9"/>
  <c r="C559" i="9"/>
  <c r="D558" i="9"/>
  <c r="C558" i="9"/>
  <c r="D556" i="9"/>
  <c r="C556" i="9"/>
  <c r="D554" i="9"/>
  <c r="C554" i="9"/>
  <c r="D553" i="9"/>
  <c r="C553" i="9"/>
  <c r="D552" i="9"/>
  <c r="C552" i="9"/>
  <c r="D550" i="9"/>
  <c r="C550" i="9"/>
  <c r="D549" i="9"/>
  <c r="C549" i="9"/>
  <c r="D548" i="9"/>
  <c r="C548" i="9"/>
  <c r="D546" i="9"/>
  <c r="C546" i="9"/>
  <c r="D545" i="9"/>
  <c r="C545" i="9"/>
  <c r="D544" i="9"/>
  <c r="C544" i="9"/>
  <c r="D543" i="9"/>
  <c r="C543" i="9"/>
  <c r="D542" i="9"/>
  <c r="C542" i="9"/>
  <c r="D541" i="9"/>
  <c r="C541" i="9"/>
  <c r="D540" i="9"/>
  <c r="C540" i="9"/>
  <c r="D538" i="9"/>
  <c r="C538" i="9"/>
  <c r="D537" i="9"/>
  <c r="C537" i="9"/>
  <c r="D536" i="9"/>
  <c r="C536" i="9"/>
  <c r="D535" i="9"/>
  <c r="C535" i="9"/>
  <c r="D534" i="9"/>
  <c r="C534" i="9"/>
  <c r="D533" i="9"/>
  <c r="C533" i="9"/>
  <c r="D532" i="9"/>
  <c r="C532" i="9"/>
  <c r="D531" i="9"/>
  <c r="C531" i="9"/>
  <c r="D530" i="9"/>
  <c r="C530" i="9"/>
  <c r="D529" i="9"/>
  <c r="C529" i="9"/>
  <c r="D528" i="9"/>
  <c r="C528" i="9"/>
  <c r="D527" i="9"/>
  <c r="C527" i="9"/>
  <c r="D525" i="9"/>
  <c r="C525" i="9"/>
  <c r="D524" i="9"/>
  <c r="C524" i="9"/>
  <c r="D523" i="9"/>
  <c r="C523" i="9"/>
  <c r="D522" i="9"/>
  <c r="C522" i="9"/>
  <c r="D521" i="9"/>
  <c r="C521" i="9"/>
  <c r="D520" i="9"/>
  <c r="C520" i="9"/>
  <c r="D519" i="9"/>
  <c r="C519" i="9"/>
  <c r="D518" i="9"/>
  <c r="C518" i="9"/>
  <c r="D517" i="9"/>
  <c r="C517" i="9"/>
  <c r="D516" i="9"/>
  <c r="C516" i="9"/>
  <c r="D515" i="9"/>
  <c r="C515" i="9"/>
  <c r="D514" i="9"/>
  <c r="C514" i="9"/>
  <c r="D513" i="9"/>
  <c r="C513" i="9"/>
  <c r="D511" i="9"/>
  <c r="C511" i="9"/>
  <c r="D510" i="9"/>
  <c r="C510" i="9"/>
  <c r="G29" i="10" l="1"/>
  <c r="C483" i="9" l="1"/>
  <c r="D483" i="9"/>
  <c r="C440" i="9"/>
  <c r="D440" i="9"/>
  <c r="C431" i="9"/>
  <c r="D431" i="9"/>
  <c r="C432" i="9"/>
  <c r="D432" i="9"/>
  <c r="C433" i="9"/>
  <c r="D433" i="9"/>
  <c r="C434" i="9"/>
  <c r="D434" i="9"/>
  <c r="C435" i="9"/>
  <c r="D435" i="9"/>
  <c r="C436" i="9"/>
  <c r="D436" i="9"/>
  <c r="C437" i="9"/>
  <c r="D437" i="9"/>
  <c r="C438" i="9"/>
  <c r="D438" i="9"/>
  <c r="C441" i="9"/>
  <c r="D441" i="9"/>
  <c r="C442" i="9"/>
  <c r="D442" i="9"/>
  <c r="C443" i="9"/>
  <c r="D443" i="9"/>
  <c r="C444" i="9"/>
  <c r="D444" i="9"/>
  <c r="C445" i="9"/>
  <c r="D445" i="9"/>
  <c r="C446" i="9"/>
  <c r="D446" i="9"/>
  <c r="C447" i="9"/>
  <c r="D447" i="9"/>
  <c r="C448" i="9"/>
  <c r="D448" i="9"/>
  <c r="C449" i="9"/>
  <c r="D449" i="9"/>
  <c r="C450" i="9"/>
  <c r="D450" i="9"/>
  <c r="C451" i="9"/>
  <c r="D451" i="9"/>
  <c r="C452" i="9"/>
  <c r="D452" i="9"/>
  <c r="C454" i="9"/>
  <c r="D454" i="9"/>
  <c r="C455" i="9"/>
  <c r="D455" i="9"/>
  <c r="C456" i="9"/>
  <c r="D456" i="9"/>
  <c r="C457" i="9"/>
  <c r="D457" i="9"/>
  <c r="C458" i="9"/>
  <c r="D458" i="9"/>
  <c r="C459" i="9"/>
  <c r="D459" i="9"/>
  <c r="C460" i="9"/>
  <c r="D460" i="9"/>
  <c r="C461" i="9"/>
  <c r="D461" i="9"/>
  <c r="C462" i="9"/>
  <c r="D462" i="9"/>
  <c r="C463" i="9"/>
  <c r="D463" i="9"/>
  <c r="C464" i="9"/>
  <c r="D464" i="9"/>
  <c r="C465" i="9"/>
  <c r="D465" i="9"/>
  <c r="C467" i="9"/>
  <c r="D467" i="9"/>
  <c r="C468" i="9"/>
  <c r="D468" i="9"/>
  <c r="C469" i="9"/>
  <c r="D469" i="9"/>
  <c r="C470" i="9"/>
  <c r="D470" i="9"/>
  <c r="C471" i="9"/>
  <c r="D471" i="9"/>
  <c r="C472" i="9"/>
  <c r="D472" i="9"/>
  <c r="C473" i="9"/>
  <c r="D473" i="9"/>
  <c r="C475" i="9"/>
  <c r="D475" i="9"/>
  <c r="C476" i="9"/>
  <c r="D476" i="9"/>
  <c r="C477" i="9"/>
  <c r="D477" i="9"/>
  <c r="C479" i="9"/>
  <c r="D479" i="9"/>
  <c r="C480" i="9"/>
  <c r="D480" i="9"/>
  <c r="C481" i="9"/>
  <c r="D481" i="9"/>
  <c r="C485" i="9"/>
  <c r="D485" i="9"/>
  <c r="C486" i="9"/>
  <c r="D486" i="9"/>
  <c r="C487" i="9"/>
  <c r="D487" i="9"/>
  <c r="C488" i="9"/>
  <c r="D488" i="9"/>
  <c r="C489" i="9"/>
  <c r="D489" i="9"/>
  <c r="C490" i="9"/>
  <c r="D490" i="9"/>
  <c r="C491" i="9"/>
  <c r="D491" i="9"/>
  <c r="C492" i="9"/>
  <c r="D492" i="9"/>
  <c r="C493" i="9"/>
  <c r="D493" i="9"/>
  <c r="C494" i="9"/>
  <c r="D494" i="9"/>
  <c r="C495" i="9"/>
  <c r="D495" i="9"/>
  <c r="C496" i="9"/>
  <c r="D496" i="9"/>
  <c r="C497" i="9"/>
  <c r="D497" i="9"/>
  <c r="C498" i="9"/>
  <c r="D498" i="9"/>
  <c r="C499" i="9"/>
  <c r="D499" i="9"/>
  <c r="C500" i="9"/>
  <c r="D500" i="9"/>
  <c r="C501" i="9"/>
  <c r="D501" i="9"/>
  <c r="C502" i="9"/>
  <c r="D502" i="9"/>
  <c r="D430" i="9"/>
  <c r="C430" i="9"/>
  <c r="S8" i="10" l="1"/>
  <c r="S9" i="10"/>
  <c r="S6" i="10"/>
  <c r="S7" i="10"/>
  <c r="S5" i="10"/>
  <c r="O6" i="10"/>
  <c r="O5" i="10"/>
  <c r="S10" i="10" l="1"/>
  <c r="O8" i="10"/>
  <c r="D423" i="9"/>
  <c r="C423" i="9"/>
  <c r="D422" i="9"/>
  <c r="C422" i="9"/>
  <c r="D421" i="9"/>
  <c r="C421" i="9"/>
  <c r="D420" i="9"/>
  <c r="C420" i="9"/>
  <c r="D419" i="9"/>
  <c r="C419" i="9"/>
  <c r="D418" i="9"/>
  <c r="C418" i="9"/>
  <c r="D417" i="9"/>
  <c r="C417" i="9"/>
  <c r="D416" i="9"/>
  <c r="C416" i="9"/>
  <c r="D415" i="9"/>
  <c r="C415" i="9"/>
  <c r="D411" i="9" l="1"/>
  <c r="C411" i="9"/>
  <c r="D410" i="9"/>
  <c r="C410" i="9"/>
  <c r="D409" i="9"/>
  <c r="C409" i="9"/>
  <c r="D401" i="9"/>
  <c r="C401" i="9"/>
  <c r="D400" i="9"/>
  <c r="C400" i="9"/>
  <c r="D397" i="9"/>
  <c r="C397" i="9"/>
  <c r="D391" i="9"/>
  <c r="C391" i="9"/>
  <c r="C386" i="9"/>
  <c r="D386" i="9"/>
  <c r="D375" i="9"/>
  <c r="C375" i="9"/>
  <c r="D407" i="9"/>
  <c r="C407" i="9"/>
  <c r="D406" i="9"/>
  <c r="C406" i="9"/>
  <c r="D405" i="9"/>
  <c r="C405" i="9"/>
  <c r="D404" i="9"/>
  <c r="C404" i="9"/>
  <c r="D403" i="9"/>
  <c r="C403" i="9"/>
  <c r="D399" i="9"/>
  <c r="C399" i="9"/>
  <c r="D396" i="9"/>
  <c r="C396" i="9"/>
  <c r="D395" i="9"/>
  <c r="C395" i="9"/>
  <c r="D394" i="9"/>
  <c r="C394" i="9"/>
  <c r="D393" i="9"/>
  <c r="C393" i="9"/>
  <c r="D390" i="9"/>
  <c r="C390" i="9"/>
  <c r="D389" i="9"/>
  <c r="C389" i="9"/>
  <c r="D388" i="9"/>
  <c r="C388" i="9"/>
  <c r="D385" i="9"/>
  <c r="C385" i="9"/>
  <c r="D384" i="9"/>
  <c r="C384" i="9"/>
  <c r="D383" i="9"/>
  <c r="C383" i="9"/>
  <c r="D381" i="9"/>
  <c r="C381" i="9"/>
  <c r="D380" i="9"/>
  <c r="C380" i="9"/>
  <c r="D378" i="9"/>
  <c r="C378" i="9"/>
  <c r="D377" i="9"/>
  <c r="C377" i="9"/>
  <c r="D374" i="9"/>
  <c r="C374" i="9"/>
  <c r="C300" i="9" l="1"/>
  <c r="D300" i="9"/>
  <c r="C298" i="9"/>
  <c r="D298" i="9"/>
  <c r="C299" i="9"/>
  <c r="D299" i="9"/>
  <c r="C302" i="9"/>
  <c r="D302" i="9"/>
  <c r="C303" i="9"/>
  <c r="D303" i="9"/>
  <c r="C304" i="9"/>
  <c r="D304" i="9"/>
  <c r="C305" i="9"/>
  <c r="D305" i="9"/>
  <c r="C306" i="9"/>
  <c r="D306" i="9"/>
  <c r="C307" i="9"/>
  <c r="D307" i="9"/>
  <c r="C308" i="9"/>
  <c r="D308" i="9"/>
  <c r="C310" i="9"/>
  <c r="D310" i="9"/>
  <c r="C311" i="9"/>
  <c r="D311" i="9"/>
  <c r="C312" i="9"/>
  <c r="D312" i="9"/>
  <c r="C313" i="9"/>
  <c r="D313" i="9"/>
  <c r="C314" i="9"/>
  <c r="D314" i="9"/>
  <c r="C315" i="9"/>
  <c r="D315" i="9"/>
  <c r="C316" i="9"/>
  <c r="D316" i="9"/>
  <c r="C317" i="9"/>
  <c r="D317" i="9"/>
  <c r="C318" i="9"/>
  <c r="D318" i="9"/>
  <c r="C319" i="9"/>
  <c r="D319" i="9"/>
  <c r="C321" i="9"/>
  <c r="D321" i="9"/>
  <c r="C322" i="9"/>
  <c r="D322" i="9"/>
  <c r="C323" i="9"/>
  <c r="D323" i="9"/>
  <c r="C325" i="9"/>
  <c r="D325" i="9"/>
  <c r="C326" i="9"/>
  <c r="D326" i="9"/>
  <c r="C327" i="9"/>
  <c r="D327" i="9"/>
  <c r="C328" i="9"/>
  <c r="D328" i="9"/>
  <c r="C329" i="9"/>
  <c r="D329" i="9"/>
  <c r="C330" i="9"/>
  <c r="D330" i="9"/>
  <c r="C331" i="9"/>
  <c r="D331" i="9"/>
  <c r="C332" i="9"/>
  <c r="D332" i="9"/>
  <c r="C333" i="9"/>
  <c r="D333" i="9"/>
  <c r="C335" i="9"/>
  <c r="D335" i="9"/>
  <c r="C336" i="9"/>
  <c r="D336" i="9"/>
  <c r="C337" i="9"/>
  <c r="D337" i="9"/>
  <c r="C338" i="9"/>
  <c r="D338" i="9"/>
  <c r="C339" i="9"/>
  <c r="D339" i="9"/>
  <c r="C340" i="9"/>
  <c r="D340" i="9"/>
  <c r="C342" i="9"/>
  <c r="D342" i="9"/>
  <c r="C343" i="9"/>
  <c r="D343" i="9"/>
  <c r="C344" i="9"/>
  <c r="D344" i="9"/>
  <c r="C345" i="9"/>
  <c r="D345" i="9"/>
  <c r="C347" i="9"/>
  <c r="D347" i="9"/>
  <c r="C348" i="9"/>
  <c r="D348" i="9"/>
  <c r="C349" i="9"/>
  <c r="D349" i="9"/>
  <c r="C350" i="9"/>
  <c r="D350" i="9"/>
  <c r="C351" i="9"/>
  <c r="D351" i="9"/>
  <c r="C352" i="9"/>
  <c r="D352" i="9"/>
  <c r="C353" i="9"/>
  <c r="D353" i="9"/>
  <c r="C354" i="9"/>
  <c r="D354" i="9"/>
  <c r="C355" i="9"/>
  <c r="D355" i="9"/>
  <c r="C356" i="9"/>
  <c r="D356" i="9"/>
  <c r="C357" i="9"/>
  <c r="D357" i="9"/>
  <c r="C358" i="9"/>
  <c r="D358" i="9"/>
  <c r="C359" i="9"/>
  <c r="D359" i="9"/>
  <c r="C360" i="9"/>
  <c r="D360" i="9"/>
  <c r="C361" i="9"/>
  <c r="D361" i="9"/>
  <c r="C362" i="9"/>
  <c r="D362" i="9"/>
  <c r="C363" i="9"/>
  <c r="D363" i="9"/>
  <c r="C364" i="9"/>
  <c r="D364" i="9"/>
  <c r="C365" i="9"/>
  <c r="D365" i="9"/>
  <c r="C366" i="9"/>
  <c r="D366" i="9"/>
  <c r="C367" i="9"/>
  <c r="D367" i="9"/>
  <c r="C368" i="9"/>
  <c r="D368" i="9"/>
  <c r="C369" i="9"/>
  <c r="D369" i="9"/>
  <c r="D297" i="9"/>
  <c r="C297" i="9"/>
  <c r="G5" i="10"/>
  <c r="G6" i="10"/>
  <c r="G7" i="10"/>
  <c r="G4" i="10"/>
  <c r="C216" i="9" l="1"/>
  <c r="D216" i="9"/>
  <c r="C217" i="9"/>
  <c r="D217" i="9"/>
  <c r="C218" i="9"/>
  <c r="D218" i="9"/>
  <c r="C219" i="9"/>
  <c r="D219" i="9"/>
  <c r="C220" i="9"/>
  <c r="D220" i="9"/>
  <c r="C222" i="9"/>
  <c r="D222" i="9"/>
  <c r="C223" i="9"/>
  <c r="D223" i="9"/>
  <c r="C224" i="9"/>
  <c r="D224" i="9"/>
  <c r="C225" i="9"/>
  <c r="D225" i="9"/>
  <c r="C226" i="9"/>
  <c r="D226" i="9"/>
  <c r="C227" i="9"/>
  <c r="D227" i="9"/>
  <c r="C228" i="9"/>
  <c r="D228" i="9"/>
  <c r="C230" i="9"/>
  <c r="D230" i="9"/>
  <c r="C231" i="9"/>
  <c r="D231" i="9"/>
  <c r="C232" i="9"/>
  <c r="D232" i="9"/>
  <c r="C233" i="9"/>
  <c r="D233" i="9"/>
  <c r="C234" i="9"/>
  <c r="D234" i="9"/>
  <c r="C235" i="9"/>
  <c r="D235" i="9"/>
  <c r="C236" i="9"/>
  <c r="D236" i="9"/>
  <c r="C237" i="9"/>
  <c r="D237" i="9"/>
  <c r="C238" i="9"/>
  <c r="D238" i="9"/>
  <c r="C239" i="9"/>
  <c r="D239" i="9"/>
  <c r="C241" i="9"/>
  <c r="D241" i="9"/>
  <c r="C242" i="9"/>
  <c r="D242" i="9"/>
  <c r="C243" i="9"/>
  <c r="D243" i="9"/>
  <c r="C244" i="9"/>
  <c r="D244" i="9"/>
  <c r="C245" i="9"/>
  <c r="D245" i="9"/>
  <c r="C247" i="9"/>
  <c r="D247" i="9"/>
  <c r="C248" i="9"/>
  <c r="D248" i="9"/>
  <c r="C249" i="9"/>
  <c r="D249" i="9"/>
  <c r="C250" i="9"/>
  <c r="D250" i="9"/>
  <c r="C251" i="9"/>
  <c r="D251" i="9"/>
  <c r="C252" i="9"/>
  <c r="D252" i="9"/>
  <c r="C253" i="9"/>
  <c r="D253" i="9"/>
  <c r="C254" i="9"/>
  <c r="D254" i="9"/>
  <c r="C255" i="9"/>
  <c r="D255" i="9"/>
  <c r="C257" i="9"/>
  <c r="D257" i="9"/>
  <c r="C258" i="9"/>
  <c r="D258" i="9"/>
  <c r="C259" i="9"/>
  <c r="D259" i="9"/>
  <c r="C260" i="9"/>
  <c r="D260" i="9"/>
  <c r="C261" i="9"/>
  <c r="D261" i="9"/>
  <c r="C262" i="9"/>
  <c r="D262" i="9"/>
  <c r="C263" i="9"/>
  <c r="D263" i="9"/>
  <c r="C264" i="9"/>
  <c r="D264" i="9"/>
  <c r="C265" i="9"/>
  <c r="D265" i="9"/>
  <c r="C266" i="9"/>
  <c r="D266" i="9"/>
  <c r="C267" i="9"/>
  <c r="D267" i="9"/>
  <c r="C269" i="9"/>
  <c r="D269" i="9"/>
  <c r="C270" i="9"/>
  <c r="D270" i="9"/>
  <c r="C271" i="9"/>
  <c r="D271" i="9"/>
  <c r="C272" i="9"/>
  <c r="D272" i="9"/>
  <c r="C274" i="9"/>
  <c r="D274" i="9"/>
  <c r="C275" i="9"/>
  <c r="D275" i="9"/>
  <c r="C276" i="9"/>
  <c r="D276" i="9"/>
  <c r="C277" i="9"/>
  <c r="D277" i="9"/>
  <c r="C278" i="9"/>
  <c r="D278" i="9"/>
  <c r="C279" i="9"/>
  <c r="D279" i="9"/>
  <c r="C280" i="9"/>
  <c r="D280" i="9"/>
  <c r="C281" i="9"/>
  <c r="D281" i="9"/>
  <c r="C282" i="9"/>
  <c r="D282" i="9"/>
  <c r="C283" i="9"/>
  <c r="D283" i="9"/>
  <c r="C284" i="9"/>
  <c r="D284" i="9"/>
  <c r="C285" i="9"/>
  <c r="D285" i="9"/>
  <c r="C286" i="9"/>
  <c r="D286" i="9"/>
  <c r="C287" i="9"/>
  <c r="D287" i="9"/>
  <c r="C288" i="9"/>
  <c r="D288" i="9"/>
  <c r="C289" i="9"/>
  <c r="D289" i="9"/>
  <c r="C290" i="9"/>
  <c r="D290" i="9"/>
  <c r="C291" i="9"/>
  <c r="D291" i="9"/>
  <c r="C292" i="9"/>
  <c r="D292" i="9"/>
  <c r="C293" i="9"/>
  <c r="D293" i="9"/>
  <c r="D215" i="9"/>
  <c r="C215" i="9"/>
  <c r="C127" i="9"/>
  <c r="D127" i="9"/>
  <c r="C128" i="9"/>
  <c r="D128" i="9"/>
  <c r="C130" i="9"/>
  <c r="D130" i="9"/>
  <c r="C131" i="9"/>
  <c r="D131" i="9"/>
  <c r="C132" i="9"/>
  <c r="D132" i="9"/>
  <c r="C133" i="9"/>
  <c r="D133" i="9"/>
  <c r="C134" i="9"/>
  <c r="D134" i="9"/>
  <c r="C136" i="9"/>
  <c r="D136" i="9"/>
  <c r="C137" i="9"/>
  <c r="D137" i="9"/>
  <c r="C138" i="9"/>
  <c r="D138" i="9"/>
  <c r="C139" i="9"/>
  <c r="D139" i="9"/>
  <c r="C140" i="9"/>
  <c r="D140" i="9"/>
  <c r="C141" i="9"/>
  <c r="D141" i="9"/>
  <c r="C142" i="9"/>
  <c r="D142" i="9"/>
  <c r="C143" i="9"/>
  <c r="D143" i="9"/>
  <c r="C145" i="9"/>
  <c r="D145" i="9"/>
  <c r="C146" i="9"/>
  <c r="D146" i="9"/>
  <c r="C147" i="9"/>
  <c r="D147" i="9"/>
  <c r="C148" i="9"/>
  <c r="D148" i="9"/>
  <c r="C149" i="9"/>
  <c r="D149" i="9"/>
  <c r="C150" i="9"/>
  <c r="D150" i="9"/>
  <c r="C151" i="9"/>
  <c r="D151" i="9"/>
  <c r="C152" i="9"/>
  <c r="D152" i="9"/>
  <c r="C153" i="9"/>
  <c r="D153" i="9"/>
  <c r="C154" i="9"/>
  <c r="D154" i="9"/>
  <c r="C156" i="9"/>
  <c r="D156" i="9"/>
  <c r="C157" i="9"/>
  <c r="D157" i="9"/>
  <c r="C159" i="9"/>
  <c r="D159" i="9"/>
  <c r="C160" i="9"/>
  <c r="D160" i="9"/>
  <c r="C161" i="9"/>
  <c r="D161" i="9"/>
  <c r="C162" i="9"/>
  <c r="D162" i="9"/>
  <c r="C163" i="9"/>
  <c r="D163" i="9"/>
  <c r="C165" i="9"/>
  <c r="D165" i="9"/>
  <c r="C166" i="9"/>
  <c r="D166" i="9"/>
  <c r="C167" i="9"/>
  <c r="D167" i="9"/>
  <c r="C168" i="9"/>
  <c r="D168" i="9"/>
  <c r="C169" i="9"/>
  <c r="D169" i="9"/>
  <c r="C170" i="9"/>
  <c r="D170" i="9"/>
  <c r="C171" i="9"/>
  <c r="D171" i="9"/>
  <c r="C172" i="9"/>
  <c r="D172" i="9"/>
  <c r="C173" i="9"/>
  <c r="D173" i="9"/>
  <c r="C175" i="9"/>
  <c r="D175" i="9"/>
  <c r="C176" i="9"/>
  <c r="D176" i="9"/>
  <c r="C177" i="9"/>
  <c r="D177" i="9"/>
  <c r="C178" i="9"/>
  <c r="D178" i="9"/>
  <c r="C179" i="9"/>
  <c r="D179" i="9"/>
  <c r="C180" i="9"/>
  <c r="D180" i="9"/>
  <c r="C181" i="9"/>
  <c r="D181" i="9"/>
  <c r="C182" i="9"/>
  <c r="D182" i="9"/>
  <c r="C183" i="9"/>
  <c r="D183" i="9"/>
  <c r="C184" i="9"/>
  <c r="D184" i="9"/>
  <c r="C185" i="9"/>
  <c r="D185" i="9"/>
  <c r="C187" i="9"/>
  <c r="D187" i="9"/>
  <c r="C188" i="9"/>
  <c r="D188" i="9"/>
  <c r="C189" i="9"/>
  <c r="D189" i="9"/>
  <c r="C190" i="9"/>
  <c r="D190" i="9"/>
  <c r="C192" i="9"/>
  <c r="D192" i="9"/>
  <c r="C193" i="9"/>
  <c r="D193" i="9"/>
  <c r="C194" i="9"/>
  <c r="D194" i="9"/>
  <c r="C195" i="9"/>
  <c r="D195" i="9"/>
  <c r="C196" i="9"/>
  <c r="D196" i="9"/>
  <c r="C197" i="9"/>
  <c r="D197" i="9"/>
  <c r="C198" i="9"/>
  <c r="D198" i="9"/>
  <c r="C199" i="9"/>
  <c r="D199" i="9"/>
  <c r="C200" i="9"/>
  <c r="D200" i="9"/>
  <c r="C201" i="9"/>
  <c r="D201" i="9"/>
  <c r="C202" i="9"/>
  <c r="D202" i="9"/>
  <c r="C203" i="9"/>
  <c r="D203" i="9"/>
  <c r="C204" i="9"/>
  <c r="D204" i="9"/>
  <c r="C205" i="9"/>
  <c r="D205" i="9"/>
  <c r="C206" i="9"/>
  <c r="D206" i="9"/>
  <c r="C207" i="9"/>
  <c r="D207" i="9"/>
  <c r="C208" i="9"/>
  <c r="D208" i="9"/>
  <c r="C209" i="9"/>
  <c r="D209" i="9"/>
  <c r="C210" i="9"/>
  <c r="D210" i="9"/>
  <c r="C211" i="9"/>
  <c r="D211" i="9"/>
  <c r="C60" i="9"/>
  <c r="D60" i="9"/>
  <c r="C61" i="9"/>
  <c r="D61" i="9"/>
  <c r="C62" i="9"/>
  <c r="D62" i="9"/>
  <c r="C63" i="9"/>
  <c r="D63" i="9"/>
  <c r="C64" i="9"/>
  <c r="D64" i="9"/>
  <c r="C66" i="9"/>
  <c r="D66" i="9"/>
  <c r="C67" i="9"/>
  <c r="D67" i="9"/>
  <c r="C68" i="9"/>
  <c r="D68" i="9"/>
  <c r="C69" i="9"/>
  <c r="D69" i="9"/>
  <c r="C70" i="9"/>
  <c r="D70" i="9"/>
  <c r="C71" i="9"/>
  <c r="D71" i="9"/>
  <c r="C72" i="9"/>
  <c r="D72" i="9"/>
  <c r="C73" i="9"/>
  <c r="D73" i="9"/>
  <c r="C75" i="9"/>
  <c r="D75" i="9"/>
  <c r="C76" i="9"/>
  <c r="D76" i="9"/>
  <c r="C77" i="9"/>
  <c r="D77" i="9"/>
  <c r="C78" i="9"/>
  <c r="D78" i="9"/>
  <c r="C79" i="9"/>
  <c r="D79" i="9"/>
  <c r="C80" i="9"/>
  <c r="D80" i="9"/>
  <c r="C81" i="9"/>
  <c r="D81" i="9"/>
  <c r="C82" i="9"/>
  <c r="D82" i="9"/>
  <c r="C84" i="9"/>
  <c r="D84" i="9"/>
  <c r="C85" i="9"/>
  <c r="D85" i="9"/>
  <c r="C86" i="9"/>
  <c r="D86" i="9"/>
  <c r="C88" i="9"/>
  <c r="D88" i="9"/>
  <c r="C89" i="9"/>
  <c r="D89" i="9"/>
  <c r="C90" i="9"/>
  <c r="D90" i="9"/>
  <c r="C91" i="9"/>
  <c r="D91" i="9"/>
  <c r="C92" i="9"/>
  <c r="D92" i="9"/>
  <c r="C94" i="9"/>
  <c r="D94" i="9"/>
  <c r="C95" i="9"/>
  <c r="D95" i="9"/>
  <c r="C96" i="9"/>
  <c r="D96" i="9"/>
  <c r="C97" i="9"/>
  <c r="D97" i="9"/>
  <c r="C98" i="9"/>
  <c r="D98" i="9"/>
  <c r="C99" i="9"/>
  <c r="D99" i="9"/>
  <c r="C100" i="9"/>
  <c r="D100" i="9"/>
  <c r="C101" i="9"/>
  <c r="D101" i="9"/>
  <c r="C102" i="9"/>
  <c r="D102" i="9"/>
  <c r="C104" i="9"/>
  <c r="D104" i="9"/>
  <c r="C105" i="9"/>
  <c r="D105" i="9"/>
  <c r="C106" i="9"/>
  <c r="D106" i="9"/>
  <c r="C107" i="9"/>
  <c r="D107" i="9"/>
  <c r="C109" i="9"/>
  <c r="D109" i="9"/>
  <c r="C110" i="9"/>
  <c r="D110" i="9"/>
  <c r="C111" i="9"/>
  <c r="D111" i="9"/>
  <c r="C112" i="9"/>
  <c r="D112" i="9"/>
  <c r="C114" i="9"/>
  <c r="D114" i="9"/>
  <c r="C115" i="9"/>
  <c r="D115" i="9"/>
  <c r="C116" i="9"/>
  <c r="D116" i="9"/>
  <c r="C117" i="9"/>
  <c r="D117" i="9"/>
  <c r="C118" i="9"/>
  <c r="D118" i="9"/>
  <c r="C119" i="9"/>
  <c r="D119" i="9"/>
  <c r="C120" i="9"/>
  <c r="D120" i="9"/>
  <c r="C121" i="9"/>
  <c r="D121" i="9"/>
  <c r="C122" i="9"/>
  <c r="D122" i="9"/>
  <c r="C123" i="9"/>
  <c r="D123" i="9"/>
  <c r="C124" i="9"/>
  <c r="D124" i="9"/>
  <c r="C125" i="9"/>
  <c r="D125" i="9"/>
  <c r="C126" i="9"/>
  <c r="D126" i="9"/>
  <c r="D48" i="9" l="1"/>
  <c r="D49" i="9"/>
  <c r="D50" i="9"/>
  <c r="D51" i="9"/>
  <c r="D52" i="9"/>
  <c r="D53" i="9"/>
  <c r="D54" i="9"/>
  <c r="D55" i="9"/>
  <c r="D56" i="9"/>
  <c r="D57" i="9"/>
  <c r="D47" i="9"/>
  <c r="D43" i="9"/>
  <c r="D44" i="9"/>
  <c r="D45" i="9"/>
  <c r="D42" i="9"/>
  <c r="D34" i="9"/>
  <c r="D35" i="9"/>
  <c r="D40" i="9"/>
  <c r="D36" i="9"/>
  <c r="D37" i="9"/>
  <c r="D38" i="9"/>
  <c r="D39" i="9"/>
  <c r="D33" i="9"/>
  <c r="D27" i="9"/>
  <c r="D28" i="9"/>
  <c r="D29" i="9"/>
  <c r="D30" i="9"/>
  <c r="D31" i="9"/>
  <c r="D26" i="9"/>
  <c r="D21" i="9"/>
  <c r="D22" i="9"/>
  <c r="D23" i="9"/>
  <c r="D24" i="9"/>
  <c r="D20" i="9"/>
  <c r="D15" i="9"/>
  <c r="D16" i="9"/>
  <c r="D17" i="9"/>
  <c r="D18" i="9"/>
  <c r="D14" i="9"/>
  <c r="D12" i="9"/>
  <c r="D11" i="9"/>
  <c r="D10" i="9"/>
  <c r="D5" i="9"/>
  <c r="D6" i="9"/>
  <c r="D7" i="9"/>
  <c r="D8" i="9"/>
  <c r="D4" i="9"/>
  <c r="C5" i="9"/>
  <c r="C6" i="9"/>
  <c r="C7" i="9"/>
  <c r="C8" i="9"/>
  <c r="C10" i="9"/>
  <c r="C11" i="9"/>
  <c r="C12" i="9"/>
  <c r="C14" i="9"/>
  <c r="C15" i="9"/>
  <c r="C16" i="9"/>
  <c r="C17" i="9"/>
  <c r="C18" i="9"/>
  <c r="C20" i="9"/>
  <c r="C21" i="9"/>
  <c r="C22" i="9"/>
  <c r="C23" i="9"/>
  <c r="C24" i="9"/>
  <c r="C26" i="9"/>
  <c r="C27" i="9"/>
  <c r="C28" i="9"/>
  <c r="C29" i="9"/>
  <c r="C30" i="9"/>
  <c r="C31" i="9"/>
  <c r="C33" i="9"/>
  <c r="C34" i="9"/>
  <c r="C35" i="9"/>
  <c r="C40" i="9"/>
  <c r="C36" i="9"/>
  <c r="C37" i="9"/>
  <c r="C38" i="9"/>
  <c r="C39" i="9"/>
  <c r="C42" i="9"/>
  <c r="C43" i="9"/>
  <c r="C44" i="9"/>
  <c r="C45" i="9"/>
  <c r="C47" i="9"/>
  <c r="C48" i="9"/>
  <c r="C49" i="9"/>
  <c r="C50" i="9"/>
  <c r="C51" i="9"/>
  <c r="C52" i="9"/>
  <c r="C53" i="9"/>
  <c r="C54" i="9"/>
  <c r="C55" i="9"/>
  <c r="C56" i="9"/>
  <c r="C57" i="9"/>
  <c r="C4" i="9"/>
  <c r="SX63" i="6" l="1"/>
  <c r="SW63" i="6"/>
  <c r="SV63" i="6"/>
  <c r="SU63" i="6"/>
  <c r="ST63" i="6"/>
  <c r="SS63" i="6"/>
  <c r="SR63" i="6"/>
  <c r="SQ63" i="6"/>
  <c r="SP63" i="6"/>
  <c r="SO63" i="6"/>
  <c r="SN63" i="6"/>
  <c r="SM63" i="6"/>
  <c r="SL63" i="6"/>
  <c r="SK63" i="6"/>
  <c r="SJ63" i="6"/>
  <c r="SI63" i="6"/>
  <c r="SH63" i="6"/>
  <c r="SG63" i="6"/>
  <c r="SF63" i="6"/>
  <c r="SE63" i="6"/>
  <c r="SD63" i="6"/>
  <c r="SC63" i="6"/>
  <c r="SB63" i="6"/>
  <c r="SA63" i="6"/>
  <c r="RZ63" i="6"/>
  <c r="RY63" i="6"/>
  <c r="RX63" i="6"/>
  <c r="RW63" i="6"/>
  <c r="RV63" i="6"/>
  <c r="RU63" i="6"/>
  <c r="RT63" i="6"/>
  <c r="RS63" i="6"/>
  <c r="RR63" i="6"/>
  <c r="RQ63" i="6"/>
  <c r="RP63" i="6"/>
  <c r="RO63" i="6"/>
  <c r="RN63" i="6"/>
  <c r="RM63" i="6"/>
  <c r="RL63" i="6"/>
  <c r="RK63" i="6"/>
  <c r="RJ63" i="6"/>
  <c r="RI63" i="6"/>
  <c r="RH63" i="6"/>
  <c r="RG63" i="6"/>
  <c r="RF63" i="6"/>
  <c r="RE63" i="6"/>
  <c r="RD63" i="6"/>
  <c r="RC63" i="6"/>
  <c r="RB63" i="6"/>
  <c r="RA63" i="6"/>
  <c r="QZ63" i="6"/>
  <c r="QY63" i="6"/>
  <c r="QX63" i="6"/>
  <c r="QW63" i="6"/>
  <c r="QV63" i="6"/>
  <c r="QU63" i="6"/>
  <c r="QT63" i="6"/>
  <c r="QS63" i="6"/>
  <c r="QR63" i="6"/>
  <c r="QQ63" i="6"/>
  <c r="QP63" i="6"/>
  <c r="QO63" i="6"/>
  <c r="QN63" i="6"/>
  <c r="QM63" i="6"/>
  <c r="QL63" i="6"/>
  <c r="QK63" i="6"/>
  <c r="QJ63" i="6"/>
  <c r="QI63" i="6"/>
  <c r="QH63" i="6"/>
  <c r="QG63" i="6"/>
  <c r="QF63" i="6"/>
  <c r="QE63" i="6"/>
  <c r="QD63" i="6"/>
  <c r="QC63" i="6"/>
  <c r="QB63" i="6"/>
  <c r="QA63" i="6"/>
  <c r="PZ63" i="6"/>
  <c r="PY63" i="6"/>
  <c r="PX63" i="6"/>
  <c r="PW63" i="6"/>
  <c r="PV63" i="6"/>
  <c r="PU63" i="6"/>
  <c r="PT63" i="6"/>
  <c r="PS63" i="6"/>
  <c r="PR63" i="6"/>
  <c r="PQ63" i="6"/>
  <c r="PP63" i="6"/>
  <c r="PO63" i="6"/>
  <c r="PN63" i="6"/>
  <c r="PM63" i="6"/>
  <c r="PL63" i="6"/>
  <c r="PK63" i="6"/>
  <c r="PJ63" i="6"/>
  <c r="PI63" i="6"/>
  <c r="PH63" i="6"/>
  <c r="PG63" i="6"/>
  <c r="PF63" i="6"/>
  <c r="PE63" i="6"/>
  <c r="PD63" i="6"/>
  <c r="PC63" i="6"/>
  <c r="PB63" i="6"/>
  <c r="PA63" i="6"/>
  <c r="OZ63" i="6"/>
  <c r="OY63" i="6"/>
  <c r="OX63" i="6"/>
  <c r="OW63" i="6"/>
  <c r="OV63" i="6"/>
  <c r="OU63" i="6"/>
  <c r="OT63" i="6"/>
  <c r="OS63" i="6"/>
  <c r="OR63" i="6"/>
  <c r="OQ63" i="6"/>
  <c r="OP63" i="6"/>
  <c r="OO63" i="6"/>
  <c r="ON63" i="6"/>
  <c r="OM63" i="6"/>
  <c r="OL63" i="6"/>
  <c r="OK63" i="6"/>
  <c r="OJ63" i="6"/>
  <c r="OI63" i="6"/>
  <c r="OH63" i="6"/>
  <c r="OG63" i="6"/>
  <c r="OF63" i="6"/>
  <c r="OE63" i="6"/>
  <c r="OD63" i="6"/>
  <c r="OC63" i="6"/>
  <c r="OB63" i="6"/>
  <c r="OA63" i="6"/>
  <c r="NZ63" i="6"/>
  <c r="NY63" i="6"/>
  <c r="NX63" i="6"/>
  <c r="NW63" i="6"/>
  <c r="NV63" i="6"/>
  <c r="NU63" i="6"/>
  <c r="NT63" i="6"/>
  <c r="NS63" i="6"/>
  <c r="NR63" i="6"/>
  <c r="NQ63" i="6"/>
  <c r="NP63" i="6"/>
  <c r="NO63" i="6"/>
  <c r="NN63" i="6"/>
  <c r="NM63" i="6"/>
  <c r="NL63" i="6"/>
  <c r="NK63" i="6"/>
  <c r="NJ63" i="6"/>
  <c r="NI63" i="6"/>
  <c r="NH63" i="6"/>
  <c r="NG63" i="6"/>
  <c r="NF63" i="6"/>
  <c r="NE63" i="6"/>
  <c r="ND63" i="6"/>
  <c r="NC63" i="6"/>
  <c r="NB63" i="6"/>
  <c r="NA63" i="6"/>
  <c r="MZ63" i="6"/>
  <c r="MY63" i="6"/>
  <c r="MX63" i="6"/>
  <c r="MW63" i="6"/>
  <c r="MV63" i="6"/>
  <c r="MU63" i="6"/>
  <c r="MT63" i="6"/>
  <c r="MS63" i="6"/>
  <c r="MR63" i="6"/>
  <c r="MQ63" i="6"/>
  <c r="MP63" i="6"/>
  <c r="MO63" i="6"/>
  <c r="MN63" i="6"/>
  <c r="MM63" i="6"/>
  <c r="ML63" i="6"/>
  <c r="MK63" i="6"/>
  <c r="MJ63" i="6"/>
  <c r="MI63" i="6"/>
  <c r="MH63" i="6"/>
  <c r="MG63" i="6"/>
  <c r="MF63" i="6"/>
  <c r="ME63" i="6"/>
  <c r="MD63" i="6"/>
  <c r="MC63" i="6"/>
  <c r="MB63" i="6"/>
  <c r="MA63" i="6"/>
  <c r="LZ63" i="6"/>
  <c r="LY63" i="6"/>
  <c r="LX63" i="6"/>
  <c r="LW63" i="6"/>
  <c r="LV63" i="6"/>
  <c r="LU63" i="6"/>
  <c r="LT63" i="6"/>
  <c r="LS63" i="6"/>
  <c r="LR63" i="6"/>
  <c r="LQ63" i="6"/>
  <c r="LP63" i="6"/>
  <c r="LO63" i="6"/>
  <c r="LN63" i="6"/>
  <c r="LM63" i="6"/>
  <c r="LL63" i="6"/>
  <c r="LK63" i="6"/>
  <c r="LJ63" i="6"/>
  <c r="LI63" i="6"/>
  <c r="LH63" i="6"/>
  <c r="LG63" i="6"/>
  <c r="LF63" i="6"/>
  <c r="LE63" i="6"/>
  <c r="LD63" i="6"/>
  <c r="LC63" i="6"/>
  <c r="LB63" i="6"/>
  <c r="LA63" i="6"/>
  <c r="KZ63" i="6"/>
  <c r="KY63" i="6"/>
  <c r="KX63" i="6"/>
  <c r="KW63" i="6"/>
  <c r="KV63" i="6"/>
  <c r="KU63" i="6"/>
  <c r="KT63" i="6"/>
  <c r="KS63" i="6"/>
  <c r="KR63" i="6"/>
  <c r="KQ63" i="6"/>
  <c r="KP63" i="6"/>
  <c r="KO63" i="6"/>
  <c r="KN63" i="6"/>
  <c r="KM63" i="6"/>
  <c r="KL63" i="6"/>
  <c r="KK63" i="6"/>
  <c r="KJ63" i="6"/>
  <c r="KI63" i="6"/>
  <c r="KH63" i="6"/>
  <c r="KG63" i="6"/>
  <c r="KF63" i="6"/>
  <c r="KE63" i="6"/>
  <c r="KD63" i="6"/>
  <c r="KC63" i="6"/>
  <c r="KB63" i="6"/>
  <c r="KA63" i="6"/>
  <c r="JZ63" i="6"/>
  <c r="JY63" i="6"/>
  <c r="JX63" i="6"/>
  <c r="JW63" i="6"/>
  <c r="JV63" i="6"/>
  <c r="JU63" i="6"/>
  <c r="JT63" i="6"/>
  <c r="JS63" i="6"/>
  <c r="JR63" i="6"/>
  <c r="JQ63" i="6"/>
  <c r="JP63" i="6"/>
  <c r="JO63" i="6"/>
  <c r="JN63" i="6"/>
  <c r="JM63" i="6"/>
  <c r="JL63" i="6"/>
  <c r="JK63" i="6"/>
  <c r="JJ63" i="6"/>
  <c r="JI63" i="6"/>
  <c r="JH63" i="6"/>
  <c r="JG63" i="6"/>
  <c r="JF63" i="6"/>
  <c r="JE63" i="6"/>
  <c r="JD63" i="6"/>
  <c r="JC63" i="6"/>
  <c r="JB63" i="6"/>
  <c r="JA63" i="6"/>
  <c r="IZ63" i="6"/>
  <c r="IY63" i="6"/>
  <c r="IX63" i="6"/>
  <c r="IW63" i="6"/>
  <c r="IV63" i="6"/>
  <c r="IU63" i="6"/>
  <c r="IT63" i="6"/>
  <c r="IS63" i="6"/>
  <c r="IR63" i="6"/>
  <c r="IQ63" i="6"/>
  <c r="IP63" i="6"/>
  <c r="IO63" i="6"/>
  <c r="IN63" i="6"/>
  <c r="IM63" i="6"/>
  <c r="IL63" i="6"/>
  <c r="IK63" i="6"/>
  <c r="IJ63" i="6"/>
  <c r="II63" i="6"/>
  <c r="IH63" i="6"/>
  <c r="IG63" i="6"/>
  <c r="IF63" i="6"/>
  <c r="IE63" i="6"/>
  <c r="ID63" i="6"/>
  <c r="IC63" i="6"/>
  <c r="IB63" i="6"/>
  <c r="IA63" i="6"/>
  <c r="HZ63" i="6"/>
  <c r="HY63" i="6"/>
  <c r="HX63" i="6"/>
  <c r="HW63" i="6"/>
  <c r="HV63" i="6"/>
  <c r="HU63" i="6"/>
  <c r="HT63" i="6"/>
  <c r="HS63" i="6"/>
  <c r="HR63" i="6"/>
  <c r="HQ63" i="6"/>
  <c r="HP63" i="6"/>
  <c r="HO63" i="6"/>
  <c r="HN63" i="6"/>
  <c r="HM63" i="6"/>
  <c r="HL63" i="6"/>
  <c r="HK63" i="6"/>
  <c r="HJ63" i="6"/>
  <c r="HI63" i="6"/>
  <c r="HH63" i="6"/>
  <c r="HG63" i="6"/>
  <c r="HF63" i="6"/>
  <c r="HE63" i="6"/>
  <c r="HD63" i="6"/>
  <c r="HC63" i="6"/>
  <c r="HB63" i="6"/>
  <c r="HA63" i="6"/>
  <c r="GZ63" i="6"/>
  <c r="GY63" i="6"/>
  <c r="GX63" i="6"/>
  <c r="GW63" i="6"/>
  <c r="GV63" i="6"/>
  <c r="GU63" i="6"/>
  <c r="GT63" i="6"/>
  <c r="GS63" i="6"/>
  <c r="GR63" i="6"/>
  <c r="GQ63" i="6"/>
  <c r="GP63" i="6"/>
  <c r="GO63" i="6"/>
  <c r="GN63" i="6"/>
  <c r="GM63" i="6"/>
  <c r="GL63" i="6"/>
  <c r="GK63" i="6"/>
  <c r="GJ63" i="6"/>
  <c r="GI63" i="6"/>
  <c r="GH63" i="6"/>
  <c r="GG63" i="6"/>
  <c r="GF63" i="6"/>
  <c r="GE63" i="6"/>
  <c r="GD63" i="6"/>
  <c r="GC63" i="6"/>
  <c r="GB63" i="6"/>
  <c r="GA63" i="6"/>
  <c r="FZ63" i="6"/>
  <c r="FY63" i="6"/>
  <c r="FX63" i="6"/>
  <c r="FW63" i="6"/>
  <c r="FV63" i="6"/>
  <c r="FU63" i="6"/>
  <c r="FT63" i="6"/>
  <c r="FS63" i="6"/>
  <c r="FR63" i="6"/>
  <c r="FQ63" i="6"/>
  <c r="FP63" i="6"/>
  <c r="FO63" i="6"/>
  <c r="FN63" i="6"/>
  <c r="FM63" i="6"/>
  <c r="FL63" i="6"/>
  <c r="FK63" i="6"/>
  <c r="FJ63" i="6"/>
  <c r="FI63" i="6"/>
  <c r="FH63" i="6"/>
  <c r="FG63" i="6"/>
  <c r="FF63" i="6"/>
  <c r="FE63" i="6"/>
  <c r="FD63" i="6"/>
  <c r="FC63" i="6"/>
  <c r="FB63" i="6"/>
  <c r="FA63" i="6"/>
  <c r="EZ63" i="6"/>
  <c r="EY63" i="6"/>
  <c r="EX63" i="6"/>
  <c r="EW63" i="6"/>
  <c r="EV63" i="6"/>
  <c r="EU63" i="6"/>
  <c r="ET63" i="6"/>
  <c r="ES63" i="6"/>
  <c r="ER63" i="6"/>
  <c r="EQ63" i="6"/>
  <c r="EP63" i="6"/>
  <c r="EO63" i="6"/>
  <c r="EN63" i="6"/>
  <c r="EM63" i="6"/>
  <c r="EL63" i="6"/>
  <c r="EK63" i="6"/>
  <c r="EJ63" i="6"/>
  <c r="EI63" i="6"/>
  <c r="EH63" i="6"/>
  <c r="EG63" i="6"/>
  <c r="EF63" i="6"/>
  <c r="EE63" i="6"/>
  <c r="ED63" i="6"/>
  <c r="EC63" i="6"/>
  <c r="EB63" i="6"/>
  <c r="EA63" i="6"/>
  <c r="DZ63" i="6"/>
  <c r="DY63" i="6"/>
  <c r="DX63" i="6"/>
  <c r="DW63" i="6"/>
  <c r="DV63" i="6"/>
  <c r="DU63" i="6"/>
  <c r="DT63" i="6"/>
  <c r="DS63" i="6"/>
  <c r="DR63" i="6"/>
  <c r="DQ63" i="6"/>
  <c r="DP63" i="6"/>
  <c r="DO63" i="6"/>
  <c r="DN63" i="6"/>
  <c r="DM63" i="6"/>
  <c r="DL63" i="6"/>
  <c r="DK63" i="6"/>
  <c r="DJ63" i="6"/>
  <c r="DI63" i="6"/>
  <c r="DH63" i="6"/>
  <c r="DG63" i="6"/>
  <c r="DF63" i="6"/>
  <c r="DE63" i="6"/>
  <c r="DD63" i="6"/>
  <c r="DC63" i="6"/>
  <c r="DB63" i="6"/>
  <c r="DA63" i="6"/>
  <c r="CZ63" i="6"/>
  <c r="CY63" i="6"/>
  <c r="CX63" i="6"/>
  <c r="CW63" i="6"/>
  <c r="CV63" i="6"/>
  <c r="CU63" i="6"/>
  <c r="CT63" i="6"/>
  <c r="CS63" i="6"/>
  <c r="CR63" i="6"/>
  <c r="CQ63" i="6"/>
  <c r="CP63" i="6"/>
  <c r="CO63" i="6"/>
  <c r="CN63" i="6"/>
  <c r="CM63" i="6"/>
  <c r="CL63" i="6"/>
  <c r="CK63" i="6"/>
  <c r="CJ63" i="6"/>
  <c r="CI63" i="6"/>
  <c r="CH63" i="6"/>
  <c r="CG63" i="6"/>
  <c r="CF63" i="6"/>
  <c r="CE63" i="6"/>
  <c r="CD63" i="6"/>
  <c r="CC63" i="6"/>
  <c r="CB63" i="6"/>
  <c r="CA63" i="6"/>
  <c r="BZ63" i="6"/>
  <c r="BY63" i="6"/>
  <c r="BX63" i="6"/>
  <c r="BW63" i="6"/>
  <c r="BV63" i="6"/>
  <c r="BU63" i="6"/>
  <c r="BT63" i="6"/>
  <c r="BS63" i="6"/>
  <c r="BR63" i="6"/>
  <c r="BQ63" i="6"/>
  <c r="BP63" i="6"/>
  <c r="BO63" i="6"/>
  <c r="BN63" i="6"/>
  <c r="BM63" i="6"/>
  <c r="BL63" i="6"/>
  <c r="BK63" i="6"/>
  <c r="BJ63" i="6"/>
  <c r="BI63" i="6"/>
  <c r="BH63" i="6"/>
  <c r="BG63" i="6"/>
  <c r="BF63" i="6"/>
  <c r="BE63" i="6"/>
  <c r="BD63" i="6"/>
  <c r="BC63" i="6"/>
  <c r="BB63" i="6"/>
  <c r="BA63" i="6"/>
  <c r="AZ63" i="6"/>
  <c r="AY63" i="6"/>
  <c r="AX63" i="6"/>
  <c r="AW63" i="6"/>
  <c r="AV63" i="6"/>
  <c r="AU63" i="6"/>
  <c r="AT63" i="6"/>
  <c r="AS63" i="6"/>
  <c r="AR63" i="6"/>
  <c r="AQ63" i="6"/>
  <c r="AP63" i="6"/>
  <c r="AO63" i="6"/>
  <c r="AN63" i="6"/>
  <c r="AM63" i="6"/>
  <c r="AL63" i="6"/>
  <c r="AK63" i="6"/>
  <c r="AJ63" i="6"/>
  <c r="AI63" i="6"/>
  <c r="AH63" i="6"/>
  <c r="AG63" i="6"/>
  <c r="AF63" i="6"/>
  <c r="AE63" i="6"/>
  <c r="AD63" i="6"/>
  <c r="AC63" i="6"/>
  <c r="AB63" i="6"/>
  <c r="AA63" i="6"/>
  <c r="Z63" i="6"/>
  <c r="Y63" i="6"/>
  <c r="X63" i="6"/>
  <c r="W63" i="6"/>
  <c r="V63" i="6"/>
  <c r="U63" i="6"/>
  <c r="T63" i="6"/>
  <c r="S63" i="6"/>
  <c r="R63" i="6"/>
  <c r="Q63" i="6"/>
  <c r="P63" i="6"/>
  <c r="O63" i="6"/>
  <c r="N63" i="6"/>
  <c r="M63" i="6"/>
  <c r="I63" i="6"/>
  <c r="SX62" i="6"/>
  <c r="SW62" i="6"/>
  <c r="SV62" i="6"/>
  <c r="SU62" i="6"/>
  <c r="ST62" i="6"/>
  <c r="SS62" i="6"/>
  <c r="SR62" i="6"/>
  <c r="SQ62" i="6"/>
  <c r="SP62" i="6"/>
  <c r="SO62" i="6"/>
  <c r="SN62" i="6"/>
  <c r="SM62" i="6"/>
  <c r="SL62" i="6"/>
  <c r="SK62" i="6"/>
  <c r="SJ62" i="6"/>
  <c r="SI62" i="6"/>
  <c r="SH62" i="6"/>
  <c r="SG62" i="6"/>
  <c r="SF62" i="6"/>
  <c r="SE62" i="6"/>
  <c r="SD62" i="6"/>
  <c r="SC62" i="6"/>
  <c r="SB62" i="6"/>
  <c r="SA62" i="6"/>
  <c r="RZ62" i="6"/>
  <c r="RY62" i="6"/>
  <c r="RX62" i="6"/>
  <c r="RW62" i="6"/>
  <c r="RV62" i="6"/>
  <c r="RU62" i="6"/>
  <c r="RT62" i="6"/>
  <c r="RS62" i="6"/>
  <c r="RR62" i="6"/>
  <c r="RQ62" i="6"/>
  <c r="RP62" i="6"/>
  <c r="RO62" i="6"/>
  <c r="RN62" i="6"/>
  <c r="RM62" i="6"/>
  <c r="RL62" i="6"/>
  <c r="RK62" i="6"/>
  <c r="RJ62" i="6"/>
  <c r="RI62" i="6"/>
  <c r="RH62" i="6"/>
  <c r="RG62" i="6"/>
  <c r="RF62" i="6"/>
  <c r="RE62" i="6"/>
  <c r="RD62" i="6"/>
  <c r="RC62" i="6"/>
  <c r="RB62" i="6"/>
  <c r="RA62" i="6"/>
  <c r="QZ62" i="6"/>
  <c r="QY62" i="6"/>
  <c r="QX62" i="6"/>
  <c r="QW62" i="6"/>
  <c r="QV62" i="6"/>
  <c r="QU62" i="6"/>
  <c r="QT62" i="6"/>
  <c r="QS62" i="6"/>
  <c r="QR62" i="6"/>
  <c r="QQ62" i="6"/>
  <c r="QP62" i="6"/>
  <c r="QO62" i="6"/>
  <c r="QN62" i="6"/>
  <c r="QM62" i="6"/>
  <c r="QL62" i="6"/>
  <c r="QK62" i="6"/>
  <c r="QJ62" i="6"/>
  <c r="QI62" i="6"/>
  <c r="QH62" i="6"/>
  <c r="QG62" i="6"/>
  <c r="QF62" i="6"/>
  <c r="QE62" i="6"/>
  <c r="QD62" i="6"/>
  <c r="QC62" i="6"/>
  <c r="QB62" i="6"/>
  <c r="QA62" i="6"/>
  <c r="PZ62" i="6"/>
  <c r="PY62" i="6"/>
  <c r="PX62" i="6"/>
  <c r="PW62" i="6"/>
  <c r="PV62" i="6"/>
  <c r="PU62" i="6"/>
  <c r="PT62" i="6"/>
  <c r="PS62" i="6"/>
  <c r="PR62" i="6"/>
  <c r="PQ62" i="6"/>
  <c r="PP62" i="6"/>
  <c r="PO62" i="6"/>
  <c r="PN62" i="6"/>
  <c r="PM62" i="6"/>
  <c r="PL62" i="6"/>
  <c r="PK62" i="6"/>
  <c r="PJ62" i="6"/>
  <c r="PI62" i="6"/>
  <c r="PH62" i="6"/>
  <c r="PG62" i="6"/>
  <c r="PF62" i="6"/>
  <c r="PE62" i="6"/>
  <c r="PD62" i="6"/>
  <c r="PC62" i="6"/>
  <c r="PB62" i="6"/>
  <c r="PA62" i="6"/>
  <c r="OZ62" i="6"/>
  <c r="OY62" i="6"/>
  <c r="OX62" i="6"/>
  <c r="OW62" i="6"/>
  <c r="OV62" i="6"/>
  <c r="OU62" i="6"/>
  <c r="OT62" i="6"/>
  <c r="OS62" i="6"/>
  <c r="OR62" i="6"/>
  <c r="OQ62" i="6"/>
  <c r="OP62" i="6"/>
  <c r="OO62" i="6"/>
  <c r="ON62" i="6"/>
  <c r="OM62" i="6"/>
  <c r="OL62" i="6"/>
  <c r="OK62" i="6"/>
  <c r="OJ62" i="6"/>
  <c r="OI62" i="6"/>
  <c r="OH62" i="6"/>
  <c r="OG62" i="6"/>
  <c r="OF62" i="6"/>
  <c r="OE62" i="6"/>
  <c r="OD62" i="6"/>
  <c r="OC62" i="6"/>
  <c r="OB62" i="6"/>
  <c r="OA62" i="6"/>
  <c r="NZ62" i="6"/>
  <c r="NY62" i="6"/>
  <c r="NX62" i="6"/>
  <c r="NW62" i="6"/>
  <c r="NV62" i="6"/>
  <c r="NU62" i="6"/>
  <c r="NT62" i="6"/>
  <c r="NS62" i="6"/>
  <c r="NR62" i="6"/>
  <c r="NQ62" i="6"/>
  <c r="NP62" i="6"/>
  <c r="NO62" i="6"/>
  <c r="NN62" i="6"/>
  <c r="NM62" i="6"/>
  <c r="NL62" i="6"/>
  <c r="NK62" i="6"/>
  <c r="NJ62" i="6"/>
  <c r="NI62" i="6"/>
  <c r="NH62" i="6"/>
  <c r="NG62" i="6"/>
  <c r="NF62" i="6"/>
  <c r="NE62" i="6"/>
  <c r="ND62" i="6"/>
  <c r="NC62" i="6"/>
  <c r="NB62" i="6"/>
  <c r="NA62" i="6"/>
  <c r="MZ62" i="6"/>
  <c r="MY62" i="6"/>
  <c r="MX62" i="6"/>
  <c r="MW62" i="6"/>
  <c r="MV62" i="6"/>
  <c r="MU62" i="6"/>
  <c r="MT62" i="6"/>
  <c r="MS62" i="6"/>
  <c r="MR62" i="6"/>
  <c r="MQ62" i="6"/>
  <c r="MP62" i="6"/>
  <c r="MO62" i="6"/>
  <c r="MN62" i="6"/>
  <c r="MM62" i="6"/>
  <c r="ML62" i="6"/>
  <c r="MK62" i="6"/>
  <c r="MJ62" i="6"/>
  <c r="MI62" i="6"/>
  <c r="MH62" i="6"/>
  <c r="MG62" i="6"/>
  <c r="MF62" i="6"/>
  <c r="ME62" i="6"/>
  <c r="MD62" i="6"/>
  <c r="MC62" i="6"/>
  <c r="MB62" i="6"/>
  <c r="MA62" i="6"/>
  <c r="LZ62" i="6"/>
  <c r="LY62" i="6"/>
  <c r="LX62" i="6"/>
  <c r="LW62" i="6"/>
  <c r="LV62" i="6"/>
  <c r="LU62" i="6"/>
  <c r="LT62" i="6"/>
  <c r="LS62" i="6"/>
  <c r="LR62" i="6"/>
  <c r="LQ62" i="6"/>
  <c r="LP62" i="6"/>
  <c r="LO62" i="6"/>
  <c r="LN62" i="6"/>
  <c r="LM62" i="6"/>
  <c r="LL62" i="6"/>
  <c r="LK62" i="6"/>
  <c r="LJ62" i="6"/>
  <c r="LI62" i="6"/>
  <c r="LH62" i="6"/>
  <c r="LG62" i="6"/>
  <c r="LF62" i="6"/>
  <c r="LE62" i="6"/>
  <c r="LD62" i="6"/>
  <c r="LC62" i="6"/>
  <c r="LB62" i="6"/>
  <c r="LA62" i="6"/>
  <c r="KZ62" i="6"/>
  <c r="KY62" i="6"/>
  <c r="KX62" i="6"/>
  <c r="KW62" i="6"/>
  <c r="KV62" i="6"/>
  <c r="KU62" i="6"/>
  <c r="KT62" i="6"/>
  <c r="KS62" i="6"/>
  <c r="KR62" i="6"/>
  <c r="KQ62" i="6"/>
  <c r="KP62" i="6"/>
  <c r="KO62" i="6"/>
  <c r="KN62" i="6"/>
  <c r="KM62" i="6"/>
  <c r="KL62" i="6"/>
  <c r="KK62" i="6"/>
  <c r="KJ62" i="6"/>
  <c r="KI62" i="6"/>
  <c r="KH62" i="6"/>
  <c r="KG62" i="6"/>
  <c r="KF62" i="6"/>
  <c r="KE62" i="6"/>
  <c r="KD62" i="6"/>
  <c r="KC62" i="6"/>
  <c r="KB62" i="6"/>
  <c r="KA62" i="6"/>
  <c r="JZ62" i="6"/>
  <c r="JY62" i="6"/>
  <c r="JX62" i="6"/>
  <c r="JW62" i="6"/>
  <c r="JV62" i="6"/>
  <c r="JU62" i="6"/>
  <c r="JT62" i="6"/>
  <c r="JS62" i="6"/>
  <c r="JR62" i="6"/>
  <c r="JQ62" i="6"/>
  <c r="JP62" i="6"/>
  <c r="JO62" i="6"/>
  <c r="JN62" i="6"/>
  <c r="JM62" i="6"/>
  <c r="JL62" i="6"/>
  <c r="JK62" i="6"/>
  <c r="JJ62" i="6"/>
  <c r="JI62" i="6"/>
  <c r="JH62" i="6"/>
  <c r="JG62" i="6"/>
  <c r="JF62" i="6"/>
  <c r="JE62" i="6"/>
  <c r="JD62" i="6"/>
  <c r="JC62" i="6"/>
  <c r="JB62" i="6"/>
  <c r="JA62" i="6"/>
  <c r="IZ62" i="6"/>
  <c r="IY62" i="6"/>
  <c r="IX62" i="6"/>
  <c r="IW62" i="6"/>
  <c r="IV62" i="6"/>
  <c r="IU62" i="6"/>
  <c r="IT62" i="6"/>
  <c r="IS62" i="6"/>
  <c r="IR62" i="6"/>
  <c r="IQ62" i="6"/>
  <c r="IP62" i="6"/>
  <c r="IO62" i="6"/>
  <c r="IN62" i="6"/>
  <c r="IM62" i="6"/>
  <c r="IL62" i="6"/>
  <c r="IK62" i="6"/>
  <c r="IJ62" i="6"/>
  <c r="II62" i="6"/>
  <c r="IH62" i="6"/>
  <c r="IG62" i="6"/>
  <c r="IF62" i="6"/>
  <c r="IE62" i="6"/>
  <c r="ID62" i="6"/>
  <c r="IC62" i="6"/>
  <c r="IB62" i="6"/>
  <c r="IA62" i="6"/>
  <c r="HZ62" i="6"/>
  <c r="HY62" i="6"/>
  <c r="HX62" i="6"/>
  <c r="HW62" i="6"/>
  <c r="HV62" i="6"/>
  <c r="HU62" i="6"/>
  <c r="HT62" i="6"/>
  <c r="HS62" i="6"/>
  <c r="HR62" i="6"/>
  <c r="HQ62" i="6"/>
  <c r="HP62" i="6"/>
  <c r="HO62" i="6"/>
  <c r="HN62" i="6"/>
  <c r="HM62" i="6"/>
  <c r="HL62" i="6"/>
  <c r="HK62" i="6"/>
  <c r="HJ62" i="6"/>
  <c r="HI62" i="6"/>
  <c r="HH62" i="6"/>
  <c r="HG62" i="6"/>
  <c r="HF62" i="6"/>
  <c r="HE62" i="6"/>
  <c r="HD62" i="6"/>
  <c r="HC62" i="6"/>
  <c r="HB62" i="6"/>
  <c r="HA62" i="6"/>
  <c r="GZ62" i="6"/>
  <c r="GY62" i="6"/>
  <c r="GX62" i="6"/>
  <c r="GW62" i="6"/>
  <c r="GV62" i="6"/>
  <c r="GU62" i="6"/>
  <c r="GT62" i="6"/>
  <c r="GS62" i="6"/>
  <c r="GR62" i="6"/>
  <c r="GQ62" i="6"/>
  <c r="GP62" i="6"/>
  <c r="GO62" i="6"/>
  <c r="GN62" i="6"/>
  <c r="GM62" i="6"/>
  <c r="GL62" i="6"/>
  <c r="GK62" i="6"/>
  <c r="GJ62" i="6"/>
  <c r="GI62" i="6"/>
  <c r="GH62" i="6"/>
  <c r="GG62" i="6"/>
  <c r="GF62" i="6"/>
  <c r="GE62" i="6"/>
  <c r="GD62" i="6"/>
  <c r="GC62" i="6"/>
  <c r="GB62" i="6"/>
  <c r="GA62" i="6"/>
  <c r="FZ62" i="6"/>
  <c r="FY62" i="6"/>
  <c r="FX62" i="6"/>
  <c r="FW62" i="6"/>
  <c r="FV62" i="6"/>
  <c r="FU62" i="6"/>
  <c r="FT62" i="6"/>
  <c r="FS62" i="6"/>
  <c r="FR62" i="6"/>
  <c r="FQ62" i="6"/>
  <c r="FP62" i="6"/>
  <c r="FO62" i="6"/>
  <c r="FN62" i="6"/>
  <c r="FM62" i="6"/>
  <c r="FL62" i="6"/>
  <c r="FK62" i="6"/>
  <c r="FJ62" i="6"/>
  <c r="FI62" i="6"/>
  <c r="FH62" i="6"/>
  <c r="FG62" i="6"/>
  <c r="FF62" i="6"/>
  <c r="FE62" i="6"/>
  <c r="FD62" i="6"/>
  <c r="FC62" i="6"/>
  <c r="FB62" i="6"/>
  <c r="FA62" i="6"/>
  <c r="EZ62" i="6"/>
  <c r="EY62" i="6"/>
  <c r="EX62" i="6"/>
  <c r="EW62" i="6"/>
  <c r="EV62" i="6"/>
  <c r="EU62" i="6"/>
  <c r="ET62" i="6"/>
  <c r="ES62" i="6"/>
  <c r="ER62" i="6"/>
  <c r="EQ62" i="6"/>
  <c r="EP62" i="6"/>
  <c r="EO62" i="6"/>
  <c r="EN62" i="6"/>
  <c r="EM62" i="6"/>
  <c r="EL62" i="6"/>
  <c r="EK62" i="6"/>
  <c r="EJ62" i="6"/>
  <c r="EI62" i="6"/>
  <c r="EH62" i="6"/>
  <c r="EG62" i="6"/>
  <c r="EF62" i="6"/>
  <c r="EE62" i="6"/>
  <c r="ED62" i="6"/>
  <c r="EC62" i="6"/>
  <c r="EB62" i="6"/>
  <c r="EA62" i="6"/>
  <c r="DZ62" i="6"/>
  <c r="DY62" i="6"/>
  <c r="DX62" i="6"/>
  <c r="DW62" i="6"/>
  <c r="DV62" i="6"/>
  <c r="DU62" i="6"/>
  <c r="DT62" i="6"/>
  <c r="DS62" i="6"/>
  <c r="DR62" i="6"/>
  <c r="DQ62" i="6"/>
  <c r="DP62" i="6"/>
  <c r="DO62" i="6"/>
  <c r="DN62" i="6"/>
  <c r="DM62" i="6"/>
  <c r="DL62" i="6"/>
  <c r="DK62" i="6"/>
  <c r="DJ62" i="6"/>
  <c r="DI62" i="6"/>
  <c r="DH62" i="6"/>
  <c r="DG62" i="6"/>
  <c r="DF62" i="6"/>
  <c r="DE62" i="6"/>
  <c r="DD62" i="6"/>
  <c r="DC62" i="6"/>
  <c r="DB62" i="6"/>
  <c r="DA62" i="6"/>
  <c r="CZ62" i="6"/>
  <c r="CY62" i="6"/>
  <c r="CX62" i="6"/>
  <c r="CW62" i="6"/>
  <c r="CV62" i="6"/>
  <c r="CU62" i="6"/>
  <c r="CT62" i="6"/>
  <c r="CS62" i="6"/>
  <c r="CR62" i="6"/>
  <c r="CQ62" i="6"/>
  <c r="CP62" i="6"/>
  <c r="CO62" i="6"/>
  <c r="CN62" i="6"/>
  <c r="CM62" i="6"/>
  <c r="CL62" i="6"/>
  <c r="CK62" i="6"/>
  <c r="CJ62" i="6"/>
  <c r="CI62" i="6"/>
  <c r="CH62" i="6"/>
  <c r="CG62" i="6"/>
  <c r="CF62" i="6"/>
  <c r="CE62" i="6"/>
  <c r="CD62" i="6"/>
  <c r="CC62" i="6"/>
  <c r="CB62" i="6"/>
  <c r="CA62" i="6"/>
  <c r="BZ62" i="6"/>
  <c r="BY62" i="6"/>
  <c r="BX62" i="6"/>
  <c r="BW62" i="6"/>
  <c r="BV62" i="6"/>
  <c r="BU62" i="6"/>
  <c r="BT62" i="6"/>
  <c r="BS62" i="6"/>
  <c r="BR62" i="6"/>
  <c r="BQ62" i="6"/>
  <c r="BP62" i="6"/>
  <c r="BO62" i="6"/>
  <c r="BN62" i="6"/>
  <c r="BM62" i="6"/>
  <c r="BL62" i="6"/>
  <c r="BK62" i="6"/>
  <c r="BJ62" i="6"/>
  <c r="BI62" i="6"/>
  <c r="BH62" i="6"/>
  <c r="BG62" i="6"/>
  <c r="BF62" i="6"/>
  <c r="BE62" i="6"/>
  <c r="BD62" i="6"/>
  <c r="BC62" i="6"/>
  <c r="BB62" i="6"/>
  <c r="BA62" i="6"/>
  <c r="AZ62" i="6"/>
  <c r="AY62" i="6"/>
  <c r="AX62" i="6"/>
  <c r="AW62" i="6"/>
  <c r="AV62" i="6"/>
  <c r="AU62" i="6"/>
  <c r="AT62" i="6"/>
  <c r="AS62" i="6"/>
  <c r="AR62" i="6"/>
  <c r="AQ62" i="6"/>
  <c r="AP62" i="6"/>
  <c r="AO62" i="6"/>
  <c r="AN62" i="6"/>
  <c r="AM62" i="6"/>
  <c r="AL62" i="6"/>
  <c r="AK62" i="6"/>
  <c r="AJ62" i="6"/>
  <c r="AI62" i="6"/>
  <c r="AH62" i="6"/>
  <c r="AG62" i="6"/>
  <c r="AF62" i="6"/>
  <c r="AE62" i="6"/>
  <c r="AD62" i="6"/>
  <c r="AC62" i="6"/>
  <c r="AB62" i="6"/>
  <c r="AA62" i="6"/>
  <c r="Z62" i="6"/>
  <c r="Y62" i="6"/>
  <c r="X62" i="6"/>
  <c r="W62" i="6"/>
  <c r="V62" i="6"/>
  <c r="U62" i="6"/>
  <c r="T62" i="6"/>
  <c r="S62" i="6"/>
  <c r="R62" i="6"/>
  <c r="Q62" i="6"/>
  <c r="P62" i="6"/>
  <c r="O62" i="6"/>
  <c r="N62" i="6"/>
  <c r="M62" i="6"/>
  <c r="I62" i="6"/>
  <c r="SX64" i="6"/>
  <c r="SW64" i="6"/>
  <c r="SV64" i="6"/>
  <c r="SU64" i="6"/>
  <c r="ST64" i="6"/>
  <c r="SS64" i="6"/>
  <c r="SR64" i="6"/>
  <c r="SQ64" i="6"/>
  <c r="SP64" i="6"/>
  <c r="SO64" i="6"/>
  <c r="SN64" i="6"/>
  <c r="SM64" i="6"/>
  <c r="SL64" i="6"/>
  <c r="SK64" i="6"/>
  <c r="SJ64" i="6"/>
  <c r="SI64" i="6"/>
  <c r="SH64" i="6"/>
  <c r="SG64" i="6"/>
  <c r="SF64" i="6"/>
  <c r="SE64" i="6"/>
  <c r="SD64" i="6"/>
  <c r="SC64" i="6"/>
  <c r="SB64" i="6"/>
  <c r="SA64" i="6"/>
  <c r="RZ64" i="6"/>
  <c r="RY64" i="6"/>
  <c r="RX64" i="6"/>
  <c r="RW64" i="6"/>
  <c r="RV64" i="6"/>
  <c r="RU64" i="6"/>
  <c r="RT64" i="6"/>
  <c r="RS64" i="6"/>
  <c r="RR64" i="6"/>
  <c r="RQ64" i="6"/>
  <c r="RP64" i="6"/>
  <c r="RO64" i="6"/>
  <c r="RN64" i="6"/>
  <c r="RM64" i="6"/>
  <c r="RL64" i="6"/>
  <c r="RK64" i="6"/>
  <c r="RJ64" i="6"/>
  <c r="RI64" i="6"/>
  <c r="RH64" i="6"/>
  <c r="RG64" i="6"/>
  <c r="RF64" i="6"/>
  <c r="RE64" i="6"/>
  <c r="RD64" i="6"/>
  <c r="RC64" i="6"/>
  <c r="RB64" i="6"/>
  <c r="RA64" i="6"/>
  <c r="QZ64" i="6"/>
  <c r="QY64" i="6"/>
  <c r="QX64" i="6"/>
  <c r="QW64" i="6"/>
  <c r="QV64" i="6"/>
  <c r="QU64" i="6"/>
  <c r="QT64" i="6"/>
  <c r="QS64" i="6"/>
  <c r="QR64" i="6"/>
  <c r="QQ64" i="6"/>
  <c r="QP64" i="6"/>
  <c r="QO64" i="6"/>
  <c r="QN64" i="6"/>
  <c r="QM64" i="6"/>
  <c r="QL64" i="6"/>
  <c r="QK64" i="6"/>
  <c r="QJ64" i="6"/>
  <c r="QI64" i="6"/>
  <c r="QH64" i="6"/>
  <c r="QG64" i="6"/>
  <c r="QF64" i="6"/>
  <c r="QE64" i="6"/>
  <c r="QD64" i="6"/>
  <c r="QC64" i="6"/>
  <c r="QB64" i="6"/>
  <c r="QA64" i="6"/>
  <c r="PZ64" i="6"/>
  <c r="PY64" i="6"/>
  <c r="PX64" i="6"/>
  <c r="PW64" i="6"/>
  <c r="PV64" i="6"/>
  <c r="PU64" i="6"/>
  <c r="PT64" i="6"/>
  <c r="PS64" i="6"/>
  <c r="PR64" i="6"/>
  <c r="PQ64" i="6"/>
  <c r="PP64" i="6"/>
  <c r="PO64" i="6"/>
  <c r="PN64" i="6"/>
  <c r="PM64" i="6"/>
  <c r="PL64" i="6"/>
  <c r="PK64" i="6"/>
  <c r="PJ64" i="6"/>
  <c r="PI64" i="6"/>
  <c r="PH64" i="6"/>
  <c r="PG64" i="6"/>
  <c r="PF64" i="6"/>
  <c r="PE64" i="6"/>
  <c r="PD64" i="6"/>
  <c r="PC64" i="6"/>
  <c r="PB64" i="6"/>
  <c r="PA64" i="6"/>
  <c r="OZ64" i="6"/>
  <c r="OY64" i="6"/>
  <c r="OX64" i="6"/>
  <c r="OW64" i="6"/>
  <c r="OV64" i="6"/>
  <c r="OU64" i="6"/>
  <c r="OT64" i="6"/>
  <c r="OS64" i="6"/>
  <c r="OR64" i="6"/>
  <c r="OQ64" i="6"/>
  <c r="OP64" i="6"/>
  <c r="OO64" i="6"/>
  <c r="ON64" i="6"/>
  <c r="OM64" i="6"/>
  <c r="OL64" i="6"/>
  <c r="OK64" i="6"/>
  <c r="OJ64" i="6"/>
  <c r="OI64" i="6"/>
  <c r="OH64" i="6"/>
  <c r="OG64" i="6"/>
  <c r="OF64" i="6"/>
  <c r="OE64" i="6"/>
  <c r="OD64" i="6"/>
  <c r="OC64" i="6"/>
  <c r="OB64" i="6"/>
  <c r="OA64" i="6"/>
  <c r="NZ64" i="6"/>
  <c r="NY64" i="6"/>
  <c r="NX64" i="6"/>
  <c r="NW64" i="6"/>
  <c r="NV64" i="6"/>
  <c r="NU64" i="6"/>
  <c r="NT64" i="6"/>
  <c r="NS64" i="6"/>
  <c r="NR64" i="6"/>
  <c r="NQ64" i="6"/>
  <c r="NP64" i="6"/>
  <c r="NO64" i="6"/>
  <c r="NN64" i="6"/>
  <c r="NM64" i="6"/>
  <c r="NL64" i="6"/>
  <c r="NK64" i="6"/>
  <c r="NJ64" i="6"/>
  <c r="NI64" i="6"/>
  <c r="NH64" i="6"/>
  <c r="NG64" i="6"/>
  <c r="NF64" i="6"/>
  <c r="NE64" i="6"/>
  <c r="ND64" i="6"/>
  <c r="NC64" i="6"/>
  <c r="NB64" i="6"/>
  <c r="NA64" i="6"/>
  <c r="MZ64" i="6"/>
  <c r="MY64" i="6"/>
  <c r="MX64" i="6"/>
  <c r="MW64" i="6"/>
  <c r="MV64" i="6"/>
  <c r="MU64" i="6"/>
  <c r="MT64" i="6"/>
  <c r="MS64" i="6"/>
  <c r="MR64" i="6"/>
  <c r="MQ64" i="6"/>
  <c r="MP64" i="6"/>
  <c r="MO64" i="6"/>
  <c r="MN64" i="6"/>
  <c r="MM64" i="6"/>
  <c r="ML64" i="6"/>
  <c r="MK64" i="6"/>
  <c r="MJ64" i="6"/>
  <c r="MI64" i="6"/>
  <c r="MH64" i="6"/>
  <c r="MG64" i="6"/>
  <c r="MF64" i="6"/>
  <c r="ME64" i="6"/>
  <c r="MD64" i="6"/>
  <c r="MC64" i="6"/>
  <c r="MB64" i="6"/>
  <c r="MA64" i="6"/>
  <c r="LZ64" i="6"/>
  <c r="LY64" i="6"/>
  <c r="LX64" i="6"/>
  <c r="LW64" i="6"/>
  <c r="LV64" i="6"/>
  <c r="LU64" i="6"/>
  <c r="LT64" i="6"/>
  <c r="LS64" i="6"/>
  <c r="LR64" i="6"/>
  <c r="LQ64" i="6"/>
  <c r="LP64" i="6"/>
  <c r="LO64" i="6"/>
  <c r="LN64" i="6"/>
  <c r="LM64" i="6"/>
  <c r="LL64" i="6"/>
  <c r="LK64" i="6"/>
  <c r="LJ64" i="6"/>
  <c r="LI64" i="6"/>
  <c r="LH64" i="6"/>
  <c r="LG64" i="6"/>
  <c r="LF64" i="6"/>
  <c r="LE64" i="6"/>
  <c r="LD64" i="6"/>
  <c r="LC64" i="6"/>
  <c r="LB64" i="6"/>
  <c r="LA64" i="6"/>
  <c r="KZ64" i="6"/>
  <c r="KY64" i="6"/>
  <c r="KX64" i="6"/>
  <c r="KW64" i="6"/>
  <c r="KV64" i="6"/>
  <c r="KU64" i="6"/>
  <c r="KT64" i="6"/>
  <c r="KS64" i="6"/>
  <c r="KR64" i="6"/>
  <c r="KQ64" i="6"/>
  <c r="KP64" i="6"/>
  <c r="KO64" i="6"/>
  <c r="KN64" i="6"/>
  <c r="KM64" i="6"/>
  <c r="KL64" i="6"/>
  <c r="KK64" i="6"/>
  <c r="KJ64" i="6"/>
  <c r="KI64" i="6"/>
  <c r="KH64" i="6"/>
  <c r="KG64" i="6"/>
  <c r="KF64" i="6"/>
  <c r="KE64" i="6"/>
  <c r="KD64" i="6"/>
  <c r="KC64" i="6"/>
  <c r="KB64" i="6"/>
  <c r="KA64" i="6"/>
  <c r="JZ64" i="6"/>
  <c r="JY64" i="6"/>
  <c r="JX64" i="6"/>
  <c r="JW64" i="6"/>
  <c r="JV64" i="6"/>
  <c r="JU64" i="6"/>
  <c r="JT64" i="6"/>
  <c r="JS64" i="6"/>
  <c r="JR64" i="6"/>
  <c r="JQ64" i="6"/>
  <c r="JP64" i="6"/>
  <c r="JO64" i="6"/>
  <c r="JN64" i="6"/>
  <c r="JM64" i="6"/>
  <c r="JL64" i="6"/>
  <c r="JK64" i="6"/>
  <c r="JJ64" i="6"/>
  <c r="JI64" i="6"/>
  <c r="JH64" i="6"/>
  <c r="JG64" i="6"/>
  <c r="JF64" i="6"/>
  <c r="JE64" i="6"/>
  <c r="JD64" i="6"/>
  <c r="JC64" i="6"/>
  <c r="JB64" i="6"/>
  <c r="JA64" i="6"/>
  <c r="IZ64" i="6"/>
  <c r="IY64" i="6"/>
  <c r="IX64" i="6"/>
  <c r="IW64" i="6"/>
  <c r="IV64" i="6"/>
  <c r="IU64" i="6"/>
  <c r="IT64" i="6"/>
  <c r="IS64" i="6"/>
  <c r="IR64" i="6"/>
  <c r="IQ64" i="6"/>
  <c r="IP64" i="6"/>
  <c r="IO64" i="6"/>
  <c r="IN64" i="6"/>
  <c r="IM64" i="6"/>
  <c r="IL64" i="6"/>
  <c r="IK64" i="6"/>
  <c r="IJ64" i="6"/>
  <c r="II64" i="6"/>
  <c r="IH64" i="6"/>
  <c r="IG64" i="6"/>
  <c r="IF64" i="6"/>
  <c r="IE64" i="6"/>
  <c r="ID64" i="6"/>
  <c r="IC64" i="6"/>
  <c r="IB64" i="6"/>
  <c r="IA64" i="6"/>
  <c r="HZ64" i="6"/>
  <c r="HY64" i="6"/>
  <c r="HX64" i="6"/>
  <c r="HW64" i="6"/>
  <c r="HV64" i="6"/>
  <c r="HU64" i="6"/>
  <c r="HT64" i="6"/>
  <c r="HS64" i="6"/>
  <c r="HR64" i="6"/>
  <c r="HQ64" i="6"/>
  <c r="HP64" i="6"/>
  <c r="HO64" i="6"/>
  <c r="HN64" i="6"/>
  <c r="HM64" i="6"/>
  <c r="HL64" i="6"/>
  <c r="HK64" i="6"/>
  <c r="HJ64" i="6"/>
  <c r="HI64" i="6"/>
  <c r="HH64" i="6"/>
  <c r="HG64" i="6"/>
  <c r="HF64" i="6"/>
  <c r="HE64" i="6"/>
  <c r="HD64" i="6"/>
  <c r="HC64" i="6"/>
  <c r="HB64" i="6"/>
  <c r="HA64" i="6"/>
  <c r="GZ64" i="6"/>
  <c r="GY64" i="6"/>
  <c r="GX64" i="6"/>
  <c r="GW64" i="6"/>
  <c r="GV64" i="6"/>
  <c r="GU64" i="6"/>
  <c r="GT64" i="6"/>
  <c r="GS64" i="6"/>
  <c r="GR64" i="6"/>
  <c r="GQ64" i="6"/>
  <c r="GP64" i="6"/>
  <c r="GO64" i="6"/>
  <c r="GN64" i="6"/>
  <c r="GM64" i="6"/>
  <c r="GL64" i="6"/>
  <c r="GK64" i="6"/>
  <c r="GJ64" i="6"/>
  <c r="GI64" i="6"/>
  <c r="GH64" i="6"/>
  <c r="GG64" i="6"/>
  <c r="GF64" i="6"/>
  <c r="GE64" i="6"/>
  <c r="GD64" i="6"/>
  <c r="GC64" i="6"/>
  <c r="GB64" i="6"/>
  <c r="GA64" i="6"/>
  <c r="FZ64" i="6"/>
  <c r="FY64" i="6"/>
  <c r="FX64" i="6"/>
  <c r="FW64" i="6"/>
  <c r="FV64" i="6"/>
  <c r="FU64" i="6"/>
  <c r="FT64" i="6"/>
  <c r="FS64" i="6"/>
  <c r="FR64" i="6"/>
  <c r="FQ64" i="6"/>
  <c r="FP64" i="6"/>
  <c r="FO64" i="6"/>
  <c r="FN64" i="6"/>
  <c r="FM64" i="6"/>
  <c r="FL64" i="6"/>
  <c r="FK64" i="6"/>
  <c r="FJ64" i="6"/>
  <c r="FI64" i="6"/>
  <c r="FH64" i="6"/>
  <c r="FG64" i="6"/>
  <c r="FF64" i="6"/>
  <c r="FE64" i="6"/>
  <c r="FD64" i="6"/>
  <c r="FC64" i="6"/>
  <c r="FB64" i="6"/>
  <c r="FA64" i="6"/>
  <c r="EZ64" i="6"/>
  <c r="EY64" i="6"/>
  <c r="EX64" i="6"/>
  <c r="EW64" i="6"/>
  <c r="EV64" i="6"/>
  <c r="EU64" i="6"/>
  <c r="ET64" i="6"/>
  <c r="ES64" i="6"/>
  <c r="ER64" i="6"/>
  <c r="EQ64" i="6"/>
  <c r="EP64" i="6"/>
  <c r="EO64" i="6"/>
  <c r="EN64" i="6"/>
  <c r="EM64" i="6"/>
  <c r="EL64" i="6"/>
  <c r="EK64" i="6"/>
  <c r="EJ64" i="6"/>
  <c r="EI64" i="6"/>
  <c r="EH64" i="6"/>
  <c r="EG64" i="6"/>
  <c r="EF64" i="6"/>
  <c r="EE64" i="6"/>
  <c r="ED64" i="6"/>
  <c r="EC64" i="6"/>
  <c r="EB64" i="6"/>
  <c r="EA64" i="6"/>
  <c r="DZ64" i="6"/>
  <c r="DY64" i="6"/>
  <c r="DX64" i="6"/>
  <c r="DW64" i="6"/>
  <c r="DV64" i="6"/>
  <c r="DU64" i="6"/>
  <c r="DT64" i="6"/>
  <c r="DS64" i="6"/>
  <c r="DR64" i="6"/>
  <c r="DQ64" i="6"/>
  <c r="DP64" i="6"/>
  <c r="DO64" i="6"/>
  <c r="DN64" i="6"/>
  <c r="DM64" i="6"/>
  <c r="DL64" i="6"/>
  <c r="DK64" i="6"/>
  <c r="DJ64" i="6"/>
  <c r="DI64" i="6"/>
  <c r="DH64" i="6"/>
  <c r="DG64" i="6"/>
  <c r="DF64" i="6"/>
  <c r="DE64" i="6"/>
  <c r="DD64" i="6"/>
  <c r="DC64" i="6"/>
  <c r="DB64" i="6"/>
  <c r="DA64" i="6"/>
  <c r="CZ64" i="6"/>
  <c r="CY64" i="6"/>
  <c r="CX64" i="6"/>
  <c r="CW64" i="6"/>
  <c r="CV64" i="6"/>
  <c r="CU64" i="6"/>
  <c r="CT64" i="6"/>
  <c r="CS64" i="6"/>
  <c r="CR64" i="6"/>
  <c r="CQ64" i="6"/>
  <c r="CP64" i="6"/>
  <c r="CO64" i="6"/>
  <c r="CN64" i="6"/>
  <c r="CM64" i="6"/>
  <c r="CL64" i="6"/>
  <c r="CK64" i="6"/>
  <c r="CJ64" i="6"/>
  <c r="CI64" i="6"/>
  <c r="CH64" i="6"/>
  <c r="CG64" i="6"/>
  <c r="CF64" i="6"/>
  <c r="CE64" i="6"/>
  <c r="CD64" i="6"/>
  <c r="CC64" i="6"/>
  <c r="CB64" i="6"/>
  <c r="CA64" i="6"/>
  <c r="BZ64" i="6"/>
  <c r="BY64" i="6"/>
  <c r="BX64" i="6"/>
  <c r="BW64" i="6"/>
  <c r="BV64" i="6"/>
  <c r="BU64" i="6"/>
  <c r="BT64" i="6"/>
  <c r="BS64" i="6"/>
  <c r="BR64" i="6"/>
  <c r="BQ64" i="6"/>
  <c r="BP64" i="6"/>
  <c r="BO64" i="6"/>
  <c r="BN64" i="6"/>
  <c r="BM64" i="6"/>
  <c r="BL64" i="6"/>
  <c r="BK64" i="6"/>
  <c r="BJ64" i="6"/>
  <c r="BI64" i="6"/>
  <c r="BH64" i="6"/>
  <c r="BG64" i="6"/>
  <c r="BF64" i="6"/>
  <c r="BE64" i="6"/>
  <c r="BD64" i="6"/>
  <c r="BC64" i="6"/>
  <c r="BB64" i="6"/>
  <c r="BA64" i="6"/>
  <c r="AZ64" i="6"/>
  <c r="AY64" i="6"/>
  <c r="AX64" i="6"/>
  <c r="AW64" i="6"/>
  <c r="AV64" i="6"/>
  <c r="AU64" i="6"/>
  <c r="AT64" i="6"/>
  <c r="AS64" i="6"/>
  <c r="AR64" i="6"/>
  <c r="AQ64" i="6"/>
  <c r="AP64" i="6"/>
  <c r="AO64" i="6"/>
  <c r="AN64" i="6"/>
  <c r="AM64" i="6"/>
  <c r="AL64" i="6"/>
  <c r="AK64" i="6"/>
  <c r="AJ64" i="6"/>
  <c r="AI64" i="6"/>
  <c r="AH64" i="6"/>
  <c r="AG64" i="6"/>
  <c r="AF64" i="6"/>
  <c r="AE64" i="6"/>
  <c r="AD64" i="6"/>
  <c r="AC64" i="6"/>
  <c r="AB64" i="6"/>
  <c r="AA64" i="6"/>
  <c r="Z64" i="6"/>
  <c r="Y64" i="6"/>
  <c r="X64" i="6"/>
  <c r="W64" i="6"/>
  <c r="V64" i="6"/>
  <c r="U64" i="6"/>
  <c r="T64" i="6"/>
  <c r="S64" i="6"/>
  <c r="R64" i="6"/>
  <c r="Q64" i="6"/>
  <c r="P64" i="6"/>
  <c r="O64" i="6"/>
  <c r="N64" i="6"/>
  <c r="M64" i="6"/>
  <c r="I64" i="6"/>
  <c r="SX81" i="6"/>
  <c r="SW81" i="6"/>
  <c r="SV81" i="6"/>
  <c r="SU81" i="6"/>
  <c r="ST81" i="6"/>
  <c r="SS81" i="6"/>
  <c r="SR81" i="6"/>
  <c r="SQ81" i="6"/>
  <c r="SP81" i="6"/>
  <c r="SO81" i="6"/>
  <c r="SN81" i="6"/>
  <c r="SM81" i="6"/>
  <c r="SL81" i="6"/>
  <c r="SK81" i="6"/>
  <c r="SJ81" i="6"/>
  <c r="SI81" i="6"/>
  <c r="SH81" i="6"/>
  <c r="SG81" i="6"/>
  <c r="SF81" i="6"/>
  <c r="SE81" i="6"/>
  <c r="SD81" i="6"/>
  <c r="SC81" i="6"/>
  <c r="SB81" i="6"/>
  <c r="SA81" i="6"/>
  <c r="RZ81" i="6"/>
  <c r="RY81" i="6"/>
  <c r="RX81" i="6"/>
  <c r="RW81" i="6"/>
  <c r="RV81" i="6"/>
  <c r="RU81" i="6"/>
  <c r="RT81" i="6"/>
  <c r="RS81" i="6"/>
  <c r="RR81" i="6"/>
  <c r="RQ81" i="6"/>
  <c r="RP81" i="6"/>
  <c r="RO81" i="6"/>
  <c r="RN81" i="6"/>
  <c r="RM81" i="6"/>
  <c r="RL81" i="6"/>
  <c r="RK81" i="6"/>
  <c r="RJ81" i="6"/>
  <c r="RI81" i="6"/>
  <c r="RH81" i="6"/>
  <c r="RG81" i="6"/>
  <c r="RF81" i="6"/>
  <c r="RE81" i="6"/>
  <c r="RD81" i="6"/>
  <c r="RC81" i="6"/>
  <c r="RB81" i="6"/>
  <c r="RA81" i="6"/>
  <c r="QZ81" i="6"/>
  <c r="QY81" i="6"/>
  <c r="QX81" i="6"/>
  <c r="QW81" i="6"/>
  <c r="QV81" i="6"/>
  <c r="QU81" i="6"/>
  <c r="QT81" i="6"/>
  <c r="QS81" i="6"/>
  <c r="QR81" i="6"/>
  <c r="QQ81" i="6"/>
  <c r="QP81" i="6"/>
  <c r="QO81" i="6"/>
  <c r="QN81" i="6"/>
  <c r="QM81" i="6"/>
  <c r="QL81" i="6"/>
  <c r="QK81" i="6"/>
  <c r="QJ81" i="6"/>
  <c r="QI81" i="6"/>
  <c r="QH81" i="6"/>
  <c r="QG81" i="6"/>
  <c r="QF81" i="6"/>
  <c r="QE81" i="6"/>
  <c r="QD81" i="6"/>
  <c r="QC81" i="6"/>
  <c r="QB81" i="6"/>
  <c r="QA81" i="6"/>
  <c r="PZ81" i="6"/>
  <c r="PY81" i="6"/>
  <c r="PX81" i="6"/>
  <c r="PW81" i="6"/>
  <c r="PV81" i="6"/>
  <c r="PU81" i="6"/>
  <c r="PT81" i="6"/>
  <c r="PS81" i="6"/>
  <c r="PR81" i="6"/>
  <c r="PQ81" i="6"/>
  <c r="PP81" i="6"/>
  <c r="PO81" i="6"/>
  <c r="PN81" i="6"/>
  <c r="PM81" i="6"/>
  <c r="PL81" i="6"/>
  <c r="PK81" i="6"/>
  <c r="PJ81" i="6"/>
  <c r="PI81" i="6"/>
  <c r="PH81" i="6"/>
  <c r="PG81" i="6"/>
  <c r="PF81" i="6"/>
  <c r="PE81" i="6"/>
  <c r="PD81" i="6"/>
  <c r="PC81" i="6"/>
  <c r="PB81" i="6"/>
  <c r="PA81" i="6"/>
  <c r="OZ81" i="6"/>
  <c r="OY81" i="6"/>
  <c r="OX81" i="6"/>
  <c r="OW81" i="6"/>
  <c r="OV81" i="6"/>
  <c r="OU81" i="6"/>
  <c r="OT81" i="6"/>
  <c r="OS81" i="6"/>
  <c r="OR81" i="6"/>
  <c r="OQ81" i="6"/>
  <c r="OP81" i="6"/>
  <c r="OO81" i="6"/>
  <c r="ON81" i="6"/>
  <c r="OM81" i="6"/>
  <c r="OL81" i="6"/>
  <c r="OK81" i="6"/>
  <c r="OJ81" i="6"/>
  <c r="OI81" i="6"/>
  <c r="OH81" i="6"/>
  <c r="OG81" i="6"/>
  <c r="OF81" i="6"/>
  <c r="OE81" i="6"/>
  <c r="OD81" i="6"/>
  <c r="OC81" i="6"/>
  <c r="OB81" i="6"/>
  <c r="OA81" i="6"/>
  <c r="NZ81" i="6"/>
  <c r="NY81" i="6"/>
  <c r="NX81" i="6"/>
  <c r="NW81" i="6"/>
  <c r="NV81" i="6"/>
  <c r="NU81" i="6"/>
  <c r="NT81" i="6"/>
  <c r="NS81" i="6"/>
  <c r="NR81" i="6"/>
  <c r="NQ81" i="6"/>
  <c r="NP81" i="6"/>
  <c r="NO81" i="6"/>
  <c r="NN81" i="6"/>
  <c r="NM81" i="6"/>
  <c r="NL81" i="6"/>
  <c r="NK81" i="6"/>
  <c r="NJ81" i="6"/>
  <c r="NI81" i="6"/>
  <c r="NH81" i="6"/>
  <c r="NG81" i="6"/>
  <c r="NF81" i="6"/>
  <c r="NE81" i="6"/>
  <c r="ND81" i="6"/>
  <c r="NC81" i="6"/>
  <c r="NB81" i="6"/>
  <c r="NA81" i="6"/>
  <c r="MZ81" i="6"/>
  <c r="MY81" i="6"/>
  <c r="MX81" i="6"/>
  <c r="MW81" i="6"/>
  <c r="MV81" i="6"/>
  <c r="MU81" i="6"/>
  <c r="MT81" i="6"/>
  <c r="MS81" i="6"/>
  <c r="MR81" i="6"/>
  <c r="MQ81" i="6"/>
  <c r="MP81" i="6"/>
  <c r="MO81" i="6"/>
  <c r="MN81" i="6"/>
  <c r="MM81" i="6"/>
  <c r="ML81" i="6"/>
  <c r="MK81" i="6"/>
  <c r="MJ81" i="6"/>
  <c r="MI81" i="6"/>
  <c r="MH81" i="6"/>
  <c r="MG81" i="6"/>
  <c r="MF81" i="6"/>
  <c r="ME81" i="6"/>
  <c r="MD81" i="6"/>
  <c r="MC81" i="6"/>
  <c r="MB81" i="6"/>
  <c r="MA81" i="6"/>
  <c r="LZ81" i="6"/>
  <c r="LY81" i="6"/>
  <c r="LX81" i="6"/>
  <c r="LW81" i="6"/>
  <c r="LV81" i="6"/>
  <c r="LU81" i="6"/>
  <c r="LT81" i="6"/>
  <c r="LS81" i="6"/>
  <c r="LR81" i="6"/>
  <c r="LQ81" i="6"/>
  <c r="LP81" i="6"/>
  <c r="LO81" i="6"/>
  <c r="LN81" i="6"/>
  <c r="LM81" i="6"/>
  <c r="LL81" i="6"/>
  <c r="LK81" i="6"/>
  <c r="LJ81" i="6"/>
  <c r="LI81" i="6"/>
  <c r="LH81" i="6"/>
  <c r="LG81" i="6"/>
  <c r="LF81" i="6"/>
  <c r="LE81" i="6"/>
  <c r="LD81" i="6"/>
  <c r="LC81" i="6"/>
  <c r="LB81" i="6"/>
  <c r="LA81" i="6"/>
  <c r="KZ81" i="6"/>
  <c r="KY81" i="6"/>
  <c r="KX81" i="6"/>
  <c r="KW81" i="6"/>
  <c r="KV81" i="6"/>
  <c r="KU81" i="6"/>
  <c r="KT81" i="6"/>
  <c r="KS81" i="6"/>
  <c r="KR81" i="6"/>
  <c r="KQ81" i="6"/>
  <c r="KP81" i="6"/>
  <c r="KO81" i="6"/>
  <c r="KN81" i="6"/>
  <c r="KM81" i="6"/>
  <c r="KL81" i="6"/>
  <c r="KK81" i="6"/>
  <c r="KJ81" i="6"/>
  <c r="KI81" i="6"/>
  <c r="KH81" i="6"/>
  <c r="KG81" i="6"/>
  <c r="KF81" i="6"/>
  <c r="KE81" i="6"/>
  <c r="KD81" i="6"/>
  <c r="KC81" i="6"/>
  <c r="KB81" i="6"/>
  <c r="KA81" i="6"/>
  <c r="JZ81" i="6"/>
  <c r="JY81" i="6"/>
  <c r="JX81" i="6"/>
  <c r="JW81" i="6"/>
  <c r="JV81" i="6"/>
  <c r="JU81" i="6"/>
  <c r="JT81" i="6"/>
  <c r="JS81" i="6"/>
  <c r="JR81" i="6"/>
  <c r="JQ81" i="6"/>
  <c r="JP81" i="6"/>
  <c r="JO81" i="6"/>
  <c r="JN81" i="6"/>
  <c r="JM81" i="6"/>
  <c r="JL81" i="6"/>
  <c r="JK81" i="6"/>
  <c r="JJ81" i="6"/>
  <c r="JI81" i="6"/>
  <c r="JH81" i="6"/>
  <c r="JG81" i="6"/>
  <c r="JF81" i="6"/>
  <c r="JE81" i="6"/>
  <c r="JD81" i="6"/>
  <c r="JC81" i="6"/>
  <c r="JB81" i="6"/>
  <c r="JA81" i="6"/>
  <c r="IZ81" i="6"/>
  <c r="IY81" i="6"/>
  <c r="IX81" i="6"/>
  <c r="IW81" i="6"/>
  <c r="IV81" i="6"/>
  <c r="IU81" i="6"/>
  <c r="IT81" i="6"/>
  <c r="IS81" i="6"/>
  <c r="IR81" i="6"/>
  <c r="IQ81" i="6"/>
  <c r="IP81" i="6"/>
  <c r="IO81" i="6"/>
  <c r="IN81" i="6"/>
  <c r="IM81" i="6"/>
  <c r="IL81" i="6"/>
  <c r="IK81" i="6"/>
  <c r="IJ81" i="6"/>
  <c r="II81" i="6"/>
  <c r="IH81" i="6"/>
  <c r="IG81" i="6"/>
  <c r="IF81" i="6"/>
  <c r="IE81" i="6"/>
  <c r="ID81" i="6"/>
  <c r="IC81" i="6"/>
  <c r="IB81" i="6"/>
  <c r="IA81" i="6"/>
  <c r="HZ81" i="6"/>
  <c r="HY81" i="6"/>
  <c r="HX81" i="6"/>
  <c r="HW81" i="6"/>
  <c r="HV81" i="6"/>
  <c r="HU81" i="6"/>
  <c r="HT81" i="6"/>
  <c r="HS81" i="6"/>
  <c r="HR81" i="6"/>
  <c r="HQ81" i="6"/>
  <c r="HP81" i="6"/>
  <c r="HO81" i="6"/>
  <c r="HN81" i="6"/>
  <c r="HM81" i="6"/>
  <c r="HL81" i="6"/>
  <c r="HK81" i="6"/>
  <c r="HJ81" i="6"/>
  <c r="HI81" i="6"/>
  <c r="HH81" i="6"/>
  <c r="HG81" i="6"/>
  <c r="HF81" i="6"/>
  <c r="HE81" i="6"/>
  <c r="HD81" i="6"/>
  <c r="HC81" i="6"/>
  <c r="HB81" i="6"/>
  <c r="HA81" i="6"/>
  <c r="GZ81" i="6"/>
  <c r="GY81" i="6"/>
  <c r="GX81" i="6"/>
  <c r="GW81" i="6"/>
  <c r="GV81" i="6"/>
  <c r="GU81" i="6"/>
  <c r="GT81" i="6"/>
  <c r="GS81" i="6"/>
  <c r="GR81" i="6"/>
  <c r="GQ81" i="6"/>
  <c r="GP81" i="6"/>
  <c r="GO81" i="6"/>
  <c r="GN81" i="6"/>
  <c r="GM81" i="6"/>
  <c r="GL81" i="6"/>
  <c r="GK81" i="6"/>
  <c r="GJ81" i="6"/>
  <c r="GI81" i="6"/>
  <c r="GH81" i="6"/>
  <c r="GG81" i="6"/>
  <c r="GF81" i="6"/>
  <c r="GE81" i="6"/>
  <c r="GD81" i="6"/>
  <c r="GC81" i="6"/>
  <c r="GB81" i="6"/>
  <c r="GA81" i="6"/>
  <c r="FZ81" i="6"/>
  <c r="FY81" i="6"/>
  <c r="FX81" i="6"/>
  <c r="FW81" i="6"/>
  <c r="FV81" i="6"/>
  <c r="FU81" i="6"/>
  <c r="FT81" i="6"/>
  <c r="FS81" i="6"/>
  <c r="FR81" i="6"/>
  <c r="FQ81" i="6"/>
  <c r="FP81" i="6"/>
  <c r="FO81" i="6"/>
  <c r="FN81" i="6"/>
  <c r="FM81" i="6"/>
  <c r="FL81" i="6"/>
  <c r="FK81" i="6"/>
  <c r="FJ81" i="6"/>
  <c r="FI81" i="6"/>
  <c r="FH81" i="6"/>
  <c r="FG81" i="6"/>
  <c r="FF81" i="6"/>
  <c r="FE81" i="6"/>
  <c r="FD81" i="6"/>
  <c r="FC81" i="6"/>
  <c r="FB81" i="6"/>
  <c r="FA81" i="6"/>
  <c r="EZ81" i="6"/>
  <c r="EY81" i="6"/>
  <c r="EX81" i="6"/>
  <c r="EW81" i="6"/>
  <c r="EV81" i="6"/>
  <c r="EU81" i="6"/>
  <c r="ET81" i="6"/>
  <c r="ES81" i="6"/>
  <c r="ER81" i="6"/>
  <c r="EQ81" i="6"/>
  <c r="EP81" i="6"/>
  <c r="EO81" i="6"/>
  <c r="EN81" i="6"/>
  <c r="EM81" i="6"/>
  <c r="EL81" i="6"/>
  <c r="EK81" i="6"/>
  <c r="EJ81" i="6"/>
  <c r="EI81" i="6"/>
  <c r="EH81" i="6"/>
  <c r="EG81" i="6"/>
  <c r="EF81" i="6"/>
  <c r="EE81" i="6"/>
  <c r="ED81" i="6"/>
  <c r="EC81" i="6"/>
  <c r="EB81" i="6"/>
  <c r="EA81" i="6"/>
  <c r="DZ81" i="6"/>
  <c r="DY81" i="6"/>
  <c r="DX81" i="6"/>
  <c r="DW81" i="6"/>
  <c r="DV81" i="6"/>
  <c r="DU81" i="6"/>
  <c r="DT81" i="6"/>
  <c r="DS81" i="6"/>
  <c r="DR81" i="6"/>
  <c r="DQ81" i="6"/>
  <c r="DP81" i="6"/>
  <c r="DO81" i="6"/>
  <c r="DN81" i="6"/>
  <c r="DM81" i="6"/>
  <c r="DL81" i="6"/>
  <c r="DK81" i="6"/>
  <c r="DJ81" i="6"/>
  <c r="DI81" i="6"/>
  <c r="DH81" i="6"/>
  <c r="DG81" i="6"/>
  <c r="DF81" i="6"/>
  <c r="DE81" i="6"/>
  <c r="DD81" i="6"/>
  <c r="DC81" i="6"/>
  <c r="DB81" i="6"/>
  <c r="DA81" i="6"/>
  <c r="CZ81" i="6"/>
  <c r="CY81" i="6"/>
  <c r="CX81" i="6"/>
  <c r="CW81" i="6"/>
  <c r="CV81" i="6"/>
  <c r="CU81" i="6"/>
  <c r="CT81" i="6"/>
  <c r="CS81" i="6"/>
  <c r="CR81" i="6"/>
  <c r="CQ81" i="6"/>
  <c r="CP81" i="6"/>
  <c r="CO81" i="6"/>
  <c r="CN81" i="6"/>
  <c r="CM81" i="6"/>
  <c r="CL81" i="6"/>
  <c r="CK81" i="6"/>
  <c r="CJ81" i="6"/>
  <c r="CI81" i="6"/>
  <c r="CH81" i="6"/>
  <c r="CG81" i="6"/>
  <c r="CF81" i="6"/>
  <c r="CE81" i="6"/>
  <c r="CD81" i="6"/>
  <c r="CC81" i="6"/>
  <c r="CB81" i="6"/>
  <c r="CA81" i="6"/>
  <c r="BZ81" i="6"/>
  <c r="BY81" i="6"/>
  <c r="BX81" i="6"/>
  <c r="BW81" i="6"/>
  <c r="BV81" i="6"/>
  <c r="BU81" i="6"/>
  <c r="BT81" i="6"/>
  <c r="BS81" i="6"/>
  <c r="BR81" i="6"/>
  <c r="BQ81" i="6"/>
  <c r="BP81" i="6"/>
  <c r="BO81" i="6"/>
  <c r="BN81" i="6"/>
  <c r="BM81" i="6"/>
  <c r="BL81" i="6"/>
  <c r="BK81" i="6"/>
  <c r="BJ81" i="6"/>
  <c r="BI81" i="6"/>
  <c r="BH81" i="6"/>
  <c r="BG81" i="6"/>
  <c r="BF81" i="6"/>
  <c r="BE81" i="6"/>
  <c r="BD81" i="6"/>
  <c r="BC81" i="6"/>
  <c r="BB81" i="6"/>
  <c r="BA81" i="6"/>
  <c r="AZ81" i="6"/>
  <c r="AY81" i="6"/>
  <c r="AX81" i="6"/>
  <c r="AW81" i="6"/>
  <c r="AV81" i="6"/>
  <c r="AU81" i="6"/>
  <c r="AT81" i="6"/>
  <c r="AS81" i="6"/>
  <c r="AR81" i="6"/>
  <c r="AQ81" i="6"/>
  <c r="AP81" i="6"/>
  <c r="AO81" i="6"/>
  <c r="AN81" i="6"/>
  <c r="AM81" i="6"/>
  <c r="AL81" i="6"/>
  <c r="AK81" i="6"/>
  <c r="AJ81" i="6"/>
  <c r="AI81" i="6"/>
  <c r="AH81" i="6"/>
  <c r="AG81" i="6"/>
  <c r="AF81" i="6"/>
  <c r="AE81" i="6"/>
  <c r="AD81" i="6"/>
  <c r="AC81" i="6"/>
  <c r="AB81" i="6"/>
  <c r="AA81" i="6"/>
  <c r="Z81" i="6"/>
  <c r="Y81" i="6"/>
  <c r="X81" i="6"/>
  <c r="W81" i="6"/>
  <c r="V81" i="6"/>
  <c r="U81" i="6"/>
  <c r="T81" i="6"/>
  <c r="S81" i="6"/>
  <c r="R81" i="6"/>
  <c r="Q81" i="6"/>
  <c r="P81" i="6"/>
  <c r="O81" i="6"/>
  <c r="N81" i="6"/>
  <c r="M81" i="6"/>
  <c r="I81" i="6"/>
  <c r="SX80" i="6"/>
  <c r="SW80" i="6"/>
  <c r="SV80" i="6"/>
  <c r="SU80" i="6"/>
  <c r="ST80" i="6"/>
  <c r="SS80" i="6"/>
  <c r="SR80" i="6"/>
  <c r="SQ80" i="6"/>
  <c r="SP80" i="6"/>
  <c r="SO80" i="6"/>
  <c r="SN80" i="6"/>
  <c r="SM80" i="6"/>
  <c r="SL80" i="6"/>
  <c r="SK80" i="6"/>
  <c r="SJ80" i="6"/>
  <c r="SI80" i="6"/>
  <c r="SH80" i="6"/>
  <c r="SG80" i="6"/>
  <c r="SF80" i="6"/>
  <c r="SE80" i="6"/>
  <c r="SD80" i="6"/>
  <c r="SC80" i="6"/>
  <c r="SB80" i="6"/>
  <c r="SA80" i="6"/>
  <c r="RZ80" i="6"/>
  <c r="RY80" i="6"/>
  <c r="RX80" i="6"/>
  <c r="RW80" i="6"/>
  <c r="RV80" i="6"/>
  <c r="RU80" i="6"/>
  <c r="RT80" i="6"/>
  <c r="RS80" i="6"/>
  <c r="RR80" i="6"/>
  <c r="RQ80" i="6"/>
  <c r="RP80" i="6"/>
  <c r="RO80" i="6"/>
  <c r="RN80" i="6"/>
  <c r="RM80" i="6"/>
  <c r="RL80" i="6"/>
  <c r="RK80" i="6"/>
  <c r="RJ80" i="6"/>
  <c r="RI80" i="6"/>
  <c r="RH80" i="6"/>
  <c r="RG80" i="6"/>
  <c r="RF80" i="6"/>
  <c r="RE80" i="6"/>
  <c r="RD80" i="6"/>
  <c r="RC80" i="6"/>
  <c r="RB80" i="6"/>
  <c r="RA80" i="6"/>
  <c r="QZ80" i="6"/>
  <c r="QY80" i="6"/>
  <c r="QX80" i="6"/>
  <c r="QW80" i="6"/>
  <c r="QV80" i="6"/>
  <c r="QU80" i="6"/>
  <c r="QT80" i="6"/>
  <c r="QS80" i="6"/>
  <c r="QR80" i="6"/>
  <c r="QQ80" i="6"/>
  <c r="QP80" i="6"/>
  <c r="QO80" i="6"/>
  <c r="QN80" i="6"/>
  <c r="QM80" i="6"/>
  <c r="QL80" i="6"/>
  <c r="QK80" i="6"/>
  <c r="QJ80" i="6"/>
  <c r="QI80" i="6"/>
  <c r="QH80" i="6"/>
  <c r="QG80" i="6"/>
  <c r="QF80" i="6"/>
  <c r="QE80" i="6"/>
  <c r="QD80" i="6"/>
  <c r="QC80" i="6"/>
  <c r="QB80" i="6"/>
  <c r="QA80" i="6"/>
  <c r="PZ80" i="6"/>
  <c r="PY80" i="6"/>
  <c r="PX80" i="6"/>
  <c r="PW80" i="6"/>
  <c r="PV80" i="6"/>
  <c r="PU80" i="6"/>
  <c r="PT80" i="6"/>
  <c r="PS80" i="6"/>
  <c r="PR80" i="6"/>
  <c r="PQ80" i="6"/>
  <c r="PP80" i="6"/>
  <c r="PO80" i="6"/>
  <c r="PN80" i="6"/>
  <c r="PM80" i="6"/>
  <c r="PL80" i="6"/>
  <c r="PK80" i="6"/>
  <c r="PJ80" i="6"/>
  <c r="PI80" i="6"/>
  <c r="PH80" i="6"/>
  <c r="PG80" i="6"/>
  <c r="PF80" i="6"/>
  <c r="PE80" i="6"/>
  <c r="PD80" i="6"/>
  <c r="PC80" i="6"/>
  <c r="PB80" i="6"/>
  <c r="PA80" i="6"/>
  <c r="OZ80" i="6"/>
  <c r="OY80" i="6"/>
  <c r="OX80" i="6"/>
  <c r="OW80" i="6"/>
  <c r="OV80" i="6"/>
  <c r="OU80" i="6"/>
  <c r="OT80" i="6"/>
  <c r="OS80" i="6"/>
  <c r="OR80" i="6"/>
  <c r="OQ80" i="6"/>
  <c r="OP80" i="6"/>
  <c r="OO80" i="6"/>
  <c r="ON80" i="6"/>
  <c r="OM80" i="6"/>
  <c r="OL80" i="6"/>
  <c r="OK80" i="6"/>
  <c r="OJ80" i="6"/>
  <c r="OI80" i="6"/>
  <c r="OH80" i="6"/>
  <c r="OG80" i="6"/>
  <c r="OF80" i="6"/>
  <c r="OE80" i="6"/>
  <c r="OD80" i="6"/>
  <c r="OC80" i="6"/>
  <c r="OB80" i="6"/>
  <c r="OA80" i="6"/>
  <c r="NZ80" i="6"/>
  <c r="NY80" i="6"/>
  <c r="NX80" i="6"/>
  <c r="NW80" i="6"/>
  <c r="NV80" i="6"/>
  <c r="NU80" i="6"/>
  <c r="NT80" i="6"/>
  <c r="NS80" i="6"/>
  <c r="NR80" i="6"/>
  <c r="NQ80" i="6"/>
  <c r="NP80" i="6"/>
  <c r="NO80" i="6"/>
  <c r="NN80" i="6"/>
  <c r="NM80" i="6"/>
  <c r="NL80" i="6"/>
  <c r="NK80" i="6"/>
  <c r="NJ80" i="6"/>
  <c r="NI80" i="6"/>
  <c r="NH80" i="6"/>
  <c r="NG80" i="6"/>
  <c r="NF80" i="6"/>
  <c r="NE80" i="6"/>
  <c r="ND80" i="6"/>
  <c r="NC80" i="6"/>
  <c r="NB80" i="6"/>
  <c r="NA80" i="6"/>
  <c r="MZ80" i="6"/>
  <c r="MY80" i="6"/>
  <c r="MX80" i="6"/>
  <c r="MW80" i="6"/>
  <c r="MV80" i="6"/>
  <c r="MU80" i="6"/>
  <c r="MT80" i="6"/>
  <c r="MS80" i="6"/>
  <c r="MR80" i="6"/>
  <c r="MQ80" i="6"/>
  <c r="MP80" i="6"/>
  <c r="MO80" i="6"/>
  <c r="MN80" i="6"/>
  <c r="MM80" i="6"/>
  <c r="ML80" i="6"/>
  <c r="MK80" i="6"/>
  <c r="MJ80" i="6"/>
  <c r="MI80" i="6"/>
  <c r="MH80" i="6"/>
  <c r="MG80" i="6"/>
  <c r="MF80" i="6"/>
  <c r="ME80" i="6"/>
  <c r="MD80" i="6"/>
  <c r="MC80" i="6"/>
  <c r="MB80" i="6"/>
  <c r="MA80" i="6"/>
  <c r="LZ80" i="6"/>
  <c r="LY80" i="6"/>
  <c r="LX80" i="6"/>
  <c r="LW80" i="6"/>
  <c r="LV80" i="6"/>
  <c r="LU80" i="6"/>
  <c r="LT80" i="6"/>
  <c r="LS80" i="6"/>
  <c r="LR80" i="6"/>
  <c r="LQ80" i="6"/>
  <c r="LP80" i="6"/>
  <c r="LO80" i="6"/>
  <c r="LN80" i="6"/>
  <c r="LM80" i="6"/>
  <c r="LL80" i="6"/>
  <c r="LK80" i="6"/>
  <c r="LJ80" i="6"/>
  <c r="LI80" i="6"/>
  <c r="LH80" i="6"/>
  <c r="LG80" i="6"/>
  <c r="LF80" i="6"/>
  <c r="LE80" i="6"/>
  <c r="LD80" i="6"/>
  <c r="LC80" i="6"/>
  <c r="LB80" i="6"/>
  <c r="LA80" i="6"/>
  <c r="KZ80" i="6"/>
  <c r="KY80" i="6"/>
  <c r="KX80" i="6"/>
  <c r="KW80" i="6"/>
  <c r="KV80" i="6"/>
  <c r="KU80" i="6"/>
  <c r="KT80" i="6"/>
  <c r="KS80" i="6"/>
  <c r="KR80" i="6"/>
  <c r="KQ80" i="6"/>
  <c r="KP80" i="6"/>
  <c r="KO80" i="6"/>
  <c r="KN80" i="6"/>
  <c r="KM80" i="6"/>
  <c r="KL80" i="6"/>
  <c r="KK80" i="6"/>
  <c r="KJ80" i="6"/>
  <c r="KI80" i="6"/>
  <c r="KH80" i="6"/>
  <c r="KG80" i="6"/>
  <c r="KF80" i="6"/>
  <c r="KE80" i="6"/>
  <c r="KD80" i="6"/>
  <c r="KC80" i="6"/>
  <c r="KB80" i="6"/>
  <c r="KA80" i="6"/>
  <c r="JZ80" i="6"/>
  <c r="JY80" i="6"/>
  <c r="JX80" i="6"/>
  <c r="JW80" i="6"/>
  <c r="JV80" i="6"/>
  <c r="JU80" i="6"/>
  <c r="JT80" i="6"/>
  <c r="JS80" i="6"/>
  <c r="JR80" i="6"/>
  <c r="JQ80" i="6"/>
  <c r="JP80" i="6"/>
  <c r="JO80" i="6"/>
  <c r="JN80" i="6"/>
  <c r="JM80" i="6"/>
  <c r="JL80" i="6"/>
  <c r="JK80" i="6"/>
  <c r="JJ80" i="6"/>
  <c r="JI80" i="6"/>
  <c r="JH80" i="6"/>
  <c r="JG80" i="6"/>
  <c r="JF80" i="6"/>
  <c r="JE80" i="6"/>
  <c r="JD80" i="6"/>
  <c r="JC80" i="6"/>
  <c r="JB80" i="6"/>
  <c r="JA80" i="6"/>
  <c r="IZ80" i="6"/>
  <c r="IY80" i="6"/>
  <c r="IX80" i="6"/>
  <c r="IW80" i="6"/>
  <c r="IV80" i="6"/>
  <c r="IU80" i="6"/>
  <c r="IT80" i="6"/>
  <c r="IS80" i="6"/>
  <c r="IR80" i="6"/>
  <c r="IQ80" i="6"/>
  <c r="IP80" i="6"/>
  <c r="IO80" i="6"/>
  <c r="IN80" i="6"/>
  <c r="IM80" i="6"/>
  <c r="IL80" i="6"/>
  <c r="IK80" i="6"/>
  <c r="IJ80" i="6"/>
  <c r="II80" i="6"/>
  <c r="IH80" i="6"/>
  <c r="IG80" i="6"/>
  <c r="IF80" i="6"/>
  <c r="IE80" i="6"/>
  <c r="ID80" i="6"/>
  <c r="IC80" i="6"/>
  <c r="IB80" i="6"/>
  <c r="IA80" i="6"/>
  <c r="HZ80" i="6"/>
  <c r="HY80" i="6"/>
  <c r="HX80" i="6"/>
  <c r="HW80" i="6"/>
  <c r="HV80" i="6"/>
  <c r="HU80" i="6"/>
  <c r="HT80" i="6"/>
  <c r="HS80" i="6"/>
  <c r="HR80" i="6"/>
  <c r="HQ80" i="6"/>
  <c r="HP80" i="6"/>
  <c r="HO80" i="6"/>
  <c r="HN80" i="6"/>
  <c r="HM80" i="6"/>
  <c r="HL80" i="6"/>
  <c r="HK80" i="6"/>
  <c r="HJ80" i="6"/>
  <c r="HI80" i="6"/>
  <c r="HH80" i="6"/>
  <c r="HG80" i="6"/>
  <c r="HF80" i="6"/>
  <c r="HE80" i="6"/>
  <c r="HD80" i="6"/>
  <c r="HC80" i="6"/>
  <c r="HB80" i="6"/>
  <c r="HA80" i="6"/>
  <c r="GZ80" i="6"/>
  <c r="GY80" i="6"/>
  <c r="GX80" i="6"/>
  <c r="GW80" i="6"/>
  <c r="GV80" i="6"/>
  <c r="GU80" i="6"/>
  <c r="GT80" i="6"/>
  <c r="GS80" i="6"/>
  <c r="GR80" i="6"/>
  <c r="GQ80" i="6"/>
  <c r="GP80" i="6"/>
  <c r="GO80" i="6"/>
  <c r="GN80" i="6"/>
  <c r="GM80" i="6"/>
  <c r="GL80" i="6"/>
  <c r="GK80" i="6"/>
  <c r="GJ80" i="6"/>
  <c r="GI80" i="6"/>
  <c r="GH80" i="6"/>
  <c r="GG80" i="6"/>
  <c r="GF80" i="6"/>
  <c r="GE80" i="6"/>
  <c r="GD80" i="6"/>
  <c r="GC80" i="6"/>
  <c r="GB80" i="6"/>
  <c r="GA80" i="6"/>
  <c r="FZ80" i="6"/>
  <c r="FY80" i="6"/>
  <c r="FX80" i="6"/>
  <c r="FW80" i="6"/>
  <c r="FV80" i="6"/>
  <c r="FU80" i="6"/>
  <c r="FT80" i="6"/>
  <c r="FS80" i="6"/>
  <c r="FR80" i="6"/>
  <c r="FQ80" i="6"/>
  <c r="FP80" i="6"/>
  <c r="FO80" i="6"/>
  <c r="FN80" i="6"/>
  <c r="FM80" i="6"/>
  <c r="FL80" i="6"/>
  <c r="FK80" i="6"/>
  <c r="FJ80" i="6"/>
  <c r="FI80" i="6"/>
  <c r="FH80" i="6"/>
  <c r="FG80" i="6"/>
  <c r="FF80" i="6"/>
  <c r="FE80" i="6"/>
  <c r="FD80" i="6"/>
  <c r="FC80" i="6"/>
  <c r="FB80" i="6"/>
  <c r="FA80" i="6"/>
  <c r="EZ80" i="6"/>
  <c r="EY80" i="6"/>
  <c r="EX80" i="6"/>
  <c r="EW80" i="6"/>
  <c r="EV80" i="6"/>
  <c r="EU80" i="6"/>
  <c r="ET80" i="6"/>
  <c r="ES80" i="6"/>
  <c r="ER80" i="6"/>
  <c r="EQ80" i="6"/>
  <c r="EP80" i="6"/>
  <c r="EO80" i="6"/>
  <c r="EN80" i="6"/>
  <c r="EM80" i="6"/>
  <c r="EL80" i="6"/>
  <c r="EK80" i="6"/>
  <c r="EJ80" i="6"/>
  <c r="EI80" i="6"/>
  <c r="EH80" i="6"/>
  <c r="EG80" i="6"/>
  <c r="EF80" i="6"/>
  <c r="EE80" i="6"/>
  <c r="ED80" i="6"/>
  <c r="EC80" i="6"/>
  <c r="EB80" i="6"/>
  <c r="EA80" i="6"/>
  <c r="DZ80" i="6"/>
  <c r="DY80" i="6"/>
  <c r="DX80" i="6"/>
  <c r="DW80" i="6"/>
  <c r="DV80" i="6"/>
  <c r="DU80" i="6"/>
  <c r="DT80" i="6"/>
  <c r="DS80" i="6"/>
  <c r="DR80" i="6"/>
  <c r="DQ80" i="6"/>
  <c r="DP80" i="6"/>
  <c r="DO80" i="6"/>
  <c r="DN80" i="6"/>
  <c r="DM80" i="6"/>
  <c r="DL80" i="6"/>
  <c r="DK80" i="6"/>
  <c r="DJ80" i="6"/>
  <c r="DI80" i="6"/>
  <c r="DH80" i="6"/>
  <c r="DG80" i="6"/>
  <c r="DF80" i="6"/>
  <c r="DE80" i="6"/>
  <c r="DD80" i="6"/>
  <c r="DC80" i="6"/>
  <c r="DB80" i="6"/>
  <c r="DA80" i="6"/>
  <c r="CZ80" i="6"/>
  <c r="CY80" i="6"/>
  <c r="CX80" i="6"/>
  <c r="CW80" i="6"/>
  <c r="CV80" i="6"/>
  <c r="CU80" i="6"/>
  <c r="CT80" i="6"/>
  <c r="CS80" i="6"/>
  <c r="CR80" i="6"/>
  <c r="CQ80" i="6"/>
  <c r="CP80" i="6"/>
  <c r="CO80" i="6"/>
  <c r="CN80" i="6"/>
  <c r="CM80" i="6"/>
  <c r="CL80" i="6"/>
  <c r="CK80" i="6"/>
  <c r="CJ80" i="6"/>
  <c r="CI80" i="6"/>
  <c r="CH80" i="6"/>
  <c r="CG80" i="6"/>
  <c r="CF80" i="6"/>
  <c r="CE80" i="6"/>
  <c r="CD80" i="6"/>
  <c r="CC80" i="6"/>
  <c r="CB80" i="6"/>
  <c r="CA80" i="6"/>
  <c r="BZ80" i="6"/>
  <c r="BY80" i="6"/>
  <c r="BX80" i="6"/>
  <c r="BW80" i="6"/>
  <c r="BV80" i="6"/>
  <c r="BU80" i="6"/>
  <c r="BT80" i="6"/>
  <c r="BS80" i="6"/>
  <c r="BR80" i="6"/>
  <c r="BQ80" i="6"/>
  <c r="BP80" i="6"/>
  <c r="BO80" i="6"/>
  <c r="BN80" i="6"/>
  <c r="BM80" i="6"/>
  <c r="BL80" i="6"/>
  <c r="BK80" i="6"/>
  <c r="BJ80" i="6"/>
  <c r="BI80" i="6"/>
  <c r="BH80" i="6"/>
  <c r="BG80" i="6"/>
  <c r="BF80" i="6"/>
  <c r="BE80" i="6"/>
  <c r="BD80" i="6"/>
  <c r="BC80" i="6"/>
  <c r="BB80" i="6"/>
  <c r="BA80" i="6"/>
  <c r="AZ80" i="6"/>
  <c r="AY80" i="6"/>
  <c r="AX80" i="6"/>
  <c r="AW80" i="6"/>
  <c r="AV80" i="6"/>
  <c r="AU80" i="6"/>
  <c r="AT80" i="6"/>
  <c r="AS80" i="6"/>
  <c r="AR80" i="6"/>
  <c r="AQ80" i="6"/>
  <c r="AP80" i="6"/>
  <c r="AO80" i="6"/>
  <c r="AN80" i="6"/>
  <c r="AM80" i="6"/>
  <c r="AL80" i="6"/>
  <c r="AK80" i="6"/>
  <c r="AJ80" i="6"/>
  <c r="AI80" i="6"/>
  <c r="AH80" i="6"/>
  <c r="AG80" i="6"/>
  <c r="AF80" i="6"/>
  <c r="AE80" i="6"/>
  <c r="AD80" i="6"/>
  <c r="AC80" i="6"/>
  <c r="AB80" i="6"/>
  <c r="AA80" i="6"/>
  <c r="Z80" i="6"/>
  <c r="Y80" i="6"/>
  <c r="X80" i="6"/>
  <c r="W80" i="6"/>
  <c r="V80" i="6"/>
  <c r="U80" i="6"/>
  <c r="T80" i="6"/>
  <c r="S80" i="6"/>
  <c r="R80" i="6"/>
  <c r="Q80" i="6"/>
  <c r="P80" i="6"/>
  <c r="O80" i="6"/>
  <c r="N80" i="6"/>
  <c r="M80" i="6"/>
  <c r="I80" i="6"/>
  <c r="I77" i="6"/>
  <c r="I76" i="6"/>
  <c r="SX79" i="6"/>
  <c r="SW79" i="6"/>
  <c r="SV79" i="6"/>
  <c r="SU79" i="6"/>
  <c r="ST79" i="6"/>
  <c r="SS79" i="6"/>
  <c r="SR79" i="6"/>
  <c r="SQ79" i="6"/>
  <c r="SP79" i="6"/>
  <c r="SO79" i="6"/>
  <c r="SN79" i="6"/>
  <c r="SM79" i="6"/>
  <c r="SL79" i="6"/>
  <c r="SK79" i="6"/>
  <c r="SJ79" i="6"/>
  <c r="SI79" i="6"/>
  <c r="SH79" i="6"/>
  <c r="SG79" i="6"/>
  <c r="SF79" i="6"/>
  <c r="SE79" i="6"/>
  <c r="SD79" i="6"/>
  <c r="SC79" i="6"/>
  <c r="SB79" i="6"/>
  <c r="SA79" i="6"/>
  <c r="RZ79" i="6"/>
  <c r="RY79" i="6"/>
  <c r="RX79" i="6"/>
  <c r="RW79" i="6"/>
  <c r="RV79" i="6"/>
  <c r="RU79" i="6"/>
  <c r="RT79" i="6"/>
  <c r="RS79" i="6"/>
  <c r="RR79" i="6"/>
  <c r="RQ79" i="6"/>
  <c r="RP79" i="6"/>
  <c r="RO79" i="6"/>
  <c r="RN79" i="6"/>
  <c r="RM79" i="6"/>
  <c r="RL79" i="6"/>
  <c r="RK79" i="6"/>
  <c r="RJ79" i="6"/>
  <c r="RI79" i="6"/>
  <c r="RH79" i="6"/>
  <c r="RG79" i="6"/>
  <c r="RF79" i="6"/>
  <c r="RE79" i="6"/>
  <c r="RD79" i="6"/>
  <c r="RC79" i="6"/>
  <c r="RB79" i="6"/>
  <c r="RA79" i="6"/>
  <c r="QZ79" i="6"/>
  <c r="QY79" i="6"/>
  <c r="QX79" i="6"/>
  <c r="QW79" i="6"/>
  <c r="QV79" i="6"/>
  <c r="QU79" i="6"/>
  <c r="QT79" i="6"/>
  <c r="QS79" i="6"/>
  <c r="QR79" i="6"/>
  <c r="QQ79" i="6"/>
  <c r="QP79" i="6"/>
  <c r="QO79" i="6"/>
  <c r="QN79" i="6"/>
  <c r="QM79" i="6"/>
  <c r="QL79" i="6"/>
  <c r="QK79" i="6"/>
  <c r="QJ79" i="6"/>
  <c r="QI79" i="6"/>
  <c r="QH79" i="6"/>
  <c r="QG79" i="6"/>
  <c r="QF79" i="6"/>
  <c r="QE79" i="6"/>
  <c r="QD79" i="6"/>
  <c r="QC79" i="6"/>
  <c r="QB79" i="6"/>
  <c r="QA79" i="6"/>
  <c r="PZ79" i="6"/>
  <c r="PY79" i="6"/>
  <c r="PX79" i="6"/>
  <c r="PW79" i="6"/>
  <c r="PV79" i="6"/>
  <c r="PU79" i="6"/>
  <c r="PT79" i="6"/>
  <c r="PS79" i="6"/>
  <c r="PR79" i="6"/>
  <c r="PQ79" i="6"/>
  <c r="PP79" i="6"/>
  <c r="PO79" i="6"/>
  <c r="PN79" i="6"/>
  <c r="PM79" i="6"/>
  <c r="PL79" i="6"/>
  <c r="PK79" i="6"/>
  <c r="PJ79" i="6"/>
  <c r="PI79" i="6"/>
  <c r="PH79" i="6"/>
  <c r="PG79" i="6"/>
  <c r="PF79" i="6"/>
  <c r="PE79" i="6"/>
  <c r="PD79" i="6"/>
  <c r="PC79" i="6"/>
  <c r="PB79" i="6"/>
  <c r="PA79" i="6"/>
  <c r="OZ79" i="6"/>
  <c r="OY79" i="6"/>
  <c r="OX79" i="6"/>
  <c r="OW79" i="6"/>
  <c r="OV79" i="6"/>
  <c r="OU79" i="6"/>
  <c r="OT79" i="6"/>
  <c r="OS79" i="6"/>
  <c r="OR79" i="6"/>
  <c r="OQ79" i="6"/>
  <c r="OP79" i="6"/>
  <c r="OO79" i="6"/>
  <c r="ON79" i="6"/>
  <c r="OM79" i="6"/>
  <c r="OL79" i="6"/>
  <c r="OK79" i="6"/>
  <c r="OJ79" i="6"/>
  <c r="OI79" i="6"/>
  <c r="OH79" i="6"/>
  <c r="OG79" i="6"/>
  <c r="OF79" i="6"/>
  <c r="OE79" i="6"/>
  <c r="OD79" i="6"/>
  <c r="OC79" i="6"/>
  <c r="OB79" i="6"/>
  <c r="OA79" i="6"/>
  <c r="NZ79" i="6"/>
  <c r="NY79" i="6"/>
  <c r="NX79" i="6"/>
  <c r="NW79" i="6"/>
  <c r="NV79" i="6"/>
  <c r="NU79" i="6"/>
  <c r="NT79" i="6"/>
  <c r="NS79" i="6"/>
  <c r="NR79" i="6"/>
  <c r="NQ79" i="6"/>
  <c r="NP79" i="6"/>
  <c r="NO79" i="6"/>
  <c r="NN79" i="6"/>
  <c r="NM79" i="6"/>
  <c r="NL79" i="6"/>
  <c r="NK79" i="6"/>
  <c r="NJ79" i="6"/>
  <c r="NI79" i="6"/>
  <c r="NH79" i="6"/>
  <c r="NG79" i="6"/>
  <c r="NF79" i="6"/>
  <c r="NE79" i="6"/>
  <c r="ND79" i="6"/>
  <c r="NC79" i="6"/>
  <c r="NB79" i="6"/>
  <c r="NA79" i="6"/>
  <c r="MZ79" i="6"/>
  <c r="MY79" i="6"/>
  <c r="MX79" i="6"/>
  <c r="MW79" i="6"/>
  <c r="MV79" i="6"/>
  <c r="MU79" i="6"/>
  <c r="MT79" i="6"/>
  <c r="MS79" i="6"/>
  <c r="MR79" i="6"/>
  <c r="MQ79" i="6"/>
  <c r="MP79" i="6"/>
  <c r="MO79" i="6"/>
  <c r="MN79" i="6"/>
  <c r="MM79" i="6"/>
  <c r="ML79" i="6"/>
  <c r="MK79" i="6"/>
  <c r="MJ79" i="6"/>
  <c r="MI79" i="6"/>
  <c r="MH79" i="6"/>
  <c r="MG79" i="6"/>
  <c r="MF79" i="6"/>
  <c r="ME79" i="6"/>
  <c r="MD79" i="6"/>
  <c r="MC79" i="6"/>
  <c r="MB79" i="6"/>
  <c r="MA79" i="6"/>
  <c r="LZ79" i="6"/>
  <c r="LY79" i="6"/>
  <c r="LX79" i="6"/>
  <c r="LW79" i="6"/>
  <c r="LV79" i="6"/>
  <c r="LU79" i="6"/>
  <c r="LT79" i="6"/>
  <c r="LS79" i="6"/>
  <c r="LR79" i="6"/>
  <c r="LQ79" i="6"/>
  <c r="LP79" i="6"/>
  <c r="LO79" i="6"/>
  <c r="LN79" i="6"/>
  <c r="LM79" i="6"/>
  <c r="LL79" i="6"/>
  <c r="LK79" i="6"/>
  <c r="LJ79" i="6"/>
  <c r="LI79" i="6"/>
  <c r="LH79" i="6"/>
  <c r="LG79" i="6"/>
  <c r="LF79" i="6"/>
  <c r="LE79" i="6"/>
  <c r="LD79" i="6"/>
  <c r="LC79" i="6"/>
  <c r="LB79" i="6"/>
  <c r="LA79" i="6"/>
  <c r="KZ79" i="6"/>
  <c r="KY79" i="6"/>
  <c r="KX79" i="6"/>
  <c r="KW79" i="6"/>
  <c r="KV79" i="6"/>
  <c r="KU79" i="6"/>
  <c r="KT79" i="6"/>
  <c r="KS79" i="6"/>
  <c r="KR79" i="6"/>
  <c r="KQ79" i="6"/>
  <c r="KP79" i="6"/>
  <c r="KO79" i="6"/>
  <c r="KN79" i="6"/>
  <c r="KM79" i="6"/>
  <c r="KL79" i="6"/>
  <c r="KK79" i="6"/>
  <c r="KJ79" i="6"/>
  <c r="KI79" i="6"/>
  <c r="KH79" i="6"/>
  <c r="KG79" i="6"/>
  <c r="KF79" i="6"/>
  <c r="KE79" i="6"/>
  <c r="KD79" i="6"/>
  <c r="KC79" i="6"/>
  <c r="KB79" i="6"/>
  <c r="KA79" i="6"/>
  <c r="JZ79" i="6"/>
  <c r="JY79" i="6"/>
  <c r="JX79" i="6"/>
  <c r="JW79" i="6"/>
  <c r="JV79" i="6"/>
  <c r="JU79" i="6"/>
  <c r="JT79" i="6"/>
  <c r="JS79" i="6"/>
  <c r="JR79" i="6"/>
  <c r="JQ79" i="6"/>
  <c r="JP79" i="6"/>
  <c r="JO79" i="6"/>
  <c r="JN79" i="6"/>
  <c r="JM79" i="6"/>
  <c r="JL79" i="6"/>
  <c r="JK79" i="6"/>
  <c r="JJ79" i="6"/>
  <c r="JI79" i="6"/>
  <c r="JH79" i="6"/>
  <c r="JG79" i="6"/>
  <c r="JF79" i="6"/>
  <c r="JE79" i="6"/>
  <c r="JD79" i="6"/>
  <c r="JC79" i="6"/>
  <c r="JB79" i="6"/>
  <c r="JA79" i="6"/>
  <c r="IZ79" i="6"/>
  <c r="IY79" i="6"/>
  <c r="IX79" i="6"/>
  <c r="IW79" i="6"/>
  <c r="IV79" i="6"/>
  <c r="IU79" i="6"/>
  <c r="IT79" i="6"/>
  <c r="IS79" i="6"/>
  <c r="IR79" i="6"/>
  <c r="IQ79" i="6"/>
  <c r="IP79" i="6"/>
  <c r="IO79" i="6"/>
  <c r="IN79" i="6"/>
  <c r="IM79" i="6"/>
  <c r="IL79" i="6"/>
  <c r="IK79" i="6"/>
  <c r="IJ79" i="6"/>
  <c r="II79" i="6"/>
  <c r="IH79" i="6"/>
  <c r="IG79" i="6"/>
  <c r="IF79" i="6"/>
  <c r="IE79" i="6"/>
  <c r="ID79" i="6"/>
  <c r="IC79" i="6"/>
  <c r="IB79" i="6"/>
  <c r="IA79" i="6"/>
  <c r="HZ79" i="6"/>
  <c r="HY79" i="6"/>
  <c r="HX79" i="6"/>
  <c r="HW79" i="6"/>
  <c r="HV79" i="6"/>
  <c r="HU79" i="6"/>
  <c r="HT79" i="6"/>
  <c r="HS79" i="6"/>
  <c r="HR79" i="6"/>
  <c r="HQ79" i="6"/>
  <c r="HP79" i="6"/>
  <c r="HO79" i="6"/>
  <c r="HN79" i="6"/>
  <c r="HM79" i="6"/>
  <c r="HL79" i="6"/>
  <c r="HK79" i="6"/>
  <c r="HJ79" i="6"/>
  <c r="HI79" i="6"/>
  <c r="HH79" i="6"/>
  <c r="HG79" i="6"/>
  <c r="HF79" i="6"/>
  <c r="HE79" i="6"/>
  <c r="HD79" i="6"/>
  <c r="HC79" i="6"/>
  <c r="HB79" i="6"/>
  <c r="HA79" i="6"/>
  <c r="GZ79" i="6"/>
  <c r="GY79" i="6"/>
  <c r="GX79" i="6"/>
  <c r="GW79" i="6"/>
  <c r="GV79" i="6"/>
  <c r="GU79" i="6"/>
  <c r="GT79" i="6"/>
  <c r="GS79" i="6"/>
  <c r="GR79" i="6"/>
  <c r="GQ79" i="6"/>
  <c r="GP79" i="6"/>
  <c r="GO79" i="6"/>
  <c r="GN79" i="6"/>
  <c r="GM79" i="6"/>
  <c r="GL79" i="6"/>
  <c r="GK79" i="6"/>
  <c r="GJ79" i="6"/>
  <c r="GI79" i="6"/>
  <c r="GH79" i="6"/>
  <c r="GG79" i="6"/>
  <c r="GF79" i="6"/>
  <c r="GE79" i="6"/>
  <c r="GD79" i="6"/>
  <c r="GC79" i="6"/>
  <c r="GB79" i="6"/>
  <c r="GA79" i="6"/>
  <c r="FZ79" i="6"/>
  <c r="FY79" i="6"/>
  <c r="FX79" i="6"/>
  <c r="FW79" i="6"/>
  <c r="FV79" i="6"/>
  <c r="FU79" i="6"/>
  <c r="FT79" i="6"/>
  <c r="FS79" i="6"/>
  <c r="FR79" i="6"/>
  <c r="FQ79" i="6"/>
  <c r="FP79" i="6"/>
  <c r="FO79" i="6"/>
  <c r="FN79" i="6"/>
  <c r="FM79" i="6"/>
  <c r="FL79" i="6"/>
  <c r="FK79" i="6"/>
  <c r="FJ79" i="6"/>
  <c r="FI79" i="6"/>
  <c r="FH79" i="6"/>
  <c r="FG79" i="6"/>
  <c r="FF79" i="6"/>
  <c r="FE79" i="6"/>
  <c r="FD79" i="6"/>
  <c r="FC79" i="6"/>
  <c r="FB79" i="6"/>
  <c r="FA79" i="6"/>
  <c r="EZ79" i="6"/>
  <c r="EY79" i="6"/>
  <c r="EX79" i="6"/>
  <c r="EW79" i="6"/>
  <c r="EV79" i="6"/>
  <c r="EU79" i="6"/>
  <c r="ET79" i="6"/>
  <c r="ES79" i="6"/>
  <c r="ER79" i="6"/>
  <c r="EQ79" i="6"/>
  <c r="EP79" i="6"/>
  <c r="EO79" i="6"/>
  <c r="EN79" i="6"/>
  <c r="EM79" i="6"/>
  <c r="EL79" i="6"/>
  <c r="EK79" i="6"/>
  <c r="EJ79" i="6"/>
  <c r="EI79" i="6"/>
  <c r="EH79" i="6"/>
  <c r="EG79" i="6"/>
  <c r="EF79" i="6"/>
  <c r="EE79" i="6"/>
  <c r="ED79" i="6"/>
  <c r="EC79" i="6"/>
  <c r="EB79" i="6"/>
  <c r="EA79" i="6"/>
  <c r="DZ79" i="6"/>
  <c r="DY79" i="6"/>
  <c r="DX79" i="6"/>
  <c r="DW79" i="6"/>
  <c r="DV79" i="6"/>
  <c r="DU79" i="6"/>
  <c r="DT79" i="6"/>
  <c r="DS79" i="6"/>
  <c r="DR79" i="6"/>
  <c r="DQ79" i="6"/>
  <c r="DP79" i="6"/>
  <c r="DO79" i="6"/>
  <c r="DN79" i="6"/>
  <c r="DM79" i="6"/>
  <c r="DL79" i="6"/>
  <c r="DK79" i="6"/>
  <c r="DJ79" i="6"/>
  <c r="DI79" i="6"/>
  <c r="DH79" i="6"/>
  <c r="DG79" i="6"/>
  <c r="DF79" i="6"/>
  <c r="DE79" i="6"/>
  <c r="DD79" i="6"/>
  <c r="DC79" i="6"/>
  <c r="DB79" i="6"/>
  <c r="DA79" i="6"/>
  <c r="CZ79" i="6"/>
  <c r="CY79" i="6"/>
  <c r="CX79" i="6"/>
  <c r="CW79" i="6"/>
  <c r="CV79" i="6"/>
  <c r="CU79" i="6"/>
  <c r="CT79" i="6"/>
  <c r="CS79" i="6"/>
  <c r="CR79" i="6"/>
  <c r="CQ79" i="6"/>
  <c r="CP79" i="6"/>
  <c r="CO79" i="6"/>
  <c r="CN79" i="6"/>
  <c r="CM79" i="6"/>
  <c r="CL79" i="6"/>
  <c r="CK79" i="6"/>
  <c r="CJ79" i="6"/>
  <c r="CI79" i="6"/>
  <c r="CH79" i="6"/>
  <c r="CG79" i="6"/>
  <c r="CF79" i="6"/>
  <c r="CE79" i="6"/>
  <c r="CD79" i="6"/>
  <c r="CC79" i="6"/>
  <c r="CB79" i="6"/>
  <c r="CA79" i="6"/>
  <c r="BZ79" i="6"/>
  <c r="BY79" i="6"/>
  <c r="BX79" i="6"/>
  <c r="BW79" i="6"/>
  <c r="BV79" i="6"/>
  <c r="BU79" i="6"/>
  <c r="BT79" i="6"/>
  <c r="BS79" i="6"/>
  <c r="BR79" i="6"/>
  <c r="BQ79" i="6"/>
  <c r="BP79" i="6"/>
  <c r="BO79" i="6"/>
  <c r="BN79" i="6"/>
  <c r="BM79" i="6"/>
  <c r="BL79" i="6"/>
  <c r="BK79" i="6"/>
  <c r="BJ79" i="6"/>
  <c r="BI79" i="6"/>
  <c r="BH79" i="6"/>
  <c r="BG79" i="6"/>
  <c r="BF79" i="6"/>
  <c r="BE79" i="6"/>
  <c r="BD79" i="6"/>
  <c r="BC79" i="6"/>
  <c r="BB79" i="6"/>
  <c r="BA79" i="6"/>
  <c r="AZ79" i="6"/>
  <c r="AY79" i="6"/>
  <c r="AX79" i="6"/>
  <c r="AW79" i="6"/>
  <c r="AV79" i="6"/>
  <c r="AU79" i="6"/>
  <c r="AT79" i="6"/>
  <c r="AS79" i="6"/>
  <c r="AR79" i="6"/>
  <c r="AQ79" i="6"/>
  <c r="AP79" i="6"/>
  <c r="AO79" i="6"/>
  <c r="AN79" i="6"/>
  <c r="AM79" i="6"/>
  <c r="AL79" i="6"/>
  <c r="AK79" i="6"/>
  <c r="AJ79" i="6"/>
  <c r="AI79" i="6"/>
  <c r="AH79" i="6"/>
  <c r="AG79" i="6"/>
  <c r="AF79" i="6"/>
  <c r="AE79" i="6"/>
  <c r="AD79" i="6"/>
  <c r="AC79" i="6"/>
  <c r="AB79" i="6"/>
  <c r="AA79" i="6"/>
  <c r="Z79" i="6"/>
  <c r="Y79" i="6"/>
  <c r="X79" i="6"/>
  <c r="W79" i="6"/>
  <c r="V79" i="6"/>
  <c r="U79" i="6"/>
  <c r="T79" i="6"/>
  <c r="S79" i="6"/>
  <c r="R79" i="6"/>
  <c r="Q79" i="6"/>
  <c r="P79" i="6"/>
  <c r="O79" i="6"/>
  <c r="N79" i="6"/>
  <c r="M79" i="6"/>
  <c r="I79" i="6"/>
  <c r="SX65" i="6"/>
  <c r="SW65" i="6"/>
  <c r="SV65" i="6"/>
  <c r="SU65" i="6"/>
  <c r="ST65" i="6"/>
  <c r="SS65" i="6"/>
  <c r="SR65" i="6"/>
  <c r="SQ65" i="6"/>
  <c r="SP65" i="6"/>
  <c r="SO65" i="6"/>
  <c r="SN65" i="6"/>
  <c r="SM65" i="6"/>
  <c r="SL65" i="6"/>
  <c r="SK65" i="6"/>
  <c r="SJ65" i="6"/>
  <c r="SI65" i="6"/>
  <c r="SH65" i="6"/>
  <c r="SG65" i="6"/>
  <c r="SF65" i="6"/>
  <c r="SE65" i="6"/>
  <c r="SD65" i="6"/>
  <c r="SC65" i="6"/>
  <c r="SB65" i="6"/>
  <c r="SA65" i="6"/>
  <c r="RZ65" i="6"/>
  <c r="RY65" i="6"/>
  <c r="RX65" i="6"/>
  <c r="RW65" i="6"/>
  <c r="RV65" i="6"/>
  <c r="RU65" i="6"/>
  <c r="RT65" i="6"/>
  <c r="RS65" i="6"/>
  <c r="RR65" i="6"/>
  <c r="RQ65" i="6"/>
  <c r="RP65" i="6"/>
  <c r="RO65" i="6"/>
  <c r="RN65" i="6"/>
  <c r="RM65" i="6"/>
  <c r="RL65" i="6"/>
  <c r="RK65" i="6"/>
  <c r="RJ65" i="6"/>
  <c r="RI65" i="6"/>
  <c r="RH65" i="6"/>
  <c r="RG65" i="6"/>
  <c r="RF65" i="6"/>
  <c r="RE65" i="6"/>
  <c r="RD65" i="6"/>
  <c r="RC65" i="6"/>
  <c r="RB65" i="6"/>
  <c r="RA65" i="6"/>
  <c r="QZ65" i="6"/>
  <c r="QY65" i="6"/>
  <c r="QX65" i="6"/>
  <c r="QW65" i="6"/>
  <c r="QV65" i="6"/>
  <c r="QU65" i="6"/>
  <c r="QT65" i="6"/>
  <c r="QS65" i="6"/>
  <c r="QR65" i="6"/>
  <c r="QQ65" i="6"/>
  <c r="QP65" i="6"/>
  <c r="QO65" i="6"/>
  <c r="QN65" i="6"/>
  <c r="QM65" i="6"/>
  <c r="QL65" i="6"/>
  <c r="QK65" i="6"/>
  <c r="QJ65" i="6"/>
  <c r="QI65" i="6"/>
  <c r="QH65" i="6"/>
  <c r="QG65" i="6"/>
  <c r="QF65" i="6"/>
  <c r="QE65" i="6"/>
  <c r="QD65" i="6"/>
  <c r="QC65" i="6"/>
  <c r="QB65" i="6"/>
  <c r="QA65" i="6"/>
  <c r="PZ65" i="6"/>
  <c r="PY65" i="6"/>
  <c r="PX65" i="6"/>
  <c r="PW65" i="6"/>
  <c r="PV65" i="6"/>
  <c r="PU65" i="6"/>
  <c r="PT65" i="6"/>
  <c r="PS65" i="6"/>
  <c r="PR65" i="6"/>
  <c r="PQ65" i="6"/>
  <c r="PP65" i="6"/>
  <c r="PO65" i="6"/>
  <c r="PN65" i="6"/>
  <c r="PM65" i="6"/>
  <c r="PL65" i="6"/>
  <c r="PK65" i="6"/>
  <c r="PJ65" i="6"/>
  <c r="PI65" i="6"/>
  <c r="PH65" i="6"/>
  <c r="PG65" i="6"/>
  <c r="PF65" i="6"/>
  <c r="PE65" i="6"/>
  <c r="PD65" i="6"/>
  <c r="PC65" i="6"/>
  <c r="PB65" i="6"/>
  <c r="PA65" i="6"/>
  <c r="OZ65" i="6"/>
  <c r="OY65" i="6"/>
  <c r="OX65" i="6"/>
  <c r="OW65" i="6"/>
  <c r="OV65" i="6"/>
  <c r="OU65" i="6"/>
  <c r="OT65" i="6"/>
  <c r="OS65" i="6"/>
  <c r="OR65" i="6"/>
  <c r="OQ65" i="6"/>
  <c r="OP65" i="6"/>
  <c r="OO65" i="6"/>
  <c r="ON65" i="6"/>
  <c r="OM65" i="6"/>
  <c r="OL65" i="6"/>
  <c r="OK65" i="6"/>
  <c r="OJ65" i="6"/>
  <c r="OI65" i="6"/>
  <c r="OH65" i="6"/>
  <c r="OG65" i="6"/>
  <c r="OF65" i="6"/>
  <c r="OE65" i="6"/>
  <c r="OD65" i="6"/>
  <c r="OC65" i="6"/>
  <c r="OB65" i="6"/>
  <c r="OA65" i="6"/>
  <c r="NZ65" i="6"/>
  <c r="NY65" i="6"/>
  <c r="NX65" i="6"/>
  <c r="NW65" i="6"/>
  <c r="NV65" i="6"/>
  <c r="NU65" i="6"/>
  <c r="NT65" i="6"/>
  <c r="NS65" i="6"/>
  <c r="NR65" i="6"/>
  <c r="NQ65" i="6"/>
  <c r="NP65" i="6"/>
  <c r="NO65" i="6"/>
  <c r="NN65" i="6"/>
  <c r="NM65" i="6"/>
  <c r="NL65" i="6"/>
  <c r="NK65" i="6"/>
  <c r="NJ65" i="6"/>
  <c r="NI65" i="6"/>
  <c r="NH65" i="6"/>
  <c r="NG65" i="6"/>
  <c r="NF65" i="6"/>
  <c r="NE65" i="6"/>
  <c r="ND65" i="6"/>
  <c r="NC65" i="6"/>
  <c r="NB65" i="6"/>
  <c r="NA65" i="6"/>
  <c r="MZ65" i="6"/>
  <c r="MY65" i="6"/>
  <c r="MX65" i="6"/>
  <c r="MW65" i="6"/>
  <c r="MV65" i="6"/>
  <c r="MU65" i="6"/>
  <c r="MT65" i="6"/>
  <c r="MS65" i="6"/>
  <c r="MR65" i="6"/>
  <c r="MQ65" i="6"/>
  <c r="MP65" i="6"/>
  <c r="MO65" i="6"/>
  <c r="MN65" i="6"/>
  <c r="MM65" i="6"/>
  <c r="ML65" i="6"/>
  <c r="MK65" i="6"/>
  <c r="MJ65" i="6"/>
  <c r="MI65" i="6"/>
  <c r="MH65" i="6"/>
  <c r="MG65" i="6"/>
  <c r="MF65" i="6"/>
  <c r="ME65" i="6"/>
  <c r="MD65" i="6"/>
  <c r="MC65" i="6"/>
  <c r="MB65" i="6"/>
  <c r="MA65" i="6"/>
  <c r="LZ65" i="6"/>
  <c r="LY65" i="6"/>
  <c r="LX65" i="6"/>
  <c r="LW65" i="6"/>
  <c r="LV65" i="6"/>
  <c r="LU65" i="6"/>
  <c r="LT65" i="6"/>
  <c r="LS65" i="6"/>
  <c r="LR65" i="6"/>
  <c r="LQ65" i="6"/>
  <c r="LP65" i="6"/>
  <c r="LO65" i="6"/>
  <c r="LN65" i="6"/>
  <c r="LM65" i="6"/>
  <c r="LL65" i="6"/>
  <c r="LK65" i="6"/>
  <c r="LJ65" i="6"/>
  <c r="LI65" i="6"/>
  <c r="LH65" i="6"/>
  <c r="LG65" i="6"/>
  <c r="LF65" i="6"/>
  <c r="LE65" i="6"/>
  <c r="LD65" i="6"/>
  <c r="LC65" i="6"/>
  <c r="LB65" i="6"/>
  <c r="LA65" i="6"/>
  <c r="KZ65" i="6"/>
  <c r="KY65" i="6"/>
  <c r="KX65" i="6"/>
  <c r="KW65" i="6"/>
  <c r="KV65" i="6"/>
  <c r="KU65" i="6"/>
  <c r="KT65" i="6"/>
  <c r="KS65" i="6"/>
  <c r="KR65" i="6"/>
  <c r="KQ65" i="6"/>
  <c r="KP65" i="6"/>
  <c r="KO65" i="6"/>
  <c r="KN65" i="6"/>
  <c r="KM65" i="6"/>
  <c r="KL65" i="6"/>
  <c r="KK65" i="6"/>
  <c r="KJ65" i="6"/>
  <c r="KI65" i="6"/>
  <c r="KH65" i="6"/>
  <c r="KG65" i="6"/>
  <c r="KF65" i="6"/>
  <c r="KE65" i="6"/>
  <c r="KD65" i="6"/>
  <c r="KC65" i="6"/>
  <c r="KB65" i="6"/>
  <c r="KA65" i="6"/>
  <c r="JZ65" i="6"/>
  <c r="JY65" i="6"/>
  <c r="JX65" i="6"/>
  <c r="JW65" i="6"/>
  <c r="JV65" i="6"/>
  <c r="JU65" i="6"/>
  <c r="JT65" i="6"/>
  <c r="JS65" i="6"/>
  <c r="JR65" i="6"/>
  <c r="JQ65" i="6"/>
  <c r="JP65" i="6"/>
  <c r="JO65" i="6"/>
  <c r="JN65" i="6"/>
  <c r="JM65" i="6"/>
  <c r="JL65" i="6"/>
  <c r="JK65" i="6"/>
  <c r="JJ65" i="6"/>
  <c r="JI65" i="6"/>
  <c r="JH65" i="6"/>
  <c r="JG65" i="6"/>
  <c r="JF65" i="6"/>
  <c r="JE65" i="6"/>
  <c r="JD65" i="6"/>
  <c r="JC65" i="6"/>
  <c r="JB65" i="6"/>
  <c r="JA65" i="6"/>
  <c r="IZ65" i="6"/>
  <c r="IY65" i="6"/>
  <c r="IX65" i="6"/>
  <c r="IW65" i="6"/>
  <c r="IV65" i="6"/>
  <c r="IU65" i="6"/>
  <c r="IT65" i="6"/>
  <c r="IS65" i="6"/>
  <c r="IR65" i="6"/>
  <c r="IQ65" i="6"/>
  <c r="IP65" i="6"/>
  <c r="IO65" i="6"/>
  <c r="IN65" i="6"/>
  <c r="IM65" i="6"/>
  <c r="IL65" i="6"/>
  <c r="IK65" i="6"/>
  <c r="IJ65" i="6"/>
  <c r="II65" i="6"/>
  <c r="IH65" i="6"/>
  <c r="IG65" i="6"/>
  <c r="IF65" i="6"/>
  <c r="IE65" i="6"/>
  <c r="ID65" i="6"/>
  <c r="IC65" i="6"/>
  <c r="IB65" i="6"/>
  <c r="IA65" i="6"/>
  <c r="HZ65" i="6"/>
  <c r="HY65" i="6"/>
  <c r="HX65" i="6"/>
  <c r="HW65" i="6"/>
  <c r="HV65" i="6"/>
  <c r="HU65" i="6"/>
  <c r="HT65" i="6"/>
  <c r="HS65" i="6"/>
  <c r="HR65" i="6"/>
  <c r="HQ65" i="6"/>
  <c r="HP65" i="6"/>
  <c r="HO65" i="6"/>
  <c r="HN65" i="6"/>
  <c r="HM65" i="6"/>
  <c r="HL65" i="6"/>
  <c r="HK65" i="6"/>
  <c r="HJ65" i="6"/>
  <c r="HI65" i="6"/>
  <c r="HH65" i="6"/>
  <c r="HG65" i="6"/>
  <c r="HF65" i="6"/>
  <c r="HE65" i="6"/>
  <c r="HD65" i="6"/>
  <c r="HC65" i="6"/>
  <c r="HB65" i="6"/>
  <c r="HA65" i="6"/>
  <c r="GZ65" i="6"/>
  <c r="GY65" i="6"/>
  <c r="GX65" i="6"/>
  <c r="GW65" i="6"/>
  <c r="GV65" i="6"/>
  <c r="GU65" i="6"/>
  <c r="GT65" i="6"/>
  <c r="GS65" i="6"/>
  <c r="GR65" i="6"/>
  <c r="GQ65" i="6"/>
  <c r="GP65" i="6"/>
  <c r="GO65" i="6"/>
  <c r="GN65" i="6"/>
  <c r="GM65" i="6"/>
  <c r="GL65" i="6"/>
  <c r="GK65" i="6"/>
  <c r="GJ65" i="6"/>
  <c r="GI65" i="6"/>
  <c r="GH65" i="6"/>
  <c r="GG65" i="6"/>
  <c r="GF65" i="6"/>
  <c r="GE65" i="6"/>
  <c r="GD65" i="6"/>
  <c r="GC65" i="6"/>
  <c r="GB65" i="6"/>
  <c r="GA65" i="6"/>
  <c r="FZ65" i="6"/>
  <c r="FY65" i="6"/>
  <c r="FX65" i="6"/>
  <c r="FW65" i="6"/>
  <c r="FV65" i="6"/>
  <c r="FU65" i="6"/>
  <c r="FT65" i="6"/>
  <c r="FS65" i="6"/>
  <c r="FR65" i="6"/>
  <c r="FQ65" i="6"/>
  <c r="FP65" i="6"/>
  <c r="FO65" i="6"/>
  <c r="FN65" i="6"/>
  <c r="FM65" i="6"/>
  <c r="FL65" i="6"/>
  <c r="FK65" i="6"/>
  <c r="FJ65" i="6"/>
  <c r="FI65" i="6"/>
  <c r="FH65" i="6"/>
  <c r="FG65" i="6"/>
  <c r="FF65" i="6"/>
  <c r="FE65" i="6"/>
  <c r="FD65" i="6"/>
  <c r="FC65" i="6"/>
  <c r="FB65" i="6"/>
  <c r="FA65" i="6"/>
  <c r="EZ65" i="6"/>
  <c r="EY65" i="6"/>
  <c r="EX65" i="6"/>
  <c r="EW65" i="6"/>
  <c r="EV65" i="6"/>
  <c r="EU65" i="6"/>
  <c r="ET65" i="6"/>
  <c r="ES65" i="6"/>
  <c r="ER65" i="6"/>
  <c r="EQ65" i="6"/>
  <c r="EP65" i="6"/>
  <c r="EO65" i="6"/>
  <c r="EN65" i="6"/>
  <c r="EM65" i="6"/>
  <c r="EL65" i="6"/>
  <c r="EK65" i="6"/>
  <c r="EJ65" i="6"/>
  <c r="EI65" i="6"/>
  <c r="EH65" i="6"/>
  <c r="EG65" i="6"/>
  <c r="EF65" i="6"/>
  <c r="EE65" i="6"/>
  <c r="ED65" i="6"/>
  <c r="EC65" i="6"/>
  <c r="EB65" i="6"/>
  <c r="EA65" i="6"/>
  <c r="DZ65" i="6"/>
  <c r="DY65" i="6"/>
  <c r="DX65" i="6"/>
  <c r="DW65" i="6"/>
  <c r="DV65" i="6"/>
  <c r="DU65" i="6"/>
  <c r="DT65" i="6"/>
  <c r="DS65" i="6"/>
  <c r="DR65" i="6"/>
  <c r="DQ65" i="6"/>
  <c r="DP65" i="6"/>
  <c r="DO65" i="6"/>
  <c r="DN65" i="6"/>
  <c r="DM65" i="6"/>
  <c r="DL65" i="6"/>
  <c r="DK65" i="6"/>
  <c r="DJ65" i="6"/>
  <c r="DI65" i="6"/>
  <c r="DH65" i="6"/>
  <c r="DG65" i="6"/>
  <c r="DF65" i="6"/>
  <c r="DE65" i="6"/>
  <c r="DD65" i="6"/>
  <c r="DC65" i="6"/>
  <c r="DB65" i="6"/>
  <c r="DA65" i="6"/>
  <c r="CZ65" i="6"/>
  <c r="CY65" i="6"/>
  <c r="CX65" i="6"/>
  <c r="CW65" i="6"/>
  <c r="CV65" i="6"/>
  <c r="CU65" i="6"/>
  <c r="CT65" i="6"/>
  <c r="CS65" i="6"/>
  <c r="CR65" i="6"/>
  <c r="CQ65" i="6"/>
  <c r="CP65" i="6"/>
  <c r="CO65" i="6"/>
  <c r="CN65" i="6"/>
  <c r="CM65" i="6"/>
  <c r="CL65" i="6"/>
  <c r="CK65" i="6"/>
  <c r="CJ65" i="6"/>
  <c r="CI65" i="6"/>
  <c r="CH65" i="6"/>
  <c r="CG65" i="6"/>
  <c r="CF65" i="6"/>
  <c r="CE65" i="6"/>
  <c r="CD65" i="6"/>
  <c r="CC65" i="6"/>
  <c r="CB65" i="6"/>
  <c r="CA65" i="6"/>
  <c r="BZ65" i="6"/>
  <c r="BY65" i="6"/>
  <c r="BX65" i="6"/>
  <c r="BW65" i="6"/>
  <c r="BV65" i="6"/>
  <c r="BU65" i="6"/>
  <c r="BT65" i="6"/>
  <c r="BS65" i="6"/>
  <c r="BR65" i="6"/>
  <c r="BQ65" i="6"/>
  <c r="BP65" i="6"/>
  <c r="BO65" i="6"/>
  <c r="BN65" i="6"/>
  <c r="BM65" i="6"/>
  <c r="BL65" i="6"/>
  <c r="BK65" i="6"/>
  <c r="BJ65" i="6"/>
  <c r="BI65" i="6"/>
  <c r="BH65" i="6"/>
  <c r="BG65" i="6"/>
  <c r="BF65" i="6"/>
  <c r="BE65" i="6"/>
  <c r="BD65" i="6"/>
  <c r="BC65" i="6"/>
  <c r="BB65" i="6"/>
  <c r="BA65" i="6"/>
  <c r="AZ65" i="6"/>
  <c r="AY65" i="6"/>
  <c r="AX65" i="6"/>
  <c r="AW65" i="6"/>
  <c r="AV65" i="6"/>
  <c r="AU65" i="6"/>
  <c r="AT65" i="6"/>
  <c r="AS65" i="6"/>
  <c r="AR65" i="6"/>
  <c r="AQ65" i="6"/>
  <c r="AP65" i="6"/>
  <c r="AO65" i="6"/>
  <c r="AN65" i="6"/>
  <c r="AM65" i="6"/>
  <c r="AL65" i="6"/>
  <c r="AK65" i="6"/>
  <c r="AJ65" i="6"/>
  <c r="AI65" i="6"/>
  <c r="AH65" i="6"/>
  <c r="AG65" i="6"/>
  <c r="AF65" i="6"/>
  <c r="AE65" i="6"/>
  <c r="AD65" i="6"/>
  <c r="AC65" i="6"/>
  <c r="AB65" i="6"/>
  <c r="AA65" i="6"/>
  <c r="Z65" i="6"/>
  <c r="Y65" i="6"/>
  <c r="X65" i="6"/>
  <c r="W65" i="6"/>
  <c r="V65" i="6"/>
  <c r="U65" i="6"/>
  <c r="T65" i="6"/>
  <c r="S65" i="6"/>
  <c r="R65" i="6"/>
  <c r="Q65" i="6"/>
  <c r="P65" i="6"/>
  <c r="O65" i="6"/>
  <c r="N65" i="6"/>
  <c r="M65" i="6"/>
  <c r="I65" i="6"/>
  <c r="SX66" i="6"/>
  <c r="SW66" i="6"/>
  <c r="SV66" i="6"/>
  <c r="SU66" i="6"/>
  <c r="ST66" i="6"/>
  <c r="SS66" i="6"/>
  <c r="SR66" i="6"/>
  <c r="SQ66" i="6"/>
  <c r="SP66" i="6"/>
  <c r="SO66" i="6"/>
  <c r="SN66" i="6"/>
  <c r="SM66" i="6"/>
  <c r="SL66" i="6"/>
  <c r="SK66" i="6"/>
  <c r="SJ66" i="6"/>
  <c r="SI66" i="6"/>
  <c r="SH66" i="6"/>
  <c r="SG66" i="6"/>
  <c r="SF66" i="6"/>
  <c r="SE66" i="6"/>
  <c r="SD66" i="6"/>
  <c r="SC66" i="6"/>
  <c r="SB66" i="6"/>
  <c r="SA66" i="6"/>
  <c r="RZ66" i="6"/>
  <c r="RY66" i="6"/>
  <c r="RX66" i="6"/>
  <c r="RW66" i="6"/>
  <c r="RV66" i="6"/>
  <c r="RU66" i="6"/>
  <c r="RT66" i="6"/>
  <c r="RS66" i="6"/>
  <c r="RR66" i="6"/>
  <c r="RQ66" i="6"/>
  <c r="RP66" i="6"/>
  <c r="RO66" i="6"/>
  <c r="RN66" i="6"/>
  <c r="RM66" i="6"/>
  <c r="RL66" i="6"/>
  <c r="RK66" i="6"/>
  <c r="RJ66" i="6"/>
  <c r="RI66" i="6"/>
  <c r="RH66" i="6"/>
  <c r="RG66" i="6"/>
  <c r="RF66" i="6"/>
  <c r="RE66" i="6"/>
  <c r="RD66" i="6"/>
  <c r="RC66" i="6"/>
  <c r="RB66" i="6"/>
  <c r="RA66" i="6"/>
  <c r="QZ66" i="6"/>
  <c r="QY66" i="6"/>
  <c r="QX66" i="6"/>
  <c r="QW66" i="6"/>
  <c r="QV66" i="6"/>
  <c r="QU66" i="6"/>
  <c r="QT66" i="6"/>
  <c r="QS66" i="6"/>
  <c r="QR66" i="6"/>
  <c r="QQ66" i="6"/>
  <c r="QP66" i="6"/>
  <c r="QO66" i="6"/>
  <c r="QN66" i="6"/>
  <c r="QM66" i="6"/>
  <c r="QL66" i="6"/>
  <c r="QK66" i="6"/>
  <c r="QJ66" i="6"/>
  <c r="QI66" i="6"/>
  <c r="QH66" i="6"/>
  <c r="QG66" i="6"/>
  <c r="QF66" i="6"/>
  <c r="QE66" i="6"/>
  <c r="QD66" i="6"/>
  <c r="QC66" i="6"/>
  <c r="QB66" i="6"/>
  <c r="QA66" i="6"/>
  <c r="PZ66" i="6"/>
  <c r="PY66" i="6"/>
  <c r="PX66" i="6"/>
  <c r="PW66" i="6"/>
  <c r="PV66" i="6"/>
  <c r="PU66" i="6"/>
  <c r="PT66" i="6"/>
  <c r="PS66" i="6"/>
  <c r="PR66" i="6"/>
  <c r="PQ66" i="6"/>
  <c r="PP66" i="6"/>
  <c r="PO66" i="6"/>
  <c r="PN66" i="6"/>
  <c r="PM66" i="6"/>
  <c r="PL66" i="6"/>
  <c r="PK66" i="6"/>
  <c r="PJ66" i="6"/>
  <c r="PI66" i="6"/>
  <c r="PH66" i="6"/>
  <c r="PG66" i="6"/>
  <c r="PF66" i="6"/>
  <c r="PE66" i="6"/>
  <c r="PD66" i="6"/>
  <c r="PC66" i="6"/>
  <c r="PB66" i="6"/>
  <c r="PA66" i="6"/>
  <c r="OZ66" i="6"/>
  <c r="OY66" i="6"/>
  <c r="OX66" i="6"/>
  <c r="OW66" i="6"/>
  <c r="OV66" i="6"/>
  <c r="OU66" i="6"/>
  <c r="OT66" i="6"/>
  <c r="OS66" i="6"/>
  <c r="OR66" i="6"/>
  <c r="OQ66" i="6"/>
  <c r="OP66" i="6"/>
  <c r="OO66" i="6"/>
  <c r="ON66" i="6"/>
  <c r="OM66" i="6"/>
  <c r="OL66" i="6"/>
  <c r="OK66" i="6"/>
  <c r="OJ66" i="6"/>
  <c r="OI66" i="6"/>
  <c r="OH66" i="6"/>
  <c r="OG66" i="6"/>
  <c r="OF66" i="6"/>
  <c r="OE66" i="6"/>
  <c r="OD66" i="6"/>
  <c r="OC66" i="6"/>
  <c r="OB66" i="6"/>
  <c r="OA66" i="6"/>
  <c r="NZ66" i="6"/>
  <c r="NY66" i="6"/>
  <c r="NX66" i="6"/>
  <c r="NW66" i="6"/>
  <c r="NV66" i="6"/>
  <c r="NU66" i="6"/>
  <c r="NT66" i="6"/>
  <c r="NS66" i="6"/>
  <c r="NR66" i="6"/>
  <c r="NQ66" i="6"/>
  <c r="NP66" i="6"/>
  <c r="NO66" i="6"/>
  <c r="NN66" i="6"/>
  <c r="NM66" i="6"/>
  <c r="NL66" i="6"/>
  <c r="NK66" i="6"/>
  <c r="NJ66" i="6"/>
  <c r="NI66" i="6"/>
  <c r="NH66" i="6"/>
  <c r="NG66" i="6"/>
  <c r="NF66" i="6"/>
  <c r="NE66" i="6"/>
  <c r="ND66" i="6"/>
  <c r="NC66" i="6"/>
  <c r="NB66" i="6"/>
  <c r="NA66" i="6"/>
  <c r="MZ66" i="6"/>
  <c r="MY66" i="6"/>
  <c r="MX66" i="6"/>
  <c r="MW66" i="6"/>
  <c r="MV66" i="6"/>
  <c r="MU66" i="6"/>
  <c r="MT66" i="6"/>
  <c r="MS66" i="6"/>
  <c r="MR66" i="6"/>
  <c r="MQ66" i="6"/>
  <c r="MP66" i="6"/>
  <c r="MO66" i="6"/>
  <c r="MN66" i="6"/>
  <c r="MM66" i="6"/>
  <c r="ML66" i="6"/>
  <c r="MK66" i="6"/>
  <c r="MJ66" i="6"/>
  <c r="MI66" i="6"/>
  <c r="MH66" i="6"/>
  <c r="MG66" i="6"/>
  <c r="MF66" i="6"/>
  <c r="ME66" i="6"/>
  <c r="MD66" i="6"/>
  <c r="MC66" i="6"/>
  <c r="MB66" i="6"/>
  <c r="MA66" i="6"/>
  <c r="LZ66" i="6"/>
  <c r="LY66" i="6"/>
  <c r="LX66" i="6"/>
  <c r="LW66" i="6"/>
  <c r="LV66" i="6"/>
  <c r="LU66" i="6"/>
  <c r="LT66" i="6"/>
  <c r="LS66" i="6"/>
  <c r="LR66" i="6"/>
  <c r="LQ66" i="6"/>
  <c r="LP66" i="6"/>
  <c r="LO66" i="6"/>
  <c r="LN66" i="6"/>
  <c r="LM66" i="6"/>
  <c r="LL66" i="6"/>
  <c r="LK66" i="6"/>
  <c r="LJ66" i="6"/>
  <c r="LI66" i="6"/>
  <c r="LH66" i="6"/>
  <c r="LG66" i="6"/>
  <c r="LF66" i="6"/>
  <c r="LE66" i="6"/>
  <c r="LD66" i="6"/>
  <c r="LC66" i="6"/>
  <c r="LB66" i="6"/>
  <c r="LA66" i="6"/>
  <c r="KZ66" i="6"/>
  <c r="KY66" i="6"/>
  <c r="KX66" i="6"/>
  <c r="KW66" i="6"/>
  <c r="KV66" i="6"/>
  <c r="KU66" i="6"/>
  <c r="KT66" i="6"/>
  <c r="KS66" i="6"/>
  <c r="KR66" i="6"/>
  <c r="KQ66" i="6"/>
  <c r="KP66" i="6"/>
  <c r="KO66" i="6"/>
  <c r="KN66" i="6"/>
  <c r="KM66" i="6"/>
  <c r="KL66" i="6"/>
  <c r="KK66" i="6"/>
  <c r="KJ66" i="6"/>
  <c r="KI66" i="6"/>
  <c r="KH66" i="6"/>
  <c r="KG66" i="6"/>
  <c r="KF66" i="6"/>
  <c r="KE66" i="6"/>
  <c r="KD66" i="6"/>
  <c r="KC66" i="6"/>
  <c r="KB66" i="6"/>
  <c r="KA66" i="6"/>
  <c r="JZ66" i="6"/>
  <c r="JY66" i="6"/>
  <c r="JX66" i="6"/>
  <c r="JW66" i="6"/>
  <c r="JV66" i="6"/>
  <c r="JU66" i="6"/>
  <c r="JT66" i="6"/>
  <c r="JS66" i="6"/>
  <c r="JR66" i="6"/>
  <c r="JQ66" i="6"/>
  <c r="JP66" i="6"/>
  <c r="JO66" i="6"/>
  <c r="JN66" i="6"/>
  <c r="JM66" i="6"/>
  <c r="JL66" i="6"/>
  <c r="JK66" i="6"/>
  <c r="JJ66" i="6"/>
  <c r="JI66" i="6"/>
  <c r="JH66" i="6"/>
  <c r="JG66" i="6"/>
  <c r="JF66" i="6"/>
  <c r="JE66" i="6"/>
  <c r="JD66" i="6"/>
  <c r="JC66" i="6"/>
  <c r="JB66" i="6"/>
  <c r="JA66" i="6"/>
  <c r="IZ66" i="6"/>
  <c r="IY66" i="6"/>
  <c r="IX66" i="6"/>
  <c r="IW66" i="6"/>
  <c r="IV66" i="6"/>
  <c r="IU66" i="6"/>
  <c r="IT66" i="6"/>
  <c r="IS66" i="6"/>
  <c r="IR66" i="6"/>
  <c r="IQ66" i="6"/>
  <c r="IP66" i="6"/>
  <c r="IO66" i="6"/>
  <c r="IN66" i="6"/>
  <c r="IM66" i="6"/>
  <c r="IL66" i="6"/>
  <c r="IK66" i="6"/>
  <c r="IJ66" i="6"/>
  <c r="II66" i="6"/>
  <c r="IH66" i="6"/>
  <c r="IG66" i="6"/>
  <c r="IF66" i="6"/>
  <c r="IE66" i="6"/>
  <c r="ID66" i="6"/>
  <c r="IC66" i="6"/>
  <c r="IB66" i="6"/>
  <c r="IA66" i="6"/>
  <c r="HZ66" i="6"/>
  <c r="HY66" i="6"/>
  <c r="HX66" i="6"/>
  <c r="HW66" i="6"/>
  <c r="HV66" i="6"/>
  <c r="HU66" i="6"/>
  <c r="HT66" i="6"/>
  <c r="HS66" i="6"/>
  <c r="HR66" i="6"/>
  <c r="HQ66" i="6"/>
  <c r="HP66" i="6"/>
  <c r="HO66" i="6"/>
  <c r="HN66" i="6"/>
  <c r="HM66" i="6"/>
  <c r="HL66" i="6"/>
  <c r="HK66" i="6"/>
  <c r="HJ66" i="6"/>
  <c r="HI66" i="6"/>
  <c r="HH66" i="6"/>
  <c r="HG66" i="6"/>
  <c r="HF66" i="6"/>
  <c r="HE66" i="6"/>
  <c r="HD66" i="6"/>
  <c r="HC66" i="6"/>
  <c r="HB66" i="6"/>
  <c r="HA66" i="6"/>
  <c r="GZ66" i="6"/>
  <c r="GY66" i="6"/>
  <c r="GX66" i="6"/>
  <c r="GW66" i="6"/>
  <c r="GV66" i="6"/>
  <c r="GU66" i="6"/>
  <c r="GT66" i="6"/>
  <c r="GS66" i="6"/>
  <c r="GR66" i="6"/>
  <c r="GQ66" i="6"/>
  <c r="GP66" i="6"/>
  <c r="GO66" i="6"/>
  <c r="GN66" i="6"/>
  <c r="GM66" i="6"/>
  <c r="GL66" i="6"/>
  <c r="GK66" i="6"/>
  <c r="GJ66" i="6"/>
  <c r="GI66" i="6"/>
  <c r="GH66" i="6"/>
  <c r="GG66" i="6"/>
  <c r="GF66" i="6"/>
  <c r="GE66" i="6"/>
  <c r="GD66" i="6"/>
  <c r="GC66" i="6"/>
  <c r="GB66" i="6"/>
  <c r="GA66" i="6"/>
  <c r="FZ66" i="6"/>
  <c r="FY66" i="6"/>
  <c r="FX66" i="6"/>
  <c r="FW66" i="6"/>
  <c r="FV66" i="6"/>
  <c r="FU66" i="6"/>
  <c r="FT66" i="6"/>
  <c r="FS66" i="6"/>
  <c r="FR66" i="6"/>
  <c r="FQ66" i="6"/>
  <c r="FP66" i="6"/>
  <c r="FO66" i="6"/>
  <c r="FN66" i="6"/>
  <c r="FM66" i="6"/>
  <c r="FL66" i="6"/>
  <c r="FK66" i="6"/>
  <c r="FJ66" i="6"/>
  <c r="FI66" i="6"/>
  <c r="FH66" i="6"/>
  <c r="FG66" i="6"/>
  <c r="FF66" i="6"/>
  <c r="FE66" i="6"/>
  <c r="FD66" i="6"/>
  <c r="FC66" i="6"/>
  <c r="FB66" i="6"/>
  <c r="FA66" i="6"/>
  <c r="EZ66" i="6"/>
  <c r="EY66" i="6"/>
  <c r="EX66" i="6"/>
  <c r="EW66" i="6"/>
  <c r="EV66" i="6"/>
  <c r="EU66" i="6"/>
  <c r="ET66" i="6"/>
  <c r="ES66" i="6"/>
  <c r="ER66" i="6"/>
  <c r="EQ66" i="6"/>
  <c r="EP66" i="6"/>
  <c r="EO66" i="6"/>
  <c r="EN66" i="6"/>
  <c r="EM66" i="6"/>
  <c r="EL66" i="6"/>
  <c r="EK66" i="6"/>
  <c r="EJ66" i="6"/>
  <c r="EI66" i="6"/>
  <c r="EH66" i="6"/>
  <c r="EG66" i="6"/>
  <c r="EF66" i="6"/>
  <c r="EE66" i="6"/>
  <c r="ED66" i="6"/>
  <c r="EC66" i="6"/>
  <c r="EB66" i="6"/>
  <c r="EA66" i="6"/>
  <c r="DZ66" i="6"/>
  <c r="DY66" i="6"/>
  <c r="DX66" i="6"/>
  <c r="DW66" i="6"/>
  <c r="DV66" i="6"/>
  <c r="DU66" i="6"/>
  <c r="DT66" i="6"/>
  <c r="DS66" i="6"/>
  <c r="DR66" i="6"/>
  <c r="DQ66" i="6"/>
  <c r="DP66" i="6"/>
  <c r="DO66" i="6"/>
  <c r="DN66" i="6"/>
  <c r="DM66" i="6"/>
  <c r="DL66" i="6"/>
  <c r="DK66" i="6"/>
  <c r="DJ66" i="6"/>
  <c r="DI66" i="6"/>
  <c r="DH66" i="6"/>
  <c r="DG66" i="6"/>
  <c r="DF66" i="6"/>
  <c r="DE66" i="6"/>
  <c r="DD66" i="6"/>
  <c r="DC66" i="6"/>
  <c r="DB66" i="6"/>
  <c r="DA66" i="6"/>
  <c r="CZ66" i="6"/>
  <c r="CY66" i="6"/>
  <c r="CX66" i="6"/>
  <c r="CW66" i="6"/>
  <c r="CV66" i="6"/>
  <c r="CU66" i="6"/>
  <c r="CT66" i="6"/>
  <c r="CS66" i="6"/>
  <c r="CR66" i="6"/>
  <c r="CQ66" i="6"/>
  <c r="CP66" i="6"/>
  <c r="CO66" i="6"/>
  <c r="CN66" i="6"/>
  <c r="CM66" i="6"/>
  <c r="CL66" i="6"/>
  <c r="CK66" i="6"/>
  <c r="CJ66" i="6"/>
  <c r="CI66" i="6"/>
  <c r="CH66" i="6"/>
  <c r="CG66" i="6"/>
  <c r="CF66" i="6"/>
  <c r="CE66" i="6"/>
  <c r="CD66" i="6"/>
  <c r="CC66" i="6"/>
  <c r="CB66" i="6"/>
  <c r="CA66" i="6"/>
  <c r="BZ66" i="6"/>
  <c r="BY66" i="6"/>
  <c r="BX66" i="6"/>
  <c r="BW66" i="6"/>
  <c r="BV66" i="6"/>
  <c r="BU66" i="6"/>
  <c r="BT66" i="6"/>
  <c r="BS66" i="6"/>
  <c r="BR66" i="6"/>
  <c r="BQ66" i="6"/>
  <c r="BP66" i="6"/>
  <c r="BO66" i="6"/>
  <c r="BN66" i="6"/>
  <c r="BM66" i="6"/>
  <c r="BL66" i="6"/>
  <c r="BK66" i="6"/>
  <c r="BJ66" i="6"/>
  <c r="BI66" i="6"/>
  <c r="BH66" i="6"/>
  <c r="BG66" i="6"/>
  <c r="BF66" i="6"/>
  <c r="BE66" i="6"/>
  <c r="BD66" i="6"/>
  <c r="BC66" i="6"/>
  <c r="BB66" i="6"/>
  <c r="BA66" i="6"/>
  <c r="AZ66" i="6"/>
  <c r="AY66" i="6"/>
  <c r="AX66" i="6"/>
  <c r="AW66" i="6"/>
  <c r="AV66" i="6"/>
  <c r="AU66" i="6"/>
  <c r="AT66" i="6"/>
  <c r="AS66" i="6"/>
  <c r="AR66" i="6"/>
  <c r="AQ66" i="6"/>
  <c r="AP66" i="6"/>
  <c r="AO66" i="6"/>
  <c r="AN66" i="6"/>
  <c r="AM66" i="6"/>
  <c r="AL66" i="6"/>
  <c r="AK66" i="6"/>
  <c r="AJ66" i="6"/>
  <c r="AI66" i="6"/>
  <c r="AH66" i="6"/>
  <c r="AG66" i="6"/>
  <c r="AF66" i="6"/>
  <c r="AE66" i="6"/>
  <c r="AD66" i="6"/>
  <c r="AC66" i="6"/>
  <c r="AB66" i="6"/>
  <c r="AA66" i="6"/>
  <c r="Z66" i="6"/>
  <c r="Y66" i="6"/>
  <c r="X66" i="6"/>
  <c r="W66" i="6"/>
  <c r="V66" i="6"/>
  <c r="U66" i="6"/>
  <c r="T66" i="6"/>
  <c r="S66" i="6"/>
  <c r="R66" i="6"/>
  <c r="Q66" i="6"/>
  <c r="P66" i="6"/>
  <c r="O66" i="6"/>
  <c r="N66" i="6"/>
  <c r="M66" i="6"/>
  <c r="I66" i="6"/>
  <c r="SX83" i="6"/>
  <c r="SW83" i="6"/>
  <c r="SV83" i="6"/>
  <c r="SU83" i="6"/>
  <c r="ST83" i="6"/>
  <c r="SS83" i="6"/>
  <c r="SR83" i="6"/>
  <c r="SQ83" i="6"/>
  <c r="SP83" i="6"/>
  <c r="SO83" i="6"/>
  <c r="SN83" i="6"/>
  <c r="SM83" i="6"/>
  <c r="SL83" i="6"/>
  <c r="SK83" i="6"/>
  <c r="SJ83" i="6"/>
  <c r="SI83" i="6"/>
  <c r="SH83" i="6"/>
  <c r="SG83" i="6"/>
  <c r="SF83" i="6"/>
  <c r="SE83" i="6"/>
  <c r="SD83" i="6"/>
  <c r="SC83" i="6"/>
  <c r="SB83" i="6"/>
  <c r="SA83" i="6"/>
  <c r="RZ83" i="6"/>
  <c r="RY83" i="6"/>
  <c r="RX83" i="6"/>
  <c r="RW83" i="6"/>
  <c r="RV83" i="6"/>
  <c r="RU83" i="6"/>
  <c r="RT83" i="6"/>
  <c r="RS83" i="6"/>
  <c r="RR83" i="6"/>
  <c r="RQ83" i="6"/>
  <c r="RP83" i="6"/>
  <c r="RO83" i="6"/>
  <c r="RN83" i="6"/>
  <c r="RM83" i="6"/>
  <c r="RL83" i="6"/>
  <c r="RK83" i="6"/>
  <c r="RJ83" i="6"/>
  <c r="RI83" i="6"/>
  <c r="RH83" i="6"/>
  <c r="RG83" i="6"/>
  <c r="RF83" i="6"/>
  <c r="RE83" i="6"/>
  <c r="RD83" i="6"/>
  <c r="RC83" i="6"/>
  <c r="RB83" i="6"/>
  <c r="RA83" i="6"/>
  <c r="QZ83" i="6"/>
  <c r="QY83" i="6"/>
  <c r="QX83" i="6"/>
  <c r="QW83" i="6"/>
  <c r="QV83" i="6"/>
  <c r="QU83" i="6"/>
  <c r="QT83" i="6"/>
  <c r="QS83" i="6"/>
  <c r="QR83" i="6"/>
  <c r="QQ83" i="6"/>
  <c r="QP83" i="6"/>
  <c r="QO83" i="6"/>
  <c r="QN83" i="6"/>
  <c r="QM83" i="6"/>
  <c r="QL83" i="6"/>
  <c r="QK83" i="6"/>
  <c r="QJ83" i="6"/>
  <c r="QI83" i="6"/>
  <c r="QH83" i="6"/>
  <c r="QG83" i="6"/>
  <c r="QF83" i="6"/>
  <c r="QE83" i="6"/>
  <c r="QD83" i="6"/>
  <c r="QC83" i="6"/>
  <c r="QB83" i="6"/>
  <c r="QA83" i="6"/>
  <c r="PZ83" i="6"/>
  <c r="PY83" i="6"/>
  <c r="PX83" i="6"/>
  <c r="PW83" i="6"/>
  <c r="PV83" i="6"/>
  <c r="PU83" i="6"/>
  <c r="PT83" i="6"/>
  <c r="PS83" i="6"/>
  <c r="PR83" i="6"/>
  <c r="PQ83" i="6"/>
  <c r="PP83" i="6"/>
  <c r="PO83" i="6"/>
  <c r="PN83" i="6"/>
  <c r="PM83" i="6"/>
  <c r="PL83" i="6"/>
  <c r="PK83" i="6"/>
  <c r="PJ83" i="6"/>
  <c r="PI83" i="6"/>
  <c r="PH83" i="6"/>
  <c r="PG83" i="6"/>
  <c r="PF83" i="6"/>
  <c r="PE83" i="6"/>
  <c r="PD83" i="6"/>
  <c r="PC83" i="6"/>
  <c r="PB83" i="6"/>
  <c r="PA83" i="6"/>
  <c r="OZ83" i="6"/>
  <c r="OY83" i="6"/>
  <c r="OX83" i="6"/>
  <c r="OW83" i="6"/>
  <c r="OV83" i="6"/>
  <c r="OU83" i="6"/>
  <c r="OT83" i="6"/>
  <c r="OS83" i="6"/>
  <c r="OR83" i="6"/>
  <c r="OQ83" i="6"/>
  <c r="OP83" i="6"/>
  <c r="OO83" i="6"/>
  <c r="ON83" i="6"/>
  <c r="OM83" i="6"/>
  <c r="OL83" i="6"/>
  <c r="OK83" i="6"/>
  <c r="OJ83" i="6"/>
  <c r="OI83" i="6"/>
  <c r="OH83" i="6"/>
  <c r="OG83" i="6"/>
  <c r="OF83" i="6"/>
  <c r="OE83" i="6"/>
  <c r="OD83" i="6"/>
  <c r="OC83" i="6"/>
  <c r="OB83" i="6"/>
  <c r="OA83" i="6"/>
  <c r="NZ83" i="6"/>
  <c r="NY83" i="6"/>
  <c r="NX83" i="6"/>
  <c r="NW83" i="6"/>
  <c r="NV83" i="6"/>
  <c r="NU83" i="6"/>
  <c r="NT83" i="6"/>
  <c r="NS83" i="6"/>
  <c r="NR83" i="6"/>
  <c r="NQ83" i="6"/>
  <c r="NP83" i="6"/>
  <c r="NO83" i="6"/>
  <c r="NN83" i="6"/>
  <c r="NM83" i="6"/>
  <c r="NL83" i="6"/>
  <c r="NK83" i="6"/>
  <c r="NJ83" i="6"/>
  <c r="NI83" i="6"/>
  <c r="NH83" i="6"/>
  <c r="NG83" i="6"/>
  <c r="NF83" i="6"/>
  <c r="NE83" i="6"/>
  <c r="ND83" i="6"/>
  <c r="NC83" i="6"/>
  <c r="NB83" i="6"/>
  <c r="NA83" i="6"/>
  <c r="MZ83" i="6"/>
  <c r="MY83" i="6"/>
  <c r="MX83" i="6"/>
  <c r="MW83" i="6"/>
  <c r="MV83" i="6"/>
  <c r="MU83" i="6"/>
  <c r="MT83" i="6"/>
  <c r="MS83" i="6"/>
  <c r="MR83" i="6"/>
  <c r="MQ83" i="6"/>
  <c r="MP83" i="6"/>
  <c r="MO83" i="6"/>
  <c r="MN83" i="6"/>
  <c r="MM83" i="6"/>
  <c r="ML83" i="6"/>
  <c r="MK83" i="6"/>
  <c r="MJ83" i="6"/>
  <c r="MI83" i="6"/>
  <c r="MH83" i="6"/>
  <c r="MG83" i="6"/>
  <c r="MF83" i="6"/>
  <c r="ME83" i="6"/>
  <c r="MD83" i="6"/>
  <c r="MC83" i="6"/>
  <c r="MB83" i="6"/>
  <c r="MA83" i="6"/>
  <c r="LZ83" i="6"/>
  <c r="LY83" i="6"/>
  <c r="LX83" i="6"/>
  <c r="LW83" i="6"/>
  <c r="LV83" i="6"/>
  <c r="LU83" i="6"/>
  <c r="LT83" i="6"/>
  <c r="LS83" i="6"/>
  <c r="LR83" i="6"/>
  <c r="LQ83" i="6"/>
  <c r="LP83" i="6"/>
  <c r="LO83" i="6"/>
  <c r="LN83" i="6"/>
  <c r="LM83" i="6"/>
  <c r="LL83" i="6"/>
  <c r="LK83" i="6"/>
  <c r="LJ83" i="6"/>
  <c r="LI83" i="6"/>
  <c r="LH83" i="6"/>
  <c r="LG83" i="6"/>
  <c r="LF83" i="6"/>
  <c r="LE83" i="6"/>
  <c r="LD83" i="6"/>
  <c r="LC83" i="6"/>
  <c r="LB83" i="6"/>
  <c r="LA83" i="6"/>
  <c r="KZ83" i="6"/>
  <c r="KY83" i="6"/>
  <c r="KX83" i="6"/>
  <c r="KW83" i="6"/>
  <c r="KV83" i="6"/>
  <c r="KU83" i="6"/>
  <c r="KT83" i="6"/>
  <c r="KS83" i="6"/>
  <c r="KR83" i="6"/>
  <c r="KQ83" i="6"/>
  <c r="KP83" i="6"/>
  <c r="KO83" i="6"/>
  <c r="KN83" i="6"/>
  <c r="KM83" i="6"/>
  <c r="KL83" i="6"/>
  <c r="KK83" i="6"/>
  <c r="KJ83" i="6"/>
  <c r="KI83" i="6"/>
  <c r="KH83" i="6"/>
  <c r="KG83" i="6"/>
  <c r="KF83" i="6"/>
  <c r="KE83" i="6"/>
  <c r="KD83" i="6"/>
  <c r="KC83" i="6"/>
  <c r="KB83" i="6"/>
  <c r="KA83" i="6"/>
  <c r="JZ83" i="6"/>
  <c r="JY83" i="6"/>
  <c r="JX83" i="6"/>
  <c r="JW83" i="6"/>
  <c r="JV83" i="6"/>
  <c r="JU83" i="6"/>
  <c r="JT83" i="6"/>
  <c r="JS83" i="6"/>
  <c r="JR83" i="6"/>
  <c r="JQ83" i="6"/>
  <c r="JP83" i="6"/>
  <c r="JO83" i="6"/>
  <c r="JN83" i="6"/>
  <c r="JM83" i="6"/>
  <c r="JL83" i="6"/>
  <c r="JK83" i="6"/>
  <c r="JJ83" i="6"/>
  <c r="JI83" i="6"/>
  <c r="JH83" i="6"/>
  <c r="JG83" i="6"/>
  <c r="JF83" i="6"/>
  <c r="JE83" i="6"/>
  <c r="JD83" i="6"/>
  <c r="JC83" i="6"/>
  <c r="JB83" i="6"/>
  <c r="JA83" i="6"/>
  <c r="IZ83" i="6"/>
  <c r="IY83" i="6"/>
  <c r="IX83" i="6"/>
  <c r="IW83" i="6"/>
  <c r="IV83" i="6"/>
  <c r="IU83" i="6"/>
  <c r="IT83" i="6"/>
  <c r="IS83" i="6"/>
  <c r="IR83" i="6"/>
  <c r="IQ83" i="6"/>
  <c r="IP83" i="6"/>
  <c r="IO83" i="6"/>
  <c r="IN83" i="6"/>
  <c r="IM83" i="6"/>
  <c r="IL83" i="6"/>
  <c r="IK83" i="6"/>
  <c r="IJ83" i="6"/>
  <c r="II83" i="6"/>
  <c r="IH83" i="6"/>
  <c r="IG83" i="6"/>
  <c r="IF83" i="6"/>
  <c r="IE83" i="6"/>
  <c r="ID83" i="6"/>
  <c r="IC83" i="6"/>
  <c r="IB83" i="6"/>
  <c r="IA83" i="6"/>
  <c r="HZ83" i="6"/>
  <c r="HY83" i="6"/>
  <c r="HX83" i="6"/>
  <c r="HW83" i="6"/>
  <c r="HV83" i="6"/>
  <c r="HU83" i="6"/>
  <c r="HT83" i="6"/>
  <c r="HS83" i="6"/>
  <c r="HR83" i="6"/>
  <c r="HQ83" i="6"/>
  <c r="HP83" i="6"/>
  <c r="HO83" i="6"/>
  <c r="HN83" i="6"/>
  <c r="HM83" i="6"/>
  <c r="HL83" i="6"/>
  <c r="HK83" i="6"/>
  <c r="HJ83" i="6"/>
  <c r="HI83" i="6"/>
  <c r="HH83" i="6"/>
  <c r="HG83" i="6"/>
  <c r="HF83" i="6"/>
  <c r="HE83" i="6"/>
  <c r="HD83" i="6"/>
  <c r="HC83" i="6"/>
  <c r="HB83" i="6"/>
  <c r="HA83" i="6"/>
  <c r="GZ83" i="6"/>
  <c r="GY83" i="6"/>
  <c r="GX83" i="6"/>
  <c r="GW83" i="6"/>
  <c r="GV83" i="6"/>
  <c r="GU83" i="6"/>
  <c r="GT83" i="6"/>
  <c r="GS83" i="6"/>
  <c r="GR83" i="6"/>
  <c r="GQ83" i="6"/>
  <c r="GP83" i="6"/>
  <c r="GO83" i="6"/>
  <c r="GN83" i="6"/>
  <c r="GM83" i="6"/>
  <c r="GL83" i="6"/>
  <c r="GK83" i="6"/>
  <c r="GJ83" i="6"/>
  <c r="GI83" i="6"/>
  <c r="GH83" i="6"/>
  <c r="GG83" i="6"/>
  <c r="GF83" i="6"/>
  <c r="GE83" i="6"/>
  <c r="GD83" i="6"/>
  <c r="GC83" i="6"/>
  <c r="GB83" i="6"/>
  <c r="GA83" i="6"/>
  <c r="FZ83" i="6"/>
  <c r="FY83" i="6"/>
  <c r="FX83" i="6"/>
  <c r="FW83" i="6"/>
  <c r="FV83" i="6"/>
  <c r="FU83" i="6"/>
  <c r="FT83" i="6"/>
  <c r="FS83" i="6"/>
  <c r="FR83" i="6"/>
  <c r="FQ83" i="6"/>
  <c r="FP83" i="6"/>
  <c r="FO83" i="6"/>
  <c r="FN83" i="6"/>
  <c r="FM83" i="6"/>
  <c r="FL83" i="6"/>
  <c r="FK83" i="6"/>
  <c r="FJ83" i="6"/>
  <c r="FI83" i="6"/>
  <c r="FH83" i="6"/>
  <c r="FG83" i="6"/>
  <c r="FF83" i="6"/>
  <c r="FE83" i="6"/>
  <c r="FD83" i="6"/>
  <c r="FC83" i="6"/>
  <c r="FB83" i="6"/>
  <c r="FA83" i="6"/>
  <c r="EZ83" i="6"/>
  <c r="EY83" i="6"/>
  <c r="EX83" i="6"/>
  <c r="EW83" i="6"/>
  <c r="EV83" i="6"/>
  <c r="EU83" i="6"/>
  <c r="ET83" i="6"/>
  <c r="ES83" i="6"/>
  <c r="ER83" i="6"/>
  <c r="EQ83" i="6"/>
  <c r="EP83" i="6"/>
  <c r="EO83" i="6"/>
  <c r="EN83" i="6"/>
  <c r="EM83" i="6"/>
  <c r="EL83" i="6"/>
  <c r="EK83" i="6"/>
  <c r="EJ83" i="6"/>
  <c r="EI83" i="6"/>
  <c r="EH83" i="6"/>
  <c r="EG83" i="6"/>
  <c r="EF83" i="6"/>
  <c r="EE83" i="6"/>
  <c r="ED83" i="6"/>
  <c r="EC83" i="6"/>
  <c r="EB83" i="6"/>
  <c r="EA83" i="6"/>
  <c r="DZ83" i="6"/>
  <c r="DY83" i="6"/>
  <c r="DX83" i="6"/>
  <c r="DW83" i="6"/>
  <c r="DV83" i="6"/>
  <c r="DU83" i="6"/>
  <c r="DT83" i="6"/>
  <c r="DS83" i="6"/>
  <c r="DR83" i="6"/>
  <c r="DQ83" i="6"/>
  <c r="DP83" i="6"/>
  <c r="DO83" i="6"/>
  <c r="DN83" i="6"/>
  <c r="DM83" i="6"/>
  <c r="DL83" i="6"/>
  <c r="DK83" i="6"/>
  <c r="DJ83" i="6"/>
  <c r="DI83" i="6"/>
  <c r="DH83" i="6"/>
  <c r="DG83" i="6"/>
  <c r="DF83" i="6"/>
  <c r="DE83" i="6"/>
  <c r="DD83" i="6"/>
  <c r="DC83" i="6"/>
  <c r="DB83" i="6"/>
  <c r="DA83" i="6"/>
  <c r="CZ83" i="6"/>
  <c r="CY83" i="6"/>
  <c r="CX83" i="6"/>
  <c r="CW83" i="6"/>
  <c r="CV83" i="6"/>
  <c r="CU83" i="6"/>
  <c r="CT83" i="6"/>
  <c r="CS83" i="6"/>
  <c r="CR83" i="6"/>
  <c r="CQ83" i="6"/>
  <c r="CP83" i="6"/>
  <c r="CO83" i="6"/>
  <c r="CN83" i="6"/>
  <c r="CM83" i="6"/>
  <c r="CL83" i="6"/>
  <c r="CK83" i="6"/>
  <c r="CJ83" i="6"/>
  <c r="CI83" i="6"/>
  <c r="CH83" i="6"/>
  <c r="CG83" i="6"/>
  <c r="CF83" i="6"/>
  <c r="CE83" i="6"/>
  <c r="CD83" i="6"/>
  <c r="CC83" i="6"/>
  <c r="CB83" i="6"/>
  <c r="CA83" i="6"/>
  <c r="BZ83" i="6"/>
  <c r="BY83" i="6"/>
  <c r="BX83" i="6"/>
  <c r="BW83" i="6"/>
  <c r="BV83" i="6"/>
  <c r="BU83" i="6"/>
  <c r="BT83" i="6"/>
  <c r="BS83" i="6"/>
  <c r="BR83" i="6"/>
  <c r="BQ83" i="6"/>
  <c r="BP83" i="6"/>
  <c r="BO83" i="6"/>
  <c r="BN83" i="6"/>
  <c r="BM83" i="6"/>
  <c r="BL83" i="6"/>
  <c r="BK83" i="6"/>
  <c r="BJ83" i="6"/>
  <c r="BI83" i="6"/>
  <c r="BH83" i="6"/>
  <c r="BG83" i="6"/>
  <c r="BF83" i="6"/>
  <c r="BE83" i="6"/>
  <c r="BD83" i="6"/>
  <c r="BC83" i="6"/>
  <c r="BB83" i="6"/>
  <c r="BA83" i="6"/>
  <c r="AZ83" i="6"/>
  <c r="AY83" i="6"/>
  <c r="AX83" i="6"/>
  <c r="AW83" i="6"/>
  <c r="AV83" i="6"/>
  <c r="AU83" i="6"/>
  <c r="AT83" i="6"/>
  <c r="AS83" i="6"/>
  <c r="AR83" i="6"/>
  <c r="AQ83" i="6"/>
  <c r="AP83" i="6"/>
  <c r="AO83" i="6"/>
  <c r="AN83" i="6"/>
  <c r="AM83" i="6"/>
  <c r="AL83" i="6"/>
  <c r="AK83" i="6"/>
  <c r="AJ83" i="6"/>
  <c r="AI83" i="6"/>
  <c r="AH83" i="6"/>
  <c r="AG83" i="6"/>
  <c r="AF83" i="6"/>
  <c r="AE83" i="6"/>
  <c r="AD83" i="6"/>
  <c r="AC83" i="6"/>
  <c r="AB83" i="6"/>
  <c r="AA83" i="6"/>
  <c r="Z83" i="6"/>
  <c r="Y83" i="6"/>
  <c r="X83" i="6"/>
  <c r="W83" i="6"/>
  <c r="V83" i="6"/>
  <c r="U83" i="6"/>
  <c r="T83" i="6"/>
  <c r="S83" i="6"/>
  <c r="R83" i="6"/>
  <c r="Q83" i="6"/>
  <c r="P83" i="6"/>
  <c r="O83" i="6"/>
  <c r="N83" i="6"/>
  <c r="M83" i="6"/>
  <c r="I83" i="6"/>
  <c r="AE51" i="6"/>
  <c r="AD51" i="6"/>
  <c r="AC51" i="6"/>
  <c r="AB51" i="6"/>
  <c r="AA51" i="6"/>
  <c r="Z51" i="6"/>
  <c r="Y51" i="6"/>
  <c r="X51" i="6"/>
  <c r="W51" i="6"/>
  <c r="V51" i="6"/>
  <c r="U51" i="6"/>
  <c r="T51" i="6"/>
  <c r="S51" i="6"/>
  <c r="I51" i="6"/>
  <c r="AE50" i="6"/>
  <c r="AD50" i="6"/>
  <c r="AC50" i="6"/>
  <c r="AB50" i="6"/>
  <c r="AA50" i="6"/>
  <c r="Z50" i="6"/>
  <c r="Y50" i="6"/>
  <c r="X50" i="6"/>
  <c r="W50" i="6"/>
  <c r="V50" i="6"/>
  <c r="U50" i="6"/>
  <c r="T50" i="6"/>
  <c r="S50" i="6"/>
  <c r="I50" i="6"/>
  <c r="M23" i="6"/>
  <c r="N23" i="6"/>
  <c r="O23" i="6"/>
  <c r="P23" i="6"/>
  <c r="Q23" i="6"/>
  <c r="R23" i="6"/>
  <c r="S23" i="6"/>
  <c r="T23" i="6"/>
  <c r="U23" i="6"/>
  <c r="V23" i="6"/>
  <c r="W23" i="6"/>
  <c r="X23" i="6"/>
  <c r="Y23" i="6"/>
  <c r="Z23" i="6"/>
  <c r="AA23" i="6"/>
  <c r="AB23" i="6"/>
  <c r="AC23" i="6"/>
  <c r="AD23" i="6"/>
  <c r="AE23" i="6"/>
  <c r="AF23" i="6"/>
  <c r="AG23" i="6"/>
  <c r="AH23" i="6"/>
  <c r="AI23" i="6"/>
  <c r="AJ23" i="6"/>
  <c r="AK23" i="6"/>
  <c r="AL23" i="6"/>
  <c r="AM23" i="6"/>
  <c r="AN23" i="6"/>
  <c r="AO23" i="6"/>
  <c r="AP23" i="6"/>
  <c r="AQ23" i="6"/>
  <c r="AR23" i="6"/>
  <c r="AS23" i="6"/>
  <c r="AT23" i="6"/>
  <c r="AU23" i="6"/>
  <c r="AV23" i="6"/>
  <c r="AW23" i="6"/>
  <c r="AX23" i="6"/>
  <c r="AY23" i="6"/>
  <c r="AZ23" i="6"/>
  <c r="BA23" i="6"/>
  <c r="BB23" i="6"/>
  <c r="BC23" i="6"/>
  <c r="BD23" i="6"/>
  <c r="BE23" i="6"/>
  <c r="BF23" i="6"/>
  <c r="BG23" i="6"/>
  <c r="BH23" i="6"/>
  <c r="BI23" i="6"/>
  <c r="BJ23" i="6"/>
  <c r="BK23" i="6"/>
  <c r="BL23" i="6"/>
  <c r="BM23" i="6"/>
  <c r="BN23" i="6"/>
  <c r="BO23" i="6"/>
  <c r="BP23" i="6"/>
  <c r="BQ23" i="6"/>
  <c r="BR23" i="6"/>
  <c r="BS23" i="6"/>
  <c r="BT23" i="6"/>
  <c r="BU23" i="6"/>
  <c r="BV23" i="6"/>
  <c r="BW23" i="6"/>
  <c r="BX23" i="6"/>
  <c r="BY23" i="6"/>
  <c r="BZ23" i="6"/>
  <c r="CA23" i="6"/>
  <c r="CB23" i="6"/>
  <c r="CC23" i="6"/>
  <c r="CD23" i="6"/>
  <c r="CE23" i="6"/>
  <c r="CF23" i="6"/>
  <c r="CG23" i="6"/>
  <c r="CH23" i="6"/>
  <c r="CI23" i="6"/>
  <c r="CJ23" i="6"/>
  <c r="CK23" i="6"/>
  <c r="CL23" i="6"/>
  <c r="CM23" i="6"/>
  <c r="CN23" i="6"/>
  <c r="CO23" i="6"/>
  <c r="CP23" i="6"/>
  <c r="CQ23" i="6"/>
  <c r="CR23" i="6"/>
  <c r="CS23" i="6"/>
  <c r="CT23" i="6"/>
  <c r="CU23" i="6"/>
  <c r="CV23" i="6"/>
  <c r="CW23" i="6"/>
  <c r="CX23" i="6"/>
  <c r="CY23" i="6"/>
  <c r="CZ23" i="6"/>
  <c r="DA23" i="6"/>
  <c r="DB23" i="6"/>
  <c r="DC23" i="6"/>
  <c r="DD23" i="6"/>
  <c r="DE23" i="6"/>
  <c r="DF23" i="6"/>
  <c r="DG23" i="6"/>
  <c r="DH23" i="6"/>
  <c r="DI23" i="6"/>
  <c r="DJ23" i="6"/>
  <c r="DK23" i="6"/>
  <c r="DL23" i="6"/>
  <c r="DM23" i="6"/>
  <c r="DN23" i="6"/>
  <c r="DO23" i="6"/>
  <c r="DP23" i="6"/>
  <c r="DQ23" i="6"/>
  <c r="DR23" i="6"/>
  <c r="DS23" i="6"/>
  <c r="DT23" i="6"/>
  <c r="DU23" i="6"/>
  <c r="DV23" i="6"/>
  <c r="DW23" i="6"/>
  <c r="DX23" i="6"/>
  <c r="DY23" i="6"/>
  <c r="DZ23" i="6"/>
  <c r="EA23" i="6"/>
  <c r="EB23" i="6"/>
  <c r="EC23" i="6"/>
  <c r="ED23" i="6"/>
  <c r="EE23" i="6"/>
  <c r="EF23" i="6"/>
  <c r="EG23" i="6"/>
  <c r="EH23" i="6"/>
  <c r="EI23" i="6"/>
  <c r="EJ23" i="6"/>
  <c r="EK23" i="6"/>
  <c r="EL23" i="6"/>
  <c r="EM23" i="6"/>
  <c r="EN23" i="6"/>
  <c r="EO23" i="6"/>
  <c r="EP23" i="6"/>
  <c r="EQ23" i="6"/>
  <c r="ER23" i="6"/>
  <c r="ES23" i="6"/>
  <c r="ET23" i="6"/>
  <c r="EU23" i="6"/>
  <c r="EV23" i="6"/>
  <c r="EW23" i="6"/>
  <c r="EX23" i="6"/>
  <c r="EY23" i="6"/>
  <c r="EZ23" i="6"/>
  <c r="FA23" i="6"/>
  <c r="FB23" i="6"/>
  <c r="FC23" i="6"/>
  <c r="FD23" i="6"/>
  <c r="FE23" i="6"/>
  <c r="FF23" i="6"/>
  <c r="FG23" i="6"/>
  <c r="FH23" i="6"/>
  <c r="FI23" i="6"/>
  <c r="FJ23" i="6"/>
  <c r="FK23" i="6"/>
  <c r="FL23" i="6"/>
  <c r="FM23" i="6"/>
  <c r="FN23" i="6"/>
  <c r="FO23" i="6"/>
  <c r="FP23" i="6"/>
  <c r="FQ23" i="6"/>
  <c r="FR23" i="6"/>
  <c r="FS23" i="6"/>
  <c r="FT23" i="6"/>
  <c r="FU23" i="6"/>
  <c r="FV23" i="6"/>
  <c r="FW23" i="6"/>
  <c r="FX23" i="6"/>
  <c r="FY23" i="6"/>
  <c r="FZ23" i="6"/>
  <c r="GA23" i="6"/>
  <c r="GB23" i="6"/>
  <c r="GC23" i="6"/>
  <c r="GD23" i="6"/>
  <c r="GE23" i="6"/>
  <c r="GF23" i="6"/>
  <c r="GG23" i="6"/>
  <c r="GH23" i="6"/>
  <c r="GI23" i="6"/>
  <c r="GJ23" i="6"/>
  <c r="GK23" i="6"/>
  <c r="GL23" i="6"/>
  <c r="GM23" i="6"/>
  <c r="GN23" i="6"/>
  <c r="GO23" i="6"/>
  <c r="GP23" i="6"/>
  <c r="GQ23" i="6"/>
  <c r="GR23" i="6"/>
  <c r="GS23" i="6"/>
  <c r="GT23" i="6"/>
  <c r="GU23" i="6"/>
  <c r="GV23" i="6"/>
  <c r="GW23" i="6"/>
  <c r="GX23" i="6"/>
  <c r="GY23" i="6"/>
  <c r="GZ23" i="6"/>
  <c r="HA23" i="6"/>
  <c r="HB23" i="6"/>
  <c r="HC23" i="6"/>
  <c r="HD23" i="6"/>
  <c r="HE23" i="6"/>
  <c r="HF23" i="6"/>
  <c r="HG23" i="6"/>
  <c r="HH23" i="6"/>
  <c r="HI23" i="6"/>
  <c r="HJ23" i="6"/>
  <c r="HK23" i="6"/>
  <c r="HL23" i="6"/>
  <c r="HM23" i="6"/>
  <c r="HN23" i="6"/>
  <c r="HO23" i="6"/>
  <c r="HP23" i="6"/>
  <c r="HQ23" i="6"/>
  <c r="HR23" i="6"/>
  <c r="HS23" i="6"/>
  <c r="HT23" i="6"/>
  <c r="HU23" i="6"/>
  <c r="HV23" i="6"/>
  <c r="HW23" i="6"/>
  <c r="HX23" i="6"/>
  <c r="HY23" i="6"/>
  <c r="HZ23" i="6"/>
  <c r="IA23" i="6"/>
  <c r="IB23" i="6"/>
  <c r="IC23" i="6"/>
  <c r="ID23" i="6"/>
  <c r="IE23" i="6"/>
  <c r="IF23" i="6"/>
  <c r="IG23" i="6"/>
  <c r="IH23" i="6"/>
  <c r="II23" i="6"/>
  <c r="IJ23" i="6"/>
  <c r="IK23" i="6"/>
  <c r="IL23" i="6"/>
  <c r="IM23" i="6"/>
  <c r="IN23" i="6"/>
  <c r="IO23" i="6"/>
  <c r="IP23" i="6"/>
  <c r="IQ23" i="6"/>
  <c r="IR23" i="6"/>
  <c r="IS23" i="6"/>
  <c r="IT23" i="6"/>
  <c r="IU23" i="6"/>
  <c r="IV23" i="6"/>
  <c r="IW23" i="6"/>
  <c r="IX23" i="6"/>
  <c r="IY23" i="6"/>
  <c r="IZ23" i="6"/>
  <c r="JA23" i="6"/>
  <c r="JB23" i="6"/>
  <c r="JC23" i="6"/>
  <c r="JD23" i="6"/>
  <c r="JE23" i="6"/>
  <c r="JF23" i="6"/>
  <c r="JG23" i="6"/>
  <c r="JH23" i="6"/>
  <c r="JI23" i="6"/>
  <c r="JJ23" i="6"/>
  <c r="JK23" i="6"/>
  <c r="JL23" i="6"/>
  <c r="JM23" i="6"/>
  <c r="JN23" i="6"/>
  <c r="JO23" i="6"/>
  <c r="JP23" i="6"/>
  <c r="JQ23" i="6"/>
  <c r="JR23" i="6"/>
  <c r="JS23" i="6"/>
  <c r="JT23" i="6"/>
  <c r="JU23" i="6"/>
  <c r="JV23" i="6"/>
  <c r="JW23" i="6"/>
  <c r="JX23" i="6"/>
  <c r="JY23" i="6"/>
  <c r="JZ23" i="6"/>
  <c r="KA23" i="6"/>
  <c r="KB23" i="6"/>
  <c r="KC23" i="6"/>
  <c r="KD23" i="6"/>
  <c r="KE23" i="6"/>
  <c r="KF23" i="6"/>
  <c r="KG23" i="6"/>
  <c r="KH23" i="6"/>
  <c r="KI23" i="6"/>
  <c r="KJ23" i="6"/>
  <c r="KK23" i="6"/>
  <c r="KL23" i="6"/>
  <c r="KM23" i="6"/>
  <c r="KN23" i="6"/>
  <c r="KO23" i="6"/>
  <c r="KP23" i="6"/>
  <c r="KQ23" i="6"/>
  <c r="KR23" i="6"/>
  <c r="KS23" i="6"/>
  <c r="KT23" i="6"/>
  <c r="KU23" i="6"/>
  <c r="KV23" i="6"/>
  <c r="KW23" i="6"/>
  <c r="KX23" i="6"/>
  <c r="KY23" i="6"/>
  <c r="KZ23" i="6"/>
  <c r="LA23" i="6"/>
  <c r="LB23" i="6"/>
  <c r="LC23" i="6"/>
  <c r="LD23" i="6"/>
  <c r="LE23" i="6"/>
  <c r="LF23" i="6"/>
  <c r="LG23" i="6"/>
  <c r="LH23" i="6"/>
  <c r="LI23" i="6"/>
  <c r="LJ23" i="6"/>
  <c r="LK23" i="6"/>
  <c r="LL23" i="6"/>
  <c r="LM23" i="6"/>
  <c r="LN23" i="6"/>
  <c r="LO23" i="6"/>
  <c r="LP23" i="6"/>
  <c r="LQ23" i="6"/>
  <c r="LR23" i="6"/>
  <c r="LS23" i="6"/>
  <c r="LT23" i="6"/>
  <c r="LU23" i="6"/>
  <c r="LV23" i="6"/>
  <c r="LW23" i="6"/>
  <c r="LX23" i="6"/>
  <c r="LY23" i="6"/>
  <c r="LZ23" i="6"/>
  <c r="MA23" i="6"/>
  <c r="MB23" i="6"/>
  <c r="MC23" i="6"/>
  <c r="MD23" i="6"/>
  <c r="ME23" i="6"/>
  <c r="MF23" i="6"/>
  <c r="MG23" i="6"/>
  <c r="MH23" i="6"/>
  <c r="MI23" i="6"/>
  <c r="MJ23" i="6"/>
  <c r="MK23" i="6"/>
  <c r="ML23" i="6"/>
  <c r="MM23" i="6"/>
  <c r="MN23" i="6"/>
  <c r="MO23" i="6"/>
  <c r="MP23" i="6"/>
  <c r="MQ23" i="6"/>
  <c r="MR23" i="6"/>
  <c r="MS23" i="6"/>
  <c r="MT23" i="6"/>
  <c r="MU23" i="6"/>
  <c r="MV23" i="6"/>
  <c r="MW23" i="6"/>
  <c r="MX23" i="6"/>
  <c r="MY23" i="6"/>
  <c r="MZ23" i="6"/>
  <c r="NA23" i="6"/>
  <c r="NB23" i="6"/>
  <c r="NC23" i="6"/>
  <c r="ND23" i="6"/>
  <c r="NE23" i="6"/>
  <c r="NF23" i="6"/>
  <c r="NG23" i="6"/>
  <c r="NH23" i="6"/>
  <c r="NI23" i="6"/>
  <c r="NJ23" i="6"/>
  <c r="NK23" i="6"/>
  <c r="NL23" i="6"/>
  <c r="NM23" i="6"/>
  <c r="NN23" i="6"/>
  <c r="NO23" i="6"/>
  <c r="NP23" i="6"/>
  <c r="NQ23" i="6"/>
  <c r="NR23" i="6"/>
  <c r="NS23" i="6"/>
  <c r="NT23" i="6"/>
  <c r="NU23" i="6"/>
  <c r="NV23" i="6"/>
  <c r="NW23" i="6"/>
  <c r="NX23" i="6"/>
  <c r="NY23" i="6"/>
  <c r="NZ23" i="6"/>
  <c r="OA23" i="6"/>
  <c r="OB23" i="6"/>
  <c r="OC23" i="6"/>
  <c r="OD23" i="6"/>
  <c r="OE23" i="6"/>
  <c r="OF23" i="6"/>
  <c r="OG23" i="6"/>
  <c r="OH23" i="6"/>
  <c r="OI23" i="6"/>
  <c r="OJ23" i="6"/>
  <c r="OK23" i="6"/>
  <c r="OL23" i="6"/>
  <c r="OM23" i="6"/>
  <c r="ON23" i="6"/>
  <c r="OO23" i="6"/>
  <c r="OP23" i="6"/>
  <c r="OQ23" i="6"/>
  <c r="OR23" i="6"/>
  <c r="OS23" i="6"/>
  <c r="OT23" i="6"/>
  <c r="OU23" i="6"/>
  <c r="OV23" i="6"/>
  <c r="OW23" i="6"/>
  <c r="OX23" i="6"/>
  <c r="OY23" i="6"/>
  <c r="OZ23" i="6"/>
  <c r="PA23" i="6"/>
  <c r="PB23" i="6"/>
  <c r="PC23" i="6"/>
  <c r="PD23" i="6"/>
  <c r="PE23" i="6"/>
  <c r="PF23" i="6"/>
  <c r="PG23" i="6"/>
  <c r="PH23" i="6"/>
  <c r="PI23" i="6"/>
  <c r="PJ23" i="6"/>
  <c r="PK23" i="6"/>
  <c r="PL23" i="6"/>
  <c r="PM23" i="6"/>
  <c r="PN23" i="6"/>
  <c r="PO23" i="6"/>
  <c r="PP23" i="6"/>
  <c r="PQ23" i="6"/>
  <c r="PR23" i="6"/>
  <c r="PS23" i="6"/>
  <c r="PT23" i="6"/>
  <c r="PU23" i="6"/>
  <c r="PV23" i="6"/>
  <c r="PW23" i="6"/>
  <c r="PX23" i="6"/>
  <c r="PY23" i="6"/>
  <c r="PZ23" i="6"/>
  <c r="QA23" i="6"/>
  <c r="QB23" i="6"/>
  <c r="QC23" i="6"/>
  <c r="QD23" i="6"/>
  <c r="QE23" i="6"/>
  <c r="QF23" i="6"/>
  <c r="QG23" i="6"/>
  <c r="QH23" i="6"/>
  <c r="QI23" i="6"/>
  <c r="QJ23" i="6"/>
  <c r="QK23" i="6"/>
  <c r="QL23" i="6"/>
  <c r="QM23" i="6"/>
  <c r="QN23" i="6"/>
  <c r="QO23" i="6"/>
  <c r="QP23" i="6"/>
  <c r="QQ23" i="6"/>
  <c r="QR23" i="6"/>
  <c r="QS23" i="6"/>
  <c r="QT23" i="6"/>
  <c r="QU23" i="6"/>
  <c r="QV23" i="6"/>
  <c r="QW23" i="6"/>
  <c r="QX23" i="6"/>
  <c r="QY23" i="6"/>
  <c r="QZ23" i="6"/>
  <c r="RA23" i="6"/>
  <c r="RB23" i="6"/>
  <c r="RC23" i="6"/>
  <c r="RD23" i="6"/>
  <c r="RE23" i="6"/>
  <c r="RF23" i="6"/>
  <c r="RG23" i="6"/>
  <c r="RH23" i="6"/>
  <c r="RI23" i="6"/>
  <c r="RJ23" i="6"/>
  <c r="RK23" i="6"/>
  <c r="RL23" i="6"/>
  <c r="RM23" i="6"/>
  <c r="RN23" i="6"/>
  <c r="RO23" i="6"/>
  <c r="RP23" i="6"/>
  <c r="RQ23" i="6"/>
  <c r="RR23" i="6"/>
  <c r="RS23" i="6"/>
  <c r="RT23" i="6"/>
  <c r="RU23" i="6"/>
  <c r="RV23" i="6"/>
  <c r="RW23" i="6"/>
  <c r="RX23" i="6"/>
  <c r="RY23" i="6"/>
  <c r="RZ23" i="6"/>
  <c r="SA23" i="6"/>
  <c r="SB23" i="6"/>
  <c r="SC23" i="6"/>
  <c r="SD23" i="6"/>
  <c r="SE23" i="6"/>
  <c r="SF23" i="6"/>
  <c r="SG23" i="6"/>
  <c r="SH23" i="6"/>
  <c r="SI23" i="6"/>
  <c r="SJ23" i="6"/>
  <c r="SK23" i="6"/>
  <c r="SL23" i="6"/>
  <c r="SM23" i="6"/>
  <c r="SN23" i="6"/>
  <c r="SO23" i="6"/>
  <c r="SP23" i="6"/>
  <c r="SQ23" i="6"/>
  <c r="SR23" i="6"/>
  <c r="SS23" i="6"/>
  <c r="ST23" i="6"/>
  <c r="SU23" i="6"/>
  <c r="SV23" i="6"/>
  <c r="SW23" i="6"/>
  <c r="SX23" i="6"/>
  <c r="SX22" i="6"/>
  <c r="SW22" i="6"/>
  <c r="SV22" i="6"/>
  <c r="SU22" i="6"/>
  <c r="ST22" i="6"/>
  <c r="SS22" i="6"/>
  <c r="SR22" i="6"/>
  <c r="SQ22" i="6"/>
  <c r="SP22" i="6"/>
  <c r="SO22" i="6"/>
  <c r="SN22" i="6"/>
  <c r="SM22" i="6"/>
  <c r="SL22" i="6"/>
  <c r="SK22" i="6"/>
  <c r="SJ22" i="6"/>
  <c r="SI22" i="6"/>
  <c r="SH22" i="6"/>
  <c r="SG22" i="6"/>
  <c r="SF22" i="6"/>
  <c r="SE22" i="6"/>
  <c r="SD22" i="6"/>
  <c r="SC22" i="6"/>
  <c r="SB22" i="6"/>
  <c r="SA22" i="6"/>
  <c r="RZ22" i="6"/>
  <c r="RY22" i="6"/>
  <c r="RX22" i="6"/>
  <c r="RW22" i="6"/>
  <c r="RV22" i="6"/>
  <c r="RU22" i="6"/>
  <c r="RT22" i="6"/>
  <c r="RS22" i="6"/>
  <c r="RR22" i="6"/>
  <c r="RQ22" i="6"/>
  <c r="RP22" i="6"/>
  <c r="RO22" i="6"/>
  <c r="RN22" i="6"/>
  <c r="RM22" i="6"/>
  <c r="RL22" i="6"/>
  <c r="RK22" i="6"/>
  <c r="RJ22" i="6"/>
  <c r="RI22" i="6"/>
  <c r="RH22" i="6"/>
  <c r="RG22" i="6"/>
  <c r="RF22" i="6"/>
  <c r="RE22" i="6"/>
  <c r="RD22" i="6"/>
  <c r="RC22" i="6"/>
  <c r="RB22" i="6"/>
  <c r="RA22" i="6"/>
  <c r="QZ22" i="6"/>
  <c r="QY22" i="6"/>
  <c r="QX22" i="6"/>
  <c r="QW22" i="6"/>
  <c r="QV22" i="6"/>
  <c r="QU22" i="6"/>
  <c r="QT22" i="6"/>
  <c r="QS22" i="6"/>
  <c r="QR22" i="6"/>
  <c r="QQ22" i="6"/>
  <c r="QP22" i="6"/>
  <c r="QO22" i="6"/>
  <c r="QN22" i="6"/>
  <c r="QM22" i="6"/>
  <c r="QL22" i="6"/>
  <c r="QK22" i="6"/>
  <c r="QJ22" i="6"/>
  <c r="QI22" i="6"/>
  <c r="QH22" i="6"/>
  <c r="QG22" i="6"/>
  <c r="QF22" i="6"/>
  <c r="QE22" i="6"/>
  <c r="QD22" i="6"/>
  <c r="QC22" i="6"/>
  <c r="QB22" i="6"/>
  <c r="QA22" i="6"/>
  <c r="PZ22" i="6"/>
  <c r="PY22" i="6"/>
  <c r="PX22" i="6"/>
  <c r="PW22" i="6"/>
  <c r="PV22" i="6"/>
  <c r="PU22" i="6"/>
  <c r="PT22" i="6"/>
  <c r="PS22" i="6"/>
  <c r="PR22" i="6"/>
  <c r="PQ22" i="6"/>
  <c r="PP22" i="6"/>
  <c r="PO22" i="6"/>
  <c r="PN22" i="6"/>
  <c r="PM22" i="6"/>
  <c r="PL22" i="6"/>
  <c r="PK22" i="6"/>
  <c r="PJ22" i="6"/>
  <c r="PI22" i="6"/>
  <c r="PH22" i="6"/>
  <c r="PG22" i="6"/>
  <c r="PF22" i="6"/>
  <c r="PE22" i="6"/>
  <c r="PD22" i="6"/>
  <c r="PC22" i="6"/>
  <c r="PB22" i="6"/>
  <c r="PA22" i="6"/>
  <c r="OZ22" i="6"/>
  <c r="OY22" i="6"/>
  <c r="OX22" i="6"/>
  <c r="OW22" i="6"/>
  <c r="OV22" i="6"/>
  <c r="OU22" i="6"/>
  <c r="OT22" i="6"/>
  <c r="OS22" i="6"/>
  <c r="OR22" i="6"/>
  <c r="OQ22" i="6"/>
  <c r="OP22" i="6"/>
  <c r="OO22" i="6"/>
  <c r="ON22" i="6"/>
  <c r="OM22" i="6"/>
  <c r="OL22" i="6"/>
  <c r="OK22" i="6"/>
  <c r="OJ22" i="6"/>
  <c r="OI22" i="6"/>
  <c r="OH22" i="6"/>
  <c r="OG22" i="6"/>
  <c r="OF22" i="6"/>
  <c r="OE22" i="6"/>
  <c r="OD22" i="6"/>
  <c r="OC22" i="6"/>
  <c r="OB22" i="6"/>
  <c r="OA22" i="6"/>
  <c r="NZ22" i="6"/>
  <c r="NY22" i="6"/>
  <c r="NX22" i="6"/>
  <c r="NW22" i="6"/>
  <c r="NV22" i="6"/>
  <c r="NU22" i="6"/>
  <c r="NT22" i="6"/>
  <c r="NS22" i="6"/>
  <c r="NR22" i="6"/>
  <c r="NQ22" i="6"/>
  <c r="NP22" i="6"/>
  <c r="NO22" i="6"/>
  <c r="NN22" i="6"/>
  <c r="NM22" i="6"/>
  <c r="NL22" i="6"/>
  <c r="NK22" i="6"/>
  <c r="NJ22" i="6"/>
  <c r="NI22" i="6"/>
  <c r="NH22" i="6"/>
  <c r="NG22" i="6"/>
  <c r="NF22" i="6"/>
  <c r="NE22" i="6"/>
  <c r="ND22" i="6"/>
  <c r="NC22" i="6"/>
  <c r="NB22" i="6"/>
  <c r="NA22" i="6"/>
  <c r="MZ22" i="6"/>
  <c r="MY22" i="6"/>
  <c r="MX22" i="6"/>
  <c r="MW22" i="6"/>
  <c r="MV22" i="6"/>
  <c r="MU22" i="6"/>
  <c r="MT22" i="6"/>
  <c r="MS22" i="6"/>
  <c r="MR22" i="6"/>
  <c r="MQ22" i="6"/>
  <c r="MP22" i="6"/>
  <c r="MO22" i="6"/>
  <c r="MN22" i="6"/>
  <c r="MM22" i="6"/>
  <c r="ML22" i="6"/>
  <c r="MK22" i="6"/>
  <c r="MJ22" i="6"/>
  <c r="MI22" i="6"/>
  <c r="MH22" i="6"/>
  <c r="MG22" i="6"/>
  <c r="MF22" i="6"/>
  <c r="ME22" i="6"/>
  <c r="MD22" i="6"/>
  <c r="MC22" i="6"/>
  <c r="MB22" i="6"/>
  <c r="MA22" i="6"/>
  <c r="LZ22" i="6"/>
  <c r="LY22" i="6"/>
  <c r="LX22" i="6"/>
  <c r="LW22" i="6"/>
  <c r="LV22" i="6"/>
  <c r="LU22" i="6"/>
  <c r="LT22" i="6"/>
  <c r="LS22" i="6"/>
  <c r="LR22" i="6"/>
  <c r="LQ22" i="6"/>
  <c r="LP22" i="6"/>
  <c r="LO22" i="6"/>
  <c r="LN22" i="6"/>
  <c r="LM22" i="6"/>
  <c r="LL22" i="6"/>
  <c r="LK22" i="6"/>
  <c r="LJ22" i="6"/>
  <c r="LI22" i="6"/>
  <c r="LH22" i="6"/>
  <c r="LG22" i="6"/>
  <c r="LF22" i="6"/>
  <c r="LE22" i="6"/>
  <c r="LD22" i="6"/>
  <c r="LC22" i="6"/>
  <c r="LB22" i="6"/>
  <c r="LA22" i="6"/>
  <c r="KZ22" i="6"/>
  <c r="KY22" i="6"/>
  <c r="KX22" i="6"/>
  <c r="KW22" i="6"/>
  <c r="KV22" i="6"/>
  <c r="KU22" i="6"/>
  <c r="KT22" i="6"/>
  <c r="KS22" i="6"/>
  <c r="KR22" i="6"/>
  <c r="KQ22" i="6"/>
  <c r="KP22" i="6"/>
  <c r="KO22" i="6"/>
  <c r="KN22" i="6"/>
  <c r="KM22" i="6"/>
  <c r="KL22" i="6"/>
  <c r="KK22" i="6"/>
  <c r="KJ22" i="6"/>
  <c r="KI22" i="6"/>
  <c r="KH22" i="6"/>
  <c r="KG22" i="6"/>
  <c r="KF22" i="6"/>
  <c r="KE22" i="6"/>
  <c r="KD22" i="6"/>
  <c r="KC22" i="6"/>
  <c r="KB22" i="6"/>
  <c r="KA22" i="6"/>
  <c r="JZ22" i="6"/>
  <c r="JY22" i="6"/>
  <c r="JX22" i="6"/>
  <c r="JW22" i="6"/>
  <c r="JV22" i="6"/>
  <c r="JU22" i="6"/>
  <c r="JT22" i="6"/>
  <c r="JS22" i="6"/>
  <c r="JR22" i="6"/>
  <c r="JQ22" i="6"/>
  <c r="JP22" i="6"/>
  <c r="JO22" i="6"/>
  <c r="JN22" i="6"/>
  <c r="JM22" i="6"/>
  <c r="JL22" i="6"/>
  <c r="JK22" i="6"/>
  <c r="JJ22" i="6"/>
  <c r="JI22" i="6"/>
  <c r="JH22" i="6"/>
  <c r="JG22" i="6"/>
  <c r="JF22" i="6"/>
  <c r="JE22" i="6"/>
  <c r="JD22" i="6"/>
  <c r="JC22" i="6"/>
  <c r="JB22" i="6"/>
  <c r="JA22" i="6"/>
  <c r="IZ22" i="6"/>
  <c r="IY22" i="6"/>
  <c r="IX22" i="6"/>
  <c r="IW22" i="6"/>
  <c r="IV22" i="6"/>
  <c r="IU22" i="6"/>
  <c r="IT22" i="6"/>
  <c r="IS22" i="6"/>
  <c r="IR22" i="6"/>
  <c r="IQ22" i="6"/>
  <c r="IP22" i="6"/>
  <c r="IO22" i="6"/>
  <c r="IN22" i="6"/>
  <c r="IM22" i="6"/>
  <c r="IL22" i="6"/>
  <c r="IK22" i="6"/>
  <c r="IJ22" i="6"/>
  <c r="II22" i="6"/>
  <c r="IH22" i="6"/>
  <c r="IG22" i="6"/>
  <c r="IF22" i="6"/>
  <c r="IE22" i="6"/>
  <c r="ID22" i="6"/>
  <c r="IC22" i="6"/>
  <c r="IB22" i="6"/>
  <c r="IA22" i="6"/>
  <c r="HZ22" i="6"/>
  <c r="HY22" i="6"/>
  <c r="HX22" i="6"/>
  <c r="HW22" i="6"/>
  <c r="HV22" i="6"/>
  <c r="HU22" i="6"/>
  <c r="HT22" i="6"/>
  <c r="HS22" i="6"/>
  <c r="HR22" i="6"/>
  <c r="HQ22" i="6"/>
  <c r="HP22" i="6"/>
  <c r="HO22" i="6"/>
  <c r="HN22" i="6"/>
  <c r="HM22" i="6"/>
  <c r="HL22" i="6"/>
  <c r="HK22" i="6"/>
  <c r="HJ22" i="6"/>
  <c r="HI22" i="6"/>
  <c r="HH22" i="6"/>
  <c r="HG22" i="6"/>
  <c r="HF22" i="6"/>
  <c r="HE22" i="6"/>
  <c r="HD22" i="6"/>
  <c r="HC22" i="6"/>
  <c r="HB22" i="6"/>
  <c r="HA22" i="6"/>
  <c r="GZ22" i="6"/>
  <c r="GY22" i="6"/>
  <c r="GX22" i="6"/>
  <c r="GW22" i="6"/>
  <c r="GV22" i="6"/>
  <c r="GU22" i="6"/>
  <c r="GT22" i="6"/>
  <c r="GS22" i="6"/>
  <c r="GR22" i="6"/>
  <c r="GQ22" i="6"/>
  <c r="GP22" i="6"/>
  <c r="GO22" i="6"/>
  <c r="GN22" i="6"/>
  <c r="GM22" i="6"/>
  <c r="GL22" i="6"/>
  <c r="GK22" i="6"/>
  <c r="GJ22" i="6"/>
  <c r="GI22" i="6"/>
  <c r="GH22" i="6"/>
  <c r="GG22" i="6"/>
  <c r="GF22" i="6"/>
  <c r="GE22" i="6"/>
  <c r="GD22" i="6"/>
  <c r="GC22" i="6"/>
  <c r="GB22" i="6"/>
  <c r="GA22" i="6"/>
  <c r="FZ22" i="6"/>
  <c r="FY22" i="6"/>
  <c r="FX22" i="6"/>
  <c r="FW22" i="6"/>
  <c r="FV22" i="6"/>
  <c r="FU22" i="6"/>
  <c r="FT22" i="6"/>
  <c r="FS22" i="6"/>
  <c r="FR22" i="6"/>
  <c r="FQ22" i="6"/>
  <c r="FP22" i="6"/>
  <c r="FO22" i="6"/>
  <c r="FN22" i="6"/>
  <c r="FM22" i="6"/>
  <c r="FL22" i="6"/>
  <c r="FK22" i="6"/>
  <c r="FJ22" i="6"/>
  <c r="FI22" i="6"/>
  <c r="FH22" i="6"/>
  <c r="FG22" i="6"/>
  <c r="FF22" i="6"/>
  <c r="FE22" i="6"/>
  <c r="FD22" i="6"/>
  <c r="FC22" i="6"/>
  <c r="FB22" i="6"/>
  <c r="FA22" i="6"/>
  <c r="EZ22" i="6"/>
  <c r="EY22" i="6"/>
  <c r="EX22" i="6"/>
  <c r="EW22" i="6"/>
  <c r="EV22" i="6"/>
  <c r="EU22" i="6"/>
  <c r="ET22" i="6"/>
  <c r="ES22" i="6"/>
  <c r="ER22" i="6"/>
  <c r="EQ22" i="6"/>
  <c r="EP22" i="6"/>
  <c r="EO22" i="6"/>
  <c r="EN22" i="6"/>
  <c r="EM22" i="6"/>
  <c r="EL22" i="6"/>
  <c r="EK22" i="6"/>
  <c r="EJ22" i="6"/>
  <c r="EI22" i="6"/>
  <c r="EH22" i="6"/>
  <c r="EG22" i="6"/>
  <c r="EF22" i="6"/>
  <c r="EE22" i="6"/>
  <c r="ED22" i="6"/>
  <c r="EC22" i="6"/>
  <c r="EB22" i="6"/>
  <c r="EA22" i="6"/>
  <c r="DZ22" i="6"/>
  <c r="DY22" i="6"/>
  <c r="DX22" i="6"/>
  <c r="DW22" i="6"/>
  <c r="DV22" i="6"/>
  <c r="DU22" i="6"/>
  <c r="DT22" i="6"/>
  <c r="DS22" i="6"/>
  <c r="DR22" i="6"/>
  <c r="DQ22" i="6"/>
  <c r="DP22" i="6"/>
  <c r="DO22" i="6"/>
  <c r="DN22" i="6"/>
  <c r="DM22" i="6"/>
  <c r="DL22" i="6"/>
  <c r="DK22" i="6"/>
  <c r="DJ22" i="6"/>
  <c r="DI22" i="6"/>
  <c r="DH22" i="6"/>
  <c r="DG22" i="6"/>
  <c r="DF22" i="6"/>
  <c r="DE22" i="6"/>
  <c r="DD22" i="6"/>
  <c r="DC22" i="6"/>
  <c r="DB22" i="6"/>
  <c r="DA22" i="6"/>
  <c r="CZ22" i="6"/>
  <c r="CY22" i="6"/>
  <c r="CX22" i="6"/>
  <c r="CW22" i="6"/>
  <c r="CV22" i="6"/>
  <c r="CU22" i="6"/>
  <c r="CT22" i="6"/>
  <c r="CS22" i="6"/>
  <c r="CR22" i="6"/>
  <c r="CQ22" i="6"/>
  <c r="CP22" i="6"/>
  <c r="CO22" i="6"/>
  <c r="CN22" i="6"/>
  <c r="CM22" i="6"/>
  <c r="CL22" i="6"/>
  <c r="CK22" i="6"/>
  <c r="CJ22" i="6"/>
  <c r="CI22" i="6"/>
  <c r="CH22" i="6"/>
  <c r="CG22" i="6"/>
  <c r="CF22" i="6"/>
  <c r="CE22" i="6"/>
  <c r="CD22" i="6"/>
  <c r="CC22" i="6"/>
  <c r="CB22" i="6"/>
  <c r="CA22" i="6"/>
  <c r="BZ22" i="6"/>
  <c r="BY22" i="6"/>
  <c r="BX22" i="6"/>
  <c r="BW22" i="6"/>
  <c r="BV22" i="6"/>
  <c r="BU22" i="6"/>
  <c r="BT22" i="6"/>
  <c r="BS22" i="6"/>
  <c r="BR22" i="6"/>
  <c r="BQ22" i="6"/>
  <c r="BP22" i="6"/>
  <c r="BO22" i="6"/>
  <c r="BN22" i="6"/>
  <c r="BM22" i="6"/>
  <c r="BL22" i="6"/>
  <c r="BK22" i="6"/>
  <c r="BJ22" i="6"/>
  <c r="BI22" i="6"/>
  <c r="BH22" i="6"/>
  <c r="BG22" i="6"/>
  <c r="BF22" i="6"/>
  <c r="BE22" i="6"/>
  <c r="BD22" i="6"/>
  <c r="BC22" i="6"/>
  <c r="BB22" i="6"/>
  <c r="BA22" i="6"/>
  <c r="AZ22" i="6"/>
  <c r="AY22" i="6"/>
  <c r="AX22" i="6"/>
  <c r="AW22" i="6"/>
  <c r="AV22" i="6"/>
  <c r="AU22" i="6"/>
  <c r="AT22" i="6"/>
  <c r="AS22" i="6"/>
  <c r="AR22" i="6"/>
  <c r="AQ22" i="6"/>
  <c r="AP22" i="6"/>
  <c r="AO22" i="6"/>
  <c r="AN22" i="6"/>
  <c r="AM22" i="6"/>
  <c r="AL22" i="6"/>
  <c r="AK22" i="6"/>
  <c r="AJ22" i="6"/>
  <c r="AI22" i="6"/>
  <c r="AH22" i="6"/>
  <c r="AG22" i="6"/>
  <c r="AF22" i="6"/>
  <c r="AE22" i="6"/>
  <c r="AD22" i="6"/>
  <c r="AC22" i="6"/>
  <c r="AB22" i="6"/>
  <c r="AA22" i="6"/>
  <c r="Z22" i="6"/>
  <c r="Y22" i="6"/>
  <c r="X22" i="6"/>
  <c r="W22" i="6"/>
  <c r="V22" i="6"/>
  <c r="U22" i="6"/>
  <c r="T22" i="6"/>
  <c r="S22" i="6"/>
  <c r="R22" i="6"/>
  <c r="Q22" i="6"/>
  <c r="P22" i="6"/>
  <c r="O22" i="6"/>
  <c r="N22" i="6"/>
  <c r="M22" i="6"/>
  <c r="I22" i="6"/>
  <c r="M28" i="6"/>
  <c r="N28" i="6"/>
  <c r="O28" i="6"/>
  <c r="P28" i="6"/>
  <c r="Q28" i="6"/>
  <c r="R28" i="6"/>
  <c r="S28" i="6"/>
  <c r="T28" i="6"/>
  <c r="U28" i="6"/>
  <c r="V28" i="6"/>
  <c r="W28" i="6"/>
  <c r="X28" i="6"/>
  <c r="Y28" i="6"/>
  <c r="Z28" i="6"/>
  <c r="AA28" i="6"/>
  <c r="AB28" i="6"/>
  <c r="AC28" i="6"/>
  <c r="AD28" i="6"/>
  <c r="AE28" i="6"/>
  <c r="AF28" i="6"/>
  <c r="AG28" i="6"/>
  <c r="AH28" i="6"/>
  <c r="AI28" i="6"/>
  <c r="AJ28" i="6"/>
  <c r="AK28" i="6"/>
  <c r="AL28" i="6"/>
  <c r="AM28" i="6"/>
  <c r="AN28" i="6"/>
  <c r="AO28" i="6"/>
  <c r="AP28" i="6"/>
  <c r="AQ28" i="6"/>
  <c r="AR28" i="6"/>
  <c r="AS28" i="6"/>
  <c r="AT28" i="6"/>
  <c r="AU28" i="6"/>
  <c r="AV28" i="6"/>
  <c r="AW28" i="6"/>
  <c r="AX28" i="6"/>
  <c r="AY28" i="6"/>
  <c r="AZ28" i="6"/>
  <c r="BA28" i="6"/>
  <c r="BB28" i="6"/>
  <c r="BC28" i="6"/>
  <c r="BD28" i="6"/>
  <c r="BE28" i="6"/>
  <c r="BF28" i="6"/>
  <c r="BG28" i="6"/>
  <c r="BH28" i="6"/>
  <c r="BI28" i="6"/>
  <c r="BJ28" i="6"/>
  <c r="BK28" i="6"/>
  <c r="BL28" i="6"/>
  <c r="BM28" i="6"/>
  <c r="BN28" i="6"/>
  <c r="BO28" i="6"/>
  <c r="BP28" i="6"/>
  <c r="BQ28" i="6"/>
  <c r="BR28" i="6"/>
  <c r="BS28" i="6"/>
  <c r="BT28" i="6"/>
  <c r="BU28" i="6"/>
  <c r="BV28" i="6"/>
  <c r="BW28" i="6"/>
  <c r="BX28" i="6"/>
  <c r="BY28" i="6"/>
  <c r="BZ28" i="6"/>
  <c r="CA28" i="6"/>
  <c r="CB28" i="6"/>
  <c r="CC28" i="6"/>
  <c r="CD28" i="6"/>
  <c r="CE28" i="6"/>
  <c r="CF28" i="6"/>
  <c r="CG28" i="6"/>
  <c r="CH28" i="6"/>
  <c r="CI28" i="6"/>
  <c r="CJ28" i="6"/>
  <c r="CK28" i="6"/>
  <c r="CL28" i="6"/>
  <c r="CM28" i="6"/>
  <c r="CN28" i="6"/>
  <c r="CO28" i="6"/>
  <c r="CP28" i="6"/>
  <c r="CQ28" i="6"/>
  <c r="CR28" i="6"/>
  <c r="CS28" i="6"/>
  <c r="CT28" i="6"/>
  <c r="CU28" i="6"/>
  <c r="CV28" i="6"/>
  <c r="CW28" i="6"/>
  <c r="CX28" i="6"/>
  <c r="CY28" i="6"/>
  <c r="CZ28" i="6"/>
  <c r="DA28" i="6"/>
  <c r="DB28" i="6"/>
  <c r="DC28" i="6"/>
  <c r="DD28" i="6"/>
  <c r="DE28" i="6"/>
  <c r="DF28" i="6"/>
  <c r="DG28" i="6"/>
  <c r="DH28" i="6"/>
  <c r="DI28" i="6"/>
  <c r="DJ28" i="6"/>
  <c r="DK28" i="6"/>
  <c r="DL28" i="6"/>
  <c r="DM28" i="6"/>
  <c r="DN28" i="6"/>
  <c r="DO28" i="6"/>
  <c r="DP28" i="6"/>
  <c r="DQ28" i="6"/>
  <c r="DR28" i="6"/>
  <c r="DS28" i="6"/>
  <c r="DT28" i="6"/>
  <c r="DU28" i="6"/>
  <c r="DV28" i="6"/>
  <c r="DW28" i="6"/>
  <c r="DX28" i="6"/>
  <c r="DY28" i="6"/>
  <c r="DZ28" i="6"/>
  <c r="EA28" i="6"/>
  <c r="EB28" i="6"/>
  <c r="EC28" i="6"/>
  <c r="ED28" i="6"/>
  <c r="EE28" i="6"/>
  <c r="EF28" i="6"/>
  <c r="EG28" i="6"/>
  <c r="EH28" i="6"/>
  <c r="EI28" i="6"/>
  <c r="EJ28" i="6"/>
  <c r="EK28" i="6"/>
  <c r="EL28" i="6"/>
  <c r="EM28" i="6"/>
  <c r="EN28" i="6"/>
  <c r="EO28" i="6"/>
  <c r="EP28" i="6"/>
  <c r="EQ28" i="6"/>
  <c r="ER28" i="6"/>
  <c r="ES28" i="6"/>
  <c r="ET28" i="6"/>
  <c r="EU28" i="6"/>
  <c r="EV28" i="6"/>
  <c r="EW28" i="6"/>
  <c r="EX28" i="6"/>
  <c r="EY28" i="6"/>
  <c r="EZ28" i="6"/>
  <c r="FA28" i="6"/>
  <c r="FB28" i="6"/>
  <c r="FC28" i="6"/>
  <c r="FD28" i="6"/>
  <c r="FE28" i="6"/>
  <c r="FF28" i="6"/>
  <c r="FG28" i="6"/>
  <c r="FH28" i="6"/>
  <c r="FI28" i="6"/>
  <c r="FJ28" i="6"/>
  <c r="FK28" i="6"/>
  <c r="FL28" i="6"/>
  <c r="FM28" i="6"/>
  <c r="FN28" i="6"/>
  <c r="FO28" i="6"/>
  <c r="FP28" i="6"/>
  <c r="FQ28" i="6"/>
  <c r="FR28" i="6"/>
  <c r="FS28" i="6"/>
  <c r="FT28" i="6"/>
  <c r="FU28" i="6"/>
  <c r="FV28" i="6"/>
  <c r="FW28" i="6"/>
  <c r="FX28" i="6"/>
  <c r="FY28" i="6"/>
  <c r="FZ28" i="6"/>
  <c r="GA28" i="6"/>
  <c r="GB28" i="6"/>
  <c r="GC28" i="6"/>
  <c r="GD28" i="6"/>
  <c r="GE28" i="6"/>
  <c r="GF28" i="6"/>
  <c r="GG28" i="6"/>
  <c r="GH28" i="6"/>
  <c r="GI28" i="6"/>
  <c r="GJ28" i="6"/>
  <c r="GK28" i="6"/>
  <c r="GL28" i="6"/>
  <c r="GM28" i="6"/>
  <c r="GN28" i="6"/>
  <c r="GO28" i="6"/>
  <c r="GP28" i="6"/>
  <c r="GQ28" i="6"/>
  <c r="GR28" i="6"/>
  <c r="GS28" i="6"/>
  <c r="GT28" i="6"/>
  <c r="GU28" i="6"/>
  <c r="GV28" i="6"/>
  <c r="GW28" i="6"/>
  <c r="GX28" i="6"/>
  <c r="GY28" i="6"/>
  <c r="GZ28" i="6"/>
  <c r="HA28" i="6"/>
  <c r="HB28" i="6"/>
  <c r="HC28" i="6"/>
  <c r="HD28" i="6"/>
  <c r="HE28" i="6"/>
  <c r="HF28" i="6"/>
  <c r="HG28" i="6"/>
  <c r="HH28" i="6"/>
  <c r="HI28" i="6"/>
  <c r="HJ28" i="6"/>
  <c r="HK28" i="6"/>
  <c r="HL28" i="6"/>
  <c r="HM28" i="6"/>
  <c r="HN28" i="6"/>
  <c r="HO28" i="6"/>
  <c r="HP28" i="6"/>
  <c r="HQ28" i="6"/>
  <c r="HR28" i="6"/>
  <c r="HS28" i="6"/>
  <c r="HT28" i="6"/>
  <c r="HU28" i="6"/>
  <c r="HV28" i="6"/>
  <c r="HW28" i="6"/>
  <c r="HX28" i="6"/>
  <c r="HY28" i="6"/>
  <c r="HZ28" i="6"/>
  <c r="IA28" i="6"/>
  <c r="IB28" i="6"/>
  <c r="IC28" i="6"/>
  <c r="ID28" i="6"/>
  <c r="IE28" i="6"/>
  <c r="IF28" i="6"/>
  <c r="IG28" i="6"/>
  <c r="IH28" i="6"/>
  <c r="II28" i="6"/>
  <c r="IJ28" i="6"/>
  <c r="IK28" i="6"/>
  <c r="IL28" i="6"/>
  <c r="IM28" i="6"/>
  <c r="IN28" i="6"/>
  <c r="IO28" i="6"/>
  <c r="IP28" i="6"/>
  <c r="IQ28" i="6"/>
  <c r="IR28" i="6"/>
  <c r="IS28" i="6"/>
  <c r="IT28" i="6"/>
  <c r="IU28" i="6"/>
  <c r="IV28" i="6"/>
  <c r="IW28" i="6"/>
  <c r="IX28" i="6"/>
  <c r="IY28" i="6"/>
  <c r="IZ28" i="6"/>
  <c r="JA28" i="6"/>
  <c r="JB28" i="6"/>
  <c r="JC28" i="6"/>
  <c r="JD28" i="6"/>
  <c r="JE28" i="6"/>
  <c r="JF28" i="6"/>
  <c r="JG28" i="6"/>
  <c r="JH28" i="6"/>
  <c r="JI28" i="6"/>
  <c r="JJ28" i="6"/>
  <c r="JK28" i="6"/>
  <c r="JL28" i="6"/>
  <c r="JM28" i="6"/>
  <c r="JN28" i="6"/>
  <c r="JO28" i="6"/>
  <c r="JP28" i="6"/>
  <c r="JQ28" i="6"/>
  <c r="JR28" i="6"/>
  <c r="JS28" i="6"/>
  <c r="JT28" i="6"/>
  <c r="JU28" i="6"/>
  <c r="JV28" i="6"/>
  <c r="JW28" i="6"/>
  <c r="JX28" i="6"/>
  <c r="JY28" i="6"/>
  <c r="JZ28" i="6"/>
  <c r="KA28" i="6"/>
  <c r="KB28" i="6"/>
  <c r="KC28" i="6"/>
  <c r="KD28" i="6"/>
  <c r="KE28" i="6"/>
  <c r="KF28" i="6"/>
  <c r="KG28" i="6"/>
  <c r="KH28" i="6"/>
  <c r="KI28" i="6"/>
  <c r="KJ28" i="6"/>
  <c r="KK28" i="6"/>
  <c r="KL28" i="6"/>
  <c r="KM28" i="6"/>
  <c r="KN28" i="6"/>
  <c r="KO28" i="6"/>
  <c r="KP28" i="6"/>
  <c r="KQ28" i="6"/>
  <c r="KR28" i="6"/>
  <c r="KS28" i="6"/>
  <c r="KT28" i="6"/>
  <c r="KU28" i="6"/>
  <c r="KV28" i="6"/>
  <c r="KW28" i="6"/>
  <c r="KX28" i="6"/>
  <c r="KY28" i="6"/>
  <c r="KZ28" i="6"/>
  <c r="LA28" i="6"/>
  <c r="LB28" i="6"/>
  <c r="LC28" i="6"/>
  <c r="LD28" i="6"/>
  <c r="LE28" i="6"/>
  <c r="LF28" i="6"/>
  <c r="LG28" i="6"/>
  <c r="LH28" i="6"/>
  <c r="LI28" i="6"/>
  <c r="LJ28" i="6"/>
  <c r="LK28" i="6"/>
  <c r="LL28" i="6"/>
  <c r="LM28" i="6"/>
  <c r="LN28" i="6"/>
  <c r="LO28" i="6"/>
  <c r="LP28" i="6"/>
  <c r="LQ28" i="6"/>
  <c r="LR28" i="6"/>
  <c r="LS28" i="6"/>
  <c r="LT28" i="6"/>
  <c r="LU28" i="6"/>
  <c r="LV28" i="6"/>
  <c r="LW28" i="6"/>
  <c r="LX28" i="6"/>
  <c r="LY28" i="6"/>
  <c r="LZ28" i="6"/>
  <c r="MA28" i="6"/>
  <c r="MB28" i="6"/>
  <c r="MC28" i="6"/>
  <c r="MD28" i="6"/>
  <c r="ME28" i="6"/>
  <c r="MF28" i="6"/>
  <c r="MG28" i="6"/>
  <c r="MH28" i="6"/>
  <c r="MI28" i="6"/>
  <c r="MJ28" i="6"/>
  <c r="MK28" i="6"/>
  <c r="ML28" i="6"/>
  <c r="MM28" i="6"/>
  <c r="MN28" i="6"/>
  <c r="MO28" i="6"/>
  <c r="MP28" i="6"/>
  <c r="MQ28" i="6"/>
  <c r="MR28" i="6"/>
  <c r="MS28" i="6"/>
  <c r="MT28" i="6"/>
  <c r="MU28" i="6"/>
  <c r="MV28" i="6"/>
  <c r="MW28" i="6"/>
  <c r="MX28" i="6"/>
  <c r="MY28" i="6"/>
  <c r="MZ28" i="6"/>
  <c r="NA28" i="6"/>
  <c r="NB28" i="6"/>
  <c r="NC28" i="6"/>
  <c r="ND28" i="6"/>
  <c r="NE28" i="6"/>
  <c r="NF28" i="6"/>
  <c r="NG28" i="6"/>
  <c r="NH28" i="6"/>
  <c r="NI28" i="6"/>
  <c r="NJ28" i="6"/>
  <c r="NK28" i="6"/>
  <c r="NL28" i="6"/>
  <c r="NM28" i="6"/>
  <c r="NN28" i="6"/>
  <c r="NO28" i="6"/>
  <c r="NP28" i="6"/>
  <c r="NQ28" i="6"/>
  <c r="NR28" i="6"/>
  <c r="NS28" i="6"/>
  <c r="NT28" i="6"/>
  <c r="NU28" i="6"/>
  <c r="NV28" i="6"/>
  <c r="NW28" i="6"/>
  <c r="NX28" i="6"/>
  <c r="NY28" i="6"/>
  <c r="NZ28" i="6"/>
  <c r="OA28" i="6"/>
  <c r="OB28" i="6"/>
  <c r="OC28" i="6"/>
  <c r="OD28" i="6"/>
  <c r="OE28" i="6"/>
  <c r="OF28" i="6"/>
  <c r="OG28" i="6"/>
  <c r="OH28" i="6"/>
  <c r="OI28" i="6"/>
  <c r="OJ28" i="6"/>
  <c r="OK28" i="6"/>
  <c r="OL28" i="6"/>
  <c r="OM28" i="6"/>
  <c r="ON28" i="6"/>
  <c r="OO28" i="6"/>
  <c r="OP28" i="6"/>
  <c r="OQ28" i="6"/>
  <c r="OR28" i="6"/>
  <c r="OS28" i="6"/>
  <c r="OT28" i="6"/>
  <c r="OU28" i="6"/>
  <c r="OV28" i="6"/>
  <c r="OW28" i="6"/>
  <c r="OX28" i="6"/>
  <c r="OY28" i="6"/>
  <c r="OZ28" i="6"/>
  <c r="PA28" i="6"/>
  <c r="PB28" i="6"/>
  <c r="PC28" i="6"/>
  <c r="PD28" i="6"/>
  <c r="PE28" i="6"/>
  <c r="PF28" i="6"/>
  <c r="PG28" i="6"/>
  <c r="PH28" i="6"/>
  <c r="PI28" i="6"/>
  <c r="PJ28" i="6"/>
  <c r="PK28" i="6"/>
  <c r="PL28" i="6"/>
  <c r="PM28" i="6"/>
  <c r="PN28" i="6"/>
  <c r="PO28" i="6"/>
  <c r="PP28" i="6"/>
  <c r="PQ28" i="6"/>
  <c r="PR28" i="6"/>
  <c r="PS28" i="6"/>
  <c r="PT28" i="6"/>
  <c r="PU28" i="6"/>
  <c r="PV28" i="6"/>
  <c r="PW28" i="6"/>
  <c r="PX28" i="6"/>
  <c r="PY28" i="6"/>
  <c r="PZ28" i="6"/>
  <c r="QA28" i="6"/>
  <c r="QB28" i="6"/>
  <c r="QC28" i="6"/>
  <c r="QD28" i="6"/>
  <c r="QE28" i="6"/>
  <c r="QF28" i="6"/>
  <c r="QG28" i="6"/>
  <c r="QH28" i="6"/>
  <c r="QI28" i="6"/>
  <c r="QJ28" i="6"/>
  <c r="QK28" i="6"/>
  <c r="QL28" i="6"/>
  <c r="QM28" i="6"/>
  <c r="QN28" i="6"/>
  <c r="QO28" i="6"/>
  <c r="QP28" i="6"/>
  <c r="QQ28" i="6"/>
  <c r="QR28" i="6"/>
  <c r="QS28" i="6"/>
  <c r="QT28" i="6"/>
  <c r="QU28" i="6"/>
  <c r="QV28" i="6"/>
  <c r="QW28" i="6"/>
  <c r="QX28" i="6"/>
  <c r="QY28" i="6"/>
  <c r="QZ28" i="6"/>
  <c r="RA28" i="6"/>
  <c r="RB28" i="6"/>
  <c r="RC28" i="6"/>
  <c r="RD28" i="6"/>
  <c r="RE28" i="6"/>
  <c r="RF28" i="6"/>
  <c r="RG28" i="6"/>
  <c r="RH28" i="6"/>
  <c r="RI28" i="6"/>
  <c r="RJ28" i="6"/>
  <c r="RK28" i="6"/>
  <c r="RL28" i="6"/>
  <c r="RM28" i="6"/>
  <c r="RN28" i="6"/>
  <c r="RO28" i="6"/>
  <c r="RP28" i="6"/>
  <c r="RQ28" i="6"/>
  <c r="RR28" i="6"/>
  <c r="RS28" i="6"/>
  <c r="RT28" i="6"/>
  <c r="RU28" i="6"/>
  <c r="RV28" i="6"/>
  <c r="RW28" i="6"/>
  <c r="RX28" i="6"/>
  <c r="RY28" i="6"/>
  <c r="RZ28" i="6"/>
  <c r="SA28" i="6"/>
  <c r="SB28" i="6"/>
  <c r="SC28" i="6"/>
  <c r="SD28" i="6"/>
  <c r="SE28" i="6"/>
  <c r="SF28" i="6"/>
  <c r="SG28" i="6"/>
  <c r="SH28" i="6"/>
  <c r="SI28" i="6"/>
  <c r="SJ28" i="6"/>
  <c r="SK28" i="6"/>
  <c r="SL28" i="6"/>
  <c r="SM28" i="6"/>
  <c r="SN28" i="6"/>
  <c r="SO28" i="6"/>
  <c r="SP28" i="6"/>
  <c r="SQ28" i="6"/>
  <c r="SR28" i="6"/>
  <c r="SS28" i="6"/>
  <c r="ST28" i="6"/>
  <c r="SU28" i="6"/>
  <c r="SV28" i="6"/>
  <c r="SW28" i="6"/>
  <c r="SX28" i="6"/>
  <c r="I28" i="6"/>
  <c r="SX111" i="6"/>
  <c r="SW111" i="6"/>
  <c r="SV111" i="6"/>
  <c r="SU111" i="6"/>
  <c r="ST111" i="6"/>
  <c r="SS111" i="6"/>
  <c r="SR111" i="6"/>
  <c r="SQ111" i="6"/>
  <c r="SP111" i="6"/>
  <c r="SO111" i="6"/>
  <c r="SN111" i="6"/>
  <c r="SM111" i="6"/>
  <c r="SL111" i="6"/>
  <c r="SK111" i="6"/>
  <c r="SJ111" i="6"/>
  <c r="SI111" i="6"/>
  <c r="SH111" i="6"/>
  <c r="SG111" i="6"/>
  <c r="SF111" i="6"/>
  <c r="SE111" i="6"/>
  <c r="SD111" i="6"/>
  <c r="SC111" i="6"/>
  <c r="SB111" i="6"/>
  <c r="SA111" i="6"/>
  <c r="RZ111" i="6"/>
  <c r="RY111" i="6"/>
  <c r="RX111" i="6"/>
  <c r="RW111" i="6"/>
  <c r="RV111" i="6"/>
  <c r="RU111" i="6"/>
  <c r="RT111" i="6"/>
  <c r="RS111" i="6"/>
  <c r="RR111" i="6"/>
  <c r="RQ111" i="6"/>
  <c r="RP111" i="6"/>
  <c r="RO111" i="6"/>
  <c r="RN111" i="6"/>
  <c r="RM111" i="6"/>
  <c r="RL111" i="6"/>
  <c r="RK111" i="6"/>
  <c r="RJ111" i="6"/>
  <c r="RI111" i="6"/>
  <c r="RH111" i="6"/>
  <c r="RG111" i="6"/>
  <c r="RF111" i="6"/>
  <c r="RE111" i="6"/>
  <c r="RD111" i="6"/>
  <c r="RC111" i="6"/>
  <c r="RB111" i="6"/>
  <c r="RA111" i="6"/>
  <c r="QZ111" i="6"/>
  <c r="QY111" i="6"/>
  <c r="QX111" i="6"/>
  <c r="QW111" i="6"/>
  <c r="QV111" i="6"/>
  <c r="QU111" i="6"/>
  <c r="QT111" i="6"/>
  <c r="QS111" i="6"/>
  <c r="QR111" i="6"/>
  <c r="QQ111" i="6"/>
  <c r="QP111" i="6"/>
  <c r="QO111" i="6"/>
  <c r="QN111" i="6"/>
  <c r="QM111" i="6"/>
  <c r="QL111" i="6"/>
  <c r="QK111" i="6"/>
  <c r="QJ111" i="6"/>
  <c r="QI111" i="6"/>
  <c r="QH111" i="6"/>
  <c r="QG111" i="6"/>
  <c r="QF111" i="6"/>
  <c r="QE111" i="6"/>
  <c r="QD111" i="6"/>
  <c r="QC111" i="6"/>
  <c r="QB111" i="6"/>
  <c r="QA111" i="6"/>
  <c r="PZ111" i="6"/>
  <c r="PY111" i="6"/>
  <c r="PX111" i="6"/>
  <c r="PW111" i="6"/>
  <c r="PV111" i="6"/>
  <c r="PU111" i="6"/>
  <c r="PT111" i="6"/>
  <c r="PS111" i="6"/>
  <c r="PR111" i="6"/>
  <c r="PQ111" i="6"/>
  <c r="PP111" i="6"/>
  <c r="PO111" i="6"/>
  <c r="PN111" i="6"/>
  <c r="PM111" i="6"/>
  <c r="PL111" i="6"/>
  <c r="PK111" i="6"/>
  <c r="PJ111" i="6"/>
  <c r="PI111" i="6"/>
  <c r="PH111" i="6"/>
  <c r="PG111" i="6"/>
  <c r="PF111" i="6"/>
  <c r="PE111" i="6"/>
  <c r="PD111" i="6"/>
  <c r="PC111" i="6"/>
  <c r="PB111" i="6"/>
  <c r="PA111" i="6"/>
  <c r="OZ111" i="6"/>
  <c r="OY111" i="6"/>
  <c r="OX111" i="6"/>
  <c r="OW111" i="6"/>
  <c r="OV111" i="6"/>
  <c r="OU111" i="6"/>
  <c r="OT111" i="6"/>
  <c r="OS111" i="6"/>
  <c r="OR111" i="6"/>
  <c r="OQ111" i="6"/>
  <c r="OP111" i="6"/>
  <c r="OO111" i="6"/>
  <c r="ON111" i="6"/>
  <c r="OM111" i="6"/>
  <c r="OL111" i="6"/>
  <c r="OK111" i="6"/>
  <c r="OJ111" i="6"/>
  <c r="OI111" i="6"/>
  <c r="OH111" i="6"/>
  <c r="OG111" i="6"/>
  <c r="OF111" i="6"/>
  <c r="OE111" i="6"/>
  <c r="OD111" i="6"/>
  <c r="OC111" i="6"/>
  <c r="OB111" i="6"/>
  <c r="OA111" i="6"/>
  <c r="NZ111" i="6"/>
  <c r="NY111" i="6"/>
  <c r="NX111" i="6"/>
  <c r="NW111" i="6"/>
  <c r="NV111" i="6"/>
  <c r="NU111" i="6"/>
  <c r="NT111" i="6"/>
  <c r="NS111" i="6"/>
  <c r="NR111" i="6"/>
  <c r="NQ111" i="6"/>
  <c r="NP111" i="6"/>
  <c r="NO111" i="6"/>
  <c r="NN111" i="6"/>
  <c r="NM111" i="6"/>
  <c r="NL111" i="6"/>
  <c r="NK111" i="6"/>
  <c r="NJ111" i="6"/>
  <c r="NI111" i="6"/>
  <c r="NH111" i="6"/>
  <c r="NG111" i="6"/>
  <c r="NF111" i="6"/>
  <c r="NE111" i="6"/>
  <c r="ND111" i="6"/>
  <c r="NC111" i="6"/>
  <c r="NB111" i="6"/>
  <c r="NA111" i="6"/>
  <c r="MZ111" i="6"/>
  <c r="MY111" i="6"/>
  <c r="MX111" i="6"/>
  <c r="MW111" i="6"/>
  <c r="MV111" i="6"/>
  <c r="MU111" i="6"/>
  <c r="MT111" i="6"/>
  <c r="MS111" i="6"/>
  <c r="MR111" i="6"/>
  <c r="MQ111" i="6"/>
  <c r="MP111" i="6"/>
  <c r="MO111" i="6"/>
  <c r="MN111" i="6"/>
  <c r="MM111" i="6"/>
  <c r="ML111" i="6"/>
  <c r="MK111" i="6"/>
  <c r="MJ111" i="6"/>
  <c r="MI111" i="6"/>
  <c r="MH111" i="6"/>
  <c r="MG111" i="6"/>
  <c r="MF111" i="6"/>
  <c r="ME111" i="6"/>
  <c r="MD111" i="6"/>
  <c r="MC111" i="6"/>
  <c r="MB111" i="6"/>
  <c r="MA111" i="6"/>
  <c r="LZ111" i="6"/>
  <c r="LY111" i="6"/>
  <c r="LX111" i="6"/>
  <c r="LW111" i="6"/>
  <c r="LV111" i="6"/>
  <c r="LU111" i="6"/>
  <c r="LT111" i="6"/>
  <c r="LS111" i="6"/>
  <c r="LR111" i="6"/>
  <c r="LQ111" i="6"/>
  <c r="LP111" i="6"/>
  <c r="LO111" i="6"/>
  <c r="LN111" i="6"/>
  <c r="LM111" i="6"/>
  <c r="LL111" i="6"/>
  <c r="LK111" i="6"/>
  <c r="LJ111" i="6"/>
  <c r="LI111" i="6"/>
  <c r="LH111" i="6"/>
  <c r="LG111" i="6"/>
  <c r="LF111" i="6"/>
  <c r="LE111" i="6"/>
  <c r="LD111" i="6"/>
  <c r="LC111" i="6"/>
  <c r="LB111" i="6"/>
  <c r="LA111" i="6"/>
  <c r="KZ111" i="6"/>
  <c r="KY111" i="6"/>
  <c r="KX111" i="6"/>
  <c r="KW111" i="6"/>
  <c r="KV111" i="6"/>
  <c r="KU111" i="6"/>
  <c r="KT111" i="6"/>
  <c r="KS111" i="6"/>
  <c r="KR111" i="6"/>
  <c r="KQ111" i="6"/>
  <c r="KP111" i="6"/>
  <c r="KO111" i="6"/>
  <c r="KN111" i="6"/>
  <c r="KM111" i="6"/>
  <c r="KL111" i="6"/>
  <c r="KK111" i="6"/>
  <c r="KJ111" i="6"/>
  <c r="KI111" i="6"/>
  <c r="KH111" i="6"/>
  <c r="KG111" i="6"/>
  <c r="KF111" i="6"/>
  <c r="KE111" i="6"/>
  <c r="KD111" i="6"/>
  <c r="KC111" i="6"/>
  <c r="KB111" i="6"/>
  <c r="KA111" i="6"/>
  <c r="JZ111" i="6"/>
  <c r="JY111" i="6"/>
  <c r="JX111" i="6"/>
  <c r="JW111" i="6"/>
  <c r="JV111" i="6"/>
  <c r="JU111" i="6"/>
  <c r="JT111" i="6"/>
  <c r="JS111" i="6"/>
  <c r="JR111" i="6"/>
  <c r="JQ111" i="6"/>
  <c r="JP111" i="6"/>
  <c r="JO111" i="6"/>
  <c r="JN111" i="6"/>
  <c r="JM111" i="6"/>
  <c r="JL111" i="6"/>
  <c r="JK111" i="6"/>
  <c r="JJ111" i="6"/>
  <c r="JI111" i="6"/>
  <c r="JH111" i="6"/>
  <c r="JG111" i="6"/>
  <c r="JF111" i="6"/>
  <c r="JE111" i="6"/>
  <c r="JD111" i="6"/>
  <c r="JC111" i="6"/>
  <c r="JB111" i="6"/>
  <c r="JA111" i="6"/>
  <c r="IZ111" i="6"/>
  <c r="IY111" i="6"/>
  <c r="IX111" i="6"/>
  <c r="IW111" i="6"/>
  <c r="IV111" i="6"/>
  <c r="IU111" i="6"/>
  <c r="IT111" i="6"/>
  <c r="IS111" i="6"/>
  <c r="IR111" i="6"/>
  <c r="IQ111" i="6"/>
  <c r="IP111" i="6"/>
  <c r="IO111" i="6"/>
  <c r="IN111" i="6"/>
  <c r="IM111" i="6"/>
  <c r="IL111" i="6"/>
  <c r="IK111" i="6"/>
  <c r="IJ111" i="6"/>
  <c r="II111" i="6"/>
  <c r="IH111" i="6"/>
  <c r="IG111" i="6"/>
  <c r="IF111" i="6"/>
  <c r="IE111" i="6"/>
  <c r="ID111" i="6"/>
  <c r="IC111" i="6"/>
  <c r="IB111" i="6"/>
  <c r="IA111" i="6"/>
  <c r="HZ111" i="6"/>
  <c r="HY111" i="6"/>
  <c r="HX111" i="6"/>
  <c r="HW111" i="6"/>
  <c r="HV111" i="6"/>
  <c r="HU111" i="6"/>
  <c r="HT111" i="6"/>
  <c r="HS111" i="6"/>
  <c r="HR111" i="6"/>
  <c r="HQ111" i="6"/>
  <c r="HP111" i="6"/>
  <c r="HO111" i="6"/>
  <c r="HN111" i="6"/>
  <c r="HM111" i="6"/>
  <c r="HL111" i="6"/>
  <c r="HK111" i="6"/>
  <c r="HJ111" i="6"/>
  <c r="HI111" i="6"/>
  <c r="HH111" i="6"/>
  <c r="HG111" i="6"/>
  <c r="HF111" i="6"/>
  <c r="HE111" i="6"/>
  <c r="HD111" i="6"/>
  <c r="HC111" i="6"/>
  <c r="HB111" i="6"/>
  <c r="HA111" i="6"/>
  <c r="GZ111" i="6"/>
  <c r="GY111" i="6"/>
  <c r="GX111" i="6"/>
  <c r="GW111" i="6"/>
  <c r="GV111" i="6"/>
  <c r="GU111" i="6"/>
  <c r="GT111" i="6"/>
  <c r="GS111" i="6"/>
  <c r="GR111" i="6"/>
  <c r="GQ111" i="6"/>
  <c r="GP111" i="6"/>
  <c r="GO111" i="6"/>
  <c r="GN111" i="6"/>
  <c r="GM111" i="6"/>
  <c r="GL111" i="6"/>
  <c r="GK111" i="6"/>
  <c r="GJ111" i="6"/>
  <c r="GI111" i="6"/>
  <c r="GH111" i="6"/>
  <c r="GG111" i="6"/>
  <c r="GF111" i="6"/>
  <c r="GE111" i="6"/>
  <c r="GD111" i="6"/>
  <c r="GC111" i="6"/>
  <c r="GB111" i="6"/>
  <c r="GA111" i="6"/>
  <c r="FZ111" i="6"/>
  <c r="FY111" i="6"/>
  <c r="FX111" i="6"/>
  <c r="FW111" i="6"/>
  <c r="FV111" i="6"/>
  <c r="FU111" i="6"/>
  <c r="FT111" i="6"/>
  <c r="FS111" i="6"/>
  <c r="FR111" i="6"/>
  <c r="FQ111" i="6"/>
  <c r="FP111" i="6"/>
  <c r="FO111" i="6"/>
  <c r="FN111" i="6"/>
  <c r="FM111" i="6"/>
  <c r="FL111" i="6"/>
  <c r="FK111" i="6"/>
  <c r="FJ111" i="6"/>
  <c r="FI111" i="6"/>
  <c r="FH111" i="6"/>
  <c r="FG111" i="6"/>
  <c r="FF111" i="6"/>
  <c r="FE111" i="6"/>
  <c r="FD111" i="6"/>
  <c r="FC111" i="6"/>
  <c r="FB111" i="6"/>
  <c r="FA111" i="6"/>
  <c r="EZ111" i="6"/>
  <c r="EY111" i="6"/>
  <c r="EX111" i="6"/>
  <c r="EW111" i="6"/>
  <c r="EV111" i="6"/>
  <c r="EU111" i="6"/>
  <c r="ET111" i="6"/>
  <c r="ES111" i="6"/>
  <c r="ER111" i="6"/>
  <c r="EQ111" i="6"/>
  <c r="EP111" i="6"/>
  <c r="EO111" i="6"/>
  <c r="EN111" i="6"/>
  <c r="EM111" i="6"/>
  <c r="EL111" i="6"/>
  <c r="EK111" i="6"/>
  <c r="EJ111" i="6"/>
  <c r="EI111" i="6"/>
  <c r="EH111" i="6"/>
  <c r="EG111" i="6"/>
  <c r="EF111" i="6"/>
  <c r="EE111" i="6"/>
  <c r="ED111" i="6"/>
  <c r="EC111" i="6"/>
  <c r="EB111" i="6"/>
  <c r="EA111" i="6"/>
  <c r="DZ111" i="6"/>
  <c r="DY111" i="6"/>
  <c r="DX111" i="6"/>
  <c r="DW111" i="6"/>
  <c r="DV111" i="6"/>
  <c r="DU111" i="6"/>
  <c r="DT111" i="6"/>
  <c r="DS111" i="6"/>
  <c r="DR111" i="6"/>
  <c r="DQ111" i="6"/>
  <c r="DP111" i="6"/>
  <c r="DO111" i="6"/>
  <c r="DN111" i="6"/>
  <c r="DM111" i="6"/>
  <c r="DL111" i="6"/>
  <c r="DK111" i="6"/>
  <c r="DJ111" i="6"/>
  <c r="DI111" i="6"/>
  <c r="DH111" i="6"/>
  <c r="DG111" i="6"/>
  <c r="DF111" i="6"/>
  <c r="DE111" i="6"/>
  <c r="DD111" i="6"/>
  <c r="DC111" i="6"/>
  <c r="DB111" i="6"/>
  <c r="DA111" i="6"/>
  <c r="CZ111" i="6"/>
  <c r="CY111" i="6"/>
  <c r="CX111" i="6"/>
  <c r="CW111" i="6"/>
  <c r="CV111" i="6"/>
  <c r="CU111" i="6"/>
  <c r="CT111" i="6"/>
  <c r="CS111" i="6"/>
  <c r="CR111" i="6"/>
  <c r="CQ111" i="6"/>
  <c r="CP111" i="6"/>
  <c r="CO111" i="6"/>
  <c r="CN111" i="6"/>
  <c r="CM111" i="6"/>
  <c r="CL111" i="6"/>
  <c r="CK111" i="6"/>
  <c r="CJ111" i="6"/>
  <c r="CI111" i="6"/>
  <c r="CH111" i="6"/>
  <c r="CG111" i="6"/>
  <c r="CF111" i="6"/>
  <c r="CE111" i="6"/>
  <c r="CD111" i="6"/>
  <c r="CC111" i="6"/>
  <c r="CB111" i="6"/>
  <c r="CA111" i="6"/>
  <c r="BZ111" i="6"/>
  <c r="BY111" i="6"/>
  <c r="BX111" i="6"/>
  <c r="BW111" i="6"/>
  <c r="BV111" i="6"/>
  <c r="BU111" i="6"/>
  <c r="BT111" i="6"/>
  <c r="BS111" i="6"/>
  <c r="BR111" i="6"/>
  <c r="BQ111" i="6"/>
  <c r="BP111" i="6"/>
  <c r="BO111" i="6"/>
  <c r="BN111" i="6"/>
  <c r="BM111" i="6"/>
  <c r="BL111" i="6"/>
  <c r="BK111" i="6"/>
  <c r="BJ111" i="6"/>
  <c r="BI111" i="6"/>
  <c r="BH111" i="6"/>
  <c r="BG111" i="6"/>
  <c r="BF111" i="6"/>
  <c r="BE111" i="6"/>
  <c r="BD111" i="6"/>
  <c r="BC111" i="6"/>
  <c r="BB111" i="6"/>
  <c r="BA111" i="6"/>
  <c r="AZ111" i="6"/>
  <c r="AY111" i="6"/>
  <c r="AX111" i="6"/>
  <c r="AW111" i="6"/>
  <c r="AV111" i="6"/>
  <c r="AU111" i="6"/>
  <c r="AT111" i="6"/>
  <c r="AS111" i="6"/>
  <c r="AR111" i="6"/>
  <c r="AQ111" i="6"/>
  <c r="AP111" i="6"/>
  <c r="AO111" i="6"/>
  <c r="AN111" i="6"/>
  <c r="AM111" i="6"/>
  <c r="AL111" i="6"/>
  <c r="AK111" i="6"/>
  <c r="AJ111" i="6"/>
  <c r="AI111" i="6"/>
  <c r="AH111" i="6"/>
  <c r="AG111" i="6"/>
  <c r="AF111" i="6"/>
  <c r="AE111" i="6"/>
  <c r="AD111" i="6"/>
  <c r="AC111" i="6"/>
  <c r="AB111" i="6"/>
  <c r="AA111" i="6"/>
  <c r="Z111" i="6"/>
  <c r="Y111" i="6"/>
  <c r="X111" i="6"/>
  <c r="W111" i="6"/>
  <c r="V111" i="6"/>
  <c r="U111" i="6"/>
  <c r="T111" i="6"/>
  <c r="S111" i="6"/>
  <c r="R111" i="6"/>
  <c r="Q111" i="6"/>
  <c r="P111" i="6"/>
  <c r="O111" i="6"/>
  <c r="N111" i="6"/>
  <c r="M111" i="6"/>
  <c r="I111" i="6"/>
  <c r="SX110" i="6"/>
  <c r="SW110" i="6"/>
  <c r="SV110" i="6"/>
  <c r="SU110" i="6"/>
  <c r="ST110" i="6"/>
  <c r="SS110" i="6"/>
  <c r="SR110" i="6"/>
  <c r="SQ110" i="6"/>
  <c r="SP110" i="6"/>
  <c r="SO110" i="6"/>
  <c r="SN110" i="6"/>
  <c r="SM110" i="6"/>
  <c r="SL110" i="6"/>
  <c r="SK110" i="6"/>
  <c r="SJ110" i="6"/>
  <c r="SI110" i="6"/>
  <c r="SH110" i="6"/>
  <c r="SG110" i="6"/>
  <c r="SF110" i="6"/>
  <c r="SE110" i="6"/>
  <c r="SD110" i="6"/>
  <c r="SC110" i="6"/>
  <c r="SB110" i="6"/>
  <c r="SA110" i="6"/>
  <c r="RZ110" i="6"/>
  <c r="RY110" i="6"/>
  <c r="RX110" i="6"/>
  <c r="RW110" i="6"/>
  <c r="RV110" i="6"/>
  <c r="RU110" i="6"/>
  <c r="RT110" i="6"/>
  <c r="RS110" i="6"/>
  <c r="RR110" i="6"/>
  <c r="RQ110" i="6"/>
  <c r="RP110" i="6"/>
  <c r="RO110" i="6"/>
  <c r="RN110" i="6"/>
  <c r="RM110" i="6"/>
  <c r="RL110" i="6"/>
  <c r="RK110" i="6"/>
  <c r="RJ110" i="6"/>
  <c r="RI110" i="6"/>
  <c r="RH110" i="6"/>
  <c r="RG110" i="6"/>
  <c r="RF110" i="6"/>
  <c r="RE110" i="6"/>
  <c r="RD110" i="6"/>
  <c r="RC110" i="6"/>
  <c r="RB110" i="6"/>
  <c r="RA110" i="6"/>
  <c r="QZ110" i="6"/>
  <c r="QY110" i="6"/>
  <c r="QX110" i="6"/>
  <c r="QW110" i="6"/>
  <c r="QV110" i="6"/>
  <c r="QU110" i="6"/>
  <c r="QT110" i="6"/>
  <c r="QS110" i="6"/>
  <c r="QR110" i="6"/>
  <c r="QQ110" i="6"/>
  <c r="QP110" i="6"/>
  <c r="QO110" i="6"/>
  <c r="QN110" i="6"/>
  <c r="QM110" i="6"/>
  <c r="QL110" i="6"/>
  <c r="QK110" i="6"/>
  <c r="QJ110" i="6"/>
  <c r="QI110" i="6"/>
  <c r="QH110" i="6"/>
  <c r="QG110" i="6"/>
  <c r="QF110" i="6"/>
  <c r="QE110" i="6"/>
  <c r="QD110" i="6"/>
  <c r="QC110" i="6"/>
  <c r="QB110" i="6"/>
  <c r="QA110" i="6"/>
  <c r="PZ110" i="6"/>
  <c r="PY110" i="6"/>
  <c r="PX110" i="6"/>
  <c r="PW110" i="6"/>
  <c r="PV110" i="6"/>
  <c r="PU110" i="6"/>
  <c r="PT110" i="6"/>
  <c r="PS110" i="6"/>
  <c r="PR110" i="6"/>
  <c r="PQ110" i="6"/>
  <c r="PP110" i="6"/>
  <c r="PO110" i="6"/>
  <c r="PN110" i="6"/>
  <c r="PM110" i="6"/>
  <c r="PL110" i="6"/>
  <c r="PK110" i="6"/>
  <c r="PJ110" i="6"/>
  <c r="PI110" i="6"/>
  <c r="PH110" i="6"/>
  <c r="PG110" i="6"/>
  <c r="PF110" i="6"/>
  <c r="PE110" i="6"/>
  <c r="PD110" i="6"/>
  <c r="PC110" i="6"/>
  <c r="PB110" i="6"/>
  <c r="PA110" i="6"/>
  <c r="OZ110" i="6"/>
  <c r="OY110" i="6"/>
  <c r="OX110" i="6"/>
  <c r="OW110" i="6"/>
  <c r="OV110" i="6"/>
  <c r="OU110" i="6"/>
  <c r="OT110" i="6"/>
  <c r="OS110" i="6"/>
  <c r="OR110" i="6"/>
  <c r="OQ110" i="6"/>
  <c r="OP110" i="6"/>
  <c r="OO110" i="6"/>
  <c r="ON110" i="6"/>
  <c r="OM110" i="6"/>
  <c r="OL110" i="6"/>
  <c r="OK110" i="6"/>
  <c r="OJ110" i="6"/>
  <c r="OI110" i="6"/>
  <c r="OH110" i="6"/>
  <c r="OG110" i="6"/>
  <c r="OF110" i="6"/>
  <c r="OE110" i="6"/>
  <c r="OD110" i="6"/>
  <c r="OC110" i="6"/>
  <c r="OB110" i="6"/>
  <c r="OA110" i="6"/>
  <c r="NZ110" i="6"/>
  <c r="NY110" i="6"/>
  <c r="NX110" i="6"/>
  <c r="NW110" i="6"/>
  <c r="NV110" i="6"/>
  <c r="NU110" i="6"/>
  <c r="NT110" i="6"/>
  <c r="NS110" i="6"/>
  <c r="NR110" i="6"/>
  <c r="NQ110" i="6"/>
  <c r="NP110" i="6"/>
  <c r="NO110" i="6"/>
  <c r="NN110" i="6"/>
  <c r="NM110" i="6"/>
  <c r="NL110" i="6"/>
  <c r="NK110" i="6"/>
  <c r="NJ110" i="6"/>
  <c r="NI110" i="6"/>
  <c r="NH110" i="6"/>
  <c r="NG110" i="6"/>
  <c r="NF110" i="6"/>
  <c r="NE110" i="6"/>
  <c r="ND110" i="6"/>
  <c r="NC110" i="6"/>
  <c r="NB110" i="6"/>
  <c r="NA110" i="6"/>
  <c r="MZ110" i="6"/>
  <c r="MY110" i="6"/>
  <c r="MX110" i="6"/>
  <c r="MW110" i="6"/>
  <c r="MV110" i="6"/>
  <c r="MU110" i="6"/>
  <c r="MT110" i="6"/>
  <c r="MS110" i="6"/>
  <c r="MR110" i="6"/>
  <c r="MQ110" i="6"/>
  <c r="MP110" i="6"/>
  <c r="MO110" i="6"/>
  <c r="MN110" i="6"/>
  <c r="MM110" i="6"/>
  <c r="ML110" i="6"/>
  <c r="MK110" i="6"/>
  <c r="MJ110" i="6"/>
  <c r="MI110" i="6"/>
  <c r="MH110" i="6"/>
  <c r="MG110" i="6"/>
  <c r="MF110" i="6"/>
  <c r="ME110" i="6"/>
  <c r="MD110" i="6"/>
  <c r="MC110" i="6"/>
  <c r="MB110" i="6"/>
  <c r="MA110" i="6"/>
  <c r="LZ110" i="6"/>
  <c r="LY110" i="6"/>
  <c r="LX110" i="6"/>
  <c r="LW110" i="6"/>
  <c r="LV110" i="6"/>
  <c r="LU110" i="6"/>
  <c r="LT110" i="6"/>
  <c r="LS110" i="6"/>
  <c r="LR110" i="6"/>
  <c r="LQ110" i="6"/>
  <c r="LP110" i="6"/>
  <c r="LO110" i="6"/>
  <c r="LN110" i="6"/>
  <c r="LM110" i="6"/>
  <c r="LL110" i="6"/>
  <c r="LK110" i="6"/>
  <c r="LJ110" i="6"/>
  <c r="LI110" i="6"/>
  <c r="LH110" i="6"/>
  <c r="LG110" i="6"/>
  <c r="LF110" i="6"/>
  <c r="LE110" i="6"/>
  <c r="LD110" i="6"/>
  <c r="LC110" i="6"/>
  <c r="LB110" i="6"/>
  <c r="LA110" i="6"/>
  <c r="KZ110" i="6"/>
  <c r="KY110" i="6"/>
  <c r="KX110" i="6"/>
  <c r="KW110" i="6"/>
  <c r="KV110" i="6"/>
  <c r="KU110" i="6"/>
  <c r="KT110" i="6"/>
  <c r="KS110" i="6"/>
  <c r="KR110" i="6"/>
  <c r="KQ110" i="6"/>
  <c r="KP110" i="6"/>
  <c r="KO110" i="6"/>
  <c r="KN110" i="6"/>
  <c r="KM110" i="6"/>
  <c r="KL110" i="6"/>
  <c r="KK110" i="6"/>
  <c r="KJ110" i="6"/>
  <c r="KI110" i="6"/>
  <c r="KH110" i="6"/>
  <c r="KG110" i="6"/>
  <c r="KF110" i="6"/>
  <c r="KE110" i="6"/>
  <c r="KD110" i="6"/>
  <c r="KC110" i="6"/>
  <c r="KB110" i="6"/>
  <c r="KA110" i="6"/>
  <c r="JZ110" i="6"/>
  <c r="JY110" i="6"/>
  <c r="JX110" i="6"/>
  <c r="JW110" i="6"/>
  <c r="JV110" i="6"/>
  <c r="JU110" i="6"/>
  <c r="JT110" i="6"/>
  <c r="JS110" i="6"/>
  <c r="JR110" i="6"/>
  <c r="JQ110" i="6"/>
  <c r="JP110" i="6"/>
  <c r="JO110" i="6"/>
  <c r="JN110" i="6"/>
  <c r="JM110" i="6"/>
  <c r="JL110" i="6"/>
  <c r="JK110" i="6"/>
  <c r="JJ110" i="6"/>
  <c r="JI110" i="6"/>
  <c r="JH110" i="6"/>
  <c r="JG110" i="6"/>
  <c r="JF110" i="6"/>
  <c r="JE110" i="6"/>
  <c r="JD110" i="6"/>
  <c r="JC110" i="6"/>
  <c r="JB110" i="6"/>
  <c r="JA110" i="6"/>
  <c r="IZ110" i="6"/>
  <c r="IY110" i="6"/>
  <c r="IX110" i="6"/>
  <c r="IW110" i="6"/>
  <c r="IV110" i="6"/>
  <c r="IU110" i="6"/>
  <c r="IT110" i="6"/>
  <c r="IS110" i="6"/>
  <c r="IR110" i="6"/>
  <c r="IQ110" i="6"/>
  <c r="IP110" i="6"/>
  <c r="IO110" i="6"/>
  <c r="IN110" i="6"/>
  <c r="IM110" i="6"/>
  <c r="IL110" i="6"/>
  <c r="IK110" i="6"/>
  <c r="IJ110" i="6"/>
  <c r="II110" i="6"/>
  <c r="IH110" i="6"/>
  <c r="IG110" i="6"/>
  <c r="IF110" i="6"/>
  <c r="IE110" i="6"/>
  <c r="ID110" i="6"/>
  <c r="IC110" i="6"/>
  <c r="IB110" i="6"/>
  <c r="IA110" i="6"/>
  <c r="HZ110" i="6"/>
  <c r="HY110" i="6"/>
  <c r="HX110" i="6"/>
  <c r="HW110" i="6"/>
  <c r="HV110" i="6"/>
  <c r="HU110" i="6"/>
  <c r="HT110" i="6"/>
  <c r="HS110" i="6"/>
  <c r="HR110" i="6"/>
  <c r="HQ110" i="6"/>
  <c r="HP110" i="6"/>
  <c r="HO110" i="6"/>
  <c r="HN110" i="6"/>
  <c r="HM110" i="6"/>
  <c r="HL110" i="6"/>
  <c r="HK110" i="6"/>
  <c r="HJ110" i="6"/>
  <c r="HI110" i="6"/>
  <c r="HH110" i="6"/>
  <c r="HG110" i="6"/>
  <c r="HF110" i="6"/>
  <c r="HE110" i="6"/>
  <c r="HD110" i="6"/>
  <c r="HC110" i="6"/>
  <c r="HB110" i="6"/>
  <c r="HA110" i="6"/>
  <c r="GZ110" i="6"/>
  <c r="GY110" i="6"/>
  <c r="GX110" i="6"/>
  <c r="GW110" i="6"/>
  <c r="GV110" i="6"/>
  <c r="GU110" i="6"/>
  <c r="GT110" i="6"/>
  <c r="GS110" i="6"/>
  <c r="GR110" i="6"/>
  <c r="GQ110" i="6"/>
  <c r="GP110" i="6"/>
  <c r="GO110" i="6"/>
  <c r="GN110" i="6"/>
  <c r="GM110" i="6"/>
  <c r="GL110" i="6"/>
  <c r="GK110" i="6"/>
  <c r="GJ110" i="6"/>
  <c r="GI110" i="6"/>
  <c r="GH110" i="6"/>
  <c r="GG110" i="6"/>
  <c r="GF110" i="6"/>
  <c r="GE110" i="6"/>
  <c r="GD110" i="6"/>
  <c r="GC110" i="6"/>
  <c r="GB110" i="6"/>
  <c r="GA110" i="6"/>
  <c r="FZ110" i="6"/>
  <c r="FY110" i="6"/>
  <c r="FX110" i="6"/>
  <c r="FW110" i="6"/>
  <c r="FV110" i="6"/>
  <c r="FU110" i="6"/>
  <c r="FT110" i="6"/>
  <c r="FS110" i="6"/>
  <c r="FR110" i="6"/>
  <c r="FQ110" i="6"/>
  <c r="FP110" i="6"/>
  <c r="FO110" i="6"/>
  <c r="FN110" i="6"/>
  <c r="FM110" i="6"/>
  <c r="FL110" i="6"/>
  <c r="FK110" i="6"/>
  <c r="FJ110" i="6"/>
  <c r="FI110" i="6"/>
  <c r="FH110" i="6"/>
  <c r="FG110" i="6"/>
  <c r="FF110" i="6"/>
  <c r="FE110" i="6"/>
  <c r="FD110" i="6"/>
  <c r="FC110" i="6"/>
  <c r="FB110" i="6"/>
  <c r="FA110" i="6"/>
  <c r="EZ110" i="6"/>
  <c r="EY110" i="6"/>
  <c r="EX110" i="6"/>
  <c r="EW110" i="6"/>
  <c r="EV110" i="6"/>
  <c r="EU110" i="6"/>
  <c r="ET110" i="6"/>
  <c r="ES110" i="6"/>
  <c r="ER110" i="6"/>
  <c r="EQ110" i="6"/>
  <c r="EP110" i="6"/>
  <c r="EO110" i="6"/>
  <c r="EN110" i="6"/>
  <c r="EM110" i="6"/>
  <c r="EL110" i="6"/>
  <c r="EK110" i="6"/>
  <c r="EJ110" i="6"/>
  <c r="EI110" i="6"/>
  <c r="EH110" i="6"/>
  <c r="EG110" i="6"/>
  <c r="EF110" i="6"/>
  <c r="EE110" i="6"/>
  <c r="ED110" i="6"/>
  <c r="EC110" i="6"/>
  <c r="EB110" i="6"/>
  <c r="EA110" i="6"/>
  <c r="DZ110" i="6"/>
  <c r="DY110" i="6"/>
  <c r="DX110" i="6"/>
  <c r="DW110" i="6"/>
  <c r="DV110" i="6"/>
  <c r="DU110" i="6"/>
  <c r="DT110" i="6"/>
  <c r="DS110" i="6"/>
  <c r="DR110" i="6"/>
  <c r="DQ110" i="6"/>
  <c r="DP110" i="6"/>
  <c r="DO110" i="6"/>
  <c r="DN110" i="6"/>
  <c r="DM110" i="6"/>
  <c r="DL110" i="6"/>
  <c r="DK110" i="6"/>
  <c r="DJ110" i="6"/>
  <c r="DI110" i="6"/>
  <c r="DH110" i="6"/>
  <c r="DG110" i="6"/>
  <c r="DF110" i="6"/>
  <c r="DE110" i="6"/>
  <c r="DD110" i="6"/>
  <c r="DC110" i="6"/>
  <c r="DB110" i="6"/>
  <c r="DA110" i="6"/>
  <c r="CZ110" i="6"/>
  <c r="CY110" i="6"/>
  <c r="CX110" i="6"/>
  <c r="CW110" i="6"/>
  <c r="CV110" i="6"/>
  <c r="CU110" i="6"/>
  <c r="CT110" i="6"/>
  <c r="CS110" i="6"/>
  <c r="CR110" i="6"/>
  <c r="CQ110" i="6"/>
  <c r="CP110" i="6"/>
  <c r="CO110" i="6"/>
  <c r="CN110" i="6"/>
  <c r="CM110" i="6"/>
  <c r="CL110" i="6"/>
  <c r="CK110" i="6"/>
  <c r="CJ110" i="6"/>
  <c r="CI110" i="6"/>
  <c r="CH110" i="6"/>
  <c r="CG110" i="6"/>
  <c r="CF110" i="6"/>
  <c r="CE110" i="6"/>
  <c r="CD110" i="6"/>
  <c r="CC110" i="6"/>
  <c r="CB110" i="6"/>
  <c r="CA110" i="6"/>
  <c r="BZ110" i="6"/>
  <c r="BY110" i="6"/>
  <c r="BX110" i="6"/>
  <c r="BW110" i="6"/>
  <c r="BV110" i="6"/>
  <c r="BU110" i="6"/>
  <c r="BT110" i="6"/>
  <c r="BS110" i="6"/>
  <c r="BR110" i="6"/>
  <c r="BQ110" i="6"/>
  <c r="BP110" i="6"/>
  <c r="BO110" i="6"/>
  <c r="BN110" i="6"/>
  <c r="BM110" i="6"/>
  <c r="BL110" i="6"/>
  <c r="BK110" i="6"/>
  <c r="BJ110" i="6"/>
  <c r="BI110" i="6"/>
  <c r="BH110" i="6"/>
  <c r="BG110" i="6"/>
  <c r="BF110" i="6"/>
  <c r="BE110" i="6"/>
  <c r="BD110" i="6"/>
  <c r="BC110" i="6"/>
  <c r="BB110" i="6"/>
  <c r="BA110" i="6"/>
  <c r="AZ110" i="6"/>
  <c r="AY110" i="6"/>
  <c r="AX110" i="6"/>
  <c r="AW110" i="6"/>
  <c r="AV110" i="6"/>
  <c r="AU110" i="6"/>
  <c r="AT110" i="6"/>
  <c r="AS110" i="6"/>
  <c r="AR110" i="6"/>
  <c r="AQ110" i="6"/>
  <c r="AP110" i="6"/>
  <c r="AO110" i="6"/>
  <c r="AN110" i="6"/>
  <c r="AM110" i="6"/>
  <c r="AL110" i="6"/>
  <c r="AK110" i="6"/>
  <c r="AJ110" i="6"/>
  <c r="AI110" i="6"/>
  <c r="AH110" i="6"/>
  <c r="AG110" i="6"/>
  <c r="AF110" i="6"/>
  <c r="AE110" i="6"/>
  <c r="AD110" i="6"/>
  <c r="AC110" i="6"/>
  <c r="AB110" i="6"/>
  <c r="AA110" i="6"/>
  <c r="Z110" i="6"/>
  <c r="Y110" i="6"/>
  <c r="X110" i="6"/>
  <c r="W110" i="6"/>
  <c r="V110" i="6"/>
  <c r="U110" i="6"/>
  <c r="T110" i="6"/>
  <c r="S110" i="6"/>
  <c r="R110" i="6"/>
  <c r="Q110" i="6"/>
  <c r="P110" i="6"/>
  <c r="O110" i="6"/>
  <c r="N110" i="6"/>
  <c r="M110" i="6"/>
  <c r="I110" i="6"/>
  <c r="SX109" i="6"/>
  <c r="SW109" i="6"/>
  <c r="SV109" i="6"/>
  <c r="SU109" i="6"/>
  <c r="ST109" i="6"/>
  <c r="SS109" i="6"/>
  <c r="SR109" i="6"/>
  <c r="SQ109" i="6"/>
  <c r="SP109" i="6"/>
  <c r="SO109" i="6"/>
  <c r="SN109" i="6"/>
  <c r="SM109" i="6"/>
  <c r="SL109" i="6"/>
  <c r="SK109" i="6"/>
  <c r="SJ109" i="6"/>
  <c r="SI109" i="6"/>
  <c r="SH109" i="6"/>
  <c r="SG109" i="6"/>
  <c r="SF109" i="6"/>
  <c r="SE109" i="6"/>
  <c r="SD109" i="6"/>
  <c r="SC109" i="6"/>
  <c r="SB109" i="6"/>
  <c r="SA109" i="6"/>
  <c r="RZ109" i="6"/>
  <c r="RY109" i="6"/>
  <c r="RX109" i="6"/>
  <c r="RW109" i="6"/>
  <c r="RV109" i="6"/>
  <c r="RU109" i="6"/>
  <c r="RT109" i="6"/>
  <c r="RS109" i="6"/>
  <c r="RR109" i="6"/>
  <c r="RQ109" i="6"/>
  <c r="RP109" i="6"/>
  <c r="RO109" i="6"/>
  <c r="RN109" i="6"/>
  <c r="RM109" i="6"/>
  <c r="RL109" i="6"/>
  <c r="RK109" i="6"/>
  <c r="RJ109" i="6"/>
  <c r="RI109" i="6"/>
  <c r="RH109" i="6"/>
  <c r="RG109" i="6"/>
  <c r="RF109" i="6"/>
  <c r="RE109" i="6"/>
  <c r="RD109" i="6"/>
  <c r="RC109" i="6"/>
  <c r="RB109" i="6"/>
  <c r="RA109" i="6"/>
  <c r="QZ109" i="6"/>
  <c r="QY109" i="6"/>
  <c r="QX109" i="6"/>
  <c r="QW109" i="6"/>
  <c r="QV109" i="6"/>
  <c r="QU109" i="6"/>
  <c r="QT109" i="6"/>
  <c r="QS109" i="6"/>
  <c r="QR109" i="6"/>
  <c r="QQ109" i="6"/>
  <c r="QP109" i="6"/>
  <c r="QO109" i="6"/>
  <c r="QN109" i="6"/>
  <c r="QM109" i="6"/>
  <c r="QL109" i="6"/>
  <c r="QK109" i="6"/>
  <c r="QJ109" i="6"/>
  <c r="QI109" i="6"/>
  <c r="QH109" i="6"/>
  <c r="QG109" i="6"/>
  <c r="QF109" i="6"/>
  <c r="QE109" i="6"/>
  <c r="QD109" i="6"/>
  <c r="QC109" i="6"/>
  <c r="QB109" i="6"/>
  <c r="QA109" i="6"/>
  <c r="PZ109" i="6"/>
  <c r="PY109" i="6"/>
  <c r="PX109" i="6"/>
  <c r="PW109" i="6"/>
  <c r="PV109" i="6"/>
  <c r="PU109" i="6"/>
  <c r="PT109" i="6"/>
  <c r="PS109" i="6"/>
  <c r="PR109" i="6"/>
  <c r="PQ109" i="6"/>
  <c r="PP109" i="6"/>
  <c r="PO109" i="6"/>
  <c r="PN109" i="6"/>
  <c r="PM109" i="6"/>
  <c r="PL109" i="6"/>
  <c r="PK109" i="6"/>
  <c r="PJ109" i="6"/>
  <c r="PI109" i="6"/>
  <c r="PH109" i="6"/>
  <c r="PG109" i="6"/>
  <c r="PF109" i="6"/>
  <c r="PE109" i="6"/>
  <c r="PD109" i="6"/>
  <c r="PC109" i="6"/>
  <c r="PB109" i="6"/>
  <c r="PA109" i="6"/>
  <c r="OZ109" i="6"/>
  <c r="OY109" i="6"/>
  <c r="OX109" i="6"/>
  <c r="OW109" i="6"/>
  <c r="OV109" i="6"/>
  <c r="OU109" i="6"/>
  <c r="OT109" i="6"/>
  <c r="OS109" i="6"/>
  <c r="OR109" i="6"/>
  <c r="OQ109" i="6"/>
  <c r="OP109" i="6"/>
  <c r="OO109" i="6"/>
  <c r="ON109" i="6"/>
  <c r="OM109" i="6"/>
  <c r="OL109" i="6"/>
  <c r="OK109" i="6"/>
  <c r="OJ109" i="6"/>
  <c r="OI109" i="6"/>
  <c r="OH109" i="6"/>
  <c r="OG109" i="6"/>
  <c r="OF109" i="6"/>
  <c r="OE109" i="6"/>
  <c r="OD109" i="6"/>
  <c r="OC109" i="6"/>
  <c r="OB109" i="6"/>
  <c r="OA109" i="6"/>
  <c r="NZ109" i="6"/>
  <c r="NY109" i="6"/>
  <c r="NX109" i="6"/>
  <c r="NW109" i="6"/>
  <c r="NV109" i="6"/>
  <c r="NU109" i="6"/>
  <c r="NT109" i="6"/>
  <c r="NS109" i="6"/>
  <c r="NR109" i="6"/>
  <c r="NQ109" i="6"/>
  <c r="NP109" i="6"/>
  <c r="NO109" i="6"/>
  <c r="NN109" i="6"/>
  <c r="NM109" i="6"/>
  <c r="NL109" i="6"/>
  <c r="NK109" i="6"/>
  <c r="NJ109" i="6"/>
  <c r="NI109" i="6"/>
  <c r="NH109" i="6"/>
  <c r="NG109" i="6"/>
  <c r="NF109" i="6"/>
  <c r="NE109" i="6"/>
  <c r="ND109" i="6"/>
  <c r="NC109" i="6"/>
  <c r="NB109" i="6"/>
  <c r="NA109" i="6"/>
  <c r="MZ109" i="6"/>
  <c r="MY109" i="6"/>
  <c r="MX109" i="6"/>
  <c r="MW109" i="6"/>
  <c r="MV109" i="6"/>
  <c r="MU109" i="6"/>
  <c r="MT109" i="6"/>
  <c r="MS109" i="6"/>
  <c r="MR109" i="6"/>
  <c r="MQ109" i="6"/>
  <c r="MP109" i="6"/>
  <c r="MO109" i="6"/>
  <c r="MN109" i="6"/>
  <c r="MM109" i="6"/>
  <c r="ML109" i="6"/>
  <c r="MK109" i="6"/>
  <c r="MJ109" i="6"/>
  <c r="MI109" i="6"/>
  <c r="MH109" i="6"/>
  <c r="MG109" i="6"/>
  <c r="MF109" i="6"/>
  <c r="ME109" i="6"/>
  <c r="MD109" i="6"/>
  <c r="MC109" i="6"/>
  <c r="MB109" i="6"/>
  <c r="MA109" i="6"/>
  <c r="LZ109" i="6"/>
  <c r="LY109" i="6"/>
  <c r="LX109" i="6"/>
  <c r="LW109" i="6"/>
  <c r="LV109" i="6"/>
  <c r="LU109" i="6"/>
  <c r="LT109" i="6"/>
  <c r="LS109" i="6"/>
  <c r="LR109" i="6"/>
  <c r="LQ109" i="6"/>
  <c r="LP109" i="6"/>
  <c r="LO109" i="6"/>
  <c r="LN109" i="6"/>
  <c r="LM109" i="6"/>
  <c r="LL109" i="6"/>
  <c r="LK109" i="6"/>
  <c r="LJ109" i="6"/>
  <c r="LI109" i="6"/>
  <c r="LH109" i="6"/>
  <c r="LG109" i="6"/>
  <c r="LF109" i="6"/>
  <c r="LE109" i="6"/>
  <c r="LD109" i="6"/>
  <c r="LC109" i="6"/>
  <c r="LB109" i="6"/>
  <c r="LA109" i="6"/>
  <c r="KZ109" i="6"/>
  <c r="KY109" i="6"/>
  <c r="KX109" i="6"/>
  <c r="KW109" i="6"/>
  <c r="KV109" i="6"/>
  <c r="KU109" i="6"/>
  <c r="KT109" i="6"/>
  <c r="KS109" i="6"/>
  <c r="KR109" i="6"/>
  <c r="KQ109" i="6"/>
  <c r="KP109" i="6"/>
  <c r="KO109" i="6"/>
  <c r="KN109" i="6"/>
  <c r="KM109" i="6"/>
  <c r="KL109" i="6"/>
  <c r="KK109" i="6"/>
  <c r="KJ109" i="6"/>
  <c r="KI109" i="6"/>
  <c r="KH109" i="6"/>
  <c r="KG109" i="6"/>
  <c r="KF109" i="6"/>
  <c r="KE109" i="6"/>
  <c r="KD109" i="6"/>
  <c r="KC109" i="6"/>
  <c r="KB109" i="6"/>
  <c r="KA109" i="6"/>
  <c r="JZ109" i="6"/>
  <c r="JY109" i="6"/>
  <c r="JX109" i="6"/>
  <c r="JW109" i="6"/>
  <c r="JV109" i="6"/>
  <c r="JU109" i="6"/>
  <c r="JT109" i="6"/>
  <c r="JS109" i="6"/>
  <c r="JR109" i="6"/>
  <c r="JQ109" i="6"/>
  <c r="JP109" i="6"/>
  <c r="JO109" i="6"/>
  <c r="JN109" i="6"/>
  <c r="JM109" i="6"/>
  <c r="JL109" i="6"/>
  <c r="JK109" i="6"/>
  <c r="JJ109" i="6"/>
  <c r="JI109" i="6"/>
  <c r="JH109" i="6"/>
  <c r="JG109" i="6"/>
  <c r="JF109" i="6"/>
  <c r="JE109" i="6"/>
  <c r="JD109" i="6"/>
  <c r="JC109" i="6"/>
  <c r="JB109" i="6"/>
  <c r="JA109" i="6"/>
  <c r="IZ109" i="6"/>
  <c r="IY109" i="6"/>
  <c r="IX109" i="6"/>
  <c r="IW109" i="6"/>
  <c r="IV109" i="6"/>
  <c r="IU109" i="6"/>
  <c r="IT109" i="6"/>
  <c r="IS109" i="6"/>
  <c r="IR109" i="6"/>
  <c r="IQ109" i="6"/>
  <c r="IP109" i="6"/>
  <c r="IO109" i="6"/>
  <c r="IN109" i="6"/>
  <c r="IM109" i="6"/>
  <c r="IL109" i="6"/>
  <c r="IK109" i="6"/>
  <c r="IJ109" i="6"/>
  <c r="II109" i="6"/>
  <c r="IH109" i="6"/>
  <c r="IG109" i="6"/>
  <c r="IF109" i="6"/>
  <c r="IE109" i="6"/>
  <c r="ID109" i="6"/>
  <c r="IC109" i="6"/>
  <c r="IB109" i="6"/>
  <c r="IA109" i="6"/>
  <c r="HZ109" i="6"/>
  <c r="HY109" i="6"/>
  <c r="HX109" i="6"/>
  <c r="HW109" i="6"/>
  <c r="HV109" i="6"/>
  <c r="HU109" i="6"/>
  <c r="HT109" i="6"/>
  <c r="HS109" i="6"/>
  <c r="HR109" i="6"/>
  <c r="HQ109" i="6"/>
  <c r="HP109" i="6"/>
  <c r="HO109" i="6"/>
  <c r="HN109" i="6"/>
  <c r="HM109" i="6"/>
  <c r="HL109" i="6"/>
  <c r="HK109" i="6"/>
  <c r="HJ109" i="6"/>
  <c r="HI109" i="6"/>
  <c r="HH109" i="6"/>
  <c r="HG109" i="6"/>
  <c r="HF109" i="6"/>
  <c r="HE109" i="6"/>
  <c r="HD109" i="6"/>
  <c r="HC109" i="6"/>
  <c r="HB109" i="6"/>
  <c r="HA109" i="6"/>
  <c r="GZ109" i="6"/>
  <c r="GY109" i="6"/>
  <c r="GX109" i="6"/>
  <c r="GW109" i="6"/>
  <c r="GV109" i="6"/>
  <c r="GU109" i="6"/>
  <c r="GT109" i="6"/>
  <c r="GS109" i="6"/>
  <c r="GR109" i="6"/>
  <c r="GQ109" i="6"/>
  <c r="GP109" i="6"/>
  <c r="GO109" i="6"/>
  <c r="GN109" i="6"/>
  <c r="GM109" i="6"/>
  <c r="GL109" i="6"/>
  <c r="GK109" i="6"/>
  <c r="GJ109" i="6"/>
  <c r="GI109" i="6"/>
  <c r="GH109" i="6"/>
  <c r="GG109" i="6"/>
  <c r="GF109" i="6"/>
  <c r="GE109" i="6"/>
  <c r="GD109" i="6"/>
  <c r="GC109" i="6"/>
  <c r="GB109" i="6"/>
  <c r="GA109" i="6"/>
  <c r="FZ109" i="6"/>
  <c r="FY109" i="6"/>
  <c r="FX109" i="6"/>
  <c r="FW109" i="6"/>
  <c r="FV109" i="6"/>
  <c r="FU109" i="6"/>
  <c r="FT109" i="6"/>
  <c r="FS109" i="6"/>
  <c r="FR109" i="6"/>
  <c r="FQ109" i="6"/>
  <c r="FP109" i="6"/>
  <c r="FO109" i="6"/>
  <c r="FN109" i="6"/>
  <c r="FM109" i="6"/>
  <c r="FL109" i="6"/>
  <c r="FK109" i="6"/>
  <c r="FJ109" i="6"/>
  <c r="FI109" i="6"/>
  <c r="FH109" i="6"/>
  <c r="FG109" i="6"/>
  <c r="FF109" i="6"/>
  <c r="FE109" i="6"/>
  <c r="FD109" i="6"/>
  <c r="FC109" i="6"/>
  <c r="FB109" i="6"/>
  <c r="FA109" i="6"/>
  <c r="EZ109" i="6"/>
  <c r="EY109" i="6"/>
  <c r="EX109" i="6"/>
  <c r="EW109" i="6"/>
  <c r="EV109" i="6"/>
  <c r="EU109" i="6"/>
  <c r="ET109" i="6"/>
  <c r="ES109" i="6"/>
  <c r="ER109" i="6"/>
  <c r="EQ109" i="6"/>
  <c r="EP109" i="6"/>
  <c r="EO109" i="6"/>
  <c r="EN109" i="6"/>
  <c r="EM109" i="6"/>
  <c r="EL109" i="6"/>
  <c r="EK109" i="6"/>
  <c r="EJ109" i="6"/>
  <c r="EI109" i="6"/>
  <c r="EH109" i="6"/>
  <c r="EG109" i="6"/>
  <c r="EF109" i="6"/>
  <c r="EE109" i="6"/>
  <c r="ED109" i="6"/>
  <c r="EC109" i="6"/>
  <c r="EB109" i="6"/>
  <c r="EA109" i="6"/>
  <c r="DZ109" i="6"/>
  <c r="DY109" i="6"/>
  <c r="DX109" i="6"/>
  <c r="DW109" i="6"/>
  <c r="DV109" i="6"/>
  <c r="DU109" i="6"/>
  <c r="DT109" i="6"/>
  <c r="DS109" i="6"/>
  <c r="DR109" i="6"/>
  <c r="DQ109" i="6"/>
  <c r="DP109" i="6"/>
  <c r="DO109" i="6"/>
  <c r="DN109" i="6"/>
  <c r="DM109" i="6"/>
  <c r="DL109" i="6"/>
  <c r="DK109" i="6"/>
  <c r="DJ109" i="6"/>
  <c r="DI109" i="6"/>
  <c r="DH109" i="6"/>
  <c r="DG109" i="6"/>
  <c r="DF109" i="6"/>
  <c r="DE109" i="6"/>
  <c r="DD109" i="6"/>
  <c r="DC109" i="6"/>
  <c r="DB109" i="6"/>
  <c r="DA109" i="6"/>
  <c r="CZ109" i="6"/>
  <c r="CY109" i="6"/>
  <c r="CX109" i="6"/>
  <c r="CW109" i="6"/>
  <c r="CV109" i="6"/>
  <c r="CU109" i="6"/>
  <c r="CT109" i="6"/>
  <c r="CS109" i="6"/>
  <c r="CR109" i="6"/>
  <c r="CQ109" i="6"/>
  <c r="CP109" i="6"/>
  <c r="CO109" i="6"/>
  <c r="CN109" i="6"/>
  <c r="CM109" i="6"/>
  <c r="CL109" i="6"/>
  <c r="CK109" i="6"/>
  <c r="CJ109" i="6"/>
  <c r="CI109" i="6"/>
  <c r="CH109" i="6"/>
  <c r="CG109" i="6"/>
  <c r="CF109" i="6"/>
  <c r="CE109" i="6"/>
  <c r="CD109" i="6"/>
  <c r="CC109" i="6"/>
  <c r="CB109" i="6"/>
  <c r="CA109" i="6"/>
  <c r="BZ109" i="6"/>
  <c r="BY109" i="6"/>
  <c r="BX109" i="6"/>
  <c r="BW109" i="6"/>
  <c r="BV109" i="6"/>
  <c r="BU109" i="6"/>
  <c r="BT109" i="6"/>
  <c r="BS109" i="6"/>
  <c r="BR109" i="6"/>
  <c r="BQ109" i="6"/>
  <c r="BP109" i="6"/>
  <c r="BO109" i="6"/>
  <c r="BN109" i="6"/>
  <c r="BM109" i="6"/>
  <c r="BL109" i="6"/>
  <c r="BK109" i="6"/>
  <c r="BJ109" i="6"/>
  <c r="BI109" i="6"/>
  <c r="BH109" i="6"/>
  <c r="BG109" i="6"/>
  <c r="BF109" i="6"/>
  <c r="BE109" i="6"/>
  <c r="BD109" i="6"/>
  <c r="BC109" i="6"/>
  <c r="BB109" i="6"/>
  <c r="BA109" i="6"/>
  <c r="AZ109" i="6"/>
  <c r="AY109" i="6"/>
  <c r="AX109" i="6"/>
  <c r="AW109" i="6"/>
  <c r="AV109" i="6"/>
  <c r="AU109" i="6"/>
  <c r="AT109" i="6"/>
  <c r="AS109" i="6"/>
  <c r="AR109" i="6"/>
  <c r="AQ109" i="6"/>
  <c r="AP109" i="6"/>
  <c r="AO109" i="6"/>
  <c r="AN109" i="6"/>
  <c r="AM109" i="6"/>
  <c r="AL109" i="6"/>
  <c r="AK109" i="6"/>
  <c r="AJ109" i="6"/>
  <c r="AI109" i="6"/>
  <c r="AH109" i="6"/>
  <c r="AG109" i="6"/>
  <c r="AF109" i="6"/>
  <c r="AE109" i="6"/>
  <c r="AD109" i="6"/>
  <c r="AC109" i="6"/>
  <c r="AB109" i="6"/>
  <c r="AA109" i="6"/>
  <c r="Z109" i="6"/>
  <c r="Y109" i="6"/>
  <c r="X109" i="6"/>
  <c r="W109" i="6"/>
  <c r="V109" i="6"/>
  <c r="U109" i="6"/>
  <c r="T109" i="6"/>
  <c r="S109" i="6"/>
  <c r="R109" i="6"/>
  <c r="Q109" i="6"/>
  <c r="P109" i="6"/>
  <c r="O109" i="6"/>
  <c r="N109" i="6"/>
  <c r="M109" i="6"/>
  <c r="I109" i="6"/>
  <c r="SX108" i="6"/>
  <c r="SW108" i="6"/>
  <c r="SV108" i="6"/>
  <c r="SU108" i="6"/>
  <c r="ST108" i="6"/>
  <c r="SS108" i="6"/>
  <c r="SR108" i="6"/>
  <c r="SQ108" i="6"/>
  <c r="SP108" i="6"/>
  <c r="SO108" i="6"/>
  <c r="SN108" i="6"/>
  <c r="SM108" i="6"/>
  <c r="SL108" i="6"/>
  <c r="SK108" i="6"/>
  <c r="SJ108" i="6"/>
  <c r="SI108" i="6"/>
  <c r="SH108" i="6"/>
  <c r="SG108" i="6"/>
  <c r="SF108" i="6"/>
  <c r="SE108" i="6"/>
  <c r="SD108" i="6"/>
  <c r="SC108" i="6"/>
  <c r="SB108" i="6"/>
  <c r="SA108" i="6"/>
  <c r="RZ108" i="6"/>
  <c r="RY108" i="6"/>
  <c r="RX108" i="6"/>
  <c r="RW108" i="6"/>
  <c r="RV108" i="6"/>
  <c r="RU108" i="6"/>
  <c r="RT108" i="6"/>
  <c r="RS108" i="6"/>
  <c r="RR108" i="6"/>
  <c r="RQ108" i="6"/>
  <c r="RP108" i="6"/>
  <c r="RO108" i="6"/>
  <c r="RN108" i="6"/>
  <c r="RM108" i="6"/>
  <c r="RL108" i="6"/>
  <c r="RK108" i="6"/>
  <c r="RJ108" i="6"/>
  <c r="RI108" i="6"/>
  <c r="RH108" i="6"/>
  <c r="RG108" i="6"/>
  <c r="RF108" i="6"/>
  <c r="RE108" i="6"/>
  <c r="RD108" i="6"/>
  <c r="RC108" i="6"/>
  <c r="RB108" i="6"/>
  <c r="RA108" i="6"/>
  <c r="QZ108" i="6"/>
  <c r="QY108" i="6"/>
  <c r="QX108" i="6"/>
  <c r="QW108" i="6"/>
  <c r="QV108" i="6"/>
  <c r="QU108" i="6"/>
  <c r="QT108" i="6"/>
  <c r="QS108" i="6"/>
  <c r="QR108" i="6"/>
  <c r="QQ108" i="6"/>
  <c r="QP108" i="6"/>
  <c r="QO108" i="6"/>
  <c r="QN108" i="6"/>
  <c r="QM108" i="6"/>
  <c r="QL108" i="6"/>
  <c r="QK108" i="6"/>
  <c r="QJ108" i="6"/>
  <c r="QI108" i="6"/>
  <c r="QH108" i="6"/>
  <c r="QG108" i="6"/>
  <c r="QF108" i="6"/>
  <c r="QE108" i="6"/>
  <c r="QD108" i="6"/>
  <c r="QC108" i="6"/>
  <c r="QB108" i="6"/>
  <c r="QA108" i="6"/>
  <c r="PZ108" i="6"/>
  <c r="PY108" i="6"/>
  <c r="PX108" i="6"/>
  <c r="PW108" i="6"/>
  <c r="PV108" i="6"/>
  <c r="PU108" i="6"/>
  <c r="PT108" i="6"/>
  <c r="PS108" i="6"/>
  <c r="PR108" i="6"/>
  <c r="PQ108" i="6"/>
  <c r="PP108" i="6"/>
  <c r="PO108" i="6"/>
  <c r="PN108" i="6"/>
  <c r="PM108" i="6"/>
  <c r="PL108" i="6"/>
  <c r="PK108" i="6"/>
  <c r="PJ108" i="6"/>
  <c r="PI108" i="6"/>
  <c r="PH108" i="6"/>
  <c r="PG108" i="6"/>
  <c r="PF108" i="6"/>
  <c r="PE108" i="6"/>
  <c r="PD108" i="6"/>
  <c r="PC108" i="6"/>
  <c r="PB108" i="6"/>
  <c r="PA108" i="6"/>
  <c r="OZ108" i="6"/>
  <c r="OY108" i="6"/>
  <c r="OX108" i="6"/>
  <c r="OW108" i="6"/>
  <c r="OV108" i="6"/>
  <c r="OU108" i="6"/>
  <c r="OT108" i="6"/>
  <c r="OS108" i="6"/>
  <c r="OR108" i="6"/>
  <c r="OQ108" i="6"/>
  <c r="OP108" i="6"/>
  <c r="OO108" i="6"/>
  <c r="ON108" i="6"/>
  <c r="OM108" i="6"/>
  <c r="OL108" i="6"/>
  <c r="OK108" i="6"/>
  <c r="OJ108" i="6"/>
  <c r="OI108" i="6"/>
  <c r="OH108" i="6"/>
  <c r="OG108" i="6"/>
  <c r="OF108" i="6"/>
  <c r="OE108" i="6"/>
  <c r="OD108" i="6"/>
  <c r="OC108" i="6"/>
  <c r="OB108" i="6"/>
  <c r="OA108" i="6"/>
  <c r="NZ108" i="6"/>
  <c r="NY108" i="6"/>
  <c r="NX108" i="6"/>
  <c r="NW108" i="6"/>
  <c r="NV108" i="6"/>
  <c r="NU108" i="6"/>
  <c r="NT108" i="6"/>
  <c r="NS108" i="6"/>
  <c r="NR108" i="6"/>
  <c r="NQ108" i="6"/>
  <c r="NP108" i="6"/>
  <c r="NO108" i="6"/>
  <c r="NN108" i="6"/>
  <c r="NM108" i="6"/>
  <c r="NL108" i="6"/>
  <c r="NK108" i="6"/>
  <c r="NJ108" i="6"/>
  <c r="NI108" i="6"/>
  <c r="NH108" i="6"/>
  <c r="NG108" i="6"/>
  <c r="NF108" i="6"/>
  <c r="NE108" i="6"/>
  <c r="ND108" i="6"/>
  <c r="NC108" i="6"/>
  <c r="NB108" i="6"/>
  <c r="NA108" i="6"/>
  <c r="MZ108" i="6"/>
  <c r="MY108" i="6"/>
  <c r="MX108" i="6"/>
  <c r="MW108" i="6"/>
  <c r="MV108" i="6"/>
  <c r="MU108" i="6"/>
  <c r="MT108" i="6"/>
  <c r="MS108" i="6"/>
  <c r="MR108" i="6"/>
  <c r="MQ108" i="6"/>
  <c r="MP108" i="6"/>
  <c r="MO108" i="6"/>
  <c r="MN108" i="6"/>
  <c r="MM108" i="6"/>
  <c r="ML108" i="6"/>
  <c r="MK108" i="6"/>
  <c r="MJ108" i="6"/>
  <c r="MI108" i="6"/>
  <c r="MH108" i="6"/>
  <c r="MG108" i="6"/>
  <c r="MF108" i="6"/>
  <c r="ME108" i="6"/>
  <c r="MD108" i="6"/>
  <c r="MC108" i="6"/>
  <c r="MB108" i="6"/>
  <c r="MA108" i="6"/>
  <c r="LZ108" i="6"/>
  <c r="LY108" i="6"/>
  <c r="LX108" i="6"/>
  <c r="LW108" i="6"/>
  <c r="LV108" i="6"/>
  <c r="LU108" i="6"/>
  <c r="LT108" i="6"/>
  <c r="LS108" i="6"/>
  <c r="LR108" i="6"/>
  <c r="LQ108" i="6"/>
  <c r="LP108" i="6"/>
  <c r="LO108" i="6"/>
  <c r="LN108" i="6"/>
  <c r="LM108" i="6"/>
  <c r="LL108" i="6"/>
  <c r="LK108" i="6"/>
  <c r="LJ108" i="6"/>
  <c r="LI108" i="6"/>
  <c r="LH108" i="6"/>
  <c r="LG108" i="6"/>
  <c r="LF108" i="6"/>
  <c r="LE108" i="6"/>
  <c r="LD108" i="6"/>
  <c r="LC108" i="6"/>
  <c r="LB108" i="6"/>
  <c r="LA108" i="6"/>
  <c r="KZ108" i="6"/>
  <c r="KY108" i="6"/>
  <c r="KX108" i="6"/>
  <c r="KW108" i="6"/>
  <c r="KV108" i="6"/>
  <c r="KU108" i="6"/>
  <c r="KT108" i="6"/>
  <c r="KS108" i="6"/>
  <c r="KR108" i="6"/>
  <c r="KQ108" i="6"/>
  <c r="KP108" i="6"/>
  <c r="KO108" i="6"/>
  <c r="KN108" i="6"/>
  <c r="KM108" i="6"/>
  <c r="KL108" i="6"/>
  <c r="KK108" i="6"/>
  <c r="KJ108" i="6"/>
  <c r="KI108" i="6"/>
  <c r="KH108" i="6"/>
  <c r="KG108" i="6"/>
  <c r="KF108" i="6"/>
  <c r="KE108" i="6"/>
  <c r="KD108" i="6"/>
  <c r="KC108" i="6"/>
  <c r="KB108" i="6"/>
  <c r="KA108" i="6"/>
  <c r="JZ108" i="6"/>
  <c r="JY108" i="6"/>
  <c r="JX108" i="6"/>
  <c r="JW108" i="6"/>
  <c r="JV108" i="6"/>
  <c r="JU108" i="6"/>
  <c r="JT108" i="6"/>
  <c r="JS108" i="6"/>
  <c r="JR108" i="6"/>
  <c r="JQ108" i="6"/>
  <c r="JP108" i="6"/>
  <c r="JO108" i="6"/>
  <c r="JN108" i="6"/>
  <c r="JM108" i="6"/>
  <c r="JL108" i="6"/>
  <c r="JK108" i="6"/>
  <c r="JJ108" i="6"/>
  <c r="JI108" i="6"/>
  <c r="JH108" i="6"/>
  <c r="JG108" i="6"/>
  <c r="JF108" i="6"/>
  <c r="JE108" i="6"/>
  <c r="JD108" i="6"/>
  <c r="JC108" i="6"/>
  <c r="JB108" i="6"/>
  <c r="JA108" i="6"/>
  <c r="IZ108" i="6"/>
  <c r="IY108" i="6"/>
  <c r="IX108" i="6"/>
  <c r="IW108" i="6"/>
  <c r="IV108" i="6"/>
  <c r="IU108" i="6"/>
  <c r="IT108" i="6"/>
  <c r="IS108" i="6"/>
  <c r="IR108" i="6"/>
  <c r="IQ108" i="6"/>
  <c r="IP108" i="6"/>
  <c r="IO108" i="6"/>
  <c r="IN108" i="6"/>
  <c r="IM108" i="6"/>
  <c r="IL108" i="6"/>
  <c r="IK108" i="6"/>
  <c r="IJ108" i="6"/>
  <c r="II108" i="6"/>
  <c r="IH108" i="6"/>
  <c r="IG108" i="6"/>
  <c r="IF108" i="6"/>
  <c r="IE108" i="6"/>
  <c r="ID108" i="6"/>
  <c r="IC108" i="6"/>
  <c r="IB108" i="6"/>
  <c r="IA108" i="6"/>
  <c r="HZ108" i="6"/>
  <c r="HY108" i="6"/>
  <c r="HX108" i="6"/>
  <c r="HW108" i="6"/>
  <c r="HV108" i="6"/>
  <c r="HU108" i="6"/>
  <c r="HT108" i="6"/>
  <c r="HS108" i="6"/>
  <c r="HR108" i="6"/>
  <c r="HQ108" i="6"/>
  <c r="HP108" i="6"/>
  <c r="HO108" i="6"/>
  <c r="HN108" i="6"/>
  <c r="HM108" i="6"/>
  <c r="HL108" i="6"/>
  <c r="HK108" i="6"/>
  <c r="HJ108" i="6"/>
  <c r="HI108" i="6"/>
  <c r="HH108" i="6"/>
  <c r="HG108" i="6"/>
  <c r="HF108" i="6"/>
  <c r="HE108" i="6"/>
  <c r="HD108" i="6"/>
  <c r="HC108" i="6"/>
  <c r="HB108" i="6"/>
  <c r="HA108" i="6"/>
  <c r="GZ108" i="6"/>
  <c r="GY108" i="6"/>
  <c r="GX108" i="6"/>
  <c r="GW108" i="6"/>
  <c r="GV108" i="6"/>
  <c r="GU108" i="6"/>
  <c r="GT108" i="6"/>
  <c r="GS108" i="6"/>
  <c r="GR108" i="6"/>
  <c r="GQ108" i="6"/>
  <c r="GP108" i="6"/>
  <c r="GO108" i="6"/>
  <c r="GN108" i="6"/>
  <c r="GM108" i="6"/>
  <c r="GL108" i="6"/>
  <c r="GK108" i="6"/>
  <c r="GJ108" i="6"/>
  <c r="GI108" i="6"/>
  <c r="GH108" i="6"/>
  <c r="GG108" i="6"/>
  <c r="GF108" i="6"/>
  <c r="GE108" i="6"/>
  <c r="GD108" i="6"/>
  <c r="GC108" i="6"/>
  <c r="GB108" i="6"/>
  <c r="GA108" i="6"/>
  <c r="FZ108" i="6"/>
  <c r="FY108" i="6"/>
  <c r="FX108" i="6"/>
  <c r="FW108" i="6"/>
  <c r="FV108" i="6"/>
  <c r="FU108" i="6"/>
  <c r="FT108" i="6"/>
  <c r="FS108" i="6"/>
  <c r="FR108" i="6"/>
  <c r="FQ108" i="6"/>
  <c r="FP108" i="6"/>
  <c r="FO108" i="6"/>
  <c r="FN108" i="6"/>
  <c r="FM108" i="6"/>
  <c r="FL108" i="6"/>
  <c r="FK108" i="6"/>
  <c r="FJ108" i="6"/>
  <c r="FI108" i="6"/>
  <c r="FH108" i="6"/>
  <c r="FG108" i="6"/>
  <c r="FF108" i="6"/>
  <c r="FE108" i="6"/>
  <c r="FD108" i="6"/>
  <c r="FC108" i="6"/>
  <c r="FB108" i="6"/>
  <c r="FA108" i="6"/>
  <c r="EZ108" i="6"/>
  <c r="EY108" i="6"/>
  <c r="EX108" i="6"/>
  <c r="EW108" i="6"/>
  <c r="EV108" i="6"/>
  <c r="EU108" i="6"/>
  <c r="ET108" i="6"/>
  <c r="ES108" i="6"/>
  <c r="ER108" i="6"/>
  <c r="EQ108" i="6"/>
  <c r="EP108" i="6"/>
  <c r="EO108" i="6"/>
  <c r="EN108" i="6"/>
  <c r="EM108" i="6"/>
  <c r="EL108" i="6"/>
  <c r="EK108" i="6"/>
  <c r="EJ108" i="6"/>
  <c r="EI108" i="6"/>
  <c r="EH108" i="6"/>
  <c r="EG108" i="6"/>
  <c r="EF108" i="6"/>
  <c r="EE108" i="6"/>
  <c r="ED108" i="6"/>
  <c r="EC108" i="6"/>
  <c r="EB108" i="6"/>
  <c r="EA108" i="6"/>
  <c r="DZ108" i="6"/>
  <c r="DY108" i="6"/>
  <c r="DX108" i="6"/>
  <c r="DW108" i="6"/>
  <c r="DV108" i="6"/>
  <c r="DU108" i="6"/>
  <c r="DT108" i="6"/>
  <c r="DS108" i="6"/>
  <c r="DR108" i="6"/>
  <c r="DQ108" i="6"/>
  <c r="DP108" i="6"/>
  <c r="DO108" i="6"/>
  <c r="DN108" i="6"/>
  <c r="DM108" i="6"/>
  <c r="DL108" i="6"/>
  <c r="DK108" i="6"/>
  <c r="DJ108" i="6"/>
  <c r="DI108" i="6"/>
  <c r="DH108" i="6"/>
  <c r="DG108" i="6"/>
  <c r="DF108" i="6"/>
  <c r="DE108" i="6"/>
  <c r="DD108" i="6"/>
  <c r="DC108" i="6"/>
  <c r="DB108" i="6"/>
  <c r="DA108" i="6"/>
  <c r="CZ108" i="6"/>
  <c r="CY108" i="6"/>
  <c r="CX108" i="6"/>
  <c r="CW108" i="6"/>
  <c r="CV108" i="6"/>
  <c r="CU108" i="6"/>
  <c r="CT108" i="6"/>
  <c r="CS108" i="6"/>
  <c r="CR108" i="6"/>
  <c r="CQ108" i="6"/>
  <c r="CP108" i="6"/>
  <c r="CO108" i="6"/>
  <c r="CN108" i="6"/>
  <c r="CM108" i="6"/>
  <c r="CL108" i="6"/>
  <c r="CK108" i="6"/>
  <c r="CJ108" i="6"/>
  <c r="CI108" i="6"/>
  <c r="CH108" i="6"/>
  <c r="CG108" i="6"/>
  <c r="CF108" i="6"/>
  <c r="CE108" i="6"/>
  <c r="CD108" i="6"/>
  <c r="CC108" i="6"/>
  <c r="CB108" i="6"/>
  <c r="CA108" i="6"/>
  <c r="BZ108" i="6"/>
  <c r="BY108" i="6"/>
  <c r="BX108" i="6"/>
  <c r="BW108" i="6"/>
  <c r="BV108" i="6"/>
  <c r="BU108" i="6"/>
  <c r="BT108" i="6"/>
  <c r="BS108" i="6"/>
  <c r="BR108" i="6"/>
  <c r="BQ108" i="6"/>
  <c r="BP108" i="6"/>
  <c r="BO108" i="6"/>
  <c r="BN108" i="6"/>
  <c r="BM108" i="6"/>
  <c r="BL108" i="6"/>
  <c r="BK108" i="6"/>
  <c r="BJ108" i="6"/>
  <c r="BI108" i="6"/>
  <c r="BH108" i="6"/>
  <c r="BG108" i="6"/>
  <c r="BF108" i="6"/>
  <c r="BE108" i="6"/>
  <c r="BD108" i="6"/>
  <c r="BC108" i="6"/>
  <c r="BB108" i="6"/>
  <c r="BA108" i="6"/>
  <c r="AZ108" i="6"/>
  <c r="AY108" i="6"/>
  <c r="AX108" i="6"/>
  <c r="AW108" i="6"/>
  <c r="AV108" i="6"/>
  <c r="AU108" i="6"/>
  <c r="AT108" i="6"/>
  <c r="AS108" i="6"/>
  <c r="AR108" i="6"/>
  <c r="AQ108" i="6"/>
  <c r="AP108" i="6"/>
  <c r="AO108" i="6"/>
  <c r="AN108" i="6"/>
  <c r="AM108" i="6"/>
  <c r="AL108" i="6"/>
  <c r="AK108" i="6"/>
  <c r="AJ108" i="6"/>
  <c r="AI108" i="6"/>
  <c r="AH108" i="6"/>
  <c r="AG108" i="6"/>
  <c r="AF108" i="6"/>
  <c r="AE108" i="6"/>
  <c r="AD108" i="6"/>
  <c r="AC108" i="6"/>
  <c r="AB108" i="6"/>
  <c r="AA108" i="6"/>
  <c r="Z108" i="6"/>
  <c r="Y108" i="6"/>
  <c r="X108" i="6"/>
  <c r="W108" i="6"/>
  <c r="V108" i="6"/>
  <c r="U108" i="6"/>
  <c r="T108" i="6"/>
  <c r="S108" i="6"/>
  <c r="R108" i="6"/>
  <c r="Q108" i="6"/>
  <c r="P108" i="6"/>
  <c r="O108" i="6"/>
  <c r="N108" i="6"/>
  <c r="M108" i="6"/>
  <c r="I108" i="6"/>
  <c r="SX107" i="6"/>
  <c r="SW107" i="6"/>
  <c r="SV107" i="6"/>
  <c r="SU107" i="6"/>
  <c r="ST107" i="6"/>
  <c r="SS107" i="6"/>
  <c r="SR107" i="6"/>
  <c r="SQ107" i="6"/>
  <c r="SP107" i="6"/>
  <c r="SO107" i="6"/>
  <c r="SN107" i="6"/>
  <c r="SM107" i="6"/>
  <c r="SL107" i="6"/>
  <c r="SK107" i="6"/>
  <c r="SJ107" i="6"/>
  <c r="SI107" i="6"/>
  <c r="SH107" i="6"/>
  <c r="SG107" i="6"/>
  <c r="SF107" i="6"/>
  <c r="SE107" i="6"/>
  <c r="SD107" i="6"/>
  <c r="SC107" i="6"/>
  <c r="SB107" i="6"/>
  <c r="SA107" i="6"/>
  <c r="RZ107" i="6"/>
  <c r="RY107" i="6"/>
  <c r="RX107" i="6"/>
  <c r="RW107" i="6"/>
  <c r="RV107" i="6"/>
  <c r="RU107" i="6"/>
  <c r="RT107" i="6"/>
  <c r="RS107" i="6"/>
  <c r="RR107" i="6"/>
  <c r="RQ107" i="6"/>
  <c r="RP107" i="6"/>
  <c r="RO107" i="6"/>
  <c r="RN107" i="6"/>
  <c r="RM107" i="6"/>
  <c r="RL107" i="6"/>
  <c r="RK107" i="6"/>
  <c r="RJ107" i="6"/>
  <c r="RI107" i="6"/>
  <c r="RH107" i="6"/>
  <c r="RG107" i="6"/>
  <c r="RF107" i="6"/>
  <c r="RE107" i="6"/>
  <c r="RD107" i="6"/>
  <c r="RC107" i="6"/>
  <c r="RB107" i="6"/>
  <c r="RA107" i="6"/>
  <c r="QZ107" i="6"/>
  <c r="QY107" i="6"/>
  <c r="QX107" i="6"/>
  <c r="QW107" i="6"/>
  <c r="QV107" i="6"/>
  <c r="QU107" i="6"/>
  <c r="QT107" i="6"/>
  <c r="QS107" i="6"/>
  <c r="QR107" i="6"/>
  <c r="QQ107" i="6"/>
  <c r="QP107" i="6"/>
  <c r="QO107" i="6"/>
  <c r="QN107" i="6"/>
  <c r="QM107" i="6"/>
  <c r="QL107" i="6"/>
  <c r="QK107" i="6"/>
  <c r="QJ107" i="6"/>
  <c r="QI107" i="6"/>
  <c r="QH107" i="6"/>
  <c r="QG107" i="6"/>
  <c r="QF107" i="6"/>
  <c r="QE107" i="6"/>
  <c r="QD107" i="6"/>
  <c r="QC107" i="6"/>
  <c r="QB107" i="6"/>
  <c r="QA107" i="6"/>
  <c r="PZ107" i="6"/>
  <c r="PY107" i="6"/>
  <c r="PX107" i="6"/>
  <c r="PW107" i="6"/>
  <c r="PV107" i="6"/>
  <c r="PU107" i="6"/>
  <c r="PT107" i="6"/>
  <c r="PS107" i="6"/>
  <c r="PR107" i="6"/>
  <c r="PQ107" i="6"/>
  <c r="PP107" i="6"/>
  <c r="PO107" i="6"/>
  <c r="PN107" i="6"/>
  <c r="PM107" i="6"/>
  <c r="PL107" i="6"/>
  <c r="PK107" i="6"/>
  <c r="PJ107" i="6"/>
  <c r="PI107" i="6"/>
  <c r="PH107" i="6"/>
  <c r="PG107" i="6"/>
  <c r="PF107" i="6"/>
  <c r="PE107" i="6"/>
  <c r="PD107" i="6"/>
  <c r="PC107" i="6"/>
  <c r="PB107" i="6"/>
  <c r="PA107" i="6"/>
  <c r="OZ107" i="6"/>
  <c r="OY107" i="6"/>
  <c r="OX107" i="6"/>
  <c r="OW107" i="6"/>
  <c r="OV107" i="6"/>
  <c r="OU107" i="6"/>
  <c r="OT107" i="6"/>
  <c r="OS107" i="6"/>
  <c r="OR107" i="6"/>
  <c r="OQ107" i="6"/>
  <c r="OP107" i="6"/>
  <c r="OO107" i="6"/>
  <c r="ON107" i="6"/>
  <c r="OM107" i="6"/>
  <c r="OL107" i="6"/>
  <c r="OK107" i="6"/>
  <c r="OJ107" i="6"/>
  <c r="OI107" i="6"/>
  <c r="OH107" i="6"/>
  <c r="OG107" i="6"/>
  <c r="OF107" i="6"/>
  <c r="OE107" i="6"/>
  <c r="OD107" i="6"/>
  <c r="OC107" i="6"/>
  <c r="OB107" i="6"/>
  <c r="OA107" i="6"/>
  <c r="NZ107" i="6"/>
  <c r="NY107" i="6"/>
  <c r="NX107" i="6"/>
  <c r="NW107" i="6"/>
  <c r="NV107" i="6"/>
  <c r="NU107" i="6"/>
  <c r="NT107" i="6"/>
  <c r="NS107" i="6"/>
  <c r="NR107" i="6"/>
  <c r="NQ107" i="6"/>
  <c r="NP107" i="6"/>
  <c r="NO107" i="6"/>
  <c r="NN107" i="6"/>
  <c r="NM107" i="6"/>
  <c r="NL107" i="6"/>
  <c r="NK107" i="6"/>
  <c r="NJ107" i="6"/>
  <c r="NI107" i="6"/>
  <c r="NH107" i="6"/>
  <c r="NG107" i="6"/>
  <c r="NF107" i="6"/>
  <c r="NE107" i="6"/>
  <c r="ND107" i="6"/>
  <c r="NC107" i="6"/>
  <c r="NB107" i="6"/>
  <c r="NA107" i="6"/>
  <c r="MZ107" i="6"/>
  <c r="MY107" i="6"/>
  <c r="MX107" i="6"/>
  <c r="MW107" i="6"/>
  <c r="MV107" i="6"/>
  <c r="MU107" i="6"/>
  <c r="MT107" i="6"/>
  <c r="MS107" i="6"/>
  <c r="MR107" i="6"/>
  <c r="MQ107" i="6"/>
  <c r="MP107" i="6"/>
  <c r="MO107" i="6"/>
  <c r="MN107" i="6"/>
  <c r="MM107" i="6"/>
  <c r="ML107" i="6"/>
  <c r="MK107" i="6"/>
  <c r="MJ107" i="6"/>
  <c r="MI107" i="6"/>
  <c r="MH107" i="6"/>
  <c r="MG107" i="6"/>
  <c r="MF107" i="6"/>
  <c r="ME107" i="6"/>
  <c r="MD107" i="6"/>
  <c r="MC107" i="6"/>
  <c r="MB107" i="6"/>
  <c r="MA107" i="6"/>
  <c r="LZ107" i="6"/>
  <c r="LY107" i="6"/>
  <c r="LX107" i="6"/>
  <c r="LW107" i="6"/>
  <c r="LV107" i="6"/>
  <c r="LU107" i="6"/>
  <c r="LT107" i="6"/>
  <c r="LS107" i="6"/>
  <c r="LR107" i="6"/>
  <c r="LQ107" i="6"/>
  <c r="LP107" i="6"/>
  <c r="LO107" i="6"/>
  <c r="LN107" i="6"/>
  <c r="LM107" i="6"/>
  <c r="LL107" i="6"/>
  <c r="LK107" i="6"/>
  <c r="LJ107" i="6"/>
  <c r="LI107" i="6"/>
  <c r="LH107" i="6"/>
  <c r="LG107" i="6"/>
  <c r="LF107" i="6"/>
  <c r="LE107" i="6"/>
  <c r="LD107" i="6"/>
  <c r="LC107" i="6"/>
  <c r="LB107" i="6"/>
  <c r="LA107" i="6"/>
  <c r="KZ107" i="6"/>
  <c r="KY107" i="6"/>
  <c r="KX107" i="6"/>
  <c r="KW107" i="6"/>
  <c r="KV107" i="6"/>
  <c r="KU107" i="6"/>
  <c r="KT107" i="6"/>
  <c r="KS107" i="6"/>
  <c r="KR107" i="6"/>
  <c r="KQ107" i="6"/>
  <c r="KP107" i="6"/>
  <c r="KO107" i="6"/>
  <c r="KN107" i="6"/>
  <c r="KM107" i="6"/>
  <c r="KL107" i="6"/>
  <c r="KK107" i="6"/>
  <c r="KJ107" i="6"/>
  <c r="KI107" i="6"/>
  <c r="KH107" i="6"/>
  <c r="KG107" i="6"/>
  <c r="KF107" i="6"/>
  <c r="KE107" i="6"/>
  <c r="KD107" i="6"/>
  <c r="KC107" i="6"/>
  <c r="KB107" i="6"/>
  <c r="KA107" i="6"/>
  <c r="JZ107" i="6"/>
  <c r="JY107" i="6"/>
  <c r="JX107" i="6"/>
  <c r="JW107" i="6"/>
  <c r="JV107" i="6"/>
  <c r="JU107" i="6"/>
  <c r="JT107" i="6"/>
  <c r="JS107" i="6"/>
  <c r="JR107" i="6"/>
  <c r="JQ107" i="6"/>
  <c r="JP107" i="6"/>
  <c r="JO107" i="6"/>
  <c r="JN107" i="6"/>
  <c r="JM107" i="6"/>
  <c r="JL107" i="6"/>
  <c r="JK107" i="6"/>
  <c r="JJ107" i="6"/>
  <c r="JI107" i="6"/>
  <c r="JH107" i="6"/>
  <c r="JG107" i="6"/>
  <c r="JF107" i="6"/>
  <c r="JE107" i="6"/>
  <c r="JD107" i="6"/>
  <c r="JC107" i="6"/>
  <c r="JB107" i="6"/>
  <c r="JA107" i="6"/>
  <c r="IZ107" i="6"/>
  <c r="IY107" i="6"/>
  <c r="IX107" i="6"/>
  <c r="IW107" i="6"/>
  <c r="IV107" i="6"/>
  <c r="IU107" i="6"/>
  <c r="IT107" i="6"/>
  <c r="IS107" i="6"/>
  <c r="IR107" i="6"/>
  <c r="IQ107" i="6"/>
  <c r="IP107" i="6"/>
  <c r="IO107" i="6"/>
  <c r="IN107" i="6"/>
  <c r="IM107" i="6"/>
  <c r="IL107" i="6"/>
  <c r="IK107" i="6"/>
  <c r="IJ107" i="6"/>
  <c r="II107" i="6"/>
  <c r="IH107" i="6"/>
  <c r="IG107" i="6"/>
  <c r="IF107" i="6"/>
  <c r="IE107" i="6"/>
  <c r="ID107" i="6"/>
  <c r="IC107" i="6"/>
  <c r="IB107" i="6"/>
  <c r="IA107" i="6"/>
  <c r="HZ107" i="6"/>
  <c r="HY107" i="6"/>
  <c r="HX107" i="6"/>
  <c r="HW107" i="6"/>
  <c r="HV107" i="6"/>
  <c r="HU107" i="6"/>
  <c r="HT107" i="6"/>
  <c r="HS107" i="6"/>
  <c r="HR107" i="6"/>
  <c r="HQ107" i="6"/>
  <c r="HP107" i="6"/>
  <c r="HO107" i="6"/>
  <c r="HN107" i="6"/>
  <c r="HM107" i="6"/>
  <c r="HL107" i="6"/>
  <c r="HK107" i="6"/>
  <c r="HJ107" i="6"/>
  <c r="HI107" i="6"/>
  <c r="HH107" i="6"/>
  <c r="HG107" i="6"/>
  <c r="HF107" i="6"/>
  <c r="HE107" i="6"/>
  <c r="HD107" i="6"/>
  <c r="HC107" i="6"/>
  <c r="HB107" i="6"/>
  <c r="HA107" i="6"/>
  <c r="GZ107" i="6"/>
  <c r="GY107" i="6"/>
  <c r="GX107" i="6"/>
  <c r="GW107" i="6"/>
  <c r="GV107" i="6"/>
  <c r="GU107" i="6"/>
  <c r="GT107" i="6"/>
  <c r="GS107" i="6"/>
  <c r="GR107" i="6"/>
  <c r="GQ107" i="6"/>
  <c r="GP107" i="6"/>
  <c r="GO107" i="6"/>
  <c r="GN107" i="6"/>
  <c r="GM107" i="6"/>
  <c r="GL107" i="6"/>
  <c r="GK107" i="6"/>
  <c r="GJ107" i="6"/>
  <c r="GI107" i="6"/>
  <c r="GH107" i="6"/>
  <c r="GG107" i="6"/>
  <c r="GF107" i="6"/>
  <c r="GE107" i="6"/>
  <c r="GD107" i="6"/>
  <c r="GC107" i="6"/>
  <c r="GB107" i="6"/>
  <c r="GA107" i="6"/>
  <c r="FZ107" i="6"/>
  <c r="FY107" i="6"/>
  <c r="FX107" i="6"/>
  <c r="FW107" i="6"/>
  <c r="FV107" i="6"/>
  <c r="FU107" i="6"/>
  <c r="FT107" i="6"/>
  <c r="FS107" i="6"/>
  <c r="FR107" i="6"/>
  <c r="FQ107" i="6"/>
  <c r="FP107" i="6"/>
  <c r="FO107" i="6"/>
  <c r="FN107" i="6"/>
  <c r="FM107" i="6"/>
  <c r="FL107" i="6"/>
  <c r="FK107" i="6"/>
  <c r="FJ107" i="6"/>
  <c r="FI107" i="6"/>
  <c r="FH107" i="6"/>
  <c r="FG107" i="6"/>
  <c r="FF107" i="6"/>
  <c r="FE107" i="6"/>
  <c r="FD107" i="6"/>
  <c r="FC107" i="6"/>
  <c r="FB107" i="6"/>
  <c r="FA107" i="6"/>
  <c r="EZ107" i="6"/>
  <c r="EY107" i="6"/>
  <c r="EX107" i="6"/>
  <c r="EW107" i="6"/>
  <c r="EV107" i="6"/>
  <c r="EU107" i="6"/>
  <c r="ET107" i="6"/>
  <c r="ES107" i="6"/>
  <c r="ER107" i="6"/>
  <c r="EQ107" i="6"/>
  <c r="EP107" i="6"/>
  <c r="EO107" i="6"/>
  <c r="EN107" i="6"/>
  <c r="EM107" i="6"/>
  <c r="EL107" i="6"/>
  <c r="EK107" i="6"/>
  <c r="EJ107" i="6"/>
  <c r="EI107" i="6"/>
  <c r="EH107" i="6"/>
  <c r="EG107" i="6"/>
  <c r="EF107" i="6"/>
  <c r="EE107" i="6"/>
  <c r="ED107" i="6"/>
  <c r="EC107" i="6"/>
  <c r="EB107" i="6"/>
  <c r="EA107" i="6"/>
  <c r="DZ107" i="6"/>
  <c r="DY107" i="6"/>
  <c r="DX107" i="6"/>
  <c r="DW107" i="6"/>
  <c r="DV107" i="6"/>
  <c r="DU107" i="6"/>
  <c r="DT107" i="6"/>
  <c r="DS107" i="6"/>
  <c r="DR107" i="6"/>
  <c r="DQ107" i="6"/>
  <c r="DP107" i="6"/>
  <c r="DO107" i="6"/>
  <c r="DN107" i="6"/>
  <c r="DM107" i="6"/>
  <c r="DL107" i="6"/>
  <c r="DK107" i="6"/>
  <c r="DJ107" i="6"/>
  <c r="DI107" i="6"/>
  <c r="DH107" i="6"/>
  <c r="DG107" i="6"/>
  <c r="DF107" i="6"/>
  <c r="DE107" i="6"/>
  <c r="DD107" i="6"/>
  <c r="DC107" i="6"/>
  <c r="DB107" i="6"/>
  <c r="DA107" i="6"/>
  <c r="CZ107" i="6"/>
  <c r="CY107" i="6"/>
  <c r="CX107" i="6"/>
  <c r="CW107" i="6"/>
  <c r="CV107" i="6"/>
  <c r="CU107" i="6"/>
  <c r="CT107" i="6"/>
  <c r="CS107" i="6"/>
  <c r="CR107" i="6"/>
  <c r="CQ107" i="6"/>
  <c r="CP107" i="6"/>
  <c r="CO107" i="6"/>
  <c r="CN107" i="6"/>
  <c r="CM107" i="6"/>
  <c r="CL107" i="6"/>
  <c r="CK107" i="6"/>
  <c r="CJ107" i="6"/>
  <c r="CI107" i="6"/>
  <c r="CH107" i="6"/>
  <c r="CG107" i="6"/>
  <c r="CF107" i="6"/>
  <c r="CE107" i="6"/>
  <c r="CD107" i="6"/>
  <c r="CC107" i="6"/>
  <c r="CB107" i="6"/>
  <c r="CA107" i="6"/>
  <c r="BZ107" i="6"/>
  <c r="BY107" i="6"/>
  <c r="BX107" i="6"/>
  <c r="BW107" i="6"/>
  <c r="BV107" i="6"/>
  <c r="BU107" i="6"/>
  <c r="BT107" i="6"/>
  <c r="BS107" i="6"/>
  <c r="BR107" i="6"/>
  <c r="BQ107" i="6"/>
  <c r="BP107" i="6"/>
  <c r="BO107" i="6"/>
  <c r="BN107" i="6"/>
  <c r="BM107" i="6"/>
  <c r="BL107" i="6"/>
  <c r="BK107" i="6"/>
  <c r="BJ107" i="6"/>
  <c r="BI107" i="6"/>
  <c r="BH107" i="6"/>
  <c r="BG107" i="6"/>
  <c r="BF107" i="6"/>
  <c r="BE107" i="6"/>
  <c r="BD107" i="6"/>
  <c r="BC107" i="6"/>
  <c r="BB107" i="6"/>
  <c r="BA107" i="6"/>
  <c r="AZ107" i="6"/>
  <c r="AY107" i="6"/>
  <c r="AX107" i="6"/>
  <c r="AW107" i="6"/>
  <c r="AV107" i="6"/>
  <c r="AU107" i="6"/>
  <c r="AT107" i="6"/>
  <c r="AS107" i="6"/>
  <c r="AR107" i="6"/>
  <c r="AQ107" i="6"/>
  <c r="AP107" i="6"/>
  <c r="AO107" i="6"/>
  <c r="AN107" i="6"/>
  <c r="AM107" i="6"/>
  <c r="AL107" i="6"/>
  <c r="AK107" i="6"/>
  <c r="AJ107" i="6"/>
  <c r="AI107" i="6"/>
  <c r="AH107" i="6"/>
  <c r="AG107" i="6"/>
  <c r="AF107" i="6"/>
  <c r="AE107" i="6"/>
  <c r="AD107" i="6"/>
  <c r="AC107" i="6"/>
  <c r="AB107" i="6"/>
  <c r="AA107" i="6"/>
  <c r="Z107" i="6"/>
  <c r="Y107" i="6"/>
  <c r="X107" i="6"/>
  <c r="W107" i="6"/>
  <c r="V107" i="6"/>
  <c r="U107" i="6"/>
  <c r="T107" i="6"/>
  <c r="S107" i="6"/>
  <c r="R107" i="6"/>
  <c r="Q107" i="6"/>
  <c r="P107" i="6"/>
  <c r="O107" i="6"/>
  <c r="N107" i="6"/>
  <c r="M107" i="6"/>
  <c r="I107" i="6"/>
  <c r="SX106" i="6"/>
  <c r="SW106" i="6"/>
  <c r="SV106" i="6"/>
  <c r="SU106" i="6"/>
  <c r="ST106" i="6"/>
  <c r="SS106" i="6"/>
  <c r="SR106" i="6"/>
  <c r="SQ106" i="6"/>
  <c r="SP106" i="6"/>
  <c r="SO106" i="6"/>
  <c r="SN106" i="6"/>
  <c r="SM106" i="6"/>
  <c r="SL106" i="6"/>
  <c r="SK106" i="6"/>
  <c r="SJ106" i="6"/>
  <c r="SI106" i="6"/>
  <c r="SH106" i="6"/>
  <c r="SG106" i="6"/>
  <c r="SF106" i="6"/>
  <c r="SE106" i="6"/>
  <c r="SD106" i="6"/>
  <c r="SC106" i="6"/>
  <c r="SB106" i="6"/>
  <c r="SA106" i="6"/>
  <c r="RZ106" i="6"/>
  <c r="RY106" i="6"/>
  <c r="RX106" i="6"/>
  <c r="RW106" i="6"/>
  <c r="RV106" i="6"/>
  <c r="RU106" i="6"/>
  <c r="RT106" i="6"/>
  <c r="RS106" i="6"/>
  <c r="RR106" i="6"/>
  <c r="RQ106" i="6"/>
  <c r="RP106" i="6"/>
  <c r="RO106" i="6"/>
  <c r="RN106" i="6"/>
  <c r="RM106" i="6"/>
  <c r="RL106" i="6"/>
  <c r="RK106" i="6"/>
  <c r="RJ106" i="6"/>
  <c r="RI106" i="6"/>
  <c r="RH106" i="6"/>
  <c r="RG106" i="6"/>
  <c r="RF106" i="6"/>
  <c r="RE106" i="6"/>
  <c r="RD106" i="6"/>
  <c r="RC106" i="6"/>
  <c r="RB106" i="6"/>
  <c r="RA106" i="6"/>
  <c r="QZ106" i="6"/>
  <c r="QY106" i="6"/>
  <c r="QX106" i="6"/>
  <c r="QW106" i="6"/>
  <c r="QV106" i="6"/>
  <c r="QU106" i="6"/>
  <c r="QT106" i="6"/>
  <c r="QS106" i="6"/>
  <c r="QR106" i="6"/>
  <c r="QQ106" i="6"/>
  <c r="QP106" i="6"/>
  <c r="QO106" i="6"/>
  <c r="QN106" i="6"/>
  <c r="QM106" i="6"/>
  <c r="QL106" i="6"/>
  <c r="QK106" i="6"/>
  <c r="QJ106" i="6"/>
  <c r="QI106" i="6"/>
  <c r="QH106" i="6"/>
  <c r="QG106" i="6"/>
  <c r="QF106" i="6"/>
  <c r="QE106" i="6"/>
  <c r="QD106" i="6"/>
  <c r="QC106" i="6"/>
  <c r="QB106" i="6"/>
  <c r="QA106" i="6"/>
  <c r="PZ106" i="6"/>
  <c r="PY106" i="6"/>
  <c r="PX106" i="6"/>
  <c r="PW106" i="6"/>
  <c r="PV106" i="6"/>
  <c r="PU106" i="6"/>
  <c r="PT106" i="6"/>
  <c r="PS106" i="6"/>
  <c r="PR106" i="6"/>
  <c r="PQ106" i="6"/>
  <c r="PP106" i="6"/>
  <c r="PO106" i="6"/>
  <c r="PN106" i="6"/>
  <c r="PM106" i="6"/>
  <c r="PL106" i="6"/>
  <c r="PK106" i="6"/>
  <c r="PJ106" i="6"/>
  <c r="PI106" i="6"/>
  <c r="PH106" i="6"/>
  <c r="PG106" i="6"/>
  <c r="PF106" i="6"/>
  <c r="PE106" i="6"/>
  <c r="PD106" i="6"/>
  <c r="PC106" i="6"/>
  <c r="PB106" i="6"/>
  <c r="PA106" i="6"/>
  <c r="OZ106" i="6"/>
  <c r="OY106" i="6"/>
  <c r="OX106" i="6"/>
  <c r="OW106" i="6"/>
  <c r="OV106" i="6"/>
  <c r="OU106" i="6"/>
  <c r="OT106" i="6"/>
  <c r="OS106" i="6"/>
  <c r="OR106" i="6"/>
  <c r="OQ106" i="6"/>
  <c r="OP106" i="6"/>
  <c r="OO106" i="6"/>
  <c r="ON106" i="6"/>
  <c r="OM106" i="6"/>
  <c r="OL106" i="6"/>
  <c r="OK106" i="6"/>
  <c r="OJ106" i="6"/>
  <c r="OI106" i="6"/>
  <c r="OH106" i="6"/>
  <c r="OG106" i="6"/>
  <c r="OF106" i="6"/>
  <c r="OE106" i="6"/>
  <c r="OD106" i="6"/>
  <c r="OC106" i="6"/>
  <c r="OB106" i="6"/>
  <c r="OA106" i="6"/>
  <c r="NZ106" i="6"/>
  <c r="NY106" i="6"/>
  <c r="NX106" i="6"/>
  <c r="NW106" i="6"/>
  <c r="NV106" i="6"/>
  <c r="NU106" i="6"/>
  <c r="NT106" i="6"/>
  <c r="NS106" i="6"/>
  <c r="NR106" i="6"/>
  <c r="NQ106" i="6"/>
  <c r="NP106" i="6"/>
  <c r="NO106" i="6"/>
  <c r="NN106" i="6"/>
  <c r="NM106" i="6"/>
  <c r="NL106" i="6"/>
  <c r="NK106" i="6"/>
  <c r="NJ106" i="6"/>
  <c r="NI106" i="6"/>
  <c r="NH106" i="6"/>
  <c r="NG106" i="6"/>
  <c r="NF106" i="6"/>
  <c r="NE106" i="6"/>
  <c r="ND106" i="6"/>
  <c r="NC106" i="6"/>
  <c r="NB106" i="6"/>
  <c r="NA106" i="6"/>
  <c r="MZ106" i="6"/>
  <c r="MY106" i="6"/>
  <c r="MX106" i="6"/>
  <c r="MW106" i="6"/>
  <c r="MV106" i="6"/>
  <c r="MU106" i="6"/>
  <c r="MT106" i="6"/>
  <c r="MS106" i="6"/>
  <c r="MR106" i="6"/>
  <c r="MQ106" i="6"/>
  <c r="MP106" i="6"/>
  <c r="MO106" i="6"/>
  <c r="MN106" i="6"/>
  <c r="MM106" i="6"/>
  <c r="ML106" i="6"/>
  <c r="MK106" i="6"/>
  <c r="MJ106" i="6"/>
  <c r="MI106" i="6"/>
  <c r="MH106" i="6"/>
  <c r="MG106" i="6"/>
  <c r="MF106" i="6"/>
  <c r="ME106" i="6"/>
  <c r="MD106" i="6"/>
  <c r="MC106" i="6"/>
  <c r="MB106" i="6"/>
  <c r="MA106" i="6"/>
  <c r="LZ106" i="6"/>
  <c r="LY106" i="6"/>
  <c r="LX106" i="6"/>
  <c r="LW106" i="6"/>
  <c r="LV106" i="6"/>
  <c r="LU106" i="6"/>
  <c r="LT106" i="6"/>
  <c r="LS106" i="6"/>
  <c r="LR106" i="6"/>
  <c r="LQ106" i="6"/>
  <c r="LP106" i="6"/>
  <c r="LO106" i="6"/>
  <c r="LN106" i="6"/>
  <c r="LM106" i="6"/>
  <c r="LL106" i="6"/>
  <c r="LK106" i="6"/>
  <c r="LJ106" i="6"/>
  <c r="LI106" i="6"/>
  <c r="LH106" i="6"/>
  <c r="LG106" i="6"/>
  <c r="LF106" i="6"/>
  <c r="LE106" i="6"/>
  <c r="LD106" i="6"/>
  <c r="LC106" i="6"/>
  <c r="LB106" i="6"/>
  <c r="LA106" i="6"/>
  <c r="KZ106" i="6"/>
  <c r="KY106" i="6"/>
  <c r="KX106" i="6"/>
  <c r="KW106" i="6"/>
  <c r="KV106" i="6"/>
  <c r="KU106" i="6"/>
  <c r="KT106" i="6"/>
  <c r="KS106" i="6"/>
  <c r="KR106" i="6"/>
  <c r="KQ106" i="6"/>
  <c r="KP106" i="6"/>
  <c r="KO106" i="6"/>
  <c r="KN106" i="6"/>
  <c r="KM106" i="6"/>
  <c r="KL106" i="6"/>
  <c r="KK106" i="6"/>
  <c r="KJ106" i="6"/>
  <c r="KI106" i="6"/>
  <c r="KH106" i="6"/>
  <c r="KG106" i="6"/>
  <c r="KF106" i="6"/>
  <c r="KE106" i="6"/>
  <c r="KD106" i="6"/>
  <c r="KC106" i="6"/>
  <c r="KB106" i="6"/>
  <c r="KA106" i="6"/>
  <c r="JZ106" i="6"/>
  <c r="JY106" i="6"/>
  <c r="JX106" i="6"/>
  <c r="JW106" i="6"/>
  <c r="JV106" i="6"/>
  <c r="JU106" i="6"/>
  <c r="JT106" i="6"/>
  <c r="JS106" i="6"/>
  <c r="JR106" i="6"/>
  <c r="JQ106" i="6"/>
  <c r="JP106" i="6"/>
  <c r="JO106" i="6"/>
  <c r="JN106" i="6"/>
  <c r="JM106" i="6"/>
  <c r="JL106" i="6"/>
  <c r="JK106" i="6"/>
  <c r="JJ106" i="6"/>
  <c r="JI106" i="6"/>
  <c r="JH106" i="6"/>
  <c r="JG106" i="6"/>
  <c r="JF106" i="6"/>
  <c r="JE106" i="6"/>
  <c r="JD106" i="6"/>
  <c r="JC106" i="6"/>
  <c r="JB106" i="6"/>
  <c r="JA106" i="6"/>
  <c r="IZ106" i="6"/>
  <c r="IY106" i="6"/>
  <c r="IX106" i="6"/>
  <c r="IW106" i="6"/>
  <c r="IV106" i="6"/>
  <c r="IU106" i="6"/>
  <c r="IT106" i="6"/>
  <c r="IS106" i="6"/>
  <c r="IR106" i="6"/>
  <c r="IQ106" i="6"/>
  <c r="IP106" i="6"/>
  <c r="IO106" i="6"/>
  <c r="IN106" i="6"/>
  <c r="IM106" i="6"/>
  <c r="IL106" i="6"/>
  <c r="IK106" i="6"/>
  <c r="IJ106" i="6"/>
  <c r="II106" i="6"/>
  <c r="IH106" i="6"/>
  <c r="IG106" i="6"/>
  <c r="IF106" i="6"/>
  <c r="IE106" i="6"/>
  <c r="ID106" i="6"/>
  <c r="IC106" i="6"/>
  <c r="IB106" i="6"/>
  <c r="IA106" i="6"/>
  <c r="HZ106" i="6"/>
  <c r="HY106" i="6"/>
  <c r="HX106" i="6"/>
  <c r="HW106" i="6"/>
  <c r="HV106" i="6"/>
  <c r="HU106" i="6"/>
  <c r="HT106" i="6"/>
  <c r="HS106" i="6"/>
  <c r="HR106" i="6"/>
  <c r="HQ106" i="6"/>
  <c r="HP106" i="6"/>
  <c r="HO106" i="6"/>
  <c r="HN106" i="6"/>
  <c r="HM106" i="6"/>
  <c r="HL106" i="6"/>
  <c r="HK106" i="6"/>
  <c r="HJ106" i="6"/>
  <c r="HI106" i="6"/>
  <c r="HH106" i="6"/>
  <c r="HG106" i="6"/>
  <c r="HF106" i="6"/>
  <c r="HE106" i="6"/>
  <c r="HD106" i="6"/>
  <c r="HC106" i="6"/>
  <c r="HB106" i="6"/>
  <c r="HA106" i="6"/>
  <c r="GZ106" i="6"/>
  <c r="GY106" i="6"/>
  <c r="GX106" i="6"/>
  <c r="GW106" i="6"/>
  <c r="GV106" i="6"/>
  <c r="GU106" i="6"/>
  <c r="GT106" i="6"/>
  <c r="GS106" i="6"/>
  <c r="GR106" i="6"/>
  <c r="GQ106" i="6"/>
  <c r="GP106" i="6"/>
  <c r="GO106" i="6"/>
  <c r="GN106" i="6"/>
  <c r="GM106" i="6"/>
  <c r="GL106" i="6"/>
  <c r="GK106" i="6"/>
  <c r="GJ106" i="6"/>
  <c r="GI106" i="6"/>
  <c r="GH106" i="6"/>
  <c r="GG106" i="6"/>
  <c r="GF106" i="6"/>
  <c r="GE106" i="6"/>
  <c r="GD106" i="6"/>
  <c r="GC106" i="6"/>
  <c r="GB106" i="6"/>
  <c r="GA106" i="6"/>
  <c r="FZ106" i="6"/>
  <c r="FY106" i="6"/>
  <c r="FX106" i="6"/>
  <c r="FW106" i="6"/>
  <c r="FV106" i="6"/>
  <c r="FU106" i="6"/>
  <c r="FT106" i="6"/>
  <c r="FS106" i="6"/>
  <c r="FR106" i="6"/>
  <c r="FQ106" i="6"/>
  <c r="FP106" i="6"/>
  <c r="FO106" i="6"/>
  <c r="FN106" i="6"/>
  <c r="FM106" i="6"/>
  <c r="FL106" i="6"/>
  <c r="FK106" i="6"/>
  <c r="FJ106" i="6"/>
  <c r="FI106" i="6"/>
  <c r="FH106" i="6"/>
  <c r="FG106" i="6"/>
  <c r="FF106" i="6"/>
  <c r="FE106" i="6"/>
  <c r="FD106" i="6"/>
  <c r="FC106" i="6"/>
  <c r="FB106" i="6"/>
  <c r="FA106" i="6"/>
  <c r="EZ106" i="6"/>
  <c r="EY106" i="6"/>
  <c r="EX106" i="6"/>
  <c r="EW106" i="6"/>
  <c r="EV106" i="6"/>
  <c r="EU106" i="6"/>
  <c r="ET106" i="6"/>
  <c r="ES106" i="6"/>
  <c r="ER106" i="6"/>
  <c r="EQ106" i="6"/>
  <c r="EP106" i="6"/>
  <c r="EO106" i="6"/>
  <c r="EN106" i="6"/>
  <c r="EM106" i="6"/>
  <c r="EL106" i="6"/>
  <c r="EK106" i="6"/>
  <c r="EJ106" i="6"/>
  <c r="EI106" i="6"/>
  <c r="EH106" i="6"/>
  <c r="EG106" i="6"/>
  <c r="EF106" i="6"/>
  <c r="EE106" i="6"/>
  <c r="ED106" i="6"/>
  <c r="EC106" i="6"/>
  <c r="EB106" i="6"/>
  <c r="EA106" i="6"/>
  <c r="DZ106" i="6"/>
  <c r="DY106" i="6"/>
  <c r="DX106" i="6"/>
  <c r="DW106" i="6"/>
  <c r="DV106" i="6"/>
  <c r="DU106" i="6"/>
  <c r="DT106" i="6"/>
  <c r="DS106" i="6"/>
  <c r="DR106" i="6"/>
  <c r="DQ106" i="6"/>
  <c r="DP106" i="6"/>
  <c r="DO106" i="6"/>
  <c r="DN106" i="6"/>
  <c r="DM106" i="6"/>
  <c r="DL106" i="6"/>
  <c r="DK106" i="6"/>
  <c r="DJ106" i="6"/>
  <c r="DI106" i="6"/>
  <c r="DH106" i="6"/>
  <c r="DG106" i="6"/>
  <c r="DF106" i="6"/>
  <c r="DE106" i="6"/>
  <c r="DD106" i="6"/>
  <c r="DC106" i="6"/>
  <c r="DB106" i="6"/>
  <c r="DA106" i="6"/>
  <c r="CZ106" i="6"/>
  <c r="CY106" i="6"/>
  <c r="CX106" i="6"/>
  <c r="CW106" i="6"/>
  <c r="CV106" i="6"/>
  <c r="CU106" i="6"/>
  <c r="CT106" i="6"/>
  <c r="CS106" i="6"/>
  <c r="CR106" i="6"/>
  <c r="CQ106" i="6"/>
  <c r="CP106" i="6"/>
  <c r="CO106" i="6"/>
  <c r="CN106" i="6"/>
  <c r="CM106" i="6"/>
  <c r="CL106" i="6"/>
  <c r="CK106" i="6"/>
  <c r="CJ106" i="6"/>
  <c r="CI106" i="6"/>
  <c r="CH106" i="6"/>
  <c r="CG106" i="6"/>
  <c r="CF106" i="6"/>
  <c r="CE106" i="6"/>
  <c r="CD106" i="6"/>
  <c r="CC106" i="6"/>
  <c r="CB106" i="6"/>
  <c r="CA106" i="6"/>
  <c r="BZ106" i="6"/>
  <c r="BY106" i="6"/>
  <c r="BX106" i="6"/>
  <c r="BW106" i="6"/>
  <c r="BV106" i="6"/>
  <c r="BU106" i="6"/>
  <c r="BT106" i="6"/>
  <c r="BS106" i="6"/>
  <c r="BR106" i="6"/>
  <c r="BQ106" i="6"/>
  <c r="BP106" i="6"/>
  <c r="BO106" i="6"/>
  <c r="BN106" i="6"/>
  <c r="BM106" i="6"/>
  <c r="BL106" i="6"/>
  <c r="BK106" i="6"/>
  <c r="BJ106" i="6"/>
  <c r="BI106" i="6"/>
  <c r="BH106" i="6"/>
  <c r="BG106" i="6"/>
  <c r="BF106" i="6"/>
  <c r="BE106" i="6"/>
  <c r="BD106" i="6"/>
  <c r="BC106" i="6"/>
  <c r="BB106" i="6"/>
  <c r="BA106" i="6"/>
  <c r="AZ106" i="6"/>
  <c r="AY106" i="6"/>
  <c r="AX106" i="6"/>
  <c r="AW106" i="6"/>
  <c r="AV106" i="6"/>
  <c r="AU106" i="6"/>
  <c r="AT106" i="6"/>
  <c r="AS106" i="6"/>
  <c r="AR106" i="6"/>
  <c r="AQ106" i="6"/>
  <c r="AP106" i="6"/>
  <c r="AO106" i="6"/>
  <c r="AN106" i="6"/>
  <c r="AM106" i="6"/>
  <c r="AL106" i="6"/>
  <c r="AK106" i="6"/>
  <c r="AJ106" i="6"/>
  <c r="AI106" i="6"/>
  <c r="AH106" i="6"/>
  <c r="AG106" i="6"/>
  <c r="AF106" i="6"/>
  <c r="AE106" i="6"/>
  <c r="AD106" i="6"/>
  <c r="AC106" i="6"/>
  <c r="AB106" i="6"/>
  <c r="AA106" i="6"/>
  <c r="Z106" i="6"/>
  <c r="Y106" i="6"/>
  <c r="X106" i="6"/>
  <c r="W106" i="6"/>
  <c r="V106" i="6"/>
  <c r="U106" i="6"/>
  <c r="T106" i="6"/>
  <c r="S106" i="6"/>
  <c r="R106" i="6"/>
  <c r="Q106" i="6"/>
  <c r="P106" i="6"/>
  <c r="O106" i="6"/>
  <c r="N106" i="6"/>
  <c r="M106" i="6"/>
  <c r="I106" i="6"/>
  <c r="SX105" i="6"/>
  <c r="SW105" i="6"/>
  <c r="SV105" i="6"/>
  <c r="SU105" i="6"/>
  <c r="ST105" i="6"/>
  <c r="SS105" i="6"/>
  <c r="SR105" i="6"/>
  <c r="SQ105" i="6"/>
  <c r="SP105" i="6"/>
  <c r="SO105" i="6"/>
  <c r="SN105" i="6"/>
  <c r="SM105" i="6"/>
  <c r="SL105" i="6"/>
  <c r="SK105" i="6"/>
  <c r="SJ105" i="6"/>
  <c r="SI105" i="6"/>
  <c r="SH105" i="6"/>
  <c r="SG105" i="6"/>
  <c r="SF105" i="6"/>
  <c r="SE105" i="6"/>
  <c r="SD105" i="6"/>
  <c r="SC105" i="6"/>
  <c r="SB105" i="6"/>
  <c r="SA105" i="6"/>
  <c r="RZ105" i="6"/>
  <c r="RY105" i="6"/>
  <c r="RX105" i="6"/>
  <c r="RW105" i="6"/>
  <c r="RV105" i="6"/>
  <c r="RU105" i="6"/>
  <c r="RT105" i="6"/>
  <c r="RS105" i="6"/>
  <c r="RR105" i="6"/>
  <c r="RQ105" i="6"/>
  <c r="RP105" i="6"/>
  <c r="RO105" i="6"/>
  <c r="RN105" i="6"/>
  <c r="RM105" i="6"/>
  <c r="RL105" i="6"/>
  <c r="RK105" i="6"/>
  <c r="RJ105" i="6"/>
  <c r="RI105" i="6"/>
  <c r="RH105" i="6"/>
  <c r="RG105" i="6"/>
  <c r="RF105" i="6"/>
  <c r="RE105" i="6"/>
  <c r="RD105" i="6"/>
  <c r="RC105" i="6"/>
  <c r="RB105" i="6"/>
  <c r="RA105" i="6"/>
  <c r="QZ105" i="6"/>
  <c r="QY105" i="6"/>
  <c r="QX105" i="6"/>
  <c r="QW105" i="6"/>
  <c r="QV105" i="6"/>
  <c r="QU105" i="6"/>
  <c r="QT105" i="6"/>
  <c r="QS105" i="6"/>
  <c r="QR105" i="6"/>
  <c r="QQ105" i="6"/>
  <c r="QP105" i="6"/>
  <c r="QO105" i="6"/>
  <c r="QN105" i="6"/>
  <c r="QM105" i="6"/>
  <c r="QL105" i="6"/>
  <c r="QK105" i="6"/>
  <c r="QJ105" i="6"/>
  <c r="QI105" i="6"/>
  <c r="QH105" i="6"/>
  <c r="QG105" i="6"/>
  <c r="QF105" i="6"/>
  <c r="QE105" i="6"/>
  <c r="QD105" i="6"/>
  <c r="QC105" i="6"/>
  <c r="QB105" i="6"/>
  <c r="QA105" i="6"/>
  <c r="PZ105" i="6"/>
  <c r="PY105" i="6"/>
  <c r="PX105" i="6"/>
  <c r="PW105" i="6"/>
  <c r="PV105" i="6"/>
  <c r="PU105" i="6"/>
  <c r="PT105" i="6"/>
  <c r="PS105" i="6"/>
  <c r="PR105" i="6"/>
  <c r="PQ105" i="6"/>
  <c r="PP105" i="6"/>
  <c r="PO105" i="6"/>
  <c r="PN105" i="6"/>
  <c r="PM105" i="6"/>
  <c r="PL105" i="6"/>
  <c r="PK105" i="6"/>
  <c r="PJ105" i="6"/>
  <c r="PI105" i="6"/>
  <c r="PH105" i="6"/>
  <c r="PG105" i="6"/>
  <c r="PF105" i="6"/>
  <c r="PE105" i="6"/>
  <c r="PD105" i="6"/>
  <c r="PC105" i="6"/>
  <c r="PB105" i="6"/>
  <c r="PA105" i="6"/>
  <c r="OZ105" i="6"/>
  <c r="OY105" i="6"/>
  <c r="OX105" i="6"/>
  <c r="OW105" i="6"/>
  <c r="OV105" i="6"/>
  <c r="OU105" i="6"/>
  <c r="OT105" i="6"/>
  <c r="OS105" i="6"/>
  <c r="OR105" i="6"/>
  <c r="OQ105" i="6"/>
  <c r="OP105" i="6"/>
  <c r="OO105" i="6"/>
  <c r="ON105" i="6"/>
  <c r="OM105" i="6"/>
  <c r="OL105" i="6"/>
  <c r="OK105" i="6"/>
  <c r="OJ105" i="6"/>
  <c r="OI105" i="6"/>
  <c r="OH105" i="6"/>
  <c r="OG105" i="6"/>
  <c r="OF105" i="6"/>
  <c r="OE105" i="6"/>
  <c r="OD105" i="6"/>
  <c r="OC105" i="6"/>
  <c r="OB105" i="6"/>
  <c r="OA105" i="6"/>
  <c r="NZ105" i="6"/>
  <c r="NY105" i="6"/>
  <c r="NX105" i="6"/>
  <c r="NW105" i="6"/>
  <c r="NV105" i="6"/>
  <c r="NU105" i="6"/>
  <c r="NT105" i="6"/>
  <c r="NS105" i="6"/>
  <c r="NR105" i="6"/>
  <c r="NQ105" i="6"/>
  <c r="NP105" i="6"/>
  <c r="NO105" i="6"/>
  <c r="NN105" i="6"/>
  <c r="NM105" i="6"/>
  <c r="NL105" i="6"/>
  <c r="NK105" i="6"/>
  <c r="NJ105" i="6"/>
  <c r="NI105" i="6"/>
  <c r="NH105" i="6"/>
  <c r="NG105" i="6"/>
  <c r="NF105" i="6"/>
  <c r="NE105" i="6"/>
  <c r="ND105" i="6"/>
  <c r="NC105" i="6"/>
  <c r="NB105" i="6"/>
  <c r="NA105" i="6"/>
  <c r="MZ105" i="6"/>
  <c r="MY105" i="6"/>
  <c r="MX105" i="6"/>
  <c r="MW105" i="6"/>
  <c r="MV105" i="6"/>
  <c r="MU105" i="6"/>
  <c r="MT105" i="6"/>
  <c r="MS105" i="6"/>
  <c r="MR105" i="6"/>
  <c r="MQ105" i="6"/>
  <c r="MP105" i="6"/>
  <c r="MO105" i="6"/>
  <c r="MN105" i="6"/>
  <c r="MM105" i="6"/>
  <c r="ML105" i="6"/>
  <c r="MK105" i="6"/>
  <c r="MJ105" i="6"/>
  <c r="MI105" i="6"/>
  <c r="MH105" i="6"/>
  <c r="MG105" i="6"/>
  <c r="MF105" i="6"/>
  <c r="ME105" i="6"/>
  <c r="MD105" i="6"/>
  <c r="MC105" i="6"/>
  <c r="MB105" i="6"/>
  <c r="MA105" i="6"/>
  <c r="LZ105" i="6"/>
  <c r="LY105" i="6"/>
  <c r="LX105" i="6"/>
  <c r="LW105" i="6"/>
  <c r="LV105" i="6"/>
  <c r="LU105" i="6"/>
  <c r="LT105" i="6"/>
  <c r="LS105" i="6"/>
  <c r="LR105" i="6"/>
  <c r="LQ105" i="6"/>
  <c r="LP105" i="6"/>
  <c r="LO105" i="6"/>
  <c r="LN105" i="6"/>
  <c r="LM105" i="6"/>
  <c r="LL105" i="6"/>
  <c r="LK105" i="6"/>
  <c r="LJ105" i="6"/>
  <c r="LI105" i="6"/>
  <c r="LH105" i="6"/>
  <c r="LG105" i="6"/>
  <c r="LF105" i="6"/>
  <c r="LE105" i="6"/>
  <c r="LD105" i="6"/>
  <c r="LC105" i="6"/>
  <c r="LB105" i="6"/>
  <c r="LA105" i="6"/>
  <c r="KZ105" i="6"/>
  <c r="KY105" i="6"/>
  <c r="KX105" i="6"/>
  <c r="KW105" i="6"/>
  <c r="KV105" i="6"/>
  <c r="KU105" i="6"/>
  <c r="KT105" i="6"/>
  <c r="KS105" i="6"/>
  <c r="KR105" i="6"/>
  <c r="KQ105" i="6"/>
  <c r="KP105" i="6"/>
  <c r="KO105" i="6"/>
  <c r="KN105" i="6"/>
  <c r="KM105" i="6"/>
  <c r="KL105" i="6"/>
  <c r="KK105" i="6"/>
  <c r="KJ105" i="6"/>
  <c r="KI105" i="6"/>
  <c r="KH105" i="6"/>
  <c r="KG105" i="6"/>
  <c r="KF105" i="6"/>
  <c r="KE105" i="6"/>
  <c r="KD105" i="6"/>
  <c r="KC105" i="6"/>
  <c r="KB105" i="6"/>
  <c r="KA105" i="6"/>
  <c r="JZ105" i="6"/>
  <c r="JY105" i="6"/>
  <c r="JX105" i="6"/>
  <c r="JW105" i="6"/>
  <c r="JV105" i="6"/>
  <c r="JU105" i="6"/>
  <c r="JT105" i="6"/>
  <c r="JS105" i="6"/>
  <c r="JR105" i="6"/>
  <c r="JQ105" i="6"/>
  <c r="JP105" i="6"/>
  <c r="JO105" i="6"/>
  <c r="JN105" i="6"/>
  <c r="JM105" i="6"/>
  <c r="JL105" i="6"/>
  <c r="JK105" i="6"/>
  <c r="JJ105" i="6"/>
  <c r="JI105" i="6"/>
  <c r="JH105" i="6"/>
  <c r="JG105" i="6"/>
  <c r="JF105" i="6"/>
  <c r="JE105" i="6"/>
  <c r="JD105" i="6"/>
  <c r="JC105" i="6"/>
  <c r="JB105" i="6"/>
  <c r="JA105" i="6"/>
  <c r="IZ105" i="6"/>
  <c r="IY105" i="6"/>
  <c r="IX105" i="6"/>
  <c r="IW105" i="6"/>
  <c r="IV105" i="6"/>
  <c r="IU105" i="6"/>
  <c r="IT105" i="6"/>
  <c r="IS105" i="6"/>
  <c r="IR105" i="6"/>
  <c r="IQ105" i="6"/>
  <c r="IP105" i="6"/>
  <c r="IO105" i="6"/>
  <c r="IN105" i="6"/>
  <c r="IM105" i="6"/>
  <c r="IL105" i="6"/>
  <c r="IK105" i="6"/>
  <c r="IJ105" i="6"/>
  <c r="II105" i="6"/>
  <c r="IH105" i="6"/>
  <c r="IG105" i="6"/>
  <c r="IF105" i="6"/>
  <c r="IE105" i="6"/>
  <c r="ID105" i="6"/>
  <c r="IC105" i="6"/>
  <c r="IB105" i="6"/>
  <c r="IA105" i="6"/>
  <c r="HZ105" i="6"/>
  <c r="HY105" i="6"/>
  <c r="HX105" i="6"/>
  <c r="HW105" i="6"/>
  <c r="HV105" i="6"/>
  <c r="HU105" i="6"/>
  <c r="HT105" i="6"/>
  <c r="HS105" i="6"/>
  <c r="HR105" i="6"/>
  <c r="HQ105" i="6"/>
  <c r="HP105" i="6"/>
  <c r="HO105" i="6"/>
  <c r="HN105" i="6"/>
  <c r="HM105" i="6"/>
  <c r="HL105" i="6"/>
  <c r="HK105" i="6"/>
  <c r="HJ105" i="6"/>
  <c r="HI105" i="6"/>
  <c r="HH105" i="6"/>
  <c r="HG105" i="6"/>
  <c r="HF105" i="6"/>
  <c r="HE105" i="6"/>
  <c r="HD105" i="6"/>
  <c r="HC105" i="6"/>
  <c r="HB105" i="6"/>
  <c r="HA105" i="6"/>
  <c r="GZ105" i="6"/>
  <c r="GY105" i="6"/>
  <c r="GX105" i="6"/>
  <c r="GW105" i="6"/>
  <c r="GV105" i="6"/>
  <c r="GU105" i="6"/>
  <c r="GT105" i="6"/>
  <c r="GS105" i="6"/>
  <c r="GR105" i="6"/>
  <c r="GQ105" i="6"/>
  <c r="GP105" i="6"/>
  <c r="GO105" i="6"/>
  <c r="GN105" i="6"/>
  <c r="GM105" i="6"/>
  <c r="GL105" i="6"/>
  <c r="GK105" i="6"/>
  <c r="GJ105" i="6"/>
  <c r="GI105" i="6"/>
  <c r="GH105" i="6"/>
  <c r="GG105" i="6"/>
  <c r="GF105" i="6"/>
  <c r="GE105" i="6"/>
  <c r="GD105" i="6"/>
  <c r="GC105" i="6"/>
  <c r="GB105" i="6"/>
  <c r="GA105" i="6"/>
  <c r="FZ105" i="6"/>
  <c r="FY105" i="6"/>
  <c r="FX105" i="6"/>
  <c r="FW105" i="6"/>
  <c r="FV105" i="6"/>
  <c r="FU105" i="6"/>
  <c r="FT105" i="6"/>
  <c r="FS105" i="6"/>
  <c r="FR105" i="6"/>
  <c r="FQ105" i="6"/>
  <c r="FP105" i="6"/>
  <c r="FO105" i="6"/>
  <c r="FN105" i="6"/>
  <c r="FM105" i="6"/>
  <c r="FL105" i="6"/>
  <c r="FK105" i="6"/>
  <c r="FJ105" i="6"/>
  <c r="FI105" i="6"/>
  <c r="FH105" i="6"/>
  <c r="FG105" i="6"/>
  <c r="FF105" i="6"/>
  <c r="FE105" i="6"/>
  <c r="FD105" i="6"/>
  <c r="FC105" i="6"/>
  <c r="FB105" i="6"/>
  <c r="FA105" i="6"/>
  <c r="EZ105" i="6"/>
  <c r="EY105" i="6"/>
  <c r="EX105" i="6"/>
  <c r="EW105" i="6"/>
  <c r="EV105" i="6"/>
  <c r="EU105" i="6"/>
  <c r="ET105" i="6"/>
  <c r="ES105" i="6"/>
  <c r="ER105" i="6"/>
  <c r="EQ105" i="6"/>
  <c r="EP105" i="6"/>
  <c r="EO105" i="6"/>
  <c r="EN105" i="6"/>
  <c r="EM105" i="6"/>
  <c r="EL105" i="6"/>
  <c r="EK105" i="6"/>
  <c r="EJ105" i="6"/>
  <c r="EI105" i="6"/>
  <c r="EH105" i="6"/>
  <c r="EG105" i="6"/>
  <c r="EF105" i="6"/>
  <c r="EE105" i="6"/>
  <c r="ED105" i="6"/>
  <c r="EC105" i="6"/>
  <c r="EB105" i="6"/>
  <c r="EA105" i="6"/>
  <c r="DZ105" i="6"/>
  <c r="DY105" i="6"/>
  <c r="DX105" i="6"/>
  <c r="DW105" i="6"/>
  <c r="DV105" i="6"/>
  <c r="DU105" i="6"/>
  <c r="DT105" i="6"/>
  <c r="DS105" i="6"/>
  <c r="DR105" i="6"/>
  <c r="DQ105" i="6"/>
  <c r="DP105" i="6"/>
  <c r="DO105" i="6"/>
  <c r="DN105" i="6"/>
  <c r="DM105" i="6"/>
  <c r="DL105" i="6"/>
  <c r="DK105" i="6"/>
  <c r="DJ105" i="6"/>
  <c r="DI105" i="6"/>
  <c r="DH105" i="6"/>
  <c r="DG105" i="6"/>
  <c r="DF105" i="6"/>
  <c r="DE105" i="6"/>
  <c r="DD105" i="6"/>
  <c r="DC105" i="6"/>
  <c r="DB105" i="6"/>
  <c r="DA105" i="6"/>
  <c r="CZ105" i="6"/>
  <c r="CY105" i="6"/>
  <c r="CX105" i="6"/>
  <c r="CW105" i="6"/>
  <c r="CV105" i="6"/>
  <c r="CU105" i="6"/>
  <c r="CT105" i="6"/>
  <c r="CS105" i="6"/>
  <c r="CR105" i="6"/>
  <c r="CQ105" i="6"/>
  <c r="CP105" i="6"/>
  <c r="CO105" i="6"/>
  <c r="CN105" i="6"/>
  <c r="CM105" i="6"/>
  <c r="CL105" i="6"/>
  <c r="CK105" i="6"/>
  <c r="CJ105" i="6"/>
  <c r="CI105" i="6"/>
  <c r="CH105" i="6"/>
  <c r="CG105" i="6"/>
  <c r="CF105" i="6"/>
  <c r="CE105" i="6"/>
  <c r="CD105" i="6"/>
  <c r="CC105" i="6"/>
  <c r="CB105" i="6"/>
  <c r="CA105" i="6"/>
  <c r="BZ105" i="6"/>
  <c r="BY105" i="6"/>
  <c r="BX105" i="6"/>
  <c r="BW105" i="6"/>
  <c r="BV105" i="6"/>
  <c r="BU105" i="6"/>
  <c r="BT105" i="6"/>
  <c r="BS105" i="6"/>
  <c r="BR105" i="6"/>
  <c r="BQ105" i="6"/>
  <c r="BP105" i="6"/>
  <c r="BO105" i="6"/>
  <c r="BN105" i="6"/>
  <c r="BM105" i="6"/>
  <c r="BL105" i="6"/>
  <c r="BK105" i="6"/>
  <c r="BJ105" i="6"/>
  <c r="BI105" i="6"/>
  <c r="BH105" i="6"/>
  <c r="BG105" i="6"/>
  <c r="BF105" i="6"/>
  <c r="BE105" i="6"/>
  <c r="BD105" i="6"/>
  <c r="BC105" i="6"/>
  <c r="BB105" i="6"/>
  <c r="BA105" i="6"/>
  <c r="AZ105" i="6"/>
  <c r="AY105" i="6"/>
  <c r="AX105" i="6"/>
  <c r="AW105" i="6"/>
  <c r="AV105" i="6"/>
  <c r="AU105" i="6"/>
  <c r="AT105" i="6"/>
  <c r="AS105" i="6"/>
  <c r="AR105" i="6"/>
  <c r="AQ105" i="6"/>
  <c r="AP105" i="6"/>
  <c r="AO105" i="6"/>
  <c r="AN105" i="6"/>
  <c r="AM105" i="6"/>
  <c r="AL105" i="6"/>
  <c r="AK105" i="6"/>
  <c r="AJ105" i="6"/>
  <c r="AI105" i="6"/>
  <c r="AH105" i="6"/>
  <c r="AG105" i="6"/>
  <c r="AF105" i="6"/>
  <c r="AE105" i="6"/>
  <c r="AD105" i="6"/>
  <c r="AC105" i="6"/>
  <c r="AB105" i="6"/>
  <c r="AA105" i="6"/>
  <c r="Z105" i="6"/>
  <c r="Y105" i="6"/>
  <c r="X105" i="6"/>
  <c r="W105" i="6"/>
  <c r="V105" i="6"/>
  <c r="U105" i="6"/>
  <c r="T105" i="6"/>
  <c r="S105" i="6"/>
  <c r="R105" i="6"/>
  <c r="Q105" i="6"/>
  <c r="P105" i="6"/>
  <c r="O105" i="6"/>
  <c r="N105" i="6"/>
  <c r="M105" i="6"/>
  <c r="I105" i="6"/>
  <c r="SX104" i="6"/>
  <c r="SW104" i="6"/>
  <c r="SV104" i="6"/>
  <c r="SU104" i="6"/>
  <c r="ST104" i="6"/>
  <c r="SS104" i="6"/>
  <c r="SR104" i="6"/>
  <c r="SQ104" i="6"/>
  <c r="SP104" i="6"/>
  <c r="SO104" i="6"/>
  <c r="SN104" i="6"/>
  <c r="SM104" i="6"/>
  <c r="SL104" i="6"/>
  <c r="SK104" i="6"/>
  <c r="SJ104" i="6"/>
  <c r="SI104" i="6"/>
  <c r="SH104" i="6"/>
  <c r="SG104" i="6"/>
  <c r="SF104" i="6"/>
  <c r="SE104" i="6"/>
  <c r="SD104" i="6"/>
  <c r="SC104" i="6"/>
  <c r="SB104" i="6"/>
  <c r="SA104" i="6"/>
  <c r="RZ104" i="6"/>
  <c r="RY104" i="6"/>
  <c r="RX104" i="6"/>
  <c r="RW104" i="6"/>
  <c r="RV104" i="6"/>
  <c r="RU104" i="6"/>
  <c r="RT104" i="6"/>
  <c r="RS104" i="6"/>
  <c r="RR104" i="6"/>
  <c r="RQ104" i="6"/>
  <c r="RP104" i="6"/>
  <c r="RO104" i="6"/>
  <c r="RN104" i="6"/>
  <c r="RM104" i="6"/>
  <c r="RL104" i="6"/>
  <c r="RK104" i="6"/>
  <c r="RJ104" i="6"/>
  <c r="RI104" i="6"/>
  <c r="RH104" i="6"/>
  <c r="RG104" i="6"/>
  <c r="RF104" i="6"/>
  <c r="RE104" i="6"/>
  <c r="RD104" i="6"/>
  <c r="RC104" i="6"/>
  <c r="RB104" i="6"/>
  <c r="RA104" i="6"/>
  <c r="QZ104" i="6"/>
  <c r="QY104" i="6"/>
  <c r="QX104" i="6"/>
  <c r="QW104" i="6"/>
  <c r="QV104" i="6"/>
  <c r="QU104" i="6"/>
  <c r="QT104" i="6"/>
  <c r="QS104" i="6"/>
  <c r="QR104" i="6"/>
  <c r="QQ104" i="6"/>
  <c r="QP104" i="6"/>
  <c r="QO104" i="6"/>
  <c r="QN104" i="6"/>
  <c r="QM104" i="6"/>
  <c r="QL104" i="6"/>
  <c r="QK104" i="6"/>
  <c r="QJ104" i="6"/>
  <c r="QI104" i="6"/>
  <c r="QH104" i="6"/>
  <c r="QG104" i="6"/>
  <c r="QF104" i="6"/>
  <c r="QE104" i="6"/>
  <c r="QD104" i="6"/>
  <c r="QC104" i="6"/>
  <c r="QB104" i="6"/>
  <c r="QA104" i="6"/>
  <c r="PZ104" i="6"/>
  <c r="PY104" i="6"/>
  <c r="PX104" i="6"/>
  <c r="PW104" i="6"/>
  <c r="PV104" i="6"/>
  <c r="PU104" i="6"/>
  <c r="PT104" i="6"/>
  <c r="PS104" i="6"/>
  <c r="PR104" i="6"/>
  <c r="PQ104" i="6"/>
  <c r="PP104" i="6"/>
  <c r="PO104" i="6"/>
  <c r="PN104" i="6"/>
  <c r="PM104" i="6"/>
  <c r="PL104" i="6"/>
  <c r="PK104" i="6"/>
  <c r="PJ104" i="6"/>
  <c r="PI104" i="6"/>
  <c r="PH104" i="6"/>
  <c r="PG104" i="6"/>
  <c r="PF104" i="6"/>
  <c r="PE104" i="6"/>
  <c r="PD104" i="6"/>
  <c r="PC104" i="6"/>
  <c r="PB104" i="6"/>
  <c r="PA104" i="6"/>
  <c r="OZ104" i="6"/>
  <c r="OY104" i="6"/>
  <c r="OX104" i="6"/>
  <c r="OW104" i="6"/>
  <c r="OV104" i="6"/>
  <c r="OU104" i="6"/>
  <c r="OT104" i="6"/>
  <c r="OS104" i="6"/>
  <c r="OR104" i="6"/>
  <c r="OQ104" i="6"/>
  <c r="OP104" i="6"/>
  <c r="OO104" i="6"/>
  <c r="ON104" i="6"/>
  <c r="OM104" i="6"/>
  <c r="OL104" i="6"/>
  <c r="OK104" i="6"/>
  <c r="OJ104" i="6"/>
  <c r="OI104" i="6"/>
  <c r="OH104" i="6"/>
  <c r="OG104" i="6"/>
  <c r="OF104" i="6"/>
  <c r="OE104" i="6"/>
  <c r="OD104" i="6"/>
  <c r="OC104" i="6"/>
  <c r="OB104" i="6"/>
  <c r="OA104" i="6"/>
  <c r="NZ104" i="6"/>
  <c r="NY104" i="6"/>
  <c r="NX104" i="6"/>
  <c r="NW104" i="6"/>
  <c r="NV104" i="6"/>
  <c r="NU104" i="6"/>
  <c r="NT104" i="6"/>
  <c r="NS104" i="6"/>
  <c r="NR104" i="6"/>
  <c r="NQ104" i="6"/>
  <c r="NP104" i="6"/>
  <c r="NO104" i="6"/>
  <c r="NN104" i="6"/>
  <c r="NM104" i="6"/>
  <c r="NL104" i="6"/>
  <c r="NK104" i="6"/>
  <c r="NJ104" i="6"/>
  <c r="NI104" i="6"/>
  <c r="NH104" i="6"/>
  <c r="NG104" i="6"/>
  <c r="NF104" i="6"/>
  <c r="NE104" i="6"/>
  <c r="ND104" i="6"/>
  <c r="NC104" i="6"/>
  <c r="NB104" i="6"/>
  <c r="NA104" i="6"/>
  <c r="MZ104" i="6"/>
  <c r="MY104" i="6"/>
  <c r="MX104" i="6"/>
  <c r="MW104" i="6"/>
  <c r="MV104" i="6"/>
  <c r="MU104" i="6"/>
  <c r="MT104" i="6"/>
  <c r="MS104" i="6"/>
  <c r="MR104" i="6"/>
  <c r="MQ104" i="6"/>
  <c r="MP104" i="6"/>
  <c r="MO104" i="6"/>
  <c r="MN104" i="6"/>
  <c r="MM104" i="6"/>
  <c r="ML104" i="6"/>
  <c r="MK104" i="6"/>
  <c r="MJ104" i="6"/>
  <c r="MI104" i="6"/>
  <c r="MH104" i="6"/>
  <c r="MG104" i="6"/>
  <c r="MF104" i="6"/>
  <c r="ME104" i="6"/>
  <c r="MD104" i="6"/>
  <c r="MC104" i="6"/>
  <c r="MB104" i="6"/>
  <c r="MA104" i="6"/>
  <c r="LZ104" i="6"/>
  <c r="LY104" i="6"/>
  <c r="LX104" i="6"/>
  <c r="LW104" i="6"/>
  <c r="LV104" i="6"/>
  <c r="LU104" i="6"/>
  <c r="LT104" i="6"/>
  <c r="LS104" i="6"/>
  <c r="LR104" i="6"/>
  <c r="LQ104" i="6"/>
  <c r="LP104" i="6"/>
  <c r="LO104" i="6"/>
  <c r="LN104" i="6"/>
  <c r="LM104" i="6"/>
  <c r="LL104" i="6"/>
  <c r="LK104" i="6"/>
  <c r="LJ104" i="6"/>
  <c r="LI104" i="6"/>
  <c r="LH104" i="6"/>
  <c r="LG104" i="6"/>
  <c r="LF104" i="6"/>
  <c r="LE104" i="6"/>
  <c r="LD104" i="6"/>
  <c r="LC104" i="6"/>
  <c r="LB104" i="6"/>
  <c r="LA104" i="6"/>
  <c r="KZ104" i="6"/>
  <c r="KY104" i="6"/>
  <c r="KX104" i="6"/>
  <c r="KW104" i="6"/>
  <c r="KV104" i="6"/>
  <c r="KU104" i="6"/>
  <c r="KT104" i="6"/>
  <c r="KS104" i="6"/>
  <c r="KR104" i="6"/>
  <c r="KQ104" i="6"/>
  <c r="KP104" i="6"/>
  <c r="KO104" i="6"/>
  <c r="KN104" i="6"/>
  <c r="KM104" i="6"/>
  <c r="KL104" i="6"/>
  <c r="KK104" i="6"/>
  <c r="KJ104" i="6"/>
  <c r="KI104" i="6"/>
  <c r="KH104" i="6"/>
  <c r="KG104" i="6"/>
  <c r="KF104" i="6"/>
  <c r="KE104" i="6"/>
  <c r="KD104" i="6"/>
  <c r="KC104" i="6"/>
  <c r="KB104" i="6"/>
  <c r="KA104" i="6"/>
  <c r="JZ104" i="6"/>
  <c r="JY104" i="6"/>
  <c r="JX104" i="6"/>
  <c r="JW104" i="6"/>
  <c r="JV104" i="6"/>
  <c r="JU104" i="6"/>
  <c r="JT104" i="6"/>
  <c r="JS104" i="6"/>
  <c r="JR104" i="6"/>
  <c r="JQ104" i="6"/>
  <c r="JP104" i="6"/>
  <c r="JO104" i="6"/>
  <c r="JN104" i="6"/>
  <c r="JM104" i="6"/>
  <c r="JL104" i="6"/>
  <c r="JK104" i="6"/>
  <c r="JJ104" i="6"/>
  <c r="JI104" i="6"/>
  <c r="JH104" i="6"/>
  <c r="JG104" i="6"/>
  <c r="JF104" i="6"/>
  <c r="JE104" i="6"/>
  <c r="JD104" i="6"/>
  <c r="JC104" i="6"/>
  <c r="JB104" i="6"/>
  <c r="JA104" i="6"/>
  <c r="IZ104" i="6"/>
  <c r="IY104" i="6"/>
  <c r="IX104" i="6"/>
  <c r="IW104" i="6"/>
  <c r="IV104" i="6"/>
  <c r="IU104" i="6"/>
  <c r="IT104" i="6"/>
  <c r="IS104" i="6"/>
  <c r="IR104" i="6"/>
  <c r="IQ104" i="6"/>
  <c r="IP104" i="6"/>
  <c r="IO104" i="6"/>
  <c r="IN104" i="6"/>
  <c r="IM104" i="6"/>
  <c r="IL104" i="6"/>
  <c r="IK104" i="6"/>
  <c r="IJ104" i="6"/>
  <c r="II104" i="6"/>
  <c r="IH104" i="6"/>
  <c r="IG104" i="6"/>
  <c r="IF104" i="6"/>
  <c r="IE104" i="6"/>
  <c r="ID104" i="6"/>
  <c r="IC104" i="6"/>
  <c r="IB104" i="6"/>
  <c r="IA104" i="6"/>
  <c r="HZ104" i="6"/>
  <c r="HY104" i="6"/>
  <c r="HX104" i="6"/>
  <c r="HW104" i="6"/>
  <c r="HV104" i="6"/>
  <c r="HU104" i="6"/>
  <c r="HT104" i="6"/>
  <c r="HS104" i="6"/>
  <c r="HR104" i="6"/>
  <c r="HQ104" i="6"/>
  <c r="HP104" i="6"/>
  <c r="HO104" i="6"/>
  <c r="HN104" i="6"/>
  <c r="HM104" i="6"/>
  <c r="HL104" i="6"/>
  <c r="HK104" i="6"/>
  <c r="HJ104" i="6"/>
  <c r="HI104" i="6"/>
  <c r="HH104" i="6"/>
  <c r="HG104" i="6"/>
  <c r="HF104" i="6"/>
  <c r="HE104" i="6"/>
  <c r="HD104" i="6"/>
  <c r="HC104" i="6"/>
  <c r="HB104" i="6"/>
  <c r="HA104" i="6"/>
  <c r="GZ104" i="6"/>
  <c r="GY104" i="6"/>
  <c r="GX104" i="6"/>
  <c r="GW104" i="6"/>
  <c r="GV104" i="6"/>
  <c r="GU104" i="6"/>
  <c r="GT104" i="6"/>
  <c r="GS104" i="6"/>
  <c r="GR104" i="6"/>
  <c r="GQ104" i="6"/>
  <c r="GP104" i="6"/>
  <c r="GO104" i="6"/>
  <c r="GN104" i="6"/>
  <c r="GM104" i="6"/>
  <c r="GL104" i="6"/>
  <c r="GK104" i="6"/>
  <c r="GJ104" i="6"/>
  <c r="GI104" i="6"/>
  <c r="GH104" i="6"/>
  <c r="GG104" i="6"/>
  <c r="GF104" i="6"/>
  <c r="GE104" i="6"/>
  <c r="GD104" i="6"/>
  <c r="GC104" i="6"/>
  <c r="GB104" i="6"/>
  <c r="GA104" i="6"/>
  <c r="FZ104" i="6"/>
  <c r="FY104" i="6"/>
  <c r="FX104" i="6"/>
  <c r="FW104" i="6"/>
  <c r="FV104" i="6"/>
  <c r="FU104" i="6"/>
  <c r="FT104" i="6"/>
  <c r="FS104" i="6"/>
  <c r="FR104" i="6"/>
  <c r="FQ104" i="6"/>
  <c r="FP104" i="6"/>
  <c r="FO104" i="6"/>
  <c r="FN104" i="6"/>
  <c r="FM104" i="6"/>
  <c r="FL104" i="6"/>
  <c r="FK104" i="6"/>
  <c r="FJ104" i="6"/>
  <c r="FI104" i="6"/>
  <c r="FH104" i="6"/>
  <c r="FG104" i="6"/>
  <c r="FF104" i="6"/>
  <c r="FE104" i="6"/>
  <c r="FD104" i="6"/>
  <c r="FC104" i="6"/>
  <c r="FB104" i="6"/>
  <c r="FA104" i="6"/>
  <c r="EZ104" i="6"/>
  <c r="EY104" i="6"/>
  <c r="EX104" i="6"/>
  <c r="EW104" i="6"/>
  <c r="EV104" i="6"/>
  <c r="EU104" i="6"/>
  <c r="ET104" i="6"/>
  <c r="ES104" i="6"/>
  <c r="ER104" i="6"/>
  <c r="EQ104" i="6"/>
  <c r="EP104" i="6"/>
  <c r="EO104" i="6"/>
  <c r="EN104" i="6"/>
  <c r="EM104" i="6"/>
  <c r="EL104" i="6"/>
  <c r="EK104" i="6"/>
  <c r="EJ104" i="6"/>
  <c r="EI104" i="6"/>
  <c r="EH104" i="6"/>
  <c r="EG104" i="6"/>
  <c r="EF104" i="6"/>
  <c r="EE104" i="6"/>
  <c r="ED104" i="6"/>
  <c r="EC104" i="6"/>
  <c r="EB104" i="6"/>
  <c r="EA104" i="6"/>
  <c r="DZ104" i="6"/>
  <c r="DY104" i="6"/>
  <c r="DX104" i="6"/>
  <c r="DW104" i="6"/>
  <c r="DV104" i="6"/>
  <c r="DU104" i="6"/>
  <c r="DT104" i="6"/>
  <c r="DS104" i="6"/>
  <c r="DR104" i="6"/>
  <c r="DQ104" i="6"/>
  <c r="DP104" i="6"/>
  <c r="DO104" i="6"/>
  <c r="DN104" i="6"/>
  <c r="DM104" i="6"/>
  <c r="DL104" i="6"/>
  <c r="DK104" i="6"/>
  <c r="DJ104" i="6"/>
  <c r="DI104" i="6"/>
  <c r="DH104" i="6"/>
  <c r="DG104" i="6"/>
  <c r="DF104" i="6"/>
  <c r="DE104" i="6"/>
  <c r="DD104" i="6"/>
  <c r="DC104" i="6"/>
  <c r="DB104" i="6"/>
  <c r="DA104" i="6"/>
  <c r="CZ104" i="6"/>
  <c r="CY104" i="6"/>
  <c r="CX104" i="6"/>
  <c r="CW104" i="6"/>
  <c r="CV104" i="6"/>
  <c r="CU104" i="6"/>
  <c r="CT104" i="6"/>
  <c r="CS104" i="6"/>
  <c r="CR104" i="6"/>
  <c r="CQ104" i="6"/>
  <c r="CP104" i="6"/>
  <c r="CO104" i="6"/>
  <c r="CN104" i="6"/>
  <c r="CM104" i="6"/>
  <c r="CL104" i="6"/>
  <c r="CK104" i="6"/>
  <c r="CJ104" i="6"/>
  <c r="CI104" i="6"/>
  <c r="CH104" i="6"/>
  <c r="CG104" i="6"/>
  <c r="CF104" i="6"/>
  <c r="CE104" i="6"/>
  <c r="CD104" i="6"/>
  <c r="CC104" i="6"/>
  <c r="CB104" i="6"/>
  <c r="CA104" i="6"/>
  <c r="BZ104" i="6"/>
  <c r="BY104" i="6"/>
  <c r="BX104" i="6"/>
  <c r="BW104" i="6"/>
  <c r="BV104" i="6"/>
  <c r="BU104" i="6"/>
  <c r="BT104" i="6"/>
  <c r="BS104" i="6"/>
  <c r="BR104" i="6"/>
  <c r="BQ104" i="6"/>
  <c r="BP104" i="6"/>
  <c r="BO104" i="6"/>
  <c r="BN104" i="6"/>
  <c r="BM104" i="6"/>
  <c r="BL104" i="6"/>
  <c r="BK104" i="6"/>
  <c r="BJ104" i="6"/>
  <c r="BI104" i="6"/>
  <c r="BH104" i="6"/>
  <c r="BG104" i="6"/>
  <c r="BF104" i="6"/>
  <c r="BE104" i="6"/>
  <c r="BD104" i="6"/>
  <c r="BC104" i="6"/>
  <c r="BB104" i="6"/>
  <c r="BA104" i="6"/>
  <c r="AZ104" i="6"/>
  <c r="AY104" i="6"/>
  <c r="AX104" i="6"/>
  <c r="AW104" i="6"/>
  <c r="AV104" i="6"/>
  <c r="AU104" i="6"/>
  <c r="AT104" i="6"/>
  <c r="AS104" i="6"/>
  <c r="AR104" i="6"/>
  <c r="AQ104" i="6"/>
  <c r="AP104" i="6"/>
  <c r="AO104" i="6"/>
  <c r="AN104" i="6"/>
  <c r="AM104" i="6"/>
  <c r="AL104" i="6"/>
  <c r="AK104" i="6"/>
  <c r="AJ104" i="6"/>
  <c r="AI104" i="6"/>
  <c r="AH104" i="6"/>
  <c r="AG104" i="6"/>
  <c r="AF104" i="6"/>
  <c r="AE104" i="6"/>
  <c r="AD104" i="6"/>
  <c r="AC104" i="6"/>
  <c r="AB104" i="6"/>
  <c r="AA104" i="6"/>
  <c r="Z104" i="6"/>
  <c r="Y104" i="6"/>
  <c r="X104" i="6"/>
  <c r="W104" i="6"/>
  <c r="V104" i="6"/>
  <c r="U104" i="6"/>
  <c r="T104" i="6"/>
  <c r="S104" i="6"/>
  <c r="R104" i="6"/>
  <c r="Q104" i="6"/>
  <c r="P104" i="6"/>
  <c r="O104" i="6"/>
  <c r="N104" i="6"/>
  <c r="M104" i="6"/>
  <c r="I104" i="6"/>
  <c r="SX103" i="6"/>
  <c r="SW103" i="6"/>
  <c r="SV103" i="6"/>
  <c r="SU103" i="6"/>
  <c r="ST103" i="6"/>
  <c r="SS103" i="6"/>
  <c r="SR103" i="6"/>
  <c r="SQ103" i="6"/>
  <c r="SP103" i="6"/>
  <c r="SO103" i="6"/>
  <c r="SN103" i="6"/>
  <c r="SM103" i="6"/>
  <c r="SL103" i="6"/>
  <c r="SK103" i="6"/>
  <c r="SJ103" i="6"/>
  <c r="SI103" i="6"/>
  <c r="SH103" i="6"/>
  <c r="SG103" i="6"/>
  <c r="SF103" i="6"/>
  <c r="SE103" i="6"/>
  <c r="SD103" i="6"/>
  <c r="SC103" i="6"/>
  <c r="SB103" i="6"/>
  <c r="SA103" i="6"/>
  <c r="RZ103" i="6"/>
  <c r="RY103" i="6"/>
  <c r="RX103" i="6"/>
  <c r="RW103" i="6"/>
  <c r="RV103" i="6"/>
  <c r="RU103" i="6"/>
  <c r="RT103" i="6"/>
  <c r="RS103" i="6"/>
  <c r="RR103" i="6"/>
  <c r="RQ103" i="6"/>
  <c r="RP103" i="6"/>
  <c r="RO103" i="6"/>
  <c r="RN103" i="6"/>
  <c r="RM103" i="6"/>
  <c r="RL103" i="6"/>
  <c r="RK103" i="6"/>
  <c r="RJ103" i="6"/>
  <c r="RI103" i="6"/>
  <c r="RH103" i="6"/>
  <c r="RG103" i="6"/>
  <c r="RF103" i="6"/>
  <c r="RE103" i="6"/>
  <c r="RD103" i="6"/>
  <c r="RC103" i="6"/>
  <c r="RB103" i="6"/>
  <c r="RA103" i="6"/>
  <c r="QZ103" i="6"/>
  <c r="QY103" i="6"/>
  <c r="QX103" i="6"/>
  <c r="QW103" i="6"/>
  <c r="QV103" i="6"/>
  <c r="QU103" i="6"/>
  <c r="QT103" i="6"/>
  <c r="QS103" i="6"/>
  <c r="QR103" i="6"/>
  <c r="QQ103" i="6"/>
  <c r="QP103" i="6"/>
  <c r="QO103" i="6"/>
  <c r="QN103" i="6"/>
  <c r="QM103" i="6"/>
  <c r="QL103" i="6"/>
  <c r="QK103" i="6"/>
  <c r="QJ103" i="6"/>
  <c r="QI103" i="6"/>
  <c r="QH103" i="6"/>
  <c r="QG103" i="6"/>
  <c r="QF103" i="6"/>
  <c r="QE103" i="6"/>
  <c r="QD103" i="6"/>
  <c r="QC103" i="6"/>
  <c r="QB103" i="6"/>
  <c r="QA103" i="6"/>
  <c r="PZ103" i="6"/>
  <c r="PY103" i="6"/>
  <c r="PX103" i="6"/>
  <c r="PW103" i="6"/>
  <c r="PV103" i="6"/>
  <c r="PU103" i="6"/>
  <c r="PT103" i="6"/>
  <c r="PS103" i="6"/>
  <c r="PR103" i="6"/>
  <c r="PQ103" i="6"/>
  <c r="PP103" i="6"/>
  <c r="PO103" i="6"/>
  <c r="PN103" i="6"/>
  <c r="PM103" i="6"/>
  <c r="PL103" i="6"/>
  <c r="PK103" i="6"/>
  <c r="PJ103" i="6"/>
  <c r="PI103" i="6"/>
  <c r="PH103" i="6"/>
  <c r="PG103" i="6"/>
  <c r="PF103" i="6"/>
  <c r="PE103" i="6"/>
  <c r="PD103" i="6"/>
  <c r="PC103" i="6"/>
  <c r="PB103" i="6"/>
  <c r="PA103" i="6"/>
  <c r="OZ103" i="6"/>
  <c r="OY103" i="6"/>
  <c r="OX103" i="6"/>
  <c r="OW103" i="6"/>
  <c r="OV103" i="6"/>
  <c r="OU103" i="6"/>
  <c r="OT103" i="6"/>
  <c r="OS103" i="6"/>
  <c r="OR103" i="6"/>
  <c r="OQ103" i="6"/>
  <c r="OP103" i="6"/>
  <c r="OO103" i="6"/>
  <c r="ON103" i="6"/>
  <c r="OM103" i="6"/>
  <c r="OL103" i="6"/>
  <c r="OK103" i="6"/>
  <c r="OJ103" i="6"/>
  <c r="OI103" i="6"/>
  <c r="OH103" i="6"/>
  <c r="OG103" i="6"/>
  <c r="OF103" i="6"/>
  <c r="OE103" i="6"/>
  <c r="OD103" i="6"/>
  <c r="OC103" i="6"/>
  <c r="OB103" i="6"/>
  <c r="OA103" i="6"/>
  <c r="NZ103" i="6"/>
  <c r="NY103" i="6"/>
  <c r="NX103" i="6"/>
  <c r="NW103" i="6"/>
  <c r="NV103" i="6"/>
  <c r="NU103" i="6"/>
  <c r="NT103" i="6"/>
  <c r="NS103" i="6"/>
  <c r="NR103" i="6"/>
  <c r="NQ103" i="6"/>
  <c r="NP103" i="6"/>
  <c r="NO103" i="6"/>
  <c r="NN103" i="6"/>
  <c r="NM103" i="6"/>
  <c r="NL103" i="6"/>
  <c r="NK103" i="6"/>
  <c r="NJ103" i="6"/>
  <c r="NI103" i="6"/>
  <c r="NH103" i="6"/>
  <c r="NG103" i="6"/>
  <c r="NF103" i="6"/>
  <c r="NE103" i="6"/>
  <c r="ND103" i="6"/>
  <c r="NC103" i="6"/>
  <c r="NB103" i="6"/>
  <c r="NA103" i="6"/>
  <c r="MZ103" i="6"/>
  <c r="MY103" i="6"/>
  <c r="MX103" i="6"/>
  <c r="MW103" i="6"/>
  <c r="MV103" i="6"/>
  <c r="MU103" i="6"/>
  <c r="MT103" i="6"/>
  <c r="MS103" i="6"/>
  <c r="MR103" i="6"/>
  <c r="MQ103" i="6"/>
  <c r="MP103" i="6"/>
  <c r="MO103" i="6"/>
  <c r="MN103" i="6"/>
  <c r="MM103" i="6"/>
  <c r="ML103" i="6"/>
  <c r="MK103" i="6"/>
  <c r="MJ103" i="6"/>
  <c r="MI103" i="6"/>
  <c r="MH103" i="6"/>
  <c r="MG103" i="6"/>
  <c r="MF103" i="6"/>
  <c r="ME103" i="6"/>
  <c r="MD103" i="6"/>
  <c r="MC103" i="6"/>
  <c r="MB103" i="6"/>
  <c r="MA103" i="6"/>
  <c r="LZ103" i="6"/>
  <c r="LY103" i="6"/>
  <c r="LX103" i="6"/>
  <c r="LW103" i="6"/>
  <c r="LV103" i="6"/>
  <c r="LU103" i="6"/>
  <c r="LT103" i="6"/>
  <c r="LS103" i="6"/>
  <c r="LR103" i="6"/>
  <c r="LQ103" i="6"/>
  <c r="LP103" i="6"/>
  <c r="LO103" i="6"/>
  <c r="LN103" i="6"/>
  <c r="LM103" i="6"/>
  <c r="LL103" i="6"/>
  <c r="LK103" i="6"/>
  <c r="LJ103" i="6"/>
  <c r="LI103" i="6"/>
  <c r="LH103" i="6"/>
  <c r="LG103" i="6"/>
  <c r="LF103" i="6"/>
  <c r="LE103" i="6"/>
  <c r="LD103" i="6"/>
  <c r="LC103" i="6"/>
  <c r="LB103" i="6"/>
  <c r="LA103" i="6"/>
  <c r="KZ103" i="6"/>
  <c r="KY103" i="6"/>
  <c r="KX103" i="6"/>
  <c r="KW103" i="6"/>
  <c r="KV103" i="6"/>
  <c r="KU103" i="6"/>
  <c r="KT103" i="6"/>
  <c r="KS103" i="6"/>
  <c r="KR103" i="6"/>
  <c r="KQ103" i="6"/>
  <c r="KP103" i="6"/>
  <c r="KO103" i="6"/>
  <c r="KN103" i="6"/>
  <c r="KM103" i="6"/>
  <c r="KL103" i="6"/>
  <c r="KK103" i="6"/>
  <c r="KJ103" i="6"/>
  <c r="KI103" i="6"/>
  <c r="KH103" i="6"/>
  <c r="KG103" i="6"/>
  <c r="KF103" i="6"/>
  <c r="KE103" i="6"/>
  <c r="KD103" i="6"/>
  <c r="KC103" i="6"/>
  <c r="KB103" i="6"/>
  <c r="KA103" i="6"/>
  <c r="JZ103" i="6"/>
  <c r="JY103" i="6"/>
  <c r="JX103" i="6"/>
  <c r="JW103" i="6"/>
  <c r="JV103" i="6"/>
  <c r="JU103" i="6"/>
  <c r="JT103" i="6"/>
  <c r="JS103" i="6"/>
  <c r="JR103" i="6"/>
  <c r="JQ103" i="6"/>
  <c r="JP103" i="6"/>
  <c r="JO103" i="6"/>
  <c r="JN103" i="6"/>
  <c r="JM103" i="6"/>
  <c r="JL103" i="6"/>
  <c r="JK103" i="6"/>
  <c r="JJ103" i="6"/>
  <c r="JI103" i="6"/>
  <c r="JH103" i="6"/>
  <c r="JG103" i="6"/>
  <c r="JF103" i="6"/>
  <c r="JE103" i="6"/>
  <c r="JD103" i="6"/>
  <c r="JC103" i="6"/>
  <c r="JB103" i="6"/>
  <c r="JA103" i="6"/>
  <c r="IZ103" i="6"/>
  <c r="IY103" i="6"/>
  <c r="IX103" i="6"/>
  <c r="IW103" i="6"/>
  <c r="IV103" i="6"/>
  <c r="IU103" i="6"/>
  <c r="IT103" i="6"/>
  <c r="IS103" i="6"/>
  <c r="IR103" i="6"/>
  <c r="IQ103" i="6"/>
  <c r="IP103" i="6"/>
  <c r="IO103" i="6"/>
  <c r="IN103" i="6"/>
  <c r="IM103" i="6"/>
  <c r="IL103" i="6"/>
  <c r="IK103" i="6"/>
  <c r="IJ103" i="6"/>
  <c r="II103" i="6"/>
  <c r="IH103" i="6"/>
  <c r="IG103" i="6"/>
  <c r="IF103" i="6"/>
  <c r="IE103" i="6"/>
  <c r="ID103" i="6"/>
  <c r="IC103" i="6"/>
  <c r="IB103" i="6"/>
  <c r="IA103" i="6"/>
  <c r="HZ103" i="6"/>
  <c r="HY103" i="6"/>
  <c r="HX103" i="6"/>
  <c r="HW103" i="6"/>
  <c r="HV103" i="6"/>
  <c r="HU103" i="6"/>
  <c r="HT103" i="6"/>
  <c r="HS103" i="6"/>
  <c r="HR103" i="6"/>
  <c r="HQ103" i="6"/>
  <c r="HP103" i="6"/>
  <c r="HO103" i="6"/>
  <c r="HN103" i="6"/>
  <c r="HM103" i="6"/>
  <c r="HL103" i="6"/>
  <c r="HK103" i="6"/>
  <c r="HJ103" i="6"/>
  <c r="HI103" i="6"/>
  <c r="HH103" i="6"/>
  <c r="HG103" i="6"/>
  <c r="HF103" i="6"/>
  <c r="HE103" i="6"/>
  <c r="HD103" i="6"/>
  <c r="HC103" i="6"/>
  <c r="HB103" i="6"/>
  <c r="HA103" i="6"/>
  <c r="GZ103" i="6"/>
  <c r="GY103" i="6"/>
  <c r="GX103" i="6"/>
  <c r="GW103" i="6"/>
  <c r="GV103" i="6"/>
  <c r="GU103" i="6"/>
  <c r="GT103" i="6"/>
  <c r="GS103" i="6"/>
  <c r="GR103" i="6"/>
  <c r="GQ103" i="6"/>
  <c r="GP103" i="6"/>
  <c r="GO103" i="6"/>
  <c r="GN103" i="6"/>
  <c r="GM103" i="6"/>
  <c r="GL103" i="6"/>
  <c r="GK103" i="6"/>
  <c r="GJ103" i="6"/>
  <c r="GI103" i="6"/>
  <c r="GH103" i="6"/>
  <c r="GG103" i="6"/>
  <c r="GF103" i="6"/>
  <c r="GE103" i="6"/>
  <c r="GD103" i="6"/>
  <c r="GC103" i="6"/>
  <c r="GB103" i="6"/>
  <c r="GA103" i="6"/>
  <c r="FZ103" i="6"/>
  <c r="FY103" i="6"/>
  <c r="FX103" i="6"/>
  <c r="FW103" i="6"/>
  <c r="FV103" i="6"/>
  <c r="FU103" i="6"/>
  <c r="FT103" i="6"/>
  <c r="FS103" i="6"/>
  <c r="FR103" i="6"/>
  <c r="FQ103" i="6"/>
  <c r="FP103" i="6"/>
  <c r="FO103" i="6"/>
  <c r="FN103" i="6"/>
  <c r="FM103" i="6"/>
  <c r="FL103" i="6"/>
  <c r="FK103" i="6"/>
  <c r="FJ103" i="6"/>
  <c r="FI103" i="6"/>
  <c r="FH103" i="6"/>
  <c r="FG103" i="6"/>
  <c r="FF103" i="6"/>
  <c r="FE103" i="6"/>
  <c r="FD103" i="6"/>
  <c r="FC103" i="6"/>
  <c r="FB103" i="6"/>
  <c r="FA103" i="6"/>
  <c r="EZ103" i="6"/>
  <c r="EY103" i="6"/>
  <c r="EX103" i="6"/>
  <c r="EW103" i="6"/>
  <c r="EV103" i="6"/>
  <c r="EU103" i="6"/>
  <c r="ET103" i="6"/>
  <c r="ES103" i="6"/>
  <c r="ER103" i="6"/>
  <c r="EQ103" i="6"/>
  <c r="EP103" i="6"/>
  <c r="EO103" i="6"/>
  <c r="EN103" i="6"/>
  <c r="EM103" i="6"/>
  <c r="EL103" i="6"/>
  <c r="EK103" i="6"/>
  <c r="EJ103" i="6"/>
  <c r="EI103" i="6"/>
  <c r="EH103" i="6"/>
  <c r="EG103" i="6"/>
  <c r="EF103" i="6"/>
  <c r="EE103" i="6"/>
  <c r="ED103" i="6"/>
  <c r="EC103" i="6"/>
  <c r="EB103" i="6"/>
  <c r="EA103" i="6"/>
  <c r="DZ103" i="6"/>
  <c r="DY103" i="6"/>
  <c r="DX103" i="6"/>
  <c r="DW103" i="6"/>
  <c r="DV103" i="6"/>
  <c r="DU103" i="6"/>
  <c r="DT103" i="6"/>
  <c r="DS103" i="6"/>
  <c r="DR103" i="6"/>
  <c r="DQ103" i="6"/>
  <c r="DP103" i="6"/>
  <c r="DO103" i="6"/>
  <c r="DN103" i="6"/>
  <c r="DM103" i="6"/>
  <c r="DL103" i="6"/>
  <c r="DK103" i="6"/>
  <c r="DJ103" i="6"/>
  <c r="DI103" i="6"/>
  <c r="DH103" i="6"/>
  <c r="DG103" i="6"/>
  <c r="DF103" i="6"/>
  <c r="DE103" i="6"/>
  <c r="DD103" i="6"/>
  <c r="DC103" i="6"/>
  <c r="DB103" i="6"/>
  <c r="DA103" i="6"/>
  <c r="CZ103" i="6"/>
  <c r="CY103" i="6"/>
  <c r="CX103" i="6"/>
  <c r="CW103" i="6"/>
  <c r="CV103" i="6"/>
  <c r="CU103" i="6"/>
  <c r="CT103" i="6"/>
  <c r="CS103" i="6"/>
  <c r="CR103" i="6"/>
  <c r="CQ103" i="6"/>
  <c r="CP103" i="6"/>
  <c r="CO103" i="6"/>
  <c r="CN103" i="6"/>
  <c r="CM103" i="6"/>
  <c r="CL103" i="6"/>
  <c r="CK103" i="6"/>
  <c r="CJ103" i="6"/>
  <c r="CI103" i="6"/>
  <c r="CH103" i="6"/>
  <c r="CG103" i="6"/>
  <c r="CF103" i="6"/>
  <c r="CE103" i="6"/>
  <c r="CD103" i="6"/>
  <c r="CC103" i="6"/>
  <c r="CB103" i="6"/>
  <c r="CA103" i="6"/>
  <c r="BZ103" i="6"/>
  <c r="BY103" i="6"/>
  <c r="BX103" i="6"/>
  <c r="BW103" i="6"/>
  <c r="BV103" i="6"/>
  <c r="BU103" i="6"/>
  <c r="BT103" i="6"/>
  <c r="BS103" i="6"/>
  <c r="BR103" i="6"/>
  <c r="BQ103" i="6"/>
  <c r="BP103" i="6"/>
  <c r="BO103" i="6"/>
  <c r="BN103" i="6"/>
  <c r="BM103" i="6"/>
  <c r="BL103" i="6"/>
  <c r="BK103" i="6"/>
  <c r="BJ103" i="6"/>
  <c r="BI103" i="6"/>
  <c r="BH103" i="6"/>
  <c r="BG103" i="6"/>
  <c r="BF103" i="6"/>
  <c r="BE103" i="6"/>
  <c r="BD103" i="6"/>
  <c r="BC103" i="6"/>
  <c r="BB103" i="6"/>
  <c r="BA103" i="6"/>
  <c r="AZ103" i="6"/>
  <c r="AY103" i="6"/>
  <c r="AX103" i="6"/>
  <c r="AW103" i="6"/>
  <c r="AV103" i="6"/>
  <c r="AU103" i="6"/>
  <c r="AT103" i="6"/>
  <c r="AS103" i="6"/>
  <c r="AR103" i="6"/>
  <c r="AQ103" i="6"/>
  <c r="AP103" i="6"/>
  <c r="AO103" i="6"/>
  <c r="AN103" i="6"/>
  <c r="AM103" i="6"/>
  <c r="AL103" i="6"/>
  <c r="AK103" i="6"/>
  <c r="AJ103" i="6"/>
  <c r="AI103" i="6"/>
  <c r="AH103" i="6"/>
  <c r="AG103" i="6"/>
  <c r="AF103" i="6"/>
  <c r="AE103" i="6"/>
  <c r="AD103" i="6"/>
  <c r="AC103" i="6"/>
  <c r="AB103" i="6"/>
  <c r="AA103" i="6"/>
  <c r="Z103" i="6"/>
  <c r="Y103" i="6"/>
  <c r="X103" i="6"/>
  <c r="W103" i="6"/>
  <c r="V103" i="6"/>
  <c r="U103" i="6"/>
  <c r="T103" i="6"/>
  <c r="S103" i="6"/>
  <c r="R103" i="6"/>
  <c r="Q103" i="6"/>
  <c r="P103" i="6"/>
  <c r="O103" i="6"/>
  <c r="N103" i="6"/>
  <c r="M103" i="6"/>
  <c r="I103" i="6"/>
  <c r="SX102" i="6"/>
  <c r="SW102" i="6"/>
  <c r="SV102" i="6"/>
  <c r="SU102" i="6"/>
  <c r="ST102" i="6"/>
  <c r="SS102" i="6"/>
  <c r="SR102" i="6"/>
  <c r="SQ102" i="6"/>
  <c r="SP102" i="6"/>
  <c r="SO102" i="6"/>
  <c r="SN102" i="6"/>
  <c r="SM102" i="6"/>
  <c r="SL102" i="6"/>
  <c r="SK102" i="6"/>
  <c r="SJ102" i="6"/>
  <c r="SI102" i="6"/>
  <c r="SH102" i="6"/>
  <c r="SG102" i="6"/>
  <c r="SF102" i="6"/>
  <c r="SE102" i="6"/>
  <c r="SD102" i="6"/>
  <c r="SC102" i="6"/>
  <c r="SB102" i="6"/>
  <c r="SA102" i="6"/>
  <c r="RZ102" i="6"/>
  <c r="RY102" i="6"/>
  <c r="RX102" i="6"/>
  <c r="RW102" i="6"/>
  <c r="RV102" i="6"/>
  <c r="RU102" i="6"/>
  <c r="RT102" i="6"/>
  <c r="RS102" i="6"/>
  <c r="RR102" i="6"/>
  <c r="RQ102" i="6"/>
  <c r="RP102" i="6"/>
  <c r="RO102" i="6"/>
  <c r="RN102" i="6"/>
  <c r="RM102" i="6"/>
  <c r="RL102" i="6"/>
  <c r="RK102" i="6"/>
  <c r="RJ102" i="6"/>
  <c r="RI102" i="6"/>
  <c r="RH102" i="6"/>
  <c r="RG102" i="6"/>
  <c r="RF102" i="6"/>
  <c r="RE102" i="6"/>
  <c r="RD102" i="6"/>
  <c r="RC102" i="6"/>
  <c r="RB102" i="6"/>
  <c r="RA102" i="6"/>
  <c r="QZ102" i="6"/>
  <c r="QY102" i="6"/>
  <c r="QX102" i="6"/>
  <c r="QW102" i="6"/>
  <c r="QV102" i="6"/>
  <c r="QU102" i="6"/>
  <c r="QT102" i="6"/>
  <c r="QS102" i="6"/>
  <c r="QR102" i="6"/>
  <c r="QQ102" i="6"/>
  <c r="QP102" i="6"/>
  <c r="QO102" i="6"/>
  <c r="QN102" i="6"/>
  <c r="QM102" i="6"/>
  <c r="QL102" i="6"/>
  <c r="QK102" i="6"/>
  <c r="QJ102" i="6"/>
  <c r="QI102" i="6"/>
  <c r="QH102" i="6"/>
  <c r="QG102" i="6"/>
  <c r="QF102" i="6"/>
  <c r="QE102" i="6"/>
  <c r="QD102" i="6"/>
  <c r="QC102" i="6"/>
  <c r="QB102" i="6"/>
  <c r="QA102" i="6"/>
  <c r="PZ102" i="6"/>
  <c r="PY102" i="6"/>
  <c r="PX102" i="6"/>
  <c r="PW102" i="6"/>
  <c r="PV102" i="6"/>
  <c r="PU102" i="6"/>
  <c r="PT102" i="6"/>
  <c r="PS102" i="6"/>
  <c r="PR102" i="6"/>
  <c r="PQ102" i="6"/>
  <c r="PP102" i="6"/>
  <c r="PO102" i="6"/>
  <c r="PN102" i="6"/>
  <c r="PM102" i="6"/>
  <c r="PL102" i="6"/>
  <c r="PK102" i="6"/>
  <c r="PJ102" i="6"/>
  <c r="PI102" i="6"/>
  <c r="PH102" i="6"/>
  <c r="PG102" i="6"/>
  <c r="PF102" i="6"/>
  <c r="PE102" i="6"/>
  <c r="PD102" i="6"/>
  <c r="PC102" i="6"/>
  <c r="PB102" i="6"/>
  <c r="PA102" i="6"/>
  <c r="OZ102" i="6"/>
  <c r="OY102" i="6"/>
  <c r="OX102" i="6"/>
  <c r="OW102" i="6"/>
  <c r="OV102" i="6"/>
  <c r="OU102" i="6"/>
  <c r="OT102" i="6"/>
  <c r="OS102" i="6"/>
  <c r="OR102" i="6"/>
  <c r="OQ102" i="6"/>
  <c r="OP102" i="6"/>
  <c r="OO102" i="6"/>
  <c r="ON102" i="6"/>
  <c r="OM102" i="6"/>
  <c r="OL102" i="6"/>
  <c r="OK102" i="6"/>
  <c r="OJ102" i="6"/>
  <c r="OI102" i="6"/>
  <c r="OH102" i="6"/>
  <c r="OG102" i="6"/>
  <c r="OF102" i="6"/>
  <c r="OE102" i="6"/>
  <c r="OD102" i="6"/>
  <c r="OC102" i="6"/>
  <c r="OB102" i="6"/>
  <c r="OA102" i="6"/>
  <c r="NZ102" i="6"/>
  <c r="NY102" i="6"/>
  <c r="NX102" i="6"/>
  <c r="NW102" i="6"/>
  <c r="NV102" i="6"/>
  <c r="NU102" i="6"/>
  <c r="NT102" i="6"/>
  <c r="NS102" i="6"/>
  <c r="NR102" i="6"/>
  <c r="NQ102" i="6"/>
  <c r="NP102" i="6"/>
  <c r="NO102" i="6"/>
  <c r="NN102" i="6"/>
  <c r="NM102" i="6"/>
  <c r="NL102" i="6"/>
  <c r="NK102" i="6"/>
  <c r="NJ102" i="6"/>
  <c r="NI102" i="6"/>
  <c r="NH102" i="6"/>
  <c r="NG102" i="6"/>
  <c r="NF102" i="6"/>
  <c r="NE102" i="6"/>
  <c r="ND102" i="6"/>
  <c r="NC102" i="6"/>
  <c r="NB102" i="6"/>
  <c r="NA102" i="6"/>
  <c r="MZ102" i="6"/>
  <c r="MY102" i="6"/>
  <c r="MX102" i="6"/>
  <c r="MW102" i="6"/>
  <c r="MV102" i="6"/>
  <c r="MU102" i="6"/>
  <c r="MT102" i="6"/>
  <c r="MS102" i="6"/>
  <c r="MR102" i="6"/>
  <c r="MQ102" i="6"/>
  <c r="MP102" i="6"/>
  <c r="MO102" i="6"/>
  <c r="MN102" i="6"/>
  <c r="MM102" i="6"/>
  <c r="ML102" i="6"/>
  <c r="MK102" i="6"/>
  <c r="MJ102" i="6"/>
  <c r="MI102" i="6"/>
  <c r="MH102" i="6"/>
  <c r="MG102" i="6"/>
  <c r="MF102" i="6"/>
  <c r="ME102" i="6"/>
  <c r="MD102" i="6"/>
  <c r="MC102" i="6"/>
  <c r="MB102" i="6"/>
  <c r="MA102" i="6"/>
  <c r="LZ102" i="6"/>
  <c r="LY102" i="6"/>
  <c r="LX102" i="6"/>
  <c r="LW102" i="6"/>
  <c r="LV102" i="6"/>
  <c r="LU102" i="6"/>
  <c r="LT102" i="6"/>
  <c r="LS102" i="6"/>
  <c r="LR102" i="6"/>
  <c r="LQ102" i="6"/>
  <c r="LP102" i="6"/>
  <c r="LO102" i="6"/>
  <c r="LN102" i="6"/>
  <c r="LM102" i="6"/>
  <c r="LL102" i="6"/>
  <c r="LK102" i="6"/>
  <c r="LJ102" i="6"/>
  <c r="LI102" i="6"/>
  <c r="LH102" i="6"/>
  <c r="LG102" i="6"/>
  <c r="LF102" i="6"/>
  <c r="LE102" i="6"/>
  <c r="LD102" i="6"/>
  <c r="LC102" i="6"/>
  <c r="LB102" i="6"/>
  <c r="LA102" i="6"/>
  <c r="KZ102" i="6"/>
  <c r="KY102" i="6"/>
  <c r="KX102" i="6"/>
  <c r="KW102" i="6"/>
  <c r="KV102" i="6"/>
  <c r="KU102" i="6"/>
  <c r="KT102" i="6"/>
  <c r="KS102" i="6"/>
  <c r="KR102" i="6"/>
  <c r="KQ102" i="6"/>
  <c r="KP102" i="6"/>
  <c r="KO102" i="6"/>
  <c r="KN102" i="6"/>
  <c r="KM102" i="6"/>
  <c r="KL102" i="6"/>
  <c r="KK102" i="6"/>
  <c r="KJ102" i="6"/>
  <c r="KI102" i="6"/>
  <c r="KH102" i="6"/>
  <c r="KG102" i="6"/>
  <c r="KF102" i="6"/>
  <c r="KE102" i="6"/>
  <c r="KD102" i="6"/>
  <c r="KC102" i="6"/>
  <c r="KB102" i="6"/>
  <c r="KA102" i="6"/>
  <c r="JZ102" i="6"/>
  <c r="JY102" i="6"/>
  <c r="JX102" i="6"/>
  <c r="JW102" i="6"/>
  <c r="JV102" i="6"/>
  <c r="JU102" i="6"/>
  <c r="JT102" i="6"/>
  <c r="JS102" i="6"/>
  <c r="JR102" i="6"/>
  <c r="JQ102" i="6"/>
  <c r="JP102" i="6"/>
  <c r="JO102" i="6"/>
  <c r="JN102" i="6"/>
  <c r="JM102" i="6"/>
  <c r="JL102" i="6"/>
  <c r="JK102" i="6"/>
  <c r="JJ102" i="6"/>
  <c r="JI102" i="6"/>
  <c r="JH102" i="6"/>
  <c r="JG102" i="6"/>
  <c r="JF102" i="6"/>
  <c r="JE102" i="6"/>
  <c r="JD102" i="6"/>
  <c r="JC102" i="6"/>
  <c r="JB102" i="6"/>
  <c r="JA102" i="6"/>
  <c r="IZ102" i="6"/>
  <c r="IY102" i="6"/>
  <c r="IX102" i="6"/>
  <c r="IW102" i="6"/>
  <c r="IV102" i="6"/>
  <c r="IU102" i="6"/>
  <c r="IT102" i="6"/>
  <c r="IS102" i="6"/>
  <c r="IR102" i="6"/>
  <c r="IQ102" i="6"/>
  <c r="IP102" i="6"/>
  <c r="IO102" i="6"/>
  <c r="IN102" i="6"/>
  <c r="IM102" i="6"/>
  <c r="IL102" i="6"/>
  <c r="IK102" i="6"/>
  <c r="IJ102" i="6"/>
  <c r="II102" i="6"/>
  <c r="IH102" i="6"/>
  <c r="IG102" i="6"/>
  <c r="IF102" i="6"/>
  <c r="IE102" i="6"/>
  <c r="ID102" i="6"/>
  <c r="IC102" i="6"/>
  <c r="IB102" i="6"/>
  <c r="IA102" i="6"/>
  <c r="HZ102" i="6"/>
  <c r="HY102" i="6"/>
  <c r="HX102" i="6"/>
  <c r="HW102" i="6"/>
  <c r="HV102" i="6"/>
  <c r="HU102" i="6"/>
  <c r="HT102" i="6"/>
  <c r="HS102" i="6"/>
  <c r="HR102" i="6"/>
  <c r="HQ102" i="6"/>
  <c r="HP102" i="6"/>
  <c r="HO102" i="6"/>
  <c r="HN102" i="6"/>
  <c r="HM102" i="6"/>
  <c r="HL102" i="6"/>
  <c r="HK102" i="6"/>
  <c r="HJ102" i="6"/>
  <c r="HI102" i="6"/>
  <c r="HH102" i="6"/>
  <c r="HG102" i="6"/>
  <c r="HF102" i="6"/>
  <c r="HE102" i="6"/>
  <c r="HD102" i="6"/>
  <c r="HC102" i="6"/>
  <c r="HB102" i="6"/>
  <c r="HA102" i="6"/>
  <c r="GZ102" i="6"/>
  <c r="GY102" i="6"/>
  <c r="GX102" i="6"/>
  <c r="GW102" i="6"/>
  <c r="GV102" i="6"/>
  <c r="GU102" i="6"/>
  <c r="GT102" i="6"/>
  <c r="GS102" i="6"/>
  <c r="GR102" i="6"/>
  <c r="GQ102" i="6"/>
  <c r="GP102" i="6"/>
  <c r="GO102" i="6"/>
  <c r="GN102" i="6"/>
  <c r="GM102" i="6"/>
  <c r="GL102" i="6"/>
  <c r="GK102" i="6"/>
  <c r="GJ102" i="6"/>
  <c r="GI102" i="6"/>
  <c r="GH102" i="6"/>
  <c r="GG102" i="6"/>
  <c r="GF102" i="6"/>
  <c r="GE102" i="6"/>
  <c r="GD102" i="6"/>
  <c r="GC102" i="6"/>
  <c r="GB102" i="6"/>
  <c r="GA102" i="6"/>
  <c r="FZ102" i="6"/>
  <c r="FY102" i="6"/>
  <c r="FX102" i="6"/>
  <c r="FW102" i="6"/>
  <c r="FV102" i="6"/>
  <c r="FU102" i="6"/>
  <c r="FT102" i="6"/>
  <c r="FS102" i="6"/>
  <c r="FR102" i="6"/>
  <c r="FQ102" i="6"/>
  <c r="FP102" i="6"/>
  <c r="FO102" i="6"/>
  <c r="FN102" i="6"/>
  <c r="FM102" i="6"/>
  <c r="FL102" i="6"/>
  <c r="FK102" i="6"/>
  <c r="FJ102" i="6"/>
  <c r="FI102" i="6"/>
  <c r="FH102" i="6"/>
  <c r="FG102" i="6"/>
  <c r="FF102" i="6"/>
  <c r="FE102" i="6"/>
  <c r="FD102" i="6"/>
  <c r="FC102" i="6"/>
  <c r="FB102" i="6"/>
  <c r="FA102" i="6"/>
  <c r="EZ102" i="6"/>
  <c r="EY102" i="6"/>
  <c r="EX102" i="6"/>
  <c r="EW102" i="6"/>
  <c r="EV102" i="6"/>
  <c r="EU102" i="6"/>
  <c r="ET102" i="6"/>
  <c r="ES102" i="6"/>
  <c r="ER102" i="6"/>
  <c r="EQ102" i="6"/>
  <c r="EP102" i="6"/>
  <c r="EO102" i="6"/>
  <c r="EN102" i="6"/>
  <c r="EM102" i="6"/>
  <c r="EL102" i="6"/>
  <c r="EK102" i="6"/>
  <c r="EJ102" i="6"/>
  <c r="EI102" i="6"/>
  <c r="EH102" i="6"/>
  <c r="EG102" i="6"/>
  <c r="EF102" i="6"/>
  <c r="EE102" i="6"/>
  <c r="ED102" i="6"/>
  <c r="EC102" i="6"/>
  <c r="EB102" i="6"/>
  <c r="EA102" i="6"/>
  <c r="DZ102" i="6"/>
  <c r="DY102" i="6"/>
  <c r="DX102" i="6"/>
  <c r="DW102" i="6"/>
  <c r="DV102" i="6"/>
  <c r="DU102" i="6"/>
  <c r="DT102" i="6"/>
  <c r="DS102" i="6"/>
  <c r="DR102" i="6"/>
  <c r="DQ102" i="6"/>
  <c r="DP102" i="6"/>
  <c r="DO102" i="6"/>
  <c r="DN102" i="6"/>
  <c r="DM102" i="6"/>
  <c r="DL102" i="6"/>
  <c r="DK102" i="6"/>
  <c r="DJ102" i="6"/>
  <c r="DI102" i="6"/>
  <c r="DH102" i="6"/>
  <c r="DG102" i="6"/>
  <c r="DF102" i="6"/>
  <c r="DE102" i="6"/>
  <c r="DD102" i="6"/>
  <c r="DC102" i="6"/>
  <c r="DB102" i="6"/>
  <c r="DA102" i="6"/>
  <c r="CZ102" i="6"/>
  <c r="CY102" i="6"/>
  <c r="CX102" i="6"/>
  <c r="CW102" i="6"/>
  <c r="CV102" i="6"/>
  <c r="CU102" i="6"/>
  <c r="CT102" i="6"/>
  <c r="CS102" i="6"/>
  <c r="CR102" i="6"/>
  <c r="CQ102" i="6"/>
  <c r="CP102" i="6"/>
  <c r="CO102" i="6"/>
  <c r="CN102" i="6"/>
  <c r="CM102" i="6"/>
  <c r="CL102" i="6"/>
  <c r="CK102" i="6"/>
  <c r="CJ102" i="6"/>
  <c r="CI102" i="6"/>
  <c r="CH102" i="6"/>
  <c r="CG102" i="6"/>
  <c r="CF102" i="6"/>
  <c r="CE102" i="6"/>
  <c r="CD102" i="6"/>
  <c r="CC102" i="6"/>
  <c r="CB102" i="6"/>
  <c r="CA102" i="6"/>
  <c r="BZ102" i="6"/>
  <c r="BY102" i="6"/>
  <c r="BX102" i="6"/>
  <c r="BW102" i="6"/>
  <c r="BV102" i="6"/>
  <c r="BU102" i="6"/>
  <c r="BT102" i="6"/>
  <c r="BS102" i="6"/>
  <c r="BR102" i="6"/>
  <c r="BQ102" i="6"/>
  <c r="BP102" i="6"/>
  <c r="BO102" i="6"/>
  <c r="BN102" i="6"/>
  <c r="BM102" i="6"/>
  <c r="BL102" i="6"/>
  <c r="BK102" i="6"/>
  <c r="BJ102" i="6"/>
  <c r="BI102" i="6"/>
  <c r="BH102" i="6"/>
  <c r="BG102" i="6"/>
  <c r="BF102" i="6"/>
  <c r="BE102" i="6"/>
  <c r="BD102" i="6"/>
  <c r="BC102" i="6"/>
  <c r="BB102" i="6"/>
  <c r="BA102" i="6"/>
  <c r="AZ102" i="6"/>
  <c r="AY102" i="6"/>
  <c r="AX102" i="6"/>
  <c r="AW102" i="6"/>
  <c r="AV102" i="6"/>
  <c r="AU102" i="6"/>
  <c r="AT102" i="6"/>
  <c r="AS102" i="6"/>
  <c r="AR102" i="6"/>
  <c r="AQ102" i="6"/>
  <c r="AP102" i="6"/>
  <c r="AO102" i="6"/>
  <c r="AN102" i="6"/>
  <c r="AM102" i="6"/>
  <c r="AL102" i="6"/>
  <c r="AK102" i="6"/>
  <c r="AJ102" i="6"/>
  <c r="AI102" i="6"/>
  <c r="AH102" i="6"/>
  <c r="AG102" i="6"/>
  <c r="AF102" i="6"/>
  <c r="AE102" i="6"/>
  <c r="AD102" i="6"/>
  <c r="AC102" i="6"/>
  <c r="AB102" i="6"/>
  <c r="AA102" i="6"/>
  <c r="Z102" i="6"/>
  <c r="Y102" i="6"/>
  <c r="X102" i="6"/>
  <c r="W102" i="6"/>
  <c r="V102" i="6"/>
  <c r="U102" i="6"/>
  <c r="T102" i="6"/>
  <c r="S102" i="6"/>
  <c r="R102" i="6"/>
  <c r="Q102" i="6"/>
  <c r="P102" i="6"/>
  <c r="O102" i="6"/>
  <c r="N102" i="6"/>
  <c r="M102" i="6"/>
  <c r="I102" i="6"/>
  <c r="SX101" i="6"/>
  <c r="SW101" i="6"/>
  <c r="SV101" i="6"/>
  <c r="SU101" i="6"/>
  <c r="ST101" i="6"/>
  <c r="SS101" i="6"/>
  <c r="SR101" i="6"/>
  <c r="SQ101" i="6"/>
  <c r="SP101" i="6"/>
  <c r="SO101" i="6"/>
  <c r="SN101" i="6"/>
  <c r="SM101" i="6"/>
  <c r="SL101" i="6"/>
  <c r="SK101" i="6"/>
  <c r="SJ101" i="6"/>
  <c r="SI101" i="6"/>
  <c r="SH101" i="6"/>
  <c r="SG101" i="6"/>
  <c r="SF101" i="6"/>
  <c r="SE101" i="6"/>
  <c r="SD101" i="6"/>
  <c r="SC101" i="6"/>
  <c r="SB101" i="6"/>
  <c r="SA101" i="6"/>
  <c r="RZ101" i="6"/>
  <c r="RY101" i="6"/>
  <c r="RX101" i="6"/>
  <c r="RW101" i="6"/>
  <c r="RV101" i="6"/>
  <c r="RU101" i="6"/>
  <c r="RT101" i="6"/>
  <c r="RS101" i="6"/>
  <c r="RR101" i="6"/>
  <c r="RQ101" i="6"/>
  <c r="RP101" i="6"/>
  <c r="RO101" i="6"/>
  <c r="RN101" i="6"/>
  <c r="RM101" i="6"/>
  <c r="RL101" i="6"/>
  <c r="RK101" i="6"/>
  <c r="RJ101" i="6"/>
  <c r="RI101" i="6"/>
  <c r="RH101" i="6"/>
  <c r="RG101" i="6"/>
  <c r="RF101" i="6"/>
  <c r="RE101" i="6"/>
  <c r="RD101" i="6"/>
  <c r="RC101" i="6"/>
  <c r="RB101" i="6"/>
  <c r="RA101" i="6"/>
  <c r="QZ101" i="6"/>
  <c r="QY101" i="6"/>
  <c r="QX101" i="6"/>
  <c r="QW101" i="6"/>
  <c r="QV101" i="6"/>
  <c r="QU101" i="6"/>
  <c r="QT101" i="6"/>
  <c r="QS101" i="6"/>
  <c r="QR101" i="6"/>
  <c r="QQ101" i="6"/>
  <c r="QP101" i="6"/>
  <c r="QO101" i="6"/>
  <c r="QN101" i="6"/>
  <c r="QM101" i="6"/>
  <c r="QL101" i="6"/>
  <c r="QK101" i="6"/>
  <c r="QJ101" i="6"/>
  <c r="QI101" i="6"/>
  <c r="QH101" i="6"/>
  <c r="QG101" i="6"/>
  <c r="QF101" i="6"/>
  <c r="QE101" i="6"/>
  <c r="QD101" i="6"/>
  <c r="QC101" i="6"/>
  <c r="QB101" i="6"/>
  <c r="QA101" i="6"/>
  <c r="PZ101" i="6"/>
  <c r="PY101" i="6"/>
  <c r="PX101" i="6"/>
  <c r="PW101" i="6"/>
  <c r="PV101" i="6"/>
  <c r="PU101" i="6"/>
  <c r="PT101" i="6"/>
  <c r="PS101" i="6"/>
  <c r="PR101" i="6"/>
  <c r="PQ101" i="6"/>
  <c r="PP101" i="6"/>
  <c r="PO101" i="6"/>
  <c r="PN101" i="6"/>
  <c r="PM101" i="6"/>
  <c r="PL101" i="6"/>
  <c r="PK101" i="6"/>
  <c r="PJ101" i="6"/>
  <c r="PI101" i="6"/>
  <c r="PH101" i="6"/>
  <c r="PG101" i="6"/>
  <c r="PF101" i="6"/>
  <c r="PE101" i="6"/>
  <c r="PD101" i="6"/>
  <c r="PC101" i="6"/>
  <c r="PB101" i="6"/>
  <c r="PA101" i="6"/>
  <c r="OZ101" i="6"/>
  <c r="OY101" i="6"/>
  <c r="OX101" i="6"/>
  <c r="OW101" i="6"/>
  <c r="OV101" i="6"/>
  <c r="OU101" i="6"/>
  <c r="OT101" i="6"/>
  <c r="OS101" i="6"/>
  <c r="OR101" i="6"/>
  <c r="OQ101" i="6"/>
  <c r="OP101" i="6"/>
  <c r="OO101" i="6"/>
  <c r="ON101" i="6"/>
  <c r="OM101" i="6"/>
  <c r="OL101" i="6"/>
  <c r="OK101" i="6"/>
  <c r="OJ101" i="6"/>
  <c r="OI101" i="6"/>
  <c r="OH101" i="6"/>
  <c r="OG101" i="6"/>
  <c r="OF101" i="6"/>
  <c r="OE101" i="6"/>
  <c r="OD101" i="6"/>
  <c r="OC101" i="6"/>
  <c r="OB101" i="6"/>
  <c r="OA101" i="6"/>
  <c r="NZ101" i="6"/>
  <c r="NY101" i="6"/>
  <c r="NX101" i="6"/>
  <c r="NW101" i="6"/>
  <c r="NV101" i="6"/>
  <c r="NU101" i="6"/>
  <c r="NT101" i="6"/>
  <c r="NS101" i="6"/>
  <c r="NR101" i="6"/>
  <c r="NQ101" i="6"/>
  <c r="NP101" i="6"/>
  <c r="NO101" i="6"/>
  <c r="NN101" i="6"/>
  <c r="NM101" i="6"/>
  <c r="NL101" i="6"/>
  <c r="NK101" i="6"/>
  <c r="NJ101" i="6"/>
  <c r="NI101" i="6"/>
  <c r="NH101" i="6"/>
  <c r="NG101" i="6"/>
  <c r="NF101" i="6"/>
  <c r="NE101" i="6"/>
  <c r="ND101" i="6"/>
  <c r="NC101" i="6"/>
  <c r="NB101" i="6"/>
  <c r="NA101" i="6"/>
  <c r="MZ101" i="6"/>
  <c r="MY101" i="6"/>
  <c r="MX101" i="6"/>
  <c r="MW101" i="6"/>
  <c r="MV101" i="6"/>
  <c r="MU101" i="6"/>
  <c r="MT101" i="6"/>
  <c r="MS101" i="6"/>
  <c r="MR101" i="6"/>
  <c r="MQ101" i="6"/>
  <c r="MP101" i="6"/>
  <c r="MO101" i="6"/>
  <c r="MN101" i="6"/>
  <c r="MM101" i="6"/>
  <c r="ML101" i="6"/>
  <c r="MK101" i="6"/>
  <c r="MJ101" i="6"/>
  <c r="MI101" i="6"/>
  <c r="MH101" i="6"/>
  <c r="MG101" i="6"/>
  <c r="MF101" i="6"/>
  <c r="ME101" i="6"/>
  <c r="MD101" i="6"/>
  <c r="MC101" i="6"/>
  <c r="MB101" i="6"/>
  <c r="MA101" i="6"/>
  <c r="LZ101" i="6"/>
  <c r="LY101" i="6"/>
  <c r="LX101" i="6"/>
  <c r="LW101" i="6"/>
  <c r="LV101" i="6"/>
  <c r="LU101" i="6"/>
  <c r="LT101" i="6"/>
  <c r="LS101" i="6"/>
  <c r="LR101" i="6"/>
  <c r="LQ101" i="6"/>
  <c r="LP101" i="6"/>
  <c r="LO101" i="6"/>
  <c r="LN101" i="6"/>
  <c r="LM101" i="6"/>
  <c r="LL101" i="6"/>
  <c r="LK101" i="6"/>
  <c r="LJ101" i="6"/>
  <c r="LI101" i="6"/>
  <c r="LH101" i="6"/>
  <c r="LG101" i="6"/>
  <c r="LF101" i="6"/>
  <c r="LE101" i="6"/>
  <c r="LD101" i="6"/>
  <c r="LC101" i="6"/>
  <c r="LB101" i="6"/>
  <c r="LA101" i="6"/>
  <c r="KZ101" i="6"/>
  <c r="KY101" i="6"/>
  <c r="KX101" i="6"/>
  <c r="KW101" i="6"/>
  <c r="KV101" i="6"/>
  <c r="KU101" i="6"/>
  <c r="KT101" i="6"/>
  <c r="KS101" i="6"/>
  <c r="KR101" i="6"/>
  <c r="KQ101" i="6"/>
  <c r="KP101" i="6"/>
  <c r="KO101" i="6"/>
  <c r="KN101" i="6"/>
  <c r="KM101" i="6"/>
  <c r="KL101" i="6"/>
  <c r="KK101" i="6"/>
  <c r="KJ101" i="6"/>
  <c r="KI101" i="6"/>
  <c r="KH101" i="6"/>
  <c r="KG101" i="6"/>
  <c r="KF101" i="6"/>
  <c r="KE101" i="6"/>
  <c r="KD101" i="6"/>
  <c r="KC101" i="6"/>
  <c r="KB101" i="6"/>
  <c r="KA101" i="6"/>
  <c r="JZ101" i="6"/>
  <c r="JY101" i="6"/>
  <c r="JX101" i="6"/>
  <c r="JW101" i="6"/>
  <c r="JV101" i="6"/>
  <c r="JU101" i="6"/>
  <c r="JT101" i="6"/>
  <c r="JS101" i="6"/>
  <c r="JR101" i="6"/>
  <c r="JQ101" i="6"/>
  <c r="JP101" i="6"/>
  <c r="JO101" i="6"/>
  <c r="JN101" i="6"/>
  <c r="JM101" i="6"/>
  <c r="JL101" i="6"/>
  <c r="JK101" i="6"/>
  <c r="JJ101" i="6"/>
  <c r="JI101" i="6"/>
  <c r="JH101" i="6"/>
  <c r="JG101" i="6"/>
  <c r="JF101" i="6"/>
  <c r="JE101" i="6"/>
  <c r="JD101" i="6"/>
  <c r="JC101" i="6"/>
  <c r="JB101" i="6"/>
  <c r="JA101" i="6"/>
  <c r="IZ101" i="6"/>
  <c r="IY101" i="6"/>
  <c r="IX101" i="6"/>
  <c r="IW101" i="6"/>
  <c r="IV101" i="6"/>
  <c r="IU101" i="6"/>
  <c r="IT101" i="6"/>
  <c r="IS101" i="6"/>
  <c r="IR101" i="6"/>
  <c r="IQ101" i="6"/>
  <c r="IP101" i="6"/>
  <c r="IO101" i="6"/>
  <c r="IN101" i="6"/>
  <c r="IM101" i="6"/>
  <c r="IL101" i="6"/>
  <c r="IK101" i="6"/>
  <c r="IJ101" i="6"/>
  <c r="II101" i="6"/>
  <c r="IH101" i="6"/>
  <c r="IG101" i="6"/>
  <c r="IF101" i="6"/>
  <c r="IE101" i="6"/>
  <c r="ID101" i="6"/>
  <c r="IC101" i="6"/>
  <c r="IB101" i="6"/>
  <c r="IA101" i="6"/>
  <c r="HZ101" i="6"/>
  <c r="HY101" i="6"/>
  <c r="HX101" i="6"/>
  <c r="HW101" i="6"/>
  <c r="HV101" i="6"/>
  <c r="HU101" i="6"/>
  <c r="HT101" i="6"/>
  <c r="HS101" i="6"/>
  <c r="HR101" i="6"/>
  <c r="HQ101" i="6"/>
  <c r="HP101" i="6"/>
  <c r="HO101" i="6"/>
  <c r="HN101" i="6"/>
  <c r="HM101" i="6"/>
  <c r="HL101" i="6"/>
  <c r="HK101" i="6"/>
  <c r="HJ101" i="6"/>
  <c r="HI101" i="6"/>
  <c r="HH101" i="6"/>
  <c r="HG101" i="6"/>
  <c r="HF101" i="6"/>
  <c r="HE101" i="6"/>
  <c r="HD101" i="6"/>
  <c r="HC101" i="6"/>
  <c r="HB101" i="6"/>
  <c r="HA101" i="6"/>
  <c r="GZ101" i="6"/>
  <c r="GY101" i="6"/>
  <c r="GX101" i="6"/>
  <c r="GW101" i="6"/>
  <c r="GV101" i="6"/>
  <c r="GU101" i="6"/>
  <c r="GT101" i="6"/>
  <c r="GS101" i="6"/>
  <c r="GR101" i="6"/>
  <c r="GQ101" i="6"/>
  <c r="GP101" i="6"/>
  <c r="GO101" i="6"/>
  <c r="GN101" i="6"/>
  <c r="GM101" i="6"/>
  <c r="GL101" i="6"/>
  <c r="GK101" i="6"/>
  <c r="GJ101" i="6"/>
  <c r="GI101" i="6"/>
  <c r="GH101" i="6"/>
  <c r="GG101" i="6"/>
  <c r="GF101" i="6"/>
  <c r="GE101" i="6"/>
  <c r="GD101" i="6"/>
  <c r="GC101" i="6"/>
  <c r="GB101" i="6"/>
  <c r="GA101" i="6"/>
  <c r="FZ101" i="6"/>
  <c r="FY101" i="6"/>
  <c r="FX101" i="6"/>
  <c r="FW101" i="6"/>
  <c r="FV101" i="6"/>
  <c r="FU101" i="6"/>
  <c r="FT101" i="6"/>
  <c r="FS101" i="6"/>
  <c r="FR101" i="6"/>
  <c r="FQ101" i="6"/>
  <c r="FP101" i="6"/>
  <c r="FO101" i="6"/>
  <c r="FN101" i="6"/>
  <c r="FM101" i="6"/>
  <c r="FL101" i="6"/>
  <c r="FK101" i="6"/>
  <c r="FJ101" i="6"/>
  <c r="FI101" i="6"/>
  <c r="FH101" i="6"/>
  <c r="FG101" i="6"/>
  <c r="FF101" i="6"/>
  <c r="FE101" i="6"/>
  <c r="FD101" i="6"/>
  <c r="FC101" i="6"/>
  <c r="FB101" i="6"/>
  <c r="FA101" i="6"/>
  <c r="EZ101" i="6"/>
  <c r="EY101" i="6"/>
  <c r="EX101" i="6"/>
  <c r="EW101" i="6"/>
  <c r="EV101" i="6"/>
  <c r="EU101" i="6"/>
  <c r="ET101" i="6"/>
  <c r="ES101" i="6"/>
  <c r="ER101" i="6"/>
  <c r="EQ101" i="6"/>
  <c r="EP101" i="6"/>
  <c r="EO101" i="6"/>
  <c r="EN101" i="6"/>
  <c r="EM101" i="6"/>
  <c r="EL101" i="6"/>
  <c r="EK101" i="6"/>
  <c r="EJ101" i="6"/>
  <c r="EI101" i="6"/>
  <c r="EH101" i="6"/>
  <c r="EG101" i="6"/>
  <c r="EF101" i="6"/>
  <c r="EE101" i="6"/>
  <c r="ED101" i="6"/>
  <c r="EC101" i="6"/>
  <c r="EB101" i="6"/>
  <c r="EA101" i="6"/>
  <c r="DZ101" i="6"/>
  <c r="DY101" i="6"/>
  <c r="DX101" i="6"/>
  <c r="DW101" i="6"/>
  <c r="DV101" i="6"/>
  <c r="DU101" i="6"/>
  <c r="DT101" i="6"/>
  <c r="DS101" i="6"/>
  <c r="DR101" i="6"/>
  <c r="DQ101" i="6"/>
  <c r="DP101" i="6"/>
  <c r="DO101" i="6"/>
  <c r="DN101" i="6"/>
  <c r="DM101" i="6"/>
  <c r="DL101" i="6"/>
  <c r="DK101" i="6"/>
  <c r="DJ101" i="6"/>
  <c r="DI101" i="6"/>
  <c r="DH101" i="6"/>
  <c r="DG101" i="6"/>
  <c r="DF101" i="6"/>
  <c r="DE101" i="6"/>
  <c r="DD101" i="6"/>
  <c r="DC101" i="6"/>
  <c r="DB101" i="6"/>
  <c r="DA101" i="6"/>
  <c r="CZ101" i="6"/>
  <c r="CY101" i="6"/>
  <c r="CX101" i="6"/>
  <c r="CW101" i="6"/>
  <c r="CV101" i="6"/>
  <c r="CU101" i="6"/>
  <c r="CT101" i="6"/>
  <c r="CS101" i="6"/>
  <c r="CR101" i="6"/>
  <c r="CQ101" i="6"/>
  <c r="CP101" i="6"/>
  <c r="CO101" i="6"/>
  <c r="CN101" i="6"/>
  <c r="CM101" i="6"/>
  <c r="CL101" i="6"/>
  <c r="CK101" i="6"/>
  <c r="CJ101" i="6"/>
  <c r="CI101" i="6"/>
  <c r="CH101" i="6"/>
  <c r="CG101" i="6"/>
  <c r="CF101" i="6"/>
  <c r="CE101" i="6"/>
  <c r="CD101" i="6"/>
  <c r="CC101" i="6"/>
  <c r="CB101" i="6"/>
  <c r="CA101" i="6"/>
  <c r="BZ101" i="6"/>
  <c r="BY101" i="6"/>
  <c r="BX101" i="6"/>
  <c r="BW101" i="6"/>
  <c r="BV101" i="6"/>
  <c r="BU101" i="6"/>
  <c r="BT101" i="6"/>
  <c r="BS101" i="6"/>
  <c r="BR101" i="6"/>
  <c r="BQ101" i="6"/>
  <c r="BP101" i="6"/>
  <c r="BO101" i="6"/>
  <c r="BN101" i="6"/>
  <c r="BM101" i="6"/>
  <c r="BL101" i="6"/>
  <c r="BK101" i="6"/>
  <c r="BJ101" i="6"/>
  <c r="BI101" i="6"/>
  <c r="BH101" i="6"/>
  <c r="BG101" i="6"/>
  <c r="BF101" i="6"/>
  <c r="BE101" i="6"/>
  <c r="BD101" i="6"/>
  <c r="BC101" i="6"/>
  <c r="BB101" i="6"/>
  <c r="BA101" i="6"/>
  <c r="AZ101" i="6"/>
  <c r="AY101" i="6"/>
  <c r="AX101" i="6"/>
  <c r="AW101" i="6"/>
  <c r="AV101" i="6"/>
  <c r="AU101" i="6"/>
  <c r="AT101" i="6"/>
  <c r="AS101" i="6"/>
  <c r="AR101" i="6"/>
  <c r="AQ101" i="6"/>
  <c r="AP101" i="6"/>
  <c r="AO101" i="6"/>
  <c r="AN101" i="6"/>
  <c r="AM101" i="6"/>
  <c r="AL101" i="6"/>
  <c r="AK101" i="6"/>
  <c r="AJ101" i="6"/>
  <c r="AI101" i="6"/>
  <c r="AH101" i="6"/>
  <c r="AG101" i="6"/>
  <c r="AF101" i="6"/>
  <c r="AE101" i="6"/>
  <c r="AD101" i="6"/>
  <c r="AC101" i="6"/>
  <c r="AB101" i="6"/>
  <c r="AA101" i="6"/>
  <c r="Z101" i="6"/>
  <c r="Y101" i="6"/>
  <c r="X101" i="6"/>
  <c r="W101" i="6"/>
  <c r="V101" i="6"/>
  <c r="U101" i="6"/>
  <c r="T101" i="6"/>
  <c r="S101" i="6"/>
  <c r="R101" i="6"/>
  <c r="Q101" i="6"/>
  <c r="P101" i="6"/>
  <c r="O101" i="6"/>
  <c r="N101" i="6"/>
  <c r="M101" i="6"/>
  <c r="I101" i="6"/>
  <c r="SX100" i="6"/>
  <c r="SW100" i="6"/>
  <c r="SV100" i="6"/>
  <c r="SU100" i="6"/>
  <c r="ST100" i="6"/>
  <c r="SS100" i="6"/>
  <c r="SR100" i="6"/>
  <c r="SQ100" i="6"/>
  <c r="SP100" i="6"/>
  <c r="SO100" i="6"/>
  <c r="SN100" i="6"/>
  <c r="SM100" i="6"/>
  <c r="SL100" i="6"/>
  <c r="SK100" i="6"/>
  <c r="SJ100" i="6"/>
  <c r="SI100" i="6"/>
  <c r="SH100" i="6"/>
  <c r="SG100" i="6"/>
  <c r="SF100" i="6"/>
  <c r="SE100" i="6"/>
  <c r="SD100" i="6"/>
  <c r="SC100" i="6"/>
  <c r="SB100" i="6"/>
  <c r="SA100" i="6"/>
  <c r="RZ100" i="6"/>
  <c r="RY100" i="6"/>
  <c r="RX100" i="6"/>
  <c r="RW100" i="6"/>
  <c r="RV100" i="6"/>
  <c r="RU100" i="6"/>
  <c r="RT100" i="6"/>
  <c r="RS100" i="6"/>
  <c r="RR100" i="6"/>
  <c r="RQ100" i="6"/>
  <c r="RP100" i="6"/>
  <c r="RO100" i="6"/>
  <c r="RN100" i="6"/>
  <c r="RM100" i="6"/>
  <c r="RL100" i="6"/>
  <c r="RK100" i="6"/>
  <c r="RJ100" i="6"/>
  <c r="RI100" i="6"/>
  <c r="RH100" i="6"/>
  <c r="RG100" i="6"/>
  <c r="RF100" i="6"/>
  <c r="RE100" i="6"/>
  <c r="RD100" i="6"/>
  <c r="RC100" i="6"/>
  <c r="RB100" i="6"/>
  <c r="RA100" i="6"/>
  <c r="QZ100" i="6"/>
  <c r="QY100" i="6"/>
  <c r="QX100" i="6"/>
  <c r="QW100" i="6"/>
  <c r="QV100" i="6"/>
  <c r="QU100" i="6"/>
  <c r="QT100" i="6"/>
  <c r="QS100" i="6"/>
  <c r="QR100" i="6"/>
  <c r="QQ100" i="6"/>
  <c r="QP100" i="6"/>
  <c r="QO100" i="6"/>
  <c r="QN100" i="6"/>
  <c r="QM100" i="6"/>
  <c r="QL100" i="6"/>
  <c r="QK100" i="6"/>
  <c r="QJ100" i="6"/>
  <c r="QI100" i="6"/>
  <c r="QH100" i="6"/>
  <c r="QG100" i="6"/>
  <c r="QF100" i="6"/>
  <c r="QE100" i="6"/>
  <c r="QD100" i="6"/>
  <c r="QC100" i="6"/>
  <c r="QB100" i="6"/>
  <c r="QA100" i="6"/>
  <c r="PZ100" i="6"/>
  <c r="PY100" i="6"/>
  <c r="PX100" i="6"/>
  <c r="PW100" i="6"/>
  <c r="PV100" i="6"/>
  <c r="PU100" i="6"/>
  <c r="PT100" i="6"/>
  <c r="PS100" i="6"/>
  <c r="PR100" i="6"/>
  <c r="PQ100" i="6"/>
  <c r="PP100" i="6"/>
  <c r="PO100" i="6"/>
  <c r="PN100" i="6"/>
  <c r="PM100" i="6"/>
  <c r="PL100" i="6"/>
  <c r="PK100" i="6"/>
  <c r="PJ100" i="6"/>
  <c r="PI100" i="6"/>
  <c r="PH100" i="6"/>
  <c r="PG100" i="6"/>
  <c r="PF100" i="6"/>
  <c r="PE100" i="6"/>
  <c r="PD100" i="6"/>
  <c r="PC100" i="6"/>
  <c r="PB100" i="6"/>
  <c r="PA100" i="6"/>
  <c r="OZ100" i="6"/>
  <c r="OY100" i="6"/>
  <c r="OX100" i="6"/>
  <c r="OW100" i="6"/>
  <c r="OV100" i="6"/>
  <c r="OU100" i="6"/>
  <c r="OT100" i="6"/>
  <c r="OS100" i="6"/>
  <c r="OR100" i="6"/>
  <c r="OQ100" i="6"/>
  <c r="OP100" i="6"/>
  <c r="OO100" i="6"/>
  <c r="ON100" i="6"/>
  <c r="OM100" i="6"/>
  <c r="OL100" i="6"/>
  <c r="OK100" i="6"/>
  <c r="OJ100" i="6"/>
  <c r="OI100" i="6"/>
  <c r="OH100" i="6"/>
  <c r="OG100" i="6"/>
  <c r="OF100" i="6"/>
  <c r="OE100" i="6"/>
  <c r="OD100" i="6"/>
  <c r="OC100" i="6"/>
  <c r="OB100" i="6"/>
  <c r="OA100" i="6"/>
  <c r="NZ100" i="6"/>
  <c r="NY100" i="6"/>
  <c r="NX100" i="6"/>
  <c r="NW100" i="6"/>
  <c r="NV100" i="6"/>
  <c r="NU100" i="6"/>
  <c r="NT100" i="6"/>
  <c r="NS100" i="6"/>
  <c r="NR100" i="6"/>
  <c r="NQ100" i="6"/>
  <c r="NP100" i="6"/>
  <c r="NO100" i="6"/>
  <c r="NN100" i="6"/>
  <c r="NM100" i="6"/>
  <c r="NL100" i="6"/>
  <c r="NK100" i="6"/>
  <c r="NJ100" i="6"/>
  <c r="NI100" i="6"/>
  <c r="NH100" i="6"/>
  <c r="NG100" i="6"/>
  <c r="NF100" i="6"/>
  <c r="NE100" i="6"/>
  <c r="ND100" i="6"/>
  <c r="NC100" i="6"/>
  <c r="NB100" i="6"/>
  <c r="NA100" i="6"/>
  <c r="MZ100" i="6"/>
  <c r="MY100" i="6"/>
  <c r="MX100" i="6"/>
  <c r="MW100" i="6"/>
  <c r="MV100" i="6"/>
  <c r="MU100" i="6"/>
  <c r="MT100" i="6"/>
  <c r="MS100" i="6"/>
  <c r="MR100" i="6"/>
  <c r="MQ100" i="6"/>
  <c r="MP100" i="6"/>
  <c r="MO100" i="6"/>
  <c r="MN100" i="6"/>
  <c r="MM100" i="6"/>
  <c r="ML100" i="6"/>
  <c r="MK100" i="6"/>
  <c r="MJ100" i="6"/>
  <c r="MI100" i="6"/>
  <c r="MH100" i="6"/>
  <c r="MG100" i="6"/>
  <c r="MF100" i="6"/>
  <c r="ME100" i="6"/>
  <c r="MD100" i="6"/>
  <c r="MC100" i="6"/>
  <c r="MB100" i="6"/>
  <c r="MA100" i="6"/>
  <c r="LZ100" i="6"/>
  <c r="LY100" i="6"/>
  <c r="LX100" i="6"/>
  <c r="LW100" i="6"/>
  <c r="LV100" i="6"/>
  <c r="LU100" i="6"/>
  <c r="LT100" i="6"/>
  <c r="LS100" i="6"/>
  <c r="LR100" i="6"/>
  <c r="LQ100" i="6"/>
  <c r="LP100" i="6"/>
  <c r="LO100" i="6"/>
  <c r="LN100" i="6"/>
  <c r="LM100" i="6"/>
  <c r="LL100" i="6"/>
  <c r="LK100" i="6"/>
  <c r="LJ100" i="6"/>
  <c r="LI100" i="6"/>
  <c r="LH100" i="6"/>
  <c r="LG100" i="6"/>
  <c r="LF100" i="6"/>
  <c r="LE100" i="6"/>
  <c r="LD100" i="6"/>
  <c r="LC100" i="6"/>
  <c r="LB100" i="6"/>
  <c r="LA100" i="6"/>
  <c r="KZ100" i="6"/>
  <c r="KY100" i="6"/>
  <c r="KX100" i="6"/>
  <c r="KW100" i="6"/>
  <c r="KV100" i="6"/>
  <c r="KU100" i="6"/>
  <c r="KT100" i="6"/>
  <c r="KS100" i="6"/>
  <c r="KR100" i="6"/>
  <c r="KQ100" i="6"/>
  <c r="KP100" i="6"/>
  <c r="KO100" i="6"/>
  <c r="KN100" i="6"/>
  <c r="KM100" i="6"/>
  <c r="KL100" i="6"/>
  <c r="KK100" i="6"/>
  <c r="KJ100" i="6"/>
  <c r="KI100" i="6"/>
  <c r="KH100" i="6"/>
  <c r="KG100" i="6"/>
  <c r="KF100" i="6"/>
  <c r="KE100" i="6"/>
  <c r="KD100" i="6"/>
  <c r="KC100" i="6"/>
  <c r="KB100" i="6"/>
  <c r="KA100" i="6"/>
  <c r="JZ100" i="6"/>
  <c r="JY100" i="6"/>
  <c r="JX100" i="6"/>
  <c r="JW100" i="6"/>
  <c r="JV100" i="6"/>
  <c r="JU100" i="6"/>
  <c r="JT100" i="6"/>
  <c r="JS100" i="6"/>
  <c r="JR100" i="6"/>
  <c r="JQ100" i="6"/>
  <c r="JP100" i="6"/>
  <c r="JO100" i="6"/>
  <c r="JN100" i="6"/>
  <c r="JM100" i="6"/>
  <c r="JL100" i="6"/>
  <c r="JK100" i="6"/>
  <c r="JJ100" i="6"/>
  <c r="JI100" i="6"/>
  <c r="JH100" i="6"/>
  <c r="JG100" i="6"/>
  <c r="JF100" i="6"/>
  <c r="JE100" i="6"/>
  <c r="JD100" i="6"/>
  <c r="JC100" i="6"/>
  <c r="JB100" i="6"/>
  <c r="JA100" i="6"/>
  <c r="IZ100" i="6"/>
  <c r="IY100" i="6"/>
  <c r="IX100" i="6"/>
  <c r="IW100" i="6"/>
  <c r="IV100" i="6"/>
  <c r="IU100" i="6"/>
  <c r="IT100" i="6"/>
  <c r="IS100" i="6"/>
  <c r="IR100" i="6"/>
  <c r="IQ100" i="6"/>
  <c r="IP100" i="6"/>
  <c r="IO100" i="6"/>
  <c r="IN100" i="6"/>
  <c r="IM100" i="6"/>
  <c r="IL100" i="6"/>
  <c r="IK100" i="6"/>
  <c r="IJ100" i="6"/>
  <c r="II100" i="6"/>
  <c r="IH100" i="6"/>
  <c r="IG100" i="6"/>
  <c r="IF100" i="6"/>
  <c r="IE100" i="6"/>
  <c r="ID100" i="6"/>
  <c r="IC100" i="6"/>
  <c r="IB100" i="6"/>
  <c r="IA100" i="6"/>
  <c r="HZ100" i="6"/>
  <c r="HY100" i="6"/>
  <c r="HX100" i="6"/>
  <c r="HW100" i="6"/>
  <c r="HV100" i="6"/>
  <c r="HU100" i="6"/>
  <c r="HT100" i="6"/>
  <c r="HS100" i="6"/>
  <c r="HR100" i="6"/>
  <c r="HQ100" i="6"/>
  <c r="HP100" i="6"/>
  <c r="HO100" i="6"/>
  <c r="HN100" i="6"/>
  <c r="HM100" i="6"/>
  <c r="HL100" i="6"/>
  <c r="HK100" i="6"/>
  <c r="HJ100" i="6"/>
  <c r="HI100" i="6"/>
  <c r="HH100" i="6"/>
  <c r="HG100" i="6"/>
  <c r="HF100" i="6"/>
  <c r="HE100" i="6"/>
  <c r="HD100" i="6"/>
  <c r="HC100" i="6"/>
  <c r="HB100" i="6"/>
  <c r="HA100" i="6"/>
  <c r="GZ100" i="6"/>
  <c r="GY100" i="6"/>
  <c r="GX100" i="6"/>
  <c r="GW100" i="6"/>
  <c r="GV100" i="6"/>
  <c r="GU100" i="6"/>
  <c r="GT100" i="6"/>
  <c r="GS100" i="6"/>
  <c r="GR100" i="6"/>
  <c r="GQ100" i="6"/>
  <c r="GP100" i="6"/>
  <c r="GO100" i="6"/>
  <c r="GN100" i="6"/>
  <c r="GM100" i="6"/>
  <c r="GL100" i="6"/>
  <c r="GK100" i="6"/>
  <c r="GJ100" i="6"/>
  <c r="GI100" i="6"/>
  <c r="GH100" i="6"/>
  <c r="GG100" i="6"/>
  <c r="GF100" i="6"/>
  <c r="GE100" i="6"/>
  <c r="GD100" i="6"/>
  <c r="GC100" i="6"/>
  <c r="GB100" i="6"/>
  <c r="GA100" i="6"/>
  <c r="FZ100" i="6"/>
  <c r="FY100" i="6"/>
  <c r="FX100" i="6"/>
  <c r="FW100" i="6"/>
  <c r="FV100" i="6"/>
  <c r="FU100" i="6"/>
  <c r="FT100" i="6"/>
  <c r="FS100" i="6"/>
  <c r="FR100" i="6"/>
  <c r="FQ100" i="6"/>
  <c r="FP100" i="6"/>
  <c r="FO100" i="6"/>
  <c r="FN100" i="6"/>
  <c r="FM100" i="6"/>
  <c r="FL100" i="6"/>
  <c r="FK100" i="6"/>
  <c r="FJ100" i="6"/>
  <c r="FI100" i="6"/>
  <c r="FH100" i="6"/>
  <c r="FG100" i="6"/>
  <c r="FF100" i="6"/>
  <c r="FE100" i="6"/>
  <c r="FD100" i="6"/>
  <c r="FC100" i="6"/>
  <c r="FB100" i="6"/>
  <c r="FA100" i="6"/>
  <c r="EZ100" i="6"/>
  <c r="EY100" i="6"/>
  <c r="EX100" i="6"/>
  <c r="EW100" i="6"/>
  <c r="EV100" i="6"/>
  <c r="EU100" i="6"/>
  <c r="ET100" i="6"/>
  <c r="ES100" i="6"/>
  <c r="ER100" i="6"/>
  <c r="EQ100" i="6"/>
  <c r="EP100" i="6"/>
  <c r="EO100" i="6"/>
  <c r="EN100" i="6"/>
  <c r="EM100" i="6"/>
  <c r="EL100" i="6"/>
  <c r="EK100" i="6"/>
  <c r="EJ100" i="6"/>
  <c r="EI100" i="6"/>
  <c r="EH100" i="6"/>
  <c r="EG100" i="6"/>
  <c r="EF100" i="6"/>
  <c r="EE100" i="6"/>
  <c r="ED100" i="6"/>
  <c r="EC100" i="6"/>
  <c r="EB100" i="6"/>
  <c r="EA100" i="6"/>
  <c r="DZ100" i="6"/>
  <c r="DY100" i="6"/>
  <c r="DX100" i="6"/>
  <c r="DW100" i="6"/>
  <c r="DV100" i="6"/>
  <c r="DU100" i="6"/>
  <c r="DT100" i="6"/>
  <c r="DS100" i="6"/>
  <c r="DR100" i="6"/>
  <c r="DQ100" i="6"/>
  <c r="DP100" i="6"/>
  <c r="DO100" i="6"/>
  <c r="DN100" i="6"/>
  <c r="DM100" i="6"/>
  <c r="DL100" i="6"/>
  <c r="DK100" i="6"/>
  <c r="DJ100" i="6"/>
  <c r="DI100" i="6"/>
  <c r="DH100" i="6"/>
  <c r="DG100" i="6"/>
  <c r="DF100" i="6"/>
  <c r="DE100" i="6"/>
  <c r="DD100" i="6"/>
  <c r="DC100" i="6"/>
  <c r="DB100" i="6"/>
  <c r="DA100" i="6"/>
  <c r="CZ100" i="6"/>
  <c r="CY100" i="6"/>
  <c r="CX100" i="6"/>
  <c r="CW100" i="6"/>
  <c r="CV100" i="6"/>
  <c r="CU100" i="6"/>
  <c r="CT100" i="6"/>
  <c r="CS100" i="6"/>
  <c r="CR100" i="6"/>
  <c r="CQ100" i="6"/>
  <c r="CP100" i="6"/>
  <c r="CO100" i="6"/>
  <c r="CN100" i="6"/>
  <c r="CM100" i="6"/>
  <c r="CL100" i="6"/>
  <c r="CK100" i="6"/>
  <c r="CJ100" i="6"/>
  <c r="CI100" i="6"/>
  <c r="CH100" i="6"/>
  <c r="CG100" i="6"/>
  <c r="CF100" i="6"/>
  <c r="CE100" i="6"/>
  <c r="CD100" i="6"/>
  <c r="CC100" i="6"/>
  <c r="CB100" i="6"/>
  <c r="CA100" i="6"/>
  <c r="BZ100" i="6"/>
  <c r="BY100" i="6"/>
  <c r="BX100" i="6"/>
  <c r="BW100" i="6"/>
  <c r="BV100" i="6"/>
  <c r="BU100" i="6"/>
  <c r="BT100" i="6"/>
  <c r="BS100" i="6"/>
  <c r="BR100" i="6"/>
  <c r="BQ100" i="6"/>
  <c r="BP100" i="6"/>
  <c r="BO100" i="6"/>
  <c r="BN100" i="6"/>
  <c r="BM100" i="6"/>
  <c r="BL100" i="6"/>
  <c r="BK100" i="6"/>
  <c r="BJ100" i="6"/>
  <c r="BI100" i="6"/>
  <c r="BH100" i="6"/>
  <c r="BG100" i="6"/>
  <c r="BF100" i="6"/>
  <c r="BE100" i="6"/>
  <c r="BD100" i="6"/>
  <c r="BC100" i="6"/>
  <c r="BB100" i="6"/>
  <c r="BA100" i="6"/>
  <c r="AZ100" i="6"/>
  <c r="AY100" i="6"/>
  <c r="AX100" i="6"/>
  <c r="AW100" i="6"/>
  <c r="AV100" i="6"/>
  <c r="AU100" i="6"/>
  <c r="AT100" i="6"/>
  <c r="AS100" i="6"/>
  <c r="AR100" i="6"/>
  <c r="AQ100" i="6"/>
  <c r="AP100" i="6"/>
  <c r="AO100" i="6"/>
  <c r="AN100" i="6"/>
  <c r="AM100" i="6"/>
  <c r="AL100" i="6"/>
  <c r="AK100" i="6"/>
  <c r="AJ100" i="6"/>
  <c r="AI100" i="6"/>
  <c r="AH100" i="6"/>
  <c r="AG100" i="6"/>
  <c r="AF100" i="6"/>
  <c r="AE100" i="6"/>
  <c r="AD100" i="6"/>
  <c r="AC100" i="6"/>
  <c r="AB100" i="6"/>
  <c r="AA100" i="6"/>
  <c r="Z100" i="6"/>
  <c r="Y100" i="6"/>
  <c r="X100" i="6"/>
  <c r="W100" i="6"/>
  <c r="V100" i="6"/>
  <c r="U100" i="6"/>
  <c r="T100" i="6"/>
  <c r="S100" i="6"/>
  <c r="R100" i="6"/>
  <c r="Q100" i="6"/>
  <c r="P100" i="6"/>
  <c r="O100" i="6"/>
  <c r="N100" i="6"/>
  <c r="M100" i="6"/>
  <c r="I100" i="6"/>
  <c r="SX99" i="6"/>
  <c r="SW99" i="6"/>
  <c r="SV99" i="6"/>
  <c r="SU99" i="6"/>
  <c r="ST99" i="6"/>
  <c r="SS99" i="6"/>
  <c r="SR99" i="6"/>
  <c r="SQ99" i="6"/>
  <c r="SP99" i="6"/>
  <c r="SO99" i="6"/>
  <c r="SN99" i="6"/>
  <c r="SM99" i="6"/>
  <c r="SL99" i="6"/>
  <c r="SK99" i="6"/>
  <c r="SJ99" i="6"/>
  <c r="SI99" i="6"/>
  <c r="SH99" i="6"/>
  <c r="SG99" i="6"/>
  <c r="SF99" i="6"/>
  <c r="SE99" i="6"/>
  <c r="SD99" i="6"/>
  <c r="SC99" i="6"/>
  <c r="SB99" i="6"/>
  <c r="SA99" i="6"/>
  <c r="RZ99" i="6"/>
  <c r="RY99" i="6"/>
  <c r="RX99" i="6"/>
  <c r="RW99" i="6"/>
  <c r="RV99" i="6"/>
  <c r="RU99" i="6"/>
  <c r="RT99" i="6"/>
  <c r="RS99" i="6"/>
  <c r="RR99" i="6"/>
  <c r="RQ99" i="6"/>
  <c r="RP99" i="6"/>
  <c r="RO99" i="6"/>
  <c r="RN99" i="6"/>
  <c r="RM99" i="6"/>
  <c r="RL99" i="6"/>
  <c r="RK99" i="6"/>
  <c r="RJ99" i="6"/>
  <c r="RI99" i="6"/>
  <c r="RH99" i="6"/>
  <c r="RG99" i="6"/>
  <c r="RF99" i="6"/>
  <c r="RE99" i="6"/>
  <c r="RD99" i="6"/>
  <c r="RC99" i="6"/>
  <c r="RB99" i="6"/>
  <c r="RA99" i="6"/>
  <c r="QZ99" i="6"/>
  <c r="QY99" i="6"/>
  <c r="QX99" i="6"/>
  <c r="QW99" i="6"/>
  <c r="QV99" i="6"/>
  <c r="QU99" i="6"/>
  <c r="QT99" i="6"/>
  <c r="QS99" i="6"/>
  <c r="QR99" i="6"/>
  <c r="QQ99" i="6"/>
  <c r="QP99" i="6"/>
  <c r="QO99" i="6"/>
  <c r="QN99" i="6"/>
  <c r="QM99" i="6"/>
  <c r="QL99" i="6"/>
  <c r="QK99" i="6"/>
  <c r="QJ99" i="6"/>
  <c r="QI99" i="6"/>
  <c r="QH99" i="6"/>
  <c r="QG99" i="6"/>
  <c r="QF99" i="6"/>
  <c r="QE99" i="6"/>
  <c r="QD99" i="6"/>
  <c r="QC99" i="6"/>
  <c r="QB99" i="6"/>
  <c r="QA99" i="6"/>
  <c r="PZ99" i="6"/>
  <c r="PY99" i="6"/>
  <c r="PX99" i="6"/>
  <c r="PW99" i="6"/>
  <c r="PV99" i="6"/>
  <c r="PU99" i="6"/>
  <c r="PT99" i="6"/>
  <c r="PS99" i="6"/>
  <c r="PR99" i="6"/>
  <c r="PQ99" i="6"/>
  <c r="PP99" i="6"/>
  <c r="PO99" i="6"/>
  <c r="PN99" i="6"/>
  <c r="PM99" i="6"/>
  <c r="PL99" i="6"/>
  <c r="PK99" i="6"/>
  <c r="PJ99" i="6"/>
  <c r="PI99" i="6"/>
  <c r="PH99" i="6"/>
  <c r="PG99" i="6"/>
  <c r="PF99" i="6"/>
  <c r="PE99" i="6"/>
  <c r="PD99" i="6"/>
  <c r="PC99" i="6"/>
  <c r="PB99" i="6"/>
  <c r="PA99" i="6"/>
  <c r="OZ99" i="6"/>
  <c r="OY99" i="6"/>
  <c r="OX99" i="6"/>
  <c r="OW99" i="6"/>
  <c r="OV99" i="6"/>
  <c r="OU99" i="6"/>
  <c r="OT99" i="6"/>
  <c r="OS99" i="6"/>
  <c r="OR99" i="6"/>
  <c r="OQ99" i="6"/>
  <c r="OP99" i="6"/>
  <c r="OO99" i="6"/>
  <c r="ON99" i="6"/>
  <c r="OM99" i="6"/>
  <c r="OL99" i="6"/>
  <c r="OK99" i="6"/>
  <c r="OJ99" i="6"/>
  <c r="OI99" i="6"/>
  <c r="OH99" i="6"/>
  <c r="OG99" i="6"/>
  <c r="OF99" i="6"/>
  <c r="OE99" i="6"/>
  <c r="OD99" i="6"/>
  <c r="OC99" i="6"/>
  <c r="OB99" i="6"/>
  <c r="OA99" i="6"/>
  <c r="NZ99" i="6"/>
  <c r="NY99" i="6"/>
  <c r="NX99" i="6"/>
  <c r="NW99" i="6"/>
  <c r="NV99" i="6"/>
  <c r="NU99" i="6"/>
  <c r="NT99" i="6"/>
  <c r="NS99" i="6"/>
  <c r="NR99" i="6"/>
  <c r="NQ99" i="6"/>
  <c r="NP99" i="6"/>
  <c r="NO99" i="6"/>
  <c r="NN99" i="6"/>
  <c r="NM99" i="6"/>
  <c r="NL99" i="6"/>
  <c r="NK99" i="6"/>
  <c r="NJ99" i="6"/>
  <c r="NI99" i="6"/>
  <c r="NH99" i="6"/>
  <c r="NG99" i="6"/>
  <c r="NF99" i="6"/>
  <c r="NE99" i="6"/>
  <c r="ND99" i="6"/>
  <c r="NC99" i="6"/>
  <c r="NB99" i="6"/>
  <c r="NA99" i="6"/>
  <c r="MZ99" i="6"/>
  <c r="MY99" i="6"/>
  <c r="MX99" i="6"/>
  <c r="MW99" i="6"/>
  <c r="MV99" i="6"/>
  <c r="MU99" i="6"/>
  <c r="MT99" i="6"/>
  <c r="MS99" i="6"/>
  <c r="MR99" i="6"/>
  <c r="MQ99" i="6"/>
  <c r="MP99" i="6"/>
  <c r="MO99" i="6"/>
  <c r="MN99" i="6"/>
  <c r="MM99" i="6"/>
  <c r="ML99" i="6"/>
  <c r="MK99" i="6"/>
  <c r="MJ99" i="6"/>
  <c r="MI99" i="6"/>
  <c r="MH99" i="6"/>
  <c r="MG99" i="6"/>
  <c r="MF99" i="6"/>
  <c r="ME99" i="6"/>
  <c r="MD99" i="6"/>
  <c r="MC99" i="6"/>
  <c r="MB99" i="6"/>
  <c r="MA99" i="6"/>
  <c r="LZ99" i="6"/>
  <c r="LY99" i="6"/>
  <c r="LX99" i="6"/>
  <c r="LW99" i="6"/>
  <c r="LV99" i="6"/>
  <c r="LU99" i="6"/>
  <c r="LT99" i="6"/>
  <c r="LS99" i="6"/>
  <c r="LR99" i="6"/>
  <c r="LQ99" i="6"/>
  <c r="LP99" i="6"/>
  <c r="LO99" i="6"/>
  <c r="LN99" i="6"/>
  <c r="LM99" i="6"/>
  <c r="LL99" i="6"/>
  <c r="LK99" i="6"/>
  <c r="LJ99" i="6"/>
  <c r="LI99" i="6"/>
  <c r="LH99" i="6"/>
  <c r="LG99" i="6"/>
  <c r="LF99" i="6"/>
  <c r="LE99" i="6"/>
  <c r="LD99" i="6"/>
  <c r="LC99" i="6"/>
  <c r="LB99" i="6"/>
  <c r="LA99" i="6"/>
  <c r="KZ99" i="6"/>
  <c r="KY99" i="6"/>
  <c r="KX99" i="6"/>
  <c r="KW99" i="6"/>
  <c r="KV99" i="6"/>
  <c r="KU99" i="6"/>
  <c r="KT99" i="6"/>
  <c r="KS99" i="6"/>
  <c r="KR99" i="6"/>
  <c r="KQ99" i="6"/>
  <c r="KP99" i="6"/>
  <c r="KO99" i="6"/>
  <c r="KN99" i="6"/>
  <c r="KM99" i="6"/>
  <c r="KL99" i="6"/>
  <c r="KK99" i="6"/>
  <c r="KJ99" i="6"/>
  <c r="KI99" i="6"/>
  <c r="KH99" i="6"/>
  <c r="KG99" i="6"/>
  <c r="KF99" i="6"/>
  <c r="KE99" i="6"/>
  <c r="KD99" i="6"/>
  <c r="KC99" i="6"/>
  <c r="KB99" i="6"/>
  <c r="KA99" i="6"/>
  <c r="JZ99" i="6"/>
  <c r="JY99" i="6"/>
  <c r="JX99" i="6"/>
  <c r="JW99" i="6"/>
  <c r="JV99" i="6"/>
  <c r="JU99" i="6"/>
  <c r="JT99" i="6"/>
  <c r="JS99" i="6"/>
  <c r="JR99" i="6"/>
  <c r="JQ99" i="6"/>
  <c r="JP99" i="6"/>
  <c r="JO99" i="6"/>
  <c r="JN99" i="6"/>
  <c r="JM99" i="6"/>
  <c r="JL99" i="6"/>
  <c r="JK99" i="6"/>
  <c r="JJ99" i="6"/>
  <c r="JI99" i="6"/>
  <c r="JH99" i="6"/>
  <c r="JG99" i="6"/>
  <c r="JF99" i="6"/>
  <c r="JE99" i="6"/>
  <c r="JD99" i="6"/>
  <c r="JC99" i="6"/>
  <c r="JB99" i="6"/>
  <c r="JA99" i="6"/>
  <c r="IZ99" i="6"/>
  <c r="IY99" i="6"/>
  <c r="IX99" i="6"/>
  <c r="IW99" i="6"/>
  <c r="IV99" i="6"/>
  <c r="IU99" i="6"/>
  <c r="IT99" i="6"/>
  <c r="IS99" i="6"/>
  <c r="IR99" i="6"/>
  <c r="IQ99" i="6"/>
  <c r="IP99" i="6"/>
  <c r="IO99" i="6"/>
  <c r="IN99" i="6"/>
  <c r="IM99" i="6"/>
  <c r="IL99" i="6"/>
  <c r="IK99" i="6"/>
  <c r="IJ99" i="6"/>
  <c r="II99" i="6"/>
  <c r="IH99" i="6"/>
  <c r="IG99" i="6"/>
  <c r="IF99" i="6"/>
  <c r="IE99" i="6"/>
  <c r="ID99" i="6"/>
  <c r="IC99" i="6"/>
  <c r="IB99" i="6"/>
  <c r="IA99" i="6"/>
  <c r="HZ99" i="6"/>
  <c r="HY99" i="6"/>
  <c r="HX99" i="6"/>
  <c r="HW99" i="6"/>
  <c r="HV99" i="6"/>
  <c r="HU99" i="6"/>
  <c r="HT99" i="6"/>
  <c r="HS99" i="6"/>
  <c r="HR99" i="6"/>
  <c r="HQ99" i="6"/>
  <c r="HP99" i="6"/>
  <c r="HO99" i="6"/>
  <c r="HN99" i="6"/>
  <c r="HM99" i="6"/>
  <c r="HL99" i="6"/>
  <c r="HK99" i="6"/>
  <c r="HJ99" i="6"/>
  <c r="HI99" i="6"/>
  <c r="HH99" i="6"/>
  <c r="HG99" i="6"/>
  <c r="HF99" i="6"/>
  <c r="HE99" i="6"/>
  <c r="HD99" i="6"/>
  <c r="HC99" i="6"/>
  <c r="HB99" i="6"/>
  <c r="HA99" i="6"/>
  <c r="GZ99" i="6"/>
  <c r="GY99" i="6"/>
  <c r="GX99" i="6"/>
  <c r="GW99" i="6"/>
  <c r="GV99" i="6"/>
  <c r="GU99" i="6"/>
  <c r="GT99" i="6"/>
  <c r="GS99" i="6"/>
  <c r="GR99" i="6"/>
  <c r="GQ99" i="6"/>
  <c r="GP99" i="6"/>
  <c r="GO99" i="6"/>
  <c r="GN99" i="6"/>
  <c r="GM99" i="6"/>
  <c r="GL99" i="6"/>
  <c r="GK99" i="6"/>
  <c r="GJ99" i="6"/>
  <c r="GI99" i="6"/>
  <c r="GH99" i="6"/>
  <c r="GG99" i="6"/>
  <c r="GF99" i="6"/>
  <c r="GE99" i="6"/>
  <c r="GD99" i="6"/>
  <c r="GC99" i="6"/>
  <c r="GB99" i="6"/>
  <c r="GA99" i="6"/>
  <c r="FZ99" i="6"/>
  <c r="FY99" i="6"/>
  <c r="FX99" i="6"/>
  <c r="FW99" i="6"/>
  <c r="FV99" i="6"/>
  <c r="FU99" i="6"/>
  <c r="FT99" i="6"/>
  <c r="FS99" i="6"/>
  <c r="FR99" i="6"/>
  <c r="FQ99" i="6"/>
  <c r="FP99" i="6"/>
  <c r="FO99" i="6"/>
  <c r="FN99" i="6"/>
  <c r="FM99" i="6"/>
  <c r="FL99" i="6"/>
  <c r="FK99" i="6"/>
  <c r="FJ99" i="6"/>
  <c r="FI99" i="6"/>
  <c r="FH99" i="6"/>
  <c r="FG99" i="6"/>
  <c r="FF99" i="6"/>
  <c r="FE99" i="6"/>
  <c r="FD99" i="6"/>
  <c r="FC99" i="6"/>
  <c r="FB99" i="6"/>
  <c r="FA99" i="6"/>
  <c r="EZ99" i="6"/>
  <c r="EY99" i="6"/>
  <c r="EX99" i="6"/>
  <c r="EW99" i="6"/>
  <c r="EV99" i="6"/>
  <c r="EU99" i="6"/>
  <c r="ET99" i="6"/>
  <c r="ES99" i="6"/>
  <c r="ER99" i="6"/>
  <c r="EQ99" i="6"/>
  <c r="EP99" i="6"/>
  <c r="EO99" i="6"/>
  <c r="EN99" i="6"/>
  <c r="EM99" i="6"/>
  <c r="EL99" i="6"/>
  <c r="EK99" i="6"/>
  <c r="EJ99" i="6"/>
  <c r="EI99" i="6"/>
  <c r="EH99" i="6"/>
  <c r="EG99" i="6"/>
  <c r="EF99" i="6"/>
  <c r="EE99" i="6"/>
  <c r="ED99" i="6"/>
  <c r="EC99" i="6"/>
  <c r="EB99" i="6"/>
  <c r="EA99" i="6"/>
  <c r="DZ99" i="6"/>
  <c r="DY99" i="6"/>
  <c r="DX99" i="6"/>
  <c r="DW99" i="6"/>
  <c r="DV99" i="6"/>
  <c r="DU99" i="6"/>
  <c r="DT99" i="6"/>
  <c r="DS99" i="6"/>
  <c r="DR99" i="6"/>
  <c r="DQ99" i="6"/>
  <c r="DP99" i="6"/>
  <c r="DO99" i="6"/>
  <c r="DN99" i="6"/>
  <c r="DM99" i="6"/>
  <c r="DL99" i="6"/>
  <c r="DK99" i="6"/>
  <c r="DJ99" i="6"/>
  <c r="DI99" i="6"/>
  <c r="DH99" i="6"/>
  <c r="DG99" i="6"/>
  <c r="DF99" i="6"/>
  <c r="DE99" i="6"/>
  <c r="DD99" i="6"/>
  <c r="DC99" i="6"/>
  <c r="DB99" i="6"/>
  <c r="DA99" i="6"/>
  <c r="CZ99" i="6"/>
  <c r="CY99" i="6"/>
  <c r="CX99" i="6"/>
  <c r="CW99" i="6"/>
  <c r="CV99" i="6"/>
  <c r="CU99" i="6"/>
  <c r="CT99" i="6"/>
  <c r="CS99" i="6"/>
  <c r="CR99" i="6"/>
  <c r="CQ99" i="6"/>
  <c r="CP99" i="6"/>
  <c r="CO99" i="6"/>
  <c r="CN99" i="6"/>
  <c r="CM99" i="6"/>
  <c r="CL99" i="6"/>
  <c r="CK99" i="6"/>
  <c r="CJ99" i="6"/>
  <c r="CI99" i="6"/>
  <c r="CH99" i="6"/>
  <c r="CG99" i="6"/>
  <c r="CF99" i="6"/>
  <c r="CE99" i="6"/>
  <c r="CD99" i="6"/>
  <c r="CC99" i="6"/>
  <c r="CB99" i="6"/>
  <c r="CA99" i="6"/>
  <c r="BZ99" i="6"/>
  <c r="BY99" i="6"/>
  <c r="BX99" i="6"/>
  <c r="BW99" i="6"/>
  <c r="BV99" i="6"/>
  <c r="BU99" i="6"/>
  <c r="BT99" i="6"/>
  <c r="BS99" i="6"/>
  <c r="BR99" i="6"/>
  <c r="BQ99" i="6"/>
  <c r="BP99" i="6"/>
  <c r="BO99" i="6"/>
  <c r="BN99" i="6"/>
  <c r="BM99" i="6"/>
  <c r="BL99" i="6"/>
  <c r="BK99" i="6"/>
  <c r="BJ99" i="6"/>
  <c r="BI99" i="6"/>
  <c r="BH99" i="6"/>
  <c r="BG99" i="6"/>
  <c r="BF99" i="6"/>
  <c r="BE99" i="6"/>
  <c r="BD99" i="6"/>
  <c r="BC99" i="6"/>
  <c r="BB99" i="6"/>
  <c r="BA99" i="6"/>
  <c r="AZ99" i="6"/>
  <c r="AY99" i="6"/>
  <c r="AX99" i="6"/>
  <c r="AW99" i="6"/>
  <c r="AV99" i="6"/>
  <c r="AU99" i="6"/>
  <c r="AT99" i="6"/>
  <c r="AS99" i="6"/>
  <c r="AR99" i="6"/>
  <c r="AQ99" i="6"/>
  <c r="AP99" i="6"/>
  <c r="AO99" i="6"/>
  <c r="AN99" i="6"/>
  <c r="AM99" i="6"/>
  <c r="AL99" i="6"/>
  <c r="AK99" i="6"/>
  <c r="AJ99" i="6"/>
  <c r="AI99" i="6"/>
  <c r="AH99" i="6"/>
  <c r="AG99" i="6"/>
  <c r="AF99" i="6"/>
  <c r="AE99" i="6"/>
  <c r="AD99" i="6"/>
  <c r="AC99" i="6"/>
  <c r="AB99" i="6"/>
  <c r="AA99" i="6"/>
  <c r="Z99" i="6"/>
  <c r="Y99" i="6"/>
  <c r="X99" i="6"/>
  <c r="W99" i="6"/>
  <c r="V99" i="6"/>
  <c r="U99" i="6"/>
  <c r="T99" i="6"/>
  <c r="S99" i="6"/>
  <c r="R99" i="6"/>
  <c r="Q99" i="6"/>
  <c r="P99" i="6"/>
  <c r="O99" i="6"/>
  <c r="N99" i="6"/>
  <c r="M99" i="6"/>
  <c r="I99" i="6"/>
  <c r="SX98" i="6"/>
  <c r="SW98" i="6"/>
  <c r="SV98" i="6"/>
  <c r="SU98" i="6"/>
  <c r="ST98" i="6"/>
  <c r="SS98" i="6"/>
  <c r="SR98" i="6"/>
  <c r="SQ98" i="6"/>
  <c r="SP98" i="6"/>
  <c r="SO98" i="6"/>
  <c r="SN98" i="6"/>
  <c r="SM98" i="6"/>
  <c r="SL98" i="6"/>
  <c r="SK98" i="6"/>
  <c r="SJ98" i="6"/>
  <c r="SI98" i="6"/>
  <c r="SH98" i="6"/>
  <c r="SG98" i="6"/>
  <c r="SF98" i="6"/>
  <c r="SE98" i="6"/>
  <c r="SD98" i="6"/>
  <c r="SC98" i="6"/>
  <c r="SB98" i="6"/>
  <c r="SA98" i="6"/>
  <c r="RZ98" i="6"/>
  <c r="RY98" i="6"/>
  <c r="RX98" i="6"/>
  <c r="RW98" i="6"/>
  <c r="RV98" i="6"/>
  <c r="RU98" i="6"/>
  <c r="RT98" i="6"/>
  <c r="RS98" i="6"/>
  <c r="RR98" i="6"/>
  <c r="RQ98" i="6"/>
  <c r="RP98" i="6"/>
  <c r="RO98" i="6"/>
  <c r="RN98" i="6"/>
  <c r="RM98" i="6"/>
  <c r="RL98" i="6"/>
  <c r="RK98" i="6"/>
  <c r="RJ98" i="6"/>
  <c r="RI98" i="6"/>
  <c r="RH98" i="6"/>
  <c r="RG98" i="6"/>
  <c r="RF98" i="6"/>
  <c r="RE98" i="6"/>
  <c r="RD98" i="6"/>
  <c r="RC98" i="6"/>
  <c r="RB98" i="6"/>
  <c r="RA98" i="6"/>
  <c r="QZ98" i="6"/>
  <c r="QY98" i="6"/>
  <c r="QX98" i="6"/>
  <c r="QW98" i="6"/>
  <c r="QV98" i="6"/>
  <c r="QU98" i="6"/>
  <c r="QT98" i="6"/>
  <c r="QS98" i="6"/>
  <c r="QR98" i="6"/>
  <c r="QQ98" i="6"/>
  <c r="QP98" i="6"/>
  <c r="QO98" i="6"/>
  <c r="QN98" i="6"/>
  <c r="QM98" i="6"/>
  <c r="QL98" i="6"/>
  <c r="QK98" i="6"/>
  <c r="QJ98" i="6"/>
  <c r="QI98" i="6"/>
  <c r="QH98" i="6"/>
  <c r="QG98" i="6"/>
  <c r="QF98" i="6"/>
  <c r="QE98" i="6"/>
  <c r="QD98" i="6"/>
  <c r="QC98" i="6"/>
  <c r="QB98" i="6"/>
  <c r="QA98" i="6"/>
  <c r="PZ98" i="6"/>
  <c r="PY98" i="6"/>
  <c r="PX98" i="6"/>
  <c r="PW98" i="6"/>
  <c r="PV98" i="6"/>
  <c r="PU98" i="6"/>
  <c r="PT98" i="6"/>
  <c r="PS98" i="6"/>
  <c r="PR98" i="6"/>
  <c r="PQ98" i="6"/>
  <c r="PP98" i="6"/>
  <c r="PO98" i="6"/>
  <c r="PN98" i="6"/>
  <c r="PM98" i="6"/>
  <c r="PL98" i="6"/>
  <c r="PK98" i="6"/>
  <c r="PJ98" i="6"/>
  <c r="PI98" i="6"/>
  <c r="PH98" i="6"/>
  <c r="PG98" i="6"/>
  <c r="PF98" i="6"/>
  <c r="PE98" i="6"/>
  <c r="PD98" i="6"/>
  <c r="PC98" i="6"/>
  <c r="PB98" i="6"/>
  <c r="PA98" i="6"/>
  <c r="OZ98" i="6"/>
  <c r="OY98" i="6"/>
  <c r="OX98" i="6"/>
  <c r="OW98" i="6"/>
  <c r="OV98" i="6"/>
  <c r="OU98" i="6"/>
  <c r="OT98" i="6"/>
  <c r="OS98" i="6"/>
  <c r="OR98" i="6"/>
  <c r="OQ98" i="6"/>
  <c r="OP98" i="6"/>
  <c r="OO98" i="6"/>
  <c r="ON98" i="6"/>
  <c r="OM98" i="6"/>
  <c r="OL98" i="6"/>
  <c r="OK98" i="6"/>
  <c r="OJ98" i="6"/>
  <c r="OI98" i="6"/>
  <c r="OH98" i="6"/>
  <c r="OG98" i="6"/>
  <c r="OF98" i="6"/>
  <c r="OE98" i="6"/>
  <c r="OD98" i="6"/>
  <c r="OC98" i="6"/>
  <c r="OB98" i="6"/>
  <c r="OA98" i="6"/>
  <c r="NZ98" i="6"/>
  <c r="NY98" i="6"/>
  <c r="NX98" i="6"/>
  <c r="NW98" i="6"/>
  <c r="NV98" i="6"/>
  <c r="NU98" i="6"/>
  <c r="NT98" i="6"/>
  <c r="NS98" i="6"/>
  <c r="NR98" i="6"/>
  <c r="NQ98" i="6"/>
  <c r="NP98" i="6"/>
  <c r="NO98" i="6"/>
  <c r="NN98" i="6"/>
  <c r="NM98" i="6"/>
  <c r="NL98" i="6"/>
  <c r="NK98" i="6"/>
  <c r="NJ98" i="6"/>
  <c r="NI98" i="6"/>
  <c r="NH98" i="6"/>
  <c r="NG98" i="6"/>
  <c r="NF98" i="6"/>
  <c r="NE98" i="6"/>
  <c r="ND98" i="6"/>
  <c r="NC98" i="6"/>
  <c r="NB98" i="6"/>
  <c r="NA98" i="6"/>
  <c r="MZ98" i="6"/>
  <c r="MY98" i="6"/>
  <c r="MX98" i="6"/>
  <c r="MW98" i="6"/>
  <c r="MV98" i="6"/>
  <c r="MU98" i="6"/>
  <c r="MT98" i="6"/>
  <c r="MS98" i="6"/>
  <c r="MR98" i="6"/>
  <c r="MQ98" i="6"/>
  <c r="MP98" i="6"/>
  <c r="MO98" i="6"/>
  <c r="MN98" i="6"/>
  <c r="MM98" i="6"/>
  <c r="ML98" i="6"/>
  <c r="MK98" i="6"/>
  <c r="MJ98" i="6"/>
  <c r="MI98" i="6"/>
  <c r="MH98" i="6"/>
  <c r="MG98" i="6"/>
  <c r="MF98" i="6"/>
  <c r="ME98" i="6"/>
  <c r="MD98" i="6"/>
  <c r="MC98" i="6"/>
  <c r="MB98" i="6"/>
  <c r="MA98" i="6"/>
  <c r="LZ98" i="6"/>
  <c r="LY98" i="6"/>
  <c r="LX98" i="6"/>
  <c r="LW98" i="6"/>
  <c r="LV98" i="6"/>
  <c r="LU98" i="6"/>
  <c r="LT98" i="6"/>
  <c r="LS98" i="6"/>
  <c r="LR98" i="6"/>
  <c r="LQ98" i="6"/>
  <c r="LP98" i="6"/>
  <c r="LO98" i="6"/>
  <c r="LN98" i="6"/>
  <c r="LM98" i="6"/>
  <c r="LL98" i="6"/>
  <c r="LK98" i="6"/>
  <c r="LJ98" i="6"/>
  <c r="LI98" i="6"/>
  <c r="LH98" i="6"/>
  <c r="LG98" i="6"/>
  <c r="LF98" i="6"/>
  <c r="LE98" i="6"/>
  <c r="LD98" i="6"/>
  <c r="LC98" i="6"/>
  <c r="LB98" i="6"/>
  <c r="LA98" i="6"/>
  <c r="KZ98" i="6"/>
  <c r="KY98" i="6"/>
  <c r="KX98" i="6"/>
  <c r="KW98" i="6"/>
  <c r="KV98" i="6"/>
  <c r="KU98" i="6"/>
  <c r="KT98" i="6"/>
  <c r="KS98" i="6"/>
  <c r="KR98" i="6"/>
  <c r="KQ98" i="6"/>
  <c r="KP98" i="6"/>
  <c r="KO98" i="6"/>
  <c r="KN98" i="6"/>
  <c r="KM98" i="6"/>
  <c r="KL98" i="6"/>
  <c r="KK98" i="6"/>
  <c r="KJ98" i="6"/>
  <c r="KI98" i="6"/>
  <c r="KH98" i="6"/>
  <c r="KG98" i="6"/>
  <c r="KF98" i="6"/>
  <c r="KE98" i="6"/>
  <c r="KD98" i="6"/>
  <c r="KC98" i="6"/>
  <c r="KB98" i="6"/>
  <c r="KA98" i="6"/>
  <c r="JZ98" i="6"/>
  <c r="JY98" i="6"/>
  <c r="JX98" i="6"/>
  <c r="JW98" i="6"/>
  <c r="JV98" i="6"/>
  <c r="JU98" i="6"/>
  <c r="JT98" i="6"/>
  <c r="JS98" i="6"/>
  <c r="JR98" i="6"/>
  <c r="JQ98" i="6"/>
  <c r="JP98" i="6"/>
  <c r="JO98" i="6"/>
  <c r="JN98" i="6"/>
  <c r="JM98" i="6"/>
  <c r="JL98" i="6"/>
  <c r="JK98" i="6"/>
  <c r="JJ98" i="6"/>
  <c r="JI98" i="6"/>
  <c r="JH98" i="6"/>
  <c r="JG98" i="6"/>
  <c r="JF98" i="6"/>
  <c r="JE98" i="6"/>
  <c r="JD98" i="6"/>
  <c r="JC98" i="6"/>
  <c r="JB98" i="6"/>
  <c r="JA98" i="6"/>
  <c r="IZ98" i="6"/>
  <c r="IY98" i="6"/>
  <c r="IX98" i="6"/>
  <c r="IW98" i="6"/>
  <c r="IV98" i="6"/>
  <c r="IU98" i="6"/>
  <c r="IT98" i="6"/>
  <c r="IS98" i="6"/>
  <c r="IR98" i="6"/>
  <c r="IQ98" i="6"/>
  <c r="IP98" i="6"/>
  <c r="IO98" i="6"/>
  <c r="IN98" i="6"/>
  <c r="IM98" i="6"/>
  <c r="IL98" i="6"/>
  <c r="IK98" i="6"/>
  <c r="IJ98" i="6"/>
  <c r="II98" i="6"/>
  <c r="IH98" i="6"/>
  <c r="IG98" i="6"/>
  <c r="IF98" i="6"/>
  <c r="IE98" i="6"/>
  <c r="ID98" i="6"/>
  <c r="IC98" i="6"/>
  <c r="IB98" i="6"/>
  <c r="IA98" i="6"/>
  <c r="HZ98" i="6"/>
  <c r="HY98" i="6"/>
  <c r="HX98" i="6"/>
  <c r="HW98" i="6"/>
  <c r="HV98" i="6"/>
  <c r="HU98" i="6"/>
  <c r="HT98" i="6"/>
  <c r="HS98" i="6"/>
  <c r="HR98" i="6"/>
  <c r="HQ98" i="6"/>
  <c r="HP98" i="6"/>
  <c r="HO98" i="6"/>
  <c r="HN98" i="6"/>
  <c r="HM98" i="6"/>
  <c r="HL98" i="6"/>
  <c r="HK98" i="6"/>
  <c r="HJ98" i="6"/>
  <c r="HI98" i="6"/>
  <c r="HH98" i="6"/>
  <c r="HG98" i="6"/>
  <c r="HF98" i="6"/>
  <c r="HE98" i="6"/>
  <c r="HD98" i="6"/>
  <c r="HC98" i="6"/>
  <c r="HB98" i="6"/>
  <c r="HA98" i="6"/>
  <c r="GZ98" i="6"/>
  <c r="GY98" i="6"/>
  <c r="GX98" i="6"/>
  <c r="GW98" i="6"/>
  <c r="GV98" i="6"/>
  <c r="GU98" i="6"/>
  <c r="GT98" i="6"/>
  <c r="GS98" i="6"/>
  <c r="GR98" i="6"/>
  <c r="GQ98" i="6"/>
  <c r="GP98" i="6"/>
  <c r="GO98" i="6"/>
  <c r="GN98" i="6"/>
  <c r="GM98" i="6"/>
  <c r="GL98" i="6"/>
  <c r="GK98" i="6"/>
  <c r="GJ98" i="6"/>
  <c r="GI98" i="6"/>
  <c r="GH98" i="6"/>
  <c r="GG98" i="6"/>
  <c r="GF98" i="6"/>
  <c r="GE98" i="6"/>
  <c r="GD98" i="6"/>
  <c r="GC98" i="6"/>
  <c r="GB98" i="6"/>
  <c r="GA98" i="6"/>
  <c r="FZ98" i="6"/>
  <c r="FY98" i="6"/>
  <c r="FX98" i="6"/>
  <c r="FW98" i="6"/>
  <c r="FV98" i="6"/>
  <c r="FU98" i="6"/>
  <c r="FT98" i="6"/>
  <c r="FS98" i="6"/>
  <c r="FR98" i="6"/>
  <c r="FQ98" i="6"/>
  <c r="FP98" i="6"/>
  <c r="FO98" i="6"/>
  <c r="FN98" i="6"/>
  <c r="FM98" i="6"/>
  <c r="FL98" i="6"/>
  <c r="FK98" i="6"/>
  <c r="FJ98" i="6"/>
  <c r="FI98" i="6"/>
  <c r="FH98" i="6"/>
  <c r="FG98" i="6"/>
  <c r="FF98" i="6"/>
  <c r="FE98" i="6"/>
  <c r="FD98" i="6"/>
  <c r="FC98" i="6"/>
  <c r="FB98" i="6"/>
  <c r="FA98" i="6"/>
  <c r="EZ98" i="6"/>
  <c r="EY98" i="6"/>
  <c r="EX98" i="6"/>
  <c r="EW98" i="6"/>
  <c r="EV98" i="6"/>
  <c r="EU98" i="6"/>
  <c r="ET98" i="6"/>
  <c r="ES98" i="6"/>
  <c r="ER98" i="6"/>
  <c r="EQ98" i="6"/>
  <c r="EP98" i="6"/>
  <c r="EO98" i="6"/>
  <c r="EN98" i="6"/>
  <c r="EM98" i="6"/>
  <c r="EL98" i="6"/>
  <c r="EK98" i="6"/>
  <c r="EJ98" i="6"/>
  <c r="EI98" i="6"/>
  <c r="EH98" i="6"/>
  <c r="EG98" i="6"/>
  <c r="EF98" i="6"/>
  <c r="EE98" i="6"/>
  <c r="ED98" i="6"/>
  <c r="EC98" i="6"/>
  <c r="EB98" i="6"/>
  <c r="EA98" i="6"/>
  <c r="DZ98" i="6"/>
  <c r="DY98" i="6"/>
  <c r="DX98" i="6"/>
  <c r="DW98" i="6"/>
  <c r="DV98" i="6"/>
  <c r="DU98" i="6"/>
  <c r="DT98" i="6"/>
  <c r="DS98" i="6"/>
  <c r="DR98" i="6"/>
  <c r="DQ98" i="6"/>
  <c r="DP98" i="6"/>
  <c r="DO98" i="6"/>
  <c r="DN98" i="6"/>
  <c r="DM98" i="6"/>
  <c r="DL98" i="6"/>
  <c r="DK98" i="6"/>
  <c r="DJ98" i="6"/>
  <c r="DI98" i="6"/>
  <c r="DH98" i="6"/>
  <c r="DG98" i="6"/>
  <c r="DF98" i="6"/>
  <c r="DE98" i="6"/>
  <c r="DD98" i="6"/>
  <c r="DC98" i="6"/>
  <c r="DB98" i="6"/>
  <c r="DA98" i="6"/>
  <c r="CZ98" i="6"/>
  <c r="CY98" i="6"/>
  <c r="CX98" i="6"/>
  <c r="CW98" i="6"/>
  <c r="CV98" i="6"/>
  <c r="CU98" i="6"/>
  <c r="CT98" i="6"/>
  <c r="CS98" i="6"/>
  <c r="CR98" i="6"/>
  <c r="CQ98" i="6"/>
  <c r="CP98" i="6"/>
  <c r="CO98" i="6"/>
  <c r="CN98" i="6"/>
  <c r="CM98" i="6"/>
  <c r="CL98" i="6"/>
  <c r="CK98" i="6"/>
  <c r="CJ98" i="6"/>
  <c r="CI98" i="6"/>
  <c r="CH98" i="6"/>
  <c r="CG98" i="6"/>
  <c r="CF98" i="6"/>
  <c r="CE98" i="6"/>
  <c r="CD98" i="6"/>
  <c r="CC98" i="6"/>
  <c r="CB98" i="6"/>
  <c r="CA98" i="6"/>
  <c r="BZ98" i="6"/>
  <c r="BY98" i="6"/>
  <c r="BX98" i="6"/>
  <c r="BW98" i="6"/>
  <c r="BV98" i="6"/>
  <c r="BU98" i="6"/>
  <c r="BT98" i="6"/>
  <c r="BS98" i="6"/>
  <c r="BR98" i="6"/>
  <c r="BQ98" i="6"/>
  <c r="BP98" i="6"/>
  <c r="BO98" i="6"/>
  <c r="BN98" i="6"/>
  <c r="BM98" i="6"/>
  <c r="BL98" i="6"/>
  <c r="BK98" i="6"/>
  <c r="BJ98" i="6"/>
  <c r="BI98" i="6"/>
  <c r="BH98" i="6"/>
  <c r="BG98" i="6"/>
  <c r="BF98" i="6"/>
  <c r="BE98" i="6"/>
  <c r="BD98" i="6"/>
  <c r="BC98" i="6"/>
  <c r="BB98" i="6"/>
  <c r="BA98" i="6"/>
  <c r="AZ98" i="6"/>
  <c r="AY98" i="6"/>
  <c r="AX98" i="6"/>
  <c r="AW98" i="6"/>
  <c r="AV98" i="6"/>
  <c r="AU98" i="6"/>
  <c r="AT98" i="6"/>
  <c r="AS98" i="6"/>
  <c r="AR98" i="6"/>
  <c r="AQ98" i="6"/>
  <c r="AP98" i="6"/>
  <c r="AO98" i="6"/>
  <c r="AN98" i="6"/>
  <c r="AM98" i="6"/>
  <c r="AL98" i="6"/>
  <c r="AK98" i="6"/>
  <c r="AJ98" i="6"/>
  <c r="AI98" i="6"/>
  <c r="AH98" i="6"/>
  <c r="AG98" i="6"/>
  <c r="AF98" i="6"/>
  <c r="AE98" i="6"/>
  <c r="AD98" i="6"/>
  <c r="AC98" i="6"/>
  <c r="AB98" i="6"/>
  <c r="AA98" i="6"/>
  <c r="Z98" i="6"/>
  <c r="Y98" i="6"/>
  <c r="X98" i="6"/>
  <c r="W98" i="6"/>
  <c r="V98" i="6"/>
  <c r="U98" i="6"/>
  <c r="T98" i="6"/>
  <c r="S98" i="6"/>
  <c r="R98" i="6"/>
  <c r="Q98" i="6"/>
  <c r="P98" i="6"/>
  <c r="O98" i="6"/>
  <c r="N98" i="6"/>
  <c r="M98" i="6"/>
  <c r="I98" i="6"/>
  <c r="SX97" i="6"/>
  <c r="SW97" i="6"/>
  <c r="SV97" i="6"/>
  <c r="SU97" i="6"/>
  <c r="ST97" i="6"/>
  <c r="SS97" i="6"/>
  <c r="SR97" i="6"/>
  <c r="SQ97" i="6"/>
  <c r="SP97" i="6"/>
  <c r="SO97" i="6"/>
  <c r="SN97" i="6"/>
  <c r="SM97" i="6"/>
  <c r="SL97" i="6"/>
  <c r="SK97" i="6"/>
  <c r="SJ97" i="6"/>
  <c r="SI97" i="6"/>
  <c r="SH97" i="6"/>
  <c r="SG97" i="6"/>
  <c r="SF97" i="6"/>
  <c r="SE97" i="6"/>
  <c r="SD97" i="6"/>
  <c r="SC97" i="6"/>
  <c r="SB97" i="6"/>
  <c r="SA97" i="6"/>
  <c r="RZ97" i="6"/>
  <c r="RY97" i="6"/>
  <c r="RX97" i="6"/>
  <c r="RW97" i="6"/>
  <c r="RV97" i="6"/>
  <c r="RU97" i="6"/>
  <c r="RT97" i="6"/>
  <c r="RS97" i="6"/>
  <c r="RR97" i="6"/>
  <c r="RQ97" i="6"/>
  <c r="RP97" i="6"/>
  <c r="RO97" i="6"/>
  <c r="RN97" i="6"/>
  <c r="RM97" i="6"/>
  <c r="RL97" i="6"/>
  <c r="RK97" i="6"/>
  <c r="RJ97" i="6"/>
  <c r="RI97" i="6"/>
  <c r="RH97" i="6"/>
  <c r="RG97" i="6"/>
  <c r="RF97" i="6"/>
  <c r="RE97" i="6"/>
  <c r="RD97" i="6"/>
  <c r="RC97" i="6"/>
  <c r="RB97" i="6"/>
  <c r="RA97" i="6"/>
  <c r="QZ97" i="6"/>
  <c r="QY97" i="6"/>
  <c r="QX97" i="6"/>
  <c r="QW97" i="6"/>
  <c r="QV97" i="6"/>
  <c r="QU97" i="6"/>
  <c r="QT97" i="6"/>
  <c r="QS97" i="6"/>
  <c r="QR97" i="6"/>
  <c r="QQ97" i="6"/>
  <c r="QP97" i="6"/>
  <c r="QO97" i="6"/>
  <c r="QN97" i="6"/>
  <c r="QM97" i="6"/>
  <c r="QL97" i="6"/>
  <c r="QK97" i="6"/>
  <c r="QJ97" i="6"/>
  <c r="QI97" i="6"/>
  <c r="QH97" i="6"/>
  <c r="QG97" i="6"/>
  <c r="QF97" i="6"/>
  <c r="QE97" i="6"/>
  <c r="QD97" i="6"/>
  <c r="QC97" i="6"/>
  <c r="QB97" i="6"/>
  <c r="QA97" i="6"/>
  <c r="PZ97" i="6"/>
  <c r="PY97" i="6"/>
  <c r="PX97" i="6"/>
  <c r="PW97" i="6"/>
  <c r="PV97" i="6"/>
  <c r="PU97" i="6"/>
  <c r="PT97" i="6"/>
  <c r="PS97" i="6"/>
  <c r="PR97" i="6"/>
  <c r="PQ97" i="6"/>
  <c r="PP97" i="6"/>
  <c r="PO97" i="6"/>
  <c r="PN97" i="6"/>
  <c r="PM97" i="6"/>
  <c r="PL97" i="6"/>
  <c r="PK97" i="6"/>
  <c r="PJ97" i="6"/>
  <c r="PI97" i="6"/>
  <c r="PH97" i="6"/>
  <c r="PG97" i="6"/>
  <c r="PF97" i="6"/>
  <c r="PE97" i="6"/>
  <c r="PD97" i="6"/>
  <c r="PC97" i="6"/>
  <c r="PB97" i="6"/>
  <c r="PA97" i="6"/>
  <c r="OZ97" i="6"/>
  <c r="OY97" i="6"/>
  <c r="OX97" i="6"/>
  <c r="OW97" i="6"/>
  <c r="OV97" i="6"/>
  <c r="OU97" i="6"/>
  <c r="OT97" i="6"/>
  <c r="OS97" i="6"/>
  <c r="OR97" i="6"/>
  <c r="OQ97" i="6"/>
  <c r="OP97" i="6"/>
  <c r="OO97" i="6"/>
  <c r="ON97" i="6"/>
  <c r="OM97" i="6"/>
  <c r="OL97" i="6"/>
  <c r="OK97" i="6"/>
  <c r="OJ97" i="6"/>
  <c r="OI97" i="6"/>
  <c r="OH97" i="6"/>
  <c r="OG97" i="6"/>
  <c r="OF97" i="6"/>
  <c r="OE97" i="6"/>
  <c r="OD97" i="6"/>
  <c r="OC97" i="6"/>
  <c r="OB97" i="6"/>
  <c r="OA97" i="6"/>
  <c r="NZ97" i="6"/>
  <c r="NY97" i="6"/>
  <c r="NX97" i="6"/>
  <c r="NW97" i="6"/>
  <c r="NV97" i="6"/>
  <c r="NU97" i="6"/>
  <c r="NT97" i="6"/>
  <c r="NS97" i="6"/>
  <c r="NR97" i="6"/>
  <c r="NQ97" i="6"/>
  <c r="NP97" i="6"/>
  <c r="NO97" i="6"/>
  <c r="NN97" i="6"/>
  <c r="NM97" i="6"/>
  <c r="NL97" i="6"/>
  <c r="NK97" i="6"/>
  <c r="NJ97" i="6"/>
  <c r="NI97" i="6"/>
  <c r="NH97" i="6"/>
  <c r="NG97" i="6"/>
  <c r="NF97" i="6"/>
  <c r="NE97" i="6"/>
  <c r="ND97" i="6"/>
  <c r="NC97" i="6"/>
  <c r="NB97" i="6"/>
  <c r="NA97" i="6"/>
  <c r="MZ97" i="6"/>
  <c r="MY97" i="6"/>
  <c r="MX97" i="6"/>
  <c r="MW97" i="6"/>
  <c r="MV97" i="6"/>
  <c r="MU97" i="6"/>
  <c r="MT97" i="6"/>
  <c r="MS97" i="6"/>
  <c r="MR97" i="6"/>
  <c r="MQ97" i="6"/>
  <c r="MP97" i="6"/>
  <c r="MO97" i="6"/>
  <c r="MN97" i="6"/>
  <c r="MM97" i="6"/>
  <c r="ML97" i="6"/>
  <c r="MK97" i="6"/>
  <c r="MJ97" i="6"/>
  <c r="MI97" i="6"/>
  <c r="MH97" i="6"/>
  <c r="MG97" i="6"/>
  <c r="MF97" i="6"/>
  <c r="ME97" i="6"/>
  <c r="MD97" i="6"/>
  <c r="MC97" i="6"/>
  <c r="MB97" i="6"/>
  <c r="MA97" i="6"/>
  <c r="LZ97" i="6"/>
  <c r="LY97" i="6"/>
  <c r="LX97" i="6"/>
  <c r="LW97" i="6"/>
  <c r="LV97" i="6"/>
  <c r="LU97" i="6"/>
  <c r="LT97" i="6"/>
  <c r="LS97" i="6"/>
  <c r="LR97" i="6"/>
  <c r="LQ97" i="6"/>
  <c r="LP97" i="6"/>
  <c r="LO97" i="6"/>
  <c r="LN97" i="6"/>
  <c r="LM97" i="6"/>
  <c r="LL97" i="6"/>
  <c r="LK97" i="6"/>
  <c r="LJ97" i="6"/>
  <c r="LI97" i="6"/>
  <c r="LH97" i="6"/>
  <c r="LG97" i="6"/>
  <c r="LF97" i="6"/>
  <c r="LE97" i="6"/>
  <c r="LD97" i="6"/>
  <c r="LC97" i="6"/>
  <c r="LB97" i="6"/>
  <c r="LA97" i="6"/>
  <c r="KZ97" i="6"/>
  <c r="KY97" i="6"/>
  <c r="KX97" i="6"/>
  <c r="KW97" i="6"/>
  <c r="KV97" i="6"/>
  <c r="KU97" i="6"/>
  <c r="KT97" i="6"/>
  <c r="KS97" i="6"/>
  <c r="KR97" i="6"/>
  <c r="KQ97" i="6"/>
  <c r="KP97" i="6"/>
  <c r="KO97" i="6"/>
  <c r="KN97" i="6"/>
  <c r="KM97" i="6"/>
  <c r="KL97" i="6"/>
  <c r="KK97" i="6"/>
  <c r="KJ97" i="6"/>
  <c r="KI97" i="6"/>
  <c r="KH97" i="6"/>
  <c r="KG97" i="6"/>
  <c r="KF97" i="6"/>
  <c r="KE97" i="6"/>
  <c r="KD97" i="6"/>
  <c r="KC97" i="6"/>
  <c r="KB97" i="6"/>
  <c r="KA97" i="6"/>
  <c r="JZ97" i="6"/>
  <c r="JY97" i="6"/>
  <c r="JX97" i="6"/>
  <c r="JW97" i="6"/>
  <c r="JV97" i="6"/>
  <c r="JU97" i="6"/>
  <c r="JT97" i="6"/>
  <c r="JS97" i="6"/>
  <c r="JR97" i="6"/>
  <c r="JQ97" i="6"/>
  <c r="JP97" i="6"/>
  <c r="JO97" i="6"/>
  <c r="JN97" i="6"/>
  <c r="JM97" i="6"/>
  <c r="JL97" i="6"/>
  <c r="JK97" i="6"/>
  <c r="JJ97" i="6"/>
  <c r="JI97" i="6"/>
  <c r="JH97" i="6"/>
  <c r="JG97" i="6"/>
  <c r="JF97" i="6"/>
  <c r="JE97" i="6"/>
  <c r="JD97" i="6"/>
  <c r="JC97" i="6"/>
  <c r="JB97" i="6"/>
  <c r="JA97" i="6"/>
  <c r="IZ97" i="6"/>
  <c r="IY97" i="6"/>
  <c r="IX97" i="6"/>
  <c r="IW97" i="6"/>
  <c r="IV97" i="6"/>
  <c r="IU97" i="6"/>
  <c r="IT97" i="6"/>
  <c r="IS97" i="6"/>
  <c r="IR97" i="6"/>
  <c r="IQ97" i="6"/>
  <c r="IP97" i="6"/>
  <c r="IO97" i="6"/>
  <c r="IN97" i="6"/>
  <c r="IM97" i="6"/>
  <c r="IL97" i="6"/>
  <c r="IK97" i="6"/>
  <c r="IJ97" i="6"/>
  <c r="II97" i="6"/>
  <c r="IH97" i="6"/>
  <c r="IG97" i="6"/>
  <c r="IF97" i="6"/>
  <c r="IE97" i="6"/>
  <c r="ID97" i="6"/>
  <c r="IC97" i="6"/>
  <c r="IB97" i="6"/>
  <c r="IA97" i="6"/>
  <c r="HZ97" i="6"/>
  <c r="HY97" i="6"/>
  <c r="HX97" i="6"/>
  <c r="HW97" i="6"/>
  <c r="HV97" i="6"/>
  <c r="HU97" i="6"/>
  <c r="HT97" i="6"/>
  <c r="HS97" i="6"/>
  <c r="HR97" i="6"/>
  <c r="HQ97" i="6"/>
  <c r="HP97" i="6"/>
  <c r="HO97" i="6"/>
  <c r="HN97" i="6"/>
  <c r="HM97" i="6"/>
  <c r="HL97" i="6"/>
  <c r="HK97" i="6"/>
  <c r="HJ97" i="6"/>
  <c r="HI97" i="6"/>
  <c r="HH97" i="6"/>
  <c r="HG97" i="6"/>
  <c r="HF97" i="6"/>
  <c r="HE97" i="6"/>
  <c r="HD97" i="6"/>
  <c r="HC97" i="6"/>
  <c r="HB97" i="6"/>
  <c r="HA97" i="6"/>
  <c r="GZ97" i="6"/>
  <c r="GY97" i="6"/>
  <c r="GX97" i="6"/>
  <c r="GW97" i="6"/>
  <c r="GV97" i="6"/>
  <c r="GU97" i="6"/>
  <c r="GT97" i="6"/>
  <c r="GS97" i="6"/>
  <c r="GR97" i="6"/>
  <c r="GQ97" i="6"/>
  <c r="GP97" i="6"/>
  <c r="GO97" i="6"/>
  <c r="GN97" i="6"/>
  <c r="GM97" i="6"/>
  <c r="GL97" i="6"/>
  <c r="GK97" i="6"/>
  <c r="GJ97" i="6"/>
  <c r="GI97" i="6"/>
  <c r="GH97" i="6"/>
  <c r="GG97" i="6"/>
  <c r="GF97" i="6"/>
  <c r="GE97" i="6"/>
  <c r="GD97" i="6"/>
  <c r="GC97" i="6"/>
  <c r="GB97" i="6"/>
  <c r="GA97" i="6"/>
  <c r="FZ97" i="6"/>
  <c r="FY97" i="6"/>
  <c r="FX97" i="6"/>
  <c r="FW97" i="6"/>
  <c r="FV97" i="6"/>
  <c r="FU97" i="6"/>
  <c r="FT97" i="6"/>
  <c r="FS97" i="6"/>
  <c r="FR97" i="6"/>
  <c r="FQ97" i="6"/>
  <c r="FP97" i="6"/>
  <c r="FO97" i="6"/>
  <c r="FN97" i="6"/>
  <c r="FM97" i="6"/>
  <c r="FL97" i="6"/>
  <c r="FK97" i="6"/>
  <c r="FJ97" i="6"/>
  <c r="FI97" i="6"/>
  <c r="FH97" i="6"/>
  <c r="FG97" i="6"/>
  <c r="FF97" i="6"/>
  <c r="FE97" i="6"/>
  <c r="FD97" i="6"/>
  <c r="FC97" i="6"/>
  <c r="FB97" i="6"/>
  <c r="FA97" i="6"/>
  <c r="EZ97" i="6"/>
  <c r="EY97" i="6"/>
  <c r="EX97" i="6"/>
  <c r="EW97" i="6"/>
  <c r="EV97" i="6"/>
  <c r="EU97" i="6"/>
  <c r="ET97" i="6"/>
  <c r="ES97" i="6"/>
  <c r="ER97" i="6"/>
  <c r="EQ97" i="6"/>
  <c r="EP97" i="6"/>
  <c r="EO97" i="6"/>
  <c r="EN97" i="6"/>
  <c r="EM97" i="6"/>
  <c r="EL97" i="6"/>
  <c r="EK97" i="6"/>
  <c r="EJ97" i="6"/>
  <c r="EI97" i="6"/>
  <c r="EH97" i="6"/>
  <c r="EG97" i="6"/>
  <c r="EF97" i="6"/>
  <c r="EE97" i="6"/>
  <c r="ED97" i="6"/>
  <c r="EC97" i="6"/>
  <c r="EB97" i="6"/>
  <c r="EA97" i="6"/>
  <c r="DZ97" i="6"/>
  <c r="DY97" i="6"/>
  <c r="DX97" i="6"/>
  <c r="DW97" i="6"/>
  <c r="DV97" i="6"/>
  <c r="DU97" i="6"/>
  <c r="DT97" i="6"/>
  <c r="DS97" i="6"/>
  <c r="DR97" i="6"/>
  <c r="DQ97" i="6"/>
  <c r="DP97" i="6"/>
  <c r="DO97" i="6"/>
  <c r="DN97" i="6"/>
  <c r="DM97" i="6"/>
  <c r="DL97" i="6"/>
  <c r="DK97" i="6"/>
  <c r="DJ97" i="6"/>
  <c r="DI97" i="6"/>
  <c r="DH97" i="6"/>
  <c r="DG97" i="6"/>
  <c r="DF97" i="6"/>
  <c r="DE97" i="6"/>
  <c r="DD97" i="6"/>
  <c r="DC97" i="6"/>
  <c r="DB97" i="6"/>
  <c r="DA97" i="6"/>
  <c r="CZ97" i="6"/>
  <c r="CY97" i="6"/>
  <c r="CX97" i="6"/>
  <c r="CW97" i="6"/>
  <c r="CV97" i="6"/>
  <c r="CU97" i="6"/>
  <c r="CT97" i="6"/>
  <c r="CS97" i="6"/>
  <c r="CR97" i="6"/>
  <c r="CQ97" i="6"/>
  <c r="CP97" i="6"/>
  <c r="CO97" i="6"/>
  <c r="CN97" i="6"/>
  <c r="CM97" i="6"/>
  <c r="CL97" i="6"/>
  <c r="CK97" i="6"/>
  <c r="CJ97" i="6"/>
  <c r="CI97" i="6"/>
  <c r="CH97" i="6"/>
  <c r="CG97" i="6"/>
  <c r="CF97" i="6"/>
  <c r="CE97" i="6"/>
  <c r="CD97" i="6"/>
  <c r="CC97" i="6"/>
  <c r="CB97" i="6"/>
  <c r="CA97" i="6"/>
  <c r="BZ97" i="6"/>
  <c r="BY97" i="6"/>
  <c r="BX97" i="6"/>
  <c r="BW97" i="6"/>
  <c r="BV97" i="6"/>
  <c r="BU97" i="6"/>
  <c r="BT97" i="6"/>
  <c r="BS97" i="6"/>
  <c r="BR97" i="6"/>
  <c r="BQ97" i="6"/>
  <c r="BP97" i="6"/>
  <c r="BO97" i="6"/>
  <c r="BN97" i="6"/>
  <c r="BM97" i="6"/>
  <c r="BL97" i="6"/>
  <c r="BK97" i="6"/>
  <c r="BJ97" i="6"/>
  <c r="BI97" i="6"/>
  <c r="BH97" i="6"/>
  <c r="BG97" i="6"/>
  <c r="BF97" i="6"/>
  <c r="BE97" i="6"/>
  <c r="BD97" i="6"/>
  <c r="BC97" i="6"/>
  <c r="BB97" i="6"/>
  <c r="BA97" i="6"/>
  <c r="AZ97" i="6"/>
  <c r="AY97" i="6"/>
  <c r="AX97" i="6"/>
  <c r="AW97" i="6"/>
  <c r="AV97" i="6"/>
  <c r="AU97" i="6"/>
  <c r="AT97" i="6"/>
  <c r="AS97" i="6"/>
  <c r="AR97" i="6"/>
  <c r="AQ97" i="6"/>
  <c r="AP97" i="6"/>
  <c r="AO97" i="6"/>
  <c r="AN97" i="6"/>
  <c r="AM97" i="6"/>
  <c r="AL97" i="6"/>
  <c r="AK97" i="6"/>
  <c r="AJ97" i="6"/>
  <c r="AI97" i="6"/>
  <c r="AH97" i="6"/>
  <c r="AG97" i="6"/>
  <c r="AF97" i="6"/>
  <c r="AE97" i="6"/>
  <c r="AD97" i="6"/>
  <c r="AC97" i="6"/>
  <c r="AB97" i="6"/>
  <c r="AA97" i="6"/>
  <c r="Z97" i="6"/>
  <c r="Y97" i="6"/>
  <c r="X97" i="6"/>
  <c r="W97" i="6"/>
  <c r="V97" i="6"/>
  <c r="U97" i="6"/>
  <c r="T97" i="6"/>
  <c r="S97" i="6"/>
  <c r="R97" i="6"/>
  <c r="Q97" i="6"/>
  <c r="P97" i="6"/>
  <c r="O97" i="6"/>
  <c r="N97" i="6"/>
  <c r="M97" i="6"/>
  <c r="I97" i="6"/>
  <c r="SX96" i="6"/>
  <c r="SW96" i="6"/>
  <c r="SV96" i="6"/>
  <c r="SU96" i="6"/>
  <c r="ST96" i="6"/>
  <c r="SS96" i="6"/>
  <c r="SR96" i="6"/>
  <c r="SQ96" i="6"/>
  <c r="SP96" i="6"/>
  <c r="SO96" i="6"/>
  <c r="SN96" i="6"/>
  <c r="SM96" i="6"/>
  <c r="SL96" i="6"/>
  <c r="SK96" i="6"/>
  <c r="SJ96" i="6"/>
  <c r="SI96" i="6"/>
  <c r="SH96" i="6"/>
  <c r="SG96" i="6"/>
  <c r="SF96" i="6"/>
  <c r="SE96" i="6"/>
  <c r="SD96" i="6"/>
  <c r="SC96" i="6"/>
  <c r="SB96" i="6"/>
  <c r="SA96" i="6"/>
  <c r="RZ96" i="6"/>
  <c r="RY96" i="6"/>
  <c r="RX96" i="6"/>
  <c r="RW96" i="6"/>
  <c r="RV96" i="6"/>
  <c r="RU96" i="6"/>
  <c r="RT96" i="6"/>
  <c r="RS96" i="6"/>
  <c r="RR96" i="6"/>
  <c r="RQ96" i="6"/>
  <c r="RP96" i="6"/>
  <c r="RO96" i="6"/>
  <c r="RN96" i="6"/>
  <c r="RM96" i="6"/>
  <c r="RL96" i="6"/>
  <c r="RK96" i="6"/>
  <c r="RJ96" i="6"/>
  <c r="RI96" i="6"/>
  <c r="RH96" i="6"/>
  <c r="RG96" i="6"/>
  <c r="RF96" i="6"/>
  <c r="RE96" i="6"/>
  <c r="RD96" i="6"/>
  <c r="RC96" i="6"/>
  <c r="RB96" i="6"/>
  <c r="RA96" i="6"/>
  <c r="QZ96" i="6"/>
  <c r="QY96" i="6"/>
  <c r="QX96" i="6"/>
  <c r="QW96" i="6"/>
  <c r="QV96" i="6"/>
  <c r="QU96" i="6"/>
  <c r="QT96" i="6"/>
  <c r="QS96" i="6"/>
  <c r="QR96" i="6"/>
  <c r="QQ96" i="6"/>
  <c r="QP96" i="6"/>
  <c r="QO96" i="6"/>
  <c r="QN96" i="6"/>
  <c r="QM96" i="6"/>
  <c r="QL96" i="6"/>
  <c r="QK96" i="6"/>
  <c r="QJ96" i="6"/>
  <c r="QI96" i="6"/>
  <c r="QH96" i="6"/>
  <c r="QG96" i="6"/>
  <c r="QF96" i="6"/>
  <c r="QE96" i="6"/>
  <c r="QD96" i="6"/>
  <c r="QC96" i="6"/>
  <c r="QB96" i="6"/>
  <c r="QA96" i="6"/>
  <c r="PZ96" i="6"/>
  <c r="PY96" i="6"/>
  <c r="PX96" i="6"/>
  <c r="PW96" i="6"/>
  <c r="PV96" i="6"/>
  <c r="PU96" i="6"/>
  <c r="PT96" i="6"/>
  <c r="PS96" i="6"/>
  <c r="PR96" i="6"/>
  <c r="PQ96" i="6"/>
  <c r="PP96" i="6"/>
  <c r="PO96" i="6"/>
  <c r="PN96" i="6"/>
  <c r="PM96" i="6"/>
  <c r="PL96" i="6"/>
  <c r="PK96" i="6"/>
  <c r="PJ96" i="6"/>
  <c r="PI96" i="6"/>
  <c r="PH96" i="6"/>
  <c r="PG96" i="6"/>
  <c r="PF96" i="6"/>
  <c r="PE96" i="6"/>
  <c r="PD96" i="6"/>
  <c r="PC96" i="6"/>
  <c r="PB96" i="6"/>
  <c r="PA96" i="6"/>
  <c r="OZ96" i="6"/>
  <c r="OY96" i="6"/>
  <c r="OX96" i="6"/>
  <c r="OW96" i="6"/>
  <c r="OV96" i="6"/>
  <c r="OU96" i="6"/>
  <c r="OT96" i="6"/>
  <c r="OS96" i="6"/>
  <c r="OR96" i="6"/>
  <c r="OQ96" i="6"/>
  <c r="OP96" i="6"/>
  <c r="OO96" i="6"/>
  <c r="ON96" i="6"/>
  <c r="OM96" i="6"/>
  <c r="OL96" i="6"/>
  <c r="OK96" i="6"/>
  <c r="OJ96" i="6"/>
  <c r="OI96" i="6"/>
  <c r="OH96" i="6"/>
  <c r="OG96" i="6"/>
  <c r="OF96" i="6"/>
  <c r="OE96" i="6"/>
  <c r="OD96" i="6"/>
  <c r="OC96" i="6"/>
  <c r="OB96" i="6"/>
  <c r="OA96" i="6"/>
  <c r="NZ96" i="6"/>
  <c r="NY96" i="6"/>
  <c r="NX96" i="6"/>
  <c r="NW96" i="6"/>
  <c r="NV96" i="6"/>
  <c r="NU96" i="6"/>
  <c r="NT96" i="6"/>
  <c r="NS96" i="6"/>
  <c r="NR96" i="6"/>
  <c r="NQ96" i="6"/>
  <c r="NP96" i="6"/>
  <c r="NO96" i="6"/>
  <c r="NN96" i="6"/>
  <c r="NM96" i="6"/>
  <c r="NL96" i="6"/>
  <c r="NK96" i="6"/>
  <c r="NJ96" i="6"/>
  <c r="NI96" i="6"/>
  <c r="NH96" i="6"/>
  <c r="NG96" i="6"/>
  <c r="NF96" i="6"/>
  <c r="NE96" i="6"/>
  <c r="ND96" i="6"/>
  <c r="NC96" i="6"/>
  <c r="NB96" i="6"/>
  <c r="NA96" i="6"/>
  <c r="MZ96" i="6"/>
  <c r="MY96" i="6"/>
  <c r="MX96" i="6"/>
  <c r="MW96" i="6"/>
  <c r="MV96" i="6"/>
  <c r="MU96" i="6"/>
  <c r="MT96" i="6"/>
  <c r="MS96" i="6"/>
  <c r="MR96" i="6"/>
  <c r="MQ96" i="6"/>
  <c r="MP96" i="6"/>
  <c r="MO96" i="6"/>
  <c r="MN96" i="6"/>
  <c r="MM96" i="6"/>
  <c r="ML96" i="6"/>
  <c r="MK96" i="6"/>
  <c r="MJ96" i="6"/>
  <c r="MI96" i="6"/>
  <c r="MH96" i="6"/>
  <c r="MG96" i="6"/>
  <c r="MF96" i="6"/>
  <c r="ME96" i="6"/>
  <c r="MD96" i="6"/>
  <c r="MC96" i="6"/>
  <c r="MB96" i="6"/>
  <c r="MA96" i="6"/>
  <c r="LZ96" i="6"/>
  <c r="LY96" i="6"/>
  <c r="LX96" i="6"/>
  <c r="LW96" i="6"/>
  <c r="LV96" i="6"/>
  <c r="LU96" i="6"/>
  <c r="LT96" i="6"/>
  <c r="LS96" i="6"/>
  <c r="LR96" i="6"/>
  <c r="LQ96" i="6"/>
  <c r="LP96" i="6"/>
  <c r="LO96" i="6"/>
  <c r="LN96" i="6"/>
  <c r="LM96" i="6"/>
  <c r="LL96" i="6"/>
  <c r="LK96" i="6"/>
  <c r="LJ96" i="6"/>
  <c r="LI96" i="6"/>
  <c r="LH96" i="6"/>
  <c r="LG96" i="6"/>
  <c r="LF96" i="6"/>
  <c r="LE96" i="6"/>
  <c r="LD96" i="6"/>
  <c r="LC96" i="6"/>
  <c r="LB96" i="6"/>
  <c r="LA96" i="6"/>
  <c r="KZ96" i="6"/>
  <c r="KY96" i="6"/>
  <c r="KX96" i="6"/>
  <c r="KW96" i="6"/>
  <c r="KV96" i="6"/>
  <c r="KU96" i="6"/>
  <c r="KT96" i="6"/>
  <c r="KS96" i="6"/>
  <c r="KR96" i="6"/>
  <c r="KQ96" i="6"/>
  <c r="KP96" i="6"/>
  <c r="KO96" i="6"/>
  <c r="KN96" i="6"/>
  <c r="KM96" i="6"/>
  <c r="KL96" i="6"/>
  <c r="KK96" i="6"/>
  <c r="KJ96" i="6"/>
  <c r="KI96" i="6"/>
  <c r="KH96" i="6"/>
  <c r="KG96" i="6"/>
  <c r="KF96" i="6"/>
  <c r="KE96" i="6"/>
  <c r="KD96" i="6"/>
  <c r="KC96" i="6"/>
  <c r="KB96" i="6"/>
  <c r="KA96" i="6"/>
  <c r="JZ96" i="6"/>
  <c r="JY96" i="6"/>
  <c r="JX96" i="6"/>
  <c r="JW96" i="6"/>
  <c r="JV96" i="6"/>
  <c r="JU96" i="6"/>
  <c r="JT96" i="6"/>
  <c r="JS96" i="6"/>
  <c r="JR96" i="6"/>
  <c r="JQ96" i="6"/>
  <c r="JP96" i="6"/>
  <c r="JO96" i="6"/>
  <c r="JN96" i="6"/>
  <c r="JM96" i="6"/>
  <c r="JL96" i="6"/>
  <c r="JK96" i="6"/>
  <c r="JJ96" i="6"/>
  <c r="JI96" i="6"/>
  <c r="JH96" i="6"/>
  <c r="JG96" i="6"/>
  <c r="JF96" i="6"/>
  <c r="JE96" i="6"/>
  <c r="JD96" i="6"/>
  <c r="JC96" i="6"/>
  <c r="JB96" i="6"/>
  <c r="JA96" i="6"/>
  <c r="IZ96" i="6"/>
  <c r="IY96" i="6"/>
  <c r="IX96" i="6"/>
  <c r="IW96" i="6"/>
  <c r="IV96" i="6"/>
  <c r="IU96" i="6"/>
  <c r="IT96" i="6"/>
  <c r="IS96" i="6"/>
  <c r="IR96" i="6"/>
  <c r="IQ96" i="6"/>
  <c r="IP96" i="6"/>
  <c r="IO96" i="6"/>
  <c r="IN96" i="6"/>
  <c r="IM96" i="6"/>
  <c r="IL96" i="6"/>
  <c r="IK96" i="6"/>
  <c r="IJ96" i="6"/>
  <c r="II96" i="6"/>
  <c r="IH96" i="6"/>
  <c r="IG96" i="6"/>
  <c r="IF96" i="6"/>
  <c r="IE96" i="6"/>
  <c r="ID96" i="6"/>
  <c r="IC96" i="6"/>
  <c r="IB96" i="6"/>
  <c r="IA96" i="6"/>
  <c r="HZ96" i="6"/>
  <c r="HY96" i="6"/>
  <c r="HX96" i="6"/>
  <c r="HW96" i="6"/>
  <c r="HV96" i="6"/>
  <c r="HU96" i="6"/>
  <c r="HT96" i="6"/>
  <c r="HS96" i="6"/>
  <c r="HR96" i="6"/>
  <c r="HQ96" i="6"/>
  <c r="HP96" i="6"/>
  <c r="HO96" i="6"/>
  <c r="HN96" i="6"/>
  <c r="HM96" i="6"/>
  <c r="HL96" i="6"/>
  <c r="HK96" i="6"/>
  <c r="HJ96" i="6"/>
  <c r="HI96" i="6"/>
  <c r="HH96" i="6"/>
  <c r="HG96" i="6"/>
  <c r="HF96" i="6"/>
  <c r="HE96" i="6"/>
  <c r="HD96" i="6"/>
  <c r="HC96" i="6"/>
  <c r="HB96" i="6"/>
  <c r="HA96" i="6"/>
  <c r="GZ96" i="6"/>
  <c r="GY96" i="6"/>
  <c r="GX96" i="6"/>
  <c r="GW96" i="6"/>
  <c r="GV96" i="6"/>
  <c r="GU96" i="6"/>
  <c r="GT96" i="6"/>
  <c r="GS96" i="6"/>
  <c r="GR96" i="6"/>
  <c r="GQ96" i="6"/>
  <c r="GP96" i="6"/>
  <c r="GO96" i="6"/>
  <c r="GN96" i="6"/>
  <c r="GM96" i="6"/>
  <c r="GL96" i="6"/>
  <c r="GK96" i="6"/>
  <c r="GJ96" i="6"/>
  <c r="GI96" i="6"/>
  <c r="GH96" i="6"/>
  <c r="GG96" i="6"/>
  <c r="GF96" i="6"/>
  <c r="GE96" i="6"/>
  <c r="GD96" i="6"/>
  <c r="GC96" i="6"/>
  <c r="GB96" i="6"/>
  <c r="GA96" i="6"/>
  <c r="FZ96" i="6"/>
  <c r="FY96" i="6"/>
  <c r="FX96" i="6"/>
  <c r="FW96" i="6"/>
  <c r="FV96" i="6"/>
  <c r="FU96" i="6"/>
  <c r="FT96" i="6"/>
  <c r="FS96" i="6"/>
  <c r="FR96" i="6"/>
  <c r="FQ96" i="6"/>
  <c r="FP96" i="6"/>
  <c r="FO96" i="6"/>
  <c r="FN96" i="6"/>
  <c r="FM96" i="6"/>
  <c r="FL96" i="6"/>
  <c r="FK96" i="6"/>
  <c r="FJ96" i="6"/>
  <c r="FI96" i="6"/>
  <c r="FH96" i="6"/>
  <c r="FG96" i="6"/>
  <c r="FF96" i="6"/>
  <c r="FE96" i="6"/>
  <c r="FD96" i="6"/>
  <c r="FC96" i="6"/>
  <c r="FB96" i="6"/>
  <c r="FA96" i="6"/>
  <c r="EZ96" i="6"/>
  <c r="EY96" i="6"/>
  <c r="EX96" i="6"/>
  <c r="EW96" i="6"/>
  <c r="EV96" i="6"/>
  <c r="EU96" i="6"/>
  <c r="ET96" i="6"/>
  <c r="ES96" i="6"/>
  <c r="ER96" i="6"/>
  <c r="EQ96" i="6"/>
  <c r="EP96" i="6"/>
  <c r="EO96" i="6"/>
  <c r="EN96" i="6"/>
  <c r="EM96" i="6"/>
  <c r="EL96" i="6"/>
  <c r="EK96" i="6"/>
  <c r="EJ96" i="6"/>
  <c r="EI96" i="6"/>
  <c r="EH96" i="6"/>
  <c r="EG96" i="6"/>
  <c r="EF96" i="6"/>
  <c r="EE96" i="6"/>
  <c r="ED96" i="6"/>
  <c r="EC96" i="6"/>
  <c r="EB96" i="6"/>
  <c r="EA96" i="6"/>
  <c r="DZ96" i="6"/>
  <c r="DY96" i="6"/>
  <c r="DX96" i="6"/>
  <c r="DW96" i="6"/>
  <c r="DV96" i="6"/>
  <c r="DU96" i="6"/>
  <c r="DT96" i="6"/>
  <c r="DS96" i="6"/>
  <c r="DR96" i="6"/>
  <c r="DQ96" i="6"/>
  <c r="DP96" i="6"/>
  <c r="DO96" i="6"/>
  <c r="DN96" i="6"/>
  <c r="DM96" i="6"/>
  <c r="DL96" i="6"/>
  <c r="DK96" i="6"/>
  <c r="DJ96" i="6"/>
  <c r="DI96" i="6"/>
  <c r="DH96" i="6"/>
  <c r="DG96" i="6"/>
  <c r="DF96" i="6"/>
  <c r="DE96" i="6"/>
  <c r="DD96" i="6"/>
  <c r="DC96" i="6"/>
  <c r="DB96" i="6"/>
  <c r="DA96" i="6"/>
  <c r="CZ96" i="6"/>
  <c r="CY96" i="6"/>
  <c r="CX96" i="6"/>
  <c r="CW96" i="6"/>
  <c r="CV96" i="6"/>
  <c r="CU96" i="6"/>
  <c r="CT96" i="6"/>
  <c r="CS96" i="6"/>
  <c r="CR96" i="6"/>
  <c r="CQ96" i="6"/>
  <c r="CP96" i="6"/>
  <c r="CO96" i="6"/>
  <c r="CN96" i="6"/>
  <c r="CM96" i="6"/>
  <c r="CL96" i="6"/>
  <c r="CK96" i="6"/>
  <c r="CJ96" i="6"/>
  <c r="CI96" i="6"/>
  <c r="CH96" i="6"/>
  <c r="CG96" i="6"/>
  <c r="CF96" i="6"/>
  <c r="CE96" i="6"/>
  <c r="CD96" i="6"/>
  <c r="CC96" i="6"/>
  <c r="CB96" i="6"/>
  <c r="CA96" i="6"/>
  <c r="BZ96" i="6"/>
  <c r="BY96" i="6"/>
  <c r="BX96" i="6"/>
  <c r="BW96" i="6"/>
  <c r="BV96" i="6"/>
  <c r="BU96" i="6"/>
  <c r="BT96" i="6"/>
  <c r="BS96" i="6"/>
  <c r="BR96" i="6"/>
  <c r="BQ96" i="6"/>
  <c r="BP96" i="6"/>
  <c r="BO96" i="6"/>
  <c r="BN96" i="6"/>
  <c r="BM96" i="6"/>
  <c r="BL96" i="6"/>
  <c r="BK96" i="6"/>
  <c r="BJ96" i="6"/>
  <c r="BI96" i="6"/>
  <c r="BH96" i="6"/>
  <c r="BG96" i="6"/>
  <c r="BF96" i="6"/>
  <c r="BE96" i="6"/>
  <c r="BD96" i="6"/>
  <c r="BC96" i="6"/>
  <c r="BB96" i="6"/>
  <c r="BA96" i="6"/>
  <c r="AZ96" i="6"/>
  <c r="AY96" i="6"/>
  <c r="AX96" i="6"/>
  <c r="AW96" i="6"/>
  <c r="AV96" i="6"/>
  <c r="AU96" i="6"/>
  <c r="AT96" i="6"/>
  <c r="AS96" i="6"/>
  <c r="AR96" i="6"/>
  <c r="AQ96" i="6"/>
  <c r="AP96" i="6"/>
  <c r="AO96" i="6"/>
  <c r="AN96" i="6"/>
  <c r="AM96" i="6"/>
  <c r="AL96" i="6"/>
  <c r="AK96" i="6"/>
  <c r="AJ96" i="6"/>
  <c r="AI96" i="6"/>
  <c r="AH96" i="6"/>
  <c r="AG96" i="6"/>
  <c r="AF96" i="6"/>
  <c r="AE96" i="6"/>
  <c r="AD96" i="6"/>
  <c r="AC96" i="6"/>
  <c r="AB96" i="6"/>
  <c r="AA96" i="6"/>
  <c r="Z96" i="6"/>
  <c r="Y96" i="6"/>
  <c r="X96" i="6"/>
  <c r="W96" i="6"/>
  <c r="V96" i="6"/>
  <c r="U96" i="6"/>
  <c r="T96" i="6"/>
  <c r="S96" i="6"/>
  <c r="R96" i="6"/>
  <c r="Q96" i="6"/>
  <c r="P96" i="6"/>
  <c r="O96" i="6"/>
  <c r="N96" i="6"/>
  <c r="M96" i="6"/>
  <c r="I96" i="6"/>
  <c r="SX95" i="6"/>
  <c r="SW95" i="6"/>
  <c r="SV95" i="6"/>
  <c r="SU95" i="6"/>
  <c r="ST95" i="6"/>
  <c r="SS95" i="6"/>
  <c r="SR95" i="6"/>
  <c r="SQ95" i="6"/>
  <c r="SP95" i="6"/>
  <c r="SO95" i="6"/>
  <c r="SN95" i="6"/>
  <c r="SM95" i="6"/>
  <c r="SL95" i="6"/>
  <c r="SK95" i="6"/>
  <c r="SJ95" i="6"/>
  <c r="SI95" i="6"/>
  <c r="SH95" i="6"/>
  <c r="SG95" i="6"/>
  <c r="SF95" i="6"/>
  <c r="SE95" i="6"/>
  <c r="SD95" i="6"/>
  <c r="SC95" i="6"/>
  <c r="SB95" i="6"/>
  <c r="SA95" i="6"/>
  <c r="RZ95" i="6"/>
  <c r="RY95" i="6"/>
  <c r="RX95" i="6"/>
  <c r="RW95" i="6"/>
  <c r="RV95" i="6"/>
  <c r="RU95" i="6"/>
  <c r="RT95" i="6"/>
  <c r="RS95" i="6"/>
  <c r="RR95" i="6"/>
  <c r="RQ95" i="6"/>
  <c r="RP95" i="6"/>
  <c r="RO95" i="6"/>
  <c r="RN95" i="6"/>
  <c r="RM95" i="6"/>
  <c r="RL95" i="6"/>
  <c r="RK95" i="6"/>
  <c r="RJ95" i="6"/>
  <c r="RI95" i="6"/>
  <c r="RH95" i="6"/>
  <c r="RG95" i="6"/>
  <c r="RF95" i="6"/>
  <c r="RE95" i="6"/>
  <c r="RD95" i="6"/>
  <c r="RC95" i="6"/>
  <c r="RB95" i="6"/>
  <c r="RA95" i="6"/>
  <c r="QZ95" i="6"/>
  <c r="QY95" i="6"/>
  <c r="QX95" i="6"/>
  <c r="QW95" i="6"/>
  <c r="QV95" i="6"/>
  <c r="QU95" i="6"/>
  <c r="QT95" i="6"/>
  <c r="QS95" i="6"/>
  <c r="QR95" i="6"/>
  <c r="QQ95" i="6"/>
  <c r="QP95" i="6"/>
  <c r="QO95" i="6"/>
  <c r="QN95" i="6"/>
  <c r="QM95" i="6"/>
  <c r="QL95" i="6"/>
  <c r="QK95" i="6"/>
  <c r="QJ95" i="6"/>
  <c r="QI95" i="6"/>
  <c r="QH95" i="6"/>
  <c r="QG95" i="6"/>
  <c r="QF95" i="6"/>
  <c r="QE95" i="6"/>
  <c r="QD95" i="6"/>
  <c r="QC95" i="6"/>
  <c r="QB95" i="6"/>
  <c r="QA95" i="6"/>
  <c r="PZ95" i="6"/>
  <c r="PY95" i="6"/>
  <c r="PX95" i="6"/>
  <c r="PW95" i="6"/>
  <c r="PV95" i="6"/>
  <c r="PU95" i="6"/>
  <c r="PT95" i="6"/>
  <c r="PS95" i="6"/>
  <c r="PR95" i="6"/>
  <c r="PQ95" i="6"/>
  <c r="PP95" i="6"/>
  <c r="PO95" i="6"/>
  <c r="PN95" i="6"/>
  <c r="PM95" i="6"/>
  <c r="PL95" i="6"/>
  <c r="PK95" i="6"/>
  <c r="PJ95" i="6"/>
  <c r="PI95" i="6"/>
  <c r="PH95" i="6"/>
  <c r="PG95" i="6"/>
  <c r="PF95" i="6"/>
  <c r="PE95" i="6"/>
  <c r="PD95" i="6"/>
  <c r="PC95" i="6"/>
  <c r="PB95" i="6"/>
  <c r="PA95" i="6"/>
  <c r="OZ95" i="6"/>
  <c r="OY95" i="6"/>
  <c r="OX95" i="6"/>
  <c r="OW95" i="6"/>
  <c r="OV95" i="6"/>
  <c r="OU95" i="6"/>
  <c r="OT95" i="6"/>
  <c r="OS95" i="6"/>
  <c r="OR95" i="6"/>
  <c r="OQ95" i="6"/>
  <c r="OP95" i="6"/>
  <c r="OO95" i="6"/>
  <c r="ON95" i="6"/>
  <c r="OM95" i="6"/>
  <c r="OL95" i="6"/>
  <c r="OK95" i="6"/>
  <c r="OJ95" i="6"/>
  <c r="OI95" i="6"/>
  <c r="OH95" i="6"/>
  <c r="OG95" i="6"/>
  <c r="OF95" i="6"/>
  <c r="OE95" i="6"/>
  <c r="OD95" i="6"/>
  <c r="OC95" i="6"/>
  <c r="OB95" i="6"/>
  <c r="OA95" i="6"/>
  <c r="NZ95" i="6"/>
  <c r="NY95" i="6"/>
  <c r="NX95" i="6"/>
  <c r="NW95" i="6"/>
  <c r="NV95" i="6"/>
  <c r="NU95" i="6"/>
  <c r="NT95" i="6"/>
  <c r="NS95" i="6"/>
  <c r="NR95" i="6"/>
  <c r="NQ95" i="6"/>
  <c r="NP95" i="6"/>
  <c r="NO95" i="6"/>
  <c r="NN95" i="6"/>
  <c r="NM95" i="6"/>
  <c r="NL95" i="6"/>
  <c r="NK95" i="6"/>
  <c r="NJ95" i="6"/>
  <c r="NI95" i="6"/>
  <c r="NH95" i="6"/>
  <c r="NG95" i="6"/>
  <c r="NF95" i="6"/>
  <c r="NE95" i="6"/>
  <c r="ND95" i="6"/>
  <c r="NC95" i="6"/>
  <c r="NB95" i="6"/>
  <c r="NA95" i="6"/>
  <c r="MZ95" i="6"/>
  <c r="MY95" i="6"/>
  <c r="MX95" i="6"/>
  <c r="MW95" i="6"/>
  <c r="MV95" i="6"/>
  <c r="MU95" i="6"/>
  <c r="MT95" i="6"/>
  <c r="MS95" i="6"/>
  <c r="MR95" i="6"/>
  <c r="MQ95" i="6"/>
  <c r="MP95" i="6"/>
  <c r="MO95" i="6"/>
  <c r="MN95" i="6"/>
  <c r="MM95" i="6"/>
  <c r="ML95" i="6"/>
  <c r="MK95" i="6"/>
  <c r="MJ95" i="6"/>
  <c r="MI95" i="6"/>
  <c r="MH95" i="6"/>
  <c r="MG95" i="6"/>
  <c r="MF95" i="6"/>
  <c r="ME95" i="6"/>
  <c r="MD95" i="6"/>
  <c r="MC95" i="6"/>
  <c r="MB95" i="6"/>
  <c r="MA95" i="6"/>
  <c r="LZ95" i="6"/>
  <c r="LY95" i="6"/>
  <c r="LX95" i="6"/>
  <c r="LW95" i="6"/>
  <c r="LV95" i="6"/>
  <c r="LU95" i="6"/>
  <c r="LT95" i="6"/>
  <c r="LS95" i="6"/>
  <c r="LR95" i="6"/>
  <c r="LQ95" i="6"/>
  <c r="LP95" i="6"/>
  <c r="LO95" i="6"/>
  <c r="LN95" i="6"/>
  <c r="LM95" i="6"/>
  <c r="LL95" i="6"/>
  <c r="LK95" i="6"/>
  <c r="LJ95" i="6"/>
  <c r="LI95" i="6"/>
  <c r="LH95" i="6"/>
  <c r="LG95" i="6"/>
  <c r="LF95" i="6"/>
  <c r="LE95" i="6"/>
  <c r="LD95" i="6"/>
  <c r="LC95" i="6"/>
  <c r="LB95" i="6"/>
  <c r="LA95" i="6"/>
  <c r="KZ95" i="6"/>
  <c r="KY95" i="6"/>
  <c r="KX95" i="6"/>
  <c r="KW95" i="6"/>
  <c r="KV95" i="6"/>
  <c r="KU95" i="6"/>
  <c r="KT95" i="6"/>
  <c r="KS95" i="6"/>
  <c r="KR95" i="6"/>
  <c r="KQ95" i="6"/>
  <c r="KP95" i="6"/>
  <c r="KO95" i="6"/>
  <c r="KN95" i="6"/>
  <c r="KM95" i="6"/>
  <c r="KL95" i="6"/>
  <c r="KK95" i="6"/>
  <c r="KJ95" i="6"/>
  <c r="KI95" i="6"/>
  <c r="KH95" i="6"/>
  <c r="KG95" i="6"/>
  <c r="KF95" i="6"/>
  <c r="KE95" i="6"/>
  <c r="KD95" i="6"/>
  <c r="KC95" i="6"/>
  <c r="KB95" i="6"/>
  <c r="KA95" i="6"/>
  <c r="JZ95" i="6"/>
  <c r="JY95" i="6"/>
  <c r="JX95" i="6"/>
  <c r="JW95" i="6"/>
  <c r="JV95" i="6"/>
  <c r="JU95" i="6"/>
  <c r="JT95" i="6"/>
  <c r="JS95" i="6"/>
  <c r="JR95" i="6"/>
  <c r="JQ95" i="6"/>
  <c r="JP95" i="6"/>
  <c r="JO95" i="6"/>
  <c r="JN95" i="6"/>
  <c r="JM95" i="6"/>
  <c r="JL95" i="6"/>
  <c r="JK95" i="6"/>
  <c r="JJ95" i="6"/>
  <c r="JI95" i="6"/>
  <c r="JH95" i="6"/>
  <c r="JG95" i="6"/>
  <c r="JF95" i="6"/>
  <c r="JE95" i="6"/>
  <c r="JD95" i="6"/>
  <c r="JC95" i="6"/>
  <c r="JB95" i="6"/>
  <c r="JA95" i="6"/>
  <c r="IZ95" i="6"/>
  <c r="IY95" i="6"/>
  <c r="IX95" i="6"/>
  <c r="IW95" i="6"/>
  <c r="IV95" i="6"/>
  <c r="IU95" i="6"/>
  <c r="IT95" i="6"/>
  <c r="IS95" i="6"/>
  <c r="IR95" i="6"/>
  <c r="IQ95" i="6"/>
  <c r="IP95" i="6"/>
  <c r="IO95" i="6"/>
  <c r="IN95" i="6"/>
  <c r="IM95" i="6"/>
  <c r="IL95" i="6"/>
  <c r="IK95" i="6"/>
  <c r="IJ95" i="6"/>
  <c r="II95" i="6"/>
  <c r="IH95" i="6"/>
  <c r="IG95" i="6"/>
  <c r="IF95" i="6"/>
  <c r="IE95" i="6"/>
  <c r="ID95" i="6"/>
  <c r="IC95" i="6"/>
  <c r="IB95" i="6"/>
  <c r="IA95" i="6"/>
  <c r="HZ95" i="6"/>
  <c r="HY95" i="6"/>
  <c r="HX95" i="6"/>
  <c r="HW95" i="6"/>
  <c r="HV95" i="6"/>
  <c r="HU95" i="6"/>
  <c r="HT95" i="6"/>
  <c r="HS95" i="6"/>
  <c r="HR95" i="6"/>
  <c r="HQ95" i="6"/>
  <c r="HP95" i="6"/>
  <c r="HO95" i="6"/>
  <c r="HN95" i="6"/>
  <c r="HM95" i="6"/>
  <c r="HL95" i="6"/>
  <c r="HK95" i="6"/>
  <c r="HJ95" i="6"/>
  <c r="HI95" i="6"/>
  <c r="HH95" i="6"/>
  <c r="HG95" i="6"/>
  <c r="HF95" i="6"/>
  <c r="HE95" i="6"/>
  <c r="HD95" i="6"/>
  <c r="HC95" i="6"/>
  <c r="HB95" i="6"/>
  <c r="HA95" i="6"/>
  <c r="GZ95" i="6"/>
  <c r="GY95" i="6"/>
  <c r="GX95" i="6"/>
  <c r="GW95" i="6"/>
  <c r="GV95" i="6"/>
  <c r="GU95" i="6"/>
  <c r="GT95" i="6"/>
  <c r="GS95" i="6"/>
  <c r="GR95" i="6"/>
  <c r="GQ95" i="6"/>
  <c r="GP95" i="6"/>
  <c r="GO95" i="6"/>
  <c r="GN95" i="6"/>
  <c r="GM95" i="6"/>
  <c r="GL95" i="6"/>
  <c r="GK95" i="6"/>
  <c r="GJ95" i="6"/>
  <c r="GI95" i="6"/>
  <c r="GH95" i="6"/>
  <c r="GG95" i="6"/>
  <c r="GF95" i="6"/>
  <c r="GE95" i="6"/>
  <c r="GD95" i="6"/>
  <c r="GC95" i="6"/>
  <c r="GB95" i="6"/>
  <c r="GA95" i="6"/>
  <c r="FZ95" i="6"/>
  <c r="FY95" i="6"/>
  <c r="FX95" i="6"/>
  <c r="FW95" i="6"/>
  <c r="FV95" i="6"/>
  <c r="FU95" i="6"/>
  <c r="FT95" i="6"/>
  <c r="FS95" i="6"/>
  <c r="FR95" i="6"/>
  <c r="FQ95" i="6"/>
  <c r="FP95" i="6"/>
  <c r="FO95" i="6"/>
  <c r="FN95" i="6"/>
  <c r="FM95" i="6"/>
  <c r="FL95" i="6"/>
  <c r="FK95" i="6"/>
  <c r="FJ95" i="6"/>
  <c r="FI95" i="6"/>
  <c r="FH95" i="6"/>
  <c r="FG95" i="6"/>
  <c r="FF95" i="6"/>
  <c r="FE95" i="6"/>
  <c r="FD95" i="6"/>
  <c r="FC95" i="6"/>
  <c r="FB95" i="6"/>
  <c r="FA95" i="6"/>
  <c r="EZ95" i="6"/>
  <c r="EY95" i="6"/>
  <c r="EX95" i="6"/>
  <c r="EW95" i="6"/>
  <c r="EV95" i="6"/>
  <c r="EU95" i="6"/>
  <c r="ET95" i="6"/>
  <c r="ES95" i="6"/>
  <c r="ER95" i="6"/>
  <c r="EQ95" i="6"/>
  <c r="EP95" i="6"/>
  <c r="EO95" i="6"/>
  <c r="EN95" i="6"/>
  <c r="EM95" i="6"/>
  <c r="EL95" i="6"/>
  <c r="EK95" i="6"/>
  <c r="EJ95" i="6"/>
  <c r="EI95" i="6"/>
  <c r="EH95" i="6"/>
  <c r="EG95" i="6"/>
  <c r="EF95" i="6"/>
  <c r="EE95" i="6"/>
  <c r="ED95" i="6"/>
  <c r="EC95" i="6"/>
  <c r="EB95" i="6"/>
  <c r="EA95" i="6"/>
  <c r="DZ95" i="6"/>
  <c r="DY95" i="6"/>
  <c r="DX95" i="6"/>
  <c r="DW95" i="6"/>
  <c r="DV95" i="6"/>
  <c r="DU95" i="6"/>
  <c r="DT95" i="6"/>
  <c r="DS95" i="6"/>
  <c r="DR95" i="6"/>
  <c r="DQ95" i="6"/>
  <c r="DP95" i="6"/>
  <c r="DO95" i="6"/>
  <c r="DN95" i="6"/>
  <c r="DM95" i="6"/>
  <c r="DL95" i="6"/>
  <c r="DK95" i="6"/>
  <c r="DJ95" i="6"/>
  <c r="DI95" i="6"/>
  <c r="DH95" i="6"/>
  <c r="DG95" i="6"/>
  <c r="DF95" i="6"/>
  <c r="DE95" i="6"/>
  <c r="DD95" i="6"/>
  <c r="DC95" i="6"/>
  <c r="DB95" i="6"/>
  <c r="DA95" i="6"/>
  <c r="CZ95" i="6"/>
  <c r="CY95" i="6"/>
  <c r="CX95" i="6"/>
  <c r="CW95" i="6"/>
  <c r="CV95" i="6"/>
  <c r="CU95" i="6"/>
  <c r="CT95" i="6"/>
  <c r="CS95" i="6"/>
  <c r="CR95" i="6"/>
  <c r="CQ95" i="6"/>
  <c r="CP95" i="6"/>
  <c r="CO95" i="6"/>
  <c r="CN95" i="6"/>
  <c r="CM95" i="6"/>
  <c r="CL95" i="6"/>
  <c r="CK95" i="6"/>
  <c r="CJ95" i="6"/>
  <c r="CI95" i="6"/>
  <c r="CH95" i="6"/>
  <c r="CG95" i="6"/>
  <c r="CF95" i="6"/>
  <c r="CE95" i="6"/>
  <c r="CD95" i="6"/>
  <c r="CC95" i="6"/>
  <c r="CB95" i="6"/>
  <c r="CA95" i="6"/>
  <c r="BZ95" i="6"/>
  <c r="BY95" i="6"/>
  <c r="BX95" i="6"/>
  <c r="BW95" i="6"/>
  <c r="BV95" i="6"/>
  <c r="BU95" i="6"/>
  <c r="BT95" i="6"/>
  <c r="BS95" i="6"/>
  <c r="BR95" i="6"/>
  <c r="BQ95" i="6"/>
  <c r="BP95" i="6"/>
  <c r="BO95" i="6"/>
  <c r="BN95" i="6"/>
  <c r="BM95" i="6"/>
  <c r="BL95" i="6"/>
  <c r="BK95" i="6"/>
  <c r="BJ95" i="6"/>
  <c r="BI95" i="6"/>
  <c r="BH95" i="6"/>
  <c r="BG95" i="6"/>
  <c r="BF95" i="6"/>
  <c r="BE95" i="6"/>
  <c r="BD95" i="6"/>
  <c r="BC95" i="6"/>
  <c r="BB95" i="6"/>
  <c r="BA95" i="6"/>
  <c r="AZ95" i="6"/>
  <c r="AY95" i="6"/>
  <c r="AX95" i="6"/>
  <c r="AW95" i="6"/>
  <c r="AV95" i="6"/>
  <c r="AU95" i="6"/>
  <c r="AT95" i="6"/>
  <c r="AS95" i="6"/>
  <c r="AR95" i="6"/>
  <c r="AQ95" i="6"/>
  <c r="AP95" i="6"/>
  <c r="AO95" i="6"/>
  <c r="AN95" i="6"/>
  <c r="AM95" i="6"/>
  <c r="AL95" i="6"/>
  <c r="AK95" i="6"/>
  <c r="AJ95" i="6"/>
  <c r="AI95" i="6"/>
  <c r="AH95" i="6"/>
  <c r="AG95" i="6"/>
  <c r="AF95" i="6"/>
  <c r="AE95" i="6"/>
  <c r="AD95" i="6"/>
  <c r="AC95" i="6"/>
  <c r="AB95" i="6"/>
  <c r="AA95" i="6"/>
  <c r="Z95" i="6"/>
  <c r="Y95" i="6"/>
  <c r="X95" i="6"/>
  <c r="W95" i="6"/>
  <c r="V95" i="6"/>
  <c r="U95" i="6"/>
  <c r="T95" i="6"/>
  <c r="S95" i="6"/>
  <c r="R95" i="6"/>
  <c r="Q95" i="6"/>
  <c r="P95" i="6"/>
  <c r="O95" i="6"/>
  <c r="N95" i="6"/>
  <c r="M95" i="6"/>
  <c r="I95" i="6"/>
  <c r="AE94" i="6"/>
  <c r="AD94" i="6"/>
  <c r="AC94" i="6"/>
  <c r="AB94" i="6"/>
  <c r="AA94" i="6"/>
  <c r="Z94" i="6"/>
  <c r="Y94" i="6"/>
  <c r="X94" i="6"/>
  <c r="W94" i="6"/>
  <c r="V94" i="6"/>
  <c r="U94" i="6"/>
  <c r="T94" i="6"/>
  <c r="S94" i="6"/>
  <c r="I94" i="6"/>
  <c r="AE93" i="6"/>
  <c r="AD93" i="6"/>
  <c r="AC93" i="6"/>
  <c r="AB93" i="6"/>
  <c r="AA93" i="6"/>
  <c r="Z93" i="6"/>
  <c r="Y93" i="6"/>
  <c r="X93" i="6"/>
  <c r="W93" i="6"/>
  <c r="V93" i="6"/>
  <c r="U93" i="6"/>
  <c r="T93" i="6"/>
  <c r="S93" i="6"/>
  <c r="I93" i="6"/>
  <c r="SX92" i="6"/>
  <c r="SW92" i="6"/>
  <c r="SV92" i="6"/>
  <c r="SU92" i="6"/>
  <c r="ST92" i="6"/>
  <c r="SS92" i="6"/>
  <c r="SR92" i="6"/>
  <c r="SQ92" i="6"/>
  <c r="SP92" i="6"/>
  <c r="SO92" i="6"/>
  <c r="SN92" i="6"/>
  <c r="SM92" i="6"/>
  <c r="SL92" i="6"/>
  <c r="SK92" i="6"/>
  <c r="SJ92" i="6"/>
  <c r="SI92" i="6"/>
  <c r="SH92" i="6"/>
  <c r="SG92" i="6"/>
  <c r="SF92" i="6"/>
  <c r="SE92" i="6"/>
  <c r="SD92" i="6"/>
  <c r="SC92" i="6"/>
  <c r="SB92" i="6"/>
  <c r="SA92" i="6"/>
  <c r="RZ92" i="6"/>
  <c r="RY92" i="6"/>
  <c r="RX92" i="6"/>
  <c r="RW92" i="6"/>
  <c r="RV92" i="6"/>
  <c r="RU92" i="6"/>
  <c r="RT92" i="6"/>
  <c r="RS92" i="6"/>
  <c r="RR92" i="6"/>
  <c r="RQ92" i="6"/>
  <c r="RP92" i="6"/>
  <c r="RO92" i="6"/>
  <c r="RN92" i="6"/>
  <c r="RM92" i="6"/>
  <c r="RL92" i="6"/>
  <c r="RK92" i="6"/>
  <c r="RJ92" i="6"/>
  <c r="RI92" i="6"/>
  <c r="RH92" i="6"/>
  <c r="RG92" i="6"/>
  <c r="RF92" i="6"/>
  <c r="RE92" i="6"/>
  <c r="RD92" i="6"/>
  <c r="RC92" i="6"/>
  <c r="RB92" i="6"/>
  <c r="RA92" i="6"/>
  <c r="QZ92" i="6"/>
  <c r="QY92" i="6"/>
  <c r="QX92" i="6"/>
  <c r="QW92" i="6"/>
  <c r="QV92" i="6"/>
  <c r="QU92" i="6"/>
  <c r="QT92" i="6"/>
  <c r="QS92" i="6"/>
  <c r="QR92" i="6"/>
  <c r="QQ92" i="6"/>
  <c r="QP92" i="6"/>
  <c r="QO92" i="6"/>
  <c r="QN92" i="6"/>
  <c r="QM92" i="6"/>
  <c r="QL92" i="6"/>
  <c r="QK92" i="6"/>
  <c r="QJ92" i="6"/>
  <c r="QI92" i="6"/>
  <c r="QH92" i="6"/>
  <c r="QG92" i="6"/>
  <c r="QF92" i="6"/>
  <c r="QE92" i="6"/>
  <c r="QD92" i="6"/>
  <c r="QC92" i="6"/>
  <c r="QB92" i="6"/>
  <c r="QA92" i="6"/>
  <c r="PZ92" i="6"/>
  <c r="PY92" i="6"/>
  <c r="PX92" i="6"/>
  <c r="PW92" i="6"/>
  <c r="PV92" i="6"/>
  <c r="PU92" i="6"/>
  <c r="PT92" i="6"/>
  <c r="PS92" i="6"/>
  <c r="PR92" i="6"/>
  <c r="PQ92" i="6"/>
  <c r="PP92" i="6"/>
  <c r="PO92" i="6"/>
  <c r="PN92" i="6"/>
  <c r="PM92" i="6"/>
  <c r="PL92" i="6"/>
  <c r="PK92" i="6"/>
  <c r="PJ92" i="6"/>
  <c r="PI92" i="6"/>
  <c r="PH92" i="6"/>
  <c r="PG92" i="6"/>
  <c r="PF92" i="6"/>
  <c r="PE92" i="6"/>
  <c r="PD92" i="6"/>
  <c r="PC92" i="6"/>
  <c r="PB92" i="6"/>
  <c r="PA92" i="6"/>
  <c r="OZ92" i="6"/>
  <c r="OY92" i="6"/>
  <c r="OX92" i="6"/>
  <c r="OW92" i="6"/>
  <c r="OV92" i="6"/>
  <c r="OU92" i="6"/>
  <c r="OT92" i="6"/>
  <c r="OS92" i="6"/>
  <c r="OR92" i="6"/>
  <c r="OQ92" i="6"/>
  <c r="OP92" i="6"/>
  <c r="OO92" i="6"/>
  <c r="ON92" i="6"/>
  <c r="OM92" i="6"/>
  <c r="OL92" i="6"/>
  <c r="OK92" i="6"/>
  <c r="OJ92" i="6"/>
  <c r="OI92" i="6"/>
  <c r="OH92" i="6"/>
  <c r="OG92" i="6"/>
  <c r="OF92" i="6"/>
  <c r="OE92" i="6"/>
  <c r="OD92" i="6"/>
  <c r="OC92" i="6"/>
  <c r="OB92" i="6"/>
  <c r="OA92" i="6"/>
  <c r="NZ92" i="6"/>
  <c r="NY92" i="6"/>
  <c r="NX92" i="6"/>
  <c r="NW92" i="6"/>
  <c r="NV92" i="6"/>
  <c r="NU92" i="6"/>
  <c r="NT92" i="6"/>
  <c r="NS92" i="6"/>
  <c r="NR92" i="6"/>
  <c r="NQ92" i="6"/>
  <c r="NP92" i="6"/>
  <c r="NO92" i="6"/>
  <c r="NN92" i="6"/>
  <c r="NM92" i="6"/>
  <c r="NL92" i="6"/>
  <c r="NK92" i="6"/>
  <c r="NJ92" i="6"/>
  <c r="NI92" i="6"/>
  <c r="NH92" i="6"/>
  <c r="NG92" i="6"/>
  <c r="NF92" i="6"/>
  <c r="NE92" i="6"/>
  <c r="ND92" i="6"/>
  <c r="NC92" i="6"/>
  <c r="NB92" i="6"/>
  <c r="NA92" i="6"/>
  <c r="MZ92" i="6"/>
  <c r="MY92" i="6"/>
  <c r="MX92" i="6"/>
  <c r="MW92" i="6"/>
  <c r="MV92" i="6"/>
  <c r="MU92" i="6"/>
  <c r="MT92" i="6"/>
  <c r="MS92" i="6"/>
  <c r="MR92" i="6"/>
  <c r="MQ92" i="6"/>
  <c r="MP92" i="6"/>
  <c r="MO92" i="6"/>
  <c r="MN92" i="6"/>
  <c r="MM92" i="6"/>
  <c r="ML92" i="6"/>
  <c r="MK92" i="6"/>
  <c r="MJ92" i="6"/>
  <c r="MI92" i="6"/>
  <c r="MH92" i="6"/>
  <c r="MG92" i="6"/>
  <c r="MF92" i="6"/>
  <c r="ME92" i="6"/>
  <c r="MD92" i="6"/>
  <c r="MC92" i="6"/>
  <c r="MB92" i="6"/>
  <c r="MA92" i="6"/>
  <c r="LZ92" i="6"/>
  <c r="LY92" i="6"/>
  <c r="LX92" i="6"/>
  <c r="LW92" i="6"/>
  <c r="LV92" i="6"/>
  <c r="LU92" i="6"/>
  <c r="LT92" i="6"/>
  <c r="LS92" i="6"/>
  <c r="LR92" i="6"/>
  <c r="LQ92" i="6"/>
  <c r="LP92" i="6"/>
  <c r="LO92" i="6"/>
  <c r="LN92" i="6"/>
  <c r="LM92" i="6"/>
  <c r="LL92" i="6"/>
  <c r="LK92" i="6"/>
  <c r="LJ92" i="6"/>
  <c r="LI92" i="6"/>
  <c r="LH92" i="6"/>
  <c r="LG92" i="6"/>
  <c r="LF92" i="6"/>
  <c r="LE92" i="6"/>
  <c r="LD92" i="6"/>
  <c r="LC92" i="6"/>
  <c r="LB92" i="6"/>
  <c r="LA92" i="6"/>
  <c r="KZ92" i="6"/>
  <c r="KY92" i="6"/>
  <c r="KX92" i="6"/>
  <c r="KW92" i="6"/>
  <c r="KV92" i="6"/>
  <c r="KU92" i="6"/>
  <c r="KT92" i="6"/>
  <c r="KS92" i="6"/>
  <c r="KR92" i="6"/>
  <c r="KQ92" i="6"/>
  <c r="KP92" i="6"/>
  <c r="KO92" i="6"/>
  <c r="KN92" i="6"/>
  <c r="KM92" i="6"/>
  <c r="KL92" i="6"/>
  <c r="KK92" i="6"/>
  <c r="KJ92" i="6"/>
  <c r="KI92" i="6"/>
  <c r="KH92" i="6"/>
  <c r="KG92" i="6"/>
  <c r="KF92" i="6"/>
  <c r="KE92" i="6"/>
  <c r="KD92" i="6"/>
  <c r="KC92" i="6"/>
  <c r="KB92" i="6"/>
  <c r="KA92" i="6"/>
  <c r="JZ92" i="6"/>
  <c r="JY92" i="6"/>
  <c r="JX92" i="6"/>
  <c r="JW92" i="6"/>
  <c r="JV92" i="6"/>
  <c r="JU92" i="6"/>
  <c r="JT92" i="6"/>
  <c r="JS92" i="6"/>
  <c r="JR92" i="6"/>
  <c r="JQ92" i="6"/>
  <c r="JP92" i="6"/>
  <c r="JO92" i="6"/>
  <c r="JN92" i="6"/>
  <c r="JM92" i="6"/>
  <c r="JL92" i="6"/>
  <c r="JK92" i="6"/>
  <c r="JJ92" i="6"/>
  <c r="JI92" i="6"/>
  <c r="JH92" i="6"/>
  <c r="JG92" i="6"/>
  <c r="JF92" i="6"/>
  <c r="JE92" i="6"/>
  <c r="JD92" i="6"/>
  <c r="JC92" i="6"/>
  <c r="JB92" i="6"/>
  <c r="JA92" i="6"/>
  <c r="IZ92" i="6"/>
  <c r="IY92" i="6"/>
  <c r="IX92" i="6"/>
  <c r="IW92" i="6"/>
  <c r="IV92" i="6"/>
  <c r="IU92" i="6"/>
  <c r="IT92" i="6"/>
  <c r="IS92" i="6"/>
  <c r="IR92" i="6"/>
  <c r="IQ92" i="6"/>
  <c r="IP92" i="6"/>
  <c r="IO92" i="6"/>
  <c r="IN92" i="6"/>
  <c r="IM92" i="6"/>
  <c r="IL92" i="6"/>
  <c r="IK92" i="6"/>
  <c r="IJ92" i="6"/>
  <c r="II92" i="6"/>
  <c r="IH92" i="6"/>
  <c r="IG92" i="6"/>
  <c r="IF92" i="6"/>
  <c r="IE92" i="6"/>
  <c r="ID92" i="6"/>
  <c r="IC92" i="6"/>
  <c r="IB92" i="6"/>
  <c r="IA92" i="6"/>
  <c r="HZ92" i="6"/>
  <c r="HY92" i="6"/>
  <c r="HX92" i="6"/>
  <c r="HW92" i="6"/>
  <c r="HV92" i="6"/>
  <c r="HU92" i="6"/>
  <c r="HT92" i="6"/>
  <c r="HS92" i="6"/>
  <c r="HR92" i="6"/>
  <c r="HQ92" i="6"/>
  <c r="HP92" i="6"/>
  <c r="HO92" i="6"/>
  <c r="HN92" i="6"/>
  <c r="HM92" i="6"/>
  <c r="HL92" i="6"/>
  <c r="HK92" i="6"/>
  <c r="HJ92" i="6"/>
  <c r="HI92" i="6"/>
  <c r="HH92" i="6"/>
  <c r="HG92" i="6"/>
  <c r="HF92" i="6"/>
  <c r="HE92" i="6"/>
  <c r="HD92" i="6"/>
  <c r="HC92" i="6"/>
  <c r="HB92" i="6"/>
  <c r="HA92" i="6"/>
  <c r="GZ92" i="6"/>
  <c r="GY92" i="6"/>
  <c r="GX92" i="6"/>
  <c r="GW92" i="6"/>
  <c r="GV92" i="6"/>
  <c r="GU92" i="6"/>
  <c r="GT92" i="6"/>
  <c r="GS92" i="6"/>
  <c r="GR92" i="6"/>
  <c r="GQ92" i="6"/>
  <c r="GP92" i="6"/>
  <c r="GO92" i="6"/>
  <c r="GN92" i="6"/>
  <c r="GM92" i="6"/>
  <c r="GL92" i="6"/>
  <c r="GK92" i="6"/>
  <c r="GJ92" i="6"/>
  <c r="GI92" i="6"/>
  <c r="GH92" i="6"/>
  <c r="GG92" i="6"/>
  <c r="GF92" i="6"/>
  <c r="GE92" i="6"/>
  <c r="GD92" i="6"/>
  <c r="GC92" i="6"/>
  <c r="GB92" i="6"/>
  <c r="GA92" i="6"/>
  <c r="FZ92" i="6"/>
  <c r="FY92" i="6"/>
  <c r="FX92" i="6"/>
  <c r="FW92" i="6"/>
  <c r="FV92" i="6"/>
  <c r="FU92" i="6"/>
  <c r="FT92" i="6"/>
  <c r="FS92" i="6"/>
  <c r="FR92" i="6"/>
  <c r="FQ92" i="6"/>
  <c r="FP92" i="6"/>
  <c r="FO92" i="6"/>
  <c r="FN92" i="6"/>
  <c r="FM92" i="6"/>
  <c r="FL92" i="6"/>
  <c r="FK92" i="6"/>
  <c r="FJ92" i="6"/>
  <c r="FI92" i="6"/>
  <c r="FH92" i="6"/>
  <c r="FG92" i="6"/>
  <c r="FF92" i="6"/>
  <c r="FE92" i="6"/>
  <c r="FD92" i="6"/>
  <c r="FC92" i="6"/>
  <c r="FB92" i="6"/>
  <c r="FA92" i="6"/>
  <c r="EZ92" i="6"/>
  <c r="EY92" i="6"/>
  <c r="EX92" i="6"/>
  <c r="EW92" i="6"/>
  <c r="EV92" i="6"/>
  <c r="EU92" i="6"/>
  <c r="ET92" i="6"/>
  <c r="ES92" i="6"/>
  <c r="ER92" i="6"/>
  <c r="EQ92" i="6"/>
  <c r="EP92" i="6"/>
  <c r="EO92" i="6"/>
  <c r="EN92" i="6"/>
  <c r="EM92" i="6"/>
  <c r="EL92" i="6"/>
  <c r="EK92" i="6"/>
  <c r="EJ92" i="6"/>
  <c r="EI92" i="6"/>
  <c r="EH92" i="6"/>
  <c r="EG92" i="6"/>
  <c r="EF92" i="6"/>
  <c r="EE92" i="6"/>
  <c r="ED92" i="6"/>
  <c r="EC92" i="6"/>
  <c r="EB92" i="6"/>
  <c r="EA92" i="6"/>
  <c r="DZ92" i="6"/>
  <c r="DY92" i="6"/>
  <c r="DX92" i="6"/>
  <c r="DW92" i="6"/>
  <c r="DV92" i="6"/>
  <c r="DU92" i="6"/>
  <c r="DT92" i="6"/>
  <c r="DS92" i="6"/>
  <c r="DR92" i="6"/>
  <c r="DQ92" i="6"/>
  <c r="DP92" i="6"/>
  <c r="DO92" i="6"/>
  <c r="DN92" i="6"/>
  <c r="DM92" i="6"/>
  <c r="DL92" i="6"/>
  <c r="DK92" i="6"/>
  <c r="DJ92" i="6"/>
  <c r="DI92" i="6"/>
  <c r="DH92" i="6"/>
  <c r="DG92" i="6"/>
  <c r="DF92" i="6"/>
  <c r="DE92" i="6"/>
  <c r="DD92" i="6"/>
  <c r="DC92" i="6"/>
  <c r="DB92" i="6"/>
  <c r="DA92" i="6"/>
  <c r="CZ92" i="6"/>
  <c r="CY92" i="6"/>
  <c r="CX92" i="6"/>
  <c r="CW92" i="6"/>
  <c r="CV92" i="6"/>
  <c r="CU92" i="6"/>
  <c r="CT92" i="6"/>
  <c r="CS92" i="6"/>
  <c r="CR92" i="6"/>
  <c r="CQ92" i="6"/>
  <c r="CP92" i="6"/>
  <c r="CO92" i="6"/>
  <c r="CN92" i="6"/>
  <c r="CM92" i="6"/>
  <c r="CL92" i="6"/>
  <c r="CK92" i="6"/>
  <c r="CJ92" i="6"/>
  <c r="CI92" i="6"/>
  <c r="CH92" i="6"/>
  <c r="CG92" i="6"/>
  <c r="CF92" i="6"/>
  <c r="CE92" i="6"/>
  <c r="CD92" i="6"/>
  <c r="CC92" i="6"/>
  <c r="CB92" i="6"/>
  <c r="CA92" i="6"/>
  <c r="BZ92" i="6"/>
  <c r="BY92" i="6"/>
  <c r="BX92" i="6"/>
  <c r="BW92" i="6"/>
  <c r="BV92" i="6"/>
  <c r="BU92" i="6"/>
  <c r="BT92" i="6"/>
  <c r="BS92" i="6"/>
  <c r="BR92" i="6"/>
  <c r="BQ92" i="6"/>
  <c r="BP92" i="6"/>
  <c r="BO92" i="6"/>
  <c r="BN92" i="6"/>
  <c r="BM92" i="6"/>
  <c r="BL92" i="6"/>
  <c r="BK92" i="6"/>
  <c r="BJ92" i="6"/>
  <c r="BI92" i="6"/>
  <c r="BH92" i="6"/>
  <c r="BG92" i="6"/>
  <c r="BF92" i="6"/>
  <c r="BE92" i="6"/>
  <c r="BD92" i="6"/>
  <c r="BC92" i="6"/>
  <c r="BB92" i="6"/>
  <c r="BA92" i="6"/>
  <c r="AZ92" i="6"/>
  <c r="AY92" i="6"/>
  <c r="AX92" i="6"/>
  <c r="AW92" i="6"/>
  <c r="AV92" i="6"/>
  <c r="AU92" i="6"/>
  <c r="AT92" i="6"/>
  <c r="AS92" i="6"/>
  <c r="AR92" i="6"/>
  <c r="AQ92" i="6"/>
  <c r="AP92" i="6"/>
  <c r="AO92" i="6"/>
  <c r="AN92" i="6"/>
  <c r="AM92" i="6"/>
  <c r="AL92" i="6"/>
  <c r="AK92" i="6"/>
  <c r="AJ92" i="6"/>
  <c r="AI92" i="6"/>
  <c r="AH92" i="6"/>
  <c r="AG92" i="6"/>
  <c r="AF92" i="6"/>
  <c r="AE92" i="6"/>
  <c r="AD92" i="6"/>
  <c r="AC92" i="6"/>
  <c r="AB92" i="6"/>
  <c r="AA92" i="6"/>
  <c r="Z92" i="6"/>
  <c r="Y92" i="6"/>
  <c r="X92" i="6"/>
  <c r="W92" i="6"/>
  <c r="V92" i="6"/>
  <c r="U92" i="6"/>
  <c r="T92" i="6"/>
  <c r="S92" i="6"/>
  <c r="R92" i="6"/>
  <c r="Q92" i="6"/>
  <c r="P92" i="6"/>
  <c r="O92" i="6"/>
  <c r="N92" i="6"/>
  <c r="M92" i="6"/>
  <c r="I92" i="6"/>
  <c r="SX91" i="6"/>
  <c r="SW91" i="6"/>
  <c r="SV91" i="6"/>
  <c r="SU91" i="6"/>
  <c r="ST91" i="6"/>
  <c r="SS91" i="6"/>
  <c r="SR91" i="6"/>
  <c r="SQ91" i="6"/>
  <c r="SP91" i="6"/>
  <c r="SO91" i="6"/>
  <c r="SN91" i="6"/>
  <c r="SM91" i="6"/>
  <c r="SL91" i="6"/>
  <c r="SK91" i="6"/>
  <c r="SJ91" i="6"/>
  <c r="SI91" i="6"/>
  <c r="SH91" i="6"/>
  <c r="SG91" i="6"/>
  <c r="SF91" i="6"/>
  <c r="SE91" i="6"/>
  <c r="SD91" i="6"/>
  <c r="SC91" i="6"/>
  <c r="SB91" i="6"/>
  <c r="SA91" i="6"/>
  <c r="RZ91" i="6"/>
  <c r="RY91" i="6"/>
  <c r="RX91" i="6"/>
  <c r="RW91" i="6"/>
  <c r="RV91" i="6"/>
  <c r="RU91" i="6"/>
  <c r="RT91" i="6"/>
  <c r="RS91" i="6"/>
  <c r="RR91" i="6"/>
  <c r="RQ91" i="6"/>
  <c r="RP91" i="6"/>
  <c r="RO91" i="6"/>
  <c r="RN91" i="6"/>
  <c r="RM91" i="6"/>
  <c r="RL91" i="6"/>
  <c r="RK91" i="6"/>
  <c r="RJ91" i="6"/>
  <c r="RI91" i="6"/>
  <c r="RH91" i="6"/>
  <c r="RG91" i="6"/>
  <c r="RF91" i="6"/>
  <c r="RE91" i="6"/>
  <c r="RD91" i="6"/>
  <c r="RC91" i="6"/>
  <c r="RB91" i="6"/>
  <c r="RA91" i="6"/>
  <c r="QZ91" i="6"/>
  <c r="QY91" i="6"/>
  <c r="QX91" i="6"/>
  <c r="QW91" i="6"/>
  <c r="QV91" i="6"/>
  <c r="QU91" i="6"/>
  <c r="QT91" i="6"/>
  <c r="QS91" i="6"/>
  <c r="QR91" i="6"/>
  <c r="QQ91" i="6"/>
  <c r="QP91" i="6"/>
  <c r="QO91" i="6"/>
  <c r="QN91" i="6"/>
  <c r="QM91" i="6"/>
  <c r="QL91" i="6"/>
  <c r="QK91" i="6"/>
  <c r="QJ91" i="6"/>
  <c r="QI91" i="6"/>
  <c r="QH91" i="6"/>
  <c r="QG91" i="6"/>
  <c r="QF91" i="6"/>
  <c r="QE91" i="6"/>
  <c r="QD91" i="6"/>
  <c r="QC91" i="6"/>
  <c r="QB91" i="6"/>
  <c r="QA91" i="6"/>
  <c r="PZ91" i="6"/>
  <c r="PY91" i="6"/>
  <c r="PX91" i="6"/>
  <c r="PW91" i="6"/>
  <c r="PV91" i="6"/>
  <c r="PU91" i="6"/>
  <c r="PT91" i="6"/>
  <c r="PS91" i="6"/>
  <c r="PR91" i="6"/>
  <c r="PQ91" i="6"/>
  <c r="PP91" i="6"/>
  <c r="PO91" i="6"/>
  <c r="PN91" i="6"/>
  <c r="PM91" i="6"/>
  <c r="PL91" i="6"/>
  <c r="PK91" i="6"/>
  <c r="PJ91" i="6"/>
  <c r="PI91" i="6"/>
  <c r="PH91" i="6"/>
  <c r="PG91" i="6"/>
  <c r="PF91" i="6"/>
  <c r="PE91" i="6"/>
  <c r="PD91" i="6"/>
  <c r="PC91" i="6"/>
  <c r="PB91" i="6"/>
  <c r="PA91" i="6"/>
  <c r="OZ91" i="6"/>
  <c r="OY91" i="6"/>
  <c r="OX91" i="6"/>
  <c r="OW91" i="6"/>
  <c r="OV91" i="6"/>
  <c r="OU91" i="6"/>
  <c r="OT91" i="6"/>
  <c r="OS91" i="6"/>
  <c r="OR91" i="6"/>
  <c r="OQ91" i="6"/>
  <c r="OP91" i="6"/>
  <c r="OO91" i="6"/>
  <c r="ON91" i="6"/>
  <c r="OM91" i="6"/>
  <c r="OL91" i="6"/>
  <c r="OK91" i="6"/>
  <c r="OJ91" i="6"/>
  <c r="OI91" i="6"/>
  <c r="OH91" i="6"/>
  <c r="OG91" i="6"/>
  <c r="OF91" i="6"/>
  <c r="OE91" i="6"/>
  <c r="OD91" i="6"/>
  <c r="OC91" i="6"/>
  <c r="OB91" i="6"/>
  <c r="OA91" i="6"/>
  <c r="NZ91" i="6"/>
  <c r="NY91" i="6"/>
  <c r="NX91" i="6"/>
  <c r="NW91" i="6"/>
  <c r="NV91" i="6"/>
  <c r="NU91" i="6"/>
  <c r="NT91" i="6"/>
  <c r="NS91" i="6"/>
  <c r="NR91" i="6"/>
  <c r="NQ91" i="6"/>
  <c r="NP91" i="6"/>
  <c r="NO91" i="6"/>
  <c r="NN91" i="6"/>
  <c r="NM91" i="6"/>
  <c r="NL91" i="6"/>
  <c r="NK91" i="6"/>
  <c r="NJ91" i="6"/>
  <c r="NI91" i="6"/>
  <c r="NH91" i="6"/>
  <c r="NG91" i="6"/>
  <c r="NF91" i="6"/>
  <c r="NE91" i="6"/>
  <c r="ND91" i="6"/>
  <c r="NC91" i="6"/>
  <c r="NB91" i="6"/>
  <c r="NA91" i="6"/>
  <c r="MZ91" i="6"/>
  <c r="MY91" i="6"/>
  <c r="MX91" i="6"/>
  <c r="MW91" i="6"/>
  <c r="MV91" i="6"/>
  <c r="MU91" i="6"/>
  <c r="MT91" i="6"/>
  <c r="MS91" i="6"/>
  <c r="MR91" i="6"/>
  <c r="MQ91" i="6"/>
  <c r="MP91" i="6"/>
  <c r="MO91" i="6"/>
  <c r="MN91" i="6"/>
  <c r="MM91" i="6"/>
  <c r="ML91" i="6"/>
  <c r="MK91" i="6"/>
  <c r="MJ91" i="6"/>
  <c r="MI91" i="6"/>
  <c r="MH91" i="6"/>
  <c r="MG91" i="6"/>
  <c r="MF91" i="6"/>
  <c r="ME91" i="6"/>
  <c r="MD91" i="6"/>
  <c r="MC91" i="6"/>
  <c r="MB91" i="6"/>
  <c r="MA91" i="6"/>
  <c r="LZ91" i="6"/>
  <c r="LY91" i="6"/>
  <c r="LX91" i="6"/>
  <c r="LW91" i="6"/>
  <c r="LV91" i="6"/>
  <c r="LU91" i="6"/>
  <c r="LT91" i="6"/>
  <c r="LS91" i="6"/>
  <c r="LR91" i="6"/>
  <c r="LQ91" i="6"/>
  <c r="LP91" i="6"/>
  <c r="LO91" i="6"/>
  <c r="LN91" i="6"/>
  <c r="LM91" i="6"/>
  <c r="LL91" i="6"/>
  <c r="LK91" i="6"/>
  <c r="LJ91" i="6"/>
  <c r="LI91" i="6"/>
  <c r="LH91" i="6"/>
  <c r="LG91" i="6"/>
  <c r="LF91" i="6"/>
  <c r="LE91" i="6"/>
  <c r="LD91" i="6"/>
  <c r="LC91" i="6"/>
  <c r="LB91" i="6"/>
  <c r="LA91" i="6"/>
  <c r="KZ91" i="6"/>
  <c r="KY91" i="6"/>
  <c r="KX91" i="6"/>
  <c r="KW91" i="6"/>
  <c r="KV91" i="6"/>
  <c r="KU91" i="6"/>
  <c r="KT91" i="6"/>
  <c r="KS91" i="6"/>
  <c r="KR91" i="6"/>
  <c r="KQ91" i="6"/>
  <c r="KP91" i="6"/>
  <c r="KO91" i="6"/>
  <c r="KN91" i="6"/>
  <c r="KM91" i="6"/>
  <c r="KL91" i="6"/>
  <c r="KK91" i="6"/>
  <c r="KJ91" i="6"/>
  <c r="KI91" i="6"/>
  <c r="KH91" i="6"/>
  <c r="KG91" i="6"/>
  <c r="KF91" i="6"/>
  <c r="KE91" i="6"/>
  <c r="KD91" i="6"/>
  <c r="KC91" i="6"/>
  <c r="KB91" i="6"/>
  <c r="KA91" i="6"/>
  <c r="JZ91" i="6"/>
  <c r="JY91" i="6"/>
  <c r="JX91" i="6"/>
  <c r="JW91" i="6"/>
  <c r="JV91" i="6"/>
  <c r="JU91" i="6"/>
  <c r="JT91" i="6"/>
  <c r="JS91" i="6"/>
  <c r="JR91" i="6"/>
  <c r="JQ91" i="6"/>
  <c r="JP91" i="6"/>
  <c r="JO91" i="6"/>
  <c r="JN91" i="6"/>
  <c r="JM91" i="6"/>
  <c r="JL91" i="6"/>
  <c r="JK91" i="6"/>
  <c r="JJ91" i="6"/>
  <c r="JI91" i="6"/>
  <c r="JH91" i="6"/>
  <c r="JG91" i="6"/>
  <c r="JF91" i="6"/>
  <c r="JE91" i="6"/>
  <c r="JD91" i="6"/>
  <c r="JC91" i="6"/>
  <c r="JB91" i="6"/>
  <c r="JA91" i="6"/>
  <c r="IZ91" i="6"/>
  <c r="IY91" i="6"/>
  <c r="IX91" i="6"/>
  <c r="IW91" i="6"/>
  <c r="IV91" i="6"/>
  <c r="IU91" i="6"/>
  <c r="IT91" i="6"/>
  <c r="IS91" i="6"/>
  <c r="IR91" i="6"/>
  <c r="IQ91" i="6"/>
  <c r="IP91" i="6"/>
  <c r="IO91" i="6"/>
  <c r="IN91" i="6"/>
  <c r="IM91" i="6"/>
  <c r="IL91" i="6"/>
  <c r="IK91" i="6"/>
  <c r="IJ91" i="6"/>
  <c r="II91" i="6"/>
  <c r="IH91" i="6"/>
  <c r="IG91" i="6"/>
  <c r="IF91" i="6"/>
  <c r="IE91" i="6"/>
  <c r="ID91" i="6"/>
  <c r="IC91" i="6"/>
  <c r="IB91" i="6"/>
  <c r="IA91" i="6"/>
  <c r="HZ91" i="6"/>
  <c r="HY91" i="6"/>
  <c r="HX91" i="6"/>
  <c r="HW91" i="6"/>
  <c r="HV91" i="6"/>
  <c r="HU91" i="6"/>
  <c r="HT91" i="6"/>
  <c r="HS91" i="6"/>
  <c r="HR91" i="6"/>
  <c r="HQ91" i="6"/>
  <c r="HP91" i="6"/>
  <c r="HO91" i="6"/>
  <c r="HN91" i="6"/>
  <c r="HM91" i="6"/>
  <c r="HL91" i="6"/>
  <c r="HK91" i="6"/>
  <c r="HJ91" i="6"/>
  <c r="HI91" i="6"/>
  <c r="HH91" i="6"/>
  <c r="HG91" i="6"/>
  <c r="HF91" i="6"/>
  <c r="HE91" i="6"/>
  <c r="HD91" i="6"/>
  <c r="HC91" i="6"/>
  <c r="HB91" i="6"/>
  <c r="HA91" i="6"/>
  <c r="GZ91" i="6"/>
  <c r="GY91" i="6"/>
  <c r="GX91" i="6"/>
  <c r="GW91" i="6"/>
  <c r="GV91" i="6"/>
  <c r="GU91" i="6"/>
  <c r="GT91" i="6"/>
  <c r="GS91" i="6"/>
  <c r="GR91" i="6"/>
  <c r="GQ91" i="6"/>
  <c r="GP91" i="6"/>
  <c r="GO91" i="6"/>
  <c r="GN91" i="6"/>
  <c r="GM91" i="6"/>
  <c r="GL91" i="6"/>
  <c r="GK91" i="6"/>
  <c r="GJ91" i="6"/>
  <c r="GI91" i="6"/>
  <c r="GH91" i="6"/>
  <c r="GG91" i="6"/>
  <c r="GF91" i="6"/>
  <c r="GE91" i="6"/>
  <c r="GD91" i="6"/>
  <c r="GC91" i="6"/>
  <c r="GB91" i="6"/>
  <c r="GA91" i="6"/>
  <c r="FZ91" i="6"/>
  <c r="FY91" i="6"/>
  <c r="FX91" i="6"/>
  <c r="FW91" i="6"/>
  <c r="FV91" i="6"/>
  <c r="FU91" i="6"/>
  <c r="FT91" i="6"/>
  <c r="FS91" i="6"/>
  <c r="FR91" i="6"/>
  <c r="FQ91" i="6"/>
  <c r="FP91" i="6"/>
  <c r="FO91" i="6"/>
  <c r="FN91" i="6"/>
  <c r="FM91" i="6"/>
  <c r="FL91" i="6"/>
  <c r="FK91" i="6"/>
  <c r="FJ91" i="6"/>
  <c r="FI91" i="6"/>
  <c r="FH91" i="6"/>
  <c r="FG91" i="6"/>
  <c r="FF91" i="6"/>
  <c r="FE91" i="6"/>
  <c r="FD91" i="6"/>
  <c r="FC91" i="6"/>
  <c r="FB91" i="6"/>
  <c r="FA91" i="6"/>
  <c r="EZ91" i="6"/>
  <c r="EY91" i="6"/>
  <c r="EX91" i="6"/>
  <c r="EW91" i="6"/>
  <c r="EV91" i="6"/>
  <c r="EU91" i="6"/>
  <c r="ET91" i="6"/>
  <c r="ES91" i="6"/>
  <c r="ER91" i="6"/>
  <c r="EQ91" i="6"/>
  <c r="EP91" i="6"/>
  <c r="EO91" i="6"/>
  <c r="EN91" i="6"/>
  <c r="EM91" i="6"/>
  <c r="EL91" i="6"/>
  <c r="EK91" i="6"/>
  <c r="EJ91" i="6"/>
  <c r="EI91" i="6"/>
  <c r="EH91" i="6"/>
  <c r="EG91" i="6"/>
  <c r="EF91" i="6"/>
  <c r="EE91" i="6"/>
  <c r="ED91" i="6"/>
  <c r="EC91" i="6"/>
  <c r="EB91" i="6"/>
  <c r="EA91" i="6"/>
  <c r="DZ91" i="6"/>
  <c r="DY91" i="6"/>
  <c r="DX91" i="6"/>
  <c r="DW91" i="6"/>
  <c r="DV91" i="6"/>
  <c r="DU91" i="6"/>
  <c r="DT91" i="6"/>
  <c r="DS91" i="6"/>
  <c r="DR91" i="6"/>
  <c r="DQ91" i="6"/>
  <c r="DP91" i="6"/>
  <c r="DO91" i="6"/>
  <c r="DN91" i="6"/>
  <c r="DM91" i="6"/>
  <c r="DL91" i="6"/>
  <c r="DK91" i="6"/>
  <c r="DJ91" i="6"/>
  <c r="DI91" i="6"/>
  <c r="DH91" i="6"/>
  <c r="DG91" i="6"/>
  <c r="DF91" i="6"/>
  <c r="DE91" i="6"/>
  <c r="DD91" i="6"/>
  <c r="DC91" i="6"/>
  <c r="DB91" i="6"/>
  <c r="DA91" i="6"/>
  <c r="CZ91" i="6"/>
  <c r="CY91" i="6"/>
  <c r="CX91" i="6"/>
  <c r="CW91" i="6"/>
  <c r="CV91" i="6"/>
  <c r="CU91" i="6"/>
  <c r="CT91" i="6"/>
  <c r="CS91" i="6"/>
  <c r="CR91" i="6"/>
  <c r="CQ91" i="6"/>
  <c r="CP91" i="6"/>
  <c r="CO91" i="6"/>
  <c r="CN91" i="6"/>
  <c r="CM91" i="6"/>
  <c r="CL91" i="6"/>
  <c r="CK91" i="6"/>
  <c r="CJ91" i="6"/>
  <c r="CI91" i="6"/>
  <c r="CH91" i="6"/>
  <c r="CG91" i="6"/>
  <c r="CF91" i="6"/>
  <c r="CE91" i="6"/>
  <c r="CD91" i="6"/>
  <c r="CC91" i="6"/>
  <c r="CB91" i="6"/>
  <c r="CA91" i="6"/>
  <c r="BZ91" i="6"/>
  <c r="BY91" i="6"/>
  <c r="BX91" i="6"/>
  <c r="BW91" i="6"/>
  <c r="BV91" i="6"/>
  <c r="BU91" i="6"/>
  <c r="BT91" i="6"/>
  <c r="BS91" i="6"/>
  <c r="BR91" i="6"/>
  <c r="BQ91" i="6"/>
  <c r="BP91" i="6"/>
  <c r="BO91" i="6"/>
  <c r="BN91" i="6"/>
  <c r="BM91" i="6"/>
  <c r="BL91" i="6"/>
  <c r="BK91" i="6"/>
  <c r="BJ91" i="6"/>
  <c r="BI91" i="6"/>
  <c r="BH91" i="6"/>
  <c r="BG91" i="6"/>
  <c r="BF91" i="6"/>
  <c r="BE91" i="6"/>
  <c r="BD91" i="6"/>
  <c r="BC91" i="6"/>
  <c r="BB91" i="6"/>
  <c r="BA91" i="6"/>
  <c r="AZ91" i="6"/>
  <c r="AY91" i="6"/>
  <c r="AX91" i="6"/>
  <c r="AW91" i="6"/>
  <c r="AV91" i="6"/>
  <c r="AU91" i="6"/>
  <c r="AT91" i="6"/>
  <c r="AS91" i="6"/>
  <c r="AR91" i="6"/>
  <c r="AQ91" i="6"/>
  <c r="AP91" i="6"/>
  <c r="AO91" i="6"/>
  <c r="AN91" i="6"/>
  <c r="AM91" i="6"/>
  <c r="AL91" i="6"/>
  <c r="AK91" i="6"/>
  <c r="AJ91" i="6"/>
  <c r="AI91" i="6"/>
  <c r="AH91" i="6"/>
  <c r="AG91" i="6"/>
  <c r="AF91" i="6"/>
  <c r="AE91" i="6"/>
  <c r="AD91" i="6"/>
  <c r="AC91" i="6"/>
  <c r="AB91" i="6"/>
  <c r="AA91" i="6"/>
  <c r="Z91" i="6"/>
  <c r="Y91" i="6"/>
  <c r="X91" i="6"/>
  <c r="W91" i="6"/>
  <c r="V91" i="6"/>
  <c r="U91" i="6"/>
  <c r="T91" i="6"/>
  <c r="S91" i="6"/>
  <c r="R91" i="6"/>
  <c r="Q91" i="6"/>
  <c r="P91" i="6"/>
  <c r="O91" i="6"/>
  <c r="N91" i="6"/>
  <c r="M91" i="6"/>
  <c r="I91" i="6"/>
  <c r="AE90" i="6"/>
  <c r="AD90" i="6"/>
  <c r="AC90" i="6"/>
  <c r="AB90" i="6"/>
  <c r="AA90" i="6"/>
  <c r="Z90" i="6"/>
  <c r="Y90" i="6"/>
  <c r="X90" i="6"/>
  <c r="W90" i="6"/>
  <c r="V90" i="6"/>
  <c r="U90" i="6"/>
  <c r="T90" i="6"/>
  <c r="S90" i="6"/>
  <c r="SX89" i="6"/>
  <c r="SW89" i="6"/>
  <c r="SV89" i="6"/>
  <c r="SU89" i="6"/>
  <c r="ST89" i="6"/>
  <c r="SS89" i="6"/>
  <c r="SR89" i="6"/>
  <c r="SQ89" i="6"/>
  <c r="SP89" i="6"/>
  <c r="SO89" i="6"/>
  <c r="SN89" i="6"/>
  <c r="SM89" i="6"/>
  <c r="SL89" i="6"/>
  <c r="SK89" i="6"/>
  <c r="SJ89" i="6"/>
  <c r="SI89" i="6"/>
  <c r="SH89" i="6"/>
  <c r="SG89" i="6"/>
  <c r="SF89" i="6"/>
  <c r="SE89" i="6"/>
  <c r="SD89" i="6"/>
  <c r="SC89" i="6"/>
  <c r="SB89" i="6"/>
  <c r="SA89" i="6"/>
  <c r="RZ89" i="6"/>
  <c r="RY89" i="6"/>
  <c r="RX89" i="6"/>
  <c r="RW89" i="6"/>
  <c r="RV89" i="6"/>
  <c r="RU89" i="6"/>
  <c r="RT89" i="6"/>
  <c r="RS89" i="6"/>
  <c r="RR89" i="6"/>
  <c r="RQ89" i="6"/>
  <c r="RP89" i="6"/>
  <c r="RO89" i="6"/>
  <c r="RN89" i="6"/>
  <c r="RM89" i="6"/>
  <c r="RL89" i="6"/>
  <c r="RK89" i="6"/>
  <c r="RJ89" i="6"/>
  <c r="RI89" i="6"/>
  <c r="RH89" i="6"/>
  <c r="RG89" i="6"/>
  <c r="RF89" i="6"/>
  <c r="RE89" i="6"/>
  <c r="RD89" i="6"/>
  <c r="RC89" i="6"/>
  <c r="RB89" i="6"/>
  <c r="RA89" i="6"/>
  <c r="QZ89" i="6"/>
  <c r="QY89" i="6"/>
  <c r="QX89" i="6"/>
  <c r="QW89" i="6"/>
  <c r="QV89" i="6"/>
  <c r="QU89" i="6"/>
  <c r="QT89" i="6"/>
  <c r="QS89" i="6"/>
  <c r="QR89" i="6"/>
  <c r="QQ89" i="6"/>
  <c r="QP89" i="6"/>
  <c r="QO89" i="6"/>
  <c r="QN89" i="6"/>
  <c r="QM89" i="6"/>
  <c r="QL89" i="6"/>
  <c r="QK89" i="6"/>
  <c r="QJ89" i="6"/>
  <c r="QI89" i="6"/>
  <c r="QH89" i="6"/>
  <c r="QG89" i="6"/>
  <c r="QF89" i="6"/>
  <c r="QE89" i="6"/>
  <c r="QD89" i="6"/>
  <c r="QC89" i="6"/>
  <c r="QB89" i="6"/>
  <c r="QA89" i="6"/>
  <c r="PZ89" i="6"/>
  <c r="PY89" i="6"/>
  <c r="PX89" i="6"/>
  <c r="PW89" i="6"/>
  <c r="PV89" i="6"/>
  <c r="PU89" i="6"/>
  <c r="PT89" i="6"/>
  <c r="PS89" i="6"/>
  <c r="PR89" i="6"/>
  <c r="PQ89" i="6"/>
  <c r="PP89" i="6"/>
  <c r="PO89" i="6"/>
  <c r="PN89" i="6"/>
  <c r="PM89" i="6"/>
  <c r="PL89" i="6"/>
  <c r="PK89" i="6"/>
  <c r="PJ89" i="6"/>
  <c r="PI89" i="6"/>
  <c r="PH89" i="6"/>
  <c r="PG89" i="6"/>
  <c r="PF89" i="6"/>
  <c r="PE89" i="6"/>
  <c r="PD89" i="6"/>
  <c r="PC89" i="6"/>
  <c r="PB89" i="6"/>
  <c r="PA89" i="6"/>
  <c r="OZ89" i="6"/>
  <c r="OY89" i="6"/>
  <c r="OX89" i="6"/>
  <c r="OW89" i="6"/>
  <c r="OV89" i="6"/>
  <c r="OU89" i="6"/>
  <c r="OT89" i="6"/>
  <c r="OS89" i="6"/>
  <c r="OR89" i="6"/>
  <c r="OQ89" i="6"/>
  <c r="OP89" i="6"/>
  <c r="OO89" i="6"/>
  <c r="ON89" i="6"/>
  <c r="OM89" i="6"/>
  <c r="OL89" i="6"/>
  <c r="OK89" i="6"/>
  <c r="OJ89" i="6"/>
  <c r="OI89" i="6"/>
  <c r="OH89" i="6"/>
  <c r="OG89" i="6"/>
  <c r="OF89" i="6"/>
  <c r="OE89" i="6"/>
  <c r="OD89" i="6"/>
  <c r="OC89" i="6"/>
  <c r="OB89" i="6"/>
  <c r="OA89" i="6"/>
  <c r="NZ89" i="6"/>
  <c r="NY89" i="6"/>
  <c r="NX89" i="6"/>
  <c r="NW89" i="6"/>
  <c r="NV89" i="6"/>
  <c r="NU89" i="6"/>
  <c r="NT89" i="6"/>
  <c r="NS89" i="6"/>
  <c r="NR89" i="6"/>
  <c r="NQ89" i="6"/>
  <c r="NP89" i="6"/>
  <c r="NO89" i="6"/>
  <c r="NN89" i="6"/>
  <c r="NM89" i="6"/>
  <c r="NL89" i="6"/>
  <c r="NK89" i="6"/>
  <c r="NJ89" i="6"/>
  <c r="NI89" i="6"/>
  <c r="NH89" i="6"/>
  <c r="NG89" i="6"/>
  <c r="NF89" i="6"/>
  <c r="NE89" i="6"/>
  <c r="ND89" i="6"/>
  <c r="NC89" i="6"/>
  <c r="NB89" i="6"/>
  <c r="NA89" i="6"/>
  <c r="MZ89" i="6"/>
  <c r="MY89" i="6"/>
  <c r="MX89" i="6"/>
  <c r="MW89" i="6"/>
  <c r="MV89" i="6"/>
  <c r="MU89" i="6"/>
  <c r="MT89" i="6"/>
  <c r="MS89" i="6"/>
  <c r="MR89" i="6"/>
  <c r="MQ89" i="6"/>
  <c r="MP89" i="6"/>
  <c r="MO89" i="6"/>
  <c r="MN89" i="6"/>
  <c r="MM89" i="6"/>
  <c r="ML89" i="6"/>
  <c r="MK89" i="6"/>
  <c r="MJ89" i="6"/>
  <c r="MI89" i="6"/>
  <c r="MH89" i="6"/>
  <c r="MG89" i="6"/>
  <c r="MF89" i="6"/>
  <c r="ME89" i="6"/>
  <c r="MD89" i="6"/>
  <c r="MC89" i="6"/>
  <c r="MB89" i="6"/>
  <c r="MA89" i="6"/>
  <c r="LZ89" i="6"/>
  <c r="LY89" i="6"/>
  <c r="LX89" i="6"/>
  <c r="LW89" i="6"/>
  <c r="LV89" i="6"/>
  <c r="LU89" i="6"/>
  <c r="LT89" i="6"/>
  <c r="LS89" i="6"/>
  <c r="LR89" i="6"/>
  <c r="LQ89" i="6"/>
  <c r="LP89" i="6"/>
  <c r="LO89" i="6"/>
  <c r="LN89" i="6"/>
  <c r="LM89" i="6"/>
  <c r="LL89" i="6"/>
  <c r="LK89" i="6"/>
  <c r="LJ89" i="6"/>
  <c r="LI89" i="6"/>
  <c r="LH89" i="6"/>
  <c r="LG89" i="6"/>
  <c r="LF89" i="6"/>
  <c r="LE89" i="6"/>
  <c r="LD89" i="6"/>
  <c r="LC89" i="6"/>
  <c r="LB89" i="6"/>
  <c r="LA89" i="6"/>
  <c r="KZ89" i="6"/>
  <c r="KY89" i="6"/>
  <c r="KX89" i="6"/>
  <c r="KW89" i="6"/>
  <c r="KV89" i="6"/>
  <c r="KU89" i="6"/>
  <c r="KT89" i="6"/>
  <c r="KS89" i="6"/>
  <c r="KR89" i="6"/>
  <c r="KQ89" i="6"/>
  <c r="KP89" i="6"/>
  <c r="KO89" i="6"/>
  <c r="KN89" i="6"/>
  <c r="KM89" i="6"/>
  <c r="KL89" i="6"/>
  <c r="KK89" i="6"/>
  <c r="KJ89" i="6"/>
  <c r="KI89" i="6"/>
  <c r="KH89" i="6"/>
  <c r="KG89" i="6"/>
  <c r="KF89" i="6"/>
  <c r="KE89" i="6"/>
  <c r="KD89" i="6"/>
  <c r="KC89" i="6"/>
  <c r="KB89" i="6"/>
  <c r="KA89" i="6"/>
  <c r="JZ89" i="6"/>
  <c r="JY89" i="6"/>
  <c r="JX89" i="6"/>
  <c r="JW89" i="6"/>
  <c r="JV89" i="6"/>
  <c r="JU89" i="6"/>
  <c r="JT89" i="6"/>
  <c r="JS89" i="6"/>
  <c r="JR89" i="6"/>
  <c r="JQ89" i="6"/>
  <c r="JP89" i="6"/>
  <c r="JO89" i="6"/>
  <c r="JN89" i="6"/>
  <c r="JM89" i="6"/>
  <c r="JL89" i="6"/>
  <c r="JK89" i="6"/>
  <c r="JJ89" i="6"/>
  <c r="JI89" i="6"/>
  <c r="JH89" i="6"/>
  <c r="JG89" i="6"/>
  <c r="JF89" i="6"/>
  <c r="JE89" i="6"/>
  <c r="JD89" i="6"/>
  <c r="JC89" i="6"/>
  <c r="JB89" i="6"/>
  <c r="JA89" i="6"/>
  <c r="IZ89" i="6"/>
  <c r="IY89" i="6"/>
  <c r="IX89" i="6"/>
  <c r="IW89" i="6"/>
  <c r="IV89" i="6"/>
  <c r="IU89" i="6"/>
  <c r="IT89" i="6"/>
  <c r="IS89" i="6"/>
  <c r="IR89" i="6"/>
  <c r="IQ89" i="6"/>
  <c r="IP89" i="6"/>
  <c r="IO89" i="6"/>
  <c r="IN89" i="6"/>
  <c r="IM89" i="6"/>
  <c r="IL89" i="6"/>
  <c r="IK89" i="6"/>
  <c r="IJ89" i="6"/>
  <c r="II89" i="6"/>
  <c r="IH89" i="6"/>
  <c r="IG89" i="6"/>
  <c r="IF89" i="6"/>
  <c r="IE89" i="6"/>
  <c r="ID89" i="6"/>
  <c r="IC89" i="6"/>
  <c r="IB89" i="6"/>
  <c r="IA89" i="6"/>
  <c r="HZ89" i="6"/>
  <c r="HY89" i="6"/>
  <c r="HX89" i="6"/>
  <c r="HW89" i="6"/>
  <c r="HV89" i="6"/>
  <c r="HU89" i="6"/>
  <c r="HT89" i="6"/>
  <c r="HS89" i="6"/>
  <c r="HR89" i="6"/>
  <c r="HQ89" i="6"/>
  <c r="HP89" i="6"/>
  <c r="HO89" i="6"/>
  <c r="HN89" i="6"/>
  <c r="HM89" i="6"/>
  <c r="HL89" i="6"/>
  <c r="HK89" i="6"/>
  <c r="HJ89" i="6"/>
  <c r="HI89" i="6"/>
  <c r="HH89" i="6"/>
  <c r="HG89" i="6"/>
  <c r="HF89" i="6"/>
  <c r="HE89" i="6"/>
  <c r="HD89" i="6"/>
  <c r="HC89" i="6"/>
  <c r="HB89" i="6"/>
  <c r="HA89" i="6"/>
  <c r="GZ89" i="6"/>
  <c r="GY89" i="6"/>
  <c r="GX89" i="6"/>
  <c r="GW89" i="6"/>
  <c r="GV89" i="6"/>
  <c r="GU89" i="6"/>
  <c r="GT89" i="6"/>
  <c r="GS89" i="6"/>
  <c r="GR89" i="6"/>
  <c r="GQ89" i="6"/>
  <c r="GP89" i="6"/>
  <c r="GO89" i="6"/>
  <c r="GN89" i="6"/>
  <c r="GM89" i="6"/>
  <c r="GL89" i="6"/>
  <c r="GK89" i="6"/>
  <c r="GJ89" i="6"/>
  <c r="GI89" i="6"/>
  <c r="GH89" i="6"/>
  <c r="GG89" i="6"/>
  <c r="GF89" i="6"/>
  <c r="GE89" i="6"/>
  <c r="GD89" i="6"/>
  <c r="GC89" i="6"/>
  <c r="GB89" i="6"/>
  <c r="GA89" i="6"/>
  <c r="FZ89" i="6"/>
  <c r="FY89" i="6"/>
  <c r="FX89" i="6"/>
  <c r="FW89" i="6"/>
  <c r="FV89" i="6"/>
  <c r="FU89" i="6"/>
  <c r="FT89" i="6"/>
  <c r="FS89" i="6"/>
  <c r="FR89" i="6"/>
  <c r="FQ89" i="6"/>
  <c r="FP89" i="6"/>
  <c r="FO89" i="6"/>
  <c r="FN89" i="6"/>
  <c r="FM89" i="6"/>
  <c r="FL89" i="6"/>
  <c r="FK89" i="6"/>
  <c r="FJ89" i="6"/>
  <c r="FI89" i="6"/>
  <c r="FH89" i="6"/>
  <c r="FG89" i="6"/>
  <c r="FF89" i="6"/>
  <c r="FE89" i="6"/>
  <c r="FD89" i="6"/>
  <c r="FC89" i="6"/>
  <c r="FB89" i="6"/>
  <c r="FA89" i="6"/>
  <c r="EZ89" i="6"/>
  <c r="EY89" i="6"/>
  <c r="EX89" i="6"/>
  <c r="EW89" i="6"/>
  <c r="EV89" i="6"/>
  <c r="EU89" i="6"/>
  <c r="ET89" i="6"/>
  <c r="ES89" i="6"/>
  <c r="ER89" i="6"/>
  <c r="EQ89" i="6"/>
  <c r="EP89" i="6"/>
  <c r="EO89" i="6"/>
  <c r="EN89" i="6"/>
  <c r="EM89" i="6"/>
  <c r="EL89" i="6"/>
  <c r="EK89" i="6"/>
  <c r="EJ89" i="6"/>
  <c r="EI89" i="6"/>
  <c r="EH89" i="6"/>
  <c r="EG89" i="6"/>
  <c r="EF89" i="6"/>
  <c r="EE89" i="6"/>
  <c r="ED89" i="6"/>
  <c r="EC89" i="6"/>
  <c r="EB89" i="6"/>
  <c r="EA89" i="6"/>
  <c r="DZ89" i="6"/>
  <c r="DY89" i="6"/>
  <c r="DX89" i="6"/>
  <c r="DW89" i="6"/>
  <c r="DV89" i="6"/>
  <c r="DU89" i="6"/>
  <c r="DT89" i="6"/>
  <c r="DS89" i="6"/>
  <c r="DR89" i="6"/>
  <c r="DQ89" i="6"/>
  <c r="DP89" i="6"/>
  <c r="DO89" i="6"/>
  <c r="DN89" i="6"/>
  <c r="DM89" i="6"/>
  <c r="DL89" i="6"/>
  <c r="DK89" i="6"/>
  <c r="DJ89" i="6"/>
  <c r="DI89" i="6"/>
  <c r="DH89" i="6"/>
  <c r="DG89" i="6"/>
  <c r="DF89" i="6"/>
  <c r="DE89" i="6"/>
  <c r="DD89" i="6"/>
  <c r="DC89" i="6"/>
  <c r="DB89" i="6"/>
  <c r="DA89" i="6"/>
  <c r="CZ89" i="6"/>
  <c r="CY89" i="6"/>
  <c r="CX89" i="6"/>
  <c r="CW89" i="6"/>
  <c r="CV89" i="6"/>
  <c r="CU89" i="6"/>
  <c r="CT89" i="6"/>
  <c r="CS89" i="6"/>
  <c r="CR89" i="6"/>
  <c r="CQ89" i="6"/>
  <c r="CP89" i="6"/>
  <c r="CO89" i="6"/>
  <c r="CN89" i="6"/>
  <c r="CM89" i="6"/>
  <c r="CL89" i="6"/>
  <c r="CK89" i="6"/>
  <c r="CJ89" i="6"/>
  <c r="CI89" i="6"/>
  <c r="CH89" i="6"/>
  <c r="CG89" i="6"/>
  <c r="CF89" i="6"/>
  <c r="CE89" i="6"/>
  <c r="CD89" i="6"/>
  <c r="CC89" i="6"/>
  <c r="CB89" i="6"/>
  <c r="CA89" i="6"/>
  <c r="BZ89" i="6"/>
  <c r="BY89" i="6"/>
  <c r="BX89" i="6"/>
  <c r="BW89" i="6"/>
  <c r="BV89" i="6"/>
  <c r="BU89" i="6"/>
  <c r="BT89" i="6"/>
  <c r="BS89" i="6"/>
  <c r="BR89" i="6"/>
  <c r="BQ89" i="6"/>
  <c r="BP89" i="6"/>
  <c r="BO89" i="6"/>
  <c r="BN89" i="6"/>
  <c r="BM89" i="6"/>
  <c r="BL89" i="6"/>
  <c r="BK89" i="6"/>
  <c r="BJ89" i="6"/>
  <c r="BI89" i="6"/>
  <c r="BH89" i="6"/>
  <c r="BG89" i="6"/>
  <c r="BF89" i="6"/>
  <c r="BE89" i="6"/>
  <c r="BD89" i="6"/>
  <c r="BC89" i="6"/>
  <c r="BB89" i="6"/>
  <c r="BA89" i="6"/>
  <c r="AZ89" i="6"/>
  <c r="AY89" i="6"/>
  <c r="AX89" i="6"/>
  <c r="AW89" i="6"/>
  <c r="AV89" i="6"/>
  <c r="AU89" i="6"/>
  <c r="AT89" i="6"/>
  <c r="AS89" i="6"/>
  <c r="AR89" i="6"/>
  <c r="AQ89" i="6"/>
  <c r="AP89" i="6"/>
  <c r="AO89" i="6"/>
  <c r="AN89" i="6"/>
  <c r="AM89" i="6"/>
  <c r="AL89" i="6"/>
  <c r="AK89" i="6"/>
  <c r="AJ89" i="6"/>
  <c r="AI89" i="6"/>
  <c r="AH89" i="6"/>
  <c r="AG89" i="6"/>
  <c r="AF89" i="6"/>
  <c r="AE89" i="6"/>
  <c r="AD89" i="6"/>
  <c r="AC89" i="6"/>
  <c r="AB89" i="6"/>
  <c r="AA89" i="6"/>
  <c r="Z89" i="6"/>
  <c r="Y89" i="6"/>
  <c r="X89" i="6"/>
  <c r="W89" i="6"/>
  <c r="V89" i="6"/>
  <c r="U89" i="6"/>
  <c r="T89" i="6"/>
  <c r="S89" i="6"/>
  <c r="R89" i="6"/>
  <c r="Q89" i="6"/>
  <c r="P89" i="6"/>
  <c r="O89" i="6"/>
  <c r="N89" i="6"/>
  <c r="M89" i="6"/>
  <c r="I89" i="6"/>
  <c r="SX88" i="6"/>
  <c r="SW88" i="6"/>
  <c r="SV88" i="6"/>
  <c r="SU88" i="6"/>
  <c r="ST88" i="6"/>
  <c r="SS88" i="6"/>
  <c r="SR88" i="6"/>
  <c r="SQ88" i="6"/>
  <c r="SP88" i="6"/>
  <c r="SO88" i="6"/>
  <c r="SN88" i="6"/>
  <c r="SM88" i="6"/>
  <c r="SL88" i="6"/>
  <c r="SK88" i="6"/>
  <c r="SJ88" i="6"/>
  <c r="SI88" i="6"/>
  <c r="SH88" i="6"/>
  <c r="SG88" i="6"/>
  <c r="SF88" i="6"/>
  <c r="SE88" i="6"/>
  <c r="SD88" i="6"/>
  <c r="SC88" i="6"/>
  <c r="SB88" i="6"/>
  <c r="SA88" i="6"/>
  <c r="RZ88" i="6"/>
  <c r="RY88" i="6"/>
  <c r="RX88" i="6"/>
  <c r="RW88" i="6"/>
  <c r="RV88" i="6"/>
  <c r="RU88" i="6"/>
  <c r="RT88" i="6"/>
  <c r="RS88" i="6"/>
  <c r="RR88" i="6"/>
  <c r="RQ88" i="6"/>
  <c r="RP88" i="6"/>
  <c r="RO88" i="6"/>
  <c r="RN88" i="6"/>
  <c r="RM88" i="6"/>
  <c r="RL88" i="6"/>
  <c r="RK88" i="6"/>
  <c r="RJ88" i="6"/>
  <c r="RI88" i="6"/>
  <c r="RH88" i="6"/>
  <c r="RG88" i="6"/>
  <c r="RF88" i="6"/>
  <c r="RE88" i="6"/>
  <c r="RD88" i="6"/>
  <c r="RC88" i="6"/>
  <c r="RB88" i="6"/>
  <c r="RA88" i="6"/>
  <c r="QZ88" i="6"/>
  <c r="QY88" i="6"/>
  <c r="QX88" i="6"/>
  <c r="QW88" i="6"/>
  <c r="QV88" i="6"/>
  <c r="QU88" i="6"/>
  <c r="QT88" i="6"/>
  <c r="QS88" i="6"/>
  <c r="QR88" i="6"/>
  <c r="QQ88" i="6"/>
  <c r="QP88" i="6"/>
  <c r="QO88" i="6"/>
  <c r="QN88" i="6"/>
  <c r="QM88" i="6"/>
  <c r="QL88" i="6"/>
  <c r="QK88" i="6"/>
  <c r="QJ88" i="6"/>
  <c r="QI88" i="6"/>
  <c r="QH88" i="6"/>
  <c r="QG88" i="6"/>
  <c r="QF88" i="6"/>
  <c r="QE88" i="6"/>
  <c r="QD88" i="6"/>
  <c r="QC88" i="6"/>
  <c r="QB88" i="6"/>
  <c r="QA88" i="6"/>
  <c r="PZ88" i="6"/>
  <c r="PY88" i="6"/>
  <c r="PX88" i="6"/>
  <c r="PW88" i="6"/>
  <c r="PV88" i="6"/>
  <c r="PU88" i="6"/>
  <c r="PT88" i="6"/>
  <c r="PS88" i="6"/>
  <c r="PR88" i="6"/>
  <c r="PQ88" i="6"/>
  <c r="PP88" i="6"/>
  <c r="PO88" i="6"/>
  <c r="PN88" i="6"/>
  <c r="PM88" i="6"/>
  <c r="PL88" i="6"/>
  <c r="PK88" i="6"/>
  <c r="PJ88" i="6"/>
  <c r="PI88" i="6"/>
  <c r="PH88" i="6"/>
  <c r="PG88" i="6"/>
  <c r="PF88" i="6"/>
  <c r="PE88" i="6"/>
  <c r="PD88" i="6"/>
  <c r="PC88" i="6"/>
  <c r="PB88" i="6"/>
  <c r="PA88" i="6"/>
  <c r="OZ88" i="6"/>
  <c r="OY88" i="6"/>
  <c r="OX88" i="6"/>
  <c r="OW88" i="6"/>
  <c r="OV88" i="6"/>
  <c r="OU88" i="6"/>
  <c r="OT88" i="6"/>
  <c r="OS88" i="6"/>
  <c r="OR88" i="6"/>
  <c r="OQ88" i="6"/>
  <c r="OP88" i="6"/>
  <c r="OO88" i="6"/>
  <c r="ON88" i="6"/>
  <c r="OM88" i="6"/>
  <c r="OL88" i="6"/>
  <c r="OK88" i="6"/>
  <c r="OJ88" i="6"/>
  <c r="OI88" i="6"/>
  <c r="OH88" i="6"/>
  <c r="OG88" i="6"/>
  <c r="OF88" i="6"/>
  <c r="OE88" i="6"/>
  <c r="OD88" i="6"/>
  <c r="OC88" i="6"/>
  <c r="OB88" i="6"/>
  <c r="OA88" i="6"/>
  <c r="NZ88" i="6"/>
  <c r="NY88" i="6"/>
  <c r="NX88" i="6"/>
  <c r="NW88" i="6"/>
  <c r="NV88" i="6"/>
  <c r="NU88" i="6"/>
  <c r="NT88" i="6"/>
  <c r="NS88" i="6"/>
  <c r="NR88" i="6"/>
  <c r="NQ88" i="6"/>
  <c r="NP88" i="6"/>
  <c r="NO88" i="6"/>
  <c r="NN88" i="6"/>
  <c r="NM88" i="6"/>
  <c r="NL88" i="6"/>
  <c r="NK88" i="6"/>
  <c r="NJ88" i="6"/>
  <c r="NI88" i="6"/>
  <c r="NH88" i="6"/>
  <c r="NG88" i="6"/>
  <c r="NF88" i="6"/>
  <c r="NE88" i="6"/>
  <c r="ND88" i="6"/>
  <c r="NC88" i="6"/>
  <c r="NB88" i="6"/>
  <c r="NA88" i="6"/>
  <c r="MZ88" i="6"/>
  <c r="MY88" i="6"/>
  <c r="MX88" i="6"/>
  <c r="MW88" i="6"/>
  <c r="MV88" i="6"/>
  <c r="MU88" i="6"/>
  <c r="MT88" i="6"/>
  <c r="MS88" i="6"/>
  <c r="MR88" i="6"/>
  <c r="MQ88" i="6"/>
  <c r="MP88" i="6"/>
  <c r="MO88" i="6"/>
  <c r="MN88" i="6"/>
  <c r="MM88" i="6"/>
  <c r="ML88" i="6"/>
  <c r="MK88" i="6"/>
  <c r="MJ88" i="6"/>
  <c r="MI88" i="6"/>
  <c r="MH88" i="6"/>
  <c r="MG88" i="6"/>
  <c r="MF88" i="6"/>
  <c r="ME88" i="6"/>
  <c r="MD88" i="6"/>
  <c r="MC88" i="6"/>
  <c r="MB88" i="6"/>
  <c r="MA88" i="6"/>
  <c r="LZ88" i="6"/>
  <c r="LY88" i="6"/>
  <c r="LX88" i="6"/>
  <c r="LW88" i="6"/>
  <c r="LV88" i="6"/>
  <c r="LU88" i="6"/>
  <c r="LT88" i="6"/>
  <c r="LS88" i="6"/>
  <c r="LR88" i="6"/>
  <c r="LQ88" i="6"/>
  <c r="LP88" i="6"/>
  <c r="LO88" i="6"/>
  <c r="LN88" i="6"/>
  <c r="LM88" i="6"/>
  <c r="LL88" i="6"/>
  <c r="LK88" i="6"/>
  <c r="LJ88" i="6"/>
  <c r="LI88" i="6"/>
  <c r="LH88" i="6"/>
  <c r="LG88" i="6"/>
  <c r="LF88" i="6"/>
  <c r="LE88" i="6"/>
  <c r="LD88" i="6"/>
  <c r="LC88" i="6"/>
  <c r="LB88" i="6"/>
  <c r="LA88" i="6"/>
  <c r="KZ88" i="6"/>
  <c r="KY88" i="6"/>
  <c r="KX88" i="6"/>
  <c r="KW88" i="6"/>
  <c r="KV88" i="6"/>
  <c r="KU88" i="6"/>
  <c r="KT88" i="6"/>
  <c r="KS88" i="6"/>
  <c r="KR88" i="6"/>
  <c r="KQ88" i="6"/>
  <c r="KP88" i="6"/>
  <c r="KO88" i="6"/>
  <c r="KN88" i="6"/>
  <c r="KM88" i="6"/>
  <c r="KL88" i="6"/>
  <c r="KK88" i="6"/>
  <c r="KJ88" i="6"/>
  <c r="KI88" i="6"/>
  <c r="KH88" i="6"/>
  <c r="KG88" i="6"/>
  <c r="KF88" i="6"/>
  <c r="KE88" i="6"/>
  <c r="KD88" i="6"/>
  <c r="KC88" i="6"/>
  <c r="KB88" i="6"/>
  <c r="KA88" i="6"/>
  <c r="JZ88" i="6"/>
  <c r="JY88" i="6"/>
  <c r="JX88" i="6"/>
  <c r="JW88" i="6"/>
  <c r="JV88" i="6"/>
  <c r="JU88" i="6"/>
  <c r="JT88" i="6"/>
  <c r="JS88" i="6"/>
  <c r="JR88" i="6"/>
  <c r="JQ88" i="6"/>
  <c r="JP88" i="6"/>
  <c r="JO88" i="6"/>
  <c r="JN88" i="6"/>
  <c r="JM88" i="6"/>
  <c r="JL88" i="6"/>
  <c r="JK88" i="6"/>
  <c r="JJ88" i="6"/>
  <c r="JI88" i="6"/>
  <c r="JH88" i="6"/>
  <c r="JG88" i="6"/>
  <c r="JF88" i="6"/>
  <c r="JE88" i="6"/>
  <c r="JD88" i="6"/>
  <c r="JC88" i="6"/>
  <c r="JB88" i="6"/>
  <c r="JA88" i="6"/>
  <c r="IZ88" i="6"/>
  <c r="IY88" i="6"/>
  <c r="IX88" i="6"/>
  <c r="IW88" i="6"/>
  <c r="IV88" i="6"/>
  <c r="IU88" i="6"/>
  <c r="IT88" i="6"/>
  <c r="IS88" i="6"/>
  <c r="IR88" i="6"/>
  <c r="IQ88" i="6"/>
  <c r="IP88" i="6"/>
  <c r="IO88" i="6"/>
  <c r="IN88" i="6"/>
  <c r="IM88" i="6"/>
  <c r="IL88" i="6"/>
  <c r="IK88" i="6"/>
  <c r="IJ88" i="6"/>
  <c r="II88" i="6"/>
  <c r="IH88" i="6"/>
  <c r="IG88" i="6"/>
  <c r="IF88" i="6"/>
  <c r="IE88" i="6"/>
  <c r="ID88" i="6"/>
  <c r="IC88" i="6"/>
  <c r="IB88" i="6"/>
  <c r="IA88" i="6"/>
  <c r="HZ88" i="6"/>
  <c r="HY88" i="6"/>
  <c r="HX88" i="6"/>
  <c r="HW88" i="6"/>
  <c r="HV88" i="6"/>
  <c r="HU88" i="6"/>
  <c r="HT88" i="6"/>
  <c r="HS88" i="6"/>
  <c r="HR88" i="6"/>
  <c r="HQ88" i="6"/>
  <c r="HP88" i="6"/>
  <c r="HO88" i="6"/>
  <c r="HN88" i="6"/>
  <c r="HM88" i="6"/>
  <c r="HL88" i="6"/>
  <c r="HK88" i="6"/>
  <c r="HJ88" i="6"/>
  <c r="HI88" i="6"/>
  <c r="HH88" i="6"/>
  <c r="HG88" i="6"/>
  <c r="HF88" i="6"/>
  <c r="HE88" i="6"/>
  <c r="HD88" i="6"/>
  <c r="HC88" i="6"/>
  <c r="HB88" i="6"/>
  <c r="HA88" i="6"/>
  <c r="GZ88" i="6"/>
  <c r="GY88" i="6"/>
  <c r="GX88" i="6"/>
  <c r="GW88" i="6"/>
  <c r="GV88" i="6"/>
  <c r="GU88" i="6"/>
  <c r="GT88" i="6"/>
  <c r="GS88" i="6"/>
  <c r="GR88" i="6"/>
  <c r="GQ88" i="6"/>
  <c r="GP88" i="6"/>
  <c r="GO88" i="6"/>
  <c r="GN88" i="6"/>
  <c r="GM88" i="6"/>
  <c r="GL88" i="6"/>
  <c r="GK88" i="6"/>
  <c r="GJ88" i="6"/>
  <c r="GI88" i="6"/>
  <c r="GH88" i="6"/>
  <c r="GG88" i="6"/>
  <c r="GF88" i="6"/>
  <c r="GE88" i="6"/>
  <c r="GD88" i="6"/>
  <c r="GC88" i="6"/>
  <c r="GB88" i="6"/>
  <c r="GA88" i="6"/>
  <c r="FZ88" i="6"/>
  <c r="FY88" i="6"/>
  <c r="FX88" i="6"/>
  <c r="FW88" i="6"/>
  <c r="FV88" i="6"/>
  <c r="FU88" i="6"/>
  <c r="FT88" i="6"/>
  <c r="FS88" i="6"/>
  <c r="FR88" i="6"/>
  <c r="FQ88" i="6"/>
  <c r="FP88" i="6"/>
  <c r="FO88" i="6"/>
  <c r="FN88" i="6"/>
  <c r="FM88" i="6"/>
  <c r="FL88" i="6"/>
  <c r="FK88" i="6"/>
  <c r="FJ88" i="6"/>
  <c r="FI88" i="6"/>
  <c r="FH88" i="6"/>
  <c r="FG88" i="6"/>
  <c r="FF88" i="6"/>
  <c r="FE88" i="6"/>
  <c r="FD88" i="6"/>
  <c r="FC88" i="6"/>
  <c r="FB88" i="6"/>
  <c r="FA88" i="6"/>
  <c r="EZ88" i="6"/>
  <c r="EY88" i="6"/>
  <c r="EX88" i="6"/>
  <c r="EW88" i="6"/>
  <c r="EV88" i="6"/>
  <c r="EU88" i="6"/>
  <c r="ET88" i="6"/>
  <c r="ES88" i="6"/>
  <c r="ER88" i="6"/>
  <c r="EQ88" i="6"/>
  <c r="EP88" i="6"/>
  <c r="EO88" i="6"/>
  <c r="EN88" i="6"/>
  <c r="EM88" i="6"/>
  <c r="EL88" i="6"/>
  <c r="EK88" i="6"/>
  <c r="EJ88" i="6"/>
  <c r="EI88" i="6"/>
  <c r="EH88" i="6"/>
  <c r="EG88" i="6"/>
  <c r="EF88" i="6"/>
  <c r="EE88" i="6"/>
  <c r="ED88" i="6"/>
  <c r="EC88" i="6"/>
  <c r="EB88" i="6"/>
  <c r="EA88" i="6"/>
  <c r="DZ88" i="6"/>
  <c r="DY88" i="6"/>
  <c r="DX88" i="6"/>
  <c r="DW88" i="6"/>
  <c r="DV88" i="6"/>
  <c r="DU88" i="6"/>
  <c r="DT88" i="6"/>
  <c r="DS88" i="6"/>
  <c r="DR88" i="6"/>
  <c r="DQ88" i="6"/>
  <c r="DP88" i="6"/>
  <c r="DO88" i="6"/>
  <c r="DN88" i="6"/>
  <c r="DM88" i="6"/>
  <c r="DL88" i="6"/>
  <c r="DK88" i="6"/>
  <c r="DJ88" i="6"/>
  <c r="DI88" i="6"/>
  <c r="DH88" i="6"/>
  <c r="DG88" i="6"/>
  <c r="DF88" i="6"/>
  <c r="DE88" i="6"/>
  <c r="DD88" i="6"/>
  <c r="DC88" i="6"/>
  <c r="DB88" i="6"/>
  <c r="DA88" i="6"/>
  <c r="CZ88" i="6"/>
  <c r="CY88" i="6"/>
  <c r="CX88" i="6"/>
  <c r="CW88" i="6"/>
  <c r="CV88" i="6"/>
  <c r="CU88" i="6"/>
  <c r="CT88" i="6"/>
  <c r="CS88" i="6"/>
  <c r="CR88" i="6"/>
  <c r="CQ88" i="6"/>
  <c r="CP88" i="6"/>
  <c r="CO88" i="6"/>
  <c r="CN88" i="6"/>
  <c r="CM88" i="6"/>
  <c r="CL88" i="6"/>
  <c r="CK88" i="6"/>
  <c r="CJ88" i="6"/>
  <c r="CI88" i="6"/>
  <c r="CH88" i="6"/>
  <c r="CG88" i="6"/>
  <c r="CF88" i="6"/>
  <c r="CE88" i="6"/>
  <c r="CD88" i="6"/>
  <c r="CC88" i="6"/>
  <c r="CB88" i="6"/>
  <c r="CA88" i="6"/>
  <c r="BZ88" i="6"/>
  <c r="BY88" i="6"/>
  <c r="BX88" i="6"/>
  <c r="BW88" i="6"/>
  <c r="BV88" i="6"/>
  <c r="BU88" i="6"/>
  <c r="BT88" i="6"/>
  <c r="BS88" i="6"/>
  <c r="BR88" i="6"/>
  <c r="BQ88" i="6"/>
  <c r="BP88" i="6"/>
  <c r="BO88" i="6"/>
  <c r="BN88" i="6"/>
  <c r="BM88" i="6"/>
  <c r="BL88" i="6"/>
  <c r="BK88" i="6"/>
  <c r="BJ88" i="6"/>
  <c r="BI88" i="6"/>
  <c r="BH88" i="6"/>
  <c r="BG88" i="6"/>
  <c r="BF88" i="6"/>
  <c r="BE88" i="6"/>
  <c r="BD88" i="6"/>
  <c r="BC88" i="6"/>
  <c r="BB88" i="6"/>
  <c r="BA88" i="6"/>
  <c r="AZ88" i="6"/>
  <c r="AY88" i="6"/>
  <c r="AX88" i="6"/>
  <c r="AW88" i="6"/>
  <c r="AV88" i="6"/>
  <c r="AU88" i="6"/>
  <c r="AT88" i="6"/>
  <c r="AS88" i="6"/>
  <c r="AR88" i="6"/>
  <c r="AQ88" i="6"/>
  <c r="AP88" i="6"/>
  <c r="AO88" i="6"/>
  <c r="AN88" i="6"/>
  <c r="AM88" i="6"/>
  <c r="AL88" i="6"/>
  <c r="AK88" i="6"/>
  <c r="AJ88" i="6"/>
  <c r="AI88" i="6"/>
  <c r="AH88" i="6"/>
  <c r="AG88" i="6"/>
  <c r="AF88" i="6"/>
  <c r="AE88" i="6"/>
  <c r="AD88" i="6"/>
  <c r="AC88" i="6"/>
  <c r="AB88" i="6"/>
  <c r="AA88" i="6"/>
  <c r="Z88" i="6"/>
  <c r="Y88" i="6"/>
  <c r="X88" i="6"/>
  <c r="W88" i="6"/>
  <c r="V88" i="6"/>
  <c r="U88" i="6"/>
  <c r="T88" i="6"/>
  <c r="S88" i="6"/>
  <c r="R88" i="6"/>
  <c r="Q88" i="6"/>
  <c r="P88" i="6"/>
  <c r="O88" i="6"/>
  <c r="N88" i="6"/>
  <c r="M88" i="6"/>
  <c r="I88" i="6"/>
  <c r="SX87" i="6"/>
  <c r="SW87" i="6"/>
  <c r="SV87" i="6"/>
  <c r="SU87" i="6"/>
  <c r="ST87" i="6"/>
  <c r="SS87" i="6"/>
  <c r="SR87" i="6"/>
  <c r="SQ87" i="6"/>
  <c r="SP87" i="6"/>
  <c r="SO87" i="6"/>
  <c r="SN87" i="6"/>
  <c r="SM87" i="6"/>
  <c r="SL87" i="6"/>
  <c r="SK87" i="6"/>
  <c r="SJ87" i="6"/>
  <c r="SI87" i="6"/>
  <c r="SH87" i="6"/>
  <c r="SG87" i="6"/>
  <c r="SF87" i="6"/>
  <c r="SE87" i="6"/>
  <c r="SD87" i="6"/>
  <c r="SC87" i="6"/>
  <c r="SB87" i="6"/>
  <c r="SA87" i="6"/>
  <c r="RZ87" i="6"/>
  <c r="RY87" i="6"/>
  <c r="RX87" i="6"/>
  <c r="RW87" i="6"/>
  <c r="RV87" i="6"/>
  <c r="RU87" i="6"/>
  <c r="RT87" i="6"/>
  <c r="RS87" i="6"/>
  <c r="RR87" i="6"/>
  <c r="RQ87" i="6"/>
  <c r="RP87" i="6"/>
  <c r="RO87" i="6"/>
  <c r="RN87" i="6"/>
  <c r="RM87" i="6"/>
  <c r="RL87" i="6"/>
  <c r="RK87" i="6"/>
  <c r="RJ87" i="6"/>
  <c r="RI87" i="6"/>
  <c r="RH87" i="6"/>
  <c r="RG87" i="6"/>
  <c r="RF87" i="6"/>
  <c r="RE87" i="6"/>
  <c r="RD87" i="6"/>
  <c r="RC87" i="6"/>
  <c r="RB87" i="6"/>
  <c r="RA87" i="6"/>
  <c r="QZ87" i="6"/>
  <c r="QY87" i="6"/>
  <c r="QX87" i="6"/>
  <c r="QW87" i="6"/>
  <c r="QV87" i="6"/>
  <c r="QU87" i="6"/>
  <c r="QT87" i="6"/>
  <c r="QS87" i="6"/>
  <c r="QR87" i="6"/>
  <c r="QQ87" i="6"/>
  <c r="QP87" i="6"/>
  <c r="QO87" i="6"/>
  <c r="QN87" i="6"/>
  <c r="QM87" i="6"/>
  <c r="QL87" i="6"/>
  <c r="QK87" i="6"/>
  <c r="QJ87" i="6"/>
  <c r="QI87" i="6"/>
  <c r="QH87" i="6"/>
  <c r="QG87" i="6"/>
  <c r="QF87" i="6"/>
  <c r="QE87" i="6"/>
  <c r="QD87" i="6"/>
  <c r="QC87" i="6"/>
  <c r="QB87" i="6"/>
  <c r="QA87" i="6"/>
  <c r="PZ87" i="6"/>
  <c r="PY87" i="6"/>
  <c r="PX87" i="6"/>
  <c r="PW87" i="6"/>
  <c r="PV87" i="6"/>
  <c r="PU87" i="6"/>
  <c r="PT87" i="6"/>
  <c r="PS87" i="6"/>
  <c r="PR87" i="6"/>
  <c r="PQ87" i="6"/>
  <c r="PP87" i="6"/>
  <c r="PO87" i="6"/>
  <c r="PN87" i="6"/>
  <c r="PM87" i="6"/>
  <c r="PL87" i="6"/>
  <c r="PK87" i="6"/>
  <c r="PJ87" i="6"/>
  <c r="PI87" i="6"/>
  <c r="PH87" i="6"/>
  <c r="PG87" i="6"/>
  <c r="PF87" i="6"/>
  <c r="PE87" i="6"/>
  <c r="PD87" i="6"/>
  <c r="PC87" i="6"/>
  <c r="PB87" i="6"/>
  <c r="PA87" i="6"/>
  <c r="OZ87" i="6"/>
  <c r="OY87" i="6"/>
  <c r="OX87" i="6"/>
  <c r="OW87" i="6"/>
  <c r="OV87" i="6"/>
  <c r="OU87" i="6"/>
  <c r="OT87" i="6"/>
  <c r="OS87" i="6"/>
  <c r="OR87" i="6"/>
  <c r="OQ87" i="6"/>
  <c r="OP87" i="6"/>
  <c r="OO87" i="6"/>
  <c r="ON87" i="6"/>
  <c r="OM87" i="6"/>
  <c r="OL87" i="6"/>
  <c r="OK87" i="6"/>
  <c r="OJ87" i="6"/>
  <c r="OI87" i="6"/>
  <c r="OH87" i="6"/>
  <c r="OG87" i="6"/>
  <c r="OF87" i="6"/>
  <c r="OE87" i="6"/>
  <c r="OD87" i="6"/>
  <c r="OC87" i="6"/>
  <c r="OB87" i="6"/>
  <c r="OA87" i="6"/>
  <c r="NZ87" i="6"/>
  <c r="NY87" i="6"/>
  <c r="NX87" i="6"/>
  <c r="NW87" i="6"/>
  <c r="NV87" i="6"/>
  <c r="NU87" i="6"/>
  <c r="NT87" i="6"/>
  <c r="NS87" i="6"/>
  <c r="NR87" i="6"/>
  <c r="NQ87" i="6"/>
  <c r="NP87" i="6"/>
  <c r="NO87" i="6"/>
  <c r="NN87" i="6"/>
  <c r="NM87" i="6"/>
  <c r="NL87" i="6"/>
  <c r="NK87" i="6"/>
  <c r="NJ87" i="6"/>
  <c r="NI87" i="6"/>
  <c r="NH87" i="6"/>
  <c r="NG87" i="6"/>
  <c r="NF87" i="6"/>
  <c r="NE87" i="6"/>
  <c r="ND87" i="6"/>
  <c r="NC87" i="6"/>
  <c r="NB87" i="6"/>
  <c r="NA87" i="6"/>
  <c r="MZ87" i="6"/>
  <c r="MY87" i="6"/>
  <c r="MX87" i="6"/>
  <c r="MW87" i="6"/>
  <c r="MV87" i="6"/>
  <c r="MU87" i="6"/>
  <c r="MT87" i="6"/>
  <c r="MS87" i="6"/>
  <c r="MR87" i="6"/>
  <c r="MQ87" i="6"/>
  <c r="MP87" i="6"/>
  <c r="MO87" i="6"/>
  <c r="MN87" i="6"/>
  <c r="MM87" i="6"/>
  <c r="ML87" i="6"/>
  <c r="MK87" i="6"/>
  <c r="MJ87" i="6"/>
  <c r="MI87" i="6"/>
  <c r="MH87" i="6"/>
  <c r="MG87" i="6"/>
  <c r="MF87" i="6"/>
  <c r="ME87" i="6"/>
  <c r="MD87" i="6"/>
  <c r="MC87" i="6"/>
  <c r="MB87" i="6"/>
  <c r="MA87" i="6"/>
  <c r="LZ87" i="6"/>
  <c r="LY87" i="6"/>
  <c r="LX87" i="6"/>
  <c r="LW87" i="6"/>
  <c r="LV87" i="6"/>
  <c r="LU87" i="6"/>
  <c r="LT87" i="6"/>
  <c r="LS87" i="6"/>
  <c r="LR87" i="6"/>
  <c r="LQ87" i="6"/>
  <c r="LP87" i="6"/>
  <c r="LO87" i="6"/>
  <c r="LN87" i="6"/>
  <c r="LM87" i="6"/>
  <c r="LL87" i="6"/>
  <c r="LK87" i="6"/>
  <c r="LJ87" i="6"/>
  <c r="LI87" i="6"/>
  <c r="LH87" i="6"/>
  <c r="LG87" i="6"/>
  <c r="LF87" i="6"/>
  <c r="LE87" i="6"/>
  <c r="LD87" i="6"/>
  <c r="LC87" i="6"/>
  <c r="LB87" i="6"/>
  <c r="LA87" i="6"/>
  <c r="KZ87" i="6"/>
  <c r="KY87" i="6"/>
  <c r="KX87" i="6"/>
  <c r="KW87" i="6"/>
  <c r="KV87" i="6"/>
  <c r="KU87" i="6"/>
  <c r="KT87" i="6"/>
  <c r="KS87" i="6"/>
  <c r="KR87" i="6"/>
  <c r="KQ87" i="6"/>
  <c r="KP87" i="6"/>
  <c r="KO87" i="6"/>
  <c r="KN87" i="6"/>
  <c r="KM87" i="6"/>
  <c r="KL87" i="6"/>
  <c r="KK87" i="6"/>
  <c r="KJ87" i="6"/>
  <c r="KI87" i="6"/>
  <c r="KH87" i="6"/>
  <c r="KG87" i="6"/>
  <c r="KF87" i="6"/>
  <c r="KE87" i="6"/>
  <c r="KD87" i="6"/>
  <c r="KC87" i="6"/>
  <c r="KB87" i="6"/>
  <c r="KA87" i="6"/>
  <c r="JZ87" i="6"/>
  <c r="JY87" i="6"/>
  <c r="JX87" i="6"/>
  <c r="JW87" i="6"/>
  <c r="JV87" i="6"/>
  <c r="JU87" i="6"/>
  <c r="JT87" i="6"/>
  <c r="JS87" i="6"/>
  <c r="JR87" i="6"/>
  <c r="JQ87" i="6"/>
  <c r="JP87" i="6"/>
  <c r="JO87" i="6"/>
  <c r="JN87" i="6"/>
  <c r="JM87" i="6"/>
  <c r="JL87" i="6"/>
  <c r="JK87" i="6"/>
  <c r="JJ87" i="6"/>
  <c r="JI87" i="6"/>
  <c r="JH87" i="6"/>
  <c r="JG87" i="6"/>
  <c r="JF87" i="6"/>
  <c r="JE87" i="6"/>
  <c r="JD87" i="6"/>
  <c r="JC87" i="6"/>
  <c r="JB87" i="6"/>
  <c r="JA87" i="6"/>
  <c r="IZ87" i="6"/>
  <c r="IY87" i="6"/>
  <c r="IX87" i="6"/>
  <c r="IW87" i="6"/>
  <c r="IV87" i="6"/>
  <c r="IU87" i="6"/>
  <c r="IT87" i="6"/>
  <c r="IS87" i="6"/>
  <c r="IR87" i="6"/>
  <c r="IQ87" i="6"/>
  <c r="IP87" i="6"/>
  <c r="IO87" i="6"/>
  <c r="IN87" i="6"/>
  <c r="IM87" i="6"/>
  <c r="IL87" i="6"/>
  <c r="IK87" i="6"/>
  <c r="IJ87" i="6"/>
  <c r="II87" i="6"/>
  <c r="IH87" i="6"/>
  <c r="IG87" i="6"/>
  <c r="IF87" i="6"/>
  <c r="IE87" i="6"/>
  <c r="ID87" i="6"/>
  <c r="IC87" i="6"/>
  <c r="IB87" i="6"/>
  <c r="IA87" i="6"/>
  <c r="HZ87" i="6"/>
  <c r="HY87" i="6"/>
  <c r="HX87" i="6"/>
  <c r="HW87" i="6"/>
  <c r="HV87" i="6"/>
  <c r="HU87" i="6"/>
  <c r="HT87" i="6"/>
  <c r="HS87" i="6"/>
  <c r="HR87" i="6"/>
  <c r="HQ87" i="6"/>
  <c r="HP87" i="6"/>
  <c r="HO87" i="6"/>
  <c r="HN87" i="6"/>
  <c r="HM87" i="6"/>
  <c r="HL87" i="6"/>
  <c r="HK87" i="6"/>
  <c r="HJ87" i="6"/>
  <c r="HI87" i="6"/>
  <c r="HH87" i="6"/>
  <c r="HG87" i="6"/>
  <c r="HF87" i="6"/>
  <c r="HE87" i="6"/>
  <c r="HD87" i="6"/>
  <c r="HC87" i="6"/>
  <c r="HB87" i="6"/>
  <c r="HA87" i="6"/>
  <c r="GZ87" i="6"/>
  <c r="GY87" i="6"/>
  <c r="GX87" i="6"/>
  <c r="GW87" i="6"/>
  <c r="GV87" i="6"/>
  <c r="GU87" i="6"/>
  <c r="GT87" i="6"/>
  <c r="GS87" i="6"/>
  <c r="GR87" i="6"/>
  <c r="GQ87" i="6"/>
  <c r="GP87" i="6"/>
  <c r="GO87" i="6"/>
  <c r="GN87" i="6"/>
  <c r="GM87" i="6"/>
  <c r="GL87" i="6"/>
  <c r="GK87" i="6"/>
  <c r="GJ87" i="6"/>
  <c r="GI87" i="6"/>
  <c r="GH87" i="6"/>
  <c r="GG87" i="6"/>
  <c r="GF87" i="6"/>
  <c r="GE87" i="6"/>
  <c r="GD87" i="6"/>
  <c r="GC87" i="6"/>
  <c r="GB87" i="6"/>
  <c r="GA87" i="6"/>
  <c r="FZ87" i="6"/>
  <c r="FY87" i="6"/>
  <c r="FX87" i="6"/>
  <c r="FW87" i="6"/>
  <c r="FV87" i="6"/>
  <c r="FU87" i="6"/>
  <c r="FT87" i="6"/>
  <c r="FS87" i="6"/>
  <c r="FR87" i="6"/>
  <c r="FQ87" i="6"/>
  <c r="FP87" i="6"/>
  <c r="FO87" i="6"/>
  <c r="FN87" i="6"/>
  <c r="FM87" i="6"/>
  <c r="FL87" i="6"/>
  <c r="FK87" i="6"/>
  <c r="FJ87" i="6"/>
  <c r="FI87" i="6"/>
  <c r="FH87" i="6"/>
  <c r="FG87" i="6"/>
  <c r="FF87" i="6"/>
  <c r="FE87" i="6"/>
  <c r="FD87" i="6"/>
  <c r="FC87" i="6"/>
  <c r="FB87" i="6"/>
  <c r="FA87" i="6"/>
  <c r="EZ87" i="6"/>
  <c r="EY87" i="6"/>
  <c r="EX87" i="6"/>
  <c r="EW87" i="6"/>
  <c r="EV87" i="6"/>
  <c r="EU87" i="6"/>
  <c r="ET87" i="6"/>
  <c r="ES87" i="6"/>
  <c r="ER87" i="6"/>
  <c r="EQ87" i="6"/>
  <c r="EP87" i="6"/>
  <c r="EO87" i="6"/>
  <c r="EN87" i="6"/>
  <c r="EM87" i="6"/>
  <c r="EL87" i="6"/>
  <c r="EK87" i="6"/>
  <c r="EJ87" i="6"/>
  <c r="EI87" i="6"/>
  <c r="EH87" i="6"/>
  <c r="EG87" i="6"/>
  <c r="EF87" i="6"/>
  <c r="EE87" i="6"/>
  <c r="ED87" i="6"/>
  <c r="EC87" i="6"/>
  <c r="EB87" i="6"/>
  <c r="EA87" i="6"/>
  <c r="DZ87" i="6"/>
  <c r="DY87" i="6"/>
  <c r="DX87" i="6"/>
  <c r="DW87" i="6"/>
  <c r="DV87" i="6"/>
  <c r="DU87" i="6"/>
  <c r="DT87" i="6"/>
  <c r="DS87" i="6"/>
  <c r="DR87" i="6"/>
  <c r="DQ87" i="6"/>
  <c r="DP87" i="6"/>
  <c r="DO87" i="6"/>
  <c r="DN87" i="6"/>
  <c r="DM87" i="6"/>
  <c r="DL87" i="6"/>
  <c r="DK87" i="6"/>
  <c r="DJ87" i="6"/>
  <c r="DI87" i="6"/>
  <c r="DH87" i="6"/>
  <c r="DG87" i="6"/>
  <c r="DF87" i="6"/>
  <c r="DE87" i="6"/>
  <c r="DD87" i="6"/>
  <c r="DC87" i="6"/>
  <c r="DB87" i="6"/>
  <c r="DA87" i="6"/>
  <c r="CZ87" i="6"/>
  <c r="CY87" i="6"/>
  <c r="CX87" i="6"/>
  <c r="CW87" i="6"/>
  <c r="CV87" i="6"/>
  <c r="CU87" i="6"/>
  <c r="CT87" i="6"/>
  <c r="CS87" i="6"/>
  <c r="CR87" i="6"/>
  <c r="CQ87" i="6"/>
  <c r="CP87" i="6"/>
  <c r="CO87" i="6"/>
  <c r="CN87" i="6"/>
  <c r="CM87" i="6"/>
  <c r="CL87" i="6"/>
  <c r="CK87" i="6"/>
  <c r="CJ87" i="6"/>
  <c r="CI87" i="6"/>
  <c r="CH87" i="6"/>
  <c r="CG87" i="6"/>
  <c r="CF87" i="6"/>
  <c r="CE87" i="6"/>
  <c r="CD87" i="6"/>
  <c r="CC87" i="6"/>
  <c r="CB87" i="6"/>
  <c r="CA87" i="6"/>
  <c r="BZ87" i="6"/>
  <c r="BY87" i="6"/>
  <c r="BX87" i="6"/>
  <c r="BW87" i="6"/>
  <c r="BV87" i="6"/>
  <c r="BU87" i="6"/>
  <c r="BT87" i="6"/>
  <c r="BS87" i="6"/>
  <c r="BR87" i="6"/>
  <c r="BQ87" i="6"/>
  <c r="BP87" i="6"/>
  <c r="BO87" i="6"/>
  <c r="BN87" i="6"/>
  <c r="BM87" i="6"/>
  <c r="BL87" i="6"/>
  <c r="BK87" i="6"/>
  <c r="BJ87" i="6"/>
  <c r="BI87" i="6"/>
  <c r="BH87" i="6"/>
  <c r="BG87" i="6"/>
  <c r="BF87" i="6"/>
  <c r="BE87" i="6"/>
  <c r="BD87" i="6"/>
  <c r="BC87" i="6"/>
  <c r="BB87" i="6"/>
  <c r="BA87" i="6"/>
  <c r="AZ87" i="6"/>
  <c r="AY87" i="6"/>
  <c r="AX87" i="6"/>
  <c r="AW87" i="6"/>
  <c r="AV87" i="6"/>
  <c r="AU87" i="6"/>
  <c r="AT87" i="6"/>
  <c r="AS87" i="6"/>
  <c r="AR87" i="6"/>
  <c r="AQ87" i="6"/>
  <c r="AP87" i="6"/>
  <c r="AO87" i="6"/>
  <c r="AN87" i="6"/>
  <c r="AM87" i="6"/>
  <c r="AL87" i="6"/>
  <c r="AK87" i="6"/>
  <c r="AJ87" i="6"/>
  <c r="AI87" i="6"/>
  <c r="AH87" i="6"/>
  <c r="AG87" i="6"/>
  <c r="AF87" i="6"/>
  <c r="AE87" i="6"/>
  <c r="AD87" i="6"/>
  <c r="AC87" i="6"/>
  <c r="AB87" i="6"/>
  <c r="AA87" i="6"/>
  <c r="Z87" i="6"/>
  <c r="Y87" i="6"/>
  <c r="X87" i="6"/>
  <c r="W87" i="6"/>
  <c r="V87" i="6"/>
  <c r="U87" i="6"/>
  <c r="T87" i="6"/>
  <c r="S87" i="6"/>
  <c r="R87" i="6"/>
  <c r="Q87" i="6"/>
  <c r="P87" i="6"/>
  <c r="O87" i="6"/>
  <c r="N87" i="6"/>
  <c r="M87" i="6"/>
  <c r="I87" i="6"/>
  <c r="SX86" i="6"/>
  <c r="SW86" i="6"/>
  <c r="SV86" i="6"/>
  <c r="SU86" i="6"/>
  <c r="ST86" i="6"/>
  <c r="SS86" i="6"/>
  <c r="SR86" i="6"/>
  <c r="SQ86" i="6"/>
  <c r="SP86" i="6"/>
  <c r="SO86" i="6"/>
  <c r="SN86" i="6"/>
  <c r="SM86" i="6"/>
  <c r="SL86" i="6"/>
  <c r="SK86" i="6"/>
  <c r="SJ86" i="6"/>
  <c r="SI86" i="6"/>
  <c r="SH86" i="6"/>
  <c r="SG86" i="6"/>
  <c r="SF86" i="6"/>
  <c r="SE86" i="6"/>
  <c r="SD86" i="6"/>
  <c r="SC86" i="6"/>
  <c r="SB86" i="6"/>
  <c r="SA86" i="6"/>
  <c r="RZ86" i="6"/>
  <c r="RY86" i="6"/>
  <c r="RX86" i="6"/>
  <c r="RW86" i="6"/>
  <c r="RV86" i="6"/>
  <c r="RU86" i="6"/>
  <c r="RT86" i="6"/>
  <c r="RS86" i="6"/>
  <c r="RR86" i="6"/>
  <c r="RQ86" i="6"/>
  <c r="RP86" i="6"/>
  <c r="RO86" i="6"/>
  <c r="RN86" i="6"/>
  <c r="RM86" i="6"/>
  <c r="RL86" i="6"/>
  <c r="RK86" i="6"/>
  <c r="RJ86" i="6"/>
  <c r="RI86" i="6"/>
  <c r="RH86" i="6"/>
  <c r="RG86" i="6"/>
  <c r="RF86" i="6"/>
  <c r="RE86" i="6"/>
  <c r="RD86" i="6"/>
  <c r="RC86" i="6"/>
  <c r="RB86" i="6"/>
  <c r="RA86" i="6"/>
  <c r="QZ86" i="6"/>
  <c r="QY86" i="6"/>
  <c r="QX86" i="6"/>
  <c r="QW86" i="6"/>
  <c r="QV86" i="6"/>
  <c r="QU86" i="6"/>
  <c r="QT86" i="6"/>
  <c r="QS86" i="6"/>
  <c r="QR86" i="6"/>
  <c r="QQ86" i="6"/>
  <c r="QP86" i="6"/>
  <c r="QO86" i="6"/>
  <c r="QN86" i="6"/>
  <c r="QM86" i="6"/>
  <c r="QL86" i="6"/>
  <c r="QK86" i="6"/>
  <c r="QJ86" i="6"/>
  <c r="QI86" i="6"/>
  <c r="QH86" i="6"/>
  <c r="QG86" i="6"/>
  <c r="QF86" i="6"/>
  <c r="QE86" i="6"/>
  <c r="QD86" i="6"/>
  <c r="QC86" i="6"/>
  <c r="QB86" i="6"/>
  <c r="QA86" i="6"/>
  <c r="PZ86" i="6"/>
  <c r="PY86" i="6"/>
  <c r="PX86" i="6"/>
  <c r="PW86" i="6"/>
  <c r="PV86" i="6"/>
  <c r="PU86" i="6"/>
  <c r="PT86" i="6"/>
  <c r="PS86" i="6"/>
  <c r="PR86" i="6"/>
  <c r="PQ86" i="6"/>
  <c r="PP86" i="6"/>
  <c r="PO86" i="6"/>
  <c r="PN86" i="6"/>
  <c r="PM86" i="6"/>
  <c r="PL86" i="6"/>
  <c r="PK86" i="6"/>
  <c r="PJ86" i="6"/>
  <c r="PI86" i="6"/>
  <c r="PH86" i="6"/>
  <c r="PG86" i="6"/>
  <c r="PF86" i="6"/>
  <c r="PE86" i="6"/>
  <c r="PD86" i="6"/>
  <c r="PC86" i="6"/>
  <c r="PB86" i="6"/>
  <c r="PA86" i="6"/>
  <c r="OZ86" i="6"/>
  <c r="OY86" i="6"/>
  <c r="OX86" i="6"/>
  <c r="OW86" i="6"/>
  <c r="OV86" i="6"/>
  <c r="OU86" i="6"/>
  <c r="OT86" i="6"/>
  <c r="OS86" i="6"/>
  <c r="OR86" i="6"/>
  <c r="OQ86" i="6"/>
  <c r="OP86" i="6"/>
  <c r="OO86" i="6"/>
  <c r="ON86" i="6"/>
  <c r="OM86" i="6"/>
  <c r="OL86" i="6"/>
  <c r="OK86" i="6"/>
  <c r="OJ86" i="6"/>
  <c r="OI86" i="6"/>
  <c r="OH86" i="6"/>
  <c r="OG86" i="6"/>
  <c r="OF86" i="6"/>
  <c r="OE86" i="6"/>
  <c r="OD86" i="6"/>
  <c r="OC86" i="6"/>
  <c r="OB86" i="6"/>
  <c r="OA86" i="6"/>
  <c r="NZ86" i="6"/>
  <c r="NY86" i="6"/>
  <c r="NX86" i="6"/>
  <c r="NW86" i="6"/>
  <c r="NV86" i="6"/>
  <c r="NU86" i="6"/>
  <c r="NT86" i="6"/>
  <c r="NS86" i="6"/>
  <c r="NR86" i="6"/>
  <c r="NQ86" i="6"/>
  <c r="NP86" i="6"/>
  <c r="NO86" i="6"/>
  <c r="NN86" i="6"/>
  <c r="NM86" i="6"/>
  <c r="NL86" i="6"/>
  <c r="NK86" i="6"/>
  <c r="NJ86" i="6"/>
  <c r="NI86" i="6"/>
  <c r="NH86" i="6"/>
  <c r="NG86" i="6"/>
  <c r="NF86" i="6"/>
  <c r="NE86" i="6"/>
  <c r="ND86" i="6"/>
  <c r="NC86" i="6"/>
  <c r="NB86" i="6"/>
  <c r="NA86" i="6"/>
  <c r="MZ86" i="6"/>
  <c r="MY86" i="6"/>
  <c r="MX86" i="6"/>
  <c r="MW86" i="6"/>
  <c r="MV86" i="6"/>
  <c r="MU86" i="6"/>
  <c r="MT86" i="6"/>
  <c r="MS86" i="6"/>
  <c r="MR86" i="6"/>
  <c r="MQ86" i="6"/>
  <c r="MP86" i="6"/>
  <c r="MO86" i="6"/>
  <c r="MN86" i="6"/>
  <c r="MM86" i="6"/>
  <c r="ML86" i="6"/>
  <c r="MK86" i="6"/>
  <c r="MJ86" i="6"/>
  <c r="MI86" i="6"/>
  <c r="MH86" i="6"/>
  <c r="MG86" i="6"/>
  <c r="MF86" i="6"/>
  <c r="ME86" i="6"/>
  <c r="MD86" i="6"/>
  <c r="MC86" i="6"/>
  <c r="MB86" i="6"/>
  <c r="MA86" i="6"/>
  <c r="LZ86" i="6"/>
  <c r="LY86" i="6"/>
  <c r="LX86" i="6"/>
  <c r="LW86" i="6"/>
  <c r="LV86" i="6"/>
  <c r="LU86" i="6"/>
  <c r="LT86" i="6"/>
  <c r="LS86" i="6"/>
  <c r="LR86" i="6"/>
  <c r="LQ86" i="6"/>
  <c r="LP86" i="6"/>
  <c r="LO86" i="6"/>
  <c r="LN86" i="6"/>
  <c r="LM86" i="6"/>
  <c r="LL86" i="6"/>
  <c r="LK86" i="6"/>
  <c r="LJ86" i="6"/>
  <c r="LI86" i="6"/>
  <c r="LH86" i="6"/>
  <c r="LG86" i="6"/>
  <c r="LF86" i="6"/>
  <c r="LE86" i="6"/>
  <c r="LD86" i="6"/>
  <c r="LC86" i="6"/>
  <c r="LB86" i="6"/>
  <c r="LA86" i="6"/>
  <c r="KZ86" i="6"/>
  <c r="KY86" i="6"/>
  <c r="KX86" i="6"/>
  <c r="KW86" i="6"/>
  <c r="KV86" i="6"/>
  <c r="KU86" i="6"/>
  <c r="KT86" i="6"/>
  <c r="KS86" i="6"/>
  <c r="KR86" i="6"/>
  <c r="KQ86" i="6"/>
  <c r="KP86" i="6"/>
  <c r="KO86" i="6"/>
  <c r="KN86" i="6"/>
  <c r="KM86" i="6"/>
  <c r="KL86" i="6"/>
  <c r="KK86" i="6"/>
  <c r="KJ86" i="6"/>
  <c r="KI86" i="6"/>
  <c r="KH86" i="6"/>
  <c r="KG86" i="6"/>
  <c r="KF86" i="6"/>
  <c r="KE86" i="6"/>
  <c r="KD86" i="6"/>
  <c r="KC86" i="6"/>
  <c r="KB86" i="6"/>
  <c r="KA86" i="6"/>
  <c r="JZ86" i="6"/>
  <c r="JY86" i="6"/>
  <c r="JX86" i="6"/>
  <c r="JW86" i="6"/>
  <c r="JV86" i="6"/>
  <c r="JU86" i="6"/>
  <c r="JT86" i="6"/>
  <c r="JS86" i="6"/>
  <c r="JR86" i="6"/>
  <c r="JQ86" i="6"/>
  <c r="JP86" i="6"/>
  <c r="JO86" i="6"/>
  <c r="JN86" i="6"/>
  <c r="JM86" i="6"/>
  <c r="JL86" i="6"/>
  <c r="JK86" i="6"/>
  <c r="JJ86" i="6"/>
  <c r="JI86" i="6"/>
  <c r="JH86" i="6"/>
  <c r="JG86" i="6"/>
  <c r="JF86" i="6"/>
  <c r="JE86" i="6"/>
  <c r="JD86" i="6"/>
  <c r="JC86" i="6"/>
  <c r="JB86" i="6"/>
  <c r="JA86" i="6"/>
  <c r="IZ86" i="6"/>
  <c r="IY86" i="6"/>
  <c r="IX86" i="6"/>
  <c r="IW86" i="6"/>
  <c r="IV86" i="6"/>
  <c r="IU86" i="6"/>
  <c r="IT86" i="6"/>
  <c r="IS86" i="6"/>
  <c r="IR86" i="6"/>
  <c r="IQ86" i="6"/>
  <c r="IP86" i="6"/>
  <c r="IO86" i="6"/>
  <c r="IN86" i="6"/>
  <c r="IM86" i="6"/>
  <c r="IL86" i="6"/>
  <c r="IK86" i="6"/>
  <c r="IJ86" i="6"/>
  <c r="II86" i="6"/>
  <c r="IH86" i="6"/>
  <c r="IG86" i="6"/>
  <c r="IF86" i="6"/>
  <c r="IE86" i="6"/>
  <c r="ID86" i="6"/>
  <c r="IC86" i="6"/>
  <c r="IB86" i="6"/>
  <c r="IA86" i="6"/>
  <c r="HZ86" i="6"/>
  <c r="HY86" i="6"/>
  <c r="HX86" i="6"/>
  <c r="HW86" i="6"/>
  <c r="HV86" i="6"/>
  <c r="HU86" i="6"/>
  <c r="HT86" i="6"/>
  <c r="HS86" i="6"/>
  <c r="HR86" i="6"/>
  <c r="HQ86" i="6"/>
  <c r="HP86" i="6"/>
  <c r="HO86" i="6"/>
  <c r="HN86" i="6"/>
  <c r="HM86" i="6"/>
  <c r="HL86" i="6"/>
  <c r="HK86" i="6"/>
  <c r="HJ86" i="6"/>
  <c r="HI86" i="6"/>
  <c r="HH86" i="6"/>
  <c r="HG86" i="6"/>
  <c r="HF86" i="6"/>
  <c r="HE86" i="6"/>
  <c r="HD86" i="6"/>
  <c r="HC86" i="6"/>
  <c r="HB86" i="6"/>
  <c r="HA86" i="6"/>
  <c r="GZ86" i="6"/>
  <c r="GY86" i="6"/>
  <c r="GX86" i="6"/>
  <c r="GW86" i="6"/>
  <c r="GV86" i="6"/>
  <c r="GU86" i="6"/>
  <c r="GT86" i="6"/>
  <c r="GS86" i="6"/>
  <c r="GR86" i="6"/>
  <c r="GQ86" i="6"/>
  <c r="GP86" i="6"/>
  <c r="GO86" i="6"/>
  <c r="GN86" i="6"/>
  <c r="GM86" i="6"/>
  <c r="GL86" i="6"/>
  <c r="GK86" i="6"/>
  <c r="GJ86" i="6"/>
  <c r="GI86" i="6"/>
  <c r="GH86" i="6"/>
  <c r="GG86" i="6"/>
  <c r="GF86" i="6"/>
  <c r="GE86" i="6"/>
  <c r="GD86" i="6"/>
  <c r="GC86" i="6"/>
  <c r="GB86" i="6"/>
  <c r="GA86" i="6"/>
  <c r="FZ86" i="6"/>
  <c r="FY86" i="6"/>
  <c r="FX86" i="6"/>
  <c r="FW86" i="6"/>
  <c r="FV86" i="6"/>
  <c r="FU86" i="6"/>
  <c r="FT86" i="6"/>
  <c r="FS86" i="6"/>
  <c r="FR86" i="6"/>
  <c r="FQ86" i="6"/>
  <c r="FP86" i="6"/>
  <c r="FO86" i="6"/>
  <c r="FN86" i="6"/>
  <c r="FM86" i="6"/>
  <c r="FL86" i="6"/>
  <c r="FK86" i="6"/>
  <c r="FJ86" i="6"/>
  <c r="FI86" i="6"/>
  <c r="FH86" i="6"/>
  <c r="FG86" i="6"/>
  <c r="FF86" i="6"/>
  <c r="FE86" i="6"/>
  <c r="FD86" i="6"/>
  <c r="FC86" i="6"/>
  <c r="FB86" i="6"/>
  <c r="FA86" i="6"/>
  <c r="EZ86" i="6"/>
  <c r="EY86" i="6"/>
  <c r="EX86" i="6"/>
  <c r="EW86" i="6"/>
  <c r="EV86" i="6"/>
  <c r="EU86" i="6"/>
  <c r="ET86" i="6"/>
  <c r="ES86" i="6"/>
  <c r="ER86" i="6"/>
  <c r="EQ86" i="6"/>
  <c r="EP86" i="6"/>
  <c r="EO86" i="6"/>
  <c r="EN86" i="6"/>
  <c r="EM86" i="6"/>
  <c r="EL86" i="6"/>
  <c r="EK86" i="6"/>
  <c r="EJ86" i="6"/>
  <c r="EI86" i="6"/>
  <c r="EH86" i="6"/>
  <c r="EG86" i="6"/>
  <c r="EF86" i="6"/>
  <c r="EE86" i="6"/>
  <c r="ED86" i="6"/>
  <c r="EC86" i="6"/>
  <c r="EB86" i="6"/>
  <c r="EA86" i="6"/>
  <c r="DZ86" i="6"/>
  <c r="DY86" i="6"/>
  <c r="DX86" i="6"/>
  <c r="DW86" i="6"/>
  <c r="DV86" i="6"/>
  <c r="DU86" i="6"/>
  <c r="DT86" i="6"/>
  <c r="DS86" i="6"/>
  <c r="DR86" i="6"/>
  <c r="DQ86" i="6"/>
  <c r="DP86" i="6"/>
  <c r="DO86" i="6"/>
  <c r="DN86" i="6"/>
  <c r="DM86" i="6"/>
  <c r="DL86" i="6"/>
  <c r="DK86" i="6"/>
  <c r="DJ86" i="6"/>
  <c r="DI86" i="6"/>
  <c r="DH86" i="6"/>
  <c r="DG86" i="6"/>
  <c r="DF86" i="6"/>
  <c r="DE86" i="6"/>
  <c r="DD86" i="6"/>
  <c r="DC86" i="6"/>
  <c r="DB86" i="6"/>
  <c r="DA86" i="6"/>
  <c r="CZ86" i="6"/>
  <c r="CY86" i="6"/>
  <c r="CX86" i="6"/>
  <c r="CW86" i="6"/>
  <c r="CV86" i="6"/>
  <c r="CU86" i="6"/>
  <c r="CT86" i="6"/>
  <c r="CS86" i="6"/>
  <c r="CR86" i="6"/>
  <c r="CQ86" i="6"/>
  <c r="CP86" i="6"/>
  <c r="CO86" i="6"/>
  <c r="CN86" i="6"/>
  <c r="CM86" i="6"/>
  <c r="CL86" i="6"/>
  <c r="CK86" i="6"/>
  <c r="CJ86" i="6"/>
  <c r="CI86" i="6"/>
  <c r="CH86" i="6"/>
  <c r="CG86" i="6"/>
  <c r="CF86" i="6"/>
  <c r="CE86" i="6"/>
  <c r="CD86" i="6"/>
  <c r="CC86" i="6"/>
  <c r="CB86" i="6"/>
  <c r="CA86" i="6"/>
  <c r="BZ86" i="6"/>
  <c r="BY86" i="6"/>
  <c r="BX86" i="6"/>
  <c r="BW86" i="6"/>
  <c r="BV86" i="6"/>
  <c r="BU86" i="6"/>
  <c r="BT86" i="6"/>
  <c r="BS86" i="6"/>
  <c r="BR86" i="6"/>
  <c r="BQ86" i="6"/>
  <c r="BP86" i="6"/>
  <c r="BO86" i="6"/>
  <c r="BN86" i="6"/>
  <c r="BM86" i="6"/>
  <c r="BL86" i="6"/>
  <c r="BK86" i="6"/>
  <c r="BJ86" i="6"/>
  <c r="BI86" i="6"/>
  <c r="BH86" i="6"/>
  <c r="BG86" i="6"/>
  <c r="BF86" i="6"/>
  <c r="BE86" i="6"/>
  <c r="BD86" i="6"/>
  <c r="BC86" i="6"/>
  <c r="BB86" i="6"/>
  <c r="BA86" i="6"/>
  <c r="AZ86" i="6"/>
  <c r="AY86" i="6"/>
  <c r="AX86" i="6"/>
  <c r="AW86" i="6"/>
  <c r="AV86" i="6"/>
  <c r="AU86" i="6"/>
  <c r="AT86" i="6"/>
  <c r="AS86" i="6"/>
  <c r="AR86" i="6"/>
  <c r="AQ86" i="6"/>
  <c r="AP86" i="6"/>
  <c r="AO86" i="6"/>
  <c r="AN86" i="6"/>
  <c r="AM86" i="6"/>
  <c r="AL86" i="6"/>
  <c r="AK86" i="6"/>
  <c r="AJ86" i="6"/>
  <c r="AI86" i="6"/>
  <c r="AH86" i="6"/>
  <c r="AG86" i="6"/>
  <c r="AF86" i="6"/>
  <c r="AE86" i="6"/>
  <c r="AD86" i="6"/>
  <c r="AC86" i="6"/>
  <c r="AB86" i="6"/>
  <c r="AA86" i="6"/>
  <c r="Z86" i="6"/>
  <c r="Y86" i="6"/>
  <c r="X86" i="6"/>
  <c r="W86" i="6"/>
  <c r="V86" i="6"/>
  <c r="U86" i="6"/>
  <c r="T86" i="6"/>
  <c r="S86" i="6"/>
  <c r="R86" i="6"/>
  <c r="Q86" i="6"/>
  <c r="P86" i="6"/>
  <c r="O86" i="6"/>
  <c r="N86" i="6"/>
  <c r="M86" i="6"/>
  <c r="I86" i="6"/>
  <c r="SX84" i="6"/>
  <c r="SW84" i="6"/>
  <c r="SV84" i="6"/>
  <c r="SU84" i="6"/>
  <c r="ST84" i="6"/>
  <c r="SS84" i="6"/>
  <c r="SR84" i="6"/>
  <c r="SQ84" i="6"/>
  <c r="SP84" i="6"/>
  <c r="SO84" i="6"/>
  <c r="SN84" i="6"/>
  <c r="SM84" i="6"/>
  <c r="SL84" i="6"/>
  <c r="SK84" i="6"/>
  <c r="SJ84" i="6"/>
  <c r="SI84" i="6"/>
  <c r="SH84" i="6"/>
  <c r="SG84" i="6"/>
  <c r="SF84" i="6"/>
  <c r="SE84" i="6"/>
  <c r="SD84" i="6"/>
  <c r="SC84" i="6"/>
  <c r="SB84" i="6"/>
  <c r="SA84" i="6"/>
  <c r="RZ84" i="6"/>
  <c r="RY84" i="6"/>
  <c r="RX84" i="6"/>
  <c r="RW84" i="6"/>
  <c r="RV84" i="6"/>
  <c r="RU84" i="6"/>
  <c r="RT84" i="6"/>
  <c r="RS84" i="6"/>
  <c r="RR84" i="6"/>
  <c r="RQ84" i="6"/>
  <c r="RP84" i="6"/>
  <c r="RO84" i="6"/>
  <c r="RN84" i="6"/>
  <c r="RM84" i="6"/>
  <c r="RL84" i="6"/>
  <c r="RK84" i="6"/>
  <c r="RJ84" i="6"/>
  <c r="RI84" i="6"/>
  <c r="RH84" i="6"/>
  <c r="RG84" i="6"/>
  <c r="RF84" i="6"/>
  <c r="RE84" i="6"/>
  <c r="RD84" i="6"/>
  <c r="RC84" i="6"/>
  <c r="RB84" i="6"/>
  <c r="RA84" i="6"/>
  <c r="QZ84" i="6"/>
  <c r="QY84" i="6"/>
  <c r="QX84" i="6"/>
  <c r="QW84" i="6"/>
  <c r="QV84" i="6"/>
  <c r="QU84" i="6"/>
  <c r="QT84" i="6"/>
  <c r="QS84" i="6"/>
  <c r="QR84" i="6"/>
  <c r="QQ84" i="6"/>
  <c r="QP84" i="6"/>
  <c r="QO84" i="6"/>
  <c r="QN84" i="6"/>
  <c r="QM84" i="6"/>
  <c r="QL84" i="6"/>
  <c r="QK84" i="6"/>
  <c r="QJ84" i="6"/>
  <c r="QI84" i="6"/>
  <c r="QH84" i="6"/>
  <c r="QG84" i="6"/>
  <c r="QF84" i="6"/>
  <c r="QE84" i="6"/>
  <c r="QD84" i="6"/>
  <c r="QC84" i="6"/>
  <c r="QB84" i="6"/>
  <c r="QA84" i="6"/>
  <c r="PZ84" i="6"/>
  <c r="PY84" i="6"/>
  <c r="PX84" i="6"/>
  <c r="PW84" i="6"/>
  <c r="PV84" i="6"/>
  <c r="PU84" i="6"/>
  <c r="PT84" i="6"/>
  <c r="PS84" i="6"/>
  <c r="PR84" i="6"/>
  <c r="PQ84" i="6"/>
  <c r="PP84" i="6"/>
  <c r="PO84" i="6"/>
  <c r="PN84" i="6"/>
  <c r="PM84" i="6"/>
  <c r="PL84" i="6"/>
  <c r="PK84" i="6"/>
  <c r="PJ84" i="6"/>
  <c r="PI84" i="6"/>
  <c r="PH84" i="6"/>
  <c r="PG84" i="6"/>
  <c r="PF84" i="6"/>
  <c r="PE84" i="6"/>
  <c r="PD84" i="6"/>
  <c r="PC84" i="6"/>
  <c r="PB84" i="6"/>
  <c r="PA84" i="6"/>
  <c r="OZ84" i="6"/>
  <c r="OY84" i="6"/>
  <c r="OX84" i="6"/>
  <c r="OW84" i="6"/>
  <c r="OV84" i="6"/>
  <c r="OU84" i="6"/>
  <c r="OT84" i="6"/>
  <c r="OS84" i="6"/>
  <c r="OR84" i="6"/>
  <c r="OQ84" i="6"/>
  <c r="OP84" i="6"/>
  <c r="OO84" i="6"/>
  <c r="ON84" i="6"/>
  <c r="OM84" i="6"/>
  <c r="OL84" i="6"/>
  <c r="OK84" i="6"/>
  <c r="OJ84" i="6"/>
  <c r="OI84" i="6"/>
  <c r="OH84" i="6"/>
  <c r="OG84" i="6"/>
  <c r="OF84" i="6"/>
  <c r="OE84" i="6"/>
  <c r="OD84" i="6"/>
  <c r="OC84" i="6"/>
  <c r="OB84" i="6"/>
  <c r="OA84" i="6"/>
  <c r="NZ84" i="6"/>
  <c r="NY84" i="6"/>
  <c r="NX84" i="6"/>
  <c r="NW84" i="6"/>
  <c r="NV84" i="6"/>
  <c r="NU84" i="6"/>
  <c r="NT84" i="6"/>
  <c r="NS84" i="6"/>
  <c r="NR84" i="6"/>
  <c r="NQ84" i="6"/>
  <c r="NP84" i="6"/>
  <c r="NO84" i="6"/>
  <c r="NN84" i="6"/>
  <c r="NM84" i="6"/>
  <c r="NL84" i="6"/>
  <c r="NK84" i="6"/>
  <c r="NJ84" i="6"/>
  <c r="NI84" i="6"/>
  <c r="NH84" i="6"/>
  <c r="NG84" i="6"/>
  <c r="NF84" i="6"/>
  <c r="NE84" i="6"/>
  <c r="ND84" i="6"/>
  <c r="NC84" i="6"/>
  <c r="NB84" i="6"/>
  <c r="NA84" i="6"/>
  <c r="MZ84" i="6"/>
  <c r="MY84" i="6"/>
  <c r="MX84" i="6"/>
  <c r="MW84" i="6"/>
  <c r="MV84" i="6"/>
  <c r="MU84" i="6"/>
  <c r="MT84" i="6"/>
  <c r="MS84" i="6"/>
  <c r="MR84" i="6"/>
  <c r="MQ84" i="6"/>
  <c r="MP84" i="6"/>
  <c r="MO84" i="6"/>
  <c r="MN84" i="6"/>
  <c r="MM84" i="6"/>
  <c r="ML84" i="6"/>
  <c r="MK84" i="6"/>
  <c r="MJ84" i="6"/>
  <c r="MI84" i="6"/>
  <c r="MH84" i="6"/>
  <c r="MG84" i="6"/>
  <c r="MF84" i="6"/>
  <c r="ME84" i="6"/>
  <c r="MD84" i="6"/>
  <c r="MC84" i="6"/>
  <c r="MB84" i="6"/>
  <c r="MA84" i="6"/>
  <c r="LZ84" i="6"/>
  <c r="LY84" i="6"/>
  <c r="LX84" i="6"/>
  <c r="LW84" i="6"/>
  <c r="LV84" i="6"/>
  <c r="LU84" i="6"/>
  <c r="LT84" i="6"/>
  <c r="LS84" i="6"/>
  <c r="LR84" i="6"/>
  <c r="LQ84" i="6"/>
  <c r="LP84" i="6"/>
  <c r="LO84" i="6"/>
  <c r="LN84" i="6"/>
  <c r="LM84" i="6"/>
  <c r="LL84" i="6"/>
  <c r="LK84" i="6"/>
  <c r="LJ84" i="6"/>
  <c r="LI84" i="6"/>
  <c r="LH84" i="6"/>
  <c r="LG84" i="6"/>
  <c r="LF84" i="6"/>
  <c r="LE84" i="6"/>
  <c r="LD84" i="6"/>
  <c r="LC84" i="6"/>
  <c r="LB84" i="6"/>
  <c r="LA84" i="6"/>
  <c r="KZ84" i="6"/>
  <c r="KY84" i="6"/>
  <c r="KX84" i="6"/>
  <c r="KW84" i="6"/>
  <c r="KV84" i="6"/>
  <c r="KU84" i="6"/>
  <c r="KT84" i="6"/>
  <c r="KS84" i="6"/>
  <c r="KR84" i="6"/>
  <c r="KQ84" i="6"/>
  <c r="KP84" i="6"/>
  <c r="KO84" i="6"/>
  <c r="KN84" i="6"/>
  <c r="KM84" i="6"/>
  <c r="KL84" i="6"/>
  <c r="KK84" i="6"/>
  <c r="KJ84" i="6"/>
  <c r="KI84" i="6"/>
  <c r="KH84" i="6"/>
  <c r="KG84" i="6"/>
  <c r="KF84" i="6"/>
  <c r="KE84" i="6"/>
  <c r="KD84" i="6"/>
  <c r="KC84" i="6"/>
  <c r="KB84" i="6"/>
  <c r="KA84" i="6"/>
  <c r="JZ84" i="6"/>
  <c r="JY84" i="6"/>
  <c r="JX84" i="6"/>
  <c r="JW84" i="6"/>
  <c r="JV84" i="6"/>
  <c r="JU84" i="6"/>
  <c r="JT84" i="6"/>
  <c r="JS84" i="6"/>
  <c r="JR84" i="6"/>
  <c r="JQ84" i="6"/>
  <c r="JP84" i="6"/>
  <c r="JO84" i="6"/>
  <c r="JN84" i="6"/>
  <c r="JM84" i="6"/>
  <c r="JL84" i="6"/>
  <c r="JK84" i="6"/>
  <c r="JJ84" i="6"/>
  <c r="JI84" i="6"/>
  <c r="JH84" i="6"/>
  <c r="JG84" i="6"/>
  <c r="JF84" i="6"/>
  <c r="JE84" i="6"/>
  <c r="JD84" i="6"/>
  <c r="JC84" i="6"/>
  <c r="JB84" i="6"/>
  <c r="JA84" i="6"/>
  <c r="IZ84" i="6"/>
  <c r="IY84" i="6"/>
  <c r="IX84" i="6"/>
  <c r="IW84" i="6"/>
  <c r="IV84" i="6"/>
  <c r="IU84" i="6"/>
  <c r="IT84" i="6"/>
  <c r="IS84" i="6"/>
  <c r="IR84" i="6"/>
  <c r="IQ84" i="6"/>
  <c r="IP84" i="6"/>
  <c r="IO84" i="6"/>
  <c r="IN84" i="6"/>
  <c r="IM84" i="6"/>
  <c r="IL84" i="6"/>
  <c r="IK84" i="6"/>
  <c r="IJ84" i="6"/>
  <c r="II84" i="6"/>
  <c r="IH84" i="6"/>
  <c r="IG84" i="6"/>
  <c r="IF84" i="6"/>
  <c r="IE84" i="6"/>
  <c r="ID84" i="6"/>
  <c r="IC84" i="6"/>
  <c r="IB84" i="6"/>
  <c r="IA84" i="6"/>
  <c r="HZ84" i="6"/>
  <c r="HY84" i="6"/>
  <c r="HX84" i="6"/>
  <c r="HW84" i="6"/>
  <c r="HV84" i="6"/>
  <c r="HU84" i="6"/>
  <c r="HT84" i="6"/>
  <c r="HS84" i="6"/>
  <c r="HR84" i="6"/>
  <c r="HQ84" i="6"/>
  <c r="HP84" i="6"/>
  <c r="HO84" i="6"/>
  <c r="HN84" i="6"/>
  <c r="HM84" i="6"/>
  <c r="HL84" i="6"/>
  <c r="HK84" i="6"/>
  <c r="HJ84" i="6"/>
  <c r="HI84" i="6"/>
  <c r="HH84" i="6"/>
  <c r="HG84" i="6"/>
  <c r="HF84" i="6"/>
  <c r="HE84" i="6"/>
  <c r="HD84" i="6"/>
  <c r="HC84" i="6"/>
  <c r="HB84" i="6"/>
  <c r="HA84" i="6"/>
  <c r="GZ84" i="6"/>
  <c r="GY84" i="6"/>
  <c r="GX84" i="6"/>
  <c r="GW84" i="6"/>
  <c r="GV84" i="6"/>
  <c r="GU84" i="6"/>
  <c r="GT84" i="6"/>
  <c r="GS84" i="6"/>
  <c r="GR84" i="6"/>
  <c r="GQ84" i="6"/>
  <c r="GP84" i="6"/>
  <c r="GO84" i="6"/>
  <c r="GN84" i="6"/>
  <c r="GM84" i="6"/>
  <c r="GL84" i="6"/>
  <c r="GK84" i="6"/>
  <c r="GJ84" i="6"/>
  <c r="GI84" i="6"/>
  <c r="GH84" i="6"/>
  <c r="GG84" i="6"/>
  <c r="GF84" i="6"/>
  <c r="GE84" i="6"/>
  <c r="GD84" i="6"/>
  <c r="GC84" i="6"/>
  <c r="GB84" i="6"/>
  <c r="GA84" i="6"/>
  <c r="FZ84" i="6"/>
  <c r="FY84" i="6"/>
  <c r="FX84" i="6"/>
  <c r="FW84" i="6"/>
  <c r="FV84" i="6"/>
  <c r="FU84" i="6"/>
  <c r="FT84" i="6"/>
  <c r="FS84" i="6"/>
  <c r="FR84" i="6"/>
  <c r="FQ84" i="6"/>
  <c r="FP84" i="6"/>
  <c r="FO84" i="6"/>
  <c r="FN84" i="6"/>
  <c r="FM84" i="6"/>
  <c r="FL84" i="6"/>
  <c r="FK84" i="6"/>
  <c r="FJ84" i="6"/>
  <c r="FI84" i="6"/>
  <c r="FH84" i="6"/>
  <c r="FG84" i="6"/>
  <c r="FF84" i="6"/>
  <c r="FE84" i="6"/>
  <c r="FD84" i="6"/>
  <c r="FC84" i="6"/>
  <c r="FB84" i="6"/>
  <c r="FA84" i="6"/>
  <c r="EZ84" i="6"/>
  <c r="EY84" i="6"/>
  <c r="EX84" i="6"/>
  <c r="EW84" i="6"/>
  <c r="EV84" i="6"/>
  <c r="EU84" i="6"/>
  <c r="ET84" i="6"/>
  <c r="ES84" i="6"/>
  <c r="ER84" i="6"/>
  <c r="EQ84" i="6"/>
  <c r="EP84" i="6"/>
  <c r="EO84" i="6"/>
  <c r="EN84" i="6"/>
  <c r="EM84" i="6"/>
  <c r="EL84" i="6"/>
  <c r="EK84" i="6"/>
  <c r="EJ84" i="6"/>
  <c r="EI84" i="6"/>
  <c r="EH84" i="6"/>
  <c r="EG84" i="6"/>
  <c r="EF84" i="6"/>
  <c r="EE84" i="6"/>
  <c r="ED84" i="6"/>
  <c r="EC84" i="6"/>
  <c r="EB84" i="6"/>
  <c r="EA84" i="6"/>
  <c r="DZ84" i="6"/>
  <c r="DY84" i="6"/>
  <c r="DX84" i="6"/>
  <c r="DW84" i="6"/>
  <c r="DV84" i="6"/>
  <c r="DU84" i="6"/>
  <c r="DT84" i="6"/>
  <c r="DS84" i="6"/>
  <c r="DR84" i="6"/>
  <c r="DQ84" i="6"/>
  <c r="DP84" i="6"/>
  <c r="DO84" i="6"/>
  <c r="DN84" i="6"/>
  <c r="DM84" i="6"/>
  <c r="DL84" i="6"/>
  <c r="DK84" i="6"/>
  <c r="DJ84" i="6"/>
  <c r="DI84" i="6"/>
  <c r="DH84" i="6"/>
  <c r="DG84" i="6"/>
  <c r="DF84" i="6"/>
  <c r="DE84" i="6"/>
  <c r="DD84" i="6"/>
  <c r="DC84" i="6"/>
  <c r="DB84" i="6"/>
  <c r="DA84" i="6"/>
  <c r="CZ84" i="6"/>
  <c r="CY84" i="6"/>
  <c r="CX84" i="6"/>
  <c r="CW84" i="6"/>
  <c r="CV84" i="6"/>
  <c r="CU84" i="6"/>
  <c r="CT84" i="6"/>
  <c r="CS84" i="6"/>
  <c r="CR84" i="6"/>
  <c r="CQ84" i="6"/>
  <c r="CP84" i="6"/>
  <c r="CO84" i="6"/>
  <c r="CN84" i="6"/>
  <c r="CM84" i="6"/>
  <c r="CL84" i="6"/>
  <c r="CK84" i="6"/>
  <c r="CJ84" i="6"/>
  <c r="CI84" i="6"/>
  <c r="CH84" i="6"/>
  <c r="CG84" i="6"/>
  <c r="CF84" i="6"/>
  <c r="CE84" i="6"/>
  <c r="CD84" i="6"/>
  <c r="CC84" i="6"/>
  <c r="CB84" i="6"/>
  <c r="CA84" i="6"/>
  <c r="BZ84" i="6"/>
  <c r="BY84" i="6"/>
  <c r="BX84" i="6"/>
  <c r="BW84" i="6"/>
  <c r="BV84" i="6"/>
  <c r="BU84" i="6"/>
  <c r="BT84" i="6"/>
  <c r="BS84" i="6"/>
  <c r="BR84" i="6"/>
  <c r="BQ84" i="6"/>
  <c r="BP84" i="6"/>
  <c r="BO84" i="6"/>
  <c r="BN84" i="6"/>
  <c r="BM84" i="6"/>
  <c r="BL84" i="6"/>
  <c r="BK84" i="6"/>
  <c r="BJ84" i="6"/>
  <c r="BI84" i="6"/>
  <c r="BH84" i="6"/>
  <c r="BG84" i="6"/>
  <c r="BF84" i="6"/>
  <c r="BE84" i="6"/>
  <c r="BD84" i="6"/>
  <c r="BC84" i="6"/>
  <c r="BB84" i="6"/>
  <c r="BA84" i="6"/>
  <c r="AZ84" i="6"/>
  <c r="AY84" i="6"/>
  <c r="AX84" i="6"/>
  <c r="AW84" i="6"/>
  <c r="AV84" i="6"/>
  <c r="AU84" i="6"/>
  <c r="AT84" i="6"/>
  <c r="AS84" i="6"/>
  <c r="AR84" i="6"/>
  <c r="AQ84" i="6"/>
  <c r="AP84" i="6"/>
  <c r="AO84" i="6"/>
  <c r="AN84" i="6"/>
  <c r="AM84" i="6"/>
  <c r="AL84" i="6"/>
  <c r="AK84" i="6"/>
  <c r="AJ84" i="6"/>
  <c r="AI84" i="6"/>
  <c r="AH84" i="6"/>
  <c r="AG84" i="6"/>
  <c r="AF84" i="6"/>
  <c r="AE84" i="6"/>
  <c r="AD84" i="6"/>
  <c r="AC84" i="6"/>
  <c r="AB84" i="6"/>
  <c r="AA84" i="6"/>
  <c r="Z84" i="6"/>
  <c r="Y84" i="6"/>
  <c r="X84" i="6"/>
  <c r="W84" i="6"/>
  <c r="V84" i="6"/>
  <c r="U84" i="6"/>
  <c r="T84" i="6"/>
  <c r="S84" i="6"/>
  <c r="R84" i="6"/>
  <c r="Q84" i="6"/>
  <c r="P84" i="6"/>
  <c r="O84" i="6"/>
  <c r="N84" i="6"/>
  <c r="M84" i="6"/>
  <c r="I84" i="6"/>
  <c r="SX82" i="6"/>
  <c r="SW82" i="6"/>
  <c r="SV82" i="6"/>
  <c r="SU82" i="6"/>
  <c r="ST82" i="6"/>
  <c r="SS82" i="6"/>
  <c r="SR82" i="6"/>
  <c r="SQ82" i="6"/>
  <c r="SP82" i="6"/>
  <c r="SO82" i="6"/>
  <c r="SN82" i="6"/>
  <c r="SM82" i="6"/>
  <c r="SL82" i="6"/>
  <c r="SK82" i="6"/>
  <c r="SJ82" i="6"/>
  <c r="SI82" i="6"/>
  <c r="SH82" i="6"/>
  <c r="SG82" i="6"/>
  <c r="SF82" i="6"/>
  <c r="SE82" i="6"/>
  <c r="SD82" i="6"/>
  <c r="SC82" i="6"/>
  <c r="SB82" i="6"/>
  <c r="SA82" i="6"/>
  <c r="RZ82" i="6"/>
  <c r="RY82" i="6"/>
  <c r="RX82" i="6"/>
  <c r="RW82" i="6"/>
  <c r="RV82" i="6"/>
  <c r="RU82" i="6"/>
  <c r="RT82" i="6"/>
  <c r="RS82" i="6"/>
  <c r="RR82" i="6"/>
  <c r="RQ82" i="6"/>
  <c r="RP82" i="6"/>
  <c r="RO82" i="6"/>
  <c r="RN82" i="6"/>
  <c r="RM82" i="6"/>
  <c r="RL82" i="6"/>
  <c r="RK82" i="6"/>
  <c r="RJ82" i="6"/>
  <c r="RI82" i="6"/>
  <c r="RH82" i="6"/>
  <c r="RG82" i="6"/>
  <c r="RF82" i="6"/>
  <c r="RE82" i="6"/>
  <c r="RD82" i="6"/>
  <c r="RC82" i="6"/>
  <c r="RB82" i="6"/>
  <c r="RA82" i="6"/>
  <c r="QZ82" i="6"/>
  <c r="QY82" i="6"/>
  <c r="QX82" i="6"/>
  <c r="QW82" i="6"/>
  <c r="QV82" i="6"/>
  <c r="QU82" i="6"/>
  <c r="QT82" i="6"/>
  <c r="QS82" i="6"/>
  <c r="QR82" i="6"/>
  <c r="QQ82" i="6"/>
  <c r="QP82" i="6"/>
  <c r="QO82" i="6"/>
  <c r="QN82" i="6"/>
  <c r="QM82" i="6"/>
  <c r="QL82" i="6"/>
  <c r="QK82" i="6"/>
  <c r="QJ82" i="6"/>
  <c r="QI82" i="6"/>
  <c r="QH82" i="6"/>
  <c r="QG82" i="6"/>
  <c r="QF82" i="6"/>
  <c r="QE82" i="6"/>
  <c r="QD82" i="6"/>
  <c r="QC82" i="6"/>
  <c r="QB82" i="6"/>
  <c r="QA82" i="6"/>
  <c r="PZ82" i="6"/>
  <c r="PY82" i="6"/>
  <c r="PX82" i="6"/>
  <c r="PW82" i="6"/>
  <c r="PV82" i="6"/>
  <c r="PU82" i="6"/>
  <c r="PT82" i="6"/>
  <c r="PS82" i="6"/>
  <c r="PR82" i="6"/>
  <c r="PQ82" i="6"/>
  <c r="PP82" i="6"/>
  <c r="PO82" i="6"/>
  <c r="PN82" i="6"/>
  <c r="PM82" i="6"/>
  <c r="PL82" i="6"/>
  <c r="PK82" i="6"/>
  <c r="PJ82" i="6"/>
  <c r="PI82" i="6"/>
  <c r="PH82" i="6"/>
  <c r="PG82" i="6"/>
  <c r="PF82" i="6"/>
  <c r="PE82" i="6"/>
  <c r="PD82" i="6"/>
  <c r="PC82" i="6"/>
  <c r="PB82" i="6"/>
  <c r="PA82" i="6"/>
  <c r="OZ82" i="6"/>
  <c r="OY82" i="6"/>
  <c r="OX82" i="6"/>
  <c r="OW82" i="6"/>
  <c r="OV82" i="6"/>
  <c r="OU82" i="6"/>
  <c r="OT82" i="6"/>
  <c r="OS82" i="6"/>
  <c r="OR82" i="6"/>
  <c r="OQ82" i="6"/>
  <c r="OP82" i="6"/>
  <c r="OO82" i="6"/>
  <c r="ON82" i="6"/>
  <c r="OM82" i="6"/>
  <c r="OL82" i="6"/>
  <c r="OK82" i="6"/>
  <c r="OJ82" i="6"/>
  <c r="OI82" i="6"/>
  <c r="OH82" i="6"/>
  <c r="OG82" i="6"/>
  <c r="OF82" i="6"/>
  <c r="OE82" i="6"/>
  <c r="OD82" i="6"/>
  <c r="OC82" i="6"/>
  <c r="OB82" i="6"/>
  <c r="OA82" i="6"/>
  <c r="NZ82" i="6"/>
  <c r="NY82" i="6"/>
  <c r="NX82" i="6"/>
  <c r="NW82" i="6"/>
  <c r="NV82" i="6"/>
  <c r="NU82" i="6"/>
  <c r="NT82" i="6"/>
  <c r="NS82" i="6"/>
  <c r="NR82" i="6"/>
  <c r="NQ82" i="6"/>
  <c r="NP82" i="6"/>
  <c r="NO82" i="6"/>
  <c r="NN82" i="6"/>
  <c r="NM82" i="6"/>
  <c r="NL82" i="6"/>
  <c r="NK82" i="6"/>
  <c r="NJ82" i="6"/>
  <c r="NI82" i="6"/>
  <c r="NH82" i="6"/>
  <c r="NG82" i="6"/>
  <c r="NF82" i="6"/>
  <c r="NE82" i="6"/>
  <c r="ND82" i="6"/>
  <c r="NC82" i="6"/>
  <c r="NB82" i="6"/>
  <c r="NA82" i="6"/>
  <c r="MZ82" i="6"/>
  <c r="MY82" i="6"/>
  <c r="MX82" i="6"/>
  <c r="MW82" i="6"/>
  <c r="MV82" i="6"/>
  <c r="MU82" i="6"/>
  <c r="MT82" i="6"/>
  <c r="MS82" i="6"/>
  <c r="MR82" i="6"/>
  <c r="MQ82" i="6"/>
  <c r="MP82" i="6"/>
  <c r="MO82" i="6"/>
  <c r="MN82" i="6"/>
  <c r="MM82" i="6"/>
  <c r="ML82" i="6"/>
  <c r="MK82" i="6"/>
  <c r="MJ82" i="6"/>
  <c r="MI82" i="6"/>
  <c r="MH82" i="6"/>
  <c r="MG82" i="6"/>
  <c r="MF82" i="6"/>
  <c r="ME82" i="6"/>
  <c r="MD82" i="6"/>
  <c r="MC82" i="6"/>
  <c r="MB82" i="6"/>
  <c r="MA82" i="6"/>
  <c r="LZ82" i="6"/>
  <c r="LY82" i="6"/>
  <c r="LX82" i="6"/>
  <c r="LW82" i="6"/>
  <c r="LV82" i="6"/>
  <c r="LU82" i="6"/>
  <c r="LT82" i="6"/>
  <c r="LS82" i="6"/>
  <c r="LR82" i="6"/>
  <c r="LQ82" i="6"/>
  <c r="LP82" i="6"/>
  <c r="LO82" i="6"/>
  <c r="LN82" i="6"/>
  <c r="LM82" i="6"/>
  <c r="LL82" i="6"/>
  <c r="LK82" i="6"/>
  <c r="LJ82" i="6"/>
  <c r="LI82" i="6"/>
  <c r="LH82" i="6"/>
  <c r="LG82" i="6"/>
  <c r="LF82" i="6"/>
  <c r="LE82" i="6"/>
  <c r="LD82" i="6"/>
  <c r="LC82" i="6"/>
  <c r="LB82" i="6"/>
  <c r="LA82" i="6"/>
  <c r="KZ82" i="6"/>
  <c r="KY82" i="6"/>
  <c r="KX82" i="6"/>
  <c r="KW82" i="6"/>
  <c r="KV82" i="6"/>
  <c r="KU82" i="6"/>
  <c r="KT82" i="6"/>
  <c r="KS82" i="6"/>
  <c r="KR82" i="6"/>
  <c r="KQ82" i="6"/>
  <c r="KP82" i="6"/>
  <c r="KO82" i="6"/>
  <c r="KN82" i="6"/>
  <c r="KM82" i="6"/>
  <c r="KL82" i="6"/>
  <c r="KK82" i="6"/>
  <c r="KJ82" i="6"/>
  <c r="KI82" i="6"/>
  <c r="KH82" i="6"/>
  <c r="KG82" i="6"/>
  <c r="KF82" i="6"/>
  <c r="KE82" i="6"/>
  <c r="KD82" i="6"/>
  <c r="KC82" i="6"/>
  <c r="KB82" i="6"/>
  <c r="KA82" i="6"/>
  <c r="JZ82" i="6"/>
  <c r="JY82" i="6"/>
  <c r="JX82" i="6"/>
  <c r="JW82" i="6"/>
  <c r="JV82" i="6"/>
  <c r="JU82" i="6"/>
  <c r="JT82" i="6"/>
  <c r="JS82" i="6"/>
  <c r="JR82" i="6"/>
  <c r="JQ82" i="6"/>
  <c r="JP82" i="6"/>
  <c r="JO82" i="6"/>
  <c r="JN82" i="6"/>
  <c r="JM82" i="6"/>
  <c r="JL82" i="6"/>
  <c r="JK82" i="6"/>
  <c r="JJ82" i="6"/>
  <c r="JI82" i="6"/>
  <c r="JH82" i="6"/>
  <c r="JG82" i="6"/>
  <c r="JF82" i="6"/>
  <c r="JE82" i="6"/>
  <c r="JD82" i="6"/>
  <c r="JC82" i="6"/>
  <c r="JB82" i="6"/>
  <c r="JA82" i="6"/>
  <c r="IZ82" i="6"/>
  <c r="IY82" i="6"/>
  <c r="IX82" i="6"/>
  <c r="IW82" i="6"/>
  <c r="IV82" i="6"/>
  <c r="IU82" i="6"/>
  <c r="IT82" i="6"/>
  <c r="IS82" i="6"/>
  <c r="IR82" i="6"/>
  <c r="IQ82" i="6"/>
  <c r="IP82" i="6"/>
  <c r="IO82" i="6"/>
  <c r="IN82" i="6"/>
  <c r="IM82" i="6"/>
  <c r="IL82" i="6"/>
  <c r="IK82" i="6"/>
  <c r="IJ82" i="6"/>
  <c r="II82" i="6"/>
  <c r="IH82" i="6"/>
  <c r="IG82" i="6"/>
  <c r="IF82" i="6"/>
  <c r="IE82" i="6"/>
  <c r="ID82" i="6"/>
  <c r="IC82" i="6"/>
  <c r="IB82" i="6"/>
  <c r="IA82" i="6"/>
  <c r="HZ82" i="6"/>
  <c r="HY82" i="6"/>
  <c r="HX82" i="6"/>
  <c r="HW82" i="6"/>
  <c r="HV82" i="6"/>
  <c r="HU82" i="6"/>
  <c r="HT82" i="6"/>
  <c r="HS82" i="6"/>
  <c r="HR82" i="6"/>
  <c r="HQ82" i="6"/>
  <c r="HP82" i="6"/>
  <c r="HO82" i="6"/>
  <c r="HN82" i="6"/>
  <c r="HM82" i="6"/>
  <c r="HL82" i="6"/>
  <c r="HK82" i="6"/>
  <c r="HJ82" i="6"/>
  <c r="HI82" i="6"/>
  <c r="HH82" i="6"/>
  <c r="HG82" i="6"/>
  <c r="HF82" i="6"/>
  <c r="HE82" i="6"/>
  <c r="HD82" i="6"/>
  <c r="HC82" i="6"/>
  <c r="HB82" i="6"/>
  <c r="HA82" i="6"/>
  <c r="GZ82" i="6"/>
  <c r="GY82" i="6"/>
  <c r="GX82" i="6"/>
  <c r="GW82" i="6"/>
  <c r="GV82" i="6"/>
  <c r="GU82" i="6"/>
  <c r="GT82" i="6"/>
  <c r="GS82" i="6"/>
  <c r="GR82" i="6"/>
  <c r="GQ82" i="6"/>
  <c r="GP82" i="6"/>
  <c r="GO82" i="6"/>
  <c r="GN82" i="6"/>
  <c r="GM82" i="6"/>
  <c r="GL82" i="6"/>
  <c r="GK82" i="6"/>
  <c r="GJ82" i="6"/>
  <c r="GI82" i="6"/>
  <c r="GH82" i="6"/>
  <c r="GG82" i="6"/>
  <c r="GF82" i="6"/>
  <c r="GE82" i="6"/>
  <c r="GD82" i="6"/>
  <c r="GC82" i="6"/>
  <c r="GB82" i="6"/>
  <c r="GA82" i="6"/>
  <c r="FZ82" i="6"/>
  <c r="FY82" i="6"/>
  <c r="FX82" i="6"/>
  <c r="FW82" i="6"/>
  <c r="FV82" i="6"/>
  <c r="FU82" i="6"/>
  <c r="FT82" i="6"/>
  <c r="FS82" i="6"/>
  <c r="FR82" i="6"/>
  <c r="FQ82" i="6"/>
  <c r="FP82" i="6"/>
  <c r="FO82" i="6"/>
  <c r="FN82" i="6"/>
  <c r="FM82" i="6"/>
  <c r="FL82" i="6"/>
  <c r="FK82" i="6"/>
  <c r="FJ82" i="6"/>
  <c r="FI82" i="6"/>
  <c r="FH82" i="6"/>
  <c r="FG82" i="6"/>
  <c r="FF82" i="6"/>
  <c r="FE82" i="6"/>
  <c r="FD82" i="6"/>
  <c r="FC82" i="6"/>
  <c r="FB82" i="6"/>
  <c r="FA82" i="6"/>
  <c r="EZ82" i="6"/>
  <c r="EY82" i="6"/>
  <c r="EX82" i="6"/>
  <c r="EW82" i="6"/>
  <c r="EV82" i="6"/>
  <c r="EU82" i="6"/>
  <c r="ET82" i="6"/>
  <c r="ES82" i="6"/>
  <c r="ER82" i="6"/>
  <c r="EQ82" i="6"/>
  <c r="EP82" i="6"/>
  <c r="EO82" i="6"/>
  <c r="EN82" i="6"/>
  <c r="EM82" i="6"/>
  <c r="EL82" i="6"/>
  <c r="EK82" i="6"/>
  <c r="EJ82" i="6"/>
  <c r="EI82" i="6"/>
  <c r="EH82" i="6"/>
  <c r="EG82" i="6"/>
  <c r="EF82" i="6"/>
  <c r="EE82" i="6"/>
  <c r="ED82" i="6"/>
  <c r="EC82" i="6"/>
  <c r="EB82" i="6"/>
  <c r="EA82" i="6"/>
  <c r="DZ82" i="6"/>
  <c r="DY82" i="6"/>
  <c r="DX82" i="6"/>
  <c r="DW82" i="6"/>
  <c r="DV82" i="6"/>
  <c r="DU82" i="6"/>
  <c r="DT82" i="6"/>
  <c r="DS82" i="6"/>
  <c r="DR82" i="6"/>
  <c r="DQ82" i="6"/>
  <c r="DP82" i="6"/>
  <c r="DO82" i="6"/>
  <c r="DN82" i="6"/>
  <c r="DM82" i="6"/>
  <c r="DL82" i="6"/>
  <c r="DK82" i="6"/>
  <c r="DJ82" i="6"/>
  <c r="DI82" i="6"/>
  <c r="DH82" i="6"/>
  <c r="DG82" i="6"/>
  <c r="DF82" i="6"/>
  <c r="DE82" i="6"/>
  <c r="DD82" i="6"/>
  <c r="DC82" i="6"/>
  <c r="DB82" i="6"/>
  <c r="DA82" i="6"/>
  <c r="CZ82" i="6"/>
  <c r="CY82" i="6"/>
  <c r="CX82" i="6"/>
  <c r="CW82" i="6"/>
  <c r="CV82" i="6"/>
  <c r="CU82" i="6"/>
  <c r="CT82" i="6"/>
  <c r="CS82" i="6"/>
  <c r="CR82" i="6"/>
  <c r="CQ82" i="6"/>
  <c r="CP82" i="6"/>
  <c r="CO82" i="6"/>
  <c r="CN82" i="6"/>
  <c r="CM82" i="6"/>
  <c r="CL82" i="6"/>
  <c r="CK82" i="6"/>
  <c r="CJ82" i="6"/>
  <c r="CI82" i="6"/>
  <c r="CH82" i="6"/>
  <c r="CG82" i="6"/>
  <c r="CF82" i="6"/>
  <c r="CE82" i="6"/>
  <c r="CD82" i="6"/>
  <c r="CC82" i="6"/>
  <c r="CB82" i="6"/>
  <c r="CA82" i="6"/>
  <c r="BZ82" i="6"/>
  <c r="BY82" i="6"/>
  <c r="BX82" i="6"/>
  <c r="BW82" i="6"/>
  <c r="BV82" i="6"/>
  <c r="BU82" i="6"/>
  <c r="BT82" i="6"/>
  <c r="BS82" i="6"/>
  <c r="BR82" i="6"/>
  <c r="BQ82" i="6"/>
  <c r="BP82" i="6"/>
  <c r="BO82" i="6"/>
  <c r="BN82" i="6"/>
  <c r="BM82" i="6"/>
  <c r="BL82" i="6"/>
  <c r="BK82" i="6"/>
  <c r="BJ82" i="6"/>
  <c r="BI82" i="6"/>
  <c r="BH82" i="6"/>
  <c r="BG82" i="6"/>
  <c r="BF82" i="6"/>
  <c r="BE82" i="6"/>
  <c r="BD82" i="6"/>
  <c r="BC82" i="6"/>
  <c r="BB82" i="6"/>
  <c r="BA82" i="6"/>
  <c r="AZ82" i="6"/>
  <c r="AY82" i="6"/>
  <c r="AX82" i="6"/>
  <c r="AW82" i="6"/>
  <c r="AV82" i="6"/>
  <c r="AU82" i="6"/>
  <c r="AT82" i="6"/>
  <c r="AS82" i="6"/>
  <c r="AR82" i="6"/>
  <c r="AQ82" i="6"/>
  <c r="AP82" i="6"/>
  <c r="AO82" i="6"/>
  <c r="AN82" i="6"/>
  <c r="AM82" i="6"/>
  <c r="AL82" i="6"/>
  <c r="AK82" i="6"/>
  <c r="AJ82" i="6"/>
  <c r="AI82" i="6"/>
  <c r="AH82" i="6"/>
  <c r="AG82" i="6"/>
  <c r="AF82" i="6"/>
  <c r="AE82" i="6"/>
  <c r="AD82" i="6"/>
  <c r="AC82" i="6"/>
  <c r="AB82" i="6"/>
  <c r="AA82" i="6"/>
  <c r="Z82" i="6"/>
  <c r="Y82" i="6"/>
  <c r="X82" i="6"/>
  <c r="W82" i="6"/>
  <c r="V82" i="6"/>
  <c r="U82" i="6"/>
  <c r="T82" i="6"/>
  <c r="S82" i="6"/>
  <c r="R82" i="6"/>
  <c r="Q82" i="6"/>
  <c r="P82" i="6"/>
  <c r="O82" i="6"/>
  <c r="N82" i="6"/>
  <c r="M82" i="6"/>
  <c r="I82" i="6"/>
  <c r="SX85" i="6"/>
  <c r="SW85" i="6"/>
  <c r="SV85" i="6"/>
  <c r="SU85" i="6"/>
  <c r="ST85" i="6"/>
  <c r="SS85" i="6"/>
  <c r="SR85" i="6"/>
  <c r="SQ85" i="6"/>
  <c r="SP85" i="6"/>
  <c r="SO85" i="6"/>
  <c r="SN85" i="6"/>
  <c r="SM85" i="6"/>
  <c r="SL85" i="6"/>
  <c r="SK85" i="6"/>
  <c r="SJ85" i="6"/>
  <c r="SI85" i="6"/>
  <c r="SH85" i="6"/>
  <c r="SG85" i="6"/>
  <c r="SF85" i="6"/>
  <c r="SE85" i="6"/>
  <c r="SD85" i="6"/>
  <c r="SC85" i="6"/>
  <c r="SB85" i="6"/>
  <c r="SA85" i="6"/>
  <c r="RZ85" i="6"/>
  <c r="RY85" i="6"/>
  <c r="RX85" i="6"/>
  <c r="RW85" i="6"/>
  <c r="RV85" i="6"/>
  <c r="RU85" i="6"/>
  <c r="RT85" i="6"/>
  <c r="RS85" i="6"/>
  <c r="RR85" i="6"/>
  <c r="RQ85" i="6"/>
  <c r="RP85" i="6"/>
  <c r="RO85" i="6"/>
  <c r="RN85" i="6"/>
  <c r="RM85" i="6"/>
  <c r="RL85" i="6"/>
  <c r="RK85" i="6"/>
  <c r="RJ85" i="6"/>
  <c r="RI85" i="6"/>
  <c r="RH85" i="6"/>
  <c r="RG85" i="6"/>
  <c r="RF85" i="6"/>
  <c r="RE85" i="6"/>
  <c r="RD85" i="6"/>
  <c r="RC85" i="6"/>
  <c r="RB85" i="6"/>
  <c r="RA85" i="6"/>
  <c r="QZ85" i="6"/>
  <c r="QY85" i="6"/>
  <c r="QX85" i="6"/>
  <c r="QW85" i="6"/>
  <c r="QV85" i="6"/>
  <c r="QU85" i="6"/>
  <c r="QT85" i="6"/>
  <c r="QS85" i="6"/>
  <c r="QR85" i="6"/>
  <c r="QQ85" i="6"/>
  <c r="QP85" i="6"/>
  <c r="QO85" i="6"/>
  <c r="QN85" i="6"/>
  <c r="QM85" i="6"/>
  <c r="QL85" i="6"/>
  <c r="QK85" i="6"/>
  <c r="QJ85" i="6"/>
  <c r="QI85" i="6"/>
  <c r="QH85" i="6"/>
  <c r="QG85" i="6"/>
  <c r="QF85" i="6"/>
  <c r="QE85" i="6"/>
  <c r="QD85" i="6"/>
  <c r="QC85" i="6"/>
  <c r="QB85" i="6"/>
  <c r="QA85" i="6"/>
  <c r="PZ85" i="6"/>
  <c r="PY85" i="6"/>
  <c r="PX85" i="6"/>
  <c r="PW85" i="6"/>
  <c r="PV85" i="6"/>
  <c r="PU85" i="6"/>
  <c r="PT85" i="6"/>
  <c r="PS85" i="6"/>
  <c r="PR85" i="6"/>
  <c r="PQ85" i="6"/>
  <c r="PP85" i="6"/>
  <c r="PO85" i="6"/>
  <c r="PN85" i="6"/>
  <c r="PM85" i="6"/>
  <c r="PL85" i="6"/>
  <c r="PK85" i="6"/>
  <c r="PJ85" i="6"/>
  <c r="PI85" i="6"/>
  <c r="PH85" i="6"/>
  <c r="PG85" i="6"/>
  <c r="PF85" i="6"/>
  <c r="PE85" i="6"/>
  <c r="PD85" i="6"/>
  <c r="PC85" i="6"/>
  <c r="PB85" i="6"/>
  <c r="PA85" i="6"/>
  <c r="OZ85" i="6"/>
  <c r="OY85" i="6"/>
  <c r="OX85" i="6"/>
  <c r="OW85" i="6"/>
  <c r="OV85" i="6"/>
  <c r="OU85" i="6"/>
  <c r="OT85" i="6"/>
  <c r="OS85" i="6"/>
  <c r="OR85" i="6"/>
  <c r="OQ85" i="6"/>
  <c r="OP85" i="6"/>
  <c r="OO85" i="6"/>
  <c r="ON85" i="6"/>
  <c r="OM85" i="6"/>
  <c r="OL85" i="6"/>
  <c r="OK85" i="6"/>
  <c r="OJ85" i="6"/>
  <c r="OI85" i="6"/>
  <c r="OH85" i="6"/>
  <c r="OG85" i="6"/>
  <c r="OF85" i="6"/>
  <c r="OE85" i="6"/>
  <c r="OD85" i="6"/>
  <c r="OC85" i="6"/>
  <c r="OB85" i="6"/>
  <c r="OA85" i="6"/>
  <c r="NZ85" i="6"/>
  <c r="NY85" i="6"/>
  <c r="NX85" i="6"/>
  <c r="NW85" i="6"/>
  <c r="NV85" i="6"/>
  <c r="NU85" i="6"/>
  <c r="NT85" i="6"/>
  <c r="NS85" i="6"/>
  <c r="NR85" i="6"/>
  <c r="NQ85" i="6"/>
  <c r="NP85" i="6"/>
  <c r="NO85" i="6"/>
  <c r="NN85" i="6"/>
  <c r="NM85" i="6"/>
  <c r="NL85" i="6"/>
  <c r="NK85" i="6"/>
  <c r="NJ85" i="6"/>
  <c r="NI85" i="6"/>
  <c r="NH85" i="6"/>
  <c r="NG85" i="6"/>
  <c r="NF85" i="6"/>
  <c r="NE85" i="6"/>
  <c r="ND85" i="6"/>
  <c r="NC85" i="6"/>
  <c r="NB85" i="6"/>
  <c r="NA85" i="6"/>
  <c r="MZ85" i="6"/>
  <c r="MY85" i="6"/>
  <c r="MX85" i="6"/>
  <c r="MW85" i="6"/>
  <c r="MV85" i="6"/>
  <c r="MU85" i="6"/>
  <c r="MT85" i="6"/>
  <c r="MS85" i="6"/>
  <c r="MR85" i="6"/>
  <c r="MQ85" i="6"/>
  <c r="MP85" i="6"/>
  <c r="MO85" i="6"/>
  <c r="MN85" i="6"/>
  <c r="MM85" i="6"/>
  <c r="ML85" i="6"/>
  <c r="MK85" i="6"/>
  <c r="MJ85" i="6"/>
  <c r="MI85" i="6"/>
  <c r="MH85" i="6"/>
  <c r="MG85" i="6"/>
  <c r="MF85" i="6"/>
  <c r="ME85" i="6"/>
  <c r="MD85" i="6"/>
  <c r="MC85" i="6"/>
  <c r="MB85" i="6"/>
  <c r="MA85" i="6"/>
  <c r="LZ85" i="6"/>
  <c r="LY85" i="6"/>
  <c r="LX85" i="6"/>
  <c r="LW85" i="6"/>
  <c r="LV85" i="6"/>
  <c r="LU85" i="6"/>
  <c r="LT85" i="6"/>
  <c r="LS85" i="6"/>
  <c r="LR85" i="6"/>
  <c r="LQ85" i="6"/>
  <c r="LP85" i="6"/>
  <c r="LO85" i="6"/>
  <c r="LN85" i="6"/>
  <c r="LM85" i="6"/>
  <c r="LL85" i="6"/>
  <c r="LK85" i="6"/>
  <c r="LJ85" i="6"/>
  <c r="LI85" i="6"/>
  <c r="LH85" i="6"/>
  <c r="LG85" i="6"/>
  <c r="LF85" i="6"/>
  <c r="LE85" i="6"/>
  <c r="LD85" i="6"/>
  <c r="LC85" i="6"/>
  <c r="LB85" i="6"/>
  <c r="LA85" i="6"/>
  <c r="KZ85" i="6"/>
  <c r="KY85" i="6"/>
  <c r="KX85" i="6"/>
  <c r="KW85" i="6"/>
  <c r="KV85" i="6"/>
  <c r="KU85" i="6"/>
  <c r="KT85" i="6"/>
  <c r="KS85" i="6"/>
  <c r="KR85" i="6"/>
  <c r="KQ85" i="6"/>
  <c r="KP85" i="6"/>
  <c r="KO85" i="6"/>
  <c r="KN85" i="6"/>
  <c r="KM85" i="6"/>
  <c r="KL85" i="6"/>
  <c r="KK85" i="6"/>
  <c r="KJ85" i="6"/>
  <c r="KI85" i="6"/>
  <c r="KH85" i="6"/>
  <c r="KG85" i="6"/>
  <c r="KF85" i="6"/>
  <c r="KE85" i="6"/>
  <c r="KD85" i="6"/>
  <c r="KC85" i="6"/>
  <c r="KB85" i="6"/>
  <c r="KA85" i="6"/>
  <c r="JZ85" i="6"/>
  <c r="JY85" i="6"/>
  <c r="JX85" i="6"/>
  <c r="JW85" i="6"/>
  <c r="JV85" i="6"/>
  <c r="JU85" i="6"/>
  <c r="JT85" i="6"/>
  <c r="JS85" i="6"/>
  <c r="JR85" i="6"/>
  <c r="JQ85" i="6"/>
  <c r="JP85" i="6"/>
  <c r="JO85" i="6"/>
  <c r="JN85" i="6"/>
  <c r="JM85" i="6"/>
  <c r="JL85" i="6"/>
  <c r="JK85" i="6"/>
  <c r="JJ85" i="6"/>
  <c r="JI85" i="6"/>
  <c r="JH85" i="6"/>
  <c r="JG85" i="6"/>
  <c r="JF85" i="6"/>
  <c r="JE85" i="6"/>
  <c r="JD85" i="6"/>
  <c r="JC85" i="6"/>
  <c r="JB85" i="6"/>
  <c r="JA85" i="6"/>
  <c r="IZ85" i="6"/>
  <c r="IY85" i="6"/>
  <c r="IX85" i="6"/>
  <c r="IW85" i="6"/>
  <c r="IV85" i="6"/>
  <c r="IU85" i="6"/>
  <c r="IT85" i="6"/>
  <c r="IS85" i="6"/>
  <c r="IR85" i="6"/>
  <c r="IQ85" i="6"/>
  <c r="IP85" i="6"/>
  <c r="IO85" i="6"/>
  <c r="IN85" i="6"/>
  <c r="IM85" i="6"/>
  <c r="IL85" i="6"/>
  <c r="IK85" i="6"/>
  <c r="IJ85" i="6"/>
  <c r="II85" i="6"/>
  <c r="IH85" i="6"/>
  <c r="IG85" i="6"/>
  <c r="IF85" i="6"/>
  <c r="IE85" i="6"/>
  <c r="ID85" i="6"/>
  <c r="IC85" i="6"/>
  <c r="IB85" i="6"/>
  <c r="IA85" i="6"/>
  <c r="HZ85" i="6"/>
  <c r="HY85" i="6"/>
  <c r="HX85" i="6"/>
  <c r="HW85" i="6"/>
  <c r="HV85" i="6"/>
  <c r="HU85" i="6"/>
  <c r="HT85" i="6"/>
  <c r="HS85" i="6"/>
  <c r="HR85" i="6"/>
  <c r="HQ85" i="6"/>
  <c r="HP85" i="6"/>
  <c r="HO85" i="6"/>
  <c r="HN85" i="6"/>
  <c r="HM85" i="6"/>
  <c r="HL85" i="6"/>
  <c r="HK85" i="6"/>
  <c r="HJ85" i="6"/>
  <c r="HI85" i="6"/>
  <c r="HH85" i="6"/>
  <c r="HG85" i="6"/>
  <c r="HF85" i="6"/>
  <c r="HE85" i="6"/>
  <c r="HD85" i="6"/>
  <c r="HC85" i="6"/>
  <c r="HB85" i="6"/>
  <c r="HA85" i="6"/>
  <c r="GZ85" i="6"/>
  <c r="GY85" i="6"/>
  <c r="GX85" i="6"/>
  <c r="GW85" i="6"/>
  <c r="GV85" i="6"/>
  <c r="GU85" i="6"/>
  <c r="GT85" i="6"/>
  <c r="GS85" i="6"/>
  <c r="GR85" i="6"/>
  <c r="GQ85" i="6"/>
  <c r="GP85" i="6"/>
  <c r="GO85" i="6"/>
  <c r="GN85" i="6"/>
  <c r="GM85" i="6"/>
  <c r="GL85" i="6"/>
  <c r="GK85" i="6"/>
  <c r="GJ85" i="6"/>
  <c r="GI85" i="6"/>
  <c r="GH85" i="6"/>
  <c r="GG85" i="6"/>
  <c r="GF85" i="6"/>
  <c r="GE85" i="6"/>
  <c r="GD85" i="6"/>
  <c r="GC85" i="6"/>
  <c r="GB85" i="6"/>
  <c r="GA85" i="6"/>
  <c r="FZ85" i="6"/>
  <c r="FY85" i="6"/>
  <c r="FX85" i="6"/>
  <c r="FW85" i="6"/>
  <c r="FV85" i="6"/>
  <c r="FU85" i="6"/>
  <c r="FT85" i="6"/>
  <c r="FS85" i="6"/>
  <c r="FR85" i="6"/>
  <c r="FQ85" i="6"/>
  <c r="FP85" i="6"/>
  <c r="FO85" i="6"/>
  <c r="FN85" i="6"/>
  <c r="FM85" i="6"/>
  <c r="FL85" i="6"/>
  <c r="FK85" i="6"/>
  <c r="FJ85" i="6"/>
  <c r="FI85" i="6"/>
  <c r="FH85" i="6"/>
  <c r="FG85" i="6"/>
  <c r="FF85" i="6"/>
  <c r="FE85" i="6"/>
  <c r="FD85" i="6"/>
  <c r="FC85" i="6"/>
  <c r="FB85" i="6"/>
  <c r="FA85" i="6"/>
  <c r="EZ85" i="6"/>
  <c r="EY85" i="6"/>
  <c r="EX85" i="6"/>
  <c r="EW85" i="6"/>
  <c r="EV85" i="6"/>
  <c r="EU85" i="6"/>
  <c r="ET85" i="6"/>
  <c r="ES85" i="6"/>
  <c r="ER85" i="6"/>
  <c r="EQ85" i="6"/>
  <c r="EP85" i="6"/>
  <c r="EO85" i="6"/>
  <c r="EN85" i="6"/>
  <c r="EM85" i="6"/>
  <c r="EL85" i="6"/>
  <c r="EK85" i="6"/>
  <c r="EJ85" i="6"/>
  <c r="EI85" i="6"/>
  <c r="EH85" i="6"/>
  <c r="EG85" i="6"/>
  <c r="EF85" i="6"/>
  <c r="EE85" i="6"/>
  <c r="ED85" i="6"/>
  <c r="EC85" i="6"/>
  <c r="EB85" i="6"/>
  <c r="EA85" i="6"/>
  <c r="DZ85" i="6"/>
  <c r="DY85" i="6"/>
  <c r="DX85" i="6"/>
  <c r="DW85" i="6"/>
  <c r="DV85" i="6"/>
  <c r="DU85" i="6"/>
  <c r="DT85" i="6"/>
  <c r="DS85" i="6"/>
  <c r="DR85" i="6"/>
  <c r="DQ85" i="6"/>
  <c r="DP85" i="6"/>
  <c r="DO85" i="6"/>
  <c r="DN85" i="6"/>
  <c r="DM85" i="6"/>
  <c r="DL85" i="6"/>
  <c r="DK85" i="6"/>
  <c r="DJ85" i="6"/>
  <c r="DI85" i="6"/>
  <c r="DH85" i="6"/>
  <c r="DG85" i="6"/>
  <c r="DF85" i="6"/>
  <c r="DE85" i="6"/>
  <c r="DD85" i="6"/>
  <c r="DC85" i="6"/>
  <c r="DB85" i="6"/>
  <c r="DA85" i="6"/>
  <c r="CZ85" i="6"/>
  <c r="CY85" i="6"/>
  <c r="CX85" i="6"/>
  <c r="CW85" i="6"/>
  <c r="CV85" i="6"/>
  <c r="CU85" i="6"/>
  <c r="CT85" i="6"/>
  <c r="CS85" i="6"/>
  <c r="CR85" i="6"/>
  <c r="CQ85" i="6"/>
  <c r="CP85" i="6"/>
  <c r="CO85" i="6"/>
  <c r="CN85" i="6"/>
  <c r="CM85" i="6"/>
  <c r="CL85" i="6"/>
  <c r="CK85" i="6"/>
  <c r="CJ85" i="6"/>
  <c r="CI85" i="6"/>
  <c r="CH85" i="6"/>
  <c r="CG85" i="6"/>
  <c r="CF85" i="6"/>
  <c r="CE85" i="6"/>
  <c r="CD85" i="6"/>
  <c r="CC85" i="6"/>
  <c r="CB85" i="6"/>
  <c r="CA85" i="6"/>
  <c r="BZ85" i="6"/>
  <c r="BY85" i="6"/>
  <c r="BX85" i="6"/>
  <c r="BW85" i="6"/>
  <c r="BV85" i="6"/>
  <c r="BU85" i="6"/>
  <c r="BT85" i="6"/>
  <c r="BS85" i="6"/>
  <c r="BR85" i="6"/>
  <c r="BQ85" i="6"/>
  <c r="BP85" i="6"/>
  <c r="BO85" i="6"/>
  <c r="BN85" i="6"/>
  <c r="BM85" i="6"/>
  <c r="BL85" i="6"/>
  <c r="BK85" i="6"/>
  <c r="BJ85" i="6"/>
  <c r="BI85" i="6"/>
  <c r="BH85" i="6"/>
  <c r="BG85" i="6"/>
  <c r="BF85" i="6"/>
  <c r="BE85" i="6"/>
  <c r="BD85" i="6"/>
  <c r="BC85" i="6"/>
  <c r="BB85" i="6"/>
  <c r="BA85" i="6"/>
  <c r="AZ85" i="6"/>
  <c r="AY85" i="6"/>
  <c r="AX85" i="6"/>
  <c r="AW85" i="6"/>
  <c r="AV85" i="6"/>
  <c r="AU85" i="6"/>
  <c r="AT85" i="6"/>
  <c r="AS85" i="6"/>
  <c r="AR85" i="6"/>
  <c r="AQ85" i="6"/>
  <c r="AP85" i="6"/>
  <c r="AO85" i="6"/>
  <c r="AN85" i="6"/>
  <c r="AM85" i="6"/>
  <c r="AL85" i="6"/>
  <c r="AK85" i="6"/>
  <c r="AJ85" i="6"/>
  <c r="AI85" i="6"/>
  <c r="AH85" i="6"/>
  <c r="AG85" i="6"/>
  <c r="AF85" i="6"/>
  <c r="AE85" i="6"/>
  <c r="AD85" i="6"/>
  <c r="AC85" i="6"/>
  <c r="AB85" i="6"/>
  <c r="AA85" i="6"/>
  <c r="Z85" i="6"/>
  <c r="Y85" i="6"/>
  <c r="X85" i="6"/>
  <c r="W85" i="6"/>
  <c r="V85" i="6"/>
  <c r="U85" i="6"/>
  <c r="T85" i="6"/>
  <c r="S85" i="6"/>
  <c r="R85" i="6"/>
  <c r="Q85" i="6"/>
  <c r="P85" i="6"/>
  <c r="O85" i="6"/>
  <c r="N85" i="6"/>
  <c r="M85" i="6"/>
  <c r="I85" i="6"/>
  <c r="SX78" i="6"/>
  <c r="SW78" i="6"/>
  <c r="SV78" i="6"/>
  <c r="SU78" i="6"/>
  <c r="ST78" i="6"/>
  <c r="SS78" i="6"/>
  <c r="SR78" i="6"/>
  <c r="SQ78" i="6"/>
  <c r="SP78" i="6"/>
  <c r="SO78" i="6"/>
  <c r="SN78" i="6"/>
  <c r="SM78" i="6"/>
  <c r="SL78" i="6"/>
  <c r="SK78" i="6"/>
  <c r="SJ78" i="6"/>
  <c r="SI78" i="6"/>
  <c r="SH78" i="6"/>
  <c r="SG78" i="6"/>
  <c r="SF78" i="6"/>
  <c r="SE78" i="6"/>
  <c r="SD78" i="6"/>
  <c r="SC78" i="6"/>
  <c r="SB78" i="6"/>
  <c r="SA78" i="6"/>
  <c r="RZ78" i="6"/>
  <c r="RY78" i="6"/>
  <c r="RX78" i="6"/>
  <c r="RW78" i="6"/>
  <c r="RV78" i="6"/>
  <c r="RU78" i="6"/>
  <c r="RT78" i="6"/>
  <c r="RS78" i="6"/>
  <c r="RR78" i="6"/>
  <c r="RQ78" i="6"/>
  <c r="RP78" i="6"/>
  <c r="RO78" i="6"/>
  <c r="RN78" i="6"/>
  <c r="RM78" i="6"/>
  <c r="RL78" i="6"/>
  <c r="RK78" i="6"/>
  <c r="RJ78" i="6"/>
  <c r="RI78" i="6"/>
  <c r="RH78" i="6"/>
  <c r="RG78" i="6"/>
  <c r="RF78" i="6"/>
  <c r="RE78" i="6"/>
  <c r="RD78" i="6"/>
  <c r="RC78" i="6"/>
  <c r="RB78" i="6"/>
  <c r="RA78" i="6"/>
  <c r="QZ78" i="6"/>
  <c r="QY78" i="6"/>
  <c r="QX78" i="6"/>
  <c r="QW78" i="6"/>
  <c r="QV78" i="6"/>
  <c r="QU78" i="6"/>
  <c r="QT78" i="6"/>
  <c r="QS78" i="6"/>
  <c r="QR78" i="6"/>
  <c r="QQ78" i="6"/>
  <c r="QP78" i="6"/>
  <c r="QO78" i="6"/>
  <c r="QN78" i="6"/>
  <c r="QM78" i="6"/>
  <c r="QL78" i="6"/>
  <c r="QK78" i="6"/>
  <c r="QJ78" i="6"/>
  <c r="QI78" i="6"/>
  <c r="QH78" i="6"/>
  <c r="QG78" i="6"/>
  <c r="QF78" i="6"/>
  <c r="QE78" i="6"/>
  <c r="QD78" i="6"/>
  <c r="QC78" i="6"/>
  <c r="QB78" i="6"/>
  <c r="QA78" i="6"/>
  <c r="PZ78" i="6"/>
  <c r="PY78" i="6"/>
  <c r="PX78" i="6"/>
  <c r="PW78" i="6"/>
  <c r="PV78" i="6"/>
  <c r="PU78" i="6"/>
  <c r="PT78" i="6"/>
  <c r="PS78" i="6"/>
  <c r="PR78" i="6"/>
  <c r="PQ78" i="6"/>
  <c r="PP78" i="6"/>
  <c r="PO78" i="6"/>
  <c r="PN78" i="6"/>
  <c r="PM78" i="6"/>
  <c r="PL78" i="6"/>
  <c r="PK78" i="6"/>
  <c r="PJ78" i="6"/>
  <c r="PI78" i="6"/>
  <c r="PH78" i="6"/>
  <c r="PG78" i="6"/>
  <c r="PF78" i="6"/>
  <c r="PE78" i="6"/>
  <c r="PD78" i="6"/>
  <c r="PC78" i="6"/>
  <c r="PB78" i="6"/>
  <c r="PA78" i="6"/>
  <c r="OZ78" i="6"/>
  <c r="OY78" i="6"/>
  <c r="OX78" i="6"/>
  <c r="OW78" i="6"/>
  <c r="OV78" i="6"/>
  <c r="OU78" i="6"/>
  <c r="OT78" i="6"/>
  <c r="OS78" i="6"/>
  <c r="OR78" i="6"/>
  <c r="OQ78" i="6"/>
  <c r="OP78" i="6"/>
  <c r="OO78" i="6"/>
  <c r="ON78" i="6"/>
  <c r="OM78" i="6"/>
  <c r="OL78" i="6"/>
  <c r="OK78" i="6"/>
  <c r="OJ78" i="6"/>
  <c r="OI78" i="6"/>
  <c r="OH78" i="6"/>
  <c r="OG78" i="6"/>
  <c r="OF78" i="6"/>
  <c r="OE78" i="6"/>
  <c r="OD78" i="6"/>
  <c r="OC78" i="6"/>
  <c r="OB78" i="6"/>
  <c r="OA78" i="6"/>
  <c r="NZ78" i="6"/>
  <c r="NY78" i="6"/>
  <c r="NX78" i="6"/>
  <c r="NW78" i="6"/>
  <c r="NV78" i="6"/>
  <c r="NU78" i="6"/>
  <c r="NT78" i="6"/>
  <c r="NS78" i="6"/>
  <c r="NR78" i="6"/>
  <c r="NQ78" i="6"/>
  <c r="NP78" i="6"/>
  <c r="NO78" i="6"/>
  <c r="NN78" i="6"/>
  <c r="NM78" i="6"/>
  <c r="NL78" i="6"/>
  <c r="NK78" i="6"/>
  <c r="NJ78" i="6"/>
  <c r="NI78" i="6"/>
  <c r="NH78" i="6"/>
  <c r="NG78" i="6"/>
  <c r="NF78" i="6"/>
  <c r="NE78" i="6"/>
  <c r="ND78" i="6"/>
  <c r="NC78" i="6"/>
  <c r="NB78" i="6"/>
  <c r="NA78" i="6"/>
  <c r="MZ78" i="6"/>
  <c r="MY78" i="6"/>
  <c r="MX78" i="6"/>
  <c r="MW78" i="6"/>
  <c r="MV78" i="6"/>
  <c r="MU78" i="6"/>
  <c r="MT78" i="6"/>
  <c r="MS78" i="6"/>
  <c r="MR78" i="6"/>
  <c r="MQ78" i="6"/>
  <c r="MP78" i="6"/>
  <c r="MO78" i="6"/>
  <c r="MN78" i="6"/>
  <c r="MM78" i="6"/>
  <c r="ML78" i="6"/>
  <c r="MK78" i="6"/>
  <c r="MJ78" i="6"/>
  <c r="MI78" i="6"/>
  <c r="MH78" i="6"/>
  <c r="MG78" i="6"/>
  <c r="MF78" i="6"/>
  <c r="ME78" i="6"/>
  <c r="MD78" i="6"/>
  <c r="MC78" i="6"/>
  <c r="MB78" i="6"/>
  <c r="MA78" i="6"/>
  <c r="LZ78" i="6"/>
  <c r="LY78" i="6"/>
  <c r="LX78" i="6"/>
  <c r="LW78" i="6"/>
  <c r="LV78" i="6"/>
  <c r="LU78" i="6"/>
  <c r="LT78" i="6"/>
  <c r="LS78" i="6"/>
  <c r="LR78" i="6"/>
  <c r="LQ78" i="6"/>
  <c r="LP78" i="6"/>
  <c r="LO78" i="6"/>
  <c r="LN78" i="6"/>
  <c r="LM78" i="6"/>
  <c r="LL78" i="6"/>
  <c r="LK78" i="6"/>
  <c r="LJ78" i="6"/>
  <c r="LI78" i="6"/>
  <c r="LH78" i="6"/>
  <c r="LG78" i="6"/>
  <c r="LF78" i="6"/>
  <c r="LE78" i="6"/>
  <c r="LD78" i="6"/>
  <c r="LC78" i="6"/>
  <c r="LB78" i="6"/>
  <c r="LA78" i="6"/>
  <c r="KZ78" i="6"/>
  <c r="KY78" i="6"/>
  <c r="KX78" i="6"/>
  <c r="KW78" i="6"/>
  <c r="KV78" i="6"/>
  <c r="KU78" i="6"/>
  <c r="KT78" i="6"/>
  <c r="KS78" i="6"/>
  <c r="KR78" i="6"/>
  <c r="KQ78" i="6"/>
  <c r="KP78" i="6"/>
  <c r="KO78" i="6"/>
  <c r="KN78" i="6"/>
  <c r="KM78" i="6"/>
  <c r="KL78" i="6"/>
  <c r="KK78" i="6"/>
  <c r="KJ78" i="6"/>
  <c r="KI78" i="6"/>
  <c r="KH78" i="6"/>
  <c r="KG78" i="6"/>
  <c r="KF78" i="6"/>
  <c r="KE78" i="6"/>
  <c r="KD78" i="6"/>
  <c r="KC78" i="6"/>
  <c r="KB78" i="6"/>
  <c r="KA78" i="6"/>
  <c r="JZ78" i="6"/>
  <c r="JY78" i="6"/>
  <c r="JX78" i="6"/>
  <c r="JW78" i="6"/>
  <c r="JV78" i="6"/>
  <c r="JU78" i="6"/>
  <c r="JT78" i="6"/>
  <c r="JS78" i="6"/>
  <c r="JR78" i="6"/>
  <c r="JQ78" i="6"/>
  <c r="JP78" i="6"/>
  <c r="JO78" i="6"/>
  <c r="JN78" i="6"/>
  <c r="JM78" i="6"/>
  <c r="JL78" i="6"/>
  <c r="JK78" i="6"/>
  <c r="JJ78" i="6"/>
  <c r="JI78" i="6"/>
  <c r="JH78" i="6"/>
  <c r="JG78" i="6"/>
  <c r="JF78" i="6"/>
  <c r="JE78" i="6"/>
  <c r="JD78" i="6"/>
  <c r="JC78" i="6"/>
  <c r="JB78" i="6"/>
  <c r="JA78" i="6"/>
  <c r="IZ78" i="6"/>
  <c r="IY78" i="6"/>
  <c r="IX78" i="6"/>
  <c r="IW78" i="6"/>
  <c r="IV78" i="6"/>
  <c r="IU78" i="6"/>
  <c r="IT78" i="6"/>
  <c r="IS78" i="6"/>
  <c r="IR78" i="6"/>
  <c r="IQ78" i="6"/>
  <c r="IP78" i="6"/>
  <c r="IO78" i="6"/>
  <c r="IN78" i="6"/>
  <c r="IM78" i="6"/>
  <c r="IL78" i="6"/>
  <c r="IK78" i="6"/>
  <c r="IJ78" i="6"/>
  <c r="II78" i="6"/>
  <c r="IH78" i="6"/>
  <c r="IG78" i="6"/>
  <c r="IF78" i="6"/>
  <c r="IE78" i="6"/>
  <c r="ID78" i="6"/>
  <c r="IC78" i="6"/>
  <c r="IB78" i="6"/>
  <c r="IA78" i="6"/>
  <c r="HZ78" i="6"/>
  <c r="HY78" i="6"/>
  <c r="HX78" i="6"/>
  <c r="HW78" i="6"/>
  <c r="HV78" i="6"/>
  <c r="HU78" i="6"/>
  <c r="HT78" i="6"/>
  <c r="HS78" i="6"/>
  <c r="HR78" i="6"/>
  <c r="HQ78" i="6"/>
  <c r="HP78" i="6"/>
  <c r="HO78" i="6"/>
  <c r="HN78" i="6"/>
  <c r="HM78" i="6"/>
  <c r="HL78" i="6"/>
  <c r="HK78" i="6"/>
  <c r="HJ78" i="6"/>
  <c r="HI78" i="6"/>
  <c r="HH78" i="6"/>
  <c r="HG78" i="6"/>
  <c r="HF78" i="6"/>
  <c r="HE78" i="6"/>
  <c r="HD78" i="6"/>
  <c r="HC78" i="6"/>
  <c r="HB78" i="6"/>
  <c r="HA78" i="6"/>
  <c r="GZ78" i="6"/>
  <c r="GY78" i="6"/>
  <c r="GX78" i="6"/>
  <c r="GW78" i="6"/>
  <c r="GV78" i="6"/>
  <c r="GU78" i="6"/>
  <c r="GT78" i="6"/>
  <c r="GS78" i="6"/>
  <c r="GR78" i="6"/>
  <c r="GQ78" i="6"/>
  <c r="GP78" i="6"/>
  <c r="GO78" i="6"/>
  <c r="GN78" i="6"/>
  <c r="GM78" i="6"/>
  <c r="GL78" i="6"/>
  <c r="GK78" i="6"/>
  <c r="GJ78" i="6"/>
  <c r="GI78" i="6"/>
  <c r="GH78" i="6"/>
  <c r="GG78" i="6"/>
  <c r="GF78" i="6"/>
  <c r="GE78" i="6"/>
  <c r="GD78" i="6"/>
  <c r="GC78" i="6"/>
  <c r="GB78" i="6"/>
  <c r="GA78" i="6"/>
  <c r="FZ78" i="6"/>
  <c r="FY78" i="6"/>
  <c r="FX78" i="6"/>
  <c r="FW78" i="6"/>
  <c r="FV78" i="6"/>
  <c r="FU78" i="6"/>
  <c r="FT78" i="6"/>
  <c r="FS78" i="6"/>
  <c r="FR78" i="6"/>
  <c r="FQ78" i="6"/>
  <c r="FP78" i="6"/>
  <c r="FO78" i="6"/>
  <c r="FN78" i="6"/>
  <c r="FM78" i="6"/>
  <c r="FL78" i="6"/>
  <c r="FK78" i="6"/>
  <c r="FJ78" i="6"/>
  <c r="FI78" i="6"/>
  <c r="FH78" i="6"/>
  <c r="FG78" i="6"/>
  <c r="FF78" i="6"/>
  <c r="FE78" i="6"/>
  <c r="FD78" i="6"/>
  <c r="FC78" i="6"/>
  <c r="FB78" i="6"/>
  <c r="FA78" i="6"/>
  <c r="EZ78" i="6"/>
  <c r="EY78" i="6"/>
  <c r="EX78" i="6"/>
  <c r="EW78" i="6"/>
  <c r="EV78" i="6"/>
  <c r="EU78" i="6"/>
  <c r="ET78" i="6"/>
  <c r="ES78" i="6"/>
  <c r="ER78" i="6"/>
  <c r="EQ78" i="6"/>
  <c r="EP78" i="6"/>
  <c r="EO78" i="6"/>
  <c r="EN78" i="6"/>
  <c r="EM78" i="6"/>
  <c r="EL78" i="6"/>
  <c r="EK78" i="6"/>
  <c r="EJ78" i="6"/>
  <c r="EI78" i="6"/>
  <c r="EH78" i="6"/>
  <c r="EG78" i="6"/>
  <c r="EF78" i="6"/>
  <c r="EE78" i="6"/>
  <c r="ED78" i="6"/>
  <c r="EC78" i="6"/>
  <c r="EB78" i="6"/>
  <c r="EA78" i="6"/>
  <c r="DZ78" i="6"/>
  <c r="DY78" i="6"/>
  <c r="DX78" i="6"/>
  <c r="DW78" i="6"/>
  <c r="DV78" i="6"/>
  <c r="DU78" i="6"/>
  <c r="DT78" i="6"/>
  <c r="DS78" i="6"/>
  <c r="DR78" i="6"/>
  <c r="DQ78" i="6"/>
  <c r="DP78" i="6"/>
  <c r="DO78" i="6"/>
  <c r="DN78" i="6"/>
  <c r="DM78" i="6"/>
  <c r="DL78" i="6"/>
  <c r="DK78" i="6"/>
  <c r="DJ78" i="6"/>
  <c r="DI78" i="6"/>
  <c r="DH78" i="6"/>
  <c r="DG78" i="6"/>
  <c r="DF78" i="6"/>
  <c r="DE78" i="6"/>
  <c r="DD78" i="6"/>
  <c r="DC78" i="6"/>
  <c r="DB78" i="6"/>
  <c r="DA78" i="6"/>
  <c r="CZ78" i="6"/>
  <c r="CY78" i="6"/>
  <c r="CX78" i="6"/>
  <c r="CW78" i="6"/>
  <c r="CV78" i="6"/>
  <c r="CU78" i="6"/>
  <c r="CT78" i="6"/>
  <c r="CS78" i="6"/>
  <c r="CR78" i="6"/>
  <c r="CQ78" i="6"/>
  <c r="CP78" i="6"/>
  <c r="CO78" i="6"/>
  <c r="CN78" i="6"/>
  <c r="CM78" i="6"/>
  <c r="CL78" i="6"/>
  <c r="CK78" i="6"/>
  <c r="CJ78" i="6"/>
  <c r="CI78" i="6"/>
  <c r="CH78" i="6"/>
  <c r="CG78" i="6"/>
  <c r="CF78" i="6"/>
  <c r="CE78" i="6"/>
  <c r="CD78" i="6"/>
  <c r="CC78" i="6"/>
  <c r="CB78" i="6"/>
  <c r="CA78" i="6"/>
  <c r="BZ78" i="6"/>
  <c r="BY78" i="6"/>
  <c r="BX78" i="6"/>
  <c r="BW78" i="6"/>
  <c r="BV78" i="6"/>
  <c r="BU78" i="6"/>
  <c r="BT78" i="6"/>
  <c r="BS78" i="6"/>
  <c r="BR78" i="6"/>
  <c r="BQ78" i="6"/>
  <c r="BP78" i="6"/>
  <c r="BO78" i="6"/>
  <c r="BN78" i="6"/>
  <c r="BM78" i="6"/>
  <c r="BL78" i="6"/>
  <c r="BK78" i="6"/>
  <c r="BJ78" i="6"/>
  <c r="BI78" i="6"/>
  <c r="BH78" i="6"/>
  <c r="BG78" i="6"/>
  <c r="BF78" i="6"/>
  <c r="BE78" i="6"/>
  <c r="BD78" i="6"/>
  <c r="BC78" i="6"/>
  <c r="BB78" i="6"/>
  <c r="BA78" i="6"/>
  <c r="AZ78" i="6"/>
  <c r="AY78" i="6"/>
  <c r="AX78" i="6"/>
  <c r="AW78" i="6"/>
  <c r="AV78" i="6"/>
  <c r="AU78" i="6"/>
  <c r="AT78" i="6"/>
  <c r="AS78" i="6"/>
  <c r="AR78" i="6"/>
  <c r="AQ78" i="6"/>
  <c r="AP78" i="6"/>
  <c r="AO78" i="6"/>
  <c r="AN78" i="6"/>
  <c r="AM78" i="6"/>
  <c r="AL78" i="6"/>
  <c r="AK78" i="6"/>
  <c r="AJ78" i="6"/>
  <c r="AI78" i="6"/>
  <c r="AH78" i="6"/>
  <c r="AG78" i="6"/>
  <c r="AF78" i="6"/>
  <c r="AE78" i="6"/>
  <c r="AD78" i="6"/>
  <c r="AC78" i="6"/>
  <c r="AB78" i="6"/>
  <c r="AA78" i="6"/>
  <c r="Z78" i="6"/>
  <c r="Y78" i="6"/>
  <c r="X78" i="6"/>
  <c r="W78" i="6"/>
  <c r="V78" i="6"/>
  <c r="U78" i="6"/>
  <c r="T78" i="6"/>
  <c r="S78" i="6"/>
  <c r="R78" i="6"/>
  <c r="Q78" i="6"/>
  <c r="P78" i="6"/>
  <c r="O78" i="6"/>
  <c r="N78" i="6"/>
  <c r="M78" i="6"/>
  <c r="I78" i="6"/>
  <c r="I75" i="6"/>
  <c r="AE72" i="6"/>
  <c r="AD72" i="6"/>
  <c r="AC72" i="6"/>
  <c r="AB72" i="6"/>
  <c r="AA72" i="6"/>
  <c r="Z72" i="6"/>
  <c r="Y72" i="6"/>
  <c r="X72" i="6"/>
  <c r="W72" i="6"/>
  <c r="V72" i="6"/>
  <c r="U72" i="6"/>
  <c r="T72" i="6"/>
  <c r="S72" i="6"/>
  <c r="SX71" i="6"/>
  <c r="SW71" i="6"/>
  <c r="SV71" i="6"/>
  <c r="SU71" i="6"/>
  <c r="ST71" i="6"/>
  <c r="SS71" i="6"/>
  <c r="SR71" i="6"/>
  <c r="SQ71" i="6"/>
  <c r="SP71" i="6"/>
  <c r="SO71" i="6"/>
  <c r="SN71" i="6"/>
  <c r="SM71" i="6"/>
  <c r="SL71" i="6"/>
  <c r="SK71" i="6"/>
  <c r="SJ71" i="6"/>
  <c r="SI71" i="6"/>
  <c r="SH71" i="6"/>
  <c r="SG71" i="6"/>
  <c r="SF71" i="6"/>
  <c r="SE71" i="6"/>
  <c r="SD71" i="6"/>
  <c r="SC71" i="6"/>
  <c r="SB71" i="6"/>
  <c r="SA71" i="6"/>
  <c r="RZ71" i="6"/>
  <c r="RY71" i="6"/>
  <c r="RX71" i="6"/>
  <c r="RW71" i="6"/>
  <c r="RV71" i="6"/>
  <c r="RU71" i="6"/>
  <c r="RT71" i="6"/>
  <c r="RS71" i="6"/>
  <c r="RR71" i="6"/>
  <c r="RQ71" i="6"/>
  <c r="RP71" i="6"/>
  <c r="RO71" i="6"/>
  <c r="RN71" i="6"/>
  <c r="RM71" i="6"/>
  <c r="RL71" i="6"/>
  <c r="RK71" i="6"/>
  <c r="RJ71" i="6"/>
  <c r="RI71" i="6"/>
  <c r="RH71" i="6"/>
  <c r="RG71" i="6"/>
  <c r="RF71" i="6"/>
  <c r="RE71" i="6"/>
  <c r="RD71" i="6"/>
  <c r="RC71" i="6"/>
  <c r="RB71" i="6"/>
  <c r="RA71" i="6"/>
  <c r="QZ71" i="6"/>
  <c r="QY71" i="6"/>
  <c r="QX71" i="6"/>
  <c r="QW71" i="6"/>
  <c r="QV71" i="6"/>
  <c r="QU71" i="6"/>
  <c r="QT71" i="6"/>
  <c r="QS71" i="6"/>
  <c r="QR71" i="6"/>
  <c r="QQ71" i="6"/>
  <c r="QP71" i="6"/>
  <c r="QO71" i="6"/>
  <c r="QN71" i="6"/>
  <c r="QM71" i="6"/>
  <c r="QL71" i="6"/>
  <c r="QK71" i="6"/>
  <c r="QJ71" i="6"/>
  <c r="QI71" i="6"/>
  <c r="QH71" i="6"/>
  <c r="QG71" i="6"/>
  <c r="QF71" i="6"/>
  <c r="QE71" i="6"/>
  <c r="QD71" i="6"/>
  <c r="QC71" i="6"/>
  <c r="QB71" i="6"/>
  <c r="QA71" i="6"/>
  <c r="PZ71" i="6"/>
  <c r="PY71" i="6"/>
  <c r="PX71" i="6"/>
  <c r="PW71" i="6"/>
  <c r="PV71" i="6"/>
  <c r="PU71" i="6"/>
  <c r="PT71" i="6"/>
  <c r="PS71" i="6"/>
  <c r="PR71" i="6"/>
  <c r="PQ71" i="6"/>
  <c r="PP71" i="6"/>
  <c r="PO71" i="6"/>
  <c r="PN71" i="6"/>
  <c r="PM71" i="6"/>
  <c r="PL71" i="6"/>
  <c r="PK71" i="6"/>
  <c r="PJ71" i="6"/>
  <c r="PI71" i="6"/>
  <c r="PH71" i="6"/>
  <c r="PG71" i="6"/>
  <c r="PF71" i="6"/>
  <c r="PE71" i="6"/>
  <c r="PD71" i="6"/>
  <c r="PC71" i="6"/>
  <c r="PB71" i="6"/>
  <c r="PA71" i="6"/>
  <c r="OZ71" i="6"/>
  <c r="OY71" i="6"/>
  <c r="OX71" i="6"/>
  <c r="OW71" i="6"/>
  <c r="OV71" i="6"/>
  <c r="OU71" i="6"/>
  <c r="OT71" i="6"/>
  <c r="OS71" i="6"/>
  <c r="OR71" i="6"/>
  <c r="OQ71" i="6"/>
  <c r="OP71" i="6"/>
  <c r="OO71" i="6"/>
  <c r="ON71" i="6"/>
  <c r="OM71" i="6"/>
  <c r="OL71" i="6"/>
  <c r="OK71" i="6"/>
  <c r="OJ71" i="6"/>
  <c r="OI71" i="6"/>
  <c r="OH71" i="6"/>
  <c r="OG71" i="6"/>
  <c r="OF71" i="6"/>
  <c r="OE71" i="6"/>
  <c r="OD71" i="6"/>
  <c r="OC71" i="6"/>
  <c r="OB71" i="6"/>
  <c r="OA71" i="6"/>
  <c r="NZ71" i="6"/>
  <c r="NY71" i="6"/>
  <c r="NX71" i="6"/>
  <c r="NW71" i="6"/>
  <c r="NV71" i="6"/>
  <c r="NU71" i="6"/>
  <c r="NT71" i="6"/>
  <c r="NS71" i="6"/>
  <c r="NR71" i="6"/>
  <c r="NQ71" i="6"/>
  <c r="NP71" i="6"/>
  <c r="NO71" i="6"/>
  <c r="NN71" i="6"/>
  <c r="NM71" i="6"/>
  <c r="NL71" i="6"/>
  <c r="NK71" i="6"/>
  <c r="NJ71" i="6"/>
  <c r="NI71" i="6"/>
  <c r="NH71" i="6"/>
  <c r="NG71" i="6"/>
  <c r="NF71" i="6"/>
  <c r="NE71" i="6"/>
  <c r="ND71" i="6"/>
  <c r="NC71" i="6"/>
  <c r="NB71" i="6"/>
  <c r="NA71" i="6"/>
  <c r="MZ71" i="6"/>
  <c r="MY71" i="6"/>
  <c r="MX71" i="6"/>
  <c r="MW71" i="6"/>
  <c r="MV71" i="6"/>
  <c r="MU71" i="6"/>
  <c r="MT71" i="6"/>
  <c r="MS71" i="6"/>
  <c r="MR71" i="6"/>
  <c r="MQ71" i="6"/>
  <c r="MP71" i="6"/>
  <c r="MO71" i="6"/>
  <c r="MN71" i="6"/>
  <c r="MM71" i="6"/>
  <c r="ML71" i="6"/>
  <c r="MK71" i="6"/>
  <c r="MJ71" i="6"/>
  <c r="MI71" i="6"/>
  <c r="MH71" i="6"/>
  <c r="MG71" i="6"/>
  <c r="MF71" i="6"/>
  <c r="ME71" i="6"/>
  <c r="MD71" i="6"/>
  <c r="MC71" i="6"/>
  <c r="MB71" i="6"/>
  <c r="MA71" i="6"/>
  <c r="LZ71" i="6"/>
  <c r="LY71" i="6"/>
  <c r="LX71" i="6"/>
  <c r="LW71" i="6"/>
  <c r="LV71" i="6"/>
  <c r="LU71" i="6"/>
  <c r="LT71" i="6"/>
  <c r="LS71" i="6"/>
  <c r="LR71" i="6"/>
  <c r="LQ71" i="6"/>
  <c r="LP71" i="6"/>
  <c r="LO71" i="6"/>
  <c r="LN71" i="6"/>
  <c r="LM71" i="6"/>
  <c r="LL71" i="6"/>
  <c r="LK71" i="6"/>
  <c r="LJ71" i="6"/>
  <c r="LI71" i="6"/>
  <c r="LH71" i="6"/>
  <c r="LG71" i="6"/>
  <c r="LF71" i="6"/>
  <c r="LE71" i="6"/>
  <c r="LD71" i="6"/>
  <c r="LC71" i="6"/>
  <c r="LB71" i="6"/>
  <c r="LA71" i="6"/>
  <c r="KZ71" i="6"/>
  <c r="KY71" i="6"/>
  <c r="KX71" i="6"/>
  <c r="KW71" i="6"/>
  <c r="KV71" i="6"/>
  <c r="KU71" i="6"/>
  <c r="KT71" i="6"/>
  <c r="KS71" i="6"/>
  <c r="KR71" i="6"/>
  <c r="KQ71" i="6"/>
  <c r="KP71" i="6"/>
  <c r="KO71" i="6"/>
  <c r="KN71" i="6"/>
  <c r="KM71" i="6"/>
  <c r="KL71" i="6"/>
  <c r="KK71" i="6"/>
  <c r="KJ71" i="6"/>
  <c r="KI71" i="6"/>
  <c r="KH71" i="6"/>
  <c r="KG71" i="6"/>
  <c r="KF71" i="6"/>
  <c r="KE71" i="6"/>
  <c r="KD71" i="6"/>
  <c r="KC71" i="6"/>
  <c r="KB71" i="6"/>
  <c r="KA71" i="6"/>
  <c r="JZ71" i="6"/>
  <c r="JY71" i="6"/>
  <c r="JX71" i="6"/>
  <c r="JW71" i="6"/>
  <c r="JV71" i="6"/>
  <c r="JU71" i="6"/>
  <c r="JT71" i="6"/>
  <c r="JS71" i="6"/>
  <c r="JR71" i="6"/>
  <c r="JQ71" i="6"/>
  <c r="JP71" i="6"/>
  <c r="JO71" i="6"/>
  <c r="JN71" i="6"/>
  <c r="JM71" i="6"/>
  <c r="JL71" i="6"/>
  <c r="JK71" i="6"/>
  <c r="JJ71" i="6"/>
  <c r="JI71" i="6"/>
  <c r="JH71" i="6"/>
  <c r="JG71" i="6"/>
  <c r="JF71" i="6"/>
  <c r="JE71" i="6"/>
  <c r="JD71" i="6"/>
  <c r="JC71" i="6"/>
  <c r="JB71" i="6"/>
  <c r="JA71" i="6"/>
  <c r="IZ71" i="6"/>
  <c r="IY71" i="6"/>
  <c r="IX71" i="6"/>
  <c r="IW71" i="6"/>
  <c r="IV71" i="6"/>
  <c r="IU71" i="6"/>
  <c r="IT71" i="6"/>
  <c r="IS71" i="6"/>
  <c r="IR71" i="6"/>
  <c r="IQ71" i="6"/>
  <c r="IP71" i="6"/>
  <c r="IO71" i="6"/>
  <c r="IN71" i="6"/>
  <c r="IM71" i="6"/>
  <c r="IL71" i="6"/>
  <c r="IK71" i="6"/>
  <c r="IJ71" i="6"/>
  <c r="II71" i="6"/>
  <c r="IH71" i="6"/>
  <c r="IG71" i="6"/>
  <c r="IF71" i="6"/>
  <c r="IE71" i="6"/>
  <c r="ID71" i="6"/>
  <c r="IC71" i="6"/>
  <c r="IB71" i="6"/>
  <c r="IA71" i="6"/>
  <c r="HZ71" i="6"/>
  <c r="HY71" i="6"/>
  <c r="HX71" i="6"/>
  <c r="HW71" i="6"/>
  <c r="HV71" i="6"/>
  <c r="HU71" i="6"/>
  <c r="HT71" i="6"/>
  <c r="HS71" i="6"/>
  <c r="HR71" i="6"/>
  <c r="HQ71" i="6"/>
  <c r="HP71" i="6"/>
  <c r="HO71" i="6"/>
  <c r="HN71" i="6"/>
  <c r="HM71" i="6"/>
  <c r="HL71" i="6"/>
  <c r="HK71" i="6"/>
  <c r="HJ71" i="6"/>
  <c r="HI71" i="6"/>
  <c r="HH71" i="6"/>
  <c r="HG71" i="6"/>
  <c r="HF71" i="6"/>
  <c r="HE71" i="6"/>
  <c r="HD71" i="6"/>
  <c r="HC71" i="6"/>
  <c r="HB71" i="6"/>
  <c r="HA71" i="6"/>
  <c r="GZ71" i="6"/>
  <c r="GY71" i="6"/>
  <c r="GX71" i="6"/>
  <c r="GW71" i="6"/>
  <c r="GV71" i="6"/>
  <c r="GU71" i="6"/>
  <c r="GT71" i="6"/>
  <c r="GS71" i="6"/>
  <c r="GR71" i="6"/>
  <c r="GQ71" i="6"/>
  <c r="GP71" i="6"/>
  <c r="GO71" i="6"/>
  <c r="GN71" i="6"/>
  <c r="GM71" i="6"/>
  <c r="GL71" i="6"/>
  <c r="GK71" i="6"/>
  <c r="GJ71" i="6"/>
  <c r="GI71" i="6"/>
  <c r="GH71" i="6"/>
  <c r="GG71" i="6"/>
  <c r="GF71" i="6"/>
  <c r="GE71" i="6"/>
  <c r="GD71" i="6"/>
  <c r="GC71" i="6"/>
  <c r="GB71" i="6"/>
  <c r="GA71" i="6"/>
  <c r="FZ71" i="6"/>
  <c r="FY71" i="6"/>
  <c r="FX71" i="6"/>
  <c r="FW71" i="6"/>
  <c r="FV71" i="6"/>
  <c r="FU71" i="6"/>
  <c r="FT71" i="6"/>
  <c r="FS71" i="6"/>
  <c r="FR71" i="6"/>
  <c r="FQ71" i="6"/>
  <c r="FP71" i="6"/>
  <c r="FO71" i="6"/>
  <c r="FN71" i="6"/>
  <c r="FM71" i="6"/>
  <c r="FL71" i="6"/>
  <c r="FK71" i="6"/>
  <c r="FJ71" i="6"/>
  <c r="FI71" i="6"/>
  <c r="FH71" i="6"/>
  <c r="FG71" i="6"/>
  <c r="FF71" i="6"/>
  <c r="FE71" i="6"/>
  <c r="FD71" i="6"/>
  <c r="FC71" i="6"/>
  <c r="FB71" i="6"/>
  <c r="FA71" i="6"/>
  <c r="EZ71" i="6"/>
  <c r="EY71" i="6"/>
  <c r="EX71" i="6"/>
  <c r="EW71" i="6"/>
  <c r="EV71" i="6"/>
  <c r="EU71" i="6"/>
  <c r="ET71" i="6"/>
  <c r="ES71" i="6"/>
  <c r="ER71" i="6"/>
  <c r="EQ71" i="6"/>
  <c r="EP71" i="6"/>
  <c r="EO71" i="6"/>
  <c r="EN71" i="6"/>
  <c r="EM71" i="6"/>
  <c r="EL71" i="6"/>
  <c r="EK71" i="6"/>
  <c r="EJ71" i="6"/>
  <c r="EI71" i="6"/>
  <c r="EH71" i="6"/>
  <c r="EG71" i="6"/>
  <c r="EF71" i="6"/>
  <c r="EE71" i="6"/>
  <c r="ED71" i="6"/>
  <c r="EC71" i="6"/>
  <c r="EB71" i="6"/>
  <c r="EA71" i="6"/>
  <c r="DZ71" i="6"/>
  <c r="DY71" i="6"/>
  <c r="DX71" i="6"/>
  <c r="DW71" i="6"/>
  <c r="DV71" i="6"/>
  <c r="DU71" i="6"/>
  <c r="DT71" i="6"/>
  <c r="DS71" i="6"/>
  <c r="DR71" i="6"/>
  <c r="DQ71" i="6"/>
  <c r="DP71" i="6"/>
  <c r="DO71" i="6"/>
  <c r="DN71" i="6"/>
  <c r="DM71" i="6"/>
  <c r="DL71" i="6"/>
  <c r="DK71" i="6"/>
  <c r="DJ71" i="6"/>
  <c r="DI71" i="6"/>
  <c r="DH71" i="6"/>
  <c r="DG71" i="6"/>
  <c r="DF71" i="6"/>
  <c r="DE71" i="6"/>
  <c r="DD71" i="6"/>
  <c r="DC71" i="6"/>
  <c r="DB71" i="6"/>
  <c r="DA71" i="6"/>
  <c r="CZ71" i="6"/>
  <c r="CY71" i="6"/>
  <c r="CX71" i="6"/>
  <c r="CW71" i="6"/>
  <c r="CV71" i="6"/>
  <c r="CU71" i="6"/>
  <c r="CT71" i="6"/>
  <c r="CS71" i="6"/>
  <c r="CR71" i="6"/>
  <c r="CQ71" i="6"/>
  <c r="CP71" i="6"/>
  <c r="CO71" i="6"/>
  <c r="CN71" i="6"/>
  <c r="CM71" i="6"/>
  <c r="CL71" i="6"/>
  <c r="CK71" i="6"/>
  <c r="CJ71" i="6"/>
  <c r="CI71" i="6"/>
  <c r="CH71" i="6"/>
  <c r="CG71" i="6"/>
  <c r="CF71" i="6"/>
  <c r="CE71" i="6"/>
  <c r="CD71" i="6"/>
  <c r="CC71" i="6"/>
  <c r="CB71" i="6"/>
  <c r="CA71" i="6"/>
  <c r="BZ71" i="6"/>
  <c r="BY71" i="6"/>
  <c r="BX71" i="6"/>
  <c r="BW71" i="6"/>
  <c r="BV71" i="6"/>
  <c r="BU71" i="6"/>
  <c r="BT71" i="6"/>
  <c r="BS71" i="6"/>
  <c r="BR71" i="6"/>
  <c r="BQ71" i="6"/>
  <c r="BP71" i="6"/>
  <c r="BO71" i="6"/>
  <c r="BN71" i="6"/>
  <c r="BM71" i="6"/>
  <c r="BL71" i="6"/>
  <c r="BK71" i="6"/>
  <c r="BJ71" i="6"/>
  <c r="BI71" i="6"/>
  <c r="BH71" i="6"/>
  <c r="BG71" i="6"/>
  <c r="BF71" i="6"/>
  <c r="BE71" i="6"/>
  <c r="BD71" i="6"/>
  <c r="BC71" i="6"/>
  <c r="BB71" i="6"/>
  <c r="BA71" i="6"/>
  <c r="AZ71" i="6"/>
  <c r="AY71" i="6"/>
  <c r="AX71" i="6"/>
  <c r="AW71" i="6"/>
  <c r="AV71" i="6"/>
  <c r="AU71" i="6"/>
  <c r="AT71" i="6"/>
  <c r="AS71" i="6"/>
  <c r="AR71" i="6"/>
  <c r="AQ71" i="6"/>
  <c r="AP71" i="6"/>
  <c r="AO71" i="6"/>
  <c r="AN71" i="6"/>
  <c r="AM71" i="6"/>
  <c r="AL71" i="6"/>
  <c r="AK71" i="6"/>
  <c r="AJ71" i="6"/>
  <c r="AI71" i="6"/>
  <c r="AH71" i="6"/>
  <c r="AG71" i="6"/>
  <c r="AF71" i="6"/>
  <c r="AE71" i="6"/>
  <c r="AD71" i="6"/>
  <c r="AC71" i="6"/>
  <c r="AB71" i="6"/>
  <c r="AA71" i="6"/>
  <c r="Z71" i="6"/>
  <c r="Y71" i="6"/>
  <c r="X71" i="6"/>
  <c r="W71" i="6"/>
  <c r="V71" i="6"/>
  <c r="U71" i="6"/>
  <c r="T71" i="6"/>
  <c r="S71" i="6"/>
  <c r="R71" i="6"/>
  <c r="Q71" i="6"/>
  <c r="P71" i="6"/>
  <c r="O71" i="6"/>
  <c r="N71" i="6"/>
  <c r="M71" i="6"/>
  <c r="I71" i="6"/>
  <c r="SX70" i="6"/>
  <c r="SW70" i="6"/>
  <c r="SV70" i="6"/>
  <c r="SU70" i="6"/>
  <c r="ST70" i="6"/>
  <c r="SS70" i="6"/>
  <c r="SR70" i="6"/>
  <c r="SQ70" i="6"/>
  <c r="SP70" i="6"/>
  <c r="SO70" i="6"/>
  <c r="SN70" i="6"/>
  <c r="SM70" i="6"/>
  <c r="SL70" i="6"/>
  <c r="SK70" i="6"/>
  <c r="SJ70" i="6"/>
  <c r="SI70" i="6"/>
  <c r="SH70" i="6"/>
  <c r="SG70" i="6"/>
  <c r="SF70" i="6"/>
  <c r="SE70" i="6"/>
  <c r="SD70" i="6"/>
  <c r="SC70" i="6"/>
  <c r="SB70" i="6"/>
  <c r="SA70" i="6"/>
  <c r="RZ70" i="6"/>
  <c r="RY70" i="6"/>
  <c r="RX70" i="6"/>
  <c r="RW70" i="6"/>
  <c r="RV70" i="6"/>
  <c r="RU70" i="6"/>
  <c r="RT70" i="6"/>
  <c r="RS70" i="6"/>
  <c r="RR70" i="6"/>
  <c r="RQ70" i="6"/>
  <c r="RP70" i="6"/>
  <c r="RO70" i="6"/>
  <c r="RN70" i="6"/>
  <c r="RM70" i="6"/>
  <c r="RL70" i="6"/>
  <c r="RK70" i="6"/>
  <c r="RJ70" i="6"/>
  <c r="RI70" i="6"/>
  <c r="RH70" i="6"/>
  <c r="RG70" i="6"/>
  <c r="RF70" i="6"/>
  <c r="RE70" i="6"/>
  <c r="RD70" i="6"/>
  <c r="RC70" i="6"/>
  <c r="RB70" i="6"/>
  <c r="RA70" i="6"/>
  <c r="QZ70" i="6"/>
  <c r="QY70" i="6"/>
  <c r="QX70" i="6"/>
  <c r="QW70" i="6"/>
  <c r="QV70" i="6"/>
  <c r="QU70" i="6"/>
  <c r="QT70" i="6"/>
  <c r="QS70" i="6"/>
  <c r="QR70" i="6"/>
  <c r="QQ70" i="6"/>
  <c r="QP70" i="6"/>
  <c r="QO70" i="6"/>
  <c r="QN70" i="6"/>
  <c r="QM70" i="6"/>
  <c r="QL70" i="6"/>
  <c r="QK70" i="6"/>
  <c r="QJ70" i="6"/>
  <c r="QI70" i="6"/>
  <c r="QH70" i="6"/>
  <c r="QG70" i="6"/>
  <c r="QF70" i="6"/>
  <c r="QE70" i="6"/>
  <c r="QD70" i="6"/>
  <c r="QC70" i="6"/>
  <c r="QB70" i="6"/>
  <c r="QA70" i="6"/>
  <c r="PZ70" i="6"/>
  <c r="PY70" i="6"/>
  <c r="PX70" i="6"/>
  <c r="PW70" i="6"/>
  <c r="PV70" i="6"/>
  <c r="PU70" i="6"/>
  <c r="PT70" i="6"/>
  <c r="PS70" i="6"/>
  <c r="PR70" i="6"/>
  <c r="PQ70" i="6"/>
  <c r="PP70" i="6"/>
  <c r="PO70" i="6"/>
  <c r="PN70" i="6"/>
  <c r="PM70" i="6"/>
  <c r="PL70" i="6"/>
  <c r="PK70" i="6"/>
  <c r="PJ70" i="6"/>
  <c r="PI70" i="6"/>
  <c r="PH70" i="6"/>
  <c r="PG70" i="6"/>
  <c r="PF70" i="6"/>
  <c r="PE70" i="6"/>
  <c r="PD70" i="6"/>
  <c r="PC70" i="6"/>
  <c r="PB70" i="6"/>
  <c r="PA70" i="6"/>
  <c r="OZ70" i="6"/>
  <c r="OY70" i="6"/>
  <c r="OX70" i="6"/>
  <c r="OW70" i="6"/>
  <c r="OV70" i="6"/>
  <c r="OU70" i="6"/>
  <c r="OT70" i="6"/>
  <c r="OS70" i="6"/>
  <c r="OR70" i="6"/>
  <c r="OQ70" i="6"/>
  <c r="OP70" i="6"/>
  <c r="OO70" i="6"/>
  <c r="ON70" i="6"/>
  <c r="OM70" i="6"/>
  <c r="OL70" i="6"/>
  <c r="OK70" i="6"/>
  <c r="OJ70" i="6"/>
  <c r="OI70" i="6"/>
  <c r="OH70" i="6"/>
  <c r="OG70" i="6"/>
  <c r="OF70" i="6"/>
  <c r="OE70" i="6"/>
  <c r="OD70" i="6"/>
  <c r="OC70" i="6"/>
  <c r="OB70" i="6"/>
  <c r="OA70" i="6"/>
  <c r="NZ70" i="6"/>
  <c r="NY70" i="6"/>
  <c r="NX70" i="6"/>
  <c r="NW70" i="6"/>
  <c r="NV70" i="6"/>
  <c r="NU70" i="6"/>
  <c r="NT70" i="6"/>
  <c r="NS70" i="6"/>
  <c r="NR70" i="6"/>
  <c r="NQ70" i="6"/>
  <c r="NP70" i="6"/>
  <c r="NO70" i="6"/>
  <c r="NN70" i="6"/>
  <c r="NM70" i="6"/>
  <c r="NL70" i="6"/>
  <c r="NK70" i="6"/>
  <c r="NJ70" i="6"/>
  <c r="NI70" i="6"/>
  <c r="NH70" i="6"/>
  <c r="NG70" i="6"/>
  <c r="NF70" i="6"/>
  <c r="NE70" i="6"/>
  <c r="ND70" i="6"/>
  <c r="NC70" i="6"/>
  <c r="NB70" i="6"/>
  <c r="NA70" i="6"/>
  <c r="MZ70" i="6"/>
  <c r="MY70" i="6"/>
  <c r="MX70" i="6"/>
  <c r="MW70" i="6"/>
  <c r="MV70" i="6"/>
  <c r="MU70" i="6"/>
  <c r="MT70" i="6"/>
  <c r="MS70" i="6"/>
  <c r="MR70" i="6"/>
  <c r="MQ70" i="6"/>
  <c r="MP70" i="6"/>
  <c r="MO70" i="6"/>
  <c r="MN70" i="6"/>
  <c r="MM70" i="6"/>
  <c r="ML70" i="6"/>
  <c r="MK70" i="6"/>
  <c r="MJ70" i="6"/>
  <c r="MI70" i="6"/>
  <c r="MH70" i="6"/>
  <c r="MG70" i="6"/>
  <c r="MF70" i="6"/>
  <c r="ME70" i="6"/>
  <c r="MD70" i="6"/>
  <c r="MC70" i="6"/>
  <c r="MB70" i="6"/>
  <c r="MA70" i="6"/>
  <c r="LZ70" i="6"/>
  <c r="LY70" i="6"/>
  <c r="LX70" i="6"/>
  <c r="LW70" i="6"/>
  <c r="LV70" i="6"/>
  <c r="LU70" i="6"/>
  <c r="LT70" i="6"/>
  <c r="LS70" i="6"/>
  <c r="LR70" i="6"/>
  <c r="LQ70" i="6"/>
  <c r="LP70" i="6"/>
  <c r="LO70" i="6"/>
  <c r="LN70" i="6"/>
  <c r="LM70" i="6"/>
  <c r="LL70" i="6"/>
  <c r="LK70" i="6"/>
  <c r="LJ70" i="6"/>
  <c r="LI70" i="6"/>
  <c r="LH70" i="6"/>
  <c r="LG70" i="6"/>
  <c r="LF70" i="6"/>
  <c r="LE70" i="6"/>
  <c r="LD70" i="6"/>
  <c r="LC70" i="6"/>
  <c r="LB70" i="6"/>
  <c r="LA70" i="6"/>
  <c r="KZ70" i="6"/>
  <c r="KY70" i="6"/>
  <c r="KX70" i="6"/>
  <c r="KW70" i="6"/>
  <c r="KV70" i="6"/>
  <c r="KU70" i="6"/>
  <c r="KT70" i="6"/>
  <c r="KS70" i="6"/>
  <c r="KR70" i="6"/>
  <c r="KQ70" i="6"/>
  <c r="KP70" i="6"/>
  <c r="KO70" i="6"/>
  <c r="KN70" i="6"/>
  <c r="KM70" i="6"/>
  <c r="KL70" i="6"/>
  <c r="KK70" i="6"/>
  <c r="KJ70" i="6"/>
  <c r="KI70" i="6"/>
  <c r="KH70" i="6"/>
  <c r="KG70" i="6"/>
  <c r="KF70" i="6"/>
  <c r="KE70" i="6"/>
  <c r="KD70" i="6"/>
  <c r="KC70" i="6"/>
  <c r="KB70" i="6"/>
  <c r="KA70" i="6"/>
  <c r="JZ70" i="6"/>
  <c r="JY70" i="6"/>
  <c r="JX70" i="6"/>
  <c r="JW70" i="6"/>
  <c r="JV70" i="6"/>
  <c r="JU70" i="6"/>
  <c r="JT70" i="6"/>
  <c r="JS70" i="6"/>
  <c r="JR70" i="6"/>
  <c r="JQ70" i="6"/>
  <c r="JP70" i="6"/>
  <c r="JO70" i="6"/>
  <c r="JN70" i="6"/>
  <c r="JM70" i="6"/>
  <c r="JL70" i="6"/>
  <c r="JK70" i="6"/>
  <c r="JJ70" i="6"/>
  <c r="JI70" i="6"/>
  <c r="JH70" i="6"/>
  <c r="JG70" i="6"/>
  <c r="JF70" i="6"/>
  <c r="JE70" i="6"/>
  <c r="JD70" i="6"/>
  <c r="JC70" i="6"/>
  <c r="JB70" i="6"/>
  <c r="JA70" i="6"/>
  <c r="IZ70" i="6"/>
  <c r="IY70" i="6"/>
  <c r="IX70" i="6"/>
  <c r="IW70" i="6"/>
  <c r="IV70" i="6"/>
  <c r="IU70" i="6"/>
  <c r="IT70" i="6"/>
  <c r="IS70" i="6"/>
  <c r="IR70" i="6"/>
  <c r="IQ70" i="6"/>
  <c r="IP70" i="6"/>
  <c r="IO70" i="6"/>
  <c r="IN70" i="6"/>
  <c r="IM70" i="6"/>
  <c r="IL70" i="6"/>
  <c r="IK70" i="6"/>
  <c r="IJ70" i="6"/>
  <c r="II70" i="6"/>
  <c r="IH70" i="6"/>
  <c r="IG70" i="6"/>
  <c r="IF70" i="6"/>
  <c r="IE70" i="6"/>
  <c r="ID70" i="6"/>
  <c r="IC70" i="6"/>
  <c r="IB70" i="6"/>
  <c r="IA70" i="6"/>
  <c r="HZ70" i="6"/>
  <c r="HY70" i="6"/>
  <c r="HX70" i="6"/>
  <c r="HW70" i="6"/>
  <c r="HV70" i="6"/>
  <c r="HU70" i="6"/>
  <c r="HT70" i="6"/>
  <c r="HS70" i="6"/>
  <c r="HR70" i="6"/>
  <c r="HQ70" i="6"/>
  <c r="HP70" i="6"/>
  <c r="HO70" i="6"/>
  <c r="HN70" i="6"/>
  <c r="HM70" i="6"/>
  <c r="HL70" i="6"/>
  <c r="HK70" i="6"/>
  <c r="HJ70" i="6"/>
  <c r="HI70" i="6"/>
  <c r="HH70" i="6"/>
  <c r="HG70" i="6"/>
  <c r="HF70" i="6"/>
  <c r="HE70" i="6"/>
  <c r="HD70" i="6"/>
  <c r="HC70" i="6"/>
  <c r="HB70" i="6"/>
  <c r="HA70" i="6"/>
  <c r="GZ70" i="6"/>
  <c r="GY70" i="6"/>
  <c r="GX70" i="6"/>
  <c r="GW70" i="6"/>
  <c r="GV70" i="6"/>
  <c r="GU70" i="6"/>
  <c r="GT70" i="6"/>
  <c r="GS70" i="6"/>
  <c r="GR70" i="6"/>
  <c r="GQ70" i="6"/>
  <c r="GP70" i="6"/>
  <c r="GO70" i="6"/>
  <c r="GN70" i="6"/>
  <c r="GM70" i="6"/>
  <c r="GL70" i="6"/>
  <c r="GK70" i="6"/>
  <c r="GJ70" i="6"/>
  <c r="GI70" i="6"/>
  <c r="GH70" i="6"/>
  <c r="GG70" i="6"/>
  <c r="GF70" i="6"/>
  <c r="GE70" i="6"/>
  <c r="GD70" i="6"/>
  <c r="GC70" i="6"/>
  <c r="GB70" i="6"/>
  <c r="GA70" i="6"/>
  <c r="FZ70" i="6"/>
  <c r="FY70" i="6"/>
  <c r="FX70" i="6"/>
  <c r="FW70" i="6"/>
  <c r="FV70" i="6"/>
  <c r="FU70" i="6"/>
  <c r="FT70" i="6"/>
  <c r="FS70" i="6"/>
  <c r="FR70" i="6"/>
  <c r="FQ70" i="6"/>
  <c r="FP70" i="6"/>
  <c r="FO70" i="6"/>
  <c r="FN70" i="6"/>
  <c r="FM70" i="6"/>
  <c r="FL70" i="6"/>
  <c r="FK70" i="6"/>
  <c r="FJ70" i="6"/>
  <c r="FI70" i="6"/>
  <c r="FH70" i="6"/>
  <c r="FG70" i="6"/>
  <c r="FF70" i="6"/>
  <c r="FE70" i="6"/>
  <c r="FD70" i="6"/>
  <c r="FC70" i="6"/>
  <c r="FB70" i="6"/>
  <c r="FA70" i="6"/>
  <c r="EZ70" i="6"/>
  <c r="EY70" i="6"/>
  <c r="EX70" i="6"/>
  <c r="EW70" i="6"/>
  <c r="EV70" i="6"/>
  <c r="EU70" i="6"/>
  <c r="ET70" i="6"/>
  <c r="ES70" i="6"/>
  <c r="ER70" i="6"/>
  <c r="EQ70" i="6"/>
  <c r="EP70" i="6"/>
  <c r="EO70" i="6"/>
  <c r="EN70" i="6"/>
  <c r="EM70" i="6"/>
  <c r="EL70" i="6"/>
  <c r="EK70" i="6"/>
  <c r="EJ70" i="6"/>
  <c r="EI70" i="6"/>
  <c r="EH70" i="6"/>
  <c r="EG70" i="6"/>
  <c r="EF70" i="6"/>
  <c r="EE70" i="6"/>
  <c r="ED70" i="6"/>
  <c r="EC70" i="6"/>
  <c r="EB70" i="6"/>
  <c r="EA70" i="6"/>
  <c r="DZ70" i="6"/>
  <c r="DY70" i="6"/>
  <c r="DX70" i="6"/>
  <c r="DW70" i="6"/>
  <c r="DV70" i="6"/>
  <c r="DU70" i="6"/>
  <c r="DT70" i="6"/>
  <c r="DS70" i="6"/>
  <c r="DR70" i="6"/>
  <c r="DQ70" i="6"/>
  <c r="DP70" i="6"/>
  <c r="DO70" i="6"/>
  <c r="DN70" i="6"/>
  <c r="DM70" i="6"/>
  <c r="DL70" i="6"/>
  <c r="DK70" i="6"/>
  <c r="DJ70" i="6"/>
  <c r="DI70" i="6"/>
  <c r="DH70" i="6"/>
  <c r="DG70" i="6"/>
  <c r="DF70" i="6"/>
  <c r="DE70" i="6"/>
  <c r="DD70" i="6"/>
  <c r="DC70" i="6"/>
  <c r="DB70" i="6"/>
  <c r="DA70" i="6"/>
  <c r="CZ70" i="6"/>
  <c r="CY70" i="6"/>
  <c r="CX70" i="6"/>
  <c r="CW70" i="6"/>
  <c r="CV70" i="6"/>
  <c r="CU70" i="6"/>
  <c r="CT70" i="6"/>
  <c r="CS70" i="6"/>
  <c r="CR70" i="6"/>
  <c r="CQ70" i="6"/>
  <c r="CP70" i="6"/>
  <c r="CO70" i="6"/>
  <c r="CN70" i="6"/>
  <c r="CM70" i="6"/>
  <c r="CL70" i="6"/>
  <c r="CK70" i="6"/>
  <c r="CJ70" i="6"/>
  <c r="CI70" i="6"/>
  <c r="CH70" i="6"/>
  <c r="CG70" i="6"/>
  <c r="CF70" i="6"/>
  <c r="CE70" i="6"/>
  <c r="CD70" i="6"/>
  <c r="CC70" i="6"/>
  <c r="CB70" i="6"/>
  <c r="CA70" i="6"/>
  <c r="BZ70" i="6"/>
  <c r="BY70" i="6"/>
  <c r="BX70" i="6"/>
  <c r="BW70" i="6"/>
  <c r="BV70" i="6"/>
  <c r="BU70" i="6"/>
  <c r="BT70" i="6"/>
  <c r="BS70" i="6"/>
  <c r="BR70" i="6"/>
  <c r="BQ70" i="6"/>
  <c r="BP70" i="6"/>
  <c r="BO70" i="6"/>
  <c r="BN70" i="6"/>
  <c r="BM70" i="6"/>
  <c r="BL70" i="6"/>
  <c r="BK70" i="6"/>
  <c r="BJ70" i="6"/>
  <c r="BI70" i="6"/>
  <c r="BH70" i="6"/>
  <c r="BG70" i="6"/>
  <c r="BF70" i="6"/>
  <c r="BE70" i="6"/>
  <c r="BD70" i="6"/>
  <c r="BC70" i="6"/>
  <c r="BB70" i="6"/>
  <c r="BA70" i="6"/>
  <c r="AZ70" i="6"/>
  <c r="AY70" i="6"/>
  <c r="AX70" i="6"/>
  <c r="AW70" i="6"/>
  <c r="AV70" i="6"/>
  <c r="AU70" i="6"/>
  <c r="AT70" i="6"/>
  <c r="AS70" i="6"/>
  <c r="AR70" i="6"/>
  <c r="AQ70" i="6"/>
  <c r="AP70" i="6"/>
  <c r="AO70" i="6"/>
  <c r="AN70" i="6"/>
  <c r="AM70" i="6"/>
  <c r="AL70" i="6"/>
  <c r="AK70" i="6"/>
  <c r="AJ70" i="6"/>
  <c r="AI70" i="6"/>
  <c r="AH70" i="6"/>
  <c r="AG70" i="6"/>
  <c r="AF70" i="6"/>
  <c r="AE70" i="6"/>
  <c r="AD70" i="6"/>
  <c r="AC70" i="6"/>
  <c r="AB70" i="6"/>
  <c r="AA70" i="6"/>
  <c r="Z70" i="6"/>
  <c r="Y70" i="6"/>
  <c r="X70" i="6"/>
  <c r="W70" i="6"/>
  <c r="V70" i="6"/>
  <c r="U70" i="6"/>
  <c r="T70" i="6"/>
  <c r="S70" i="6"/>
  <c r="R70" i="6"/>
  <c r="Q70" i="6"/>
  <c r="P70" i="6"/>
  <c r="O70" i="6"/>
  <c r="N70" i="6"/>
  <c r="M70" i="6"/>
  <c r="I70" i="6"/>
  <c r="SX69" i="6"/>
  <c r="SW69" i="6"/>
  <c r="SV69" i="6"/>
  <c r="SU69" i="6"/>
  <c r="ST69" i="6"/>
  <c r="SS69" i="6"/>
  <c r="SR69" i="6"/>
  <c r="SQ69" i="6"/>
  <c r="SP69" i="6"/>
  <c r="SO69" i="6"/>
  <c r="SN69" i="6"/>
  <c r="SM69" i="6"/>
  <c r="SL69" i="6"/>
  <c r="SK69" i="6"/>
  <c r="SJ69" i="6"/>
  <c r="SI69" i="6"/>
  <c r="SH69" i="6"/>
  <c r="SG69" i="6"/>
  <c r="SF69" i="6"/>
  <c r="SE69" i="6"/>
  <c r="SD69" i="6"/>
  <c r="SC69" i="6"/>
  <c r="SB69" i="6"/>
  <c r="SA69" i="6"/>
  <c r="RZ69" i="6"/>
  <c r="RY69" i="6"/>
  <c r="RX69" i="6"/>
  <c r="RW69" i="6"/>
  <c r="RV69" i="6"/>
  <c r="RU69" i="6"/>
  <c r="RT69" i="6"/>
  <c r="RS69" i="6"/>
  <c r="RR69" i="6"/>
  <c r="RQ69" i="6"/>
  <c r="RP69" i="6"/>
  <c r="RO69" i="6"/>
  <c r="RN69" i="6"/>
  <c r="RM69" i="6"/>
  <c r="RL69" i="6"/>
  <c r="RK69" i="6"/>
  <c r="RJ69" i="6"/>
  <c r="RI69" i="6"/>
  <c r="RH69" i="6"/>
  <c r="RG69" i="6"/>
  <c r="RF69" i="6"/>
  <c r="RE69" i="6"/>
  <c r="RD69" i="6"/>
  <c r="RC69" i="6"/>
  <c r="RB69" i="6"/>
  <c r="RA69" i="6"/>
  <c r="QZ69" i="6"/>
  <c r="QY69" i="6"/>
  <c r="QX69" i="6"/>
  <c r="QW69" i="6"/>
  <c r="QV69" i="6"/>
  <c r="QU69" i="6"/>
  <c r="QT69" i="6"/>
  <c r="QS69" i="6"/>
  <c r="QR69" i="6"/>
  <c r="QQ69" i="6"/>
  <c r="QP69" i="6"/>
  <c r="QO69" i="6"/>
  <c r="QN69" i="6"/>
  <c r="QM69" i="6"/>
  <c r="QL69" i="6"/>
  <c r="QK69" i="6"/>
  <c r="QJ69" i="6"/>
  <c r="QI69" i="6"/>
  <c r="QH69" i="6"/>
  <c r="QG69" i="6"/>
  <c r="QF69" i="6"/>
  <c r="QE69" i="6"/>
  <c r="QD69" i="6"/>
  <c r="QC69" i="6"/>
  <c r="QB69" i="6"/>
  <c r="QA69" i="6"/>
  <c r="PZ69" i="6"/>
  <c r="PY69" i="6"/>
  <c r="PX69" i="6"/>
  <c r="PW69" i="6"/>
  <c r="PV69" i="6"/>
  <c r="PU69" i="6"/>
  <c r="PT69" i="6"/>
  <c r="PS69" i="6"/>
  <c r="PR69" i="6"/>
  <c r="PQ69" i="6"/>
  <c r="PP69" i="6"/>
  <c r="PO69" i="6"/>
  <c r="PN69" i="6"/>
  <c r="PM69" i="6"/>
  <c r="PL69" i="6"/>
  <c r="PK69" i="6"/>
  <c r="PJ69" i="6"/>
  <c r="PI69" i="6"/>
  <c r="PH69" i="6"/>
  <c r="PG69" i="6"/>
  <c r="PF69" i="6"/>
  <c r="PE69" i="6"/>
  <c r="PD69" i="6"/>
  <c r="PC69" i="6"/>
  <c r="PB69" i="6"/>
  <c r="PA69" i="6"/>
  <c r="OZ69" i="6"/>
  <c r="OY69" i="6"/>
  <c r="OX69" i="6"/>
  <c r="OW69" i="6"/>
  <c r="OV69" i="6"/>
  <c r="OU69" i="6"/>
  <c r="OT69" i="6"/>
  <c r="OS69" i="6"/>
  <c r="OR69" i="6"/>
  <c r="OQ69" i="6"/>
  <c r="OP69" i="6"/>
  <c r="OO69" i="6"/>
  <c r="ON69" i="6"/>
  <c r="OM69" i="6"/>
  <c r="OL69" i="6"/>
  <c r="OK69" i="6"/>
  <c r="OJ69" i="6"/>
  <c r="OI69" i="6"/>
  <c r="OH69" i="6"/>
  <c r="OG69" i="6"/>
  <c r="OF69" i="6"/>
  <c r="OE69" i="6"/>
  <c r="OD69" i="6"/>
  <c r="OC69" i="6"/>
  <c r="OB69" i="6"/>
  <c r="OA69" i="6"/>
  <c r="NZ69" i="6"/>
  <c r="NY69" i="6"/>
  <c r="NX69" i="6"/>
  <c r="NW69" i="6"/>
  <c r="NV69" i="6"/>
  <c r="NU69" i="6"/>
  <c r="NT69" i="6"/>
  <c r="NS69" i="6"/>
  <c r="NR69" i="6"/>
  <c r="NQ69" i="6"/>
  <c r="NP69" i="6"/>
  <c r="NO69" i="6"/>
  <c r="NN69" i="6"/>
  <c r="NM69" i="6"/>
  <c r="NL69" i="6"/>
  <c r="NK69" i="6"/>
  <c r="NJ69" i="6"/>
  <c r="NI69" i="6"/>
  <c r="NH69" i="6"/>
  <c r="NG69" i="6"/>
  <c r="NF69" i="6"/>
  <c r="NE69" i="6"/>
  <c r="ND69" i="6"/>
  <c r="NC69" i="6"/>
  <c r="NB69" i="6"/>
  <c r="NA69" i="6"/>
  <c r="MZ69" i="6"/>
  <c r="MY69" i="6"/>
  <c r="MX69" i="6"/>
  <c r="MW69" i="6"/>
  <c r="MV69" i="6"/>
  <c r="MU69" i="6"/>
  <c r="MT69" i="6"/>
  <c r="MS69" i="6"/>
  <c r="MR69" i="6"/>
  <c r="MQ69" i="6"/>
  <c r="MP69" i="6"/>
  <c r="MO69" i="6"/>
  <c r="MN69" i="6"/>
  <c r="MM69" i="6"/>
  <c r="ML69" i="6"/>
  <c r="MK69" i="6"/>
  <c r="MJ69" i="6"/>
  <c r="MI69" i="6"/>
  <c r="MH69" i="6"/>
  <c r="MG69" i="6"/>
  <c r="MF69" i="6"/>
  <c r="ME69" i="6"/>
  <c r="MD69" i="6"/>
  <c r="MC69" i="6"/>
  <c r="MB69" i="6"/>
  <c r="MA69" i="6"/>
  <c r="LZ69" i="6"/>
  <c r="LY69" i="6"/>
  <c r="LX69" i="6"/>
  <c r="LW69" i="6"/>
  <c r="LV69" i="6"/>
  <c r="LU69" i="6"/>
  <c r="LT69" i="6"/>
  <c r="LS69" i="6"/>
  <c r="LR69" i="6"/>
  <c r="LQ69" i="6"/>
  <c r="LP69" i="6"/>
  <c r="LO69" i="6"/>
  <c r="LN69" i="6"/>
  <c r="LM69" i="6"/>
  <c r="LL69" i="6"/>
  <c r="LK69" i="6"/>
  <c r="LJ69" i="6"/>
  <c r="LI69" i="6"/>
  <c r="LH69" i="6"/>
  <c r="LG69" i="6"/>
  <c r="LF69" i="6"/>
  <c r="LE69" i="6"/>
  <c r="LD69" i="6"/>
  <c r="LC69" i="6"/>
  <c r="LB69" i="6"/>
  <c r="LA69" i="6"/>
  <c r="KZ69" i="6"/>
  <c r="KY69" i="6"/>
  <c r="KX69" i="6"/>
  <c r="KW69" i="6"/>
  <c r="KV69" i="6"/>
  <c r="KU69" i="6"/>
  <c r="KT69" i="6"/>
  <c r="KS69" i="6"/>
  <c r="KR69" i="6"/>
  <c r="KQ69" i="6"/>
  <c r="KP69" i="6"/>
  <c r="KO69" i="6"/>
  <c r="KN69" i="6"/>
  <c r="KM69" i="6"/>
  <c r="KL69" i="6"/>
  <c r="KK69" i="6"/>
  <c r="KJ69" i="6"/>
  <c r="KI69" i="6"/>
  <c r="KH69" i="6"/>
  <c r="KG69" i="6"/>
  <c r="KF69" i="6"/>
  <c r="KE69" i="6"/>
  <c r="KD69" i="6"/>
  <c r="KC69" i="6"/>
  <c r="KB69" i="6"/>
  <c r="KA69" i="6"/>
  <c r="JZ69" i="6"/>
  <c r="JY69" i="6"/>
  <c r="JX69" i="6"/>
  <c r="JW69" i="6"/>
  <c r="JV69" i="6"/>
  <c r="JU69" i="6"/>
  <c r="JT69" i="6"/>
  <c r="JS69" i="6"/>
  <c r="JR69" i="6"/>
  <c r="JQ69" i="6"/>
  <c r="JP69" i="6"/>
  <c r="JO69" i="6"/>
  <c r="JN69" i="6"/>
  <c r="JM69" i="6"/>
  <c r="JL69" i="6"/>
  <c r="JK69" i="6"/>
  <c r="JJ69" i="6"/>
  <c r="JI69" i="6"/>
  <c r="JH69" i="6"/>
  <c r="JG69" i="6"/>
  <c r="JF69" i="6"/>
  <c r="JE69" i="6"/>
  <c r="JD69" i="6"/>
  <c r="JC69" i="6"/>
  <c r="JB69" i="6"/>
  <c r="JA69" i="6"/>
  <c r="IZ69" i="6"/>
  <c r="IY69" i="6"/>
  <c r="IX69" i="6"/>
  <c r="IW69" i="6"/>
  <c r="IV69" i="6"/>
  <c r="IU69" i="6"/>
  <c r="IT69" i="6"/>
  <c r="IS69" i="6"/>
  <c r="IR69" i="6"/>
  <c r="IQ69" i="6"/>
  <c r="IP69" i="6"/>
  <c r="IO69" i="6"/>
  <c r="IN69" i="6"/>
  <c r="IM69" i="6"/>
  <c r="IL69" i="6"/>
  <c r="IK69" i="6"/>
  <c r="IJ69" i="6"/>
  <c r="II69" i="6"/>
  <c r="IH69" i="6"/>
  <c r="IG69" i="6"/>
  <c r="IF69" i="6"/>
  <c r="IE69" i="6"/>
  <c r="ID69" i="6"/>
  <c r="IC69" i="6"/>
  <c r="IB69" i="6"/>
  <c r="IA69" i="6"/>
  <c r="HZ69" i="6"/>
  <c r="HY69" i="6"/>
  <c r="HX69" i="6"/>
  <c r="HW69" i="6"/>
  <c r="HV69" i="6"/>
  <c r="HU69" i="6"/>
  <c r="HT69" i="6"/>
  <c r="HS69" i="6"/>
  <c r="HR69" i="6"/>
  <c r="HQ69" i="6"/>
  <c r="HP69" i="6"/>
  <c r="HO69" i="6"/>
  <c r="HN69" i="6"/>
  <c r="HM69" i="6"/>
  <c r="HL69" i="6"/>
  <c r="HK69" i="6"/>
  <c r="HJ69" i="6"/>
  <c r="HI69" i="6"/>
  <c r="HH69" i="6"/>
  <c r="HG69" i="6"/>
  <c r="HF69" i="6"/>
  <c r="HE69" i="6"/>
  <c r="HD69" i="6"/>
  <c r="HC69" i="6"/>
  <c r="HB69" i="6"/>
  <c r="HA69" i="6"/>
  <c r="GZ69" i="6"/>
  <c r="GY69" i="6"/>
  <c r="GX69" i="6"/>
  <c r="GW69" i="6"/>
  <c r="GV69" i="6"/>
  <c r="GU69" i="6"/>
  <c r="GT69" i="6"/>
  <c r="GS69" i="6"/>
  <c r="GR69" i="6"/>
  <c r="GQ69" i="6"/>
  <c r="GP69" i="6"/>
  <c r="GO69" i="6"/>
  <c r="GN69" i="6"/>
  <c r="GM69" i="6"/>
  <c r="GL69" i="6"/>
  <c r="GK69" i="6"/>
  <c r="GJ69" i="6"/>
  <c r="GI69" i="6"/>
  <c r="GH69" i="6"/>
  <c r="GG69" i="6"/>
  <c r="GF69" i="6"/>
  <c r="GE69" i="6"/>
  <c r="GD69" i="6"/>
  <c r="GC69" i="6"/>
  <c r="GB69" i="6"/>
  <c r="GA69" i="6"/>
  <c r="FZ69" i="6"/>
  <c r="FY69" i="6"/>
  <c r="FX69" i="6"/>
  <c r="FW69" i="6"/>
  <c r="FV69" i="6"/>
  <c r="FU69" i="6"/>
  <c r="FT69" i="6"/>
  <c r="FS69" i="6"/>
  <c r="FR69" i="6"/>
  <c r="FQ69" i="6"/>
  <c r="FP69" i="6"/>
  <c r="FO69" i="6"/>
  <c r="FN69" i="6"/>
  <c r="FM69" i="6"/>
  <c r="FL69" i="6"/>
  <c r="FK69" i="6"/>
  <c r="FJ69" i="6"/>
  <c r="FI69" i="6"/>
  <c r="FH69" i="6"/>
  <c r="FG69" i="6"/>
  <c r="FF69" i="6"/>
  <c r="FE69" i="6"/>
  <c r="FD69" i="6"/>
  <c r="FC69" i="6"/>
  <c r="FB69" i="6"/>
  <c r="FA69" i="6"/>
  <c r="EZ69" i="6"/>
  <c r="EY69" i="6"/>
  <c r="EX69" i="6"/>
  <c r="EW69" i="6"/>
  <c r="EV69" i="6"/>
  <c r="EU69" i="6"/>
  <c r="ET69" i="6"/>
  <c r="ES69" i="6"/>
  <c r="ER69" i="6"/>
  <c r="EQ69" i="6"/>
  <c r="EP69" i="6"/>
  <c r="EO69" i="6"/>
  <c r="EN69" i="6"/>
  <c r="EM69" i="6"/>
  <c r="EL69" i="6"/>
  <c r="EK69" i="6"/>
  <c r="EJ69" i="6"/>
  <c r="EI69" i="6"/>
  <c r="EH69" i="6"/>
  <c r="EG69" i="6"/>
  <c r="EF69" i="6"/>
  <c r="EE69" i="6"/>
  <c r="ED69" i="6"/>
  <c r="EC69" i="6"/>
  <c r="EB69" i="6"/>
  <c r="EA69" i="6"/>
  <c r="DZ69" i="6"/>
  <c r="DY69" i="6"/>
  <c r="DX69" i="6"/>
  <c r="DW69" i="6"/>
  <c r="DV69" i="6"/>
  <c r="DU69" i="6"/>
  <c r="DT69" i="6"/>
  <c r="DS69" i="6"/>
  <c r="DR69" i="6"/>
  <c r="DQ69" i="6"/>
  <c r="DP69" i="6"/>
  <c r="DO69" i="6"/>
  <c r="DN69" i="6"/>
  <c r="DM69" i="6"/>
  <c r="DL69" i="6"/>
  <c r="DK69" i="6"/>
  <c r="DJ69" i="6"/>
  <c r="DI69" i="6"/>
  <c r="DH69" i="6"/>
  <c r="DG69" i="6"/>
  <c r="DF69" i="6"/>
  <c r="DE69" i="6"/>
  <c r="DD69" i="6"/>
  <c r="DC69" i="6"/>
  <c r="DB69" i="6"/>
  <c r="DA69" i="6"/>
  <c r="CZ69" i="6"/>
  <c r="CY69" i="6"/>
  <c r="CX69" i="6"/>
  <c r="CW69" i="6"/>
  <c r="CV69" i="6"/>
  <c r="CU69" i="6"/>
  <c r="CT69" i="6"/>
  <c r="CS69" i="6"/>
  <c r="CR69" i="6"/>
  <c r="CQ69" i="6"/>
  <c r="CP69" i="6"/>
  <c r="CO69" i="6"/>
  <c r="CN69" i="6"/>
  <c r="CM69" i="6"/>
  <c r="CL69" i="6"/>
  <c r="CK69" i="6"/>
  <c r="CJ69" i="6"/>
  <c r="CI69" i="6"/>
  <c r="CH69" i="6"/>
  <c r="CG69" i="6"/>
  <c r="CF69" i="6"/>
  <c r="CE69" i="6"/>
  <c r="CD69" i="6"/>
  <c r="CC69" i="6"/>
  <c r="CB69" i="6"/>
  <c r="CA69" i="6"/>
  <c r="BZ69" i="6"/>
  <c r="BY69" i="6"/>
  <c r="BX69" i="6"/>
  <c r="BW69" i="6"/>
  <c r="BV69" i="6"/>
  <c r="BU69" i="6"/>
  <c r="BT69" i="6"/>
  <c r="BS69" i="6"/>
  <c r="BR69" i="6"/>
  <c r="BQ69" i="6"/>
  <c r="BP69" i="6"/>
  <c r="BO69" i="6"/>
  <c r="BN69" i="6"/>
  <c r="BM69" i="6"/>
  <c r="BL69" i="6"/>
  <c r="BK69" i="6"/>
  <c r="BJ69" i="6"/>
  <c r="BI69" i="6"/>
  <c r="BH69" i="6"/>
  <c r="BG69" i="6"/>
  <c r="BF69" i="6"/>
  <c r="BE69" i="6"/>
  <c r="BD69" i="6"/>
  <c r="BC69" i="6"/>
  <c r="BB69" i="6"/>
  <c r="BA69" i="6"/>
  <c r="AZ69" i="6"/>
  <c r="AY69" i="6"/>
  <c r="AX69" i="6"/>
  <c r="AW69" i="6"/>
  <c r="AV69" i="6"/>
  <c r="AU69" i="6"/>
  <c r="AT69" i="6"/>
  <c r="AS69" i="6"/>
  <c r="AR69" i="6"/>
  <c r="AQ69" i="6"/>
  <c r="AP69" i="6"/>
  <c r="AO69" i="6"/>
  <c r="AN69" i="6"/>
  <c r="AM69" i="6"/>
  <c r="AL69" i="6"/>
  <c r="AK69" i="6"/>
  <c r="AJ69" i="6"/>
  <c r="AI69" i="6"/>
  <c r="AH69" i="6"/>
  <c r="AG69" i="6"/>
  <c r="AF69" i="6"/>
  <c r="AE69" i="6"/>
  <c r="AD69" i="6"/>
  <c r="AC69" i="6"/>
  <c r="AB69" i="6"/>
  <c r="AA69" i="6"/>
  <c r="Z69" i="6"/>
  <c r="Y69" i="6"/>
  <c r="X69" i="6"/>
  <c r="W69" i="6"/>
  <c r="V69" i="6"/>
  <c r="U69" i="6"/>
  <c r="T69" i="6"/>
  <c r="S69" i="6"/>
  <c r="R69" i="6"/>
  <c r="Q69" i="6"/>
  <c r="P69" i="6"/>
  <c r="O69" i="6"/>
  <c r="N69" i="6"/>
  <c r="M69" i="6"/>
  <c r="I69" i="6"/>
  <c r="SX68" i="6"/>
  <c r="SW68" i="6"/>
  <c r="SV68" i="6"/>
  <c r="SU68" i="6"/>
  <c r="ST68" i="6"/>
  <c r="SS68" i="6"/>
  <c r="SR68" i="6"/>
  <c r="SQ68" i="6"/>
  <c r="SP68" i="6"/>
  <c r="SO68" i="6"/>
  <c r="SN68" i="6"/>
  <c r="SM68" i="6"/>
  <c r="SL68" i="6"/>
  <c r="SK68" i="6"/>
  <c r="SJ68" i="6"/>
  <c r="SI68" i="6"/>
  <c r="SH68" i="6"/>
  <c r="SG68" i="6"/>
  <c r="SF68" i="6"/>
  <c r="SE68" i="6"/>
  <c r="SD68" i="6"/>
  <c r="SC68" i="6"/>
  <c r="SB68" i="6"/>
  <c r="SA68" i="6"/>
  <c r="RZ68" i="6"/>
  <c r="RY68" i="6"/>
  <c r="RX68" i="6"/>
  <c r="RW68" i="6"/>
  <c r="RV68" i="6"/>
  <c r="RU68" i="6"/>
  <c r="RT68" i="6"/>
  <c r="RS68" i="6"/>
  <c r="RR68" i="6"/>
  <c r="RQ68" i="6"/>
  <c r="RP68" i="6"/>
  <c r="RO68" i="6"/>
  <c r="RN68" i="6"/>
  <c r="RM68" i="6"/>
  <c r="RL68" i="6"/>
  <c r="RK68" i="6"/>
  <c r="RJ68" i="6"/>
  <c r="RI68" i="6"/>
  <c r="RH68" i="6"/>
  <c r="RG68" i="6"/>
  <c r="RF68" i="6"/>
  <c r="RE68" i="6"/>
  <c r="RD68" i="6"/>
  <c r="RC68" i="6"/>
  <c r="RB68" i="6"/>
  <c r="RA68" i="6"/>
  <c r="QZ68" i="6"/>
  <c r="QY68" i="6"/>
  <c r="QX68" i="6"/>
  <c r="QW68" i="6"/>
  <c r="QV68" i="6"/>
  <c r="QU68" i="6"/>
  <c r="QT68" i="6"/>
  <c r="QS68" i="6"/>
  <c r="QR68" i="6"/>
  <c r="QQ68" i="6"/>
  <c r="QP68" i="6"/>
  <c r="QO68" i="6"/>
  <c r="QN68" i="6"/>
  <c r="QM68" i="6"/>
  <c r="QL68" i="6"/>
  <c r="QK68" i="6"/>
  <c r="QJ68" i="6"/>
  <c r="QI68" i="6"/>
  <c r="QH68" i="6"/>
  <c r="QG68" i="6"/>
  <c r="QF68" i="6"/>
  <c r="QE68" i="6"/>
  <c r="QD68" i="6"/>
  <c r="QC68" i="6"/>
  <c r="QB68" i="6"/>
  <c r="QA68" i="6"/>
  <c r="PZ68" i="6"/>
  <c r="PY68" i="6"/>
  <c r="PX68" i="6"/>
  <c r="PW68" i="6"/>
  <c r="PV68" i="6"/>
  <c r="PU68" i="6"/>
  <c r="PT68" i="6"/>
  <c r="PS68" i="6"/>
  <c r="PR68" i="6"/>
  <c r="PQ68" i="6"/>
  <c r="PP68" i="6"/>
  <c r="PO68" i="6"/>
  <c r="PN68" i="6"/>
  <c r="PM68" i="6"/>
  <c r="PL68" i="6"/>
  <c r="PK68" i="6"/>
  <c r="PJ68" i="6"/>
  <c r="PI68" i="6"/>
  <c r="PH68" i="6"/>
  <c r="PG68" i="6"/>
  <c r="PF68" i="6"/>
  <c r="PE68" i="6"/>
  <c r="PD68" i="6"/>
  <c r="PC68" i="6"/>
  <c r="PB68" i="6"/>
  <c r="PA68" i="6"/>
  <c r="OZ68" i="6"/>
  <c r="OY68" i="6"/>
  <c r="OX68" i="6"/>
  <c r="OW68" i="6"/>
  <c r="OV68" i="6"/>
  <c r="OU68" i="6"/>
  <c r="OT68" i="6"/>
  <c r="OS68" i="6"/>
  <c r="OR68" i="6"/>
  <c r="OQ68" i="6"/>
  <c r="OP68" i="6"/>
  <c r="OO68" i="6"/>
  <c r="ON68" i="6"/>
  <c r="OM68" i="6"/>
  <c r="OL68" i="6"/>
  <c r="OK68" i="6"/>
  <c r="OJ68" i="6"/>
  <c r="OI68" i="6"/>
  <c r="OH68" i="6"/>
  <c r="OG68" i="6"/>
  <c r="OF68" i="6"/>
  <c r="OE68" i="6"/>
  <c r="OD68" i="6"/>
  <c r="OC68" i="6"/>
  <c r="OB68" i="6"/>
  <c r="OA68" i="6"/>
  <c r="NZ68" i="6"/>
  <c r="NY68" i="6"/>
  <c r="NX68" i="6"/>
  <c r="NW68" i="6"/>
  <c r="NV68" i="6"/>
  <c r="NU68" i="6"/>
  <c r="NT68" i="6"/>
  <c r="NS68" i="6"/>
  <c r="NR68" i="6"/>
  <c r="NQ68" i="6"/>
  <c r="NP68" i="6"/>
  <c r="NO68" i="6"/>
  <c r="NN68" i="6"/>
  <c r="NM68" i="6"/>
  <c r="NL68" i="6"/>
  <c r="NK68" i="6"/>
  <c r="NJ68" i="6"/>
  <c r="NI68" i="6"/>
  <c r="NH68" i="6"/>
  <c r="NG68" i="6"/>
  <c r="NF68" i="6"/>
  <c r="NE68" i="6"/>
  <c r="ND68" i="6"/>
  <c r="NC68" i="6"/>
  <c r="NB68" i="6"/>
  <c r="NA68" i="6"/>
  <c r="MZ68" i="6"/>
  <c r="MY68" i="6"/>
  <c r="MX68" i="6"/>
  <c r="MW68" i="6"/>
  <c r="MV68" i="6"/>
  <c r="MU68" i="6"/>
  <c r="MT68" i="6"/>
  <c r="MS68" i="6"/>
  <c r="MR68" i="6"/>
  <c r="MQ68" i="6"/>
  <c r="MP68" i="6"/>
  <c r="MO68" i="6"/>
  <c r="MN68" i="6"/>
  <c r="MM68" i="6"/>
  <c r="ML68" i="6"/>
  <c r="MK68" i="6"/>
  <c r="MJ68" i="6"/>
  <c r="MI68" i="6"/>
  <c r="MH68" i="6"/>
  <c r="MG68" i="6"/>
  <c r="MF68" i="6"/>
  <c r="ME68" i="6"/>
  <c r="MD68" i="6"/>
  <c r="MC68" i="6"/>
  <c r="MB68" i="6"/>
  <c r="MA68" i="6"/>
  <c r="LZ68" i="6"/>
  <c r="LY68" i="6"/>
  <c r="LX68" i="6"/>
  <c r="LW68" i="6"/>
  <c r="LV68" i="6"/>
  <c r="LU68" i="6"/>
  <c r="LT68" i="6"/>
  <c r="LS68" i="6"/>
  <c r="LR68" i="6"/>
  <c r="LQ68" i="6"/>
  <c r="LP68" i="6"/>
  <c r="LO68" i="6"/>
  <c r="LN68" i="6"/>
  <c r="LM68" i="6"/>
  <c r="LL68" i="6"/>
  <c r="LK68" i="6"/>
  <c r="LJ68" i="6"/>
  <c r="LI68" i="6"/>
  <c r="LH68" i="6"/>
  <c r="LG68" i="6"/>
  <c r="LF68" i="6"/>
  <c r="LE68" i="6"/>
  <c r="LD68" i="6"/>
  <c r="LC68" i="6"/>
  <c r="LB68" i="6"/>
  <c r="LA68" i="6"/>
  <c r="KZ68" i="6"/>
  <c r="KY68" i="6"/>
  <c r="KX68" i="6"/>
  <c r="KW68" i="6"/>
  <c r="KV68" i="6"/>
  <c r="KU68" i="6"/>
  <c r="KT68" i="6"/>
  <c r="KS68" i="6"/>
  <c r="KR68" i="6"/>
  <c r="KQ68" i="6"/>
  <c r="KP68" i="6"/>
  <c r="KO68" i="6"/>
  <c r="KN68" i="6"/>
  <c r="KM68" i="6"/>
  <c r="KL68" i="6"/>
  <c r="KK68" i="6"/>
  <c r="KJ68" i="6"/>
  <c r="KI68" i="6"/>
  <c r="KH68" i="6"/>
  <c r="KG68" i="6"/>
  <c r="KF68" i="6"/>
  <c r="KE68" i="6"/>
  <c r="KD68" i="6"/>
  <c r="KC68" i="6"/>
  <c r="KB68" i="6"/>
  <c r="KA68" i="6"/>
  <c r="JZ68" i="6"/>
  <c r="JY68" i="6"/>
  <c r="JX68" i="6"/>
  <c r="JW68" i="6"/>
  <c r="JV68" i="6"/>
  <c r="JU68" i="6"/>
  <c r="JT68" i="6"/>
  <c r="JS68" i="6"/>
  <c r="JR68" i="6"/>
  <c r="JQ68" i="6"/>
  <c r="JP68" i="6"/>
  <c r="JO68" i="6"/>
  <c r="JN68" i="6"/>
  <c r="JM68" i="6"/>
  <c r="JL68" i="6"/>
  <c r="JK68" i="6"/>
  <c r="JJ68" i="6"/>
  <c r="JI68" i="6"/>
  <c r="JH68" i="6"/>
  <c r="JG68" i="6"/>
  <c r="JF68" i="6"/>
  <c r="JE68" i="6"/>
  <c r="JD68" i="6"/>
  <c r="JC68" i="6"/>
  <c r="JB68" i="6"/>
  <c r="JA68" i="6"/>
  <c r="IZ68" i="6"/>
  <c r="IY68" i="6"/>
  <c r="IX68" i="6"/>
  <c r="IW68" i="6"/>
  <c r="IV68" i="6"/>
  <c r="IU68" i="6"/>
  <c r="IT68" i="6"/>
  <c r="IS68" i="6"/>
  <c r="IR68" i="6"/>
  <c r="IQ68" i="6"/>
  <c r="IP68" i="6"/>
  <c r="IO68" i="6"/>
  <c r="IN68" i="6"/>
  <c r="IM68" i="6"/>
  <c r="IL68" i="6"/>
  <c r="IK68" i="6"/>
  <c r="IJ68" i="6"/>
  <c r="II68" i="6"/>
  <c r="IH68" i="6"/>
  <c r="IG68" i="6"/>
  <c r="IF68" i="6"/>
  <c r="IE68" i="6"/>
  <c r="ID68" i="6"/>
  <c r="IC68" i="6"/>
  <c r="IB68" i="6"/>
  <c r="IA68" i="6"/>
  <c r="HZ68" i="6"/>
  <c r="HY68" i="6"/>
  <c r="HX68" i="6"/>
  <c r="HW68" i="6"/>
  <c r="HV68" i="6"/>
  <c r="HU68" i="6"/>
  <c r="HT68" i="6"/>
  <c r="HS68" i="6"/>
  <c r="HR68" i="6"/>
  <c r="HQ68" i="6"/>
  <c r="HP68" i="6"/>
  <c r="HO68" i="6"/>
  <c r="HN68" i="6"/>
  <c r="HM68" i="6"/>
  <c r="HL68" i="6"/>
  <c r="HK68" i="6"/>
  <c r="HJ68" i="6"/>
  <c r="HI68" i="6"/>
  <c r="HH68" i="6"/>
  <c r="HG68" i="6"/>
  <c r="HF68" i="6"/>
  <c r="HE68" i="6"/>
  <c r="HD68" i="6"/>
  <c r="HC68" i="6"/>
  <c r="HB68" i="6"/>
  <c r="HA68" i="6"/>
  <c r="GZ68" i="6"/>
  <c r="GY68" i="6"/>
  <c r="GX68" i="6"/>
  <c r="GW68" i="6"/>
  <c r="GV68" i="6"/>
  <c r="GU68" i="6"/>
  <c r="GT68" i="6"/>
  <c r="GS68" i="6"/>
  <c r="GR68" i="6"/>
  <c r="GQ68" i="6"/>
  <c r="GP68" i="6"/>
  <c r="GO68" i="6"/>
  <c r="GN68" i="6"/>
  <c r="GM68" i="6"/>
  <c r="GL68" i="6"/>
  <c r="GK68" i="6"/>
  <c r="GJ68" i="6"/>
  <c r="GI68" i="6"/>
  <c r="GH68" i="6"/>
  <c r="GG68" i="6"/>
  <c r="GF68" i="6"/>
  <c r="GE68" i="6"/>
  <c r="GD68" i="6"/>
  <c r="GC68" i="6"/>
  <c r="GB68" i="6"/>
  <c r="GA68" i="6"/>
  <c r="FZ68" i="6"/>
  <c r="FY68" i="6"/>
  <c r="FX68" i="6"/>
  <c r="FW68" i="6"/>
  <c r="FV68" i="6"/>
  <c r="FU68" i="6"/>
  <c r="FT68" i="6"/>
  <c r="FS68" i="6"/>
  <c r="FR68" i="6"/>
  <c r="FQ68" i="6"/>
  <c r="FP68" i="6"/>
  <c r="FO68" i="6"/>
  <c r="FN68" i="6"/>
  <c r="FM68" i="6"/>
  <c r="FL68" i="6"/>
  <c r="FK68" i="6"/>
  <c r="FJ68" i="6"/>
  <c r="FI68" i="6"/>
  <c r="FH68" i="6"/>
  <c r="FG68" i="6"/>
  <c r="FF68" i="6"/>
  <c r="FE68" i="6"/>
  <c r="FD68" i="6"/>
  <c r="FC68" i="6"/>
  <c r="FB68" i="6"/>
  <c r="FA68" i="6"/>
  <c r="EZ68" i="6"/>
  <c r="EY68" i="6"/>
  <c r="EX68" i="6"/>
  <c r="EW68" i="6"/>
  <c r="EV68" i="6"/>
  <c r="EU68" i="6"/>
  <c r="ET68" i="6"/>
  <c r="ES68" i="6"/>
  <c r="ER68" i="6"/>
  <c r="EQ68" i="6"/>
  <c r="EP68" i="6"/>
  <c r="EO68" i="6"/>
  <c r="EN68" i="6"/>
  <c r="EM68" i="6"/>
  <c r="EL68" i="6"/>
  <c r="EK68" i="6"/>
  <c r="EJ68" i="6"/>
  <c r="EI68" i="6"/>
  <c r="EH68" i="6"/>
  <c r="EG68" i="6"/>
  <c r="EF68" i="6"/>
  <c r="EE68" i="6"/>
  <c r="ED68" i="6"/>
  <c r="EC68" i="6"/>
  <c r="EB68" i="6"/>
  <c r="EA68" i="6"/>
  <c r="DZ68" i="6"/>
  <c r="DY68" i="6"/>
  <c r="DX68" i="6"/>
  <c r="DW68" i="6"/>
  <c r="DV68" i="6"/>
  <c r="DU68" i="6"/>
  <c r="DT68" i="6"/>
  <c r="DS68" i="6"/>
  <c r="DR68" i="6"/>
  <c r="DQ68" i="6"/>
  <c r="DP68" i="6"/>
  <c r="DO68" i="6"/>
  <c r="DN68" i="6"/>
  <c r="DM68" i="6"/>
  <c r="DL68" i="6"/>
  <c r="DK68" i="6"/>
  <c r="DJ68" i="6"/>
  <c r="DI68" i="6"/>
  <c r="DH68" i="6"/>
  <c r="DG68" i="6"/>
  <c r="DF68" i="6"/>
  <c r="DE68" i="6"/>
  <c r="DD68" i="6"/>
  <c r="DC68" i="6"/>
  <c r="DB68" i="6"/>
  <c r="DA68" i="6"/>
  <c r="CZ68" i="6"/>
  <c r="CY68" i="6"/>
  <c r="CX68" i="6"/>
  <c r="CW68" i="6"/>
  <c r="CV68" i="6"/>
  <c r="CU68" i="6"/>
  <c r="CT68" i="6"/>
  <c r="CS68" i="6"/>
  <c r="CR68" i="6"/>
  <c r="CQ68" i="6"/>
  <c r="CP68" i="6"/>
  <c r="CO68" i="6"/>
  <c r="CN68" i="6"/>
  <c r="CM68" i="6"/>
  <c r="CL68" i="6"/>
  <c r="CK68" i="6"/>
  <c r="CJ68" i="6"/>
  <c r="CI68" i="6"/>
  <c r="CH68" i="6"/>
  <c r="CG68" i="6"/>
  <c r="CF68" i="6"/>
  <c r="CE68" i="6"/>
  <c r="CD68" i="6"/>
  <c r="CC68" i="6"/>
  <c r="CB68" i="6"/>
  <c r="CA68" i="6"/>
  <c r="BZ68" i="6"/>
  <c r="BY68" i="6"/>
  <c r="BX68" i="6"/>
  <c r="BW68" i="6"/>
  <c r="BV68" i="6"/>
  <c r="BU68" i="6"/>
  <c r="BT68" i="6"/>
  <c r="BS68" i="6"/>
  <c r="BR68" i="6"/>
  <c r="BQ68" i="6"/>
  <c r="BP68" i="6"/>
  <c r="BO68" i="6"/>
  <c r="BN68" i="6"/>
  <c r="BM68" i="6"/>
  <c r="BL68" i="6"/>
  <c r="BK68" i="6"/>
  <c r="BJ68" i="6"/>
  <c r="BI68" i="6"/>
  <c r="BH68" i="6"/>
  <c r="BG68" i="6"/>
  <c r="BF68" i="6"/>
  <c r="BE68" i="6"/>
  <c r="BD68" i="6"/>
  <c r="BC68" i="6"/>
  <c r="BB68" i="6"/>
  <c r="BA68" i="6"/>
  <c r="AZ68" i="6"/>
  <c r="AY68" i="6"/>
  <c r="AX68" i="6"/>
  <c r="AW68" i="6"/>
  <c r="AV68" i="6"/>
  <c r="AU68" i="6"/>
  <c r="AT68" i="6"/>
  <c r="AS68" i="6"/>
  <c r="AR68" i="6"/>
  <c r="AQ68" i="6"/>
  <c r="AP68" i="6"/>
  <c r="AO68" i="6"/>
  <c r="AN68" i="6"/>
  <c r="AM68" i="6"/>
  <c r="AL68" i="6"/>
  <c r="AK68" i="6"/>
  <c r="AJ68" i="6"/>
  <c r="AI68" i="6"/>
  <c r="AH68" i="6"/>
  <c r="AG68" i="6"/>
  <c r="AF68" i="6"/>
  <c r="AE68" i="6"/>
  <c r="AD68" i="6"/>
  <c r="AC68" i="6"/>
  <c r="AB68" i="6"/>
  <c r="AA68" i="6"/>
  <c r="Z68" i="6"/>
  <c r="Y68" i="6"/>
  <c r="X68" i="6"/>
  <c r="W68" i="6"/>
  <c r="V68" i="6"/>
  <c r="U68" i="6"/>
  <c r="T68" i="6"/>
  <c r="S68" i="6"/>
  <c r="R68" i="6"/>
  <c r="Q68" i="6"/>
  <c r="P68" i="6"/>
  <c r="O68" i="6"/>
  <c r="N68" i="6"/>
  <c r="M68" i="6"/>
  <c r="I68" i="6"/>
  <c r="SX67" i="6"/>
  <c r="SW67" i="6"/>
  <c r="SV67" i="6"/>
  <c r="SU67" i="6"/>
  <c r="ST67" i="6"/>
  <c r="SS67" i="6"/>
  <c r="SR67" i="6"/>
  <c r="SQ67" i="6"/>
  <c r="SP67" i="6"/>
  <c r="SO67" i="6"/>
  <c r="SN67" i="6"/>
  <c r="SM67" i="6"/>
  <c r="SL67" i="6"/>
  <c r="SK67" i="6"/>
  <c r="SJ67" i="6"/>
  <c r="SI67" i="6"/>
  <c r="SH67" i="6"/>
  <c r="SG67" i="6"/>
  <c r="SF67" i="6"/>
  <c r="SE67" i="6"/>
  <c r="SD67" i="6"/>
  <c r="SC67" i="6"/>
  <c r="SB67" i="6"/>
  <c r="SA67" i="6"/>
  <c r="RZ67" i="6"/>
  <c r="RY67" i="6"/>
  <c r="RX67" i="6"/>
  <c r="RW67" i="6"/>
  <c r="RV67" i="6"/>
  <c r="RU67" i="6"/>
  <c r="RT67" i="6"/>
  <c r="RS67" i="6"/>
  <c r="RR67" i="6"/>
  <c r="RQ67" i="6"/>
  <c r="RP67" i="6"/>
  <c r="RO67" i="6"/>
  <c r="RN67" i="6"/>
  <c r="RM67" i="6"/>
  <c r="RL67" i="6"/>
  <c r="RK67" i="6"/>
  <c r="RJ67" i="6"/>
  <c r="RI67" i="6"/>
  <c r="RH67" i="6"/>
  <c r="RG67" i="6"/>
  <c r="RF67" i="6"/>
  <c r="RE67" i="6"/>
  <c r="RD67" i="6"/>
  <c r="RC67" i="6"/>
  <c r="RB67" i="6"/>
  <c r="RA67" i="6"/>
  <c r="QZ67" i="6"/>
  <c r="QY67" i="6"/>
  <c r="QX67" i="6"/>
  <c r="QW67" i="6"/>
  <c r="QV67" i="6"/>
  <c r="QU67" i="6"/>
  <c r="QT67" i="6"/>
  <c r="QS67" i="6"/>
  <c r="QR67" i="6"/>
  <c r="QQ67" i="6"/>
  <c r="QP67" i="6"/>
  <c r="QO67" i="6"/>
  <c r="QN67" i="6"/>
  <c r="QM67" i="6"/>
  <c r="QL67" i="6"/>
  <c r="QK67" i="6"/>
  <c r="QJ67" i="6"/>
  <c r="QI67" i="6"/>
  <c r="QH67" i="6"/>
  <c r="QG67" i="6"/>
  <c r="QF67" i="6"/>
  <c r="QE67" i="6"/>
  <c r="QD67" i="6"/>
  <c r="QC67" i="6"/>
  <c r="QB67" i="6"/>
  <c r="QA67" i="6"/>
  <c r="PZ67" i="6"/>
  <c r="PY67" i="6"/>
  <c r="PX67" i="6"/>
  <c r="PW67" i="6"/>
  <c r="PV67" i="6"/>
  <c r="PU67" i="6"/>
  <c r="PT67" i="6"/>
  <c r="PS67" i="6"/>
  <c r="PR67" i="6"/>
  <c r="PQ67" i="6"/>
  <c r="PP67" i="6"/>
  <c r="PO67" i="6"/>
  <c r="PN67" i="6"/>
  <c r="PM67" i="6"/>
  <c r="PL67" i="6"/>
  <c r="PK67" i="6"/>
  <c r="PJ67" i="6"/>
  <c r="PI67" i="6"/>
  <c r="PH67" i="6"/>
  <c r="PG67" i="6"/>
  <c r="PF67" i="6"/>
  <c r="PE67" i="6"/>
  <c r="PD67" i="6"/>
  <c r="PC67" i="6"/>
  <c r="PB67" i="6"/>
  <c r="PA67" i="6"/>
  <c r="OZ67" i="6"/>
  <c r="OY67" i="6"/>
  <c r="OX67" i="6"/>
  <c r="OW67" i="6"/>
  <c r="OV67" i="6"/>
  <c r="OU67" i="6"/>
  <c r="OT67" i="6"/>
  <c r="OS67" i="6"/>
  <c r="OR67" i="6"/>
  <c r="OQ67" i="6"/>
  <c r="OP67" i="6"/>
  <c r="OO67" i="6"/>
  <c r="ON67" i="6"/>
  <c r="OM67" i="6"/>
  <c r="OL67" i="6"/>
  <c r="OK67" i="6"/>
  <c r="OJ67" i="6"/>
  <c r="OI67" i="6"/>
  <c r="OH67" i="6"/>
  <c r="OG67" i="6"/>
  <c r="OF67" i="6"/>
  <c r="OE67" i="6"/>
  <c r="OD67" i="6"/>
  <c r="OC67" i="6"/>
  <c r="OB67" i="6"/>
  <c r="OA67" i="6"/>
  <c r="NZ67" i="6"/>
  <c r="NY67" i="6"/>
  <c r="NX67" i="6"/>
  <c r="NW67" i="6"/>
  <c r="NV67" i="6"/>
  <c r="NU67" i="6"/>
  <c r="NT67" i="6"/>
  <c r="NS67" i="6"/>
  <c r="NR67" i="6"/>
  <c r="NQ67" i="6"/>
  <c r="NP67" i="6"/>
  <c r="NO67" i="6"/>
  <c r="NN67" i="6"/>
  <c r="NM67" i="6"/>
  <c r="NL67" i="6"/>
  <c r="NK67" i="6"/>
  <c r="NJ67" i="6"/>
  <c r="NI67" i="6"/>
  <c r="NH67" i="6"/>
  <c r="NG67" i="6"/>
  <c r="NF67" i="6"/>
  <c r="NE67" i="6"/>
  <c r="ND67" i="6"/>
  <c r="NC67" i="6"/>
  <c r="NB67" i="6"/>
  <c r="NA67" i="6"/>
  <c r="MZ67" i="6"/>
  <c r="MY67" i="6"/>
  <c r="MX67" i="6"/>
  <c r="MW67" i="6"/>
  <c r="MV67" i="6"/>
  <c r="MU67" i="6"/>
  <c r="MT67" i="6"/>
  <c r="MS67" i="6"/>
  <c r="MR67" i="6"/>
  <c r="MQ67" i="6"/>
  <c r="MP67" i="6"/>
  <c r="MO67" i="6"/>
  <c r="MN67" i="6"/>
  <c r="MM67" i="6"/>
  <c r="ML67" i="6"/>
  <c r="MK67" i="6"/>
  <c r="MJ67" i="6"/>
  <c r="MI67" i="6"/>
  <c r="MH67" i="6"/>
  <c r="MG67" i="6"/>
  <c r="MF67" i="6"/>
  <c r="ME67" i="6"/>
  <c r="MD67" i="6"/>
  <c r="MC67" i="6"/>
  <c r="MB67" i="6"/>
  <c r="MA67" i="6"/>
  <c r="LZ67" i="6"/>
  <c r="LY67" i="6"/>
  <c r="LX67" i="6"/>
  <c r="LW67" i="6"/>
  <c r="LV67" i="6"/>
  <c r="LU67" i="6"/>
  <c r="LT67" i="6"/>
  <c r="LS67" i="6"/>
  <c r="LR67" i="6"/>
  <c r="LQ67" i="6"/>
  <c r="LP67" i="6"/>
  <c r="LO67" i="6"/>
  <c r="LN67" i="6"/>
  <c r="LM67" i="6"/>
  <c r="LL67" i="6"/>
  <c r="LK67" i="6"/>
  <c r="LJ67" i="6"/>
  <c r="LI67" i="6"/>
  <c r="LH67" i="6"/>
  <c r="LG67" i="6"/>
  <c r="LF67" i="6"/>
  <c r="LE67" i="6"/>
  <c r="LD67" i="6"/>
  <c r="LC67" i="6"/>
  <c r="LB67" i="6"/>
  <c r="LA67" i="6"/>
  <c r="KZ67" i="6"/>
  <c r="KY67" i="6"/>
  <c r="KX67" i="6"/>
  <c r="KW67" i="6"/>
  <c r="KV67" i="6"/>
  <c r="KU67" i="6"/>
  <c r="KT67" i="6"/>
  <c r="KS67" i="6"/>
  <c r="KR67" i="6"/>
  <c r="KQ67" i="6"/>
  <c r="KP67" i="6"/>
  <c r="KO67" i="6"/>
  <c r="KN67" i="6"/>
  <c r="KM67" i="6"/>
  <c r="KL67" i="6"/>
  <c r="KK67" i="6"/>
  <c r="KJ67" i="6"/>
  <c r="KI67" i="6"/>
  <c r="KH67" i="6"/>
  <c r="KG67" i="6"/>
  <c r="KF67" i="6"/>
  <c r="KE67" i="6"/>
  <c r="KD67" i="6"/>
  <c r="KC67" i="6"/>
  <c r="KB67" i="6"/>
  <c r="KA67" i="6"/>
  <c r="JZ67" i="6"/>
  <c r="JY67" i="6"/>
  <c r="JX67" i="6"/>
  <c r="JW67" i="6"/>
  <c r="JV67" i="6"/>
  <c r="JU67" i="6"/>
  <c r="JT67" i="6"/>
  <c r="JS67" i="6"/>
  <c r="JR67" i="6"/>
  <c r="JQ67" i="6"/>
  <c r="JP67" i="6"/>
  <c r="JO67" i="6"/>
  <c r="JN67" i="6"/>
  <c r="JM67" i="6"/>
  <c r="JL67" i="6"/>
  <c r="JK67" i="6"/>
  <c r="JJ67" i="6"/>
  <c r="JI67" i="6"/>
  <c r="JH67" i="6"/>
  <c r="JG67" i="6"/>
  <c r="JF67" i="6"/>
  <c r="JE67" i="6"/>
  <c r="JD67" i="6"/>
  <c r="JC67" i="6"/>
  <c r="JB67" i="6"/>
  <c r="JA67" i="6"/>
  <c r="IZ67" i="6"/>
  <c r="IY67" i="6"/>
  <c r="IX67" i="6"/>
  <c r="IW67" i="6"/>
  <c r="IV67" i="6"/>
  <c r="IU67" i="6"/>
  <c r="IT67" i="6"/>
  <c r="IS67" i="6"/>
  <c r="IR67" i="6"/>
  <c r="IQ67" i="6"/>
  <c r="IP67" i="6"/>
  <c r="IO67" i="6"/>
  <c r="IN67" i="6"/>
  <c r="IM67" i="6"/>
  <c r="IL67" i="6"/>
  <c r="IK67" i="6"/>
  <c r="IJ67" i="6"/>
  <c r="II67" i="6"/>
  <c r="IH67" i="6"/>
  <c r="IG67" i="6"/>
  <c r="IF67" i="6"/>
  <c r="IE67" i="6"/>
  <c r="ID67" i="6"/>
  <c r="IC67" i="6"/>
  <c r="IB67" i="6"/>
  <c r="IA67" i="6"/>
  <c r="HZ67" i="6"/>
  <c r="HY67" i="6"/>
  <c r="HX67" i="6"/>
  <c r="HW67" i="6"/>
  <c r="HV67" i="6"/>
  <c r="HU67" i="6"/>
  <c r="HT67" i="6"/>
  <c r="HS67" i="6"/>
  <c r="HR67" i="6"/>
  <c r="HQ67" i="6"/>
  <c r="HP67" i="6"/>
  <c r="HO67" i="6"/>
  <c r="HN67" i="6"/>
  <c r="HM67" i="6"/>
  <c r="HL67" i="6"/>
  <c r="HK67" i="6"/>
  <c r="HJ67" i="6"/>
  <c r="HI67" i="6"/>
  <c r="HH67" i="6"/>
  <c r="HG67" i="6"/>
  <c r="HF67" i="6"/>
  <c r="HE67" i="6"/>
  <c r="HD67" i="6"/>
  <c r="HC67" i="6"/>
  <c r="HB67" i="6"/>
  <c r="HA67" i="6"/>
  <c r="GZ67" i="6"/>
  <c r="GY67" i="6"/>
  <c r="GX67" i="6"/>
  <c r="GW67" i="6"/>
  <c r="GV67" i="6"/>
  <c r="GU67" i="6"/>
  <c r="GT67" i="6"/>
  <c r="GS67" i="6"/>
  <c r="GR67" i="6"/>
  <c r="GQ67" i="6"/>
  <c r="GP67" i="6"/>
  <c r="GO67" i="6"/>
  <c r="GN67" i="6"/>
  <c r="GM67" i="6"/>
  <c r="GL67" i="6"/>
  <c r="GK67" i="6"/>
  <c r="GJ67" i="6"/>
  <c r="GI67" i="6"/>
  <c r="GH67" i="6"/>
  <c r="GG67" i="6"/>
  <c r="GF67" i="6"/>
  <c r="GE67" i="6"/>
  <c r="GD67" i="6"/>
  <c r="GC67" i="6"/>
  <c r="GB67" i="6"/>
  <c r="GA67" i="6"/>
  <c r="FZ67" i="6"/>
  <c r="FY67" i="6"/>
  <c r="FX67" i="6"/>
  <c r="FW67" i="6"/>
  <c r="FV67" i="6"/>
  <c r="FU67" i="6"/>
  <c r="FT67" i="6"/>
  <c r="FS67" i="6"/>
  <c r="FR67" i="6"/>
  <c r="FQ67" i="6"/>
  <c r="FP67" i="6"/>
  <c r="FO67" i="6"/>
  <c r="FN67" i="6"/>
  <c r="FM67" i="6"/>
  <c r="FL67" i="6"/>
  <c r="FK67" i="6"/>
  <c r="FJ67" i="6"/>
  <c r="FI67" i="6"/>
  <c r="FH67" i="6"/>
  <c r="FG67" i="6"/>
  <c r="FF67" i="6"/>
  <c r="FE67" i="6"/>
  <c r="FD67" i="6"/>
  <c r="FC67" i="6"/>
  <c r="FB67" i="6"/>
  <c r="FA67" i="6"/>
  <c r="EZ67" i="6"/>
  <c r="EY67" i="6"/>
  <c r="EX67" i="6"/>
  <c r="EW67" i="6"/>
  <c r="EV67" i="6"/>
  <c r="EU67" i="6"/>
  <c r="ET67" i="6"/>
  <c r="ES67" i="6"/>
  <c r="ER67" i="6"/>
  <c r="EQ67" i="6"/>
  <c r="EP67" i="6"/>
  <c r="EO67" i="6"/>
  <c r="EN67" i="6"/>
  <c r="EM67" i="6"/>
  <c r="EL67" i="6"/>
  <c r="EK67" i="6"/>
  <c r="EJ67" i="6"/>
  <c r="EI67" i="6"/>
  <c r="EH67" i="6"/>
  <c r="EG67" i="6"/>
  <c r="EF67" i="6"/>
  <c r="EE67" i="6"/>
  <c r="ED67" i="6"/>
  <c r="EC67" i="6"/>
  <c r="EB67" i="6"/>
  <c r="EA67" i="6"/>
  <c r="DZ67" i="6"/>
  <c r="DY67" i="6"/>
  <c r="DX67" i="6"/>
  <c r="DW67" i="6"/>
  <c r="DV67" i="6"/>
  <c r="DU67" i="6"/>
  <c r="DT67" i="6"/>
  <c r="DS67" i="6"/>
  <c r="DR67" i="6"/>
  <c r="DQ67" i="6"/>
  <c r="DP67" i="6"/>
  <c r="DO67" i="6"/>
  <c r="DN67" i="6"/>
  <c r="DM67" i="6"/>
  <c r="DL67" i="6"/>
  <c r="DK67" i="6"/>
  <c r="DJ67" i="6"/>
  <c r="DI67" i="6"/>
  <c r="DH67" i="6"/>
  <c r="DG67" i="6"/>
  <c r="DF67" i="6"/>
  <c r="DE67" i="6"/>
  <c r="DD67" i="6"/>
  <c r="DC67" i="6"/>
  <c r="DB67" i="6"/>
  <c r="DA67" i="6"/>
  <c r="CZ67" i="6"/>
  <c r="CY67" i="6"/>
  <c r="CX67" i="6"/>
  <c r="CW67" i="6"/>
  <c r="CV67" i="6"/>
  <c r="CU67" i="6"/>
  <c r="CT67" i="6"/>
  <c r="CS67" i="6"/>
  <c r="CR67" i="6"/>
  <c r="CQ67" i="6"/>
  <c r="CP67" i="6"/>
  <c r="CO67" i="6"/>
  <c r="CN67" i="6"/>
  <c r="CM67" i="6"/>
  <c r="CL67" i="6"/>
  <c r="CK67" i="6"/>
  <c r="CJ67" i="6"/>
  <c r="CI67" i="6"/>
  <c r="CH67" i="6"/>
  <c r="CG67" i="6"/>
  <c r="CF67" i="6"/>
  <c r="CE67" i="6"/>
  <c r="CD67" i="6"/>
  <c r="CC67" i="6"/>
  <c r="CB67" i="6"/>
  <c r="CA67" i="6"/>
  <c r="BZ67" i="6"/>
  <c r="BY67" i="6"/>
  <c r="BX67" i="6"/>
  <c r="BW67" i="6"/>
  <c r="BV67" i="6"/>
  <c r="BU67" i="6"/>
  <c r="BT67" i="6"/>
  <c r="BS67" i="6"/>
  <c r="BR67" i="6"/>
  <c r="BQ67" i="6"/>
  <c r="BP67" i="6"/>
  <c r="BO67" i="6"/>
  <c r="BN67" i="6"/>
  <c r="BM67" i="6"/>
  <c r="BL67" i="6"/>
  <c r="BK67" i="6"/>
  <c r="BJ67" i="6"/>
  <c r="BI67" i="6"/>
  <c r="BH67" i="6"/>
  <c r="BG67" i="6"/>
  <c r="BF67" i="6"/>
  <c r="BE67" i="6"/>
  <c r="BD67" i="6"/>
  <c r="BC67" i="6"/>
  <c r="BB67" i="6"/>
  <c r="BA67" i="6"/>
  <c r="AZ67" i="6"/>
  <c r="AY67" i="6"/>
  <c r="AX67" i="6"/>
  <c r="AW67" i="6"/>
  <c r="AV67" i="6"/>
  <c r="AU67" i="6"/>
  <c r="AT67" i="6"/>
  <c r="AS67" i="6"/>
  <c r="AR67" i="6"/>
  <c r="AQ67" i="6"/>
  <c r="AP67" i="6"/>
  <c r="AO67" i="6"/>
  <c r="AN67" i="6"/>
  <c r="AM67" i="6"/>
  <c r="AL67" i="6"/>
  <c r="AK67" i="6"/>
  <c r="AJ67" i="6"/>
  <c r="AI67" i="6"/>
  <c r="AH67" i="6"/>
  <c r="AG67" i="6"/>
  <c r="AF67" i="6"/>
  <c r="AE67" i="6"/>
  <c r="AD67" i="6"/>
  <c r="AC67" i="6"/>
  <c r="AB67" i="6"/>
  <c r="AA67" i="6"/>
  <c r="Z67" i="6"/>
  <c r="Y67" i="6"/>
  <c r="X67" i="6"/>
  <c r="W67" i="6"/>
  <c r="V67" i="6"/>
  <c r="U67" i="6"/>
  <c r="T67" i="6"/>
  <c r="S67" i="6"/>
  <c r="R67" i="6"/>
  <c r="Q67" i="6"/>
  <c r="P67" i="6"/>
  <c r="O67" i="6"/>
  <c r="N67" i="6"/>
  <c r="M67" i="6"/>
  <c r="I67" i="6"/>
  <c r="SX61" i="6"/>
  <c r="SW61" i="6"/>
  <c r="SV61" i="6"/>
  <c r="SU61" i="6"/>
  <c r="ST61" i="6"/>
  <c r="SS61" i="6"/>
  <c r="SR61" i="6"/>
  <c r="SQ61" i="6"/>
  <c r="SP61" i="6"/>
  <c r="SO61" i="6"/>
  <c r="SN61" i="6"/>
  <c r="SM61" i="6"/>
  <c r="SL61" i="6"/>
  <c r="SK61" i="6"/>
  <c r="SJ61" i="6"/>
  <c r="SI61" i="6"/>
  <c r="SH61" i="6"/>
  <c r="SG61" i="6"/>
  <c r="SF61" i="6"/>
  <c r="SE61" i="6"/>
  <c r="SD61" i="6"/>
  <c r="SC61" i="6"/>
  <c r="SB61" i="6"/>
  <c r="SA61" i="6"/>
  <c r="RZ61" i="6"/>
  <c r="RY61" i="6"/>
  <c r="RX61" i="6"/>
  <c r="RW61" i="6"/>
  <c r="RV61" i="6"/>
  <c r="RU61" i="6"/>
  <c r="RT61" i="6"/>
  <c r="RS61" i="6"/>
  <c r="RR61" i="6"/>
  <c r="RQ61" i="6"/>
  <c r="RP61" i="6"/>
  <c r="RO61" i="6"/>
  <c r="RN61" i="6"/>
  <c r="RM61" i="6"/>
  <c r="RL61" i="6"/>
  <c r="RK61" i="6"/>
  <c r="RJ61" i="6"/>
  <c r="RI61" i="6"/>
  <c r="RH61" i="6"/>
  <c r="RG61" i="6"/>
  <c r="RF61" i="6"/>
  <c r="RE61" i="6"/>
  <c r="RD61" i="6"/>
  <c r="RC61" i="6"/>
  <c r="RB61" i="6"/>
  <c r="RA61" i="6"/>
  <c r="QZ61" i="6"/>
  <c r="QY61" i="6"/>
  <c r="QX61" i="6"/>
  <c r="QW61" i="6"/>
  <c r="QV61" i="6"/>
  <c r="QU61" i="6"/>
  <c r="QT61" i="6"/>
  <c r="QS61" i="6"/>
  <c r="QR61" i="6"/>
  <c r="QQ61" i="6"/>
  <c r="QP61" i="6"/>
  <c r="QO61" i="6"/>
  <c r="QN61" i="6"/>
  <c r="QM61" i="6"/>
  <c r="QL61" i="6"/>
  <c r="QK61" i="6"/>
  <c r="QJ61" i="6"/>
  <c r="QI61" i="6"/>
  <c r="QH61" i="6"/>
  <c r="QG61" i="6"/>
  <c r="QF61" i="6"/>
  <c r="QE61" i="6"/>
  <c r="QD61" i="6"/>
  <c r="QC61" i="6"/>
  <c r="QB61" i="6"/>
  <c r="QA61" i="6"/>
  <c r="PZ61" i="6"/>
  <c r="PY61" i="6"/>
  <c r="PX61" i="6"/>
  <c r="PW61" i="6"/>
  <c r="PV61" i="6"/>
  <c r="PU61" i="6"/>
  <c r="PT61" i="6"/>
  <c r="PS61" i="6"/>
  <c r="PR61" i="6"/>
  <c r="PQ61" i="6"/>
  <c r="PP61" i="6"/>
  <c r="PO61" i="6"/>
  <c r="PN61" i="6"/>
  <c r="PM61" i="6"/>
  <c r="PL61" i="6"/>
  <c r="PK61" i="6"/>
  <c r="PJ61" i="6"/>
  <c r="PI61" i="6"/>
  <c r="PH61" i="6"/>
  <c r="PG61" i="6"/>
  <c r="PF61" i="6"/>
  <c r="PE61" i="6"/>
  <c r="PD61" i="6"/>
  <c r="PC61" i="6"/>
  <c r="PB61" i="6"/>
  <c r="PA61" i="6"/>
  <c r="OZ61" i="6"/>
  <c r="OY61" i="6"/>
  <c r="OX61" i="6"/>
  <c r="OW61" i="6"/>
  <c r="OV61" i="6"/>
  <c r="OU61" i="6"/>
  <c r="OT61" i="6"/>
  <c r="OS61" i="6"/>
  <c r="OR61" i="6"/>
  <c r="OQ61" i="6"/>
  <c r="OP61" i="6"/>
  <c r="OO61" i="6"/>
  <c r="ON61" i="6"/>
  <c r="OM61" i="6"/>
  <c r="OL61" i="6"/>
  <c r="OK61" i="6"/>
  <c r="OJ61" i="6"/>
  <c r="OI61" i="6"/>
  <c r="OH61" i="6"/>
  <c r="OG61" i="6"/>
  <c r="OF61" i="6"/>
  <c r="OE61" i="6"/>
  <c r="OD61" i="6"/>
  <c r="OC61" i="6"/>
  <c r="OB61" i="6"/>
  <c r="OA61" i="6"/>
  <c r="NZ61" i="6"/>
  <c r="NY61" i="6"/>
  <c r="NX61" i="6"/>
  <c r="NW61" i="6"/>
  <c r="NV61" i="6"/>
  <c r="NU61" i="6"/>
  <c r="NT61" i="6"/>
  <c r="NS61" i="6"/>
  <c r="NR61" i="6"/>
  <c r="NQ61" i="6"/>
  <c r="NP61" i="6"/>
  <c r="NO61" i="6"/>
  <c r="NN61" i="6"/>
  <c r="NM61" i="6"/>
  <c r="NL61" i="6"/>
  <c r="NK61" i="6"/>
  <c r="NJ61" i="6"/>
  <c r="NI61" i="6"/>
  <c r="NH61" i="6"/>
  <c r="NG61" i="6"/>
  <c r="NF61" i="6"/>
  <c r="NE61" i="6"/>
  <c r="ND61" i="6"/>
  <c r="NC61" i="6"/>
  <c r="NB61" i="6"/>
  <c r="NA61" i="6"/>
  <c r="MZ61" i="6"/>
  <c r="MY61" i="6"/>
  <c r="MX61" i="6"/>
  <c r="MW61" i="6"/>
  <c r="MV61" i="6"/>
  <c r="MU61" i="6"/>
  <c r="MT61" i="6"/>
  <c r="MS61" i="6"/>
  <c r="MR61" i="6"/>
  <c r="MQ61" i="6"/>
  <c r="MP61" i="6"/>
  <c r="MO61" i="6"/>
  <c r="MN61" i="6"/>
  <c r="MM61" i="6"/>
  <c r="ML61" i="6"/>
  <c r="MK61" i="6"/>
  <c r="MJ61" i="6"/>
  <c r="MI61" i="6"/>
  <c r="MH61" i="6"/>
  <c r="MG61" i="6"/>
  <c r="MF61" i="6"/>
  <c r="ME61" i="6"/>
  <c r="MD61" i="6"/>
  <c r="MC61" i="6"/>
  <c r="MB61" i="6"/>
  <c r="MA61" i="6"/>
  <c r="LZ61" i="6"/>
  <c r="LY61" i="6"/>
  <c r="LX61" i="6"/>
  <c r="LW61" i="6"/>
  <c r="LV61" i="6"/>
  <c r="LU61" i="6"/>
  <c r="LT61" i="6"/>
  <c r="LS61" i="6"/>
  <c r="LR61" i="6"/>
  <c r="LQ61" i="6"/>
  <c r="LP61" i="6"/>
  <c r="LO61" i="6"/>
  <c r="LN61" i="6"/>
  <c r="LM61" i="6"/>
  <c r="LL61" i="6"/>
  <c r="LK61" i="6"/>
  <c r="LJ61" i="6"/>
  <c r="LI61" i="6"/>
  <c r="LH61" i="6"/>
  <c r="LG61" i="6"/>
  <c r="LF61" i="6"/>
  <c r="LE61" i="6"/>
  <c r="LD61" i="6"/>
  <c r="LC61" i="6"/>
  <c r="LB61" i="6"/>
  <c r="LA61" i="6"/>
  <c r="KZ61" i="6"/>
  <c r="KY61" i="6"/>
  <c r="KX61" i="6"/>
  <c r="KW61" i="6"/>
  <c r="KV61" i="6"/>
  <c r="KU61" i="6"/>
  <c r="KT61" i="6"/>
  <c r="KS61" i="6"/>
  <c r="KR61" i="6"/>
  <c r="KQ61" i="6"/>
  <c r="KP61" i="6"/>
  <c r="KO61" i="6"/>
  <c r="KN61" i="6"/>
  <c r="KM61" i="6"/>
  <c r="KL61" i="6"/>
  <c r="KK61" i="6"/>
  <c r="KJ61" i="6"/>
  <c r="KI61" i="6"/>
  <c r="KH61" i="6"/>
  <c r="KG61" i="6"/>
  <c r="KF61" i="6"/>
  <c r="KE61" i="6"/>
  <c r="KD61" i="6"/>
  <c r="KC61" i="6"/>
  <c r="KB61" i="6"/>
  <c r="KA61" i="6"/>
  <c r="JZ61" i="6"/>
  <c r="JY61" i="6"/>
  <c r="JX61" i="6"/>
  <c r="JW61" i="6"/>
  <c r="JV61" i="6"/>
  <c r="JU61" i="6"/>
  <c r="JT61" i="6"/>
  <c r="JS61" i="6"/>
  <c r="JR61" i="6"/>
  <c r="JQ61" i="6"/>
  <c r="JP61" i="6"/>
  <c r="JO61" i="6"/>
  <c r="JN61" i="6"/>
  <c r="JM61" i="6"/>
  <c r="JL61" i="6"/>
  <c r="JK61" i="6"/>
  <c r="JJ61" i="6"/>
  <c r="JI61" i="6"/>
  <c r="JH61" i="6"/>
  <c r="JG61" i="6"/>
  <c r="JF61" i="6"/>
  <c r="JE61" i="6"/>
  <c r="JD61" i="6"/>
  <c r="JC61" i="6"/>
  <c r="JB61" i="6"/>
  <c r="JA61" i="6"/>
  <c r="IZ61" i="6"/>
  <c r="IY61" i="6"/>
  <c r="IX61" i="6"/>
  <c r="IW61" i="6"/>
  <c r="IV61" i="6"/>
  <c r="IU61" i="6"/>
  <c r="IT61" i="6"/>
  <c r="IS61" i="6"/>
  <c r="IR61" i="6"/>
  <c r="IQ61" i="6"/>
  <c r="IP61" i="6"/>
  <c r="IO61" i="6"/>
  <c r="IN61" i="6"/>
  <c r="IM61" i="6"/>
  <c r="IL61" i="6"/>
  <c r="IK61" i="6"/>
  <c r="IJ61" i="6"/>
  <c r="II61" i="6"/>
  <c r="IH61" i="6"/>
  <c r="IG61" i="6"/>
  <c r="IF61" i="6"/>
  <c r="IE61" i="6"/>
  <c r="ID61" i="6"/>
  <c r="IC61" i="6"/>
  <c r="IB61" i="6"/>
  <c r="IA61" i="6"/>
  <c r="HZ61" i="6"/>
  <c r="HY61" i="6"/>
  <c r="HX61" i="6"/>
  <c r="HW61" i="6"/>
  <c r="HV61" i="6"/>
  <c r="HU61" i="6"/>
  <c r="HT61" i="6"/>
  <c r="HS61" i="6"/>
  <c r="HR61" i="6"/>
  <c r="HQ61" i="6"/>
  <c r="HP61" i="6"/>
  <c r="HO61" i="6"/>
  <c r="HN61" i="6"/>
  <c r="HM61" i="6"/>
  <c r="HL61" i="6"/>
  <c r="HK61" i="6"/>
  <c r="HJ61" i="6"/>
  <c r="HI61" i="6"/>
  <c r="HH61" i="6"/>
  <c r="HG61" i="6"/>
  <c r="HF61" i="6"/>
  <c r="HE61" i="6"/>
  <c r="HD61" i="6"/>
  <c r="HC61" i="6"/>
  <c r="HB61" i="6"/>
  <c r="HA61" i="6"/>
  <c r="GZ61" i="6"/>
  <c r="GY61" i="6"/>
  <c r="GX61" i="6"/>
  <c r="GW61" i="6"/>
  <c r="GV61" i="6"/>
  <c r="GU61" i="6"/>
  <c r="GT61" i="6"/>
  <c r="GS61" i="6"/>
  <c r="GR61" i="6"/>
  <c r="GQ61" i="6"/>
  <c r="GP61" i="6"/>
  <c r="GO61" i="6"/>
  <c r="GN61" i="6"/>
  <c r="GM61" i="6"/>
  <c r="GL61" i="6"/>
  <c r="GK61" i="6"/>
  <c r="GJ61" i="6"/>
  <c r="GI61" i="6"/>
  <c r="GH61" i="6"/>
  <c r="GG61" i="6"/>
  <c r="GF61" i="6"/>
  <c r="GE61" i="6"/>
  <c r="GD61" i="6"/>
  <c r="GC61" i="6"/>
  <c r="GB61" i="6"/>
  <c r="GA61" i="6"/>
  <c r="FZ61" i="6"/>
  <c r="FY61" i="6"/>
  <c r="FX61" i="6"/>
  <c r="FW61" i="6"/>
  <c r="FV61" i="6"/>
  <c r="FU61" i="6"/>
  <c r="FT61" i="6"/>
  <c r="FS61" i="6"/>
  <c r="FR61" i="6"/>
  <c r="FQ61" i="6"/>
  <c r="FP61" i="6"/>
  <c r="FO61" i="6"/>
  <c r="FN61" i="6"/>
  <c r="FM61" i="6"/>
  <c r="FL61" i="6"/>
  <c r="FK61" i="6"/>
  <c r="FJ61" i="6"/>
  <c r="FI61" i="6"/>
  <c r="FH61" i="6"/>
  <c r="FG61" i="6"/>
  <c r="FF61" i="6"/>
  <c r="FE61" i="6"/>
  <c r="FD61" i="6"/>
  <c r="FC61" i="6"/>
  <c r="FB61" i="6"/>
  <c r="FA61" i="6"/>
  <c r="EZ61" i="6"/>
  <c r="EY61" i="6"/>
  <c r="EX61" i="6"/>
  <c r="EW61" i="6"/>
  <c r="EV61" i="6"/>
  <c r="EU61" i="6"/>
  <c r="ET61" i="6"/>
  <c r="ES61" i="6"/>
  <c r="ER61" i="6"/>
  <c r="EQ61" i="6"/>
  <c r="EP61" i="6"/>
  <c r="EO61" i="6"/>
  <c r="EN61" i="6"/>
  <c r="EM61" i="6"/>
  <c r="EL61" i="6"/>
  <c r="EK61" i="6"/>
  <c r="EJ61" i="6"/>
  <c r="EI61" i="6"/>
  <c r="EH61" i="6"/>
  <c r="EG61" i="6"/>
  <c r="EF61" i="6"/>
  <c r="EE61" i="6"/>
  <c r="ED61" i="6"/>
  <c r="EC61" i="6"/>
  <c r="EB61" i="6"/>
  <c r="EA61" i="6"/>
  <c r="DZ61" i="6"/>
  <c r="DY61" i="6"/>
  <c r="DX61" i="6"/>
  <c r="DW61" i="6"/>
  <c r="DV61" i="6"/>
  <c r="DU61" i="6"/>
  <c r="DT61" i="6"/>
  <c r="DS61" i="6"/>
  <c r="DR61" i="6"/>
  <c r="DQ61" i="6"/>
  <c r="DP61" i="6"/>
  <c r="DO61" i="6"/>
  <c r="DN61" i="6"/>
  <c r="DM61" i="6"/>
  <c r="DL61" i="6"/>
  <c r="DK61" i="6"/>
  <c r="DJ61" i="6"/>
  <c r="DI61" i="6"/>
  <c r="DH61" i="6"/>
  <c r="DG61" i="6"/>
  <c r="DF61" i="6"/>
  <c r="DE61" i="6"/>
  <c r="DD61" i="6"/>
  <c r="DC61" i="6"/>
  <c r="DB61" i="6"/>
  <c r="DA61" i="6"/>
  <c r="CZ61" i="6"/>
  <c r="CY61" i="6"/>
  <c r="CX61" i="6"/>
  <c r="CW61" i="6"/>
  <c r="CV61" i="6"/>
  <c r="CU61" i="6"/>
  <c r="CT61" i="6"/>
  <c r="CS61" i="6"/>
  <c r="CR61" i="6"/>
  <c r="CQ61" i="6"/>
  <c r="CP61" i="6"/>
  <c r="CO61" i="6"/>
  <c r="CN61" i="6"/>
  <c r="CM61" i="6"/>
  <c r="CL61" i="6"/>
  <c r="CK61" i="6"/>
  <c r="CJ61" i="6"/>
  <c r="CI61" i="6"/>
  <c r="CH61" i="6"/>
  <c r="CG61" i="6"/>
  <c r="CF61" i="6"/>
  <c r="CE61" i="6"/>
  <c r="CD61" i="6"/>
  <c r="CC61" i="6"/>
  <c r="CB61" i="6"/>
  <c r="CA61" i="6"/>
  <c r="BZ61" i="6"/>
  <c r="BY61" i="6"/>
  <c r="BX61" i="6"/>
  <c r="BW61" i="6"/>
  <c r="BV61" i="6"/>
  <c r="BU61" i="6"/>
  <c r="BT61" i="6"/>
  <c r="BS61" i="6"/>
  <c r="BR61" i="6"/>
  <c r="BQ61" i="6"/>
  <c r="BP61" i="6"/>
  <c r="BO61" i="6"/>
  <c r="BN61" i="6"/>
  <c r="BM61" i="6"/>
  <c r="BL61" i="6"/>
  <c r="BK61" i="6"/>
  <c r="BJ61" i="6"/>
  <c r="BI61" i="6"/>
  <c r="BH61" i="6"/>
  <c r="BG61" i="6"/>
  <c r="BF61" i="6"/>
  <c r="BE61" i="6"/>
  <c r="BD61" i="6"/>
  <c r="BC61" i="6"/>
  <c r="BB61" i="6"/>
  <c r="BA61" i="6"/>
  <c r="AZ61" i="6"/>
  <c r="AY61" i="6"/>
  <c r="AX61" i="6"/>
  <c r="AW61" i="6"/>
  <c r="AV61" i="6"/>
  <c r="AU61" i="6"/>
  <c r="AT61" i="6"/>
  <c r="AS61" i="6"/>
  <c r="AR61" i="6"/>
  <c r="AQ61" i="6"/>
  <c r="AP61" i="6"/>
  <c r="AO61" i="6"/>
  <c r="AN61" i="6"/>
  <c r="AM61" i="6"/>
  <c r="AL61" i="6"/>
  <c r="AK61" i="6"/>
  <c r="AJ61" i="6"/>
  <c r="AI61" i="6"/>
  <c r="AH61" i="6"/>
  <c r="AG61" i="6"/>
  <c r="AF61" i="6"/>
  <c r="AE61" i="6"/>
  <c r="AD61" i="6"/>
  <c r="AC61" i="6"/>
  <c r="AB61" i="6"/>
  <c r="AA61" i="6"/>
  <c r="Z61" i="6"/>
  <c r="Y61" i="6"/>
  <c r="X61" i="6"/>
  <c r="W61" i="6"/>
  <c r="V61" i="6"/>
  <c r="U61" i="6"/>
  <c r="T61" i="6"/>
  <c r="S61" i="6"/>
  <c r="R61" i="6"/>
  <c r="Q61" i="6"/>
  <c r="P61" i="6"/>
  <c r="O61" i="6"/>
  <c r="N61" i="6"/>
  <c r="M61" i="6"/>
  <c r="I61" i="6"/>
  <c r="SX60" i="6"/>
  <c r="SW60" i="6"/>
  <c r="SV60" i="6"/>
  <c r="SU60" i="6"/>
  <c r="ST60" i="6"/>
  <c r="SS60" i="6"/>
  <c r="SR60" i="6"/>
  <c r="SQ60" i="6"/>
  <c r="SP60" i="6"/>
  <c r="SO60" i="6"/>
  <c r="SN60" i="6"/>
  <c r="SM60" i="6"/>
  <c r="SL60" i="6"/>
  <c r="SK60" i="6"/>
  <c r="SJ60" i="6"/>
  <c r="SI60" i="6"/>
  <c r="SH60" i="6"/>
  <c r="SG60" i="6"/>
  <c r="SF60" i="6"/>
  <c r="SE60" i="6"/>
  <c r="SD60" i="6"/>
  <c r="SC60" i="6"/>
  <c r="SB60" i="6"/>
  <c r="SA60" i="6"/>
  <c r="RZ60" i="6"/>
  <c r="RY60" i="6"/>
  <c r="RX60" i="6"/>
  <c r="RW60" i="6"/>
  <c r="RV60" i="6"/>
  <c r="RU60" i="6"/>
  <c r="RT60" i="6"/>
  <c r="RS60" i="6"/>
  <c r="RR60" i="6"/>
  <c r="RQ60" i="6"/>
  <c r="RP60" i="6"/>
  <c r="RO60" i="6"/>
  <c r="RN60" i="6"/>
  <c r="RM60" i="6"/>
  <c r="RL60" i="6"/>
  <c r="RK60" i="6"/>
  <c r="RJ60" i="6"/>
  <c r="RI60" i="6"/>
  <c r="RH60" i="6"/>
  <c r="RG60" i="6"/>
  <c r="RF60" i="6"/>
  <c r="RE60" i="6"/>
  <c r="RD60" i="6"/>
  <c r="RC60" i="6"/>
  <c r="RB60" i="6"/>
  <c r="RA60" i="6"/>
  <c r="QZ60" i="6"/>
  <c r="QY60" i="6"/>
  <c r="QX60" i="6"/>
  <c r="QW60" i="6"/>
  <c r="QV60" i="6"/>
  <c r="QU60" i="6"/>
  <c r="QT60" i="6"/>
  <c r="QS60" i="6"/>
  <c r="QR60" i="6"/>
  <c r="QQ60" i="6"/>
  <c r="QP60" i="6"/>
  <c r="QO60" i="6"/>
  <c r="QN60" i="6"/>
  <c r="QM60" i="6"/>
  <c r="QL60" i="6"/>
  <c r="QK60" i="6"/>
  <c r="QJ60" i="6"/>
  <c r="QI60" i="6"/>
  <c r="QH60" i="6"/>
  <c r="QG60" i="6"/>
  <c r="QF60" i="6"/>
  <c r="QE60" i="6"/>
  <c r="QD60" i="6"/>
  <c r="QC60" i="6"/>
  <c r="QB60" i="6"/>
  <c r="QA60" i="6"/>
  <c r="PZ60" i="6"/>
  <c r="PY60" i="6"/>
  <c r="PX60" i="6"/>
  <c r="PW60" i="6"/>
  <c r="PV60" i="6"/>
  <c r="PU60" i="6"/>
  <c r="PT60" i="6"/>
  <c r="PS60" i="6"/>
  <c r="PR60" i="6"/>
  <c r="PQ60" i="6"/>
  <c r="PP60" i="6"/>
  <c r="PO60" i="6"/>
  <c r="PN60" i="6"/>
  <c r="PM60" i="6"/>
  <c r="PL60" i="6"/>
  <c r="PK60" i="6"/>
  <c r="PJ60" i="6"/>
  <c r="PI60" i="6"/>
  <c r="PH60" i="6"/>
  <c r="PG60" i="6"/>
  <c r="PF60" i="6"/>
  <c r="PE60" i="6"/>
  <c r="PD60" i="6"/>
  <c r="PC60" i="6"/>
  <c r="PB60" i="6"/>
  <c r="PA60" i="6"/>
  <c r="OZ60" i="6"/>
  <c r="OY60" i="6"/>
  <c r="OX60" i="6"/>
  <c r="OW60" i="6"/>
  <c r="OV60" i="6"/>
  <c r="OU60" i="6"/>
  <c r="OT60" i="6"/>
  <c r="OS60" i="6"/>
  <c r="OR60" i="6"/>
  <c r="OQ60" i="6"/>
  <c r="OP60" i="6"/>
  <c r="OO60" i="6"/>
  <c r="ON60" i="6"/>
  <c r="OM60" i="6"/>
  <c r="OL60" i="6"/>
  <c r="OK60" i="6"/>
  <c r="OJ60" i="6"/>
  <c r="OI60" i="6"/>
  <c r="OH60" i="6"/>
  <c r="OG60" i="6"/>
  <c r="OF60" i="6"/>
  <c r="OE60" i="6"/>
  <c r="OD60" i="6"/>
  <c r="OC60" i="6"/>
  <c r="OB60" i="6"/>
  <c r="OA60" i="6"/>
  <c r="NZ60" i="6"/>
  <c r="NY60" i="6"/>
  <c r="NX60" i="6"/>
  <c r="NW60" i="6"/>
  <c r="NV60" i="6"/>
  <c r="NU60" i="6"/>
  <c r="NT60" i="6"/>
  <c r="NS60" i="6"/>
  <c r="NR60" i="6"/>
  <c r="NQ60" i="6"/>
  <c r="NP60" i="6"/>
  <c r="NO60" i="6"/>
  <c r="NN60" i="6"/>
  <c r="NM60" i="6"/>
  <c r="NL60" i="6"/>
  <c r="NK60" i="6"/>
  <c r="NJ60" i="6"/>
  <c r="NI60" i="6"/>
  <c r="NH60" i="6"/>
  <c r="NG60" i="6"/>
  <c r="NF60" i="6"/>
  <c r="NE60" i="6"/>
  <c r="ND60" i="6"/>
  <c r="NC60" i="6"/>
  <c r="NB60" i="6"/>
  <c r="NA60" i="6"/>
  <c r="MZ60" i="6"/>
  <c r="MY60" i="6"/>
  <c r="MX60" i="6"/>
  <c r="MW60" i="6"/>
  <c r="MV60" i="6"/>
  <c r="MU60" i="6"/>
  <c r="MT60" i="6"/>
  <c r="MS60" i="6"/>
  <c r="MR60" i="6"/>
  <c r="MQ60" i="6"/>
  <c r="MP60" i="6"/>
  <c r="MO60" i="6"/>
  <c r="MN60" i="6"/>
  <c r="MM60" i="6"/>
  <c r="ML60" i="6"/>
  <c r="MK60" i="6"/>
  <c r="MJ60" i="6"/>
  <c r="MI60" i="6"/>
  <c r="MH60" i="6"/>
  <c r="MG60" i="6"/>
  <c r="MF60" i="6"/>
  <c r="ME60" i="6"/>
  <c r="MD60" i="6"/>
  <c r="MC60" i="6"/>
  <c r="MB60" i="6"/>
  <c r="MA60" i="6"/>
  <c r="LZ60" i="6"/>
  <c r="LY60" i="6"/>
  <c r="LX60" i="6"/>
  <c r="LW60" i="6"/>
  <c r="LV60" i="6"/>
  <c r="LU60" i="6"/>
  <c r="LT60" i="6"/>
  <c r="LS60" i="6"/>
  <c r="LR60" i="6"/>
  <c r="LQ60" i="6"/>
  <c r="LP60" i="6"/>
  <c r="LO60" i="6"/>
  <c r="LN60" i="6"/>
  <c r="LM60" i="6"/>
  <c r="LL60" i="6"/>
  <c r="LK60" i="6"/>
  <c r="LJ60" i="6"/>
  <c r="LI60" i="6"/>
  <c r="LH60" i="6"/>
  <c r="LG60" i="6"/>
  <c r="LF60" i="6"/>
  <c r="LE60" i="6"/>
  <c r="LD60" i="6"/>
  <c r="LC60" i="6"/>
  <c r="LB60" i="6"/>
  <c r="LA60" i="6"/>
  <c r="KZ60" i="6"/>
  <c r="KY60" i="6"/>
  <c r="KX60" i="6"/>
  <c r="KW60" i="6"/>
  <c r="KV60" i="6"/>
  <c r="KU60" i="6"/>
  <c r="KT60" i="6"/>
  <c r="KS60" i="6"/>
  <c r="KR60" i="6"/>
  <c r="KQ60" i="6"/>
  <c r="KP60" i="6"/>
  <c r="KO60" i="6"/>
  <c r="KN60" i="6"/>
  <c r="KM60" i="6"/>
  <c r="KL60" i="6"/>
  <c r="KK60" i="6"/>
  <c r="KJ60" i="6"/>
  <c r="KI60" i="6"/>
  <c r="KH60" i="6"/>
  <c r="KG60" i="6"/>
  <c r="KF60" i="6"/>
  <c r="KE60" i="6"/>
  <c r="KD60" i="6"/>
  <c r="KC60" i="6"/>
  <c r="KB60" i="6"/>
  <c r="KA60" i="6"/>
  <c r="JZ60" i="6"/>
  <c r="JY60" i="6"/>
  <c r="JX60" i="6"/>
  <c r="JW60" i="6"/>
  <c r="JV60" i="6"/>
  <c r="JU60" i="6"/>
  <c r="JT60" i="6"/>
  <c r="JS60" i="6"/>
  <c r="JR60" i="6"/>
  <c r="JQ60" i="6"/>
  <c r="JP60" i="6"/>
  <c r="JO60" i="6"/>
  <c r="JN60" i="6"/>
  <c r="JM60" i="6"/>
  <c r="JL60" i="6"/>
  <c r="JK60" i="6"/>
  <c r="JJ60" i="6"/>
  <c r="JI60" i="6"/>
  <c r="JH60" i="6"/>
  <c r="JG60" i="6"/>
  <c r="JF60" i="6"/>
  <c r="JE60" i="6"/>
  <c r="JD60" i="6"/>
  <c r="JC60" i="6"/>
  <c r="JB60" i="6"/>
  <c r="JA60" i="6"/>
  <c r="IZ60" i="6"/>
  <c r="IY60" i="6"/>
  <c r="IX60" i="6"/>
  <c r="IW60" i="6"/>
  <c r="IV60" i="6"/>
  <c r="IU60" i="6"/>
  <c r="IT60" i="6"/>
  <c r="IS60" i="6"/>
  <c r="IR60" i="6"/>
  <c r="IQ60" i="6"/>
  <c r="IP60" i="6"/>
  <c r="IO60" i="6"/>
  <c r="IN60" i="6"/>
  <c r="IM60" i="6"/>
  <c r="IL60" i="6"/>
  <c r="IK60" i="6"/>
  <c r="IJ60" i="6"/>
  <c r="II60" i="6"/>
  <c r="IH60" i="6"/>
  <c r="IG60" i="6"/>
  <c r="IF60" i="6"/>
  <c r="IE60" i="6"/>
  <c r="ID60" i="6"/>
  <c r="IC60" i="6"/>
  <c r="IB60" i="6"/>
  <c r="IA60" i="6"/>
  <c r="HZ60" i="6"/>
  <c r="HY60" i="6"/>
  <c r="HX60" i="6"/>
  <c r="HW60" i="6"/>
  <c r="HV60" i="6"/>
  <c r="HU60" i="6"/>
  <c r="HT60" i="6"/>
  <c r="HS60" i="6"/>
  <c r="HR60" i="6"/>
  <c r="HQ60" i="6"/>
  <c r="HP60" i="6"/>
  <c r="HO60" i="6"/>
  <c r="HN60" i="6"/>
  <c r="HM60" i="6"/>
  <c r="HL60" i="6"/>
  <c r="HK60" i="6"/>
  <c r="HJ60" i="6"/>
  <c r="HI60" i="6"/>
  <c r="HH60" i="6"/>
  <c r="HG60" i="6"/>
  <c r="HF60" i="6"/>
  <c r="HE60" i="6"/>
  <c r="HD60" i="6"/>
  <c r="HC60" i="6"/>
  <c r="HB60" i="6"/>
  <c r="HA60" i="6"/>
  <c r="GZ60" i="6"/>
  <c r="GY60" i="6"/>
  <c r="GX60" i="6"/>
  <c r="GW60" i="6"/>
  <c r="GV60" i="6"/>
  <c r="GU60" i="6"/>
  <c r="GT60" i="6"/>
  <c r="GS60" i="6"/>
  <c r="GR60" i="6"/>
  <c r="GQ60" i="6"/>
  <c r="GP60" i="6"/>
  <c r="GO60" i="6"/>
  <c r="GN60" i="6"/>
  <c r="GM60" i="6"/>
  <c r="GL60" i="6"/>
  <c r="GK60" i="6"/>
  <c r="GJ60" i="6"/>
  <c r="GI60" i="6"/>
  <c r="GH60" i="6"/>
  <c r="GG60" i="6"/>
  <c r="GF60" i="6"/>
  <c r="GE60" i="6"/>
  <c r="GD60" i="6"/>
  <c r="GC60" i="6"/>
  <c r="GB60" i="6"/>
  <c r="GA60" i="6"/>
  <c r="FZ60" i="6"/>
  <c r="FY60" i="6"/>
  <c r="FX60" i="6"/>
  <c r="FW60" i="6"/>
  <c r="FV60" i="6"/>
  <c r="FU60" i="6"/>
  <c r="FT60" i="6"/>
  <c r="FS60" i="6"/>
  <c r="FR60" i="6"/>
  <c r="FQ60" i="6"/>
  <c r="FP60" i="6"/>
  <c r="FO60" i="6"/>
  <c r="FN60" i="6"/>
  <c r="FM60" i="6"/>
  <c r="FL60" i="6"/>
  <c r="FK60" i="6"/>
  <c r="FJ60" i="6"/>
  <c r="FI60" i="6"/>
  <c r="FH60" i="6"/>
  <c r="FG60" i="6"/>
  <c r="FF60" i="6"/>
  <c r="FE60" i="6"/>
  <c r="FD60" i="6"/>
  <c r="FC60" i="6"/>
  <c r="FB60" i="6"/>
  <c r="FA60" i="6"/>
  <c r="EZ60" i="6"/>
  <c r="EY60" i="6"/>
  <c r="EX60" i="6"/>
  <c r="EW60" i="6"/>
  <c r="EV60" i="6"/>
  <c r="EU60" i="6"/>
  <c r="ET60" i="6"/>
  <c r="ES60" i="6"/>
  <c r="ER60" i="6"/>
  <c r="EQ60" i="6"/>
  <c r="EP60" i="6"/>
  <c r="EO60" i="6"/>
  <c r="EN60" i="6"/>
  <c r="EM60" i="6"/>
  <c r="EL60" i="6"/>
  <c r="EK60" i="6"/>
  <c r="EJ60" i="6"/>
  <c r="EI60" i="6"/>
  <c r="EH60" i="6"/>
  <c r="EG60" i="6"/>
  <c r="EF60" i="6"/>
  <c r="EE60" i="6"/>
  <c r="ED60" i="6"/>
  <c r="EC60" i="6"/>
  <c r="EB60" i="6"/>
  <c r="EA60" i="6"/>
  <c r="DZ60" i="6"/>
  <c r="DY60" i="6"/>
  <c r="DX60" i="6"/>
  <c r="DW60" i="6"/>
  <c r="DV60" i="6"/>
  <c r="DU60" i="6"/>
  <c r="DT60" i="6"/>
  <c r="DS60" i="6"/>
  <c r="DR60" i="6"/>
  <c r="DQ60" i="6"/>
  <c r="DP60" i="6"/>
  <c r="DO60" i="6"/>
  <c r="DN60" i="6"/>
  <c r="DM60" i="6"/>
  <c r="DL60" i="6"/>
  <c r="DK60" i="6"/>
  <c r="DJ60" i="6"/>
  <c r="DI60" i="6"/>
  <c r="DH60" i="6"/>
  <c r="DG60" i="6"/>
  <c r="DF60" i="6"/>
  <c r="DE60" i="6"/>
  <c r="DD60" i="6"/>
  <c r="DC60" i="6"/>
  <c r="DB60" i="6"/>
  <c r="DA60" i="6"/>
  <c r="CZ60" i="6"/>
  <c r="CY60" i="6"/>
  <c r="CX60" i="6"/>
  <c r="CW60" i="6"/>
  <c r="CV60" i="6"/>
  <c r="CU60" i="6"/>
  <c r="CT60" i="6"/>
  <c r="CS60" i="6"/>
  <c r="CR60" i="6"/>
  <c r="CQ60" i="6"/>
  <c r="CP60" i="6"/>
  <c r="CO60" i="6"/>
  <c r="CN60" i="6"/>
  <c r="CM60" i="6"/>
  <c r="CL60" i="6"/>
  <c r="CK60" i="6"/>
  <c r="CJ60" i="6"/>
  <c r="CI60" i="6"/>
  <c r="CH60" i="6"/>
  <c r="CG60" i="6"/>
  <c r="CF60" i="6"/>
  <c r="CE60" i="6"/>
  <c r="CD60" i="6"/>
  <c r="CC60" i="6"/>
  <c r="CB60" i="6"/>
  <c r="CA60" i="6"/>
  <c r="BZ60" i="6"/>
  <c r="BY60" i="6"/>
  <c r="BX60" i="6"/>
  <c r="BW60" i="6"/>
  <c r="BV60" i="6"/>
  <c r="BU60" i="6"/>
  <c r="BT60" i="6"/>
  <c r="BS60" i="6"/>
  <c r="BR60" i="6"/>
  <c r="BQ60" i="6"/>
  <c r="BP60" i="6"/>
  <c r="BO60" i="6"/>
  <c r="BN60" i="6"/>
  <c r="BM60" i="6"/>
  <c r="BL60" i="6"/>
  <c r="BK60" i="6"/>
  <c r="BJ60" i="6"/>
  <c r="BI60" i="6"/>
  <c r="BH60" i="6"/>
  <c r="BG60" i="6"/>
  <c r="BF60" i="6"/>
  <c r="BE60" i="6"/>
  <c r="BD60" i="6"/>
  <c r="BC60" i="6"/>
  <c r="BB60" i="6"/>
  <c r="BA60" i="6"/>
  <c r="AZ60" i="6"/>
  <c r="AY60" i="6"/>
  <c r="AX60" i="6"/>
  <c r="AW60" i="6"/>
  <c r="AV60" i="6"/>
  <c r="AU60" i="6"/>
  <c r="AT60" i="6"/>
  <c r="AS60" i="6"/>
  <c r="AR60" i="6"/>
  <c r="AQ60" i="6"/>
  <c r="AP60" i="6"/>
  <c r="AO60" i="6"/>
  <c r="AN60" i="6"/>
  <c r="AM60" i="6"/>
  <c r="AL60" i="6"/>
  <c r="AK60" i="6"/>
  <c r="AJ60" i="6"/>
  <c r="AI60" i="6"/>
  <c r="AH60" i="6"/>
  <c r="AG60" i="6"/>
  <c r="AF60" i="6"/>
  <c r="AE60" i="6"/>
  <c r="AD60" i="6"/>
  <c r="AC60" i="6"/>
  <c r="AB60" i="6"/>
  <c r="AA60" i="6"/>
  <c r="Z60" i="6"/>
  <c r="Y60" i="6"/>
  <c r="X60" i="6"/>
  <c r="W60" i="6"/>
  <c r="V60" i="6"/>
  <c r="U60" i="6"/>
  <c r="T60" i="6"/>
  <c r="S60" i="6"/>
  <c r="R60" i="6"/>
  <c r="Q60" i="6"/>
  <c r="P60" i="6"/>
  <c r="O60" i="6"/>
  <c r="N60" i="6"/>
  <c r="M60" i="6"/>
  <c r="I60" i="6"/>
  <c r="SX59" i="6"/>
  <c r="SW59" i="6"/>
  <c r="SV59" i="6"/>
  <c r="SU59" i="6"/>
  <c r="ST59" i="6"/>
  <c r="SS59" i="6"/>
  <c r="SR59" i="6"/>
  <c r="SQ59" i="6"/>
  <c r="SP59" i="6"/>
  <c r="SO59" i="6"/>
  <c r="SN59" i="6"/>
  <c r="SM59" i="6"/>
  <c r="SL59" i="6"/>
  <c r="SK59" i="6"/>
  <c r="SJ59" i="6"/>
  <c r="SI59" i="6"/>
  <c r="SH59" i="6"/>
  <c r="SG59" i="6"/>
  <c r="SF59" i="6"/>
  <c r="SE59" i="6"/>
  <c r="SD59" i="6"/>
  <c r="SC59" i="6"/>
  <c r="SB59" i="6"/>
  <c r="SA59" i="6"/>
  <c r="RZ59" i="6"/>
  <c r="RY59" i="6"/>
  <c r="RX59" i="6"/>
  <c r="RW59" i="6"/>
  <c r="RV59" i="6"/>
  <c r="RU59" i="6"/>
  <c r="RT59" i="6"/>
  <c r="RS59" i="6"/>
  <c r="RR59" i="6"/>
  <c r="RQ59" i="6"/>
  <c r="RP59" i="6"/>
  <c r="RO59" i="6"/>
  <c r="RN59" i="6"/>
  <c r="RM59" i="6"/>
  <c r="RL59" i="6"/>
  <c r="RK59" i="6"/>
  <c r="RJ59" i="6"/>
  <c r="RI59" i="6"/>
  <c r="RH59" i="6"/>
  <c r="RG59" i="6"/>
  <c r="RF59" i="6"/>
  <c r="RE59" i="6"/>
  <c r="RD59" i="6"/>
  <c r="RC59" i="6"/>
  <c r="RB59" i="6"/>
  <c r="RA59" i="6"/>
  <c r="QZ59" i="6"/>
  <c r="QY59" i="6"/>
  <c r="QX59" i="6"/>
  <c r="QW59" i="6"/>
  <c r="QV59" i="6"/>
  <c r="QU59" i="6"/>
  <c r="QT59" i="6"/>
  <c r="QS59" i="6"/>
  <c r="QR59" i="6"/>
  <c r="QQ59" i="6"/>
  <c r="QP59" i="6"/>
  <c r="QO59" i="6"/>
  <c r="QN59" i="6"/>
  <c r="QM59" i="6"/>
  <c r="QL59" i="6"/>
  <c r="QK59" i="6"/>
  <c r="QJ59" i="6"/>
  <c r="QI59" i="6"/>
  <c r="QH59" i="6"/>
  <c r="QG59" i="6"/>
  <c r="QF59" i="6"/>
  <c r="QE59" i="6"/>
  <c r="QD59" i="6"/>
  <c r="QC59" i="6"/>
  <c r="QB59" i="6"/>
  <c r="QA59" i="6"/>
  <c r="PZ59" i="6"/>
  <c r="PY59" i="6"/>
  <c r="PX59" i="6"/>
  <c r="PW59" i="6"/>
  <c r="PV59" i="6"/>
  <c r="PU59" i="6"/>
  <c r="PT59" i="6"/>
  <c r="PS59" i="6"/>
  <c r="PR59" i="6"/>
  <c r="PQ59" i="6"/>
  <c r="PP59" i="6"/>
  <c r="PO59" i="6"/>
  <c r="PN59" i="6"/>
  <c r="PM59" i="6"/>
  <c r="PL59" i="6"/>
  <c r="PK59" i="6"/>
  <c r="PJ59" i="6"/>
  <c r="PI59" i="6"/>
  <c r="PH59" i="6"/>
  <c r="PG59" i="6"/>
  <c r="PF59" i="6"/>
  <c r="PE59" i="6"/>
  <c r="PD59" i="6"/>
  <c r="PC59" i="6"/>
  <c r="PB59" i="6"/>
  <c r="PA59" i="6"/>
  <c r="OZ59" i="6"/>
  <c r="OY59" i="6"/>
  <c r="OX59" i="6"/>
  <c r="OW59" i="6"/>
  <c r="OV59" i="6"/>
  <c r="OU59" i="6"/>
  <c r="OT59" i="6"/>
  <c r="OS59" i="6"/>
  <c r="OR59" i="6"/>
  <c r="OQ59" i="6"/>
  <c r="OP59" i="6"/>
  <c r="OO59" i="6"/>
  <c r="ON59" i="6"/>
  <c r="OM59" i="6"/>
  <c r="OL59" i="6"/>
  <c r="OK59" i="6"/>
  <c r="OJ59" i="6"/>
  <c r="OI59" i="6"/>
  <c r="OH59" i="6"/>
  <c r="OG59" i="6"/>
  <c r="OF59" i="6"/>
  <c r="OE59" i="6"/>
  <c r="OD59" i="6"/>
  <c r="OC59" i="6"/>
  <c r="OB59" i="6"/>
  <c r="OA59" i="6"/>
  <c r="NZ59" i="6"/>
  <c r="NY59" i="6"/>
  <c r="NX59" i="6"/>
  <c r="NW59" i="6"/>
  <c r="NV59" i="6"/>
  <c r="NU59" i="6"/>
  <c r="NT59" i="6"/>
  <c r="NS59" i="6"/>
  <c r="NR59" i="6"/>
  <c r="NQ59" i="6"/>
  <c r="NP59" i="6"/>
  <c r="NO59" i="6"/>
  <c r="NN59" i="6"/>
  <c r="NM59" i="6"/>
  <c r="NL59" i="6"/>
  <c r="NK59" i="6"/>
  <c r="NJ59" i="6"/>
  <c r="NI59" i="6"/>
  <c r="NH59" i="6"/>
  <c r="NG59" i="6"/>
  <c r="NF59" i="6"/>
  <c r="NE59" i="6"/>
  <c r="ND59" i="6"/>
  <c r="NC59" i="6"/>
  <c r="NB59" i="6"/>
  <c r="NA59" i="6"/>
  <c r="MZ59" i="6"/>
  <c r="MY59" i="6"/>
  <c r="MX59" i="6"/>
  <c r="MW59" i="6"/>
  <c r="MV59" i="6"/>
  <c r="MU59" i="6"/>
  <c r="MT59" i="6"/>
  <c r="MS59" i="6"/>
  <c r="MR59" i="6"/>
  <c r="MQ59" i="6"/>
  <c r="MP59" i="6"/>
  <c r="MO59" i="6"/>
  <c r="MN59" i="6"/>
  <c r="MM59" i="6"/>
  <c r="ML59" i="6"/>
  <c r="MK59" i="6"/>
  <c r="MJ59" i="6"/>
  <c r="MI59" i="6"/>
  <c r="MH59" i="6"/>
  <c r="MG59" i="6"/>
  <c r="MF59" i="6"/>
  <c r="ME59" i="6"/>
  <c r="MD59" i="6"/>
  <c r="MC59" i="6"/>
  <c r="MB59" i="6"/>
  <c r="MA59" i="6"/>
  <c r="LZ59" i="6"/>
  <c r="LY59" i="6"/>
  <c r="LX59" i="6"/>
  <c r="LW59" i="6"/>
  <c r="LV59" i="6"/>
  <c r="LU59" i="6"/>
  <c r="LT59" i="6"/>
  <c r="LS59" i="6"/>
  <c r="LR59" i="6"/>
  <c r="LQ59" i="6"/>
  <c r="LP59" i="6"/>
  <c r="LO59" i="6"/>
  <c r="LN59" i="6"/>
  <c r="LM59" i="6"/>
  <c r="LL59" i="6"/>
  <c r="LK59" i="6"/>
  <c r="LJ59" i="6"/>
  <c r="LI59" i="6"/>
  <c r="LH59" i="6"/>
  <c r="LG59" i="6"/>
  <c r="LF59" i="6"/>
  <c r="LE59" i="6"/>
  <c r="LD59" i="6"/>
  <c r="LC59" i="6"/>
  <c r="LB59" i="6"/>
  <c r="LA59" i="6"/>
  <c r="KZ59" i="6"/>
  <c r="KY59" i="6"/>
  <c r="KX59" i="6"/>
  <c r="KW59" i="6"/>
  <c r="KV59" i="6"/>
  <c r="KU59" i="6"/>
  <c r="KT59" i="6"/>
  <c r="KS59" i="6"/>
  <c r="KR59" i="6"/>
  <c r="KQ59" i="6"/>
  <c r="KP59" i="6"/>
  <c r="KO59" i="6"/>
  <c r="KN59" i="6"/>
  <c r="KM59" i="6"/>
  <c r="KL59" i="6"/>
  <c r="KK59" i="6"/>
  <c r="KJ59" i="6"/>
  <c r="KI59" i="6"/>
  <c r="KH59" i="6"/>
  <c r="KG59" i="6"/>
  <c r="KF59" i="6"/>
  <c r="KE59" i="6"/>
  <c r="KD59" i="6"/>
  <c r="KC59" i="6"/>
  <c r="KB59" i="6"/>
  <c r="KA59" i="6"/>
  <c r="JZ59" i="6"/>
  <c r="JY59" i="6"/>
  <c r="JX59" i="6"/>
  <c r="JW59" i="6"/>
  <c r="JV59" i="6"/>
  <c r="JU59" i="6"/>
  <c r="JT59" i="6"/>
  <c r="JS59" i="6"/>
  <c r="JR59" i="6"/>
  <c r="JQ59" i="6"/>
  <c r="JP59" i="6"/>
  <c r="JO59" i="6"/>
  <c r="JN59" i="6"/>
  <c r="JM59" i="6"/>
  <c r="JL59" i="6"/>
  <c r="JK59" i="6"/>
  <c r="JJ59" i="6"/>
  <c r="JI59" i="6"/>
  <c r="JH59" i="6"/>
  <c r="JG59" i="6"/>
  <c r="JF59" i="6"/>
  <c r="JE59" i="6"/>
  <c r="JD59" i="6"/>
  <c r="JC59" i="6"/>
  <c r="JB59" i="6"/>
  <c r="JA59" i="6"/>
  <c r="IZ59" i="6"/>
  <c r="IY59" i="6"/>
  <c r="IX59" i="6"/>
  <c r="IW59" i="6"/>
  <c r="IV59" i="6"/>
  <c r="IU59" i="6"/>
  <c r="IT59" i="6"/>
  <c r="IS59" i="6"/>
  <c r="IR59" i="6"/>
  <c r="IQ59" i="6"/>
  <c r="IP59" i="6"/>
  <c r="IO59" i="6"/>
  <c r="IN59" i="6"/>
  <c r="IM59" i="6"/>
  <c r="IL59" i="6"/>
  <c r="IK59" i="6"/>
  <c r="IJ59" i="6"/>
  <c r="II59" i="6"/>
  <c r="IH59" i="6"/>
  <c r="IG59" i="6"/>
  <c r="IF59" i="6"/>
  <c r="IE59" i="6"/>
  <c r="ID59" i="6"/>
  <c r="IC59" i="6"/>
  <c r="IB59" i="6"/>
  <c r="IA59" i="6"/>
  <c r="HZ59" i="6"/>
  <c r="HY59" i="6"/>
  <c r="HX59" i="6"/>
  <c r="HW59" i="6"/>
  <c r="HV59" i="6"/>
  <c r="HU59" i="6"/>
  <c r="HT59" i="6"/>
  <c r="HS59" i="6"/>
  <c r="HR59" i="6"/>
  <c r="HQ59" i="6"/>
  <c r="HP59" i="6"/>
  <c r="HO59" i="6"/>
  <c r="HN59" i="6"/>
  <c r="HM59" i="6"/>
  <c r="HL59" i="6"/>
  <c r="HK59" i="6"/>
  <c r="HJ59" i="6"/>
  <c r="HI59" i="6"/>
  <c r="HH59" i="6"/>
  <c r="HG59" i="6"/>
  <c r="HF59" i="6"/>
  <c r="HE59" i="6"/>
  <c r="HD59" i="6"/>
  <c r="HC59" i="6"/>
  <c r="HB59" i="6"/>
  <c r="HA59" i="6"/>
  <c r="GZ59" i="6"/>
  <c r="GY59" i="6"/>
  <c r="GX59" i="6"/>
  <c r="GW59" i="6"/>
  <c r="GV59" i="6"/>
  <c r="GU59" i="6"/>
  <c r="GT59" i="6"/>
  <c r="GS59" i="6"/>
  <c r="GR59" i="6"/>
  <c r="GQ59" i="6"/>
  <c r="GP59" i="6"/>
  <c r="GO59" i="6"/>
  <c r="GN59" i="6"/>
  <c r="GM59" i="6"/>
  <c r="GL59" i="6"/>
  <c r="GK59" i="6"/>
  <c r="GJ59" i="6"/>
  <c r="GI59" i="6"/>
  <c r="GH59" i="6"/>
  <c r="GG59" i="6"/>
  <c r="GF59" i="6"/>
  <c r="GE59" i="6"/>
  <c r="GD59" i="6"/>
  <c r="GC59" i="6"/>
  <c r="GB59" i="6"/>
  <c r="GA59" i="6"/>
  <c r="FZ59" i="6"/>
  <c r="FY59" i="6"/>
  <c r="FX59" i="6"/>
  <c r="FW59" i="6"/>
  <c r="FV59" i="6"/>
  <c r="FU59" i="6"/>
  <c r="FT59" i="6"/>
  <c r="FS59" i="6"/>
  <c r="FR59" i="6"/>
  <c r="FQ59" i="6"/>
  <c r="FP59" i="6"/>
  <c r="FO59" i="6"/>
  <c r="FN59" i="6"/>
  <c r="FM59" i="6"/>
  <c r="FL59" i="6"/>
  <c r="FK59" i="6"/>
  <c r="FJ59" i="6"/>
  <c r="FI59" i="6"/>
  <c r="FH59" i="6"/>
  <c r="FG59" i="6"/>
  <c r="FF59" i="6"/>
  <c r="FE59" i="6"/>
  <c r="FD59" i="6"/>
  <c r="FC59" i="6"/>
  <c r="FB59" i="6"/>
  <c r="FA59" i="6"/>
  <c r="EZ59" i="6"/>
  <c r="EY59" i="6"/>
  <c r="EX59" i="6"/>
  <c r="EW59" i="6"/>
  <c r="EV59" i="6"/>
  <c r="EU59" i="6"/>
  <c r="ET59" i="6"/>
  <c r="ES59" i="6"/>
  <c r="ER59" i="6"/>
  <c r="EQ59" i="6"/>
  <c r="EP59" i="6"/>
  <c r="EO59" i="6"/>
  <c r="EN59" i="6"/>
  <c r="EM59" i="6"/>
  <c r="EL59" i="6"/>
  <c r="EK59" i="6"/>
  <c r="EJ59" i="6"/>
  <c r="EI59" i="6"/>
  <c r="EH59" i="6"/>
  <c r="EG59" i="6"/>
  <c r="EF59" i="6"/>
  <c r="EE59" i="6"/>
  <c r="ED59" i="6"/>
  <c r="EC59" i="6"/>
  <c r="EB59" i="6"/>
  <c r="EA59" i="6"/>
  <c r="DZ59" i="6"/>
  <c r="DY59" i="6"/>
  <c r="DX59" i="6"/>
  <c r="DW59" i="6"/>
  <c r="DV59" i="6"/>
  <c r="DU59" i="6"/>
  <c r="DT59" i="6"/>
  <c r="DS59" i="6"/>
  <c r="DR59" i="6"/>
  <c r="DQ59" i="6"/>
  <c r="DP59" i="6"/>
  <c r="DO59" i="6"/>
  <c r="DN59" i="6"/>
  <c r="DM59" i="6"/>
  <c r="DL59" i="6"/>
  <c r="DK59" i="6"/>
  <c r="DJ59" i="6"/>
  <c r="DI59" i="6"/>
  <c r="DH59" i="6"/>
  <c r="DG59" i="6"/>
  <c r="DF59" i="6"/>
  <c r="DE59" i="6"/>
  <c r="DD59" i="6"/>
  <c r="DC59" i="6"/>
  <c r="DB59" i="6"/>
  <c r="DA59" i="6"/>
  <c r="CZ59" i="6"/>
  <c r="CY59" i="6"/>
  <c r="CX59" i="6"/>
  <c r="CW59" i="6"/>
  <c r="CV59" i="6"/>
  <c r="CU59" i="6"/>
  <c r="CT59" i="6"/>
  <c r="CS59" i="6"/>
  <c r="CR59" i="6"/>
  <c r="CQ59" i="6"/>
  <c r="CP59" i="6"/>
  <c r="CO59" i="6"/>
  <c r="CN59" i="6"/>
  <c r="CM59" i="6"/>
  <c r="CL59" i="6"/>
  <c r="CK59" i="6"/>
  <c r="CJ59" i="6"/>
  <c r="CI59" i="6"/>
  <c r="CH59" i="6"/>
  <c r="CG59" i="6"/>
  <c r="CF59" i="6"/>
  <c r="CE59" i="6"/>
  <c r="CD59" i="6"/>
  <c r="CC59" i="6"/>
  <c r="CB59" i="6"/>
  <c r="CA59" i="6"/>
  <c r="BZ59" i="6"/>
  <c r="BY59" i="6"/>
  <c r="BX59" i="6"/>
  <c r="BW59" i="6"/>
  <c r="BV59" i="6"/>
  <c r="BU59" i="6"/>
  <c r="BT59" i="6"/>
  <c r="BS59" i="6"/>
  <c r="BR59" i="6"/>
  <c r="BQ59" i="6"/>
  <c r="BP59" i="6"/>
  <c r="BO59" i="6"/>
  <c r="BN59" i="6"/>
  <c r="BM59" i="6"/>
  <c r="BL59" i="6"/>
  <c r="BK59" i="6"/>
  <c r="BJ59" i="6"/>
  <c r="BI59" i="6"/>
  <c r="BH59" i="6"/>
  <c r="BG59" i="6"/>
  <c r="BF59" i="6"/>
  <c r="BE59" i="6"/>
  <c r="BD59" i="6"/>
  <c r="BC59" i="6"/>
  <c r="BB59" i="6"/>
  <c r="BA59" i="6"/>
  <c r="AZ59" i="6"/>
  <c r="AY59" i="6"/>
  <c r="AX59" i="6"/>
  <c r="AW59" i="6"/>
  <c r="AV59" i="6"/>
  <c r="AU59" i="6"/>
  <c r="AT59" i="6"/>
  <c r="AS59" i="6"/>
  <c r="AR59" i="6"/>
  <c r="AQ59" i="6"/>
  <c r="AP59" i="6"/>
  <c r="AO59" i="6"/>
  <c r="AN59" i="6"/>
  <c r="AM59" i="6"/>
  <c r="AL59" i="6"/>
  <c r="AK59" i="6"/>
  <c r="AJ59" i="6"/>
  <c r="AI59" i="6"/>
  <c r="AH59" i="6"/>
  <c r="AG59" i="6"/>
  <c r="AF59" i="6"/>
  <c r="AE59" i="6"/>
  <c r="AD59" i="6"/>
  <c r="AC59" i="6"/>
  <c r="AB59" i="6"/>
  <c r="AA59" i="6"/>
  <c r="Z59" i="6"/>
  <c r="Y59" i="6"/>
  <c r="X59" i="6"/>
  <c r="W59" i="6"/>
  <c r="V59" i="6"/>
  <c r="U59" i="6"/>
  <c r="T59" i="6"/>
  <c r="S59" i="6"/>
  <c r="R59" i="6"/>
  <c r="Q59" i="6"/>
  <c r="P59" i="6"/>
  <c r="O59" i="6"/>
  <c r="N59" i="6"/>
  <c r="M59" i="6"/>
  <c r="I59" i="6"/>
  <c r="SX58" i="6"/>
  <c r="SW58" i="6"/>
  <c r="SV58" i="6"/>
  <c r="SU58" i="6"/>
  <c r="ST58" i="6"/>
  <c r="SS58" i="6"/>
  <c r="SR58" i="6"/>
  <c r="SQ58" i="6"/>
  <c r="SP58" i="6"/>
  <c r="SO58" i="6"/>
  <c r="SN58" i="6"/>
  <c r="SM58" i="6"/>
  <c r="SL58" i="6"/>
  <c r="SK58" i="6"/>
  <c r="SJ58" i="6"/>
  <c r="SI58" i="6"/>
  <c r="SH58" i="6"/>
  <c r="SG58" i="6"/>
  <c r="SF58" i="6"/>
  <c r="SE58" i="6"/>
  <c r="SD58" i="6"/>
  <c r="SC58" i="6"/>
  <c r="SB58" i="6"/>
  <c r="SA58" i="6"/>
  <c r="RZ58" i="6"/>
  <c r="RY58" i="6"/>
  <c r="RX58" i="6"/>
  <c r="RW58" i="6"/>
  <c r="RV58" i="6"/>
  <c r="RU58" i="6"/>
  <c r="RT58" i="6"/>
  <c r="RS58" i="6"/>
  <c r="RR58" i="6"/>
  <c r="RQ58" i="6"/>
  <c r="RP58" i="6"/>
  <c r="RO58" i="6"/>
  <c r="RN58" i="6"/>
  <c r="RM58" i="6"/>
  <c r="RL58" i="6"/>
  <c r="RK58" i="6"/>
  <c r="RJ58" i="6"/>
  <c r="RI58" i="6"/>
  <c r="RH58" i="6"/>
  <c r="RG58" i="6"/>
  <c r="RF58" i="6"/>
  <c r="RE58" i="6"/>
  <c r="RD58" i="6"/>
  <c r="RC58" i="6"/>
  <c r="RB58" i="6"/>
  <c r="RA58" i="6"/>
  <c r="QZ58" i="6"/>
  <c r="QY58" i="6"/>
  <c r="QX58" i="6"/>
  <c r="QW58" i="6"/>
  <c r="QV58" i="6"/>
  <c r="QU58" i="6"/>
  <c r="QT58" i="6"/>
  <c r="QS58" i="6"/>
  <c r="QR58" i="6"/>
  <c r="QQ58" i="6"/>
  <c r="QP58" i="6"/>
  <c r="QO58" i="6"/>
  <c r="QN58" i="6"/>
  <c r="QM58" i="6"/>
  <c r="QL58" i="6"/>
  <c r="QK58" i="6"/>
  <c r="QJ58" i="6"/>
  <c r="QI58" i="6"/>
  <c r="QH58" i="6"/>
  <c r="QG58" i="6"/>
  <c r="QF58" i="6"/>
  <c r="QE58" i="6"/>
  <c r="QD58" i="6"/>
  <c r="QC58" i="6"/>
  <c r="QB58" i="6"/>
  <c r="QA58" i="6"/>
  <c r="PZ58" i="6"/>
  <c r="PY58" i="6"/>
  <c r="PX58" i="6"/>
  <c r="PW58" i="6"/>
  <c r="PV58" i="6"/>
  <c r="PU58" i="6"/>
  <c r="PT58" i="6"/>
  <c r="PS58" i="6"/>
  <c r="PR58" i="6"/>
  <c r="PQ58" i="6"/>
  <c r="PP58" i="6"/>
  <c r="PO58" i="6"/>
  <c r="PN58" i="6"/>
  <c r="PM58" i="6"/>
  <c r="PL58" i="6"/>
  <c r="PK58" i="6"/>
  <c r="PJ58" i="6"/>
  <c r="PI58" i="6"/>
  <c r="PH58" i="6"/>
  <c r="PG58" i="6"/>
  <c r="PF58" i="6"/>
  <c r="PE58" i="6"/>
  <c r="PD58" i="6"/>
  <c r="PC58" i="6"/>
  <c r="PB58" i="6"/>
  <c r="PA58" i="6"/>
  <c r="OZ58" i="6"/>
  <c r="OY58" i="6"/>
  <c r="OX58" i="6"/>
  <c r="OW58" i="6"/>
  <c r="OV58" i="6"/>
  <c r="OU58" i="6"/>
  <c r="OT58" i="6"/>
  <c r="OS58" i="6"/>
  <c r="OR58" i="6"/>
  <c r="OQ58" i="6"/>
  <c r="OP58" i="6"/>
  <c r="OO58" i="6"/>
  <c r="ON58" i="6"/>
  <c r="OM58" i="6"/>
  <c r="OL58" i="6"/>
  <c r="OK58" i="6"/>
  <c r="OJ58" i="6"/>
  <c r="OI58" i="6"/>
  <c r="OH58" i="6"/>
  <c r="OG58" i="6"/>
  <c r="OF58" i="6"/>
  <c r="OE58" i="6"/>
  <c r="OD58" i="6"/>
  <c r="OC58" i="6"/>
  <c r="OB58" i="6"/>
  <c r="OA58" i="6"/>
  <c r="NZ58" i="6"/>
  <c r="NY58" i="6"/>
  <c r="NX58" i="6"/>
  <c r="NW58" i="6"/>
  <c r="NV58" i="6"/>
  <c r="NU58" i="6"/>
  <c r="NT58" i="6"/>
  <c r="NS58" i="6"/>
  <c r="NR58" i="6"/>
  <c r="NQ58" i="6"/>
  <c r="NP58" i="6"/>
  <c r="NO58" i="6"/>
  <c r="NN58" i="6"/>
  <c r="NM58" i="6"/>
  <c r="NL58" i="6"/>
  <c r="NK58" i="6"/>
  <c r="NJ58" i="6"/>
  <c r="NI58" i="6"/>
  <c r="NH58" i="6"/>
  <c r="NG58" i="6"/>
  <c r="NF58" i="6"/>
  <c r="NE58" i="6"/>
  <c r="ND58" i="6"/>
  <c r="NC58" i="6"/>
  <c r="NB58" i="6"/>
  <c r="NA58" i="6"/>
  <c r="MZ58" i="6"/>
  <c r="MY58" i="6"/>
  <c r="MX58" i="6"/>
  <c r="MW58" i="6"/>
  <c r="MV58" i="6"/>
  <c r="MU58" i="6"/>
  <c r="MT58" i="6"/>
  <c r="MS58" i="6"/>
  <c r="MR58" i="6"/>
  <c r="MQ58" i="6"/>
  <c r="MP58" i="6"/>
  <c r="MO58" i="6"/>
  <c r="MN58" i="6"/>
  <c r="MM58" i="6"/>
  <c r="ML58" i="6"/>
  <c r="MK58" i="6"/>
  <c r="MJ58" i="6"/>
  <c r="MI58" i="6"/>
  <c r="MH58" i="6"/>
  <c r="MG58" i="6"/>
  <c r="MF58" i="6"/>
  <c r="ME58" i="6"/>
  <c r="MD58" i="6"/>
  <c r="MC58" i="6"/>
  <c r="MB58" i="6"/>
  <c r="MA58" i="6"/>
  <c r="LZ58" i="6"/>
  <c r="LY58" i="6"/>
  <c r="LX58" i="6"/>
  <c r="LW58" i="6"/>
  <c r="LV58" i="6"/>
  <c r="LU58" i="6"/>
  <c r="LT58" i="6"/>
  <c r="LS58" i="6"/>
  <c r="LR58" i="6"/>
  <c r="LQ58" i="6"/>
  <c r="LP58" i="6"/>
  <c r="LO58" i="6"/>
  <c r="LN58" i="6"/>
  <c r="LM58" i="6"/>
  <c r="LL58" i="6"/>
  <c r="LK58" i="6"/>
  <c r="LJ58" i="6"/>
  <c r="LI58" i="6"/>
  <c r="LH58" i="6"/>
  <c r="LG58" i="6"/>
  <c r="LF58" i="6"/>
  <c r="LE58" i="6"/>
  <c r="LD58" i="6"/>
  <c r="LC58" i="6"/>
  <c r="LB58" i="6"/>
  <c r="LA58" i="6"/>
  <c r="KZ58" i="6"/>
  <c r="KY58" i="6"/>
  <c r="KX58" i="6"/>
  <c r="KW58" i="6"/>
  <c r="KV58" i="6"/>
  <c r="KU58" i="6"/>
  <c r="KT58" i="6"/>
  <c r="KS58" i="6"/>
  <c r="KR58" i="6"/>
  <c r="KQ58" i="6"/>
  <c r="KP58" i="6"/>
  <c r="KO58" i="6"/>
  <c r="KN58" i="6"/>
  <c r="KM58" i="6"/>
  <c r="KL58" i="6"/>
  <c r="KK58" i="6"/>
  <c r="KJ58" i="6"/>
  <c r="KI58" i="6"/>
  <c r="KH58" i="6"/>
  <c r="KG58" i="6"/>
  <c r="KF58" i="6"/>
  <c r="KE58" i="6"/>
  <c r="KD58" i="6"/>
  <c r="KC58" i="6"/>
  <c r="KB58" i="6"/>
  <c r="KA58" i="6"/>
  <c r="JZ58" i="6"/>
  <c r="JY58" i="6"/>
  <c r="JX58" i="6"/>
  <c r="JW58" i="6"/>
  <c r="JV58" i="6"/>
  <c r="JU58" i="6"/>
  <c r="JT58" i="6"/>
  <c r="JS58" i="6"/>
  <c r="JR58" i="6"/>
  <c r="JQ58" i="6"/>
  <c r="JP58" i="6"/>
  <c r="JO58" i="6"/>
  <c r="JN58" i="6"/>
  <c r="JM58" i="6"/>
  <c r="JL58" i="6"/>
  <c r="JK58" i="6"/>
  <c r="JJ58" i="6"/>
  <c r="JI58" i="6"/>
  <c r="JH58" i="6"/>
  <c r="JG58" i="6"/>
  <c r="JF58" i="6"/>
  <c r="JE58" i="6"/>
  <c r="JD58" i="6"/>
  <c r="JC58" i="6"/>
  <c r="JB58" i="6"/>
  <c r="JA58" i="6"/>
  <c r="IZ58" i="6"/>
  <c r="IY58" i="6"/>
  <c r="IX58" i="6"/>
  <c r="IW58" i="6"/>
  <c r="IV58" i="6"/>
  <c r="IU58" i="6"/>
  <c r="IT58" i="6"/>
  <c r="IS58" i="6"/>
  <c r="IR58" i="6"/>
  <c r="IQ58" i="6"/>
  <c r="IP58" i="6"/>
  <c r="IO58" i="6"/>
  <c r="IN58" i="6"/>
  <c r="IM58" i="6"/>
  <c r="IL58" i="6"/>
  <c r="IK58" i="6"/>
  <c r="IJ58" i="6"/>
  <c r="II58" i="6"/>
  <c r="IH58" i="6"/>
  <c r="IG58" i="6"/>
  <c r="IF58" i="6"/>
  <c r="IE58" i="6"/>
  <c r="ID58" i="6"/>
  <c r="IC58" i="6"/>
  <c r="IB58" i="6"/>
  <c r="IA58" i="6"/>
  <c r="HZ58" i="6"/>
  <c r="HY58" i="6"/>
  <c r="HX58" i="6"/>
  <c r="HW58" i="6"/>
  <c r="HV58" i="6"/>
  <c r="HU58" i="6"/>
  <c r="HT58" i="6"/>
  <c r="HS58" i="6"/>
  <c r="HR58" i="6"/>
  <c r="HQ58" i="6"/>
  <c r="HP58" i="6"/>
  <c r="HO58" i="6"/>
  <c r="HN58" i="6"/>
  <c r="HM58" i="6"/>
  <c r="HL58" i="6"/>
  <c r="HK58" i="6"/>
  <c r="HJ58" i="6"/>
  <c r="HI58" i="6"/>
  <c r="HH58" i="6"/>
  <c r="HG58" i="6"/>
  <c r="HF58" i="6"/>
  <c r="HE58" i="6"/>
  <c r="HD58" i="6"/>
  <c r="HC58" i="6"/>
  <c r="HB58" i="6"/>
  <c r="HA58" i="6"/>
  <c r="GZ58" i="6"/>
  <c r="GY58" i="6"/>
  <c r="GX58" i="6"/>
  <c r="GW58" i="6"/>
  <c r="GV58" i="6"/>
  <c r="GU58" i="6"/>
  <c r="GT58" i="6"/>
  <c r="GS58" i="6"/>
  <c r="GR58" i="6"/>
  <c r="GQ58" i="6"/>
  <c r="GP58" i="6"/>
  <c r="GO58" i="6"/>
  <c r="GN58" i="6"/>
  <c r="GM58" i="6"/>
  <c r="GL58" i="6"/>
  <c r="GK58" i="6"/>
  <c r="GJ58" i="6"/>
  <c r="GI58" i="6"/>
  <c r="GH58" i="6"/>
  <c r="GG58" i="6"/>
  <c r="GF58" i="6"/>
  <c r="GE58" i="6"/>
  <c r="GD58" i="6"/>
  <c r="GC58" i="6"/>
  <c r="GB58" i="6"/>
  <c r="GA58" i="6"/>
  <c r="FZ58" i="6"/>
  <c r="FY58" i="6"/>
  <c r="FX58" i="6"/>
  <c r="FW58" i="6"/>
  <c r="FV58" i="6"/>
  <c r="FU58" i="6"/>
  <c r="FT58" i="6"/>
  <c r="FS58" i="6"/>
  <c r="FR58" i="6"/>
  <c r="FQ58" i="6"/>
  <c r="FP58" i="6"/>
  <c r="FO58" i="6"/>
  <c r="FN58" i="6"/>
  <c r="FM58" i="6"/>
  <c r="FL58" i="6"/>
  <c r="FK58" i="6"/>
  <c r="FJ58" i="6"/>
  <c r="FI58" i="6"/>
  <c r="FH58" i="6"/>
  <c r="FG58" i="6"/>
  <c r="FF58" i="6"/>
  <c r="FE58" i="6"/>
  <c r="FD58" i="6"/>
  <c r="FC58" i="6"/>
  <c r="FB58" i="6"/>
  <c r="FA58" i="6"/>
  <c r="EZ58" i="6"/>
  <c r="EY58" i="6"/>
  <c r="EX58" i="6"/>
  <c r="EW58" i="6"/>
  <c r="EV58" i="6"/>
  <c r="EU58" i="6"/>
  <c r="ET58" i="6"/>
  <c r="ES58" i="6"/>
  <c r="ER58" i="6"/>
  <c r="EQ58" i="6"/>
  <c r="EP58" i="6"/>
  <c r="EO58" i="6"/>
  <c r="EN58" i="6"/>
  <c r="EM58" i="6"/>
  <c r="EL58" i="6"/>
  <c r="EK58" i="6"/>
  <c r="EJ58" i="6"/>
  <c r="EI58" i="6"/>
  <c r="EH58" i="6"/>
  <c r="EG58" i="6"/>
  <c r="EF58" i="6"/>
  <c r="EE58" i="6"/>
  <c r="ED58" i="6"/>
  <c r="EC58" i="6"/>
  <c r="EB58" i="6"/>
  <c r="EA58" i="6"/>
  <c r="DZ58" i="6"/>
  <c r="DY58" i="6"/>
  <c r="DX58" i="6"/>
  <c r="DW58" i="6"/>
  <c r="DV58" i="6"/>
  <c r="DU58" i="6"/>
  <c r="DT58" i="6"/>
  <c r="DS58" i="6"/>
  <c r="DR58" i="6"/>
  <c r="DQ58" i="6"/>
  <c r="DP58" i="6"/>
  <c r="DO58" i="6"/>
  <c r="DN58" i="6"/>
  <c r="DM58" i="6"/>
  <c r="DL58" i="6"/>
  <c r="DK58" i="6"/>
  <c r="DJ58" i="6"/>
  <c r="DI58" i="6"/>
  <c r="DH58" i="6"/>
  <c r="DG58" i="6"/>
  <c r="DF58" i="6"/>
  <c r="DE58" i="6"/>
  <c r="DD58" i="6"/>
  <c r="DC58" i="6"/>
  <c r="DB58" i="6"/>
  <c r="DA58" i="6"/>
  <c r="CZ58" i="6"/>
  <c r="CY58" i="6"/>
  <c r="CX58" i="6"/>
  <c r="CW58" i="6"/>
  <c r="CV58" i="6"/>
  <c r="CU58" i="6"/>
  <c r="CT58" i="6"/>
  <c r="CS58" i="6"/>
  <c r="CR58" i="6"/>
  <c r="CQ58" i="6"/>
  <c r="CP58" i="6"/>
  <c r="CO58" i="6"/>
  <c r="CN58" i="6"/>
  <c r="CM58" i="6"/>
  <c r="CL58" i="6"/>
  <c r="CK58" i="6"/>
  <c r="CJ58" i="6"/>
  <c r="CI58" i="6"/>
  <c r="CH58" i="6"/>
  <c r="CG58" i="6"/>
  <c r="CF58" i="6"/>
  <c r="CE58" i="6"/>
  <c r="CD58" i="6"/>
  <c r="CC58" i="6"/>
  <c r="CB58" i="6"/>
  <c r="CA58" i="6"/>
  <c r="BZ58" i="6"/>
  <c r="BY58" i="6"/>
  <c r="BX58" i="6"/>
  <c r="BW58" i="6"/>
  <c r="BV58" i="6"/>
  <c r="BU58" i="6"/>
  <c r="BT58" i="6"/>
  <c r="BS58" i="6"/>
  <c r="BR58" i="6"/>
  <c r="BQ58" i="6"/>
  <c r="BP58" i="6"/>
  <c r="BO58" i="6"/>
  <c r="BN58" i="6"/>
  <c r="BM58" i="6"/>
  <c r="BL58" i="6"/>
  <c r="BK58" i="6"/>
  <c r="BJ58" i="6"/>
  <c r="BI58" i="6"/>
  <c r="BH58" i="6"/>
  <c r="BG58" i="6"/>
  <c r="BF58" i="6"/>
  <c r="BE58" i="6"/>
  <c r="BD58" i="6"/>
  <c r="BC58" i="6"/>
  <c r="BB58" i="6"/>
  <c r="BA58" i="6"/>
  <c r="AZ58" i="6"/>
  <c r="AY58" i="6"/>
  <c r="AX58" i="6"/>
  <c r="AW58" i="6"/>
  <c r="AV58" i="6"/>
  <c r="AU58" i="6"/>
  <c r="AT58" i="6"/>
  <c r="AS58" i="6"/>
  <c r="AR58" i="6"/>
  <c r="AQ58" i="6"/>
  <c r="AP58" i="6"/>
  <c r="AO58" i="6"/>
  <c r="AN58" i="6"/>
  <c r="AM58" i="6"/>
  <c r="AL58" i="6"/>
  <c r="AK58" i="6"/>
  <c r="AJ58" i="6"/>
  <c r="AI58" i="6"/>
  <c r="AH58" i="6"/>
  <c r="AG58" i="6"/>
  <c r="AF58" i="6"/>
  <c r="AE58" i="6"/>
  <c r="AD58" i="6"/>
  <c r="AC58" i="6"/>
  <c r="AB58" i="6"/>
  <c r="AA58" i="6"/>
  <c r="Z58" i="6"/>
  <c r="Y58" i="6"/>
  <c r="X58" i="6"/>
  <c r="W58" i="6"/>
  <c r="V58" i="6"/>
  <c r="U58" i="6"/>
  <c r="T58" i="6"/>
  <c r="S58" i="6"/>
  <c r="R58" i="6"/>
  <c r="Q58" i="6"/>
  <c r="P58" i="6"/>
  <c r="O58" i="6"/>
  <c r="N58" i="6"/>
  <c r="M58" i="6"/>
  <c r="I58" i="6"/>
  <c r="SX57" i="6"/>
  <c r="SW57" i="6"/>
  <c r="SV57" i="6"/>
  <c r="SU57" i="6"/>
  <c r="ST57" i="6"/>
  <c r="SS57" i="6"/>
  <c r="SR57" i="6"/>
  <c r="SQ57" i="6"/>
  <c r="SP57" i="6"/>
  <c r="SO57" i="6"/>
  <c r="SN57" i="6"/>
  <c r="SM57" i="6"/>
  <c r="SL57" i="6"/>
  <c r="SK57" i="6"/>
  <c r="SJ57" i="6"/>
  <c r="SI57" i="6"/>
  <c r="SH57" i="6"/>
  <c r="SG57" i="6"/>
  <c r="SF57" i="6"/>
  <c r="SE57" i="6"/>
  <c r="SD57" i="6"/>
  <c r="SC57" i="6"/>
  <c r="SB57" i="6"/>
  <c r="SA57" i="6"/>
  <c r="RZ57" i="6"/>
  <c r="RY57" i="6"/>
  <c r="RX57" i="6"/>
  <c r="RW57" i="6"/>
  <c r="RV57" i="6"/>
  <c r="RU57" i="6"/>
  <c r="RT57" i="6"/>
  <c r="RS57" i="6"/>
  <c r="RR57" i="6"/>
  <c r="RQ57" i="6"/>
  <c r="RP57" i="6"/>
  <c r="RO57" i="6"/>
  <c r="RN57" i="6"/>
  <c r="RM57" i="6"/>
  <c r="RL57" i="6"/>
  <c r="RK57" i="6"/>
  <c r="RJ57" i="6"/>
  <c r="RI57" i="6"/>
  <c r="RH57" i="6"/>
  <c r="RG57" i="6"/>
  <c r="RF57" i="6"/>
  <c r="RE57" i="6"/>
  <c r="RD57" i="6"/>
  <c r="RC57" i="6"/>
  <c r="RB57" i="6"/>
  <c r="RA57" i="6"/>
  <c r="QZ57" i="6"/>
  <c r="QY57" i="6"/>
  <c r="QX57" i="6"/>
  <c r="QW57" i="6"/>
  <c r="QV57" i="6"/>
  <c r="QU57" i="6"/>
  <c r="QT57" i="6"/>
  <c r="QS57" i="6"/>
  <c r="QR57" i="6"/>
  <c r="QQ57" i="6"/>
  <c r="QP57" i="6"/>
  <c r="QO57" i="6"/>
  <c r="QN57" i="6"/>
  <c r="QM57" i="6"/>
  <c r="QL57" i="6"/>
  <c r="QK57" i="6"/>
  <c r="QJ57" i="6"/>
  <c r="QI57" i="6"/>
  <c r="QH57" i="6"/>
  <c r="QG57" i="6"/>
  <c r="QF57" i="6"/>
  <c r="QE57" i="6"/>
  <c r="QD57" i="6"/>
  <c r="QC57" i="6"/>
  <c r="QB57" i="6"/>
  <c r="QA57" i="6"/>
  <c r="PZ57" i="6"/>
  <c r="PY57" i="6"/>
  <c r="PX57" i="6"/>
  <c r="PW57" i="6"/>
  <c r="PV57" i="6"/>
  <c r="PU57" i="6"/>
  <c r="PT57" i="6"/>
  <c r="PS57" i="6"/>
  <c r="PR57" i="6"/>
  <c r="PQ57" i="6"/>
  <c r="PP57" i="6"/>
  <c r="PO57" i="6"/>
  <c r="PN57" i="6"/>
  <c r="PM57" i="6"/>
  <c r="PL57" i="6"/>
  <c r="PK57" i="6"/>
  <c r="PJ57" i="6"/>
  <c r="PI57" i="6"/>
  <c r="PH57" i="6"/>
  <c r="PG57" i="6"/>
  <c r="PF57" i="6"/>
  <c r="PE57" i="6"/>
  <c r="PD57" i="6"/>
  <c r="PC57" i="6"/>
  <c r="PB57" i="6"/>
  <c r="PA57" i="6"/>
  <c r="OZ57" i="6"/>
  <c r="OY57" i="6"/>
  <c r="OX57" i="6"/>
  <c r="OW57" i="6"/>
  <c r="OV57" i="6"/>
  <c r="OU57" i="6"/>
  <c r="OT57" i="6"/>
  <c r="OS57" i="6"/>
  <c r="OR57" i="6"/>
  <c r="OQ57" i="6"/>
  <c r="OP57" i="6"/>
  <c r="OO57" i="6"/>
  <c r="ON57" i="6"/>
  <c r="OM57" i="6"/>
  <c r="OL57" i="6"/>
  <c r="OK57" i="6"/>
  <c r="OJ57" i="6"/>
  <c r="OI57" i="6"/>
  <c r="OH57" i="6"/>
  <c r="OG57" i="6"/>
  <c r="OF57" i="6"/>
  <c r="OE57" i="6"/>
  <c r="OD57" i="6"/>
  <c r="OC57" i="6"/>
  <c r="OB57" i="6"/>
  <c r="OA57" i="6"/>
  <c r="NZ57" i="6"/>
  <c r="NY57" i="6"/>
  <c r="NX57" i="6"/>
  <c r="NW57" i="6"/>
  <c r="NV57" i="6"/>
  <c r="NU57" i="6"/>
  <c r="NT57" i="6"/>
  <c r="NS57" i="6"/>
  <c r="NR57" i="6"/>
  <c r="NQ57" i="6"/>
  <c r="NP57" i="6"/>
  <c r="NO57" i="6"/>
  <c r="NN57" i="6"/>
  <c r="NM57" i="6"/>
  <c r="NL57" i="6"/>
  <c r="NK57" i="6"/>
  <c r="NJ57" i="6"/>
  <c r="NI57" i="6"/>
  <c r="NH57" i="6"/>
  <c r="NG57" i="6"/>
  <c r="NF57" i="6"/>
  <c r="NE57" i="6"/>
  <c r="ND57" i="6"/>
  <c r="NC57" i="6"/>
  <c r="NB57" i="6"/>
  <c r="NA57" i="6"/>
  <c r="MZ57" i="6"/>
  <c r="MY57" i="6"/>
  <c r="MX57" i="6"/>
  <c r="MW57" i="6"/>
  <c r="MV57" i="6"/>
  <c r="MU57" i="6"/>
  <c r="MT57" i="6"/>
  <c r="MS57" i="6"/>
  <c r="MR57" i="6"/>
  <c r="MQ57" i="6"/>
  <c r="MP57" i="6"/>
  <c r="MO57" i="6"/>
  <c r="MN57" i="6"/>
  <c r="MM57" i="6"/>
  <c r="ML57" i="6"/>
  <c r="MK57" i="6"/>
  <c r="MJ57" i="6"/>
  <c r="MI57" i="6"/>
  <c r="MH57" i="6"/>
  <c r="MG57" i="6"/>
  <c r="MF57" i="6"/>
  <c r="ME57" i="6"/>
  <c r="MD57" i="6"/>
  <c r="MC57" i="6"/>
  <c r="MB57" i="6"/>
  <c r="MA57" i="6"/>
  <c r="LZ57" i="6"/>
  <c r="LY57" i="6"/>
  <c r="LX57" i="6"/>
  <c r="LW57" i="6"/>
  <c r="LV57" i="6"/>
  <c r="LU57" i="6"/>
  <c r="LT57" i="6"/>
  <c r="LS57" i="6"/>
  <c r="LR57" i="6"/>
  <c r="LQ57" i="6"/>
  <c r="LP57" i="6"/>
  <c r="LO57" i="6"/>
  <c r="LN57" i="6"/>
  <c r="LM57" i="6"/>
  <c r="LL57" i="6"/>
  <c r="LK57" i="6"/>
  <c r="LJ57" i="6"/>
  <c r="LI57" i="6"/>
  <c r="LH57" i="6"/>
  <c r="LG57" i="6"/>
  <c r="LF57" i="6"/>
  <c r="LE57" i="6"/>
  <c r="LD57" i="6"/>
  <c r="LC57" i="6"/>
  <c r="LB57" i="6"/>
  <c r="LA57" i="6"/>
  <c r="KZ57" i="6"/>
  <c r="KY57" i="6"/>
  <c r="KX57" i="6"/>
  <c r="KW57" i="6"/>
  <c r="KV57" i="6"/>
  <c r="KU57" i="6"/>
  <c r="KT57" i="6"/>
  <c r="KS57" i="6"/>
  <c r="KR57" i="6"/>
  <c r="KQ57" i="6"/>
  <c r="KP57" i="6"/>
  <c r="KO57" i="6"/>
  <c r="KN57" i="6"/>
  <c r="KM57" i="6"/>
  <c r="KL57" i="6"/>
  <c r="KK57" i="6"/>
  <c r="KJ57" i="6"/>
  <c r="KI57" i="6"/>
  <c r="KH57" i="6"/>
  <c r="KG57" i="6"/>
  <c r="KF57" i="6"/>
  <c r="KE57" i="6"/>
  <c r="KD57" i="6"/>
  <c r="KC57" i="6"/>
  <c r="KB57" i="6"/>
  <c r="KA57" i="6"/>
  <c r="JZ57" i="6"/>
  <c r="JY57" i="6"/>
  <c r="JX57" i="6"/>
  <c r="JW57" i="6"/>
  <c r="JV57" i="6"/>
  <c r="JU57" i="6"/>
  <c r="JT57" i="6"/>
  <c r="JS57" i="6"/>
  <c r="JR57" i="6"/>
  <c r="JQ57" i="6"/>
  <c r="JP57" i="6"/>
  <c r="JO57" i="6"/>
  <c r="JN57" i="6"/>
  <c r="JM57" i="6"/>
  <c r="JL57" i="6"/>
  <c r="JK57" i="6"/>
  <c r="JJ57" i="6"/>
  <c r="JI57" i="6"/>
  <c r="JH57" i="6"/>
  <c r="JG57" i="6"/>
  <c r="JF57" i="6"/>
  <c r="JE57" i="6"/>
  <c r="JD57" i="6"/>
  <c r="JC57" i="6"/>
  <c r="JB57" i="6"/>
  <c r="JA57" i="6"/>
  <c r="IZ57" i="6"/>
  <c r="IY57" i="6"/>
  <c r="IX57" i="6"/>
  <c r="IW57" i="6"/>
  <c r="IV57" i="6"/>
  <c r="IU57" i="6"/>
  <c r="IT57" i="6"/>
  <c r="IS57" i="6"/>
  <c r="IR57" i="6"/>
  <c r="IQ57" i="6"/>
  <c r="IP57" i="6"/>
  <c r="IO57" i="6"/>
  <c r="IN57" i="6"/>
  <c r="IM57" i="6"/>
  <c r="IL57" i="6"/>
  <c r="IK57" i="6"/>
  <c r="IJ57" i="6"/>
  <c r="II57" i="6"/>
  <c r="IH57" i="6"/>
  <c r="IG57" i="6"/>
  <c r="IF57" i="6"/>
  <c r="IE57" i="6"/>
  <c r="ID57" i="6"/>
  <c r="IC57" i="6"/>
  <c r="IB57" i="6"/>
  <c r="IA57" i="6"/>
  <c r="HZ57" i="6"/>
  <c r="HY57" i="6"/>
  <c r="HX57" i="6"/>
  <c r="HW57" i="6"/>
  <c r="HV57" i="6"/>
  <c r="HU57" i="6"/>
  <c r="HT57" i="6"/>
  <c r="HS57" i="6"/>
  <c r="HR57" i="6"/>
  <c r="HQ57" i="6"/>
  <c r="HP57" i="6"/>
  <c r="HO57" i="6"/>
  <c r="HN57" i="6"/>
  <c r="HM57" i="6"/>
  <c r="HL57" i="6"/>
  <c r="HK57" i="6"/>
  <c r="HJ57" i="6"/>
  <c r="HI57" i="6"/>
  <c r="HH57" i="6"/>
  <c r="HG57" i="6"/>
  <c r="HF57" i="6"/>
  <c r="HE57" i="6"/>
  <c r="HD57" i="6"/>
  <c r="HC57" i="6"/>
  <c r="HB57" i="6"/>
  <c r="HA57" i="6"/>
  <c r="GZ57" i="6"/>
  <c r="GY57" i="6"/>
  <c r="GX57" i="6"/>
  <c r="GW57" i="6"/>
  <c r="GV57" i="6"/>
  <c r="GU57" i="6"/>
  <c r="GT57" i="6"/>
  <c r="GS57" i="6"/>
  <c r="GR57" i="6"/>
  <c r="GQ57" i="6"/>
  <c r="GP57" i="6"/>
  <c r="GO57" i="6"/>
  <c r="GN57" i="6"/>
  <c r="GM57" i="6"/>
  <c r="GL57" i="6"/>
  <c r="GK57" i="6"/>
  <c r="GJ57" i="6"/>
  <c r="GI57" i="6"/>
  <c r="GH57" i="6"/>
  <c r="GG57" i="6"/>
  <c r="GF57" i="6"/>
  <c r="GE57" i="6"/>
  <c r="GD57" i="6"/>
  <c r="GC57" i="6"/>
  <c r="GB57" i="6"/>
  <c r="GA57" i="6"/>
  <c r="FZ57" i="6"/>
  <c r="FY57" i="6"/>
  <c r="FX57" i="6"/>
  <c r="FW57" i="6"/>
  <c r="FV57" i="6"/>
  <c r="FU57" i="6"/>
  <c r="FT57" i="6"/>
  <c r="FS57" i="6"/>
  <c r="FR57" i="6"/>
  <c r="FQ57" i="6"/>
  <c r="FP57" i="6"/>
  <c r="FO57" i="6"/>
  <c r="FN57" i="6"/>
  <c r="FM57" i="6"/>
  <c r="FL57" i="6"/>
  <c r="FK57" i="6"/>
  <c r="FJ57" i="6"/>
  <c r="FI57" i="6"/>
  <c r="FH57" i="6"/>
  <c r="FG57" i="6"/>
  <c r="FF57" i="6"/>
  <c r="FE57" i="6"/>
  <c r="FD57" i="6"/>
  <c r="FC57" i="6"/>
  <c r="FB57" i="6"/>
  <c r="FA57" i="6"/>
  <c r="EZ57" i="6"/>
  <c r="EY57" i="6"/>
  <c r="EX57" i="6"/>
  <c r="EW57" i="6"/>
  <c r="EV57" i="6"/>
  <c r="EU57" i="6"/>
  <c r="ET57" i="6"/>
  <c r="ES57" i="6"/>
  <c r="ER57" i="6"/>
  <c r="EQ57" i="6"/>
  <c r="EP57" i="6"/>
  <c r="EO57" i="6"/>
  <c r="EN57" i="6"/>
  <c r="EM57" i="6"/>
  <c r="EL57" i="6"/>
  <c r="EK57" i="6"/>
  <c r="EJ57" i="6"/>
  <c r="EI57" i="6"/>
  <c r="EH57" i="6"/>
  <c r="EG57" i="6"/>
  <c r="EF57" i="6"/>
  <c r="EE57" i="6"/>
  <c r="ED57" i="6"/>
  <c r="EC57" i="6"/>
  <c r="EB57" i="6"/>
  <c r="EA57" i="6"/>
  <c r="DZ57" i="6"/>
  <c r="DY57" i="6"/>
  <c r="DX57" i="6"/>
  <c r="DW57" i="6"/>
  <c r="DV57" i="6"/>
  <c r="DU57" i="6"/>
  <c r="DT57" i="6"/>
  <c r="DS57" i="6"/>
  <c r="DR57" i="6"/>
  <c r="DQ57" i="6"/>
  <c r="DP57" i="6"/>
  <c r="DO57" i="6"/>
  <c r="DN57" i="6"/>
  <c r="DM57" i="6"/>
  <c r="DL57" i="6"/>
  <c r="DK57" i="6"/>
  <c r="DJ57" i="6"/>
  <c r="DI57" i="6"/>
  <c r="DH57" i="6"/>
  <c r="DG57" i="6"/>
  <c r="DF57" i="6"/>
  <c r="DE57" i="6"/>
  <c r="DD57" i="6"/>
  <c r="DC57" i="6"/>
  <c r="DB57" i="6"/>
  <c r="DA57" i="6"/>
  <c r="CZ57" i="6"/>
  <c r="CY57" i="6"/>
  <c r="CX57" i="6"/>
  <c r="CW57" i="6"/>
  <c r="CV57" i="6"/>
  <c r="CU57" i="6"/>
  <c r="CT57" i="6"/>
  <c r="CS57" i="6"/>
  <c r="CR57" i="6"/>
  <c r="CQ57" i="6"/>
  <c r="CP57" i="6"/>
  <c r="CO57" i="6"/>
  <c r="CN57" i="6"/>
  <c r="CM57" i="6"/>
  <c r="CL57" i="6"/>
  <c r="CK57" i="6"/>
  <c r="CJ57" i="6"/>
  <c r="CI57" i="6"/>
  <c r="CH57" i="6"/>
  <c r="CG57" i="6"/>
  <c r="CF57" i="6"/>
  <c r="CE57" i="6"/>
  <c r="CD57" i="6"/>
  <c r="CC57" i="6"/>
  <c r="CB57" i="6"/>
  <c r="CA57" i="6"/>
  <c r="BZ57" i="6"/>
  <c r="BY57" i="6"/>
  <c r="BX57" i="6"/>
  <c r="BW57" i="6"/>
  <c r="BV57" i="6"/>
  <c r="BU57" i="6"/>
  <c r="BT57" i="6"/>
  <c r="BS57" i="6"/>
  <c r="BR57" i="6"/>
  <c r="BQ57" i="6"/>
  <c r="BP57" i="6"/>
  <c r="BO57" i="6"/>
  <c r="BN57" i="6"/>
  <c r="BM57" i="6"/>
  <c r="BL57" i="6"/>
  <c r="BK57" i="6"/>
  <c r="BJ57" i="6"/>
  <c r="BI57" i="6"/>
  <c r="BH57" i="6"/>
  <c r="BG57" i="6"/>
  <c r="BF57" i="6"/>
  <c r="BE57" i="6"/>
  <c r="BD57" i="6"/>
  <c r="BC57" i="6"/>
  <c r="BB57" i="6"/>
  <c r="BA57" i="6"/>
  <c r="AZ57" i="6"/>
  <c r="AY57" i="6"/>
  <c r="AX57" i="6"/>
  <c r="AW57" i="6"/>
  <c r="AV57" i="6"/>
  <c r="AU57" i="6"/>
  <c r="AT57" i="6"/>
  <c r="AS57" i="6"/>
  <c r="AR57" i="6"/>
  <c r="AQ57" i="6"/>
  <c r="AP57" i="6"/>
  <c r="AO57" i="6"/>
  <c r="AN57" i="6"/>
  <c r="AM57" i="6"/>
  <c r="AL57" i="6"/>
  <c r="AK57" i="6"/>
  <c r="AJ57" i="6"/>
  <c r="AI57" i="6"/>
  <c r="AH57" i="6"/>
  <c r="AG57" i="6"/>
  <c r="AF57" i="6"/>
  <c r="AE57" i="6"/>
  <c r="AD57" i="6"/>
  <c r="AC57" i="6"/>
  <c r="AB57" i="6"/>
  <c r="AA57" i="6"/>
  <c r="Z57" i="6"/>
  <c r="Y57" i="6"/>
  <c r="X57" i="6"/>
  <c r="W57" i="6"/>
  <c r="V57" i="6"/>
  <c r="U57" i="6"/>
  <c r="T57" i="6"/>
  <c r="S57" i="6"/>
  <c r="R57" i="6"/>
  <c r="Q57" i="6"/>
  <c r="P57" i="6"/>
  <c r="O57" i="6"/>
  <c r="N57" i="6"/>
  <c r="M57" i="6"/>
  <c r="I57" i="6"/>
  <c r="SX56" i="6"/>
  <c r="SW56" i="6"/>
  <c r="SV56" i="6"/>
  <c r="SU56" i="6"/>
  <c r="ST56" i="6"/>
  <c r="SS56" i="6"/>
  <c r="SR56" i="6"/>
  <c r="SQ56" i="6"/>
  <c r="SP56" i="6"/>
  <c r="SO56" i="6"/>
  <c r="SN56" i="6"/>
  <c r="SM56" i="6"/>
  <c r="SL56" i="6"/>
  <c r="SK56" i="6"/>
  <c r="SJ56" i="6"/>
  <c r="SI56" i="6"/>
  <c r="SH56" i="6"/>
  <c r="SG56" i="6"/>
  <c r="SF56" i="6"/>
  <c r="SE56" i="6"/>
  <c r="SD56" i="6"/>
  <c r="SC56" i="6"/>
  <c r="SB56" i="6"/>
  <c r="SA56" i="6"/>
  <c r="RZ56" i="6"/>
  <c r="RY56" i="6"/>
  <c r="RX56" i="6"/>
  <c r="RW56" i="6"/>
  <c r="RV56" i="6"/>
  <c r="RU56" i="6"/>
  <c r="RT56" i="6"/>
  <c r="RS56" i="6"/>
  <c r="RR56" i="6"/>
  <c r="RQ56" i="6"/>
  <c r="RP56" i="6"/>
  <c r="RO56" i="6"/>
  <c r="RN56" i="6"/>
  <c r="RM56" i="6"/>
  <c r="RL56" i="6"/>
  <c r="RK56" i="6"/>
  <c r="RJ56" i="6"/>
  <c r="RI56" i="6"/>
  <c r="RH56" i="6"/>
  <c r="RG56" i="6"/>
  <c r="RF56" i="6"/>
  <c r="RE56" i="6"/>
  <c r="RD56" i="6"/>
  <c r="RC56" i="6"/>
  <c r="RB56" i="6"/>
  <c r="RA56" i="6"/>
  <c r="QZ56" i="6"/>
  <c r="QY56" i="6"/>
  <c r="QX56" i="6"/>
  <c r="QW56" i="6"/>
  <c r="QV56" i="6"/>
  <c r="QU56" i="6"/>
  <c r="QT56" i="6"/>
  <c r="QS56" i="6"/>
  <c r="QR56" i="6"/>
  <c r="QQ56" i="6"/>
  <c r="QP56" i="6"/>
  <c r="QO56" i="6"/>
  <c r="QN56" i="6"/>
  <c r="QM56" i="6"/>
  <c r="QL56" i="6"/>
  <c r="QK56" i="6"/>
  <c r="QJ56" i="6"/>
  <c r="QI56" i="6"/>
  <c r="QH56" i="6"/>
  <c r="QG56" i="6"/>
  <c r="QF56" i="6"/>
  <c r="QE56" i="6"/>
  <c r="QD56" i="6"/>
  <c r="QC56" i="6"/>
  <c r="QB56" i="6"/>
  <c r="QA56" i="6"/>
  <c r="PZ56" i="6"/>
  <c r="PY56" i="6"/>
  <c r="PX56" i="6"/>
  <c r="PW56" i="6"/>
  <c r="PV56" i="6"/>
  <c r="PU56" i="6"/>
  <c r="PT56" i="6"/>
  <c r="PS56" i="6"/>
  <c r="PR56" i="6"/>
  <c r="PQ56" i="6"/>
  <c r="PP56" i="6"/>
  <c r="PO56" i="6"/>
  <c r="PN56" i="6"/>
  <c r="PM56" i="6"/>
  <c r="PL56" i="6"/>
  <c r="PK56" i="6"/>
  <c r="PJ56" i="6"/>
  <c r="PI56" i="6"/>
  <c r="PH56" i="6"/>
  <c r="PG56" i="6"/>
  <c r="PF56" i="6"/>
  <c r="PE56" i="6"/>
  <c r="PD56" i="6"/>
  <c r="PC56" i="6"/>
  <c r="PB56" i="6"/>
  <c r="PA56" i="6"/>
  <c r="OZ56" i="6"/>
  <c r="OY56" i="6"/>
  <c r="OX56" i="6"/>
  <c r="OW56" i="6"/>
  <c r="OV56" i="6"/>
  <c r="OU56" i="6"/>
  <c r="OT56" i="6"/>
  <c r="OS56" i="6"/>
  <c r="OR56" i="6"/>
  <c r="OQ56" i="6"/>
  <c r="OP56" i="6"/>
  <c r="OO56" i="6"/>
  <c r="ON56" i="6"/>
  <c r="OM56" i="6"/>
  <c r="OL56" i="6"/>
  <c r="OK56" i="6"/>
  <c r="OJ56" i="6"/>
  <c r="OI56" i="6"/>
  <c r="OH56" i="6"/>
  <c r="OG56" i="6"/>
  <c r="OF56" i="6"/>
  <c r="OE56" i="6"/>
  <c r="OD56" i="6"/>
  <c r="OC56" i="6"/>
  <c r="OB56" i="6"/>
  <c r="OA56" i="6"/>
  <c r="NZ56" i="6"/>
  <c r="NY56" i="6"/>
  <c r="NX56" i="6"/>
  <c r="NW56" i="6"/>
  <c r="NV56" i="6"/>
  <c r="NU56" i="6"/>
  <c r="NT56" i="6"/>
  <c r="NS56" i="6"/>
  <c r="NR56" i="6"/>
  <c r="NQ56" i="6"/>
  <c r="NP56" i="6"/>
  <c r="NO56" i="6"/>
  <c r="NN56" i="6"/>
  <c r="NM56" i="6"/>
  <c r="NL56" i="6"/>
  <c r="NK56" i="6"/>
  <c r="NJ56" i="6"/>
  <c r="NI56" i="6"/>
  <c r="NH56" i="6"/>
  <c r="NG56" i="6"/>
  <c r="NF56" i="6"/>
  <c r="NE56" i="6"/>
  <c r="ND56" i="6"/>
  <c r="NC56" i="6"/>
  <c r="NB56" i="6"/>
  <c r="NA56" i="6"/>
  <c r="MZ56" i="6"/>
  <c r="MY56" i="6"/>
  <c r="MX56" i="6"/>
  <c r="MW56" i="6"/>
  <c r="MV56" i="6"/>
  <c r="MU56" i="6"/>
  <c r="MT56" i="6"/>
  <c r="MS56" i="6"/>
  <c r="MR56" i="6"/>
  <c r="MQ56" i="6"/>
  <c r="MP56" i="6"/>
  <c r="MO56" i="6"/>
  <c r="MN56" i="6"/>
  <c r="MM56" i="6"/>
  <c r="ML56" i="6"/>
  <c r="MK56" i="6"/>
  <c r="MJ56" i="6"/>
  <c r="MI56" i="6"/>
  <c r="MH56" i="6"/>
  <c r="MG56" i="6"/>
  <c r="MF56" i="6"/>
  <c r="ME56" i="6"/>
  <c r="MD56" i="6"/>
  <c r="MC56" i="6"/>
  <c r="MB56" i="6"/>
  <c r="MA56" i="6"/>
  <c r="LZ56" i="6"/>
  <c r="LY56" i="6"/>
  <c r="LX56" i="6"/>
  <c r="LW56" i="6"/>
  <c r="LV56" i="6"/>
  <c r="LU56" i="6"/>
  <c r="LT56" i="6"/>
  <c r="LS56" i="6"/>
  <c r="LR56" i="6"/>
  <c r="LQ56" i="6"/>
  <c r="LP56" i="6"/>
  <c r="LO56" i="6"/>
  <c r="LN56" i="6"/>
  <c r="LM56" i="6"/>
  <c r="LL56" i="6"/>
  <c r="LK56" i="6"/>
  <c r="LJ56" i="6"/>
  <c r="LI56" i="6"/>
  <c r="LH56" i="6"/>
  <c r="LG56" i="6"/>
  <c r="LF56" i="6"/>
  <c r="LE56" i="6"/>
  <c r="LD56" i="6"/>
  <c r="LC56" i="6"/>
  <c r="LB56" i="6"/>
  <c r="LA56" i="6"/>
  <c r="KZ56" i="6"/>
  <c r="KY56" i="6"/>
  <c r="KX56" i="6"/>
  <c r="KW56" i="6"/>
  <c r="KV56" i="6"/>
  <c r="KU56" i="6"/>
  <c r="KT56" i="6"/>
  <c r="KS56" i="6"/>
  <c r="KR56" i="6"/>
  <c r="KQ56" i="6"/>
  <c r="KP56" i="6"/>
  <c r="KO56" i="6"/>
  <c r="KN56" i="6"/>
  <c r="KM56" i="6"/>
  <c r="KL56" i="6"/>
  <c r="KK56" i="6"/>
  <c r="KJ56" i="6"/>
  <c r="KI56" i="6"/>
  <c r="KH56" i="6"/>
  <c r="KG56" i="6"/>
  <c r="KF56" i="6"/>
  <c r="KE56" i="6"/>
  <c r="KD56" i="6"/>
  <c r="KC56" i="6"/>
  <c r="KB56" i="6"/>
  <c r="KA56" i="6"/>
  <c r="JZ56" i="6"/>
  <c r="JY56" i="6"/>
  <c r="JX56" i="6"/>
  <c r="JW56" i="6"/>
  <c r="JV56" i="6"/>
  <c r="JU56" i="6"/>
  <c r="JT56" i="6"/>
  <c r="JS56" i="6"/>
  <c r="JR56" i="6"/>
  <c r="JQ56" i="6"/>
  <c r="JP56" i="6"/>
  <c r="JO56" i="6"/>
  <c r="JN56" i="6"/>
  <c r="JM56" i="6"/>
  <c r="JL56" i="6"/>
  <c r="JK56" i="6"/>
  <c r="JJ56" i="6"/>
  <c r="JI56" i="6"/>
  <c r="JH56" i="6"/>
  <c r="JG56" i="6"/>
  <c r="JF56" i="6"/>
  <c r="JE56" i="6"/>
  <c r="JD56" i="6"/>
  <c r="JC56" i="6"/>
  <c r="JB56" i="6"/>
  <c r="JA56" i="6"/>
  <c r="IZ56" i="6"/>
  <c r="IY56" i="6"/>
  <c r="IX56" i="6"/>
  <c r="IW56" i="6"/>
  <c r="IV56" i="6"/>
  <c r="IU56" i="6"/>
  <c r="IT56" i="6"/>
  <c r="IS56" i="6"/>
  <c r="IR56" i="6"/>
  <c r="IQ56" i="6"/>
  <c r="IP56" i="6"/>
  <c r="IO56" i="6"/>
  <c r="IN56" i="6"/>
  <c r="IM56" i="6"/>
  <c r="IL56" i="6"/>
  <c r="IK56" i="6"/>
  <c r="IJ56" i="6"/>
  <c r="II56" i="6"/>
  <c r="IH56" i="6"/>
  <c r="IG56" i="6"/>
  <c r="IF56" i="6"/>
  <c r="IE56" i="6"/>
  <c r="ID56" i="6"/>
  <c r="IC56" i="6"/>
  <c r="IB56" i="6"/>
  <c r="IA56" i="6"/>
  <c r="HZ56" i="6"/>
  <c r="HY56" i="6"/>
  <c r="HX56" i="6"/>
  <c r="HW56" i="6"/>
  <c r="HV56" i="6"/>
  <c r="HU56" i="6"/>
  <c r="HT56" i="6"/>
  <c r="HS56" i="6"/>
  <c r="HR56" i="6"/>
  <c r="HQ56" i="6"/>
  <c r="HP56" i="6"/>
  <c r="HO56" i="6"/>
  <c r="HN56" i="6"/>
  <c r="HM56" i="6"/>
  <c r="HL56" i="6"/>
  <c r="HK56" i="6"/>
  <c r="HJ56" i="6"/>
  <c r="HI56" i="6"/>
  <c r="HH56" i="6"/>
  <c r="HG56" i="6"/>
  <c r="HF56" i="6"/>
  <c r="HE56" i="6"/>
  <c r="HD56" i="6"/>
  <c r="HC56" i="6"/>
  <c r="HB56" i="6"/>
  <c r="HA56" i="6"/>
  <c r="GZ56" i="6"/>
  <c r="GY56" i="6"/>
  <c r="GX56" i="6"/>
  <c r="GW56" i="6"/>
  <c r="GV56" i="6"/>
  <c r="GU56" i="6"/>
  <c r="GT56" i="6"/>
  <c r="GS56" i="6"/>
  <c r="GR56" i="6"/>
  <c r="GQ56" i="6"/>
  <c r="GP56" i="6"/>
  <c r="GO56" i="6"/>
  <c r="GN56" i="6"/>
  <c r="GM56" i="6"/>
  <c r="GL56" i="6"/>
  <c r="GK56" i="6"/>
  <c r="GJ56" i="6"/>
  <c r="GI56" i="6"/>
  <c r="GH56" i="6"/>
  <c r="GG56" i="6"/>
  <c r="GF56" i="6"/>
  <c r="GE56" i="6"/>
  <c r="GD56" i="6"/>
  <c r="GC56" i="6"/>
  <c r="GB56" i="6"/>
  <c r="GA56" i="6"/>
  <c r="FZ56" i="6"/>
  <c r="FY56" i="6"/>
  <c r="FX56" i="6"/>
  <c r="FW56" i="6"/>
  <c r="FV56" i="6"/>
  <c r="FU56" i="6"/>
  <c r="FT56" i="6"/>
  <c r="FS56" i="6"/>
  <c r="FR56" i="6"/>
  <c r="FQ56" i="6"/>
  <c r="FP56" i="6"/>
  <c r="FO56" i="6"/>
  <c r="FN56" i="6"/>
  <c r="FM56" i="6"/>
  <c r="FL56" i="6"/>
  <c r="FK56" i="6"/>
  <c r="FJ56" i="6"/>
  <c r="FI56" i="6"/>
  <c r="FH56" i="6"/>
  <c r="FG56" i="6"/>
  <c r="FF56" i="6"/>
  <c r="FE56" i="6"/>
  <c r="FD56" i="6"/>
  <c r="FC56" i="6"/>
  <c r="FB56" i="6"/>
  <c r="FA56" i="6"/>
  <c r="EZ56" i="6"/>
  <c r="EY56" i="6"/>
  <c r="EX56" i="6"/>
  <c r="EW56" i="6"/>
  <c r="EV56" i="6"/>
  <c r="EU56" i="6"/>
  <c r="ET56" i="6"/>
  <c r="ES56" i="6"/>
  <c r="ER56" i="6"/>
  <c r="EQ56" i="6"/>
  <c r="EP56" i="6"/>
  <c r="EO56" i="6"/>
  <c r="EN56" i="6"/>
  <c r="EM56" i="6"/>
  <c r="EL56" i="6"/>
  <c r="EK56" i="6"/>
  <c r="EJ56" i="6"/>
  <c r="EI56" i="6"/>
  <c r="EH56" i="6"/>
  <c r="EG56" i="6"/>
  <c r="EF56" i="6"/>
  <c r="EE56" i="6"/>
  <c r="ED56" i="6"/>
  <c r="EC56" i="6"/>
  <c r="EB56" i="6"/>
  <c r="EA56" i="6"/>
  <c r="DZ56" i="6"/>
  <c r="DY56" i="6"/>
  <c r="DX56" i="6"/>
  <c r="DW56" i="6"/>
  <c r="DV56" i="6"/>
  <c r="DU56" i="6"/>
  <c r="DT56" i="6"/>
  <c r="DS56" i="6"/>
  <c r="DR56" i="6"/>
  <c r="DQ56" i="6"/>
  <c r="DP56" i="6"/>
  <c r="DO56" i="6"/>
  <c r="DN56" i="6"/>
  <c r="DM56" i="6"/>
  <c r="DL56" i="6"/>
  <c r="DK56" i="6"/>
  <c r="DJ56" i="6"/>
  <c r="DI56" i="6"/>
  <c r="DH56" i="6"/>
  <c r="DG56" i="6"/>
  <c r="DF56" i="6"/>
  <c r="DE56" i="6"/>
  <c r="DD56" i="6"/>
  <c r="DC56" i="6"/>
  <c r="DB56" i="6"/>
  <c r="DA56" i="6"/>
  <c r="CZ56" i="6"/>
  <c r="CY56" i="6"/>
  <c r="CX56" i="6"/>
  <c r="CW56" i="6"/>
  <c r="CV56" i="6"/>
  <c r="CU56" i="6"/>
  <c r="CT56" i="6"/>
  <c r="CS56" i="6"/>
  <c r="CR56" i="6"/>
  <c r="CQ56" i="6"/>
  <c r="CP56" i="6"/>
  <c r="CO56" i="6"/>
  <c r="CN56" i="6"/>
  <c r="CM56" i="6"/>
  <c r="CL56" i="6"/>
  <c r="CK56" i="6"/>
  <c r="CJ56" i="6"/>
  <c r="CI56" i="6"/>
  <c r="CH56" i="6"/>
  <c r="CG56" i="6"/>
  <c r="CF56" i="6"/>
  <c r="CE56" i="6"/>
  <c r="CD56" i="6"/>
  <c r="CC56" i="6"/>
  <c r="CB56" i="6"/>
  <c r="CA56" i="6"/>
  <c r="BZ56" i="6"/>
  <c r="BY56" i="6"/>
  <c r="BX56" i="6"/>
  <c r="BW56" i="6"/>
  <c r="BV56" i="6"/>
  <c r="BU56" i="6"/>
  <c r="BT56" i="6"/>
  <c r="BS56" i="6"/>
  <c r="BR56" i="6"/>
  <c r="BQ56" i="6"/>
  <c r="BP56" i="6"/>
  <c r="BO56" i="6"/>
  <c r="BN56" i="6"/>
  <c r="BM56" i="6"/>
  <c r="BL56" i="6"/>
  <c r="BK56" i="6"/>
  <c r="BJ56" i="6"/>
  <c r="BI56" i="6"/>
  <c r="BH56" i="6"/>
  <c r="BG56" i="6"/>
  <c r="BF56" i="6"/>
  <c r="BE56" i="6"/>
  <c r="BD56" i="6"/>
  <c r="BC56" i="6"/>
  <c r="BB56" i="6"/>
  <c r="BA56" i="6"/>
  <c r="AZ56" i="6"/>
  <c r="AY56" i="6"/>
  <c r="AX56" i="6"/>
  <c r="AW56" i="6"/>
  <c r="AV56" i="6"/>
  <c r="AU56" i="6"/>
  <c r="AT56" i="6"/>
  <c r="AS56" i="6"/>
  <c r="AR56" i="6"/>
  <c r="AQ56" i="6"/>
  <c r="AP56" i="6"/>
  <c r="AO56" i="6"/>
  <c r="AN56" i="6"/>
  <c r="AM56" i="6"/>
  <c r="AL56" i="6"/>
  <c r="AK56" i="6"/>
  <c r="AJ56" i="6"/>
  <c r="AI56" i="6"/>
  <c r="AH56" i="6"/>
  <c r="AG56" i="6"/>
  <c r="AF56" i="6"/>
  <c r="AE56" i="6"/>
  <c r="AD56" i="6"/>
  <c r="AC56" i="6"/>
  <c r="AB56" i="6"/>
  <c r="AA56" i="6"/>
  <c r="Z56" i="6"/>
  <c r="Y56" i="6"/>
  <c r="X56" i="6"/>
  <c r="W56" i="6"/>
  <c r="V56" i="6"/>
  <c r="U56" i="6"/>
  <c r="T56" i="6"/>
  <c r="S56" i="6"/>
  <c r="R56" i="6"/>
  <c r="Q56" i="6"/>
  <c r="P56" i="6"/>
  <c r="O56" i="6"/>
  <c r="N56" i="6"/>
  <c r="M56" i="6"/>
  <c r="I56" i="6"/>
  <c r="SX54" i="6"/>
  <c r="SW54" i="6"/>
  <c r="SV54" i="6"/>
  <c r="SU54" i="6"/>
  <c r="ST54" i="6"/>
  <c r="SS54" i="6"/>
  <c r="SR54" i="6"/>
  <c r="SQ54" i="6"/>
  <c r="SP54" i="6"/>
  <c r="SO54" i="6"/>
  <c r="SN54" i="6"/>
  <c r="SM54" i="6"/>
  <c r="SL54" i="6"/>
  <c r="SK54" i="6"/>
  <c r="SJ54" i="6"/>
  <c r="SI54" i="6"/>
  <c r="SH54" i="6"/>
  <c r="SG54" i="6"/>
  <c r="SF54" i="6"/>
  <c r="SE54" i="6"/>
  <c r="SD54" i="6"/>
  <c r="SC54" i="6"/>
  <c r="SB54" i="6"/>
  <c r="SA54" i="6"/>
  <c r="RZ54" i="6"/>
  <c r="RY54" i="6"/>
  <c r="RX54" i="6"/>
  <c r="RW54" i="6"/>
  <c r="RV54" i="6"/>
  <c r="RU54" i="6"/>
  <c r="RT54" i="6"/>
  <c r="RS54" i="6"/>
  <c r="RR54" i="6"/>
  <c r="RQ54" i="6"/>
  <c r="RP54" i="6"/>
  <c r="RO54" i="6"/>
  <c r="RN54" i="6"/>
  <c r="RM54" i="6"/>
  <c r="RL54" i="6"/>
  <c r="RK54" i="6"/>
  <c r="RJ54" i="6"/>
  <c r="RI54" i="6"/>
  <c r="RH54" i="6"/>
  <c r="RG54" i="6"/>
  <c r="RF54" i="6"/>
  <c r="RE54" i="6"/>
  <c r="RD54" i="6"/>
  <c r="RC54" i="6"/>
  <c r="RB54" i="6"/>
  <c r="RA54" i="6"/>
  <c r="QZ54" i="6"/>
  <c r="QY54" i="6"/>
  <c r="QX54" i="6"/>
  <c r="QW54" i="6"/>
  <c r="QV54" i="6"/>
  <c r="QU54" i="6"/>
  <c r="QT54" i="6"/>
  <c r="QS54" i="6"/>
  <c r="QR54" i="6"/>
  <c r="QQ54" i="6"/>
  <c r="QP54" i="6"/>
  <c r="QO54" i="6"/>
  <c r="QN54" i="6"/>
  <c r="QM54" i="6"/>
  <c r="QL54" i="6"/>
  <c r="QK54" i="6"/>
  <c r="QJ54" i="6"/>
  <c r="QI54" i="6"/>
  <c r="QH54" i="6"/>
  <c r="QG54" i="6"/>
  <c r="QF54" i="6"/>
  <c r="QE54" i="6"/>
  <c r="QD54" i="6"/>
  <c r="QC54" i="6"/>
  <c r="QB54" i="6"/>
  <c r="QA54" i="6"/>
  <c r="PZ54" i="6"/>
  <c r="PY54" i="6"/>
  <c r="PX54" i="6"/>
  <c r="PW54" i="6"/>
  <c r="PV54" i="6"/>
  <c r="PU54" i="6"/>
  <c r="PT54" i="6"/>
  <c r="PS54" i="6"/>
  <c r="PR54" i="6"/>
  <c r="PQ54" i="6"/>
  <c r="PP54" i="6"/>
  <c r="PO54" i="6"/>
  <c r="PN54" i="6"/>
  <c r="PM54" i="6"/>
  <c r="PL54" i="6"/>
  <c r="PK54" i="6"/>
  <c r="PJ54" i="6"/>
  <c r="PI54" i="6"/>
  <c r="PH54" i="6"/>
  <c r="PG54" i="6"/>
  <c r="PF54" i="6"/>
  <c r="PE54" i="6"/>
  <c r="PD54" i="6"/>
  <c r="PC54" i="6"/>
  <c r="PB54" i="6"/>
  <c r="PA54" i="6"/>
  <c r="OZ54" i="6"/>
  <c r="OY54" i="6"/>
  <c r="OX54" i="6"/>
  <c r="OW54" i="6"/>
  <c r="OV54" i="6"/>
  <c r="OU54" i="6"/>
  <c r="OT54" i="6"/>
  <c r="OS54" i="6"/>
  <c r="OR54" i="6"/>
  <c r="OQ54" i="6"/>
  <c r="OP54" i="6"/>
  <c r="OO54" i="6"/>
  <c r="ON54" i="6"/>
  <c r="OM54" i="6"/>
  <c r="OL54" i="6"/>
  <c r="OK54" i="6"/>
  <c r="OJ54" i="6"/>
  <c r="OI54" i="6"/>
  <c r="OH54" i="6"/>
  <c r="OG54" i="6"/>
  <c r="OF54" i="6"/>
  <c r="OE54" i="6"/>
  <c r="OD54" i="6"/>
  <c r="OC54" i="6"/>
  <c r="OB54" i="6"/>
  <c r="OA54" i="6"/>
  <c r="NZ54" i="6"/>
  <c r="NY54" i="6"/>
  <c r="NX54" i="6"/>
  <c r="NW54" i="6"/>
  <c r="NV54" i="6"/>
  <c r="NU54" i="6"/>
  <c r="NT54" i="6"/>
  <c r="NS54" i="6"/>
  <c r="NR54" i="6"/>
  <c r="NQ54" i="6"/>
  <c r="NP54" i="6"/>
  <c r="NO54" i="6"/>
  <c r="NN54" i="6"/>
  <c r="NM54" i="6"/>
  <c r="NL54" i="6"/>
  <c r="NK54" i="6"/>
  <c r="NJ54" i="6"/>
  <c r="NI54" i="6"/>
  <c r="NH54" i="6"/>
  <c r="NG54" i="6"/>
  <c r="NF54" i="6"/>
  <c r="NE54" i="6"/>
  <c r="ND54" i="6"/>
  <c r="NC54" i="6"/>
  <c r="NB54" i="6"/>
  <c r="NA54" i="6"/>
  <c r="MZ54" i="6"/>
  <c r="MY54" i="6"/>
  <c r="MX54" i="6"/>
  <c r="MW54" i="6"/>
  <c r="MV54" i="6"/>
  <c r="MU54" i="6"/>
  <c r="MT54" i="6"/>
  <c r="MS54" i="6"/>
  <c r="MR54" i="6"/>
  <c r="MQ54" i="6"/>
  <c r="MP54" i="6"/>
  <c r="MO54" i="6"/>
  <c r="MN54" i="6"/>
  <c r="MM54" i="6"/>
  <c r="ML54" i="6"/>
  <c r="MK54" i="6"/>
  <c r="MJ54" i="6"/>
  <c r="MI54" i="6"/>
  <c r="MH54" i="6"/>
  <c r="MG54" i="6"/>
  <c r="MF54" i="6"/>
  <c r="ME54" i="6"/>
  <c r="MD54" i="6"/>
  <c r="MC54" i="6"/>
  <c r="MB54" i="6"/>
  <c r="MA54" i="6"/>
  <c r="LZ54" i="6"/>
  <c r="LY54" i="6"/>
  <c r="LX54" i="6"/>
  <c r="LW54" i="6"/>
  <c r="LV54" i="6"/>
  <c r="LU54" i="6"/>
  <c r="LT54" i="6"/>
  <c r="LS54" i="6"/>
  <c r="LR54" i="6"/>
  <c r="LQ54" i="6"/>
  <c r="LP54" i="6"/>
  <c r="LO54" i="6"/>
  <c r="LN54" i="6"/>
  <c r="LM54" i="6"/>
  <c r="LL54" i="6"/>
  <c r="LK54" i="6"/>
  <c r="LJ54" i="6"/>
  <c r="LI54" i="6"/>
  <c r="LH54" i="6"/>
  <c r="LG54" i="6"/>
  <c r="LF54" i="6"/>
  <c r="LE54" i="6"/>
  <c r="LD54" i="6"/>
  <c r="LC54" i="6"/>
  <c r="LB54" i="6"/>
  <c r="LA54" i="6"/>
  <c r="KZ54" i="6"/>
  <c r="KY54" i="6"/>
  <c r="KX54" i="6"/>
  <c r="KW54" i="6"/>
  <c r="KV54" i="6"/>
  <c r="KU54" i="6"/>
  <c r="KT54" i="6"/>
  <c r="KS54" i="6"/>
  <c r="KR54" i="6"/>
  <c r="KQ54" i="6"/>
  <c r="KP54" i="6"/>
  <c r="KO54" i="6"/>
  <c r="KN54" i="6"/>
  <c r="KM54" i="6"/>
  <c r="KL54" i="6"/>
  <c r="KK54" i="6"/>
  <c r="KJ54" i="6"/>
  <c r="KI54" i="6"/>
  <c r="KH54" i="6"/>
  <c r="KG54" i="6"/>
  <c r="KF54" i="6"/>
  <c r="KE54" i="6"/>
  <c r="KD54" i="6"/>
  <c r="KC54" i="6"/>
  <c r="KB54" i="6"/>
  <c r="KA54" i="6"/>
  <c r="JZ54" i="6"/>
  <c r="JY54" i="6"/>
  <c r="JX54" i="6"/>
  <c r="JW54" i="6"/>
  <c r="JV54" i="6"/>
  <c r="JU54" i="6"/>
  <c r="JT54" i="6"/>
  <c r="JS54" i="6"/>
  <c r="JR54" i="6"/>
  <c r="JQ54" i="6"/>
  <c r="JP54" i="6"/>
  <c r="JO54" i="6"/>
  <c r="JN54" i="6"/>
  <c r="JM54" i="6"/>
  <c r="JL54" i="6"/>
  <c r="JK54" i="6"/>
  <c r="JJ54" i="6"/>
  <c r="JI54" i="6"/>
  <c r="JH54" i="6"/>
  <c r="JG54" i="6"/>
  <c r="JF54" i="6"/>
  <c r="JE54" i="6"/>
  <c r="JD54" i="6"/>
  <c r="JC54" i="6"/>
  <c r="JB54" i="6"/>
  <c r="JA54" i="6"/>
  <c r="IZ54" i="6"/>
  <c r="IY54" i="6"/>
  <c r="IX54" i="6"/>
  <c r="IW54" i="6"/>
  <c r="IV54" i="6"/>
  <c r="IU54" i="6"/>
  <c r="IT54" i="6"/>
  <c r="IS54" i="6"/>
  <c r="IR54" i="6"/>
  <c r="IQ54" i="6"/>
  <c r="IP54" i="6"/>
  <c r="IO54" i="6"/>
  <c r="IN54" i="6"/>
  <c r="IM54" i="6"/>
  <c r="IL54" i="6"/>
  <c r="IK54" i="6"/>
  <c r="IJ54" i="6"/>
  <c r="II54" i="6"/>
  <c r="IH54" i="6"/>
  <c r="IG54" i="6"/>
  <c r="IF54" i="6"/>
  <c r="IE54" i="6"/>
  <c r="ID54" i="6"/>
  <c r="IC54" i="6"/>
  <c r="IB54" i="6"/>
  <c r="IA54" i="6"/>
  <c r="HZ54" i="6"/>
  <c r="HY54" i="6"/>
  <c r="HX54" i="6"/>
  <c r="HW54" i="6"/>
  <c r="HV54" i="6"/>
  <c r="HU54" i="6"/>
  <c r="HT54" i="6"/>
  <c r="HS54" i="6"/>
  <c r="HR54" i="6"/>
  <c r="HQ54" i="6"/>
  <c r="HP54" i="6"/>
  <c r="HO54" i="6"/>
  <c r="HN54" i="6"/>
  <c r="HM54" i="6"/>
  <c r="HL54" i="6"/>
  <c r="HK54" i="6"/>
  <c r="HJ54" i="6"/>
  <c r="HI54" i="6"/>
  <c r="HH54" i="6"/>
  <c r="HG54" i="6"/>
  <c r="HF54" i="6"/>
  <c r="HE54" i="6"/>
  <c r="HD54" i="6"/>
  <c r="HC54" i="6"/>
  <c r="HB54" i="6"/>
  <c r="HA54" i="6"/>
  <c r="GZ54" i="6"/>
  <c r="GY54" i="6"/>
  <c r="GX54" i="6"/>
  <c r="GW54" i="6"/>
  <c r="GV54" i="6"/>
  <c r="GU54" i="6"/>
  <c r="GT54" i="6"/>
  <c r="GS54" i="6"/>
  <c r="GR54" i="6"/>
  <c r="GQ54" i="6"/>
  <c r="GP54" i="6"/>
  <c r="GO54" i="6"/>
  <c r="GN54" i="6"/>
  <c r="GM54" i="6"/>
  <c r="GL54" i="6"/>
  <c r="GK54" i="6"/>
  <c r="GJ54" i="6"/>
  <c r="GI54" i="6"/>
  <c r="GH54" i="6"/>
  <c r="GG54" i="6"/>
  <c r="GF54" i="6"/>
  <c r="GE54" i="6"/>
  <c r="GD54" i="6"/>
  <c r="GC54" i="6"/>
  <c r="GB54" i="6"/>
  <c r="GA54" i="6"/>
  <c r="FZ54" i="6"/>
  <c r="FY54" i="6"/>
  <c r="FX54" i="6"/>
  <c r="FW54" i="6"/>
  <c r="FV54" i="6"/>
  <c r="FU54" i="6"/>
  <c r="FT54" i="6"/>
  <c r="FS54" i="6"/>
  <c r="FR54" i="6"/>
  <c r="FQ54" i="6"/>
  <c r="FP54" i="6"/>
  <c r="FO54" i="6"/>
  <c r="FN54" i="6"/>
  <c r="FM54" i="6"/>
  <c r="FL54" i="6"/>
  <c r="FK54" i="6"/>
  <c r="FJ54" i="6"/>
  <c r="FI54" i="6"/>
  <c r="FH54" i="6"/>
  <c r="FG54" i="6"/>
  <c r="FF54" i="6"/>
  <c r="FE54" i="6"/>
  <c r="FD54" i="6"/>
  <c r="FC54" i="6"/>
  <c r="FB54" i="6"/>
  <c r="FA54" i="6"/>
  <c r="EZ54" i="6"/>
  <c r="EY54" i="6"/>
  <c r="EX54" i="6"/>
  <c r="EW54" i="6"/>
  <c r="EV54" i="6"/>
  <c r="EU54" i="6"/>
  <c r="ET54" i="6"/>
  <c r="ES54" i="6"/>
  <c r="ER54" i="6"/>
  <c r="EQ54" i="6"/>
  <c r="EP54" i="6"/>
  <c r="EO54" i="6"/>
  <c r="EN54" i="6"/>
  <c r="EM54" i="6"/>
  <c r="EL54" i="6"/>
  <c r="EK54" i="6"/>
  <c r="EJ54" i="6"/>
  <c r="EI54" i="6"/>
  <c r="EH54" i="6"/>
  <c r="EG54" i="6"/>
  <c r="EF54" i="6"/>
  <c r="EE54" i="6"/>
  <c r="ED54" i="6"/>
  <c r="EC54" i="6"/>
  <c r="EB54" i="6"/>
  <c r="EA54" i="6"/>
  <c r="DZ54" i="6"/>
  <c r="DY54" i="6"/>
  <c r="DX54" i="6"/>
  <c r="DW54" i="6"/>
  <c r="DV54" i="6"/>
  <c r="DU54" i="6"/>
  <c r="DT54" i="6"/>
  <c r="DS54" i="6"/>
  <c r="DR54" i="6"/>
  <c r="DQ54" i="6"/>
  <c r="DP54" i="6"/>
  <c r="DO54" i="6"/>
  <c r="DN54" i="6"/>
  <c r="DM54" i="6"/>
  <c r="DL54" i="6"/>
  <c r="DK54" i="6"/>
  <c r="DJ54" i="6"/>
  <c r="DI54" i="6"/>
  <c r="DH54" i="6"/>
  <c r="DG54" i="6"/>
  <c r="DF54" i="6"/>
  <c r="DE54" i="6"/>
  <c r="DD54" i="6"/>
  <c r="DC54" i="6"/>
  <c r="DB54" i="6"/>
  <c r="DA54" i="6"/>
  <c r="CZ54" i="6"/>
  <c r="CY54" i="6"/>
  <c r="CX54" i="6"/>
  <c r="CW54" i="6"/>
  <c r="CV54" i="6"/>
  <c r="CU54" i="6"/>
  <c r="CT54" i="6"/>
  <c r="CS54" i="6"/>
  <c r="CR54" i="6"/>
  <c r="CQ54" i="6"/>
  <c r="CP54" i="6"/>
  <c r="CO54" i="6"/>
  <c r="CN54" i="6"/>
  <c r="CM54" i="6"/>
  <c r="CL54" i="6"/>
  <c r="CK54" i="6"/>
  <c r="CJ54" i="6"/>
  <c r="CI54" i="6"/>
  <c r="CH54" i="6"/>
  <c r="CG54" i="6"/>
  <c r="CF54" i="6"/>
  <c r="CE54" i="6"/>
  <c r="CD54" i="6"/>
  <c r="CC54" i="6"/>
  <c r="CB54" i="6"/>
  <c r="CA54" i="6"/>
  <c r="BZ54" i="6"/>
  <c r="BY54" i="6"/>
  <c r="BX54" i="6"/>
  <c r="BW54" i="6"/>
  <c r="BV54" i="6"/>
  <c r="BU54" i="6"/>
  <c r="BT54" i="6"/>
  <c r="BS54" i="6"/>
  <c r="BR54" i="6"/>
  <c r="BQ54" i="6"/>
  <c r="BP54" i="6"/>
  <c r="BO54" i="6"/>
  <c r="BN54" i="6"/>
  <c r="BM54" i="6"/>
  <c r="BL54" i="6"/>
  <c r="BK54" i="6"/>
  <c r="BJ54" i="6"/>
  <c r="BI54" i="6"/>
  <c r="BH54" i="6"/>
  <c r="BG54" i="6"/>
  <c r="BF54" i="6"/>
  <c r="BE54" i="6"/>
  <c r="BD54" i="6"/>
  <c r="BC54" i="6"/>
  <c r="BB54" i="6"/>
  <c r="BA54" i="6"/>
  <c r="AZ54" i="6"/>
  <c r="AY54" i="6"/>
  <c r="AX54" i="6"/>
  <c r="AW54" i="6"/>
  <c r="AV54" i="6"/>
  <c r="AU54" i="6"/>
  <c r="AT54" i="6"/>
  <c r="AS54" i="6"/>
  <c r="AR54" i="6"/>
  <c r="AQ54" i="6"/>
  <c r="AP54" i="6"/>
  <c r="AO54" i="6"/>
  <c r="AN54" i="6"/>
  <c r="AM54" i="6"/>
  <c r="AL54" i="6"/>
  <c r="AK54" i="6"/>
  <c r="AJ54" i="6"/>
  <c r="AI54" i="6"/>
  <c r="AH54" i="6"/>
  <c r="AG54" i="6"/>
  <c r="AF54" i="6"/>
  <c r="AE54" i="6"/>
  <c r="AD54" i="6"/>
  <c r="AC54" i="6"/>
  <c r="AB54" i="6"/>
  <c r="AA54" i="6"/>
  <c r="Z54" i="6"/>
  <c r="Y54" i="6"/>
  <c r="X54" i="6"/>
  <c r="W54" i="6"/>
  <c r="V54" i="6"/>
  <c r="U54" i="6"/>
  <c r="T54" i="6"/>
  <c r="S54" i="6"/>
  <c r="R54" i="6"/>
  <c r="Q54" i="6"/>
  <c r="P54" i="6"/>
  <c r="O54" i="6"/>
  <c r="N54" i="6"/>
  <c r="M54" i="6"/>
  <c r="I54" i="6"/>
  <c r="SX53" i="6"/>
  <c r="SW53" i="6"/>
  <c r="SV53" i="6"/>
  <c r="SU53" i="6"/>
  <c r="ST53" i="6"/>
  <c r="SS53" i="6"/>
  <c r="SR53" i="6"/>
  <c r="SQ53" i="6"/>
  <c r="SP53" i="6"/>
  <c r="SO53" i="6"/>
  <c r="SN53" i="6"/>
  <c r="SM53" i="6"/>
  <c r="SL53" i="6"/>
  <c r="SK53" i="6"/>
  <c r="SJ53" i="6"/>
  <c r="SI53" i="6"/>
  <c r="SH53" i="6"/>
  <c r="SG53" i="6"/>
  <c r="SF53" i="6"/>
  <c r="SE53" i="6"/>
  <c r="SD53" i="6"/>
  <c r="SC53" i="6"/>
  <c r="SB53" i="6"/>
  <c r="SA53" i="6"/>
  <c r="RZ53" i="6"/>
  <c r="RY53" i="6"/>
  <c r="RX53" i="6"/>
  <c r="RW53" i="6"/>
  <c r="RV53" i="6"/>
  <c r="RU53" i="6"/>
  <c r="RT53" i="6"/>
  <c r="RS53" i="6"/>
  <c r="RR53" i="6"/>
  <c r="RQ53" i="6"/>
  <c r="RP53" i="6"/>
  <c r="RO53" i="6"/>
  <c r="RN53" i="6"/>
  <c r="RM53" i="6"/>
  <c r="RL53" i="6"/>
  <c r="RK53" i="6"/>
  <c r="RJ53" i="6"/>
  <c r="RI53" i="6"/>
  <c r="RH53" i="6"/>
  <c r="RG53" i="6"/>
  <c r="RF53" i="6"/>
  <c r="RE53" i="6"/>
  <c r="RD53" i="6"/>
  <c r="RC53" i="6"/>
  <c r="RB53" i="6"/>
  <c r="RA53" i="6"/>
  <c r="QZ53" i="6"/>
  <c r="QY53" i="6"/>
  <c r="QX53" i="6"/>
  <c r="QW53" i="6"/>
  <c r="QV53" i="6"/>
  <c r="QU53" i="6"/>
  <c r="QT53" i="6"/>
  <c r="QS53" i="6"/>
  <c r="QR53" i="6"/>
  <c r="QQ53" i="6"/>
  <c r="QP53" i="6"/>
  <c r="QO53" i="6"/>
  <c r="QN53" i="6"/>
  <c r="QM53" i="6"/>
  <c r="QL53" i="6"/>
  <c r="QK53" i="6"/>
  <c r="QJ53" i="6"/>
  <c r="QI53" i="6"/>
  <c r="QH53" i="6"/>
  <c r="QG53" i="6"/>
  <c r="QF53" i="6"/>
  <c r="QE53" i="6"/>
  <c r="QD53" i="6"/>
  <c r="QC53" i="6"/>
  <c r="QB53" i="6"/>
  <c r="QA53" i="6"/>
  <c r="PZ53" i="6"/>
  <c r="PY53" i="6"/>
  <c r="PX53" i="6"/>
  <c r="PW53" i="6"/>
  <c r="PV53" i="6"/>
  <c r="PU53" i="6"/>
  <c r="PT53" i="6"/>
  <c r="PS53" i="6"/>
  <c r="PR53" i="6"/>
  <c r="PQ53" i="6"/>
  <c r="PP53" i="6"/>
  <c r="PO53" i="6"/>
  <c r="PN53" i="6"/>
  <c r="PM53" i="6"/>
  <c r="PL53" i="6"/>
  <c r="PK53" i="6"/>
  <c r="PJ53" i="6"/>
  <c r="PI53" i="6"/>
  <c r="PH53" i="6"/>
  <c r="PG53" i="6"/>
  <c r="PF53" i="6"/>
  <c r="PE53" i="6"/>
  <c r="PD53" i="6"/>
  <c r="PC53" i="6"/>
  <c r="PB53" i="6"/>
  <c r="PA53" i="6"/>
  <c r="OZ53" i="6"/>
  <c r="OY53" i="6"/>
  <c r="OX53" i="6"/>
  <c r="OW53" i="6"/>
  <c r="OV53" i="6"/>
  <c r="OU53" i="6"/>
  <c r="OT53" i="6"/>
  <c r="OS53" i="6"/>
  <c r="OR53" i="6"/>
  <c r="OQ53" i="6"/>
  <c r="OP53" i="6"/>
  <c r="OO53" i="6"/>
  <c r="ON53" i="6"/>
  <c r="OM53" i="6"/>
  <c r="OL53" i="6"/>
  <c r="OK53" i="6"/>
  <c r="OJ53" i="6"/>
  <c r="OI53" i="6"/>
  <c r="OH53" i="6"/>
  <c r="OG53" i="6"/>
  <c r="OF53" i="6"/>
  <c r="OE53" i="6"/>
  <c r="OD53" i="6"/>
  <c r="OC53" i="6"/>
  <c r="OB53" i="6"/>
  <c r="OA53" i="6"/>
  <c r="NZ53" i="6"/>
  <c r="NY53" i="6"/>
  <c r="NX53" i="6"/>
  <c r="NW53" i="6"/>
  <c r="NV53" i="6"/>
  <c r="NU53" i="6"/>
  <c r="NT53" i="6"/>
  <c r="NS53" i="6"/>
  <c r="NR53" i="6"/>
  <c r="NQ53" i="6"/>
  <c r="NP53" i="6"/>
  <c r="NO53" i="6"/>
  <c r="NN53" i="6"/>
  <c r="NM53" i="6"/>
  <c r="NL53" i="6"/>
  <c r="NK53" i="6"/>
  <c r="NJ53" i="6"/>
  <c r="NI53" i="6"/>
  <c r="NH53" i="6"/>
  <c r="NG53" i="6"/>
  <c r="NF53" i="6"/>
  <c r="NE53" i="6"/>
  <c r="ND53" i="6"/>
  <c r="NC53" i="6"/>
  <c r="NB53" i="6"/>
  <c r="NA53" i="6"/>
  <c r="MZ53" i="6"/>
  <c r="MY53" i="6"/>
  <c r="MX53" i="6"/>
  <c r="MW53" i="6"/>
  <c r="MV53" i="6"/>
  <c r="MU53" i="6"/>
  <c r="MT53" i="6"/>
  <c r="MS53" i="6"/>
  <c r="MR53" i="6"/>
  <c r="MQ53" i="6"/>
  <c r="MP53" i="6"/>
  <c r="MO53" i="6"/>
  <c r="MN53" i="6"/>
  <c r="MM53" i="6"/>
  <c r="ML53" i="6"/>
  <c r="MK53" i="6"/>
  <c r="MJ53" i="6"/>
  <c r="MI53" i="6"/>
  <c r="MH53" i="6"/>
  <c r="MG53" i="6"/>
  <c r="MF53" i="6"/>
  <c r="ME53" i="6"/>
  <c r="MD53" i="6"/>
  <c r="MC53" i="6"/>
  <c r="MB53" i="6"/>
  <c r="MA53" i="6"/>
  <c r="LZ53" i="6"/>
  <c r="LY53" i="6"/>
  <c r="LX53" i="6"/>
  <c r="LW53" i="6"/>
  <c r="LV53" i="6"/>
  <c r="LU53" i="6"/>
  <c r="LT53" i="6"/>
  <c r="LS53" i="6"/>
  <c r="LR53" i="6"/>
  <c r="LQ53" i="6"/>
  <c r="LP53" i="6"/>
  <c r="LO53" i="6"/>
  <c r="LN53" i="6"/>
  <c r="LM53" i="6"/>
  <c r="LL53" i="6"/>
  <c r="LK53" i="6"/>
  <c r="LJ53" i="6"/>
  <c r="LI53" i="6"/>
  <c r="LH53" i="6"/>
  <c r="LG53" i="6"/>
  <c r="LF53" i="6"/>
  <c r="LE53" i="6"/>
  <c r="LD53" i="6"/>
  <c r="LC53" i="6"/>
  <c r="LB53" i="6"/>
  <c r="LA53" i="6"/>
  <c r="KZ53" i="6"/>
  <c r="KY53" i="6"/>
  <c r="KX53" i="6"/>
  <c r="KW53" i="6"/>
  <c r="KV53" i="6"/>
  <c r="KU53" i="6"/>
  <c r="KT53" i="6"/>
  <c r="KS53" i="6"/>
  <c r="KR53" i="6"/>
  <c r="KQ53" i="6"/>
  <c r="KP53" i="6"/>
  <c r="KO53" i="6"/>
  <c r="KN53" i="6"/>
  <c r="KM53" i="6"/>
  <c r="KL53" i="6"/>
  <c r="KK53" i="6"/>
  <c r="KJ53" i="6"/>
  <c r="KI53" i="6"/>
  <c r="KH53" i="6"/>
  <c r="KG53" i="6"/>
  <c r="KF53" i="6"/>
  <c r="KE53" i="6"/>
  <c r="KD53" i="6"/>
  <c r="KC53" i="6"/>
  <c r="KB53" i="6"/>
  <c r="KA53" i="6"/>
  <c r="JZ53" i="6"/>
  <c r="JY53" i="6"/>
  <c r="JX53" i="6"/>
  <c r="JW53" i="6"/>
  <c r="JV53" i="6"/>
  <c r="JU53" i="6"/>
  <c r="JT53" i="6"/>
  <c r="JS53" i="6"/>
  <c r="JR53" i="6"/>
  <c r="JQ53" i="6"/>
  <c r="JP53" i="6"/>
  <c r="JO53" i="6"/>
  <c r="JN53" i="6"/>
  <c r="JM53" i="6"/>
  <c r="JL53" i="6"/>
  <c r="JK53" i="6"/>
  <c r="JJ53" i="6"/>
  <c r="JI53" i="6"/>
  <c r="JH53" i="6"/>
  <c r="JG53" i="6"/>
  <c r="JF53" i="6"/>
  <c r="JE53" i="6"/>
  <c r="JD53" i="6"/>
  <c r="JC53" i="6"/>
  <c r="JB53" i="6"/>
  <c r="JA53" i="6"/>
  <c r="IZ53" i="6"/>
  <c r="IY53" i="6"/>
  <c r="IX53" i="6"/>
  <c r="IW53" i="6"/>
  <c r="IV53" i="6"/>
  <c r="IU53" i="6"/>
  <c r="IT53" i="6"/>
  <c r="IS53" i="6"/>
  <c r="IR53" i="6"/>
  <c r="IQ53" i="6"/>
  <c r="IP53" i="6"/>
  <c r="IO53" i="6"/>
  <c r="IN53" i="6"/>
  <c r="IM53" i="6"/>
  <c r="IL53" i="6"/>
  <c r="IK53" i="6"/>
  <c r="IJ53" i="6"/>
  <c r="II53" i="6"/>
  <c r="IH53" i="6"/>
  <c r="IG53" i="6"/>
  <c r="IF53" i="6"/>
  <c r="IE53" i="6"/>
  <c r="ID53" i="6"/>
  <c r="IC53" i="6"/>
  <c r="IB53" i="6"/>
  <c r="IA53" i="6"/>
  <c r="HZ53" i="6"/>
  <c r="HY53" i="6"/>
  <c r="HX53" i="6"/>
  <c r="HW53" i="6"/>
  <c r="HV53" i="6"/>
  <c r="HU53" i="6"/>
  <c r="HT53" i="6"/>
  <c r="HS53" i="6"/>
  <c r="HR53" i="6"/>
  <c r="HQ53" i="6"/>
  <c r="HP53" i="6"/>
  <c r="HO53" i="6"/>
  <c r="HN53" i="6"/>
  <c r="HM53" i="6"/>
  <c r="HL53" i="6"/>
  <c r="HK53" i="6"/>
  <c r="HJ53" i="6"/>
  <c r="HI53" i="6"/>
  <c r="HH53" i="6"/>
  <c r="HG53" i="6"/>
  <c r="HF53" i="6"/>
  <c r="HE53" i="6"/>
  <c r="HD53" i="6"/>
  <c r="HC53" i="6"/>
  <c r="HB53" i="6"/>
  <c r="HA53" i="6"/>
  <c r="GZ53" i="6"/>
  <c r="GY53" i="6"/>
  <c r="GX53" i="6"/>
  <c r="GW53" i="6"/>
  <c r="GV53" i="6"/>
  <c r="GU53" i="6"/>
  <c r="GT53" i="6"/>
  <c r="GS53" i="6"/>
  <c r="GR53" i="6"/>
  <c r="GQ53" i="6"/>
  <c r="GP53" i="6"/>
  <c r="GO53" i="6"/>
  <c r="GN53" i="6"/>
  <c r="GM53" i="6"/>
  <c r="GL53" i="6"/>
  <c r="GK53" i="6"/>
  <c r="GJ53" i="6"/>
  <c r="GI53" i="6"/>
  <c r="GH53" i="6"/>
  <c r="GG53" i="6"/>
  <c r="GF53" i="6"/>
  <c r="GE53" i="6"/>
  <c r="GD53" i="6"/>
  <c r="GC53" i="6"/>
  <c r="GB53" i="6"/>
  <c r="GA53" i="6"/>
  <c r="FZ53" i="6"/>
  <c r="FY53" i="6"/>
  <c r="FX53" i="6"/>
  <c r="FW53" i="6"/>
  <c r="FV53" i="6"/>
  <c r="FU53" i="6"/>
  <c r="FT53" i="6"/>
  <c r="FS53" i="6"/>
  <c r="FR53" i="6"/>
  <c r="FQ53" i="6"/>
  <c r="FP53" i="6"/>
  <c r="FO53" i="6"/>
  <c r="FN53" i="6"/>
  <c r="FM53" i="6"/>
  <c r="FL53" i="6"/>
  <c r="FK53" i="6"/>
  <c r="FJ53" i="6"/>
  <c r="FI53" i="6"/>
  <c r="FH53" i="6"/>
  <c r="FG53" i="6"/>
  <c r="FF53" i="6"/>
  <c r="FE53" i="6"/>
  <c r="FD53" i="6"/>
  <c r="FC53" i="6"/>
  <c r="FB53" i="6"/>
  <c r="FA53" i="6"/>
  <c r="EZ53" i="6"/>
  <c r="EY53" i="6"/>
  <c r="EX53" i="6"/>
  <c r="EW53" i="6"/>
  <c r="EV53" i="6"/>
  <c r="EU53" i="6"/>
  <c r="ET53" i="6"/>
  <c r="ES53" i="6"/>
  <c r="ER53" i="6"/>
  <c r="EQ53" i="6"/>
  <c r="EP53" i="6"/>
  <c r="EO53" i="6"/>
  <c r="EN53" i="6"/>
  <c r="EM53" i="6"/>
  <c r="EL53" i="6"/>
  <c r="EK53" i="6"/>
  <c r="EJ53" i="6"/>
  <c r="EI53" i="6"/>
  <c r="EH53" i="6"/>
  <c r="EG53" i="6"/>
  <c r="EF53" i="6"/>
  <c r="EE53" i="6"/>
  <c r="ED53" i="6"/>
  <c r="EC53" i="6"/>
  <c r="EB53" i="6"/>
  <c r="EA53" i="6"/>
  <c r="DZ53" i="6"/>
  <c r="DY53" i="6"/>
  <c r="DX53" i="6"/>
  <c r="DW53" i="6"/>
  <c r="DV53" i="6"/>
  <c r="DU53" i="6"/>
  <c r="DT53" i="6"/>
  <c r="DS53" i="6"/>
  <c r="DR53" i="6"/>
  <c r="DQ53" i="6"/>
  <c r="DP53" i="6"/>
  <c r="DO53" i="6"/>
  <c r="DN53" i="6"/>
  <c r="DM53" i="6"/>
  <c r="DL53" i="6"/>
  <c r="DK53" i="6"/>
  <c r="DJ53" i="6"/>
  <c r="DI53" i="6"/>
  <c r="DH53" i="6"/>
  <c r="DG53" i="6"/>
  <c r="DF53" i="6"/>
  <c r="DE53" i="6"/>
  <c r="DD53" i="6"/>
  <c r="DC53" i="6"/>
  <c r="DB53" i="6"/>
  <c r="DA53" i="6"/>
  <c r="CZ53" i="6"/>
  <c r="CY53" i="6"/>
  <c r="CX53" i="6"/>
  <c r="CW53" i="6"/>
  <c r="CV53" i="6"/>
  <c r="CU53" i="6"/>
  <c r="CT53" i="6"/>
  <c r="CS53" i="6"/>
  <c r="CR53" i="6"/>
  <c r="CQ53" i="6"/>
  <c r="CP53" i="6"/>
  <c r="CO53" i="6"/>
  <c r="CN53" i="6"/>
  <c r="CM53" i="6"/>
  <c r="CL53" i="6"/>
  <c r="CK53" i="6"/>
  <c r="CJ53" i="6"/>
  <c r="CI53" i="6"/>
  <c r="CH53" i="6"/>
  <c r="CG53" i="6"/>
  <c r="CF53" i="6"/>
  <c r="CE53" i="6"/>
  <c r="CD53" i="6"/>
  <c r="CC53" i="6"/>
  <c r="CB53" i="6"/>
  <c r="CA53" i="6"/>
  <c r="BZ53" i="6"/>
  <c r="BY53" i="6"/>
  <c r="BX53" i="6"/>
  <c r="BW53" i="6"/>
  <c r="BV53" i="6"/>
  <c r="BU53" i="6"/>
  <c r="BT53" i="6"/>
  <c r="BS53" i="6"/>
  <c r="BR53" i="6"/>
  <c r="BQ53" i="6"/>
  <c r="BP53" i="6"/>
  <c r="BO53" i="6"/>
  <c r="BN53" i="6"/>
  <c r="BM53" i="6"/>
  <c r="BL53" i="6"/>
  <c r="BK53" i="6"/>
  <c r="BJ53" i="6"/>
  <c r="BI53" i="6"/>
  <c r="BH53" i="6"/>
  <c r="BG53" i="6"/>
  <c r="BF53" i="6"/>
  <c r="BE53" i="6"/>
  <c r="BD53" i="6"/>
  <c r="BC53" i="6"/>
  <c r="BB53" i="6"/>
  <c r="BA53" i="6"/>
  <c r="AZ53" i="6"/>
  <c r="AY53" i="6"/>
  <c r="AX53" i="6"/>
  <c r="AW53" i="6"/>
  <c r="AV53" i="6"/>
  <c r="AU53" i="6"/>
  <c r="AT53" i="6"/>
  <c r="AS53" i="6"/>
  <c r="AR53" i="6"/>
  <c r="AQ53" i="6"/>
  <c r="AP53" i="6"/>
  <c r="AO53" i="6"/>
  <c r="AN53" i="6"/>
  <c r="AM53" i="6"/>
  <c r="AL53" i="6"/>
  <c r="AK53" i="6"/>
  <c r="AJ53" i="6"/>
  <c r="AI53" i="6"/>
  <c r="AH53" i="6"/>
  <c r="AG53" i="6"/>
  <c r="AF53" i="6"/>
  <c r="AE53" i="6"/>
  <c r="AD53" i="6"/>
  <c r="AC53" i="6"/>
  <c r="AB53" i="6"/>
  <c r="AA53" i="6"/>
  <c r="Z53" i="6"/>
  <c r="Y53" i="6"/>
  <c r="X53" i="6"/>
  <c r="W53" i="6"/>
  <c r="V53" i="6"/>
  <c r="U53" i="6"/>
  <c r="T53" i="6"/>
  <c r="S53" i="6"/>
  <c r="R53" i="6"/>
  <c r="Q53" i="6"/>
  <c r="P53" i="6"/>
  <c r="O53" i="6"/>
  <c r="N53" i="6"/>
  <c r="M53" i="6"/>
  <c r="I53" i="6"/>
  <c r="SX52" i="6"/>
  <c r="SW52" i="6"/>
  <c r="SV52" i="6"/>
  <c r="SU52" i="6"/>
  <c r="ST52" i="6"/>
  <c r="SS52" i="6"/>
  <c r="SR52" i="6"/>
  <c r="SQ52" i="6"/>
  <c r="SP52" i="6"/>
  <c r="SO52" i="6"/>
  <c r="SN52" i="6"/>
  <c r="SM52" i="6"/>
  <c r="SL52" i="6"/>
  <c r="SK52" i="6"/>
  <c r="SJ52" i="6"/>
  <c r="SI52" i="6"/>
  <c r="SH52" i="6"/>
  <c r="SG52" i="6"/>
  <c r="SF52" i="6"/>
  <c r="SE52" i="6"/>
  <c r="SD52" i="6"/>
  <c r="SC52" i="6"/>
  <c r="SB52" i="6"/>
  <c r="SA52" i="6"/>
  <c r="RZ52" i="6"/>
  <c r="RY52" i="6"/>
  <c r="RX52" i="6"/>
  <c r="RW52" i="6"/>
  <c r="RV52" i="6"/>
  <c r="RU52" i="6"/>
  <c r="RT52" i="6"/>
  <c r="RS52" i="6"/>
  <c r="RR52" i="6"/>
  <c r="RQ52" i="6"/>
  <c r="RP52" i="6"/>
  <c r="RO52" i="6"/>
  <c r="RN52" i="6"/>
  <c r="RM52" i="6"/>
  <c r="RL52" i="6"/>
  <c r="RK52" i="6"/>
  <c r="RJ52" i="6"/>
  <c r="RI52" i="6"/>
  <c r="RH52" i="6"/>
  <c r="RG52" i="6"/>
  <c r="RF52" i="6"/>
  <c r="RE52" i="6"/>
  <c r="RD52" i="6"/>
  <c r="RC52" i="6"/>
  <c r="RB52" i="6"/>
  <c r="RA52" i="6"/>
  <c r="QZ52" i="6"/>
  <c r="QY52" i="6"/>
  <c r="QX52" i="6"/>
  <c r="QW52" i="6"/>
  <c r="QV52" i="6"/>
  <c r="QU52" i="6"/>
  <c r="QT52" i="6"/>
  <c r="QS52" i="6"/>
  <c r="QR52" i="6"/>
  <c r="QQ52" i="6"/>
  <c r="QP52" i="6"/>
  <c r="QO52" i="6"/>
  <c r="QN52" i="6"/>
  <c r="QM52" i="6"/>
  <c r="QL52" i="6"/>
  <c r="QK52" i="6"/>
  <c r="QJ52" i="6"/>
  <c r="QI52" i="6"/>
  <c r="QH52" i="6"/>
  <c r="QG52" i="6"/>
  <c r="QF52" i="6"/>
  <c r="QE52" i="6"/>
  <c r="QD52" i="6"/>
  <c r="QC52" i="6"/>
  <c r="QB52" i="6"/>
  <c r="QA52" i="6"/>
  <c r="PZ52" i="6"/>
  <c r="PY52" i="6"/>
  <c r="PX52" i="6"/>
  <c r="PW52" i="6"/>
  <c r="PV52" i="6"/>
  <c r="PU52" i="6"/>
  <c r="PT52" i="6"/>
  <c r="PS52" i="6"/>
  <c r="PR52" i="6"/>
  <c r="PQ52" i="6"/>
  <c r="PP52" i="6"/>
  <c r="PO52" i="6"/>
  <c r="PN52" i="6"/>
  <c r="PM52" i="6"/>
  <c r="PL52" i="6"/>
  <c r="PK52" i="6"/>
  <c r="PJ52" i="6"/>
  <c r="PI52" i="6"/>
  <c r="PH52" i="6"/>
  <c r="PG52" i="6"/>
  <c r="PF52" i="6"/>
  <c r="PE52" i="6"/>
  <c r="PD52" i="6"/>
  <c r="PC52" i="6"/>
  <c r="PB52" i="6"/>
  <c r="PA52" i="6"/>
  <c r="OZ52" i="6"/>
  <c r="OY52" i="6"/>
  <c r="OX52" i="6"/>
  <c r="OW52" i="6"/>
  <c r="OV52" i="6"/>
  <c r="OU52" i="6"/>
  <c r="OT52" i="6"/>
  <c r="OS52" i="6"/>
  <c r="OR52" i="6"/>
  <c r="OQ52" i="6"/>
  <c r="OP52" i="6"/>
  <c r="OO52" i="6"/>
  <c r="ON52" i="6"/>
  <c r="OM52" i="6"/>
  <c r="OL52" i="6"/>
  <c r="OK52" i="6"/>
  <c r="OJ52" i="6"/>
  <c r="OI52" i="6"/>
  <c r="OH52" i="6"/>
  <c r="OG52" i="6"/>
  <c r="OF52" i="6"/>
  <c r="OE52" i="6"/>
  <c r="OD52" i="6"/>
  <c r="OC52" i="6"/>
  <c r="OB52" i="6"/>
  <c r="OA52" i="6"/>
  <c r="NZ52" i="6"/>
  <c r="NY52" i="6"/>
  <c r="NX52" i="6"/>
  <c r="NW52" i="6"/>
  <c r="NV52" i="6"/>
  <c r="NU52" i="6"/>
  <c r="NT52" i="6"/>
  <c r="NS52" i="6"/>
  <c r="NR52" i="6"/>
  <c r="NQ52" i="6"/>
  <c r="NP52" i="6"/>
  <c r="NO52" i="6"/>
  <c r="NN52" i="6"/>
  <c r="NM52" i="6"/>
  <c r="NL52" i="6"/>
  <c r="NK52" i="6"/>
  <c r="NJ52" i="6"/>
  <c r="NI52" i="6"/>
  <c r="NH52" i="6"/>
  <c r="NG52" i="6"/>
  <c r="NF52" i="6"/>
  <c r="NE52" i="6"/>
  <c r="ND52" i="6"/>
  <c r="NC52" i="6"/>
  <c r="NB52" i="6"/>
  <c r="NA52" i="6"/>
  <c r="MZ52" i="6"/>
  <c r="MY52" i="6"/>
  <c r="MX52" i="6"/>
  <c r="MW52" i="6"/>
  <c r="MV52" i="6"/>
  <c r="MU52" i="6"/>
  <c r="MT52" i="6"/>
  <c r="MS52" i="6"/>
  <c r="MR52" i="6"/>
  <c r="MQ52" i="6"/>
  <c r="MP52" i="6"/>
  <c r="MO52" i="6"/>
  <c r="MN52" i="6"/>
  <c r="MM52" i="6"/>
  <c r="ML52" i="6"/>
  <c r="MK52" i="6"/>
  <c r="MJ52" i="6"/>
  <c r="MI52" i="6"/>
  <c r="MH52" i="6"/>
  <c r="MG52" i="6"/>
  <c r="MF52" i="6"/>
  <c r="ME52" i="6"/>
  <c r="MD52" i="6"/>
  <c r="MC52" i="6"/>
  <c r="MB52" i="6"/>
  <c r="MA52" i="6"/>
  <c r="LZ52" i="6"/>
  <c r="LY52" i="6"/>
  <c r="LX52" i="6"/>
  <c r="LW52" i="6"/>
  <c r="LV52" i="6"/>
  <c r="LU52" i="6"/>
  <c r="LT52" i="6"/>
  <c r="LS52" i="6"/>
  <c r="LR52" i="6"/>
  <c r="LQ52" i="6"/>
  <c r="LP52" i="6"/>
  <c r="LO52" i="6"/>
  <c r="LN52" i="6"/>
  <c r="LM52" i="6"/>
  <c r="LL52" i="6"/>
  <c r="LK52" i="6"/>
  <c r="LJ52" i="6"/>
  <c r="LI52" i="6"/>
  <c r="LH52" i="6"/>
  <c r="LG52" i="6"/>
  <c r="LF52" i="6"/>
  <c r="LE52" i="6"/>
  <c r="LD52" i="6"/>
  <c r="LC52" i="6"/>
  <c r="LB52" i="6"/>
  <c r="LA52" i="6"/>
  <c r="KZ52" i="6"/>
  <c r="KY52" i="6"/>
  <c r="KX52" i="6"/>
  <c r="KW52" i="6"/>
  <c r="KV52" i="6"/>
  <c r="KU52" i="6"/>
  <c r="KT52" i="6"/>
  <c r="KS52" i="6"/>
  <c r="KR52" i="6"/>
  <c r="KQ52" i="6"/>
  <c r="KP52" i="6"/>
  <c r="KO52" i="6"/>
  <c r="KN52" i="6"/>
  <c r="KM52" i="6"/>
  <c r="KL52" i="6"/>
  <c r="KK52" i="6"/>
  <c r="KJ52" i="6"/>
  <c r="KI52" i="6"/>
  <c r="KH52" i="6"/>
  <c r="KG52" i="6"/>
  <c r="KF52" i="6"/>
  <c r="KE52" i="6"/>
  <c r="KD52" i="6"/>
  <c r="KC52" i="6"/>
  <c r="KB52" i="6"/>
  <c r="KA52" i="6"/>
  <c r="JZ52" i="6"/>
  <c r="JY52" i="6"/>
  <c r="JX52" i="6"/>
  <c r="JW52" i="6"/>
  <c r="JV52" i="6"/>
  <c r="JU52" i="6"/>
  <c r="JT52" i="6"/>
  <c r="JS52" i="6"/>
  <c r="JR52" i="6"/>
  <c r="JQ52" i="6"/>
  <c r="JP52" i="6"/>
  <c r="JO52" i="6"/>
  <c r="JN52" i="6"/>
  <c r="JM52" i="6"/>
  <c r="JL52" i="6"/>
  <c r="JK52" i="6"/>
  <c r="JJ52" i="6"/>
  <c r="JI52" i="6"/>
  <c r="JH52" i="6"/>
  <c r="JG52" i="6"/>
  <c r="JF52" i="6"/>
  <c r="JE52" i="6"/>
  <c r="JD52" i="6"/>
  <c r="JC52" i="6"/>
  <c r="JB52" i="6"/>
  <c r="JA52" i="6"/>
  <c r="IZ52" i="6"/>
  <c r="IY52" i="6"/>
  <c r="IX52" i="6"/>
  <c r="IW52" i="6"/>
  <c r="IV52" i="6"/>
  <c r="IU52" i="6"/>
  <c r="IT52" i="6"/>
  <c r="IS52" i="6"/>
  <c r="IR52" i="6"/>
  <c r="IQ52" i="6"/>
  <c r="IP52" i="6"/>
  <c r="IO52" i="6"/>
  <c r="IN52" i="6"/>
  <c r="IM52" i="6"/>
  <c r="IL52" i="6"/>
  <c r="IK52" i="6"/>
  <c r="IJ52" i="6"/>
  <c r="II52" i="6"/>
  <c r="IH52" i="6"/>
  <c r="IG52" i="6"/>
  <c r="IF52" i="6"/>
  <c r="IE52" i="6"/>
  <c r="ID52" i="6"/>
  <c r="IC52" i="6"/>
  <c r="IB52" i="6"/>
  <c r="IA52" i="6"/>
  <c r="HZ52" i="6"/>
  <c r="HY52" i="6"/>
  <c r="HX52" i="6"/>
  <c r="HW52" i="6"/>
  <c r="HV52" i="6"/>
  <c r="HU52" i="6"/>
  <c r="HT52" i="6"/>
  <c r="HS52" i="6"/>
  <c r="HR52" i="6"/>
  <c r="HQ52" i="6"/>
  <c r="HP52" i="6"/>
  <c r="HO52" i="6"/>
  <c r="HN52" i="6"/>
  <c r="HM52" i="6"/>
  <c r="HL52" i="6"/>
  <c r="HK52" i="6"/>
  <c r="HJ52" i="6"/>
  <c r="HI52" i="6"/>
  <c r="HH52" i="6"/>
  <c r="HG52" i="6"/>
  <c r="HF52" i="6"/>
  <c r="HE52" i="6"/>
  <c r="HD52" i="6"/>
  <c r="HC52" i="6"/>
  <c r="HB52" i="6"/>
  <c r="HA52" i="6"/>
  <c r="GZ52" i="6"/>
  <c r="GY52" i="6"/>
  <c r="GX52" i="6"/>
  <c r="GW52" i="6"/>
  <c r="GV52" i="6"/>
  <c r="GU52" i="6"/>
  <c r="GT52" i="6"/>
  <c r="GS52" i="6"/>
  <c r="GR52" i="6"/>
  <c r="GQ52" i="6"/>
  <c r="GP52" i="6"/>
  <c r="GO52" i="6"/>
  <c r="GN52" i="6"/>
  <c r="GM52" i="6"/>
  <c r="GL52" i="6"/>
  <c r="GK52" i="6"/>
  <c r="GJ52" i="6"/>
  <c r="GI52" i="6"/>
  <c r="GH52" i="6"/>
  <c r="GG52" i="6"/>
  <c r="GF52" i="6"/>
  <c r="GE52" i="6"/>
  <c r="GD52" i="6"/>
  <c r="GC52" i="6"/>
  <c r="GB52" i="6"/>
  <c r="GA52" i="6"/>
  <c r="FZ52" i="6"/>
  <c r="FY52" i="6"/>
  <c r="FX52" i="6"/>
  <c r="FW52" i="6"/>
  <c r="FV52" i="6"/>
  <c r="FU52" i="6"/>
  <c r="FT52" i="6"/>
  <c r="FS52" i="6"/>
  <c r="FR52" i="6"/>
  <c r="FQ52" i="6"/>
  <c r="FP52" i="6"/>
  <c r="FO52" i="6"/>
  <c r="FN52" i="6"/>
  <c r="FM52" i="6"/>
  <c r="FL52" i="6"/>
  <c r="FK52" i="6"/>
  <c r="FJ52" i="6"/>
  <c r="FI52" i="6"/>
  <c r="FH52" i="6"/>
  <c r="FG52" i="6"/>
  <c r="FF52" i="6"/>
  <c r="FE52" i="6"/>
  <c r="FD52" i="6"/>
  <c r="FC52" i="6"/>
  <c r="FB52" i="6"/>
  <c r="FA52" i="6"/>
  <c r="EZ52" i="6"/>
  <c r="EY52" i="6"/>
  <c r="EX52" i="6"/>
  <c r="EW52" i="6"/>
  <c r="EV52" i="6"/>
  <c r="EU52" i="6"/>
  <c r="ET52" i="6"/>
  <c r="ES52" i="6"/>
  <c r="ER52" i="6"/>
  <c r="EQ52" i="6"/>
  <c r="EP52" i="6"/>
  <c r="EO52" i="6"/>
  <c r="EN52" i="6"/>
  <c r="EM52" i="6"/>
  <c r="EL52" i="6"/>
  <c r="EK52" i="6"/>
  <c r="EJ52" i="6"/>
  <c r="EI52" i="6"/>
  <c r="EH52" i="6"/>
  <c r="EG52" i="6"/>
  <c r="EF52" i="6"/>
  <c r="EE52" i="6"/>
  <c r="ED52" i="6"/>
  <c r="EC52" i="6"/>
  <c r="EB52" i="6"/>
  <c r="EA52" i="6"/>
  <c r="DZ52" i="6"/>
  <c r="DY52" i="6"/>
  <c r="DX52" i="6"/>
  <c r="DW52" i="6"/>
  <c r="DV52" i="6"/>
  <c r="DU52" i="6"/>
  <c r="DT52" i="6"/>
  <c r="DS52" i="6"/>
  <c r="DR52" i="6"/>
  <c r="DQ52" i="6"/>
  <c r="DP52" i="6"/>
  <c r="DO52" i="6"/>
  <c r="DN52" i="6"/>
  <c r="DM52" i="6"/>
  <c r="DL52" i="6"/>
  <c r="DK52" i="6"/>
  <c r="DJ52" i="6"/>
  <c r="DI52" i="6"/>
  <c r="DH52" i="6"/>
  <c r="DG52" i="6"/>
  <c r="DF52" i="6"/>
  <c r="DE52" i="6"/>
  <c r="DD52" i="6"/>
  <c r="DC52" i="6"/>
  <c r="DB52" i="6"/>
  <c r="DA52" i="6"/>
  <c r="CZ52" i="6"/>
  <c r="CY52" i="6"/>
  <c r="CX52" i="6"/>
  <c r="CW52" i="6"/>
  <c r="CV52" i="6"/>
  <c r="CU52" i="6"/>
  <c r="CT52" i="6"/>
  <c r="CS52" i="6"/>
  <c r="CR52" i="6"/>
  <c r="CQ52" i="6"/>
  <c r="CP52" i="6"/>
  <c r="CO52" i="6"/>
  <c r="CN52" i="6"/>
  <c r="CM52" i="6"/>
  <c r="CL52" i="6"/>
  <c r="CK52" i="6"/>
  <c r="CJ52" i="6"/>
  <c r="CI52" i="6"/>
  <c r="CH52" i="6"/>
  <c r="CG52" i="6"/>
  <c r="CF52" i="6"/>
  <c r="CE52" i="6"/>
  <c r="CD52" i="6"/>
  <c r="CC52" i="6"/>
  <c r="CB52" i="6"/>
  <c r="CA52" i="6"/>
  <c r="BZ52" i="6"/>
  <c r="BY52" i="6"/>
  <c r="BX52" i="6"/>
  <c r="BW52" i="6"/>
  <c r="BV52" i="6"/>
  <c r="BU52" i="6"/>
  <c r="BT52" i="6"/>
  <c r="BS52" i="6"/>
  <c r="BR52" i="6"/>
  <c r="BQ52" i="6"/>
  <c r="BP52" i="6"/>
  <c r="BO52" i="6"/>
  <c r="BN52" i="6"/>
  <c r="BM52" i="6"/>
  <c r="BL52" i="6"/>
  <c r="BK52" i="6"/>
  <c r="BJ52" i="6"/>
  <c r="BI52" i="6"/>
  <c r="BH52" i="6"/>
  <c r="BG52" i="6"/>
  <c r="BF52" i="6"/>
  <c r="BE52" i="6"/>
  <c r="BD52" i="6"/>
  <c r="BC52" i="6"/>
  <c r="BB52" i="6"/>
  <c r="BA52" i="6"/>
  <c r="AZ52" i="6"/>
  <c r="AY52" i="6"/>
  <c r="AX52" i="6"/>
  <c r="AW52" i="6"/>
  <c r="AV52" i="6"/>
  <c r="AU52" i="6"/>
  <c r="AT52" i="6"/>
  <c r="AS52" i="6"/>
  <c r="AR52" i="6"/>
  <c r="AQ52" i="6"/>
  <c r="AP52" i="6"/>
  <c r="AO52" i="6"/>
  <c r="AN52" i="6"/>
  <c r="AM52" i="6"/>
  <c r="AL52" i="6"/>
  <c r="AK52" i="6"/>
  <c r="AJ52" i="6"/>
  <c r="AI52" i="6"/>
  <c r="AH52" i="6"/>
  <c r="AG52" i="6"/>
  <c r="AF52" i="6"/>
  <c r="AE52" i="6"/>
  <c r="AD52" i="6"/>
  <c r="AC52" i="6"/>
  <c r="AB52" i="6"/>
  <c r="AA52" i="6"/>
  <c r="Z52" i="6"/>
  <c r="Y52" i="6"/>
  <c r="X52" i="6"/>
  <c r="W52" i="6"/>
  <c r="V52" i="6"/>
  <c r="U52" i="6"/>
  <c r="T52" i="6"/>
  <c r="S52" i="6"/>
  <c r="R52" i="6"/>
  <c r="Q52" i="6"/>
  <c r="P52" i="6"/>
  <c r="O52" i="6"/>
  <c r="N52" i="6"/>
  <c r="M52" i="6"/>
  <c r="I52" i="6"/>
  <c r="I49" i="6"/>
  <c r="AE55" i="6"/>
  <c r="AD55" i="6"/>
  <c r="AC55" i="6"/>
  <c r="AB55" i="6"/>
  <c r="AA55" i="6"/>
  <c r="Z55" i="6"/>
  <c r="Y55" i="6"/>
  <c r="X55" i="6"/>
  <c r="W55" i="6"/>
  <c r="V55" i="6"/>
  <c r="U55" i="6"/>
  <c r="T55" i="6"/>
  <c r="S55" i="6"/>
  <c r="I55" i="6"/>
  <c r="I48" i="6"/>
  <c r="I47" i="6"/>
  <c r="AE46" i="6"/>
  <c r="AD46" i="6"/>
  <c r="AC46" i="6"/>
  <c r="AB46" i="6"/>
  <c r="AA46" i="6"/>
  <c r="Z46" i="6"/>
  <c r="Y46" i="6"/>
  <c r="X46" i="6"/>
  <c r="W46" i="6"/>
  <c r="V46" i="6"/>
  <c r="U46" i="6"/>
  <c r="T46" i="6"/>
  <c r="S46" i="6"/>
  <c r="SX45" i="6"/>
  <c r="SW45" i="6"/>
  <c r="SV45" i="6"/>
  <c r="SU45" i="6"/>
  <c r="ST45" i="6"/>
  <c r="SS45" i="6"/>
  <c r="SR45" i="6"/>
  <c r="SQ45" i="6"/>
  <c r="SP45" i="6"/>
  <c r="SO45" i="6"/>
  <c r="SN45" i="6"/>
  <c r="SM45" i="6"/>
  <c r="SL45" i="6"/>
  <c r="SK45" i="6"/>
  <c r="SJ45" i="6"/>
  <c r="SI45" i="6"/>
  <c r="SH45" i="6"/>
  <c r="SG45" i="6"/>
  <c r="SF45" i="6"/>
  <c r="SE45" i="6"/>
  <c r="SD45" i="6"/>
  <c r="SC45" i="6"/>
  <c r="SB45" i="6"/>
  <c r="SA45" i="6"/>
  <c r="RZ45" i="6"/>
  <c r="RY45" i="6"/>
  <c r="RX45" i="6"/>
  <c r="RW45" i="6"/>
  <c r="RV45" i="6"/>
  <c r="RU45" i="6"/>
  <c r="RT45" i="6"/>
  <c r="RS45" i="6"/>
  <c r="RR45" i="6"/>
  <c r="RQ45" i="6"/>
  <c r="RP45" i="6"/>
  <c r="RO45" i="6"/>
  <c r="RN45" i="6"/>
  <c r="RM45" i="6"/>
  <c r="RL45" i="6"/>
  <c r="RK45" i="6"/>
  <c r="RJ45" i="6"/>
  <c r="RI45" i="6"/>
  <c r="RH45" i="6"/>
  <c r="RG45" i="6"/>
  <c r="RF45" i="6"/>
  <c r="RE45" i="6"/>
  <c r="RD45" i="6"/>
  <c r="RC45" i="6"/>
  <c r="RB45" i="6"/>
  <c r="RA45" i="6"/>
  <c r="QZ45" i="6"/>
  <c r="QY45" i="6"/>
  <c r="QX45" i="6"/>
  <c r="QW45" i="6"/>
  <c r="QV45" i="6"/>
  <c r="QU45" i="6"/>
  <c r="QT45" i="6"/>
  <c r="QS45" i="6"/>
  <c r="QR45" i="6"/>
  <c r="QQ45" i="6"/>
  <c r="QP45" i="6"/>
  <c r="QO45" i="6"/>
  <c r="QN45" i="6"/>
  <c r="QM45" i="6"/>
  <c r="QL45" i="6"/>
  <c r="QK45" i="6"/>
  <c r="QJ45" i="6"/>
  <c r="QI45" i="6"/>
  <c r="QH45" i="6"/>
  <c r="QG45" i="6"/>
  <c r="QF45" i="6"/>
  <c r="QE45" i="6"/>
  <c r="QD45" i="6"/>
  <c r="QC45" i="6"/>
  <c r="QB45" i="6"/>
  <c r="QA45" i="6"/>
  <c r="PZ45" i="6"/>
  <c r="PY45" i="6"/>
  <c r="PX45" i="6"/>
  <c r="PW45" i="6"/>
  <c r="PV45" i="6"/>
  <c r="PU45" i="6"/>
  <c r="PT45" i="6"/>
  <c r="PS45" i="6"/>
  <c r="PR45" i="6"/>
  <c r="PQ45" i="6"/>
  <c r="PP45" i="6"/>
  <c r="PO45" i="6"/>
  <c r="PN45" i="6"/>
  <c r="PM45" i="6"/>
  <c r="PL45" i="6"/>
  <c r="PK45" i="6"/>
  <c r="PJ45" i="6"/>
  <c r="PI45" i="6"/>
  <c r="PH45" i="6"/>
  <c r="PG45" i="6"/>
  <c r="PF45" i="6"/>
  <c r="PE45" i="6"/>
  <c r="PD45" i="6"/>
  <c r="PC45" i="6"/>
  <c r="PB45" i="6"/>
  <c r="PA45" i="6"/>
  <c r="OZ45" i="6"/>
  <c r="OY45" i="6"/>
  <c r="OX45" i="6"/>
  <c r="OW45" i="6"/>
  <c r="OV45" i="6"/>
  <c r="OU45" i="6"/>
  <c r="OT45" i="6"/>
  <c r="OS45" i="6"/>
  <c r="OR45" i="6"/>
  <c r="OQ45" i="6"/>
  <c r="OP45" i="6"/>
  <c r="OO45" i="6"/>
  <c r="ON45" i="6"/>
  <c r="OM45" i="6"/>
  <c r="OL45" i="6"/>
  <c r="OK45" i="6"/>
  <c r="OJ45" i="6"/>
  <c r="OI45" i="6"/>
  <c r="OH45" i="6"/>
  <c r="OG45" i="6"/>
  <c r="OF45" i="6"/>
  <c r="OE45" i="6"/>
  <c r="OD45" i="6"/>
  <c r="OC45" i="6"/>
  <c r="OB45" i="6"/>
  <c r="OA45" i="6"/>
  <c r="NZ45" i="6"/>
  <c r="NY45" i="6"/>
  <c r="NX45" i="6"/>
  <c r="NW45" i="6"/>
  <c r="NV45" i="6"/>
  <c r="NU45" i="6"/>
  <c r="NT45" i="6"/>
  <c r="NS45" i="6"/>
  <c r="NR45" i="6"/>
  <c r="NQ45" i="6"/>
  <c r="NP45" i="6"/>
  <c r="NO45" i="6"/>
  <c r="NN45" i="6"/>
  <c r="NM45" i="6"/>
  <c r="NL45" i="6"/>
  <c r="NK45" i="6"/>
  <c r="NJ45" i="6"/>
  <c r="NI45" i="6"/>
  <c r="NH45" i="6"/>
  <c r="NG45" i="6"/>
  <c r="NF45" i="6"/>
  <c r="NE45" i="6"/>
  <c r="ND45" i="6"/>
  <c r="NC45" i="6"/>
  <c r="NB45" i="6"/>
  <c r="NA45" i="6"/>
  <c r="MZ45" i="6"/>
  <c r="MY45" i="6"/>
  <c r="MX45" i="6"/>
  <c r="MW45" i="6"/>
  <c r="MV45" i="6"/>
  <c r="MU45" i="6"/>
  <c r="MT45" i="6"/>
  <c r="MS45" i="6"/>
  <c r="MR45" i="6"/>
  <c r="MQ45" i="6"/>
  <c r="MP45" i="6"/>
  <c r="MO45" i="6"/>
  <c r="MN45" i="6"/>
  <c r="MM45" i="6"/>
  <c r="ML45" i="6"/>
  <c r="MK45" i="6"/>
  <c r="MJ45" i="6"/>
  <c r="MI45" i="6"/>
  <c r="MH45" i="6"/>
  <c r="MG45" i="6"/>
  <c r="MF45" i="6"/>
  <c r="ME45" i="6"/>
  <c r="MD45" i="6"/>
  <c r="MC45" i="6"/>
  <c r="MB45" i="6"/>
  <c r="MA45" i="6"/>
  <c r="LZ45" i="6"/>
  <c r="LY45" i="6"/>
  <c r="LX45" i="6"/>
  <c r="LW45" i="6"/>
  <c r="LV45" i="6"/>
  <c r="LU45" i="6"/>
  <c r="LT45" i="6"/>
  <c r="LS45" i="6"/>
  <c r="LR45" i="6"/>
  <c r="LQ45" i="6"/>
  <c r="LP45" i="6"/>
  <c r="LO45" i="6"/>
  <c r="LN45" i="6"/>
  <c r="LM45" i="6"/>
  <c r="LL45" i="6"/>
  <c r="LK45" i="6"/>
  <c r="LJ45" i="6"/>
  <c r="LI45" i="6"/>
  <c r="LH45" i="6"/>
  <c r="LG45" i="6"/>
  <c r="LF45" i="6"/>
  <c r="LE45" i="6"/>
  <c r="LD45" i="6"/>
  <c r="LC45" i="6"/>
  <c r="LB45" i="6"/>
  <c r="LA45" i="6"/>
  <c r="KZ45" i="6"/>
  <c r="KY45" i="6"/>
  <c r="KX45" i="6"/>
  <c r="KW45" i="6"/>
  <c r="KV45" i="6"/>
  <c r="KU45" i="6"/>
  <c r="KT45" i="6"/>
  <c r="KS45" i="6"/>
  <c r="KR45" i="6"/>
  <c r="KQ45" i="6"/>
  <c r="KP45" i="6"/>
  <c r="KO45" i="6"/>
  <c r="KN45" i="6"/>
  <c r="KM45" i="6"/>
  <c r="KL45" i="6"/>
  <c r="KK45" i="6"/>
  <c r="KJ45" i="6"/>
  <c r="KI45" i="6"/>
  <c r="KH45" i="6"/>
  <c r="KG45" i="6"/>
  <c r="KF45" i="6"/>
  <c r="KE45" i="6"/>
  <c r="KD45" i="6"/>
  <c r="KC45" i="6"/>
  <c r="KB45" i="6"/>
  <c r="KA45" i="6"/>
  <c r="JZ45" i="6"/>
  <c r="JY45" i="6"/>
  <c r="JX45" i="6"/>
  <c r="JW45" i="6"/>
  <c r="JV45" i="6"/>
  <c r="JU45" i="6"/>
  <c r="JT45" i="6"/>
  <c r="JS45" i="6"/>
  <c r="JR45" i="6"/>
  <c r="JQ45" i="6"/>
  <c r="JP45" i="6"/>
  <c r="JO45" i="6"/>
  <c r="JN45" i="6"/>
  <c r="JM45" i="6"/>
  <c r="JL45" i="6"/>
  <c r="JK45" i="6"/>
  <c r="JJ45" i="6"/>
  <c r="JI45" i="6"/>
  <c r="JH45" i="6"/>
  <c r="JG45" i="6"/>
  <c r="JF45" i="6"/>
  <c r="JE45" i="6"/>
  <c r="JD45" i="6"/>
  <c r="JC45" i="6"/>
  <c r="JB45" i="6"/>
  <c r="JA45" i="6"/>
  <c r="IZ45" i="6"/>
  <c r="IY45" i="6"/>
  <c r="IX45" i="6"/>
  <c r="IW45" i="6"/>
  <c r="IV45" i="6"/>
  <c r="IU45" i="6"/>
  <c r="IT45" i="6"/>
  <c r="IS45" i="6"/>
  <c r="IR45" i="6"/>
  <c r="IQ45" i="6"/>
  <c r="IP45" i="6"/>
  <c r="IO45" i="6"/>
  <c r="IN45" i="6"/>
  <c r="IM45" i="6"/>
  <c r="IL45" i="6"/>
  <c r="IK45" i="6"/>
  <c r="IJ45" i="6"/>
  <c r="II45" i="6"/>
  <c r="IH45" i="6"/>
  <c r="IG45" i="6"/>
  <c r="IF45" i="6"/>
  <c r="IE45" i="6"/>
  <c r="ID45" i="6"/>
  <c r="IC45" i="6"/>
  <c r="IB45" i="6"/>
  <c r="IA45" i="6"/>
  <c r="HZ45" i="6"/>
  <c r="HY45" i="6"/>
  <c r="HX45" i="6"/>
  <c r="HW45" i="6"/>
  <c r="HV45" i="6"/>
  <c r="HU45" i="6"/>
  <c r="HT45" i="6"/>
  <c r="HS45" i="6"/>
  <c r="HR45" i="6"/>
  <c r="HQ45" i="6"/>
  <c r="HP45" i="6"/>
  <c r="HO45" i="6"/>
  <c r="HN45" i="6"/>
  <c r="HM45" i="6"/>
  <c r="HL45" i="6"/>
  <c r="HK45" i="6"/>
  <c r="HJ45" i="6"/>
  <c r="HI45" i="6"/>
  <c r="HH45" i="6"/>
  <c r="HG45" i="6"/>
  <c r="HF45" i="6"/>
  <c r="HE45" i="6"/>
  <c r="HD45" i="6"/>
  <c r="HC45" i="6"/>
  <c r="HB45" i="6"/>
  <c r="HA45" i="6"/>
  <c r="GZ45" i="6"/>
  <c r="GY45" i="6"/>
  <c r="GX45" i="6"/>
  <c r="GW45" i="6"/>
  <c r="GV45" i="6"/>
  <c r="GU45" i="6"/>
  <c r="GT45" i="6"/>
  <c r="GS45" i="6"/>
  <c r="GR45" i="6"/>
  <c r="GQ45" i="6"/>
  <c r="GP45" i="6"/>
  <c r="GO45" i="6"/>
  <c r="GN45" i="6"/>
  <c r="GM45" i="6"/>
  <c r="GL45" i="6"/>
  <c r="GK45" i="6"/>
  <c r="GJ45" i="6"/>
  <c r="GI45" i="6"/>
  <c r="GH45" i="6"/>
  <c r="GG45" i="6"/>
  <c r="GF45" i="6"/>
  <c r="GE45" i="6"/>
  <c r="GD45" i="6"/>
  <c r="GC45" i="6"/>
  <c r="GB45" i="6"/>
  <c r="GA45" i="6"/>
  <c r="FZ45" i="6"/>
  <c r="FY45" i="6"/>
  <c r="FX45" i="6"/>
  <c r="FW45" i="6"/>
  <c r="FV45" i="6"/>
  <c r="FU45" i="6"/>
  <c r="FT45" i="6"/>
  <c r="FS45" i="6"/>
  <c r="FR45" i="6"/>
  <c r="FQ45" i="6"/>
  <c r="FP45" i="6"/>
  <c r="FO45" i="6"/>
  <c r="FN45" i="6"/>
  <c r="FM45" i="6"/>
  <c r="FL45" i="6"/>
  <c r="FK45" i="6"/>
  <c r="FJ45" i="6"/>
  <c r="FI45" i="6"/>
  <c r="FH45" i="6"/>
  <c r="FG45" i="6"/>
  <c r="FF45" i="6"/>
  <c r="FE45" i="6"/>
  <c r="FD45" i="6"/>
  <c r="FC45" i="6"/>
  <c r="FB45" i="6"/>
  <c r="FA45" i="6"/>
  <c r="EZ45" i="6"/>
  <c r="EY45" i="6"/>
  <c r="EX45" i="6"/>
  <c r="EW45" i="6"/>
  <c r="EV45" i="6"/>
  <c r="EU45" i="6"/>
  <c r="ET45" i="6"/>
  <c r="ES45" i="6"/>
  <c r="ER45" i="6"/>
  <c r="EQ45" i="6"/>
  <c r="EP45" i="6"/>
  <c r="EO45" i="6"/>
  <c r="EN45" i="6"/>
  <c r="EM45" i="6"/>
  <c r="EL45" i="6"/>
  <c r="EK45" i="6"/>
  <c r="EJ45" i="6"/>
  <c r="EI45" i="6"/>
  <c r="EH45" i="6"/>
  <c r="EG45" i="6"/>
  <c r="EF45" i="6"/>
  <c r="EE45" i="6"/>
  <c r="ED45" i="6"/>
  <c r="EC45" i="6"/>
  <c r="EB45" i="6"/>
  <c r="EA45" i="6"/>
  <c r="DZ45" i="6"/>
  <c r="DY45" i="6"/>
  <c r="DX45" i="6"/>
  <c r="DW45" i="6"/>
  <c r="DV45" i="6"/>
  <c r="DU45" i="6"/>
  <c r="DT45" i="6"/>
  <c r="DS45" i="6"/>
  <c r="DR45" i="6"/>
  <c r="DQ45" i="6"/>
  <c r="DP45" i="6"/>
  <c r="DO45" i="6"/>
  <c r="DN45" i="6"/>
  <c r="DM45" i="6"/>
  <c r="DL45" i="6"/>
  <c r="DK45" i="6"/>
  <c r="DJ45" i="6"/>
  <c r="DI45" i="6"/>
  <c r="DH45" i="6"/>
  <c r="DG45" i="6"/>
  <c r="DF45" i="6"/>
  <c r="DE45" i="6"/>
  <c r="DD45" i="6"/>
  <c r="DC45" i="6"/>
  <c r="DB45" i="6"/>
  <c r="DA45" i="6"/>
  <c r="CZ45" i="6"/>
  <c r="CY45" i="6"/>
  <c r="CX45" i="6"/>
  <c r="CW45" i="6"/>
  <c r="CV45" i="6"/>
  <c r="CU45" i="6"/>
  <c r="CT45" i="6"/>
  <c r="CS45" i="6"/>
  <c r="CR45" i="6"/>
  <c r="CQ45" i="6"/>
  <c r="CP45" i="6"/>
  <c r="CO45" i="6"/>
  <c r="CN45" i="6"/>
  <c r="CM45" i="6"/>
  <c r="CL45" i="6"/>
  <c r="CK45" i="6"/>
  <c r="CJ45" i="6"/>
  <c r="CI45" i="6"/>
  <c r="CH45" i="6"/>
  <c r="CG45" i="6"/>
  <c r="CF45" i="6"/>
  <c r="CE45" i="6"/>
  <c r="CD45" i="6"/>
  <c r="CC45" i="6"/>
  <c r="CB45" i="6"/>
  <c r="CA45" i="6"/>
  <c r="BZ45" i="6"/>
  <c r="BY45" i="6"/>
  <c r="BX45" i="6"/>
  <c r="BW45" i="6"/>
  <c r="BV45" i="6"/>
  <c r="BU45" i="6"/>
  <c r="BT45" i="6"/>
  <c r="BS45" i="6"/>
  <c r="BR45" i="6"/>
  <c r="BQ45" i="6"/>
  <c r="BP45" i="6"/>
  <c r="BO45" i="6"/>
  <c r="BN45" i="6"/>
  <c r="BM45" i="6"/>
  <c r="BL45" i="6"/>
  <c r="BK45" i="6"/>
  <c r="BJ45" i="6"/>
  <c r="BI45" i="6"/>
  <c r="BH45" i="6"/>
  <c r="BG45" i="6"/>
  <c r="BF45" i="6"/>
  <c r="BE45" i="6"/>
  <c r="BD45" i="6"/>
  <c r="BC45" i="6"/>
  <c r="BB45" i="6"/>
  <c r="BA45" i="6"/>
  <c r="AZ45" i="6"/>
  <c r="AY45" i="6"/>
  <c r="AX45" i="6"/>
  <c r="AW45" i="6"/>
  <c r="AV45" i="6"/>
  <c r="AU45" i="6"/>
  <c r="AT45" i="6"/>
  <c r="AS45" i="6"/>
  <c r="AR45" i="6"/>
  <c r="AQ45" i="6"/>
  <c r="AP45" i="6"/>
  <c r="AO45" i="6"/>
  <c r="AN45" i="6"/>
  <c r="AM45" i="6"/>
  <c r="AL45" i="6"/>
  <c r="AK45" i="6"/>
  <c r="AJ45" i="6"/>
  <c r="AI45" i="6"/>
  <c r="AH45" i="6"/>
  <c r="AG45" i="6"/>
  <c r="AF45" i="6"/>
  <c r="AE45" i="6"/>
  <c r="AD45" i="6"/>
  <c r="AC45" i="6"/>
  <c r="AB45" i="6"/>
  <c r="AA45" i="6"/>
  <c r="Z45" i="6"/>
  <c r="Y45" i="6"/>
  <c r="X45" i="6"/>
  <c r="W45" i="6"/>
  <c r="V45" i="6"/>
  <c r="U45" i="6"/>
  <c r="T45" i="6"/>
  <c r="S45" i="6"/>
  <c r="R45" i="6"/>
  <c r="Q45" i="6"/>
  <c r="P45" i="6"/>
  <c r="O45" i="6"/>
  <c r="N45" i="6"/>
  <c r="M45" i="6"/>
  <c r="SX44" i="6"/>
  <c r="SW44" i="6"/>
  <c r="SV44" i="6"/>
  <c r="SU44" i="6"/>
  <c r="ST44" i="6"/>
  <c r="SS44" i="6"/>
  <c r="SR44" i="6"/>
  <c r="SQ44" i="6"/>
  <c r="SP44" i="6"/>
  <c r="SO44" i="6"/>
  <c r="SN44" i="6"/>
  <c r="SM44" i="6"/>
  <c r="SL44" i="6"/>
  <c r="SK44" i="6"/>
  <c r="SJ44" i="6"/>
  <c r="SI44" i="6"/>
  <c r="SH44" i="6"/>
  <c r="SG44" i="6"/>
  <c r="SF44" i="6"/>
  <c r="SE44" i="6"/>
  <c r="SD44" i="6"/>
  <c r="SC44" i="6"/>
  <c r="SB44" i="6"/>
  <c r="SA44" i="6"/>
  <c r="RZ44" i="6"/>
  <c r="RY44" i="6"/>
  <c r="RX44" i="6"/>
  <c r="RW44" i="6"/>
  <c r="RV44" i="6"/>
  <c r="RU44" i="6"/>
  <c r="RT44" i="6"/>
  <c r="RS44" i="6"/>
  <c r="RR44" i="6"/>
  <c r="RQ44" i="6"/>
  <c r="RP44" i="6"/>
  <c r="RO44" i="6"/>
  <c r="RN44" i="6"/>
  <c r="RM44" i="6"/>
  <c r="RL44" i="6"/>
  <c r="RK44" i="6"/>
  <c r="RJ44" i="6"/>
  <c r="RI44" i="6"/>
  <c r="RH44" i="6"/>
  <c r="RG44" i="6"/>
  <c r="RF44" i="6"/>
  <c r="RE44" i="6"/>
  <c r="RD44" i="6"/>
  <c r="RC44" i="6"/>
  <c r="RB44" i="6"/>
  <c r="RA44" i="6"/>
  <c r="QZ44" i="6"/>
  <c r="QY44" i="6"/>
  <c r="QX44" i="6"/>
  <c r="QW44" i="6"/>
  <c r="QV44" i="6"/>
  <c r="QU44" i="6"/>
  <c r="QT44" i="6"/>
  <c r="QS44" i="6"/>
  <c r="QR44" i="6"/>
  <c r="QQ44" i="6"/>
  <c r="QP44" i="6"/>
  <c r="QO44" i="6"/>
  <c r="QN44" i="6"/>
  <c r="QM44" i="6"/>
  <c r="QL44" i="6"/>
  <c r="QK44" i="6"/>
  <c r="QJ44" i="6"/>
  <c r="QI44" i="6"/>
  <c r="QH44" i="6"/>
  <c r="QG44" i="6"/>
  <c r="QF44" i="6"/>
  <c r="QE44" i="6"/>
  <c r="QD44" i="6"/>
  <c r="QC44" i="6"/>
  <c r="QB44" i="6"/>
  <c r="QA44" i="6"/>
  <c r="PZ44" i="6"/>
  <c r="PY44" i="6"/>
  <c r="PX44" i="6"/>
  <c r="PW44" i="6"/>
  <c r="PV44" i="6"/>
  <c r="PU44" i="6"/>
  <c r="PT44" i="6"/>
  <c r="PS44" i="6"/>
  <c r="PR44" i="6"/>
  <c r="PQ44" i="6"/>
  <c r="PP44" i="6"/>
  <c r="PO44" i="6"/>
  <c r="PN44" i="6"/>
  <c r="PM44" i="6"/>
  <c r="PL44" i="6"/>
  <c r="PK44" i="6"/>
  <c r="PJ44" i="6"/>
  <c r="PI44" i="6"/>
  <c r="PH44" i="6"/>
  <c r="PG44" i="6"/>
  <c r="PF44" i="6"/>
  <c r="PE44" i="6"/>
  <c r="PD44" i="6"/>
  <c r="PC44" i="6"/>
  <c r="PB44" i="6"/>
  <c r="PA44" i="6"/>
  <c r="OZ44" i="6"/>
  <c r="OY44" i="6"/>
  <c r="OX44" i="6"/>
  <c r="OW44" i="6"/>
  <c r="OV44" i="6"/>
  <c r="OU44" i="6"/>
  <c r="OT44" i="6"/>
  <c r="OS44" i="6"/>
  <c r="OR44" i="6"/>
  <c r="OQ44" i="6"/>
  <c r="OP44" i="6"/>
  <c r="OO44" i="6"/>
  <c r="ON44" i="6"/>
  <c r="OM44" i="6"/>
  <c r="OL44" i="6"/>
  <c r="OK44" i="6"/>
  <c r="OJ44" i="6"/>
  <c r="OI44" i="6"/>
  <c r="OH44" i="6"/>
  <c r="OG44" i="6"/>
  <c r="OF44" i="6"/>
  <c r="OE44" i="6"/>
  <c r="OD44" i="6"/>
  <c r="OC44" i="6"/>
  <c r="OB44" i="6"/>
  <c r="OA44" i="6"/>
  <c r="NZ44" i="6"/>
  <c r="NY44" i="6"/>
  <c r="NX44" i="6"/>
  <c r="NW44" i="6"/>
  <c r="NV44" i="6"/>
  <c r="NU44" i="6"/>
  <c r="NT44" i="6"/>
  <c r="NS44" i="6"/>
  <c r="NR44" i="6"/>
  <c r="NQ44" i="6"/>
  <c r="NP44" i="6"/>
  <c r="NO44" i="6"/>
  <c r="NN44" i="6"/>
  <c r="NM44" i="6"/>
  <c r="NL44" i="6"/>
  <c r="NK44" i="6"/>
  <c r="NJ44" i="6"/>
  <c r="NI44" i="6"/>
  <c r="NH44" i="6"/>
  <c r="NG44" i="6"/>
  <c r="NF44" i="6"/>
  <c r="NE44" i="6"/>
  <c r="ND44" i="6"/>
  <c r="NC44" i="6"/>
  <c r="NB44" i="6"/>
  <c r="NA44" i="6"/>
  <c r="MZ44" i="6"/>
  <c r="MY44" i="6"/>
  <c r="MX44" i="6"/>
  <c r="MW44" i="6"/>
  <c r="MV44" i="6"/>
  <c r="MU44" i="6"/>
  <c r="MT44" i="6"/>
  <c r="MS44" i="6"/>
  <c r="MR44" i="6"/>
  <c r="MQ44" i="6"/>
  <c r="MP44" i="6"/>
  <c r="MO44" i="6"/>
  <c r="MN44" i="6"/>
  <c r="MM44" i="6"/>
  <c r="ML44" i="6"/>
  <c r="MK44" i="6"/>
  <c r="MJ44" i="6"/>
  <c r="MI44" i="6"/>
  <c r="MH44" i="6"/>
  <c r="MG44" i="6"/>
  <c r="MF44" i="6"/>
  <c r="ME44" i="6"/>
  <c r="MD44" i="6"/>
  <c r="MC44" i="6"/>
  <c r="MB44" i="6"/>
  <c r="MA44" i="6"/>
  <c r="LZ44" i="6"/>
  <c r="LY44" i="6"/>
  <c r="LX44" i="6"/>
  <c r="LW44" i="6"/>
  <c r="LV44" i="6"/>
  <c r="LU44" i="6"/>
  <c r="LT44" i="6"/>
  <c r="LS44" i="6"/>
  <c r="LR44" i="6"/>
  <c r="LQ44" i="6"/>
  <c r="LP44" i="6"/>
  <c r="LO44" i="6"/>
  <c r="LN44" i="6"/>
  <c r="LM44" i="6"/>
  <c r="LL44" i="6"/>
  <c r="LK44" i="6"/>
  <c r="LJ44" i="6"/>
  <c r="LI44" i="6"/>
  <c r="LH44" i="6"/>
  <c r="LG44" i="6"/>
  <c r="LF44" i="6"/>
  <c r="LE44" i="6"/>
  <c r="LD44" i="6"/>
  <c r="LC44" i="6"/>
  <c r="LB44" i="6"/>
  <c r="LA44" i="6"/>
  <c r="KZ44" i="6"/>
  <c r="KY44" i="6"/>
  <c r="KX44" i="6"/>
  <c r="KW44" i="6"/>
  <c r="KV44" i="6"/>
  <c r="KU44" i="6"/>
  <c r="KT44" i="6"/>
  <c r="KS44" i="6"/>
  <c r="KR44" i="6"/>
  <c r="KQ44" i="6"/>
  <c r="KP44" i="6"/>
  <c r="KO44" i="6"/>
  <c r="KN44" i="6"/>
  <c r="KM44" i="6"/>
  <c r="KL44" i="6"/>
  <c r="KK44" i="6"/>
  <c r="KJ44" i="6"/>
  <c r="KI44" i="6"/>
  <c r="KH44" i="6"/>
  <c r="KG44" i="6"/>
  <c r="KF44" i="6"/>
  <c r="KE44" i="6"/>
  <c r="KD44" i="6"/>
  <c r="KC44" i="6"/>
  <c r="KB44" i="6"/>
  <c r="KA44" i="6"/>
  <c r="JZ44" i="6"/>
  <c r="JY44" i="6"/>
  <c r="JX44" i="6"/>
  <c r="JW44" i="6"/>
  <c r="JV44" i="6"/>
  <c r="JU44" i="6"/>
  <c r="JT44" i="6"/>
  <c r="JS44" i="6"/>
  <c r="JR44" i="6"/>
  <c r="JQ44" i="6"/>
  <c r="JP44" i="6"/>
  <c r="JO44" i="6"/>
  <c r="JN44" i="6"/>
  <c r="JM44" i="6"/>
  <c r="JL44" i="6"/>
  <c r="JK44" i="6"/>
  <c r="JJ44" i="6"/>
  <c r="JI44" i="6"/>
  <c r="JH44" i="6"/>
  <c r="JG44" i="6"/>
  <c r="JF44" i="6"/>
  <c r="JE44" i="6"/>
  <c r="JD44" i="6"/>
  <c r="JC44" i="6"/>
  <c r="JB44" i="6"/>
  <c r="JA44" i="6"/>
  <c r="IZ44" i="6"/>
  <c r="IY44" i="6"/>
  <c r="IX44" i="6"/>
  <c r="IW44" i="6"/>
  <c r="IV44" i="6"/>
  <c r="IU44" i="6"/>
  <c r="IT44" i="6"/>
  <c r="IS44" i="6"/>
  <c r="IR44" i="6"/>
  <c r="IQ44" i="6"/>
  <c r="IP44" i="6"/>
  <c r="IO44" i="6"/>
  <c r="IN44" i="6"/>
  <c r="IM44" i="6"/>
  <c r="IL44" i="6"/>
  <c r="IK44" i="6"/>
  <c r="IJ44" i="6"/>
  <c r="II44" i="6"/>
  <c r="IH44" i="6"/>
  <c r="IG44" i="6"/>
  <c r="IF44" i="6"/>
  <c r="IE44" i="6"/>
  <c r="ID44" i="6"/>
  <c r="IC44" i="6"/>
  <c r="IB44" i="6"/>
  <c r="IA44" i="6"/>
  <c r="HZ44" i="6"/>
  <c r="HY44" i="6"/>
  <c r="HX44" i="6"/>
  <c r="HW44" i="6"/>
  <c r="HV44" i="6"/>
  <c r="HU44" i="6"/>
  <c r="HT44" i="6"/>
  <c r="HS44" i="6"/>
  <c r="HR44" i="6"/>
  <c r="HQ44" i="6"/>
  <c r="HP44" i="6"/>
  <c r="HO44" i="6"/>
  <c r="HN44" i="6"/>
  <c r="HM44" i="6"/>
  <c r="HL44" i="6"/>
  <c r="HK44" i="6"/>
  <c r="HJ44" i="6"/>
  <c r="HI44" i="6"/>
  <c r="HH44" i="6"/>
  <c r="HG44" i="6"/>
  <c r="HF44" i="6"/>
  <c r="HE44" i="6"/>
  <c r="HD44" i="6"/>
  <c r="HC44" i="6"/>
  <c r="HB44" i="6"/>
  <c r="HA44" i="6"/>
  <c r="GZ44" i="6"/>
  <c r="GY44" i="6"/>
  <c r="GX44" i="6"/>
  <c r="GW44" i="6"/>
  <c r="GV44" i="6"/>
  <c r="GU44" i="6"/>
  <c r="GT44" i="6"/>
  <c r="GS44" i="6"/>
  <c r="GR44" i="6"/>
  <c r="GQ44" i="6"/>
  <c r="GP44" i="6"/>
  <c r="GO44" i="6"/>
  <c r="GN44" i="6"/>
  <c r="GM44" i="6"/>
  <c r="GL44" i="6"/>
  <c r="GK44" i="6"/>
  <c r="GJ44" i="6"/>
  <c r="GI44" i="6"/>
  <c r="GH44" i="6"/>
  <c r="GG44" i="6"/>
  <c r="GF44" i="6"/>
  <c r="GE44" i="6"/>
  <c r="GD44" i="6"/>
  <c r="GC44" i="6"/>
  <c r="GB44" i="6"/>
  <c r="GA44" i="6"/>
  <c r="FZ44" i="6"/>
  <c r="FY44" i="6"/>
  <c r="FX44" i="6"/>
  <c r="FW44" i="6"/>
  <c r="FV44" i="6"/>
  <c r="FU44" i="6"/>
  <c r="FT44" i="6"/>
  <c r="FS44" i="6"/>
  <c r="FR44" i="6"/>
  <c r="FQ44" i="6"/>
  <c r="FP44" i="6"/>
  <c r="FO44" i="6"/>
  <c r="FN44" i="6"/>
  <c r="FM44" i="6"/>
  <c r="FL44" i="6"/>
  <c r="FK44" i="6"/>
  <c r="FJ44" i="6"/>
  <c r="FI44" i="6"/>
  <c r="FH44" i="6"/>
  <c r="FG44" i="6"/>
  <c r="FF44" i="6"/>
  <c r="FE44" i="6"/>
  <c r="FD44" i="6"/>
  <c r="FC44" i="6"/>
  <c r="FB44" i="6"/>
  <c r="FA44" i="6"/>
  <c r="EZ44" i="6"/>
  <c r="EY44" i="6"/>
  <c r="EX44" i="6"/>
  <c r="EW44" i="6"/>
  <c r="EV44" i="6"/>
  <c r="EU44" i="6"/>
  <c r="ET44" i="6"/>
  <c r="ES44" i="6"/>
  <c r="ER44" i="6"/>
  <c r="EQ44" i="6"/>
  <c r="EP44" i="6"/>
  <c r="EO44" i="6"/>
  <c r="EN44" i="6"/>
  <c r="EM44" i="6"/>
  <c r="EL44" i="6"/>
  <c r="EK44" i="6"/>
  <c r="EJ44" i="6"/>
  <c r="EI44" i="6"/>
  <c r="EH44" i="6"/>
  <c r="EG44" i="6"/>
  <c r="EF44" i="6"/>
  <c r="EE44" i="6"/>
  <c r="ED44" i="6"/>
  <c r="EC44" i="6"/>
  <c r="EB44" i="6"/>
  <c r="EA44" i="6"/>
  <c r="DZ44" i="6"/>
  <c r="DY44" i="6"/>
  <c r="DX44" i="6"/>
  <c r="DW44" i="6"/>
  <c r="DV44" i="6"/>
  <c r="DU44" i="6"/>
  <c r="DT44" i="6"/>
  <c r="DS44" i="6"/>
  <c r="DR44" i="6"/>
  <c r="DQ44" i="6"/>
  <c r="DP44" i="6"/>
  <c r="DO44" i="6"/>
  <c r="DN44" i="6"/>
  <c r="DM44" i="6"/>
  <c r="DL44" i="6"/>
  <c r="DK44" i="6"/>
  <c r="DJ44" i="6"/>
  <c r="DI44" i="6"/>
  <c r="DH44" i="6"/>
  <c r="DG44" i="6"/>
  <c r="DF44" i="6"/>
  <c r="DE44" i="6"/>
  <c r="DD44" i="6"/>
  <c r="DC44" i="6"/>
  <c r="DB44" i="6"/>
  <c r="DA44" i="6"/>
  <c r="CZ44" i="6"/>
  <c r="CY44" i="6"/>
  <c r="CX44" i="6"/>
  <c r="CW44" i="6"/>
  <c r="CV44" i="6"/>
  <c r="CU44" i="6"/>
  <c r="CT44" i="6"/>
  <c r="CS44" i="6"/>
  <c r="CR44" i="6"/>
  <c r="CQ44" i="6"/>
  <c r="CP44" i="6"/>
  <c r="CO44" i="6"/>
  <c r="CN44" i="6"/>
  <c r="CM44" i="6"/>
  <c r="CL44" i="6"/>
  <c r="CK44" i="6"/>
  <c r="CJ44" i="6"/>
  <c r="CI44" i="6"/>
  <c r="CH44" i="6"/>
  <c r="CG44" i="6"/>
  <c r="CF44" i="6"/>
  <c r="CE44" i="6"/>
  <c r="CD44" i="6"/>
  <c r="CC44" i="6"/>
  <c r="CB44" i="6"/>
  <c r="CA44" i="6"/>
  <c r="BZ44" i="6"/>
  <c r="BY44" i="6"/>
  <c r="BX44" i="6"/>
  <c r="BW44" i="6"/>
  <c r="BV44" i="6"/>
  <c r="BU44" i="6"/>
  <c r="BT44" i="6"/>
  <c r="BS44" i="6"/>
  <c r="BR44" i="6"/>
  <c r="BQ44" i="6"/>
  <c r="BP44" i="6"/>
  <c r="BO44" i="6"/>
  <c r="BN44" i="6"/>
  <c r="BM44" i="6"/>
  <c r="BL44" i="6"/>
  <c r="BK44" i="6"/>
  <c r="BJ44" i="6"/>
  <c r="BI44" i="6"/>
  <c r="BH44" i="6"/>
  <c r="BG44" i="6"/>
  <c r="BF44" i="6"/>
  <c r="BE44" i="6"/>
  <c r="BD44" i="6"/>
  <c r="BC44" i="6"/>
  <c r="BB44" i="6"/>
  <c r="BA44" i="6"/>
  <c r="AZ44" i="6"/>
  <c r="AY44" i="6"/>
  <c r="AX44" i="6"/>
  <c r="AW44" i="6"/>
  <c r="AV44" i="6"/>
  <c r="AU44" i="6"/>
  <c r="AT44" i="6"/>
  <c r="AS44" i="6"/>
  <c r="AR44" i="6"/>
  <c r="AQ44" i="6"/>
  <c r="AP44" i="6"/>
  <c r="AO44" i="6"/>
  <c r="AN44" i="6"/>
  <c r="AM44" i="6"/>
  <c r="AL44" i="6"/>
  <c r="AK44" i="6"/>
  <c r="AJ44" i="6"/>
  <c r="AI44" i="6"/>
  <c r="AH44" i="6"/>
  <c r="AG44" i="6"/>
  <c r="AF44" i="6"/>
  <c r="AE44" i="6"/>
  <c r="AD44" i="6"/>
  <c r="AC44" i="6"/>
  <c r="AB44" i="6"/>
  <c r="AA44" i="6"/>
  <c r="Z44" i="6"/>
  <c r="Y44" i="6"/>
  <c r="X44" i="6"/>
  <c r="W44" i="6"/>
  <c r="V44" i="6"/>
  <c r="U44" i="6"/>
  <c r="T44" i="6"/>
  <c r="S44" i="6"/>
  <c r="R44" i="6"/>
  <c r="Q44" i="6"/>
  <c r="P44" i="6"/>
  <c r="O44" i="6"/>
  <c r="N44" i="6"/>
  <c r="M44" i="6"/>
  <c r="SX43" i="6"/>
  <c r="SW43" i="6"/>
  <c r="SV43" i="6"/>
  <c r="SU43" i="6"/>
  <c r="ST43" i="6"/>
  <c r="SS43" i="6"/>
  <c r="SR43" i="6"/>
  <c r="SQ43" i="6"/>
  <c r="SP43" i="6"/>
  <c r="SO43" i="6"/>
  <c r="SN43" i="6"/>
  <c r="SM43" i="6"/>
  <c r="SL43" i="6"/>
  <c r="SK43" i="6"/>
  <c r="SJ43" i="6"/>
  <c r="SI43" i="6"/>
  <c r="SH43" i="6"/>
  <c r="SG43" i="6"/>
  <c r="SF43" i="6"/>
  <c r="SE43" i="6"/>
  <c r="SD43" i="6"/>
  <c r="SC43" i="6"/>
  <c r="SB43" i="6"/>
  <c r="SA43" i="6"/>
  <c r="RZ43" i="6"/>
  <c r="RY43" i="6"/>
  <c r="RX43" i="6"/>
  <c r="RW43" i="6"/>
  <c r="RV43" i="6"/>
  <c r="RU43" i="6"/>
  <c r="RT43" i="6"/>
  <c r="RS43" i="6"/>
  <c r="RR43" i="6"/>
  <c r="RQ43" i="6"/>
  <c r="RP43" i="6"/>
  <c r="RO43" i="6"/>
  <c r="RN43" i="6"/>
  <c r="RM43" i="6"/>
  <c r="RL43" i="6"/>
  <c r="RK43" i="6"/>
  <c r="RJ43" i="6"/>
  <c r="RI43" i="6"/>
  <c r="RH43" i="6"/>
  <c r="RG43" i="6"/>
  <c r="RF43" i="6"/>
  <c r="RE43" i="6"/>
  <c r="RD43" i="6"/>
  <c r="RC43" i="6"/>
  <c r="RB43" i="6"/>
  <c r="RA43" i="6"/>
  <c r="QZ43" i="6"/>
  <c r="QY43" i="6"/>
  <c r="QX43" i="6"/>
  <c r="QW43" i="6"/>
  <c r="QV43" i="6"/>
  <c r="QU43" i="6"/>
  <c r="QT43" i="6"/>
  <c r="QS43" i="6"/>
  <c r="QR43" i="6"/>
  <c r="QQ43" i="6"/>
  <c r="QP43" i="6"/>
  <c r="QO43" i="6"/>
  <c r="QN43" i="6"/>
  <c r="QM43" i="6"/>
  <c r="QL43" i="6"/>
  <c r="QK43" i="6"/>
  <c r="QJ43" i="6"/>
  <c r="QI43" i="6"/>
  <c r="QH43" i="6"/>
  <c r="QG43" i="6"/>
  <c r="QF43" i="6"/>
  <c r="QE43" i="6"/>
  <c r="QD43" i="6"/>
  <c r="QC43" i="6"/>
  <c r="QB43" i="6"/>
  <c r="QA43" i="6"/>
  <c r="PZ43" i="6"/>
  <c r="PY43" i="6"/>
  <c r="PX43" i="6"/>
  <c r="PW43" i="6"/>
  <c r="PV43" i="6"/>
  <c r="PU43" i="6"/>
  <c r="PT43" i="6"/>
  <c r="PS43" i="6"/>
  <c r="PR43" i="6"/>
  <c r="PQ43" i="6"/>
  <c r="PP43" i="6"/>
  <c r="PO43" i="6"/>
  <c r="PN43" i="6"/>
  <c r="PM43" i="6"/>
  <c r="PL43" i="6"/>
  <c r="PK43" i="6"/>
  <c r="PJ43" i="6"/>
  <c r="PI43" i="6"/>
  <c r="PH43" i="6"/>
  <c r="PG43" i="6"/>
  <c r="PF43" i="6"/>
  <c r="PE43" i="6"/>
  <c r="PD43" i="6"/>
  <c r="PC43" i="6"/>
  <c r="PB43" i="6"/>
  <c r="PA43" i="6"/>
  <c r="OZ43" i="6"/>
  <c r="OY43" i="6"/>
  <c r="OX43" i="6"/>
  <c r="OW43" i="6"/>
  <c r="OV43" i="6"/>
  <c r="OU43" i="6"/>
  <c r="OT43" i="6"/>
  <c r="OS43" i="6"/>
  <c r="OR43" i="6"/>
  <c r="OQ43" i="6"/>
  <c r="OP43" i="6"/>
  <c r="OO43" i="6"/>
  <c r="ON43" i="6"/>
  <c r="OM43" i="6"/>
  <c r="OL43" i="6"/>
  <c r="OK43" i="6"/>
  <c r="OJ43" i="6"/>
  <c r="OI43" i="6"/>
  <c r="OH43" i="6"/>
  <c r="OG43" i="6"/>
  <c r="OF43" i="6"/>
  <c r="OE43" i="6"/>
  <c r="OD43" i="6"/>
  <c r="OC43" i="6"/>
  <c r="OB43" i="6"/>
  <c r="OA43" i="6"/>
  <c r="NZ43" i="6"/>
  <c r="NY43" i="6"/>
  <c r="NX43" i="6"/>
  <c r="NW43" i="6"/>
  <c r="NV43" i="6"/>
  <c r="NU43" i="6"/>
  <c r="NT43" i="6"/>
  <c r="NS43" i="6"/>
  <c r="NR43" i="6"/>
  <c r="NQ43" i="6"/>
  <c r="NP43" i="6"/>
  <c r="NO43" i="6"/>
  <c r="NN43" i="6"/>
  <c r="NM43" i="6"/>
  <c r="NL43" i="6"/>
  <c r="NK43" i="6"/>
  <c r="NJ43" i="6"/>
  <c r="NI43" i="6"/>
  <c r="NH43" i="6"/>
  <c r="NG43" i="6"/>
  <c r="NF43" i="6"/>
  <c r="NE43" i="6"/>
  <c r="ND43" i="6"/>
  <c r="NC43" i="6"/>
  <c r="NB43" i="6"/>
  <c r="NA43" i="6"/>
  <c r="MZ43" i="6"/>
  <c r="MY43" i="6"/>
  <c r="MX43" i="6"/>
  <c r="MW43" i="6"/>
  <c r="MV43" i="6"/>
  <c r="MU43" i="6"/>
  <c r="MT43" i="6"/>
  <c r="MS43" i="6"/>
  <c r="MR43" i="6"/>
  <c r="MQ43" i="6"/>
  <c r="MP43" i="6"/>
  <c r="MO43" i="6"/>
  <c r="MN43" i="6"/>
  <c r="MM43" i="6"/>
  <c r="ML43" i="6"/>
  <c r="MK43" i="6"/>
  <c r="MJ43" i="6"/>
  <c r="MI43" i="6"/>
  <c r="MH43" i="6"/>
  <c r="MG43" i="6"/>
  <c r="MF43" i="6"/>
  <c r="ME43" i="6"/>
  <c r="MD43" i="6"/>
  <c r="MC43" i="6"/>
  <c r="MB43" i="6"/>
  <c r="MA43" i="6"/>
  <c r="LZ43" i="6"/>
  <c r="LY43" i="6"/>
  <c r="LX43" i="6"/>
  <c r="LW43" i="6"/>
  <c r="LV43" i="6"/>
  <c r="LU43" i="6"/>
  <c r="LT43" i="6"/>
  <c r="LS43" i="6"/>
  <c r="LR43" i="6"/>
  <c r="LQ43" i="6"/>
  <c r="LP43" i="6"/>
  <c r="LO43" i="6"/>
  <c r="LN43" i="6"/>
  <c r="LM43" i="6"/>
  <c r="LL43" i="6"/>
  <c r="LK43" i="6"/>
  <c r="LJ43" i="6"/>
  <c r="LI43" i="6"/>
  <c r="LH43" i="6"/>
  <c r="LG43" i="6"/>
  <c r="LF43" i="6"/>
  <c r="LE43" i="6"/>
  <c r="LD43" i="6"/>
  <c r="LC43" i="6"/>
  <c r="LB43" i="6"/>
  <c r="LA43" i="6"/>
  <c r="KZ43" i="6"/>
  <c r="KY43" i="6"/>
  <c r="KX43" i="6"/>
  <c r="KW43" i="6"/>
  <c r="KV43" i="6"/>
  <c r="KU43" i="6"/>
  <c r="KT43" i="6"/>
  <c r="KS43" i="6"/>
  <c r="KR43" i="6"/>
  <c r="KQ43" i="6"/>
  <c r="KP43" i="6"/>
  <c r="KO43" i="6"/>
  <c r="KN43" i="6"/>
  <c r="KM43" i="6"/>
  <c r="KL43" i="6"/>
  <c r="KK43" i="6"/>
  <c r="KJ43" i="6"/>
  <c r="KI43" i="6"/>
  <c r="KH43" i="6"/>
  <c r="KG43" i="6"/>
  <c r="KF43" i="6"/>
  <c r="KE43" i="6"/>
  <c r="KD43" i="6"/>
  <c r="KC43" i="6"/>
  <c r="KB43" i="6"/>
  <c r="KA43" i="6"/>
  <c r="JZ43" i="6"/>
  <c r="JY43" i="6"/>
  <c r="JX43" i="6"/>
  <c r="JW43" i="6"/>
  <c r="JV43" i="6"/>
  <c r="JU43" i="6"/>
  <c r="JT43" i="6"/>
  <c r="JS43" i="6"/>
  <c r="JR43" i="6"/>
  <c r="JQ43" i="6"/>
  <c r="JP43" i="6"/>
  <c r="JO43" i="6"/>
  <c r="JN43" i="6"/>
  <c r="JM43" i="6"/>
  <c r="JL43" i="6"/>
  <c r="JK43" i="6"/>
  <c r="JJ43" i="6"/>
  <c r="JI43" i="6"/>
  <c r="JH43" i="6"/>
  <c r="JG43" i="6"/>
  <c r="JF43" i="6"/>
  <c r="JE43" i="6"/>
  <c r="JD43" i="6"/>
  <c r="JC43" i="6"/>
  <c r="JB43" i="6"/>
  <c r="JA43" i="6"/>
  <c r="IZ43" i="6"/>
  <c r="IY43" i="6"/>
  <c r="IX43" i="6"/>
  <c r="IW43" i="6"/>
  <c r="IV43" i="6"/>
  <c r="IU43" i="6"/>
  <c r="IT43" i="6"/>
  <c r="IS43" i="6"/>
  <c r="IR43" i="6"/>
  <c r="IQ43" i="6"/>
  <c r="IP43" i="6"/>
  <c r="IO43" i="6"/>
  <c r="IN43" i="6"/>
  <c r="IM43" i="6"/>
  <c r="IL43" i="6"/>
  <c r="IK43" i="6"/>
  <c r="IJ43" i="6"/>
  <c r="II43" i="6"/>
  <c r="IH43" i="6"/>
  <c r="IG43" i="6"/>
  <c r="IF43" i="6"/>
  <c r="IE43" i="6"/>
  <c r="ID43" i="6"/>
  <c r="IC43" i="6"/>
  <c r="IB43" i="6"/>
  <c r="IA43" i="6"/>
  <c r="HZ43" i="6"/>
  <c r="HY43" i="6"/>
  <c r="HX43" i="6"/>
  <c r="HW43" i="6"/>
  <c r="HV43" i="6"/>
  <c r="HU43" i="6"/>
  <c r="HT43" i="6"/>
  <c r="HS43" i="6"/>
  <c r="HR43" i="6"/>
  <c r="HQ43" i="6"/>
  <c r="HP43" i="6"/>
  <c r="HO43" i="6"/>
  <c r="HN43" i="6"/>
  <c r="HM43" i="6"/>
  <c r="HL43" i="6"/>
  <c r="HK43" i="6"/>
  <c r="HJ43" i="6"/>
  <c r="HI43" i="6"/>
  <c r="HH43" i="6"/>
  <c r="HG43" i="6"/>
  <c r="HF43" i="6"/>
  <c r="HE43" i="6"/>
  <c r="HD43" i="6"/>
  <c r="HC43" i="6"/>
  <c r="HB43" i="6"/>
  <c r="HA43" i="6"/>
  <c r="GZ43" i="6"/>
  <c r="GY43" i="6"/>
  <c r="GX43" i="6"/>
  <c r="GW43" i="6"/>
  <c r="GV43" i="6"/>
  <c r="GU43" i="6"/>
  <c r="GT43" i="6"/>
  <c r="GS43" i="6"/>
  <c r="GR43" i="6"/>
  <c r="GQ43" i="6"/>
  <c r="GP43" i="6"/>
  <c r="GO43" i="6"/>
  <c r="GN43" i="6"/>
  <c r="GM43" i="6"/>
  <c r="GL43" i="6"/>
  <c r="GK43" i="6"/>
  <c r="GJ43" i="6"/>
  <c r="GI43" i="6"/>
  <c r="GH43" i="6"/>
  <c r="GG43" i="6"/>
  <c r="GF43" i="6"/>
  <c r="GE43" i="6"/>
  <c r="GD43" i="6"/>
  <c r="GC43" i="6"/>
  <c r="GB43" i="6"/>
  <c r="GA43" i="6"/>
  <c r="FZ43" i="6"/>
  <c r="FY43" i="6"/>
  <c r="FX43" i="6"/>
  <c r="FW43" i="6"/>
  <c r="FV43" i="6"/>
  <c r="FU43" i="6"/>
  <c r="FT43" i="6"/>
  <c r="FS43" i="6"/>
  <c r="FR43" i="6"/>
  <c r="FQ43" i="6"/>
  <c r="FP43" i="6"/>
  <c r="FO43" i="6"/>
  <c r="FN43" i="6"/>
  <c r="FM43" i="6"/>
  <c r="FL43" i="6"/>
  <c r="FK43" i="6"/>
  <c r="FJ43" i="6"/>
  <c r="FI43" i="6"/>
  <c r="FH43" i="6"/>
  <c r="FG43" i="6"/>
  <c r="FF43" i="6"/>
  <c r="FE43" i="6"/>
  <c r="FD43" i="6"/>
  <c r="FC43" i="6"/>
  <c r="FB43" i="6"/>
  <c r="FA43" i="6"/>
  <c r="EZ43" i="6"/>
  <c r="EY43" i="6"/>
  <c r="EX43" i="6"/>
  <c r="EW43" i="6"/>
  <c r="EV43" i="6"/>
  <c r="EU43" i="6"/>
  <c r="ET43" i="6"/>
  <c r="ES43" i="6"/>
  <c r="ER43" i="6"/>
  <c r="EQ43" i="6"/>
  <c r="EP43" i="6"/>
  <c r="EO43" i="6"/>
  <c r="EN43" i="6"/>
  <c r="EM43" i="6"/>
  <c r="EL43" i="6"/>
  <c r="EK43" i="6"/>
  <c r="EJ43" i="6"/>
  <c r="EI43" i="6"/>
  <c r="EH43" i="6"/>
  <c r="EG43" i="6"/>
  <c r="EF43" i="6"/>
  <c r="EE43" i="6"/>
  <c r="ED43" i="6"/>
  <c r="EC43" i="6"/>
  <c r="EB43" i="6"/>
  <c r="EA43" i="6"/>
  <c r="DZ43" i="6"/>
  <c r="DY43" i="6"/>
  <c r="DX43" i="6"/>
  <c r="DW43" i="6"/>
  <c r="DV43" i="6"/>
  <c r="DU43" i="6"/>
  <c r="DT43" i="6"/>
  <c r="DS43" i="6"/>
  <c r="DR43" i="6"/>
  <c r="DQ43" i="6"/>
  <c r="DP43" i="6"/>
  <c r="DO43" i="6"/>
  <c r="DN43" i="6"/>
  <c r="DM43" i="6"/>
  <c r="DL43" i="6"/>
  <c r="DK43" i="6"/>
  <c r="DJ43" i="6"/>
  <c r="DI43" i="6"/>
  <c r="DH43" i="6"/>
  <c r="DG43" i="6"/>
  <c r="DF43" i="6"/>
  <c r="DE43" i="6"/>
  <c r="DD43" i="6"/>
  <c r="DC43" i="6"/>
  <c r="DB43" i="6"/>
  <c r="DA43" i="6"/>
  <c r="CZ43" i="6"/>
  <c r="CY43" i="6"/>
  <c r="CX43" i="6"/>
  <c r="CW43" i="6"/>
  <c r="CV43" i="6"/>
  <c r="CU43" i="6"/>
  <c r="CT43" i="6"/>
  <c r="CS43" i="6"/>
  <c r="CR43" i="6"/>
  <c r="CQ43" i="6"/>
  <c r="CP43" i="6"/>
  <c r="CO43" i="6"/>
  <c r="CN43" i="6"/>
  <c r="CM43" i="6"/>
  <c r="CL43" i="6"/>
  <c r="CK43" i="6"/>
  <c r="CJ43" i="6"/>
  <c r="CI43" i="6"/>
  <c r="CH43" i="6"/>
  <c r="CG43" i="6"/>
  <c r="CF43" i="6"/>
  <c r="CE43" i="6"/>
  <c r="CD43" i="6"/>
  <c r="CC43" i="6"/>
  <c r="CB43" i="6"/>
  <c r="CA43" i="6"/>
  <c r="BZ43" i="6"/>
  <c r="BY43" i="6"/>
  <c r="BX43" i="6"/>
  <c r="BW43" i="6"/>
  <c r="BV43" i="6"/>
  <c r="BU43" i="6"/>
  <c r="BT43" i="6"/>
  <c r="BS43" i="6"/>
  <c r="BR43" i="6"/>
  <c r="BQ43" i="6"/>
  <c r="BP43" i="6"/>
  <c r="BO43" i="6"/>
  <c r="BN43" i="6"/>
  <c r="BM43" i="6"/>
  <c r="BL43" i="6"/>
  <c r="BK43" i="6"/>
  <c r="BJ43" i="6"/>
  <c r="BI43" i="6"/>
  <c r="BH43" i="6"/>
  <c r="BG43" i="6"/>
  <c r="BF43" i="6"/>
  <c r="BE43" i="6"/>
  <c r="BD43" i="6"/>
  <c r="BC43" i="6"/>
  <c r="BB43" i="6"/>
  <c r="BA43" i="6"/>
  <c r="AZ43" i="6"/>
  <c r="AY43" i="6"/>
  <c r="AX43" i="6"/>
  <c r="AW43" i="6"/>
  <c r="AV43" i="6"/>
  <c r="AU43" i="6"/>
  <c r="AT43" i="6"/>
  <c r="AS43" i="6"/>
  <c r="AR43" i="6"/>
  <c r="AQ43" i="6"/>
  <c r="AP43" i="6"/>
  <c r="AO43" i="6"/>
  <c r="AN43" i="6"/>
  <c r="AM43" i="6"/>
  <c r="AL43" i="6"/>
  <c r="AK43" i="6"/>
  <c r="AJ43" i="6"/>
  <c r="AI43" i="6"/>
  <c r="AH43" i="6"/>
  <c r="AG43" i="6"/>
  <c r="AF43" i="6"/>
  <c r="AE43" i="6"/>
  <c r="AD43" i="6"/>
  <c r="AC43" i="6"/>
  <c r="AB43" i="6"/>
  <c r="AA43" i="6"/>
  <c r="Z43" i="6"/>
  <c r="Y43" i="6"/>
  <c r="X43" i="6"/>
  <c r="W43" i="6"/>
  <c r="V43" i="6"/>
  <c r="U43" i="6"/>
  <c r="T43" i="6"/>
  <c r="S43" i="6"/>
  <c r="R43" i="6"/>
  <c r="Q43" i="6"/>
  <c r="P43" i="6"/>
  <c r="O43" i="6"/>
  <c r="N43" i="6"/>
  <c r="M43" i="6"/>
  <c r="SX42" i="6"/>
  <c r="SW42" i="6"/>
  <c r="SV42" i="6"/>
  <c r="SU42" i="6"/>
  <c r="ST42" i="6"/>
  <c r="SS42" i="6"/>
  <c r="SR42" i="6"/>
  <c r="SQ42" i="6"/>
  <c r="SP42" i="6"/>
  <c r="SO42" i="6"/>
  <c r="SN42" i="6"/>
  <c r="SM42" i="6"/>
  <c r="SL42" i="6"/>
  <c r="SK42" i="6"/>
  <c r="SJ42" i="6"/>
  <c r="SI42" i="6"/>
  <c r="SH42" i="6"/>
  <c r="SG42" i="6"/>
  <c r="SF42" i="6"/>
  <c r="SE42" i="6"/>
  <c r="SD42" i="6"/>
  <c r="SC42" i="6"/>
  <c r="SB42" i="6"/>
  <c r="SA42" i="6"/>
  <c r="RZ42" i="6"/>
  <c r="RY42" i="6"/>
  <c r="RX42" i="6"/>
  <c r="RW42" i="6"/>
  <c r="RV42" i="6"/>
  <c r="RU42" i="6"/>
  <c r="RT42" i="6"/>
  <c r="RS42" i="6"/>
  <c r="RR42" i="6"/>
  <c r="RQ42" i="6"/>
  <c r="RP42" i="6"/>
  <c r="RO42" i="6"/>
  <c r="RN42" i="6"/>
  <c r="RM42" i="6"/>
  <c r="RL42" i="6"/>
  <c r="RK42" i="6"/>
  <c r="RJ42" i="6"/>
  <c r="RI42" i="6"/>
  <c r="RH42" i="6"/>
  <c r="RG42" i="6"/>
  <c r="RF42" i="6"/>
  <c r="RE42" i="6"/>
  <c r="RD42" i="6"/>
  <c r="RC42" i="6"/>
  <c r="RB42" i="6"/>
  <c r="RA42" i="6"/>
  <c r="QZ42" i="6"/>
  <c r="QY42" i="6"/>
  <c r="QX42" i="6"/>
  <c r="QW42" i="6"/>
  <c r="QV42" i="6"/>
  <c r="QU42" i="6"/>
  <c r="QT42" i="6"/>
  <c r="QS42" i="6"/>
  <c r="QR42" i="6"/>
  <c r="QQ42" i="6"/>
  <c r="QP42" i="6"/>
  <c r="QO42" i="6"/>
  <c r="QN42" i="6"/>
  <c r="QM42" i="6"/>
  <c r="QL42" i="6"/>
  <c r="QK42" i="6"/>
  <c r="QJ42" i="6"/>
  <c r="QI42" i="6"/>
  <c r="QH42" i="6"/>
  <c r="QG42" i="6"/>
  <c r="QF42" i="6"/>
  <c r="QE42" i="6"/>
  <c r="QD42" i="6"/>
  <c r="QC42" i="6"/>
  <c r="QB42" i="6"/>
  <c r="QA42" i="6"/>
  <c r="PZ42" i="6"/>
  <c r="PY42" i="6"/>
  <c r="PX42" i="6"/>
  <c r="PW42" i="6"/>
  <c r="PV42" i="6"/>
  <c r="PU42" i="6"/>
  <c r="PT42" i="6"/>
  <c r="PS42" i="6"/>
  <c r="PR42" i="6"/>
  <c r="PQ42" i="6"/>
  <c r="PP42" i="6"/>
  <c r="PO42" i="6"/>
  <c r="PN42" i="6"/>
  <c r="PM42" i="6"/>
  <c r="PL42" i="6"/>
  <c r="PK42" i="6"/>
  <c r="PJ42" i="6"/>
  <c r="PI42" i="6"/>
  <c r="PH42" i="6"/>
  <c r="PG42" i="6"/>
  <c r="PF42" i="6"/>
  <c r="PE42" i="6"/>
  <c r="PD42" i="6"/>
  <c r="PC42" i="6"/>
  <c r="PB42" i="6"/>
  <c r="PA42" i="6"/>
  <c r="OZ42" i="6"/>
  <c r="OY42" i="6"/>
  <c r="OX42" i="6"/>
  <c r="OW42" i="6"/>
  <c r="OV42" i="6"/>
  <c r="OU42" i="6"/>
  <c r="OT42" i="6"/>
  <c r="OS42" i="6"/>
  <c r="OR42" i="6"/>
  <c r="OQ42" i="6"/>
  <c r="OP42" i="6"/>
  <c r="OO42" i="6"/>
  <c r="ON42" i="6"/>
  <c r="OM42" i="6"/>
  <c r="OL42" i="6"/>
  <c r="OK42" i="6"/>
  <c r="OJ42" i="6"/>
  <c r="OI42" i="6"/>
  <c r="OH42" i="6"/>
  <c r="OG42" i="6"/>
  <c r="OF42" i="6"/>
  <c r="OE42" i="6"/>
  <c r="OD42" i="6"/>
  <c r="OC42" i="6"/>
  <c r="OB42" i="6"/>
  <c r="OA42" i="6"/>
  <c r="NZ42" i="6"/>
  <c r="NY42" i="6"/>
  <c r="NX42" i="6"/>
  <c r="NW42" i="6"/>
  <c r="NV42" i="6"/>
  <c r="NU42" i="6"/>
  <c r="NT42" i="6"/>
  <c r="NS42" i="6"/>
  <c r="NR42" i="6"/>
  <c r="NQ42" i="6"/>
  <c r="NP42" i="6"/>
  <c r="NO42" i="6"/>
  <c r="NN42" i="6"/>
  <c r="NM42" i="6"/>
  <c r="NL42" i="6"/>
  <c r="NK42" i="6"/>
  <c r="NJ42" i="6"/>
  <c r="NI42" i="6"/>
  <c r="NH42" i="6"/>
  <c r="NG42" i="6"/>
  <c r="NF42" i="6"/>
  <c r="NE42" i="6"/>
  <c r="ND42" i="6"/>
  <c r="NC42" i="6"/>
  <c r="NB42" i="6"/>
  <c r="NA42" i="6"/>
  <c r="MZ42" i="6"/>
  <c r="MY42" i="6"/>
  <c r="MX42" i="6"/>
  <c r="MW42" i="6"/>
  <c r="MV42" i="6"/>
  <c r="MU42" i="6"/>
  <c r="MT42" i="6"/>
  <c r="MS42" i="6"/>
  <c r="MR42" i="6"/>
  <c r="MQ42" i="6"/>
  <c r="MP42" i="6"/>
  <c r="MO42" i="6"/>
  <c r="MN42" i="6"/>
  <c r="MM42" i="6"/>
  <c r="ML42" i="6"/>
  <c r="MK42" i="6"/>
  <c r="MJ42" i="6"/>
  <c r="MI42" i="6"/>
  <c r="MH42" i="6"/>
  <c r="MG42" i="6"/>
  <c r="MF42" i="6"/>
  <c r="ME42" i="6"/>
  <c r="MD42" i="6"/>
  <c r="MC42" i="6"/>
  <c r="MB42" i="6"/>
  <c r="MA42" i="6"/>
  <c r="LZ42" i="6"/>
  <c r="LY42" i="6"/>
  <c r="LX42" i="6"/>
  <c r="LW42" i="6"/>
  <c r="LV42" i="6"/>
  <c r="LU42" i="6"/>
  <c r="LT42" i="6"/>
  <c r="LS42" i="6"/>
  <c r="LR42" i="6"/>
  <c r="LQ42" i="6"/>
  <c r="LP42" i="6"/>
  <c r="LO42" i="6"/>
  <c r="LN42" i="6"/>
  <c r="LM42" i="6"/>
  <c r="LL42" i="6"/>
  <c r="LK42" i="6"/>
  <c r="LJ42" i="6"/>
  <c r="LI42" i="6"/>
  <c r="LH42" i="6"/>
  <c r="LG42" i="6"/>
  <c r="LF42" i="6"/>
  <c r="LE42" i="6"/>
  <c r="LD42" i="6"/>
  <c r="LC42" i="6"/>
  <c r="LB42" i="6"/>
  <c r="LA42" i="6"/>
  <c r="KZ42" i="6"/>
  <c r="KY42" i="6"/>
  <c r="KX42" i="6"/>
  <c r="KW42" i="6"/>
  <c r="KV42" i="6"/>
  <c r="KU42" i="6"/>
  <c r="KT42" i="6"/>
  <c r="KS42" i="6"/>
  <c r="KR42" i="6"/>
  <c r="KQ42" i="6"/>
  <c r="KP42" i="6"/>
  <c r="KO42" i="6"/>
  <c r="KN42" i="6"/>
  <c r="KM42" i="6"/>
  <c r="KL42" i="6"/>
  <c r="KK42" i="6"/>
  <c r="KJ42" i="6"/>
  <c r="KI42" i="6"/>
  <c r="KH42" i="6"/>
  <c r="KG42" i="6"/>
  <c r="KF42" i="6"/>
  <c r="KE42" i="6"/>
  <c r="KD42" i="6"/>
  <c r="KC42" i="6"/>
  <c r="KB42" i="6"/>
  <c r="KA42" i="6"/>
  <c r="JZ42" i="6"/>
  <c r="JY42" i="6"/>
  <c r="JX42" i="6"/>
  <c r="JW42" i="6"/>
  <c r="JV42" i="6"/>
  <c r="JU42" i="6"/>
  <c r="JT42" i="6"/>
  <c r="JS42" i="6"/>
  <c r="JR42" i="6"/>
  <c r="JQ42" i="6"/>
  <c r="JP42" i="6"/>
  <c r="JO42" i="6"/>
  <c r="JN42" i="6"/>
  <c r="JM42" i="6"/>
  <c r="JL42" i="6"/>
  <c r="JK42" i="6"/>
  <c r="JJ42" i="6"/>
  <c r="JI42" i="6"/>
  <c r="JH42" i="6"/>
  <c r="JG42" i="6"/>
  <c r="JF42" i="6"/>
  <c r="JE42" i="6"/>
  <c r="JD42" i="6"/>
  <c r="JC42" i="6"/>
  <c r="JB42" i="6"/>
  <c r="JA42" i="6"/>
  <c r="IZ42" i="6"/>
  <c r="IY42" i="6"/>
  <c r="IX42" i="6"/>
  <c r="IW42" i="6"/>
  <c r="IV42" i="6"/>
  <c r="IU42" i="6"/>
  <c r="IT42" i="6"/>
  <c r="IS42" i="6"/>
  <c r="IR42" i="6"/>
  <c r="IQ42" i="6"/>
  <c r="IP42" i="6"/>
  <c r="IO42" i="6"/>
  <c r="IN42" i="6"/>
  <c r="IM42" i="6"/>
  <c r="IL42" i="6"/>
  <c r="IK42" i="6"/>
  <c r="IJ42" i="6"/>
  <c r="II42" i="6"/>
  <c r="IH42" i="6"/>
  <c r="IG42" i="6"/>
  <c r="IF42" i="6"/>
  <c r="IE42" i="6"/>
  <c r="ID42" i="6"/>
  <c r="IC42" i="6"/>
  <c r="IB42" i="6"/>
  <c r="IA42" i="6"/>
  <c r="HZ42" i="6"/>
  <c r="HY42" i="6"/>
  <c r="HX42" i="6"/>
  <c r="HW42" i="6"/>
  <c r="HV42" i="6"/>
  <c r="HU42" i="6"/>
  <c r="HT42" i="6"/>
  <c r="HS42" i="6"/>
  <c r="HR42" i="6"/>
  <c r="HQ42" i="6"/>
  <c r="HP42" i="6"/>
  <c r="HO42" i="6"/>
  <c r="HN42" i="6"/>
  <c r="HM42" i="6"/>
  <c r="HL42" i="6"/>
  <c r="HK42" i="6"/>
  <c r="HJ42" i="6"/>
  <c r="HI42" i="6"/>
  <c r="HH42" i="6"/>
  <c r="HG42" i="6"/>
  <c r="HF42" i="6"/>
  <c r="HE42" i="6"/>
  <c r="HD42" i="6"/>
  <c r="HC42" i="6"/>
  <c r="HB42" i="6"/>
  <c r="HA42" i="6"/>
  <c r="GZ42" i="6"/>
  <c r="GY42" i="6"/>
  <c r="GX42" i="6"/>
  <c r="GW42" i="6"/>
  <c r="GV42" i="6"/>
  <c r="GU42" i="6"/>
  <c r="GT42" i="6"/>
  <c r="GS42" i="6"/>
  <c r="GR42" i="6"/>
  <c r="GQ42" i="6"/>
  <c r="GP42" i="6"/>
  <c r="GO42" i="6"/>
  <c r="GN42" i="6"/>
  <c r="GM42" i="6"/>
  <c r="GL42" i="6"/>
  <c r="GK42" i="6"/>
  <c r="GJ42" i="6"/>
  <c r="GI42" i="6"/>
  <c r="GH42" i="6"/>
  <c r="GG42" i="6"/>
  <c r="GF42" i="6"/>
  <c r="GE42" i="6"/>
  <c r="GD42" i="6"/>
  <c r="GC42" i="6"/>
  <c r="GB42" i="6"/>
  <c r="GA42" i="6"/>
  <c r="FZ42" i="6"/>
  <c r="FY42" i="6"/>
  <c r="FX42" i="6"/>
  <c r="FW42" i="6"/>
  <c r="FV42" i="6"/>
  <c r="FU42" i="6"/>
  <c r="FT42" i="6"/>
  <c r="FS42" i="6"/>
  <c r="FR42" i="6"/>
  <c r="FQ42" i="6"/>
  <c r="FP42" i="6"/>
  <c r="FO42" i="6"/>
  <c r="FN42" i="6"/>
  <c r="FM42" i="6"/>
  <c r="FL42" i="6"/>
  <c r="FK42" i="6"/>
  <c r="FJ42" i="6"/>
  <c r="FI42" i="6"/>
  <c r="FH42" i="6"/>
  <c r="FG42" i="6"/>
  <c r="FF42" i="6"/>
  <c r="FE42" i="6"/>
  <c r="FD42" i="6"/>
  <c r="FC42" i="6"/>
  <c r="FB42" i="6"/>
  <c r="FA42" i="6"/>
  <c r="EZ42" i="6"/>
  <c r="EY42" i="6"/>
  <c r="EX42" i="6"/>
  <c r="EW42" i="6"/>
  <c r="EV42" i="6"/>
  <c r="EU42" i="6"/>
  <c r="ET42" i="6"/>
  <c r="ES42" i="6"/>
  <c r="ER42" i="6"/>
  <c r="EQ42" i="6"/>
  <c r="EP42" i="6"/>
  <c r="EO42" i="6"/>
  <c r="EN42" i="6"/>
  <c r="EM42" i="6"/>
  <c r="EL42" i="6"/>
  <c r="EK42" i="6"/>
  <c r="EJ42" i="6"/>
  <c r="EI42" i="6"/>
  <c r="EH42" i="6"/>
  <c r="EG42" i="6"/>
  <c r="EF42" i="6"/>
  <c r="EE42" i="6"/>
  <c r="ED42" i="6"/>
  <c r="EC42" i="6"/>
  <c r="EB42" i="6"/>
  <c r="EA42" i="6"/>
  <c r="DZ42" i="6"/>
  <c r="DY42" i="6"/>
  <c r="DX42" i="6"/>
  <c r="DW42" i="6"/>
  <c r="DV42" i="6"/>
  <c r="DU42" i="6"/>
  <c r="DT42" i="6"/>
  <c r="DS42" i="6"/>
  <c r="DR42" i="6"/>
  <c r="DQ42" i="6"/>
  <c r="DP42" i="6"/>
  <c r="DO42" i="6"/>
  <c r="DN42" i="6"/>
  <c r="DM42" i="6"/>
  <c r="DL42" i="6"/>
  <c r="DK42" i="6"/>
  <c r="DJ42" i="6"/>
  <c r="DI42" i="6"/>
  <c r="DH42" i="6"/>
  <c r="DG42" i="6"/>
  <c r="DF42" i="6"/>
  <c r="DE42" i="6"/>
  <c r="DD42" i="6"/>
  <c r="DC42" i="6"/>
  <c r="DB42" i="6"/>
  <c r="DA42" i="6"/>
  <c r="CZ42" i="6"/>
  <c r="CY42" i="6"/>
  <c r="CX42" i="6"/>
  <c r="CW42" i="6"/>
  <c r="CV42" i="6"/>
  <c r="CU42" i="6"/>
  <c r="CT42" i="6"/>
  <c r="CS42" i="6"/>
  <c r="CR42" i="6"/>
  <c r="CQ42" i="6"/>
  <c r="CP42" i="6"/>
  <c r="CO42" i="6"/>
  <c r="CN42" i="6"/>
  <c r="CM42" i="6"/>
  <c r="CL42" i="6"/>
  <c r="CK42" i="6"/>
  <c r="CJ42" i="6"/>
  <c r="CI42" i="6"/>
  <c r="CH42" i="6"/>
  <c r="CG42" i="6"/>
  <c r="CF42" i="6"/>
  <c r="CE42" i="6"/>
  <c r="CD42" i="6"/>
  <c r="CC42" i="6"/>
  <c r="CB42" i="6"/>
  <c r="CA42" i="6"/>
  <c r="BZ42" i="6"/>
  <c r="BY42" i="6"/>
  <c r="BX42" i="6"/>
  <c r="BW42" i="6"/>
  <c r="BV42" i="6"/>
  <c r="BU42" i="6"/>
  <c r="BT42" i="6"/>
  <c r="BS42" i="6"/>
  <c r="BR42" i="6"/>
  <c r="BQ42" i="6"/>
  <c r="BP42" i="6"/>
  <c r="BO42" i="6"/>
  <c r="BN42" i="6"/>
  <c r="BM42" i="6"/>
  <c r="BL42" i="6"/>
  <c r="BK42" i="6"/>
  <c r="BJ42" i="6"/>
  <c r="BI42" i="6"/>
  <c r="BH42" i="6"/>
  <c r="BG42" i="6"/>
  <c r="BF42" i="6"/>
  <c r="BE42" i="6"/>
  <c r="BD42" i="6"/>
  <c r="BC42" i="6"/>
  <c r="BB42" i="6"/>
  <c r="BA42" i="6"/>
  <c r="AZ42" i="6"/>
  <c r="AY42" i="6"/>
  <c r="AX42" i="6"/>
  <c r="AW42" i="6"/>
  <c r="AV42" i="6"/>
  <c r="AU42" i="6"/>
  <c r="AT42" i="6"/>
  <c r="AS42" i="6"/>
  <c r="AR42" i="6"/>
  <c r="AQ42" i="6"/>
  <c r="AP42" i="6"/>
  <c r="AO42" i="6"/>
  <c r="AN42" i="6"/>
  <c r="AM42" i="6"/>
  <c r="AL42" i="6"/>
  <c r="AK42" i="6"/>
  <c r="AJ42" i="6"/>
  <c r="AI42" i="6"/>
  <c r="AH42" i="6"/>
  <c r="AG42" i="6"/>
  <c r="AF42" i="6"/>
  <c r="AE42" i="6"/>
  <c r="AD42" i="6"/>
  <c r="AC42" i="6"/>
  <c r="AB42" i="6"/>
  <c r="AA42" i="6"/>
  <c r="Z42" i="6"/>
  <c r="Y42" i="6"/>
  <c r="X42" i="6"/>
  <c r="W42" i="6"/>
  <c r="V42" i="6"/>
  <c r="U42" i="6"/>
  <c r="T42" i="6"/>
  <c r="S42" i="6"/>
  <c r="R42" i="6"/>
  <c r="Q42" i="6"/>
  <c r="P42" i="6"/>
  <c r="O42" i="6"/>
  <c r="N42" i="6"/>
  <c r="M42" i="6"/>
  <c r="I42" i="6"/>
  <c r="SX41" i="6"/>
  <c r="SW41" i="6"/>
  <c r="SV41" i="6"/>
  <c r="SU41" i="6"/>
  <c r="ST41" i="6"/>
  <c r="SS41" i="6"/>
  <c r="SR41" i="6"/>
  <c r="SQ41" i="6"/>
  <c r="SP41" i="6"/>
  <c r="SO41" i="6"/>
  <c r="SN41" i="6"/>
  <c r="SM41" i="6"/>
  <c r="SL41" i="6"/>
  <c r="SK41" i="6"/>
  <c r="SJ41" i="6"/>
  <c r="SI41" i="6"/>
  <c r="SH41" i="6"/>
  <c r="SG41" i="6"/>
  <c r="SF41" i="6"/>
  <c r="SE41" i="6"/>
  <c r="SD41" i="6"/>
  <c r="SC41" i="6"/>
  <c r="SB41" i="6"/>
  <c r="SA41" i="6"/>
  <c r="RZ41" i="6"/>
  <c r="RY41" i="6"/>
  <c r="RX41" i="6"/>
  <c r="RW41" i="6"/>
  <c r="RV41" i="6"/>
  <c r="RU41" i="6"/>
  <c r="RT41" i="6"/>
  <c r="RS41" i="6"/>
  <c r="RR41" i="6"/>
  <c r="RQ41" i="6"/>
  <c r="RP41" i="6"/>
  <c r="RO41" i="6"/>
  <c r="RN41" i="6"/>
  <c r="RM41" i="6"/>
  <c r="RL41" i="6"/>
  <c r="RK41" i="6"/>
  <c r="RJ41" i="6"/>
  <c r="RI41" i="6"/>
  <c r="RH41" i="6"/>
  <c r="RG41" i="6"/>
  <c r="RF41" i="6"/>
  <c r="RE41" i="6"/>
  <c r="RD41" i="6"/>
  <c r="RC41" i="6"/>
  <c r="RB41" i="6"/>
  <c r="RA41" i="6"/>
  <c r="QZ41" i="6"/>
  <c r="QY41" i="6"/>
  <c r="QX41" i="6"/>
  <c r="QW41" i="6"/>
  <c r="QV41" i="6"/>
  <c r="QU41" i="6"/>
  <c r="QT41" i="6"/>
  <c r="QS41" i="6"/>
  <c r="QR41" i="6"/>
  <c r="QQ41" i="6"/>
  <c r="QP41" i="6"/>
  <c r="QO41" i="6"/>
  <c r="QN41" i="6"/>
  <c r="QM41" i="6"/>
  <c r="QL41" i="6"/>
  <c r="QK41" i="6"/>
  <c r="QJ41" i="6"/>
  <c r="QI41" i="6"/>
  <c r="QH41" i="6"/>
  <c r="QG41" i="6"/>
  <c r="QF41" i="6"/>
  <c r="QE41" i="6"/>
  <c r="QD41" i="6"/>
  <c r="QC41" i="6"/>
  <c r="QB41" i="6"/>
  <c r="QA41" i="6"/>
  <c r="PZ41" i="6"/>
  <c r="PY41" i="6"/>
  <c r="PX41" i="6"/>
  <c r="PW41" i="6"/>
  <c r="PV41" i="6"/>
  <c r="PU41" i="6"/>
  <c r="PT41" i="6"/>
  <c r="PS41" i="6"/>
  <c r="PR41" i="6"/>
  <c r="PQ41" i="6"/>
  <c r="PP41" i="6"/>
  <c r="PO41" i="6"/>
  <c r="PN41" i="6"/>
  <c r="PM41" i="6"/>
  <c r="PL41" i="6"/>
  <c r="PK41" i="6"/>
  <c r="PJ41" i="6"/>
  <c r="PI41" i="6"/>
  <c r="PH41" i="6"/>
  <c r="PG41" i="6"/>
  <c r="PF41" i="6"/>
  <c r="PE41" i="6"/>
  <c r="PD41" i="6"/>
  <c r="PC41" i="6"/>
  <c r="PB41" i="6"/>
  <c r="PA41" i="6"/>
  <c r="OZ41" i="6"/>
  <c r="OY41" i="6"/>
  <c r="OX41" i="6"/>
  <c r="OW41" i="6"/>
  <c r="OV41" i="6"/>
  <c r="OU41" i="6"/>
  <c r="OT41" i="6"/>
  <c r="OS41" i="6"/>
  <c r="OR41" i="6"/>
  <c r="OQ41" i="6"/>
  <c r="OP41" i="6"/>
  <c r="OO41" i="6"/>
  <c r="ON41" i="6"/>
  <c r="OM41" i="6"/>
  <c r="OL41" i="6"/>
  <c r="OK41" i="6"/>
  <c r="OJ41" i="6"/>
  <c r="OI41" i="6"/>
  <c r="OH41" i="6"/>
  <c r="OG41" i="6"/>
  <c r="OF41" i="6"/>
  <c r="OE41" i="6"/>
  <c r="OD41" i="6"/>
  <c r="OC41" i="6"/>
  <c r="OB41" i="6"/>
  <c r="OA41" i="6"/>
  <c r="NZ41" i="6"/>
  <c r="NY41" i="6"/>
  <c r="NX41" i="6"/>
  <c r="NW41" i="6"/>
  <c r="NV41" i="6"/>
  <c r="NU41" i="6"/>
  <c r="NT41" i="6"/>
  <c r="NS41" i="6"/>
  <c r="NR41" i="6"/>
  <c r="NQ41" i="6"/>
  <c r="NP41" i="6"/>
  <c r="NO41" i="6"/>
  <c r="NN41" i="6"/>
  <c r="NM41" i="6"/>
  <c r="NL41" i="6"/>
  <c r="NK41" i="6"/>
  <c r="NJ41" i="6"/>
  <c r="NI41" i="6"/>
  <c r="NH41" i="6"/>
  <c r="NG41" i="6"/>
  <c r="NF41" i="6"/>
  <c r="NE41" i="6"/>
  <c r="ND41" i="6"/>
  <c r="NC41" i="6"/>
  <c r="NB41" i="6"/>
  <c r="NA41" i="6"/>
  <c r="MZ41" i="6"/>
  <c r="MY41" i="6"/>
  <c r="MX41" i="6"/>
  <c r="MW41" i="6"/>
  <c r="MV41" i="6"/>
  <c r="MU41" i="6"/>
  <c r="MT41" i="6"/>
  <c r="MS41" i="6"/>
  <c r="MR41" i="6"/>
  <c r="MQ41" i="6"/>
  <c r="MP41" i="6"/>
  <c r="MO41" i="6"/>
  <c r="MN41" i="6"/>
  <c r="MM41" i="6"/>
  <c r="ML41" i="6"/>
  <c r="MK41" i="6"/>
  <c r="MJ41" i="6"/>
  <c r="MI41" i="6"/>
  <c r="MH41" i="6"/>
  <c r="MG41" i="6"/>
  <c r="MF41" i="6"/>
  <c r="ME41" i="6"/>
  <c r="MD41" i="6"/>
  <c r="MC41" i="6"/>
  <c r="MB41" i="6"/>
  <c r="MA41" i="6"/>
  <c r="LZ41" i="6"/>
  <c r="LY41" i="6"/>
  <c r="LX41" i="6"/>
  <c r="LW41" i="6"/>
  <c r="LV41" i="6"/>
  <c r="LU41" i="6"/>
  <c r="LT41" i="6"/>
  <c r="LS41" i="6"/>
  <c r="LR41" i="6"/>
  <c r="LQ41" i="6"/>
  <c r="LP41" i="6"/>
  <c r="LO41" i="6"/>
  <c r="LN41" i="6"/>
  <c r="LM41" i="6"/>
  <c r="LL41" i="6"/>
  <c r="LK41" i="6"/>
  <c r="LJ41" i="6"/>
  <c r="LI41" i="6"/>
  <c r="LH41" i="6"/>
  <c r="LG41" i="6"/>
  <c r="LF41" i="6"/>
  <c r="LE41" i="6"/>
  <c r="LD41" i="6"/>
  <c r="LC41" i="6"/>
  <c r="LB41" i="6"/>
  <c r="LA41" i="6"/>
  <c r="KZ41" i="6"/>
  <c r="KY41" i="6"/>
  <c r="KX41" i="6"/>
  <c r="KW41" i="6"/>
  <c r="KV41" i="6"/>
  <c r="KU41" i="6"/>
  <c r="KT41" i="6"/>
  <c r="KS41" i="6"/>
  <c r="KR41" i="6"/>
  <c r="KQ41" i="6"/>
  <c r="KP41" i="6"/>
  <c r="KO41" i="6"/>
  <c r="KN41" i="6"/>
  <c r="KM41" i="6"/>
  <c r="KL41" i="6"/>
  <c r="KK41" i="6"/>
  <c r="KJ41" i="6"/>
  <c r="KI41" i="6"/>
  <c r="KH41" i="6"/>
  <c r="KG41" i="6"/>
  <c r="KF41" i="6"/>
  <c r="KE41" i="6"/>
  <c r="KD41" i="6"/>
  <c r="KC41" i="6"/>
  <c r="KB41" i="6"/>
  <c r="KA41" i="6"/>
  <c r="JZ41" i="6"/>
  <c r="JY41" i="6"/>
  <c r="JX41" i="6"/>
  <c r="JW41" i="6"/>
  <c r="JV41" i="6"/>
  <c r="JU41" i="6"/>
  <c r="JT41" i="6"/>
  <c r="JS41" i="6"/>
  <c r="JR41" i="6"/>
  <c r="JQ41" i="6"/>
  <c r="JP41" i="6"/>
  <c r="JO41" i="6"/>
  <c r="JN41" i="6"/>
  <c r="JM41" i="6"/>
  <c r="JL41" i="6"/>
  <c r="JK41" i="6"/>
  <c r="JJ41" i="6"/>
  <c r="JI41" i="6"/>
  <c r="JH41" i="6"/>
  <c r="JG41" i="6"/>
  <c r="JF41" i="6"/>
  <c r="JE41" i="6"/>
  <c r="JD41" i="6"/>
  <c r="JC41" i="6"/>
  <c r="JB41" i="6"/>
  <c r="JA41" i="6"/>
  <c r="IZ41" i="6"/>
  <c r="IY41" i="6"/>
  <c r="IX41" i="6"/>
  <c r="IW41" i="6"/>
  <c r="IV41" i="6"/>
  <c r="IU41" i="6"/>
  <c r="IT41" i="6"/>
  <c r="IS41" i="6"/>
  <c r="IR41" i="6"/>
  <c r="IQ41" i="6"/>
  <c r="IP41" i="6"/>
  <c r="IO41" i="6"/>
  <c r="IN41" i="6"/>
  <c r="IM41" i="6"/>
  <c r="IL41" i="6"/>
  <c r="IK41" i="6"/>
  <c r="IJ41" i="6"/>
  <c r="II41" i="6"/>
  <c r="IH41" i="6"/>
  <c r="IG41" i="6"/>
  <c r="IF41" i="6"/>
  <c r="IE41" i="6"/>
  <c r="ID41" i="6"/>
  <c r="IC41" i="6"/>
  <c r="IB41" i="6"/>
  <c r="IA41" i="6"/>
  <c r="HZ41" i="6"/>
  <c r="HY41" i="6"/>
  <c r="HX41" i="6"/>
  <c r="HW41" i="6"/>
  <c r="HV41" i="6"/>
  <c r="HU41" i="6"/>
  <c r="HT41" i="6"/>
  <c r="HS41" i="6"/>
  <c r="HR41" i="6"/>
  <c r="HQ41" i="6"/>
  <c r="HP41" i="6"/>
  <c r="HO41" i="6"/>
  <c r="HN41" i="6"/>
  <c r="HM41" i="6"/>
  <c r="HL41" i="6"/>
  <c r="HK41" i="6"/>
  <c r="HJ41" i="6"/>
  <c r="HI41" i="6"/>
  <c r="HH41" i="6"/>
  <c r="HG41" i="6"/>
  <c r="HF41" i="6"/>
  <c r="HE41" i="6"/>
  <c r="HD41" i="6"/>
  <c r="HC41" i="6"/>
  <c r="HB41" i="6"/>
  <c r="HA41" i="6"/>
  <c r="GZ41" i="6"/>
  <c r="GY41" i="6"/>
  <c r="GX41" i="6"/>
  <c r="GW41" i="6"/>
  <c r="GV41" i="6"/>
  <c r="GU41" i="6"/>
  <c r="GT41" i="6"/>
  <c r="GS41" i="6"/>
  <c r="GR41" i="6"/>
  <c r="GQ41" i="6"/>
  <c r="GP41" i="6"/>
  <c r="GO41" i="6"/>
  <c r="GN41" i="6"/>
  <c r="GM41" i="6"/>
  <c r="GL41" i="6"/>
  <c r="GK41" i="6"/>
  <c r="GJ41" i="6"/>
  <c r="GI41" i="6"/>
  <c r="GH41" i="6"/>
  <c r="GG41" i="6"/>
  <c r="GF41" i="6"/>
  <c r="GE41" i="6"/>
  <c r="GD41" i="6"/>
  <c r="GC41" i="6"/>
  <c r="GB41" i="6"/>
  <c r="GA41" i="6"/>
  <c r="FZ41" i="6"/>
  <c r="FY41" i="6"/>
  <c r="FX41" i="6"/>
  <c r="FW41" i="6"/>
  <c r="FV41" i="6"/>
  <c r="FU41" i="6"/>
  <c r="FT41" i="6"/>
  <c r="FS41" i="6"/>
  <c r="FR41" i="6"/>
  <c r="FQ41" i="6"/>
  <c r="FP41" i="6"/>
  <c r="FO41" i="6"/>
  <c r="FN41" i="6"/>
  <c r="FM41" i="6"/>
  <c r="FL41" i="6"/>
  <c r="FK41" i="6"/>
  <c r="FJ41" i="6"/>
  <c r="FI41" i="6"/>
  <c r="FH41" i="6"/>
  <c r="FG41" i="6"/>
  <c r="FF41" i="6"/>
  <c r="FE41" i="6"/>
  <c r="FD41" i="6"/>
  <c r="FC41" i="6"/>
  <c r="FB41" i="6"/>
  <c r="FA41" i="6"/>
  <c r="EZ41" i="6"/>
  <c r="EY41" i="6"/>
  <c r="EX41" i="6"/>
  <c r="EW41" i="6"/>
  <c r="EV41" i="6"/>
  <c r="EU41" i="6"/>
  <c r="ET41" i="6"/>
  <c r="ES41" i="6"/>
  <c r="ER41" i="6"/>
  <c r="EQ41" i="6"/>
  <c r="EP41" i="6"/>
  <c r="EO41" i="6"/>
  <c r="EN41" i="6"/>
  <c r="EM41" i="6"/>
  <c r="EL41" i="6"/>
  <c r="EK41" i="6"/>
  <c r="EJ41" i="6"/>
  <c r="EI41" i="6"/>
  <c r="EH41" i="6"/>
  <c r="EG41" i="6"/>
  <c r="EF41" i="6"/>
  <c r="EE41" i="6"/>
  <c r="ED41" i="6"/>
  <c r="EC41" i="6"/>
  <c r="EB41" i="6"/>
  <c r="EA41" i="6"/>
  <c r="DZ41" i="6"/>
  <c r="DY41" i="6"/>
  <c r="DX41" i="6"/>
  <c r="DW41" i="6"/>
  <c r="DV41" i="6"/>
  <c r="DU41" i="6"/>
  <c r="DT41" i="6"/>
  <c r="DS41" i="6"/>
  <c r="DR41" i="6"/>
  <c r="DQ41" i="6"/>
  <c r="DP41" i="6"/>
  <c r="DO41" i="6"/>
  <c r="DN41" i="6"/>
  <c r="DM41" i="6"/>
  <c r="DL41" i="6"/>
  <c r="DK41" i="6"/>
  <c r="DJ41" i="6"/>
  <c r="DI41" i="6"/>
  <c r="DH41" i="6"/>
  <c r="DG41" i="6"/>
  <c r="DF41" i="6"/>
  <c r="DE41" i="6"/>
  <c r="DD41" i="6"/>
  <c r="DC41" i="6"/>
  <c r="DB41" i="6"/>
  <c r="DA41" i="6"/>
  <c r="CZ41" i="6"/>
  <c r="CY41" i="6"/>
  <c r="CX41" i="6"/>
  <c r="CW41" i="6"/>
  <c r="CV41" i="6"/>
  <c r="CU41" i="6"/>
  <c r="CT41" i="6"/>
  <c r="CS41" i="6"/>
  <c r="CR41" i="6"/>
  <c r="CQ41" i="6"/>
  <c r="CP41" i="6"/>
  <c r="CO41" i="6"/>
  <c r="CN41" i="6"/>
  <c r="CM41" i="6"/>
  <c r="CL41" i="6"/>
  <c r="CK41" i="6"/>
  <c r="CJ41" i="6"/>
  <c r="CI41" i="6"/>
  <c r="CH41" i="6"/>
  <c r="CG41" i="6"/>
  <c r="CF41" i="6"/>
  <c r="CE41" i="6"/>
  <c r="CD41" i="6"/>
  <c r="CC41" i="6"/>
  <c r="CB41" i="6"/>
  <c r="CA41" i="6"/>
  <c r="BZ41" i="6"/>
  <c r="BY41" i="6"/>
  <c r="BX41" i="6"/>
  <c r="BW41" i="6"/>
  <c r="BV41" i="6"/>
  <c r="BU41" i="6"/>
  <c r="BT41" i="6"/>
  <c r="BS41" i="6"/>
  <c r="BR41" i="6"/>
  <c r="BQ41" i="6"/>
  <c r="BP41" i="6"/>
  <c r="BO41" i="6"/>
  <c r="BN41" i="6"/>
  <c r="BM41" i="6"/>
  <c r="BL41" i="6"/>
  <c r="BK41" i="6"/>
  <c r="BJ41" i="6"/>
  <c r="BI41" i="6"/>
  <c r="BH41" i="6"/>
  <c r="BG41" i="6"/>
  <c r="BF41" i="6"/>
  <c r="BE41" i="6"/>
  <c r="BD41" i="6"/>
  <c r="BC41" i="6"/>
  <c r="BB41" i="6"/>
  <c r="BA41" i="6"/>
  <c r="AZ41" i="6"/>
  <c r="AY41" i="6"/>
  <c r="AX41" i="6"/>
  <c r="AW41" i="6"/>
  <c r="AV41" i="6"/>
  <c r="AU41" i="6"/>
  <c r="AT41" i="6"/>
  <c r="AS41" i="6"/>
  <c r="AR41" i="6"/>
  <c r="AQ41" i="6"/>
  <c r="AP41" i="6"/>
  <c r="AO41" i="6"/>
  <c r="AN41" i="6"/>
  <c r="AM41" i="6"/>
  <c r="AL41" i="6"/>
  <c r="AK41" i="6"/>
  <c r="AJ41" i="6"/>
  <c r="AI41" i="6"/>
  <c r="AH41" i="6"/>
  <c r="AG41" i="6"/>
  <c r="AF41" i="6"/>
  <c r="AE41" i="6"/>
  <c r="AD41" i="6"/>
  <c r="AC41" i="6"/>
  <c r="AB41" i="6"/>
  <c r="AA41" i="6"/>
  <c r="Z41" i="6"/>
  <c r="Y41" i="6"/>
  <c r="X41" i="6"/>
  <c r="W41" i="6"/>
  <c r="V41" i="6"/>
  <c r="U41" i="6"/>
  <c r="T41" i="6"/>
  <c r="S41" i="6"/>
  <c r="R41" i="6"/>
  <c r="Q41" i="6"/>
  <c r="P41" i="6"/>
  <c r="O41" i="6"/>
  <c r="N41" i="6"/>
  <c r="M41" i="6"/>
  <c r="I41" i="6"/>
  <c r="SX40" i="6"/>
  <c r="SW40" i="6"/>
  <c r="SV40" i="6"/>
  <c r="SU40" i="6"/>
  <c r="ST40" i="6"/>
  <c r="SS40" i="6"/>
  <c r="SR40" i="6"/>
  <c r="SQ40" i="6"/>
  <c r="SP40" i="6"/>
  <c r="SO40" i="6"/>
  <c r="SN40" i="6"/>
  <c r="SM40" i="6"/>
  <c r="SL40" i="6"/>
  <c r="SK40" i="6"/>
  <c r="SJ40" i="6"/>
  <c r="SI40" i="6"/>
  <c r="SH40" i="6"/>
  <c r="SG40" i="6"/>
  <c r="SF40" i="6"/>
  <c r="SE40" i="6"/>
  <c r="SD40" i="6"/>
  <c r="SC40" i="6"/>
  <c r="SB40" i="6"/>
  <c r="SA40" i="6"/>
  <c r="RZ40" i="6"/>
  <c r="RY40" i="6"/>
  <c r="RX40" i="6"/>
  <c r="RW40" i="6"/>
  <c r="RV40" i="6"/>
  <c r="RU40" i="6"/>
  <c r="RT40" i="6"/>
  <c r="RS40" i="6"/>
  <c r="RR40" i="6"/>
  <c r="RQ40" i="6"/>
  <c r="RP40" i="6"/>
  <c r="RO40" i="6"/>
  <c r="RN40" i="6"/>
  <c r="RM40" i="6"/>
  <c r="RL40" i="6"/>
  <c r="RK40" i="6"/>
  <c r="RJ40" i="6"/>
  <c r="RI40" i="6"/>
  <c r="RH40" i="6"/>
  <c r="RG40" i="6"/>
  <c r="RF40" i="6"/>
  <c r="RE40" i="6"/>
  <c r="RD40" i="6"/>
  <c r="RC40" i="6"/>
  <c r="RB40" i="6"/>
  <c r="RA40" i="6"/>
  <c r="QZ40" i="6"/>
  <c r="QY40" i="6"/>
  <c r="QX40" i="6"/>
  <c r="QW40" i="6"/>
  <c r="QV40" i="6"/>
  <c r="QU40" i="6"/>
  <c r="QT40" i="6"/>
  <c r="QS40" i="6"/>
  <c r="QR40" i="6"/>
  <c r="QQ40" i="6"/>
  <c r="QP40" i="6"/>
  <c r="QO40" i="6"/>
  <c r="QN40" i="6"/>
  <c r="QM40" i="6"/>
  <c r="QL40" i="6"/>
  <c r="QK40" i="6"/>
  <c r="QJ40" i="6"/>
  <c r="QI40" i="6"/>
  <c r="QH40" i="6"/>
  <c r="QG40" i="6"/>
  <c r="QF40" i="6"/>
  <c r="QE40" i="6"/>
  <c r="QD40" i="6"/>
  <c r="QC40" i="6"/>
  <c r="QB40" i="6"/>
  <c r="QA40" i="6"/>
  <c r="PZ40" i="6"/>
  <c r="PY40" i="6"/>
  <c r="PX40" i="6"/>
  <c r="PW40" i="6"/>
  <c r="PV40" i="6"/>
  <c r="PU40" i="6"/>
  <c r="PT40" i="6"/>
  <c r="PS40" i="6"/>
  <c r="PR40" i="6"/>
  <c r="PQ40" i="6"/>
  <c r="PP40" i="6"/>
  <c r="PO40" i="6"/>
  <c r="PN40" i="6"/>
  <c r="PM40" i="6"/>
  <c r="PL40" i="6"/>
  <c r="PK40" i="6"/>
  <c r="PJ40" i="6"/>
  <c r="PI40" i="6"/>
  <c r="PH40" i="6"/>
  <c r="PG40" i="6"/>
  <c r="PF40" i="6"/>
  <c r="PE40" i="6"/>
  <c r="PD40" i="6"/>
  <c r="PC40" i="6"/>
  <c r="PB40" i="6"/>
  <c r="PA40" i="6"/>
  <c r="OZ40" i="6"/>
  <c r="OY40" i="6"/>
  <c r="OX40" i="6"/>
  <c r="OW40" i="6"/>
  <c r="OV40" i="6"/>
  <c r="OU40" i="6"/>
  <c r="OT40" i="6"/>
  <c r="OS40" i="6"/>
  <c r="OR40" i="6"/>
  <c r="OQ40" i="6"/>
  <c r="OP40" i="6"/>
  <c r="OO40" i="6"/>
  <c r="ON40" i="6"/>
  <c r="OM40" i="6"/>
  <c r="OL40" i="6"/>
  <c r="OK40" i="6"/>
  <c r="OJ40" i="6"/>
  <c r="OI40" i="6"/>
  <c r="OH40" i="6"/>
  <c r="OG40" i="6"/>
  <c r="OF40" i="6"/>
  <c r="OE40" i="6"/>
  <c r="OD40" i="6"/>
  <c r="OC40" i="6"/>
  <c r="OB40" i="6"/>
  <c r="OA40" i="6"/>
  <c r="NZ40" i="6"/>
  <c r="NY40" i="6"/>
  <c r="NX40" i="6"/>
  <c r="NW40" i="6"/>
  <c r="NV40" i="6"/>
  <c r="NU40" i="6"/>
  <c r="NT40" i="6"/>
  <c r="NS40" i="6"/>
  <c r="NR40" i="6"/>
  <c r="NQ40" i="6"/>
  <c r="NP40" i="6"/>
  <c r="NO40" i="6"/>
  <c r="NN40" i="6"/>
  <c r="NM40" i="6"/>
  <c r="NL40" i="6"/>
  <c r="NK40" i="6"/>
  <c r="NJ40" i="6"/>
  <c r="NI40" i="6"/>
  <c r="NH40" i="6"/>
  <c r="NG40" i="6"/>
  <c r="NF40" i="6"/>
  <c r="NE40" i="6"/>
  <c r="ND40" i="6"/>
  <c r="NC40" i="6"/>
  <c r="NB40" i="6"/>
  <c r="NA40" i="6"/>
  <c r="MZ40" i="6"/>
  <c r="MY40" i="6"/>
  <c r="MX40" i="6"/>
  <c r="MW40" i="6"/>
  <c r="MV40" i="6"/>
  <c r="MU40" i="6"/>
  <c r="MT40" i="6"/>
  <c r="MS40" i="6"/>
  <c r="MR40" i="6"/>
  <c r="MQ40" i="6"/>
  <c r="MP40" i="6"/>
  <c r="MO40" i="6"/>
  <c r="MN40" i="6"/>
  <c r="MM40" i="6"/>
  <c r="ML40" i="6"/>
  <c r="MK40" i="6"/>
  <c r="MJ40" i="6"/>
  <c r="MI40" i="6"/>
  <c r="MH40" i="6"/>
  <c r="MG40" i="6"/>
  <c r="MF40" i="6"/>
  <c r="ME40" i="6"/>
  <c r="MD40" i="6"/>
  <c r="MC40" i="6"/>
  <c r="MB40" i="6"/>
  <c r="MA40" i="6"/>
  <c r="LZ40" i="6"/>
  <c r="LY40" i="6"/>
  <c r="LX40" i="6"/>
  <c r="LW40" i="6"/>
  <c r="LV40" i="6"/>
  <c r="LU40" i="6"/>
  <c r="LT40" i="6"/>
  <c r="LS40" i="6"/>
  <c r="LR40" i="6"/>
  <c r="LQ40" i="6"/>
  <c r="LP40" i="6"/>
  <c r="LO40" i="6"/>
  <c r="LN40" i="6"/>
  <c r="LM40" i="6"/>
  <c r="LL40" i="6"/>
  <c r="LK40" i="6"/>
  <c r="LJ40" i="6"/>
  <c r="LI40" i="6"/>
  <c r="LH40" i="6"/>
  <c r="LG40" i="6"/>
  <c r="LF40" i="6"/>
  <c r="LE40" i="6"/>
  <c r="LD40" i="6"/>
  <c r="LC40" i="6"/>
  <c r="LB40" i="6"/>
  <c r="LA40" i="6"/>
  <c r="KZ40" i="6"/>
  <c r="KY40" i="6"/>
  <c r="KX40" i="6"/>
  <c r="KW40" i="6"/>
  <c r="KV40" i="6"/>
  <c r="KU40" i="6"/>
  <c r="KT40" i="6"/>
  <c r="KS40" i="6"/>
  <c r="KR40" i="6"/>
  <c r="KQ40" i="6"/>
  <c r="KP40" i="6"/>
  <c r="KO40" i="6"/>
  <c r="KN40" i="6"/>
  <c r="KM40" i="6"/>
  <c r="KL40" i="6"/>
  <c r="KK40" i="6"/>
  <c r="KJ40" i="6"/>
  <c r="KI40" i="6"/>
  <c r="KH40" i="6"/>
  <c r="KG40" i="6"/>
  <c r="KF40" i="6"/>
  <c r="KE40" i="6"/>
  <c r="KD40" i="6"/>
  <c r="KC40" i="6"/>
  <c r="KB40" i="6"/>
  <c r="KA40" i="6"/>
  <c r="JZ40" i="6"/>
  <c r="JY40" i="6"/>
  <c r="JX40" i="6"/>
  <c r="JW40" i="6"/>
  <c r="JV40" i="6"/>
  <c r="JU40" i="6"/>
  <c r="JT40" i="6"/>
  <c r="JS40" i="6"/>
  <c r="JR40" i="6"/>
  <c r="JQ40" i="6"/>
  <c r="JP40" i="6"/>
  <c r="JO40" i="6"/>
  <c r="JN40" i="6"/>
  <c r="JM40" i="6"/>
  <c r="JL40" i="6"/>
  <c r="JK40" i="6"/>
  <c r="JJ40" i="6"/>
  <c r="JI40" i="6"/>
  <c r="JH40" i="6"/>
  <c r="JG40" i="6"/>
  <c r="JF40" i="6"/>
  <c r="JE40" i="6"/>
  <c r="JD40" i="6"/>
  <c r="JC40" i="6"/>
  <c r="JB40" i="6"/>
  <c r="JA40" i="6"/>
  <c r="IZ40" i="6"/>
  <c r="IY40" i="6"/>
  <c r="IX40" i="6"/>
  <c r="IW40" i="6"/>
  <c r="IV40" i="6"/>
  <c r="IU40" i="6"/>
  <c r="IT40" i="6"/>
  <c r="IS40" i="6"/>
  <c r="IR40" i="6"/>
  <c r="IQ40" i="6"/>
  <c r="IP40" i="6"/>
  <c r="IO40" i="6"/>
  <c r="IN40" i="6"/>
  <c r="IM40" i="6"/>
  <c r="IL40" i="6"/>
  <c r="IK40" i="6"/>
  <c r="IJ40" i="6"/>
  <c r="II40" i="6"/>
  <c r="IH40" i="6"/>
  <c r="IG40" i="6"/>
  <c r="IF40" i="6"/>
  <c r="IE40" i="6"/>
  <c r="ID40" i="6"/>
  <c r="IC40" i="6"/>
  <c r="IB40" i="6"/>
  <c r="IA40" i="6"/>
  <c r="HZ40" i="6"/>
  <c r="HY40" i="6"/>
  <c r="HX40" i="6"/>
  <c r="HW40" i="6"/>
  <c r="HV40" i="6"/>
  <c r="HU40" i="6"/>
  <c r="HT40" i="6"/>
  <c r="HS40" i="6"/>
  <c r="HR40" i="6"/>
  <c r="HQ40" i="6"/>
  <c r="HP40" i="6"/>
  <c r="HO40" i="6"/>
  <c r="HN40" i="6"/>
  <c r="HM40" i="6"/>
  <c r="HL40" i="6"/>
  <c r="HK40" i="6"/>
  <c r="HJ40" i="6"/>
  <c r="HI40" i="6"/>
  <c r="HH40" i="6"/>
  <c r="HG40" i="6"/>
  <c r="HF40" i="6"/>
  <c r="HE40" i="6"/>
  <c r="HD40" i="6"/>
  <c r="HC40" i="6"/>
  <c r="HB40" i="6"/>
  <c r="HA40" i="6"/>
  <c r="GZ40" i="6"/>
  <c r="GY40" i="6"/>
  <c r="GX40" i="6"/>
  <c r="GW40" i="6"/>
  <c r="GV40" i="6"/>
  <c r="GU40" i="6"/>
  <c r="GT40" i="6"/>
  <c r="GS40" i="6"/>
  <c r="GR40" i="6"/>
  <c r="GQ40" i="6"/>
  <c r="GP40" i="6"/>
  <c r="GO40" i="6"/>
  <c r="GN40" i="6"/>
  <c r="GM40" i="6"/>
  <c r="GL40" i="6"/>
  <c r="GK40" i="6"/>
  <c r="GJ40" i="6"/>
  <c r="GI40" i="6"/>
  <c r="GH40" i="6"/>
  <c r="GG40" i="6"/>
  <c r="GF40" i="6"/>
  <c r="GE40" i="6"/>
  <c r="GD40" i="6"/>
  <c r="GC40" i="6"/>
  <c r="GB40" i="6"/>
  <c r="GA40" i="6"/>
  <c r="FZ40" i="6"/>
  <c r="FY40" i="6"/>
  <c r="FX40" i="6"/>
  <c r="FW40" i="6"/>
  <c r="FV40" i="6"/>
  <c r="FU40" i="6"/>
  <c r="FT40" i="6"/>
  <c r="FS40" i="6"/>
  <c r="FR40" i="6"/>
  <c r="FQ40" i="6"/>
  <c r="FP40" i="6"/>
  <c r="FO40" i="6"/>
  <c r="FN40" i="6"/>
  <c r="FM40" i="6"/>
  <c r="FL40" i="6"/>
  <c r="FK40" i="6"/>
  <c r="FJ40" i="6"/>
  <c r="FI40" i="6"/>
  <c r="FH40" i="6"/>
  <c r="FG40" i="6"/>
  <c r="FF40" i="6"/>
  <c r="FE40" i="6"/>
  <c r="FD40" i="6"/>
  <c r="FC40" i="6"/>
  <c r="FB40" i="6"/>
  <c r="FA40" i="6"/>
  <c r="EZ40" i="6"/>
  <c r="EY40" i="6"/>
  <c r="EX40" i="6"/>
  <c r="EW40" i="6"/>
  <c r="EV40" i="6"/>
  <c r="EU40" i="6"/>
  <c r="ET40" i="6"/>
  <c r="ES40" i="6"/>
  <c r="ER40" i="6"/>
  <c r="EQ40" i="6"/>
  <c r="EP40" i="6"/>
  <c r="EO40" i="6"/>
  <c r="EN40" i="6"/>
  <c r="EM40" i="6"/>
  <c r="EL40" i="6"/>
  <c r="EK40" i="6"/>
  <c r="EJ40" i="6"/>
  <c r="EI40" i="6"/>
  <c r="EH40" i="6"/>
  <c r="EG40" i="6"/>
  <c r="EF40" i="6"/>
  <c r="EE40" i="6"/>
  <c r="ED40" i="6"/>
  <c r="EC40" i="6"/>
  <c r="EB40" i="6"/>
  <c r="EA40" i="6"/>
  <c r="DZ40" i="6"/>
  <c r="DY40" i="6"/>
  <c r="DX40" i="6"/>
  <c r="DW40" i="6"/>
  <c r="DV40" i="6"/>
  <c r="DU40" i="6"/>
  <c r="DT40" i="6"/>
  <c r="DS40" i="6"/>
  <c r="DR40" i="6"/>
  <c r="DQ40" i="6"/>
  <c r="DP40" i="6"/>
  <c r="DO40" i="6"/>
  <c r="DN40" i="6"/>
  <c r="DM40" i="6"/>
  <c r="DL40" i="6"/>
  <c r="DK40" i="6"/>
  <c r="DJ40" i="6"/>
  <c r="DI40" i="6"/>
  <c r="DH40" i="6"/>
  <c r="DG40" i="6"/>
  <c r="DF40" i="6"/>
  <c r="DE40" i="6"/>
  <c r="DD40" i="6"/>
  <c r="DC40" i="6"/>
  <c r="DB40" i="6"/>
  <c r="DA40" i="6"/>
  <c r="CZ40" i="6"/>
  <c r="CY40" i="6"/>
  <c r="CX40" i="6"/>
  <c r="CW40" i="6"/>
  <c r="CV40" i="6"/>
  <c r="CU40" i="6"/>
  <c r="CT40" i="6"/>
  <c r="CS40" i="6"/>
  <c r="CR40" i="6"/>
  <c r="CQ40" i="6"/>
  <c r="CP40" i="6"/>
  <c r="CO40" i="6"/>
  <c r="CN40" i="6"/>
  <c r="CM40" i="6"/>
  <c r="CL40" i="6"/>
  <c r="CK40" i="6"/>
  <c r="CJ40" i="6"/>
  <c r="CI40" i="6"/>
  <c r="CH40" i="6"/>
  <c r="CG40" i="6"/>
  <c r="CF40" i="6"/>
  <c r="CE40" i="6"/>
  <c r="CD40" i="6"/>
  <c r="CC40" i="6"/>
  <c r="CB40" i="6"/>
  <c r="CA40" i="6"/>
  <c r="BZ40" i="6"/>
  <c r="BY40" i="6"/>
  <c r="BX40" i="6"/>
  <c r="BW40" i="6"/>
  <c r="BV40" i="6"/>
  <c r="BU40" i="6"/>
  <c r="BT40" i="6"/>
  <c r="BS40" i="6"/>
  <c r="BR40" i="6"/>
  <c r="BQ40" i="6"/>
  <c r="BP40" i="6"/>
  <c r="BO40" i="6"/>
  <c r="BN40" i="6"/>
  <c r="BM40" i="6"/>
  <c r="BL40" i="6"/>
  <c r="BK40" i="6"/>
  <c r="BJ40" i="6"/>
  <c r="BI40" i="6"/>
  <c r="BH40" i="6"/>
  <c r="BG40" i="6"/>
  <c r="BF40" i="6"/>
  <c r="BE40" i="6"/>
  <c r="BD40" i="6"/>
  <c r="BC40" i="6"/>
  <c r="BB40" i="6"/>
  <c r="BA40" i="6"/>
  <c r="AZ40" i="6"/>
  <c r="AY40" i="6"/>
  <c r="AX40" i="6"/>
  <c r="AW40" i="6"/>
  <c r="AV40" i="6"/>
  <c r="AU40" i="6"/>
  <c r="AT40" i="6"/>
  <c r="AS40" i="6"/>
  <c r="AR40" i="6"/>
  <c r="AQ40" i="6"/>
  <c r="AP40" i="6"/>
  <c r="AO40" i="6"/>
  <c r="AN40" i="6"/>
  <c r="AM40" i="6"/>
  <c r="AL40" i="6"/>
  <c r="AK40" i="6"/>
  <c r="AJ40" i="6"/>
  <c r="AI40" i="6"/>
  <c r="AH40" i="6"/>
  <c r="AG40" i="6"/>
  <c r="AF40" i="6"/>
  <c r="AE40" i="6"/>
  <c r="AD40" i="6"/>
  <c r="AC40" i="6"/>
  <c r="AB40" i="6"/>
  <c r="AA40" i="6"/>
  <c r="Z40" i="6"/>
  <c r="Y40" i="6"/>
  <c r="X40" i="6"/>
  <c r="W40" i="6"/>
  <c r="V40" i="6"/>
  <c r="U40" i="6"/>
  <c r="T40" i="6"/>
  <c r="S40" i="6"/>
  <c r="R40" i="6"/>
  <c r="Q40" i="6"/>
  <c r="P40" i="6"/>
  <c r="O40" i="6"/>
  <c r="N40" i="6"/>
  <c r="M40" i="6"/>
  <c r="I40" i="6"/>
  <c r="SX39" i="6"/>
  <c r="SW39" i="6"/>
  <c r="SV39" i="6"/>
  <c r="SU39" i="6"/>
  <c r="ST39" i="6"/>
  <c r="SS39" i="6"/>
  <c r="SR39" i="6"/>
  <c r="SQ39" i="6"/>
  <c r="SP39" i="6"/>
  <c r="SO39" i="6"/>
  <c r="SN39" i="6"/>
  <c r="SM39" i="6"/>
  <c r="SL39" i="6"/>
  <c r="SK39" i="6"/>
  <c r="SJ39" i="6"/>
  <c r="SI39" i="6"/>
  <c r="SH39" i="6"/>
  <c r="SG39" i="6"/>
  <c r="SF39" i="6"/>
  <c r="SE39" i="6"/>
  <c r="SD39" i="6"/>
  <c r="SC39" i="6"/>
  <c r="SB39" i="6"/>
  <c r="SA39" i="6"/>
  <c r="RZ39" i="6"/>
  <c r="RY39" i="6"/>
  <c r="RX39" i="6"/>
  <c r="RW39" i="6"/>
  <c r="RV39" i="6"/>
  <c r="RU39" i="6"/>
  <c r="RT39" i="6"/>
  <c r="RS39" i="6"/>
  <c r="RR39" i="6"/>
  <c r="RQ39" i="6"/>
  <c r="RP39" i="6"/>
  <c r="RO39" i="6"/>
  <c r="RN39" i="6"/>
  <c r="RM39" i="6"/>
  <c r="RL39" i="6"/>
  <c r="RK39" i="6"/>
  <c r="RJ39" i="6"/>
  <c r="RI39" i="6"/>
  <c r="RH39" i="6"/>
  <c r="RG39" i="6"/>
  <c r="RF39" i="6"/>
  <c r="RE39" i="6"/>
  <c r="RD39" i="6"/>
  <c r="RC39" i="6"/>
  <c r="RB39" i="6"/>
  <c r="RA39" i="6"/>
  <c r="QZ39" i="6"/>
  <c r="QY39" i="6"/>
  <c r="QX39" i="6"/>
  <c r="QW39" i="6"/>
  <c r="QV39" i="6"/>
  <c r="QU39" i="6"/>
  <c r="QT39" i="6"/>
  <c r="QS39" i="6"/>
  <c r="QR39" i="6"/>
  <c r="QQ39" i="6"/>
  <c r="QP39" i="6"/>
  <c r="QO39" i="6"/>
  <c r="QN39" i="6"/>
  <c r="QM39" i="6"/>
  <c r="QL39" i="6"/>
  <c r="QK39" i="6"/>
  <c r="QJ39" i="6"/>
  <c r="QI39" i="6"/>
  <c r="QH39" i="6"/>
  <c r="QG39" i="6"/>
  <c r="QF39" i="6"/>
  <c r="QE39" i="6"/>
  <c r="QD39" i="6"/>
  <c r="QC39" i="6"/>
  <c r="QB39" i="6"/>
  <c r="QA39" i="6"/>
  <c r="PZ39" i="6"/>
  <c r="PY39" i="6"/>
  <c r="PX39" i="6"/>
  <c r="PW39" i="6"/>
  <c r="PV39" i="6"/>
  <c r="PU39" i="6"/>
  <c r="PT39" i="6"/>
  <c r="PS39" i="6"/>
  <c r="PR39" i="6"/>
  <c r="PQ39" i="6"/>
  <c r="PP39" i="6"/>
  <c r="PO39" i="6"/>
  <c r="PN39" i="6"/>
  <c r="PM39" i="6"/>
  <c r="PL39" i="6"/>
  <c r="PK39" i="6"/>
  <c r="PJ39" i="6"/>
  <c r="PI39" i="6"/>
  <c r="PH39" i="6"/>
  <c r="PG39" i="6"/>
  <c r="PF39" i="6"/>
  <c r="PE39" i="6"/>
  <c r="PD39" i="6"/>
  <c r="PC39" i="6"/>
  <c r="PB39" i="6"/>
  <c r="PA39" i="6"/>
  <c r="OZ39" i="6"/>
  <c r="OY39" i="6"/>
  <c r="OX39" i="6"/>
  <c r="OW39" i="6"/>
  <c r="OV39" i="6"/>
  <c r="OU39" i="6"/>
  <c r="OT39" i="6"/>
  <c r="OS39" i="6"/>
  <c r="OR39" i="6"/>
  <c r="OQ39" i="6"/>
  <c r="OP39" i="6"/>
  <c r="OO39" i="6"/>
  <c r="ON39" i="6"/>
  <c r="OM39" i="6"/>
  <c r="OL39" i="6"/>
  <c r="OK39" i="6"/>
  <c r="OJ39" i="6"/>
  <c r="OI39" i="6"/>
  <c r="OH39" i="6"/>
  <c r="OG39" i="6"/>
  <c r="OF39" i="6"/>
  <c r="OE39" i="6"/>
  <c r="OD39" i="6"/>
  <c r="OC39" i="6"/>
  <c r="OB39" i="6"/>
  <c r="OA39" i="6"/>
  <c r="NZ39" i="6"/>
  <c r="NY39" i="6"/>
  <c r="NX39" i="6"/>
  <c r="NW39" i="6"/>
  <c r="NV39" i="6"/>
  <c r="NU39" i="6"/>
  <c r="NT39" i="6"/>
  <c r="NS39" i="6"/>
  <c r="NR39" i="6"/>
  <c r="NQ39" i="6"/>
  <c r="NP39" i="6"/>
  <c r="NO39" i="6"/>
  <c r="NN39" i="6"/>
  <c r="NM39" i="6"/>
  <c r="NL39" i="6"/>
  <c r="NK39" i="6"/>
  <c r="NJ39" i="6"/>
  <c r="NI39" i="6"/>
  <c r="NH39" i="6"/>
  <c r="NG39" i="6"/>
  <c r="NF39" i="6"/>
  <c r="NE39" i="6"/>
  <c r="ND39" i="6"/>
  <c r="NC39" i="6"/>
  <c r="NB39" i="6"/>
  <c r="NA39" i="6"/>
  <c r="MZ39" i="6"/>
  <c r="MY39" i="6"/>
  <c r="MX39" i="6"/>
  <c r="MW39" i="6"/>
  <c r="MV39" i="6"/>
  <c r="MU39" i="6"/>
  <c r="MT39" i="6"/>
  <c r="MS39" i="6"/>
  <c r="MR39" i="6"/>
  <c r="MQ39" i="6"/>
  <c r="MP39" i="6"/>
  <c r="MO39" i="6"/>
  <c r="MN39" i="6"/>
  <c r="MM39" i="6"/>
  <c r="ML39" i="6"/>
  <c r="MK39" i="6"/>
  <c r="MJ39" i="6"/>
  <c r="MI39" i="6"/>
  <c r="MH39" i="6"/>
  <c r="MG39" i="6"/>
  <c r="MF39" i="6"/>
  <c r="ME39" i="6"/>
  <c r="MD39" i="6"/>
  <c r="MC39" i="6"/>
  <c r="MB39" i="6"/>
  <c r="MA39" i="6"/>
  <c r="LZ39" i="6"/>
  <c r="LY39" i="6"/>
  <c r="LX39" i="6"/>
  <c r="LW39" i="6"/>
  <c r="LV39" i="6"/>
  <c r="LU39" i="6"/>
  <c r="LT39" i="6"/>
  <c r="LS39" i="6"/>
  <c r="LR39" i="6"/>
  <c r="LQ39" i="6"/>
  <c r="LP39" i="6"/>
  <c r="LO39" i="6"/>
  <c r="LN39" i="6"/>
  <c r="LM39" i="6"/>
  <c r="LL39" i="6"/>
  <c r="LK39" i="6"/>
  <c r="LJ39" i="6"/>
  <c r="LI39" i="6"/>
  <c r="LH39" i="6"/>
  <c r="LG39" i="6"/>
  <c r="LF39" i="6"/>
  <c r="LE39" i="6"/>
  <c r="LD39" i="6"/>
  <c r="LC39" i="6"/>
  <c r="LB39" i="6"/>
  <c r="LA39" i="6"/>
  <c r="KZ39" i="6"/>
  <c r="KY39" i="6"/>
  <c r="KX39" i="6"/>
  <c r="KW39" i="6"/>
  <c r="KV39" i="6"/>
  <c r="KU39" i="6"/>
  <c r="KT39" i="6"/>
  <c r="KS39" i="6"/>
  <c r="KR39" i="6"/>
  <c r="KQ39" i="6"/>
  <c r="KP39" i="6"/>
  <c r="KO39" i="6"/>
  <c r="KN39" i="6"/>
  <c r="KM39" i="6"/>
  <c r="KL39" i="6"/>
  <c r="KK39" i="6"/>
  <c r="KJ39" i="6"/>
  <c r="KI39" i="6"/>
  <c r="KH39" i="6"/>
  <c r="KG39" i="6"/>
  <c r="KF39" i="6"/>
  <c r="KE39" i="6"/>
  <c r="KD39" i="6"/>
  <c r="KC39" i="6"/>
  <c r="KB39" i="6"/>
  <c r="KA39" i="6"/>
  <c r="JZ39" i="6"/>
  <c r="JY39" i="6"/>
  <c r="JX39" i="6"/>
  <c r="JW39" i="6"/>
  <c r="JV39" i="6"/>
  <c r="JU39" i="6"/>
  <c r="JT39" i="6"/>
  <c r="JS39" i="6"/>
  <c r="JR39" i="6"/>
  <c r="JQ39" i="6"/>
  <c r="JP39" i="6"/>
  <c r="JO39" i="6"/>
  <c r="JN39" i="6"/>
  <c r="JM39" i="6"/>
  <c r="JL39" i="6"/>
  <c r="JK39" i="6"/>
  <c r="JJ39" i="6"/>
  <c r="JI39" i="6"/>
  <c r="JH39" i="6"/>
  <c r="JG39" i="6"/>
  <c r="JF39" i="6"/>
  <c r="JE39" i="6"/>
  <c r="JD39" i="6"/>
  <c r="JC39" i="6"/>
  <c r="JB39" i="6"/>
  <c r="JA39" i="6"/>
  <c r="IZ39" i="6"/>
  <c r="IY39" i="6"/>
  <c r="IX39" i="6"/>
  <c r="IW39" i="6"/>
  <c r="IV39" i="6"/>
  <c r="IU39" i="6"/>
  <c r="IT39" i="6"/>
  <c r="IS39" i="6"/>
  <c r="IR39" i="6"/>
  <c r="IQ39" i="6"/>
  <c r="IP39" i="6"/>
  <c r="IO39" i="6"/>
  <c r="IN39" i="6"/>
  <c r="IM39" i="6"/>
  <c r="IL39" i="6"/>
  <c r="IK39" i="6"/>
  <c r="IJ39" i="6"/>
  <c r="II39" i="6"/>
  <c r="IH39" i="6"/>
  <c r="IG39" i="6"/>
  <c r="IF39" i="6"/>
  <c r="IE39" i="6"/>
  <c r="ID39" i="6"/>
  <c r="IC39" i="6"/>
  <c r="IB39" i="6"/>
  <c r="IA39" i="6"/>
  <c r="HZ39" i="6"/>
  <c r="HY39" i="6"/>
  <c r="HX39" i="6"/>
  <c r="HW39" i="6"/>
  <c r="HV39" i="6"/>
  <c r="HU39" i="6"/>
  <c r="HT39" i="6"/>
  <c r="HS39" i="6"/>
  <c r="HR39" i="6"/>
  <c r="HQ39" i="6"/>
  <c r="HP39" i="6"/>
  <c r="HO39" i="6"/>
  <c r="HN39" i="6"/>
  <c r="HM39" i="6"/>
  <c r="HL39" i="6"/>
  <c r="HK39" i="6"/>
  <c r="HJ39" i="6"/>
  <c r="HI39" i="6"/>
  <c r="HH39" i="6"/>
  <c r="HG39" i="6"/>
  <c r="HF39" i="6"/>
  <c r="HE39" i="6"/>
  <c r="HD39" i="6"/>
  <c r="HC39" i="6"/>
  <c r="HB39" i="6"/>
  <c r="HA39" i="6"/>
  <c r="GZ39" i="6"/>
  <c r="GY39" i="6"/>
  <c r="GX39" i="6"/>
  <c r="GW39" i="6"/>
  <c r="GV39" i="6"/>
  <c r="GU39" i="6"/>
  <c r="GT39" i="6"/>
  <c r="GS39" i="6"/>
  <c r="GR39" i="6"/>
  <c r="GQ39" i="6"/>
  <c r="GP39" i="6"/>
  <c r="GO39" i="6"/>
  <c r="GN39" i="6"/>
  <c r="GM39" i="6"/>
  <c r="GL39" i="6"/>
  <c r="GK39" i="6"/>
  <c r="GJ39" i="6"/>
  <c r="GI39" i="6"/>
  <c r="GH39" i="6"/>
  <c r="GG39" i="6"/>
  <c r="GF39" i="6"/>
  <c r="GE39" i="6"/>
  <c r="GD39" i="6"/>
  <c r="GC39" i="6"/>
  <c r="GB39" i="6"/>
  <c r="GA39" i="6"/>
  <c r="FZ39" i="6"/>
  <c r="FY39" i="6"/>
  <c r="FX39" i="6"/>
  <c r="FW39" i="6"/>
  <c r="FV39" i="6"/>
  <c r="FU39" i="6"/>
  <c r="FT39" i="6"/>
  <c r="FS39" i="6"/>
  <c r="FR39" i="6"/>
  <c r="FQ39" i="6"/>
  <c r="FP39" i="6"/>
  <c r="FO39" i="6"/>
  <c r="FN39" i="6"/>
  <c r="FM39" i="6"/>
  <c r="FL39" i="6"/>
  <c r="FK39" i="6"/>
  <c r="FJ39" i="6"/>
  <c r="FI39" i="6"/>
  <c r="FH39" i="6"/>
  <c r="FG39" i="6"/>
  <c r="FF39" i="6"/>
  <c r="FE39" i="6"/>
  <c r="FD39" i="6"/>
  <c r="FC39" i="6"/>
  <c r="FB39" i="6"/>
  <c r="FA39" i="6"/>
  <c r="EZ39" i="6"/>
  <c r="EY39" i="6"/>
  <c r="EX39" i="6"/>
  <c r="EW39" i="6"/>
  <c r="EV39" i="6"/>
  <c r="EU39" i="6"/>
  <c r="ET39" i="6"/>
  <c r="ES39" i="6"/>
  <c r="ER39" i="6"/>
  <c r="EQ39" i="6"/>
  <c r="EP39" i="6"/>
  <c r="EO39" i="6"/>
  <c r="EN39" i="6"/>
  <c r="EM39" i="6"/>
  <c r="EL39" i="6"/>
  <c r="EK39" i="6"/>
  <c r="EJ39" i="6"/>
  <c r="EI39" i="6"/>
  <c r="EH39" i="6"/>
  <c r="EG39" i="6"/>
  <c r="EF39" i="6"/>
  <c r="EE39" i="6"/>
  <c r="ED39" i="6"/>
  <c r="EC39" i="6"/>
  <c r="EB39" i="6"/>
  <c r="EA39" i="6"/>
  <c r="DZ39" i="6"/>
  <c r="DY39" i="6"/>
  <c r="DX39" i="6"/>
  <c r="DW39" i="6"/>
  <c r="DV39" i="6"/>
  <c r="DU39" i="6"/>
  <c r="DT39" i="6"/>
  <c r="DS39" i="6"/>
  <c r="DR39" i="6"/>
  <c r="DQ39" i="6"/>
  <c r="DP39" i="6"/>
  <c r="DO39" i="6"/>
  <c r="DN39" i="6"/>
  <c r="DM39" i="6"/>
  <c r="DL39" i="6"/>
  <c r="DK39" i="6"/>
  <c r="DJ39" i="6"/>
  <c r="DI39" i="6"/>
  <c r="DH39" i="6"/>
  <c r="DG39" i="6"/>
  <c r="DF39" i="6"/>
  <c r="DE39" i="6"/>
  <c r="DD39" i="6"/>
  <c r="DC39" i="6"/>
  <c r="DB39" i="6"/>
  <c r="DA39" i="6"/>
  <c r="CZ39" i="6"/>
  <c r="CY39" i="6"/>
  <c r="CX39" i="6"/>
  <c r="CW39" i="6"/>
  <c r="CV39" i="6"/>
  <c r="CU39" i="6"/>
  <c r="CT39" i="6"/>
  <c r="CS39" i="6"/>
  <c r="CR39" i="6"/>
  <c r="CQ39" i="6"/>
  <c r="CP39" i="6"/>
  <c r="CO39" i="6"/>
  <c r="CN39" i="6"/>
  <c r="CM39" i="6"/>
  <c r="CL39" i="6"/>
  <c r="CK39" i="6"/>
  <c r="CJ39" i="6"/>
  <c r="CI39" i="6"/>
  <c r="CH39" i="6"/>
  <c r="CG39" i="6"/>
  <c r="CF39" i="6"/>
  <c r="CE39" i="6"/>
  <c r="CD39" i="6"/>
  <c r="CC39" i="6"/>
  <c r="CB39" i="6"/>
  <c r="CA39" i="6"/>
  <c r="BZ39" i="6"/>
  <c r="BY39" i="6"/>
  <c r="BX39" i="6"/>
  <c r="BW39" i="6"/>
  <c r="BV39" i="6"/>
  <c r="BU39" i="6"/>
  <c r="BT39" i="6"/>
  <c r="BS39" i="6"/>
  <c r="BR39" i="6"/>
  <c r="BQ39" i="6"/>
  <c r="BP39" i="6"/>
  <c r="BO39" i="6"/>
  <c r="BN39" i="6"/>
  <c r="BM39" i="6"/>
  <c r="BL39" i="6"/>
  <c r="BK39" i="6"/>
  <c r="BJ39" i="6"/>
  <c r="BI39" i="6"/>
  <c r="BH39" i="6"/>
  <c r="BG39" i="6"/>
  <c r="BF39" i="6"/>
  <c r="BE39" i="6"/>
  <c r="BD39" i="6"/>
  <c r="BC39" i="6"/>
  <c r="BB39" i="6"/>
  <c r="BA39" i="6"/>
  <c r="AZ39" i="6"/>
  <c r="AY39" i="6"/>
  <c r="AX39" i="6"/>
  <c r="AW39" i="6"/>
  <c r="AV39" i="6"/>
  <c r="AU39" i="6"/>
  <c r="AT39" i="6"/>
  <c r="AS39" i="6"/>
  <c r="AR39" i="6"/>
  <c r="AQ39" i="6"/>
  <c r="AP39" i="6"/>
  <c r="AO39" i="6"/>
  <c r="AN39" i="6"/>
  <c r="AM39" i="6"/>
  <c r="AL39" i="6"/>
  <c r="AK39" i="6"/>
  <c r="AJ39" i="6"/>
  <c r="AI39" i="6"/>
  <c r="AH39" i="6"/>
  <c r="AG39" i="6"/>
  <c r="AF39" i="6"/>
  <c r="AE39" i="6"/>
  <c r="AD39" i="6"/>
  <c r="AC39" i="6"/>
  <c r="AB39" i="6"/>
  <c r="AA39" i="6"/>
  <c r="Z39" i="6"/>
  <c r="Y39" i="6"/>
  <c r="X39" i="6"/>
  <c r="W39" i="6"/>
  <c r="V39" i="6"/>
  <c r="U39" i="6"/>
  <c r="T39" i="6"/>
  <c r="S39" i="6"/>
  <c r="R39" i="6"/>
  <c r="Q39" i="6"/>
  <c r="P39" i="6"/>
  <c r="O39" i="6"/>
  <c r="N39" i="6"/>
  <c r="M39" i="6"/>
  <c r="I39" i="6"/>
  <c r="SX38" i="6"/>
  <c r="SW38" i="6"/>
  <c r="SV38" i="6"/>
  <c r="SU38" i="6"/>
  <c r="ST38" i="6"/>
  <c r="SS38" i="6"/>
  <c r="SR38" i="6"/>
  <c r="SQ38" i="6"/>
  <c r="SP38" i="6"/>
  <c r="SO38" i="6"/>
  <c r="SN38" i="6"/>
  <c r="SM38" i="6"/>
  <c r="SL38" i="6"/>
  <c r="SK38" i="6"/>
  <c r="SJ38" i="6"/>
  <c r="SI38" i="6"/>
  <c r="SH38" i="6"/>
  <c r="SG38" i="6"/>
  <c r="SF38" i="6"/>
  <c r="SE38" i="6"/>
  <c r="SD38" i="6"/>
  <c r="SC38" i="6"/>
  <c r="SB38" i="6"/>
  <c r="SA38" i="6"/>
  <c r="RZ38" i="6"/>
  <c r="RY38" i="6"/>
  <c r="RX38" i="6"/>
  <c r="RW38" i="6"/>
  <c r="RV38" i="6"/>
  <c r="RU38" i="6"/>
  <c r="RT38" i="6"/>
  <c r="RS38" i="6"/>
  <c r="RR38" i="6"/>
  <c r="RQ38" i="6"/>
  <c r="RP38" i="6"/>
  <c r="RO38" i="6"/>
  <c r="RN38" i="6"/>
  <c r="RM38" i="6"/>
  <c r="RL38" i="6"/>
  <c r="RK38" i="6"/>
  <c r="RJ38" i="6"/>
  <c r="RI38" i="6"/>
  <c r="RH38" i="6"/>
  <c r="RG38" i="6"/>
  <c r="RF38" i="6"/>
  <c r="RE38" i="6"/>
  <c r="RD38" i="6"/>
  <c r="RC38" i="6"/>
  <c r="RB38" i="6"/>
  <c r="RA38" i="6"/>
  <c r="QZ38" i="6"/>
  <c r="QY38" i="6"/>
  <c r="QX38" i="6"/>
  <c r="QW38" i="6"/>
  <c r="QV38" i="6"/>
  <c r="QU38" i="6"/>
  <c r="QT38" i="6"/>
  <c r="QS38" i="6"/>
  <c r="QR38" i="6"/>
  <c r="QQ38" i="6"/>
  <c r="QP38" i="6"/>
  <c r="QO38" i="6"/>
  <c r="QN38" i="6"/>
  <c r="QM38" i="6"/>
  <c r="QL38" i="6"/>
  <c r="QK38" i="6"/>
  <c r="QJ38" i="6"/>
  <c r="QI38" i="6"/>
  <c r="QH38" i="6"/>
  <c r="QG38" i="6"/>
  <c r="QF38" i="6"/>
  <c r="QE38" i="6"/>
  <c r="QD38" i="6"/>
  <c r="QC38" i="6"/>
  <c r="QB38" i="6"/>
  <c r="QA38" i="6"/>
  <c r="PZ38" i="6"/>
  <c r="PY38" i="6"/>
  <c r="PX38" i="6"/>
  <c r="PW38" i="6"/>
  <c r="PV38" i="6"/>
  <c r="PU38" i="6"/>
  <c r="PT38" i="6"/>
  <c r="PS38" i="6"/>
  <c r="PR38" i="6"/>
  <c r="PQ38" i="6"/>
  <c r="PP38" i="6"/>
  <c r="PO38" i="6"/>
  <c r="PN38" i="6"/>
  <c r="PM38" i="6"/>
  <c r="PL38" i="6"/>
  <c r="PK38" i="6"/>
  <c r="PJ38" i="6"/>
  <c r="PI38" i="6"/>
  <c r="PH38" i="6"/>
  <c r="PG38" i="6"/>
  <c r="PF38" i="6"/>
  <c r="PE38" i="6"/>
  <c r="PD38" i="6"/>
  <c r="PC38" i="6"/>
  <c r="PB38" i="6"/>
  <c r="PA38" i="6"/>
  <c r="OZ38" i="6"/>
  <c r="OY38" i="6"/>
  <c r="OX38" i="6"/>
  <c r="OW38" i="6"/>
  <c r="OV38" i="6"/>
  <c r="OU38" i="6"/>
  <c r="OT38" i="6"/>
  <c r="OS38" i="6"/>
  <c r="OR38" i="6"/>
  <c r="OQ38" i="6"/>
  <c r="OP38" i="6"/>
  <c r="OO38" i="6"/>
  <c r="ON38" i="6"/>
  <c r="OM38" i="6"/>
  <c r="OL38" i="6"/>
  <c r="OK38" i="6"/>
  <c r="OJ38" i="6"/>
  <c r="OI38" i="6"/>
  <c r="OH38" i="6"/>
  <c r="OG38" i="6"/>
  <c r="OF38" i="6"/>
  <c r="OE38" i="6"/>
  <c r="OD38" i="6"/>
  <c r="OC38" i="6"/>
  <c r="OB38" i="6"/>
  <c r="OA38" i="6"/>
  <c r="NZ38" i="6"/>
  <c r="NY38" i="6"/>
  <c r="NX38" i="6"/>
  <c r="NW38" i="6"/>
  <c r="NV38" i="6"/>
  <c r="NU38" i="6"/>
  <c r="NT38" i="6"/>
  <c r="NS38" i="6"/>
  <c r="NR38" i="6"/>
  <c r="NQ38" i="6"/>
  <c r="NP38" i="6"/>
  <c r="NO38" i="6"/>
  <c r="NN38" i="6"/>
  <c r="NM38" i="6"/>
  <c r="NL38" i="6"/>
  <c r="NK38" i="6"/>
  <c r="NJ38" i="6"/>
  <c r="NI38" i="6"/>
  <c r="NH38" i="6"/>
  <c r="NG38" i="6"/>
  <c r="NF38" i="6"/>
  <c r="NE38" i="6"/>
  <c r="ND38" i="6"/>
  <c r="NC38" i="6"/>
  <c r="NB38" i="6"/>
  <c r="NA38" i="6"/>
  <c r="MZ38" i="6"/>
  <c r="MY38" i="6"/>
  <c r="MX38" i="6"/>
  <c r="MW38" i="6"/>
  <c r="MV38" i="6"/>
  <c r="MU38" i="6"/>
  <c r="MT38" i="6"/>
  <c r="MS38" i="6"/>
  <c r="MR38" i="6"/>
  <c r="MQ38" i="6"/>
  <c r="MP38" i="6"/>
  <c r="MO38" i="6"/>
  <c r="MN38" i="6"/>
  <c r="MM38" i="6"/>
  <c r="ML38" i="6"/>
  <c r="MK38" i="6"/>
  <c r="MJ38" i="6"/>
  <c r="MI38" i="6"/>
  <c r="MH38" i="6"/>
  <c r="MG38" i="6"/>
  <c r="MF38" i="6"/>
  <c r="ME38" i="6"/>
  <c r="MD38" i="6"/>
  <c r="MC38" i="6"/>
  <c r="MB38" i="6"/>
  <c r="MA38" i="6"/>
  <c r="LZ38" i="6"/>
  <c r="LY38" i="6"/>
  <c r="LX38" i="6"/>
  <c r="LW38" i="6"/>
  <c r="LV38" i="6"/>
  <c r="LU38" i="6"/>
  <c r="LT38" i="6"/>
  <c r="LS38" i="6"/>
  <c r="LR38" i="6"/>
  <c r="LQ38" i="6"/>
  <c r="LP38" i="6"/>
  <c r="LO38" i="6"/>
  <c r="LN38" i="6"/>
  <c r="LM38" i="6"/>
  <c r="LL38" i="6"/>
  <c r="LK38" i="6"/>
  <c r="LJ38" i="6"/>
  <c r="LI38" i="6"/>
  <c r="LH38" i="6"/>
  <c r="LG38" i="6"/>
  <c r="LF38" i="6"/>
  <c r="LE38" i="6"/>
  <c r="LD38" i="6"/>
  <c r="LC38" i="6"/>
  <c r="LB38" i="6"/>
  <c r="LA38" i="6"/>
  <c r="KZ38" i="6"/>
  <c r="KY38" i="6"/>
  <c r="KX38" i="6"/>
  <c r="KW38" i="6"/>
  <c r="KV38" i="6"/>
  <c r="KU38" i="6"/>
  <c r="KT38" i="6"/>
  <c r="KS38" i="6"/>
  <c r="KR38" i="6"/>
  <c r="KQ38" i="6"/>
  <c r="KP38" i="6"/>
  <c r="KO38" i="6"/>
  <c r="KN38" i="6"/>
  <c r="KM38" i="6"/>
  <c r="KL38" i="6"/>
  <c r="KK38" i="6"/>
  <c r="KJ38" i="6"/>
  <c r="KI38" i="6"/>
  <c r="KH38" i="6"/>
  <c r="KG38" i="6"/>
  <c r="KF38" i="6"/>
  <c r="KE38" i="6"/>
  <c r="KD38" i="6"/>
  <c r="KC38" i="6"/>
  <c r="KB38" i="6"/>
  <c r="KA38" i="6"/>
  <c r="JZ38" i="6"/>
  <c r="JY38" i="6"/>
  <c r="JX38" i="6"/>
  <c r="JW38" i="6"/>
  <c r="JV38" i="6"/>
  <c r="JU38" i="6"/>
  <c r="JT38" i="6"/>
  <c r="JS38" i="6"/>
  <c r="JR38" i="6"/>
  <c r="JQ38" i="6"/>
  <c r="JP38" i="6"/>
  <c r="JO38" i="6"/>
  <c r="JN38" i="6"/>
  <c r="JM38" i="6"/>
  <c r="JL38" i="6"/>
  <c r="JK38" i="6"/>
  <c r="JJ38" i="6"/>
  <c r="JI38" i="6"/>
  <c r="JH38" i="6"/>
  <c r="JG38" i="6"/>
  <c r="JF38" i="6"/>
  <c r="JE38" i="6"/>
  <c r="JD38" i="6"/>
  <c r="JC38" i="6"/>
  <c r="JB38" i="6"/>
  <c r="JA38" i="6"/>
  <c r="IZ38" i="6"/>
  <c r="IY38" i="6"/>
  <c r="IX38" i="6"/>
  <c r="IW38" i="6"/>
  <c r="IV38" i="6"/>
  <c r="IU38" i="6"/>
  <c r="IT38" i="6"/>
  <c r="IS38" i="6"/>
  <c r="IR38" i="6"/>
  <c r="IQ38" i="6"/>
  <c r="IP38" i="6"/>
  <c r="IO38" i="6"/>
  <c r="IN38" i="6"/>
  <c r="IM38" i="6"/>
  <c r="IL38" i="6"/>
  <c r="IK38" i="6"/>
  <c r="IJ38" i="6"/>
  <c r="II38" i="6"/>
  <c r="IH38" i="6"/>
  <c r="IG38" i="6"/>
  <c r="IF38" i="6"/>
  <c r="IE38" i="6"/>
  <c r="ID38" i="6"/>
  <c r="IC38" i="6"/>
  <c r="IB38" i="6"/>
  <c r="IA38" i="6"/>
  <c r="HZ38" i="6"/>
  <c r="HY38" i="6"/>
  <c r="HX38" i="6"/>
  <c r="HW38" i="6"/>
  <c r="HV38" i="6"/>
  <c r="HU38" i="6"/>
  <c r="HT38" i="6"/>
  <c r="HS38" i="6"/>
  <c r="HR38" i="6"/>
  <c r="HQ38" i="6"/>
  <c r="HP38" i="6"/>
  <c r="HO38" i="6"/>
  <c r="HN38" i="6"/>
  <c r="HM38" i="6"/>
  <c r="HL38" i="6"/>
  <c r="HK38" i="6"/>
  <c r="HJ38" i="6"/>
  <c r="HI38" i="6"/>
  <c r="HH38" i="6"/>
  <c r="HG38" i="6"/>
  <c r="HF38" i="6"/>
  <c r="HE38" i="6"/>
  <c r="HD38" i="6"/>
  <c r="HC38" i="6"/>
  <c r="HB38" i="6"/>
  <c r="HA38" i="6"/>
  <c r="GZ38" i="6"/>
  <c r="GY38" i="6"/>
  <c r="GX38" i="6"/>
  <c r="GW38" i="6"/>
  <c r="GV38" i="6"/>
  <c r="GU38" i="6"/>
  <c r="GT38" i="6"/>
  <c r="GS38" i="6"/>
  <c r="GR38" i="6"/>
  <c r="GQ38" i="6"/>
  <c r="GP38" i="6"/>
  <c r="GO38" i="6"/>
  <c r="GN38" i="6"/>
  <c r="GM38" i="6"/>
  <c r="GL38" i="6"/>
  <c r="GK38" i="6"/>
  <c r="GJ38" i="6"/>
  <c r="GI38" i="6"/>
  <c r="GH38" i="6"/>
  <c r="GG38" i="6"/>
  <c r="GF38" i="6"/>
  <c r="GE38" i="6"/>
  <c r="GD38" i="6"/>
  <c r="GC38" i="6"/>
  <c r="GB38" i="6"/>
  <c r="GA38" i="6"/>
  <c r="FZ38" i="6"/>
  <c r="FY38" i="6"/>
  <c r="FX38" i="6"/>
  <c r="FW38" i="6"/>
  <c r="FV38" i="6"/>
  <c r="FU38" i="6"/>
  <c r="FT38" i="6"/>
  <c r="FS38" i="6"/>
  <c r="FR38" i="6"/>
  <c r="FQ38" i="6"/>
  <c r="FP38" i="6"/>
  <c r="FO38" i="6"/>
  <c r="FN38" i="6"/>
  <c r="FM38" i="6"/>
  <c r="FL38" i="6"/>
  <c r="FK38" i="6"/>
  <c r="FJ38" i="6"/>
  <c r="FI38" i="6"/>
  <c r="FH38" i="6"/>
  <c r="FG38" i="6"/>
  <c r="FF38" i="6"/>
  <c r="FE38" i="6"/>
  <c r="FD38" i="6"/>
  <c r="FC38" i="6"/>
  <c r="FB38" i="6"/>
  <c r="FA38" i="6"/>
  <c r="EZ38" i="6"/>
  <c r="EY38" i="6"/>
  <c r="EX38" i="6"/>
  <c r="EW38" i="6"/>
  <c r="EV38" i="6"/>
  <c r="EU38" i="6"/>
  <c r="ET38" i="6"/>
  <c r="ES38" i="6"/>
  <c r="ER38" i="6"/>
  <c r="EQ38" i="6"/>
  <c r="EP38" i="6"/>
  <c r="EO38" i="6"/>
  <c r="EN38" i="6"/>
  <c r="EM38" i="6"/>
  <c r="EL38" i="6"/>
  <c r="EK38" i="6"/>
  <c r="EJ38" i="6"/>
  <c r="EI38" i="6"/>
  <c r="EH38" i="6"/>
  <c r="EG38" i="6"/>
  <c r="EF38" i="6"/>
  <c r="EE38" i="6"/>
  <c r="ED38" i="6"/>
  <c r="EC38" i="6"/>
  <c r="EB38" i="6"/>
  <c r="EA38" i="6"/>
  <c r="DZ38" i="6"/>
  <c r="DY38" i="6"/>
  <c r="DX38" i="6"/>
  <c r="DW38" i="6"/>
  <c r="DV38" i="6"/>
  <c r="DU38" i="6"/>
  <c r="DT38" i="6"/>
  <c r="DS38" i="6"/>
  <c r="DR38" i="6"/>
  <c r="DQ38" i="6"/>
  <c r="DP38" i="6"/>
  <c r="DO38" i="6"/>
  <c r="DN38" i="6"/>
  <c r="DM38" i="6"/>
  <c r="DL38" i="6"/>
  <c r="DK38" i="6"/>
  <c r="DJ38" i="6"/>
  <c r="DI38" i="6"/>
  <c r="DH38" i="6"/>
  <c r="DG38" i="6"/>
  <c r="DF38" i="6"/>
  <c r="DE38" i="6"/>
  <c r="DD38" i="6"/>
  <c r="DC38" i="6"/>
  <c r="DB38" i="6"/>
  <c r="DA38" i="6"/>
  <c r="CZ38" i="6"/>
  <c r="CY38" i="6"/>
  <c r="CX38" i="6"/>
  <c r="CW38" i="6"/>
  <c r="CV38" i="6"/>
  <c r="CU38" i="6"/>
  <c r="CT38" i="6"/>
  <c r="CS38" i="6"/>
  <c r="CR38" i="6"/>
  <c r="CQ38" i="6"/>
  <c r="CP38" i="6"/>
  <c r="CO38" i="6"/>
  <c r="CN38" i="6"/>
  <c r="CM38" i="6"/>
  <c r="CL38" i="6"/>
  <c r="CK38" i="6"/>
  <c r="CJ38" i="6"/>
  <c r="CI38" i="6"/>
  <c r="CH38" i="6"/>
  <c r="CG38" i="6"/>
  <c r="CF38" i="6"/>
  <c r="CE38" i="6"/>
  <c r="CD38" i="6"/>
  <c r="CC38" i="6"/>
  <c r="CB38" i="6"/>
  <c r="CA38" i="6"/>
  <c r="BZ38" i="6"/>
  <c r="BY38" i="6"/>
  <c r="BX38" i="6"/>
  <c r="BW38" i="6"/>
  <c r="BV38" i="6"/>
  <c r="BU38" i="6"/>
  <c r="BT38" i="6"/>
  <c r="BS38" i="6"/>
  <c r="BR38" i="6"/>
  <c r="BQ38" i="6"/>
  <c r="BP38" i="6"/>
  <c r="BO38" i="6"/>
  <c r="BN38" i="6"/>
  <c r="BM38" i="6"/>
  <c r="BL38" i="6"/>
  <c r="BK38" i="6"/>
  <c r="BJ38" i="6"/>
  <c r="BI38" i="6"/>
  <c r="BH38" i="6"/>
  <c r="BG38" i="6"/>
  <c r="BF38" i="6"/>
  <c r="BE38" i="6"/>
  <c r="BD38" i="6"/>
  <c r="BC38" i="6"/>
  <c r="BB38" i="6"/>
  <c r="BA38" i="6"/>
  <c r="AZ38" i="6"/>
  <c r="AY38" i="6"/>
  <c r="AX38" i="6"/>
  <c r="AW38" i="6"/>
  <c r="AV38" i="6"/>
  <c r="AU38" i="6"/>
  <c r="AT38" i="6"/>
  <c r="AS38" i="6"/>
  <c r="AR38" i="6"/>
  <c r="AQ38" i="6"/>
  <c r="AP38" i="6"/>
  <c r="AO38" i="6"/>
  <c r="AN38" i="6"/>
  <c r="AM38" i="6"/>
  <c r="AL38" i="6"/>
  <c r="AK38" i="6"/>
  <c r="AJ38" i="6"/>
  <c r="AI38" i="6"/>
  <c r="AH38" i="6"/>
  <c r="AG38" i="6"/>
  <c r="AF38" i="6"/>
  <c r="AE38" i="6"/>
  <c r="AD38" i="6"/>
  <c r="AC38" i="6"/>
  <c r="AB38" i="6"/>
  <c r="AA38" i="6"/>
  <c r="Z38" i="6"/>
  <c r="Y38" i="6"/>
  <c r="X38" i="6"/>
  <c r="W38" i="6"/>
  <c r="V38" i="6"/>
  <c r="U38" i="6"/>
  <c r="T38" i="6"/>
  <c r="S38" i="6"/>
  <c r="R38" i="6"/>
  <c r="Q38" i="6"/>
  <c r="P38" i="6"/>
  <c r="O38" i="6"/>
  <c r="N38" i="6"/>
  <c r="M38" i="6"/>
  <c r="I38" i="6"/>
  <c r="SX37" i="6"/>
  <c r="SW37" i="6"/>
  <c r="SV37" i="6"/>
  <c r="SU37" i="6"/>
  <c r="ST37" i="6"/>
  <c r="SS37" i="6"/>
  <c r="SR37" i="6"/>
  <c r="SQ37" i="6"/>
  <c r="SP37" i="6"/>
  <c r="SO37" i="6"/>
  <c r="SN37" i="6"/>
  <c r="SM37" i="6"/>
  <c r="SL37" i="6"/>
  <c r="SK37" i="6"/>
  <c r="SJ37" i="6"/>
  <c r="SI37" i="6"/>
  <c r="SH37" i="6"/>
  <c r="SG37" i="6"/>
  <c r="SF37" i="6"/>
  <c r="SE37" i="6"/>
  <c r="SD37" i="6"/>
  <c r="SC37" i="6"/>
  <c r="SB37" i="6"/>
  <c r="SA37" i="6"/>
  <c r="RZ37" i="6"/>
  <c r="RY37" i="6"/>
  <c r="RX37" i="6"/>
  <c r="RW37" i="6"/>
  <c r="RV37" i="6"/>
  <c r="RU37" i="6"/>
  <c r="RT37" i="6"/>
  <c r="RS37" i="6"/>
  <c r="RR37" i="6"/>
  <c r="RQ37" i="6"/>
  <c r="RP37" i="6"/>
  <c r="RO37" i="6"/>
  <c r="RN37" i="6"/>
  <c r="RM37" i="6"/>
  <c r="RL37" i="6"/>
  <c r="RK37" i="6"/>
  <c r="RJ37" i="6"/>
  <c r="RI37" i="6"/>
  <c r="RH37" i="6"/>
  <c r="RG37" i="6"/>
  <c r="RF37" i="6"/>
  <c r="RE37" i="6"/>
  <c r="RD37" i="6"/>
  <c r="RC37" i="6"/>
  <c r="RB37" i="6"/>
  <c r="RA37" i="6"/>
  <c r="QZ37" i="6"/>
  <c r="QY37" i="6"/>
  <c r="QX37" i="6"/>
  <c r="QW37" i="6"/>
  <c r="QV37" i="6"/>
  <c r="QU37" i="6"/>
  <c r="QT37" i="6"/>
  <c r="QS37" i="6"/>
  <c r="QR37" i="6"/>
  <c r="QQ37" i="6"/>
  <c r="QP37" i="6"/>
  <c r="QO37" i="6"/>
  <c r="QN37" i="6"/>
  <c r="QM37" i="6"/>
  <c r="QL37" i="6"/>
  <c r="QK37" i="6"/>
  <c r="QJ37" i="6"/>
  <c r="QI37" i="6"/>
  <c r="QH37" i="6"/>
  <c r="QG37" i="6"/>
  <c r="QF37" i="6"/>
  <c r="QE37" i="6"/>
  <c r="QD37" i="6"/>
  <c r="QC37" i="6"/>
  <c r="QB37" i="6"/>
  <c r="QA37" i="6"/>
  <c r="PZ37" i="6"/>
  <c r="PY37" i="6"/>
  <c r="PX37" i="6"/>
  <c r="PW37" i="6"/>
  <c r="PV37" i="6"/>
  <c r="PU37" i="6"/>
  <c r="PT37" i="6"/>
  <c r="PS37" i="6"/>
  <c r="PR37" i="6"/>
  <c r="PQ37" i="6"/>
  <c r="PP37" i="6"/>
  <c r="PO37" i="6"/>
  <c r="PN37" i="6"/>
  <c r="PM37" i="6"/>
  <c r="PL37" i="6"/>
  <c r="PK37" i="6"/>
  <c r="PJ37" i="6"/>
  <c r="PI37" i="6"/>
  <c r="PH37" i="6"/>
  <c r="PG37" i="6"/>
  <c r="PF37" i="6"/>
  <c r="PE37" i="6"/>
  <c r="PD37" i="6"/>
  <c r="PC37" i="6"/>
  <c r="PB37" i="6"/>
  <c r="PA37" i="6"/>
  <c r="OZ37" i="6"/>
  <c r="OY37" i="6"/>
  <c r="OX37" i="6"/>
  <c r="OW37" i="6"/>
  <c r="OV37" i="6"/>
  <c r="OU37" i="6"/>
  <c r="OT37" i="6"/>
  <c r="OS37" i="6"/>
  <c r="OR37" i="6"/>
  <c r="OQ37" i="6"/>
  <c r="OP37" i="6"/>
  <c r="OO37" i="6"/>
  <c r="ON37" i="6"/>
  <c r="OM37" i="6"/>
  <c r="OL37" i="6"/>
  <c r="OK37" i="6"/>
  <c r="OJ37" i="6"/>
  <c r="OI37" i="6"/>
  <c r="OH37" i="6"/>
  <c r="OG37" i="6"/>
  <c r="OF37" i="6"/>
  <c r="OE37" i="6"/>
  <c r="OD37" i="6"/>
  <c r="OC37" i="6"/>
  <c r="OB37" i="6"/>
  <c r="OA37" i="6"/>
  <c r="NZ37" i="6"/>
  <c r="NY37" i="6"/>
  <c r="NX37" i="6"/>
  <c r="NW37" i="6"/>
  <c r="NV37" i="6"/>
  <c r="NU37" i="6"/>
  <c r="NT37" i="6"/>
  <c r="NS37" i="6"/>
  <c r="NR37" i="6"/>
  <c r="NQ37" i="6"/>
  <c r="NP37" i="6"/>
  <c r="NO37" i="6"/>
  <c r="NN37" i="6"/>
  <c r="NM37" i="6"/>
  <c r="NL37" i="6"/>
  <c r="NK37" i="6"/>
  <c r="NJ37" i="6"/>
  <c r="NI37" i="6"/>
  <c r="NH37" i="6"/>
  <c r="NG37" i="6"/>
  <c r="NF37" i="6"/>
  <c r="NE37" i="6"/>
  <c r="ND37" i="6"/>
  <c r="NC37" i="6"/>
  <c r="NB37" i="6"/>
  <c r="NA37" i="6"/>
  <c r="MZ37" i="6"/>
  <c r="MY37" i="6"/>
  <c r="MX37" i="6"/>
  <c r="MW37" i="6"/>
  <c r="MV37" i="6"/>
  <c r="MU37" i="6"/>
  <c r="MT37" i="6"/>
  <c r="MS37" i="6"/>
  <c r="MR37" i="6"/>
  <c r="MQ37" i="6"/>
  <c r="MP37" i="6"/>
  <c r="MO37" i="6"/>
  <c r="MN37" i="6"/>
  <c r="MM37" i="6"/>
  <c r="ML37" i="6"/>
  <c r="MK37" i="6"/>
  <c r="MJ37" i="6"/>
  <c r="MI37" i="6"/>
  <c r="MH37" i="6"/>
  <c r="MG37" i="6"/>
  <c r="MF37" i="6"/>
  <c r="ME37" i="6"/>
  <c r="MD37" i="6"/>
  <c r="MC37" i="6"/>
  <c r="MB37" i="6"/>
  <c r="MA37" i="6"/>
  <c r="LZ37" i="6"/>
  <c r="LY37" i="6"/>
  <c r="LX37" i="6"/>
  <c r="LW37" i="6"/>
  <c r="LV37" i="6"/>
  <c r="LU37" i="6"/>
  <c r="LT37" i="6"/>
  <c r="LS37" i="6"/>
  <c r="LR37" i="6"/>
  <c r="LQ37" i="6"/>
  <c r="LP37" i="6"/>
  <c r="LO37" i="6"/>
  <c r="LN37" i="6"/>
  <c r="LM37" i="6"/>
  <c r="LL37" i="6"/>
  <c r="LK37" i="6"/>
  <c r="LJ37" i="6"/>
  <c r="LI37" i="6"/>
  <c r="LH37" i="6"/>
  <c r="LG37" i="6"/>
  <c r="LF37" i="6"/>
  <c r="LE37" i="6"/>
  <c r="LD37" i="6"/>
  <c r="LC37" i="6"/>
  <c r="LB37" i="6"/>
  <c r="LA37" i="6"/>
  <c r="KZ37" i="6"/>
  <c r="KY37" i="6"/>
  <c r="KX37" i="6"/>
  <c r="KW37" i="6"/>
  <c r="KV37" i="6"/>
  <c r="KU37" i="6"/>
  <c r="KT37" i="6"/>
  <c r="KS37" i="6"/>
  <c r="KR37" i="6"/>
  <c r="KQ37" i="6"/>
  <c r="KP37" i="6"/>
  <c r="KO37" i="6"/>
  <c r="KN37" i="6"/>
  <c r="KM37" i="6"/>
  <c r="KL37" i="6"/>
  <c r="KK37" i="6"/>
  <c r="KJ37" i="6"/>
  <c r="KI37" i="6"/>
  <c r="KH37" i="6"/>
  <c r="KG37" i="6"/>
  <c r="KF37" i="6"/>
  <c r="KE37" i="6"/>
  <c r="KD37" i="6"/>
  <c r="KC37" i="6"/>
  <c r="KB37" i="6"/>
  <c r="KA37" i="6"/>
  <c r="JZ37" i="6"/>
  <c r="JY37" i="6"/>
  <c r="JX37" i="6"/>
  <c r="JW37" i="6"/>
  <c r="JV37" i="6"/>
  <c r="JU37" i="6"/>
  <c r="JT37" i="6"/>
  <c r="JS37" i="6"/>
  <c r="JR37" i="6"/>
  <c r="JQ37" i="6"/>
  <c r="JP37" i="6"/>
  <c r="JO37" i="6"/>
  <c r="JN37" i="6"/>
  <c r="JM37" i="6"/>
  <c r="JL37" i="6"/>
  <c r="JK37" i="6"/>
  <c r="JJ37" i="6"/>
  <c r="JI37" i="6"/>
  <c r="JH37" i="6"/>
  <c r="JG37" i="6"/>
  <c r="JF37" i="6"/>
  <c r="JE37" i="6"/>
  <c r="JD37" i="6"/>
  <c r="JC37" i="6"/>
  <c r="JB37" i="6"/>
  <c r="JA37" i="6"/>
  <c r="IZ37" i="6"/>
  <c r="IY37" i="6"/>
  <c r="IX37" i="6"/>
  <c r="IW37" i="6"/>
  <c r="IV37" i="6"/>
  <c r="IU37" i="6"/>
  <c r="IT37" i="6"/>
  <c r="IS37" i="6"/>
  <c r="IR37" i="6"/>
  <c r="IQ37" i="6"/>
  <c r="IP37" i="6"/>
  <c r="IO37" i="6"/>
  <c r="IN37" i="6"/>
  <c r="IM37" i="6"/>
  <c r="IL37" i="6"/>
  <c r="IK37" i="6"/>
  <c r="IJ37" i="6"/>
  <c r="II37" i="6"/>
  <c r="IH37" i="6"/>
  <c r="IG37" i="6"/>
  <c r="IF37" i="6"/>
  <c r="IE37" i="6"/>
  <c r="ID37" i="6"/>
  <c r="IC37" i="6"/>
  <c r="IB37" i="6"/>
  <c r="IA37" i="6"/>
  <c r="HZ37" i="6"/>
  <c r="HY37" i="6"/>
  <c r="HX37" i="6"/>
  <c r="HW37" i="6"/>
  <c r="HV37" i="6"/>
  <c r="HU37" i="6"/>
  <c r="HT37" i="6"/>
  <c r="HS37" i="6"/>
  <c r="HR37" i="6"/>
  <c r="HQ37" i="6"/>
  <c r="HP37" i="6"/>
  <c r="HO37" i="6"/>
  <c r="HN37" i="6"/>
  <c r="HM37" i="6"/>
  <c r="HL37" i="6"/>
  <c r="HK37" i="6"/>
  <c r="HJ37" i="6"/>
  <c r="HI37" i="6"/>
  <c r="HH37" i="6"/>
  <c r="HG37" i="6"/>
  <c r="HF37" i="6"/>
  <c r="HE37" i="6"/>
  <c r="HD37" i="6"/>
  <c r="HC37" i="6"/>
  <c r="HB37" i="6"/>
  <c r="HA37" i="6"/>
  <c r="GZ37" i="6"/>
  <c r="GY37" i="6"/>
  <c r="GX37" i="6"/>
  <c r="GW37" i="6"/>
  <c r="GV37" i="6"/>
  <c r="GU37" i="6"/>
  <c r="GT37" i="6"/>
  <c r="GS37" i="6"/>
  <c r="GR37" i="6"/>
  <c r="GQ37" i="6"/>
  <c r="GP37" i="6"/>
  <c r="GO37" i="6"/>
  <c r="GN37" i="6"/>
  <c r="GM37" i="6"/>
  <c r="GL37" i="6"/>
  <c r="GK37" i="6"/>
  <c r="GJ37" i="6"/>
  <c r="GI37" i="6"/>
  <c r="GH37" i="6"/>
  <c r="GG37" i="6"/>
  <c r="GF37" i="6"/>
  <c r="GE37" i="6"/>
  <c r="GD37" i="6"/>
  <c r="GC37" i="6"/>
  <c r="GB37" i="6"/>
  <c r="GA37" i="6"/>
  <c r="FZ37" i="6"/>
  <c r="FY37" i="6"/>
  <c r="FX37" i="6"/>
  <c r="FW37" i="6"/>
  <c r="FV37" i="6"/>
  <c r="FU37" i="6"/>
  <c r="FT37" i="6"/>
  <c r="FS37" i="6"/>
  <c r="FR37" i="6"/>
  <c r="FQ37" i="6"/>
  <c r="FP37" i="6"/>
  <c r="FO37" i="6"/>
  <c r="FN37" i="6"/>
  <c r="FM37" i="6"/>
  <c r="FL37" i="6"/>
  <c r="FK37" i="6"/>
  <c r="FJ37" i="6"/>
  <c r="FI37" i="6"/>
  <c r="FH37" i="6"/>
  <c r="FG37" i="6"/>
  <c r="FF37" i="6"/>
  <c r="FE37" i="6"/>
  <c r="FD37" i="6"/>
  <c r="FC37" i="6"/>
  <c r="FB37" i="6"/>
  <c r="FA37" i="6"/>
  <c r="EZ37" i="6"/>
  <c r="EY37" i="6"/>
  <c r="EX37" i="6"/>
  <c r="EW37" i="6"/>
  <c r="EV37" i="6"/>
  <c r="EU37" i="6"/>
  <c r="ET37" i="6"/>
  <c r="ES37" i="6"/>
  <c r="ER37" i="6"/>
  <c r="EQ37" i="6"/>
  <c r="EP37" i="6"/>
  <c r="EO37" i="6"/>
  <c r="EN37" i="6"/>
  <c r="EM37" i="6"/>
  <c r="EL37" i="6"/>
  <c r="EK37" i="6"/>
  <c r="EJ37" i="6"/>
  <c r="EI37" i="6"/>
  <c r="EH37" i="6"/>
  <c r="EG37" i="6"/>
  <c r="EF37" i="6"/>
  <c r="EE37" i="6"/>
  <c r="ED37" i="6"/>
  <c r="EC37" i="6"/>
  <c r="EB37" i="6"/>
  <c r="EA37" i="6"/>
  <c r="DZ37" i="6"/>
  <c r="DY37" i="6"/>
  <c r="DX37" i="6"/>
  <c r="DW37" i="6"/>
  <c r="DV37" i="6"/>
  <c r="DU37" i="6"/>
  <c r="DT37" i="6"/>
  <c r="DS37" i="6"/>
  <c r="DR37" i="6"/>
  <c r="DQ37" i="6"/>
  <c r="DP37" i="6"/>
  <c r="DO37" i="6"/>
  <c r="DN37" i="6"/>
  <c r="DM37" i="6"/>
  <c r="DL37" i="6"/>
  <c r="DK37" i="6"/>
  <c r="DJ37" i="6"/>
  <c r="DI37" i="6"/>
  <c r="DH37" i="6"/>
  <c r="DG37" i="6"/>
  <c r="DF37" i="6"/>
  <c r="DE37" i="6"/>
  <c r="DD37" i="6"/>
  <c r="DC37" i="6"/>
  <c r="DB37" i="6"/>
  <c r="DA37" i="6"/>
  <c r="CZ37" i="6"/>
  <c r="CY37" i="6"/>
  <c r="CX37" i="6"/>
  <c r="CW37" i="6"/>
  <c r="CV37" i="6"/>
  <c r="CU37" i="6"/>
  <c r="CT37" i="6"/>
  <c r="CS37" i="6"/>
  <c r="CR37" i="6"/>
  <c r="CQ37" i="6"/>
  <c r="CP37" i="6"/>
  <c r="CO37" i="6"/>
  <c r="CN37" i="6"/>
  <c r="CM37" i="6"/>
  <c r="CL37" i="6"/>
  <c r="CK37" i="6"/>
  <c r="CJ37" i="6"/>
  <c r="CI37" i="6"/>
  <c r="CH37" i="6"/>
  <c r="CG37" i="6"/>
  <c r="CF37" i="6"/>
  <c r="CE37" i="6"/>
  <c r="CD37" i="6"/>
  <c r="CC37" i="6"/>
  <c r="CB37" i="6"/>
  <c r="CA37" i="6"/>
  <c r="BZ37" i="6"/>
  <c r="BY37" i="6"/>
  <c r="BX37" i="6"/>
  <c r="BW37" i="6"/>
  <c r="BV37" i="6"/>
  <c r="BU37" i="6"/>
  <c r="BT37" i="6"/>
  <c r="BS37" i="6"/>
  <c r="BR37" i="6"/>
  <c r="BQ37" i="6"/>
  <c r="BP37" i="6"/>
  <c r="BO37" i="6"/>
  <c r="BN37" i="6"/>
  <c r="BM37" i="6"/>
  <c r="BL37" i="6"/>
  <c r="BK37" i="6"/>
  <c r="BJ37" i="6"/>
  <c r="BI37" i="6"/>
  <c r="BH37" i="6"/>
  <c r="BG37" i="6"/>
  <c r="BF37" i="6"/>
  <c r="BE37" i="6"/>
  <c r="BD37" i="6"/>
  <c r="BC37" i="6"/>
  <c r="BB37" i="6"/>
  <c r="BA37" i="6"/>
  <c r="AZ37" i="6"/>
  <c r="AY37" i="6"/>
  <c r="AX37" i="6"/>
  <c r="AW37" i="6"/>
  <c r="AV37" i="6"/>
  <c r="AU37" i="6"/>
  <c r="AT37" i="6"/>
  <c r="AS37" i="6"/>
  <c r="AR37" i="6"/>
  <c r="AQ37" i="6"/>
  <c r="AP37" i="6"/>
  <c r="AO37" i="6"/>
  <c r="AN37" i="6"/>
  <c r="AM37" i="6"/>
  <c r="AL37" i="6"/>
  <c r="AK37" i="6"/>
  <c r="AJ37" i="6"/>
  <c r="AI37" i="6"/>
  <c r="AH37" i="6"/>
  <c r="AG37" i="6"/>
  <c r="AF37" i="6"/>
  <c r="AE37" i="6"/>
  <c r="AD37" i="6"/>
  <c r="AC37" i="6"/>
  <c r="AB37" i="6"/>
  <c r="AA37" i="6"/>
  <c r="Z37" i="6"/>
  <c r="Y37" i="6"/>
  <c r="X37" i="6"/>
  <c r="W37" i="6"/>
  <c r="V37" i="6"/>
  <c r="U37" i="6"/>
  <c r="T37" i="6"/>
  <c r="S37" i="6"/>
  <c r="R37" i="6"/>
  <c r="Q37" i="6"/>
  <c r="P37" i="6"/>
  <c r="O37" i="6"/>
  <c r="N37" i="6"/>
  <c r="M37" i="6"/>
  <c r="I37" i="6"/>
  <c r="I36" i="6"/>
  <c r="I35" i="6"/>
  <c r="I34" i="6"/>
  <c r="I33" i="6"/>
  <c r="SX30" i="6"/>
  <c r="SW30" i="6"/>
  <c r="SV30" i="6"/>
  <c r="SU30" i="6"/>
  <c r="ST30" i="6"/>
  <c r="SS30" i="6"/>
  <c r="SR30" i="6"/>
  <c r="SQ30" i="6"/>
  <c r="SP30" i="6"/>
  <c r="SO30" i="6"/>
  <c r="SN30" i="6"/>
  <c r="SM30" i="6"/>
  <c r="SL30" i="6"/>
  <c r="SK30" i="6"/>
  <c r="SJ30" i="6"/>
  <c r="SI30" i="6"/>
  <c r="SH30" i="6"/>
  <c r="SG30" i="6"/>
  <c r="SF30" i="6"/>
  <c r="SE30" i="6"/>
  <c r="SD30" i="6"/>
  <c r="SC30" i="6"/>
  <c r="SB30" i="6"/>
  <c r="SA30" i="6"/>
  <c r="RZ30" i="6"/>
  <c r="RY30" i="6"/>
  <c r="RX30" i="6"/>
  <c r="RW30" i="6"/>
  <c r="RV30" i="6"/>
  <c r="RU30" i="6"/>
  <c r="RT30" i="6"/>
  <c r="RS30" i="6"/>
  <c r="RR30" i="6"/>
  <c r="RQ30" i="6"/>
  <c r="RP30" i="6"/>
  <c r="RO30" i="6"/>
  <c r="RN30" i="6"/>
  <c r="RM30" i="6"/>
  <c r="RL30" i="6"/>
  <c r="RK30" i="6"/>
  <c r="RJ30" i="6"/>
  <c r="RI30" i="6"/>
  <c r="RH30" i="6"/>
  <c r="RG30" i="6"/>
  <c r="RF30" i="6"/>
  <c r="RE30" i="6"/>
  <c r="RD30" i="6"/>
  <c r="RC30" i="6"/>
  <c r="RB30" i="6"/>
  <c r="RA30" i="6"/>
  <c r="QZ30" i="6"/>
  <c r="QY30" i="6"/>
  <c r="QX30" i="6"/>
  <c r="QW30" i="6"/>
  <c r="QV30" i="6"/>
  <c r="QU30" i="6"/>
  <c r="QT30" i="6"/>
  <c r="QS30" i="6"/>
  <c r="QR30" i="6"/>
  <c r="QQ30" i="6"/>
  <c r="QP30" i="6"/>
  <c r="QO30" i="6"/>
  <c r="QN30" i="6"/>
  <c r="QM30" i="6"/>
  <c r="QL30" i="6"/>
  <c r="QK30" i="6"/>
  <c r="QJ30" i="6"/>
  <c r="QI30" i="6"/>
  <c r="QH30" i="6"/>
  <c r="QG30" i="6"/>
  <c r="QF30" i="6"/>
  <c r="QE30" i="6"/>
  <c r="QD30" i="6"/>
  <c r="QC30" i="6"/>
  <c r="QB30" i="6"/>
  <c r="QA30" i="6"/>
  <c r="PZ30" i="6"/>
  <c r="PY30" i="6"/>
  <c r="PX30" i="6"/>
  <c r="PW30" i="6"/>
  <c r="PV30" i="6"/>
  <c r="PU30" i="6"/>
  <c r="PT30" i="6"/>
  <c r="PS30" i="6"/>
  <c r="PR30" i="6"/>
  <c r="PQ30" i="6"/>
  <c r="PP30" i="6"/>
  <c r="PO30" i="6"/>
  <c r="PN30" i="6"/>
  <c r="PM30" i="6"/>
  <c r="PL30" i="6"/>
  <c r="PK30" i="6"/>
  <c r="PJ30" i="6"/>
  <c r="PI30" i="6"/>
  <c r="PH30" i="6"/>
  <c r="PG30" i="6"/>
  <c r="PF30" i="6"/>
  <c r="PE30" i="6"/>
  <c r="PD30" i="6"/>
  <c r="PC30" i="6"/>
  <c r="PB30" i="6"/>
  <c r="PA30" i="6"/>
  <c r="OZ30" i="6"/>
  <c r="OY30" i="6"/>
  <c r="OX30" i="6"/>
  <c r="OW30" i="6"/>
  <c r="OV30" i="6"/>
  <c r="OU30" i="6"/>
  <c r="OT30" i="6"/>
  <c r="OS30" i="6"/>
  <c r="OR30" i="6"/>
  <c r="OQ30" i="6"/>
  <c r="OP30" i="6"/>
  <c r="OO30" i="6"/>
  <c r="ON30" i="6"/>
  <c r="OM30" i="6"/>
  <c r="OL30" i="6"/>
  <c r="OK30" i="6"/>
  <c r="OJ30" i="6"/>
  <c r="OI30" i="6"/>
  <c r="OH30" i="6"/>
  <c r="OG30" i="6"/>
  <c r="OF30" i="6"/>
  <c r="OE30" i="6"/>
  <c r="OD30" i="6"/>
  <c r="OC30" i="6"/>
  <c r="OB30" i="6"/>
  <c r="OA30" i="6"/>
  <c r="NZ30" i="6"/>
  <c r="NY30" i="6"/>
  <c r="NX30" i="6"/>
  <c r="NW30" i="6"/>
  <c r="NV30" i="6"/>
  <c r="NU30" i="6"/>
  <c r="NT30" i="6"/>
  <c r="NS30" i="6"/>
  <c r="NR30" i="6"/>
  <c r="NQ30" i="6"/>
  <c r="NP30" i="6"/>
  <c r="NO30" i="6"/>
  <c r="NN30" i="6"/>
  <c r="NM30" i="6"/>
  <c r="NL30" i="6"/>
  <c r="NK30" i="6"/>
  <c r="NJ30" i="6"/>
  <c r="NI30" i="6"/>
  <c r="NH30" i="6"/>
  <c r="NG30" i="6"/>
  <c r="NF30" i="6"/>
  <c r="NE30" i="6"/>
  <c r="ND30" i="6"/>
  <c r="NC30" i="6"/>
  <c r="NB30" i="6"/>
  <c r="NA30" i="6"/>
  <c r="MZ30" i="6"/>
  <c r="MY30" i="6"/>
  <c r="MX30" i="6"/>
  <c r="MW30" i="6"/>
  <c r="MV30" i="6"/>
  <c r="MU30" i="6"/>
  <c r="MT30" i="6"/>
  <c r="MS30" i="6"/>
  <c r="MR30" i="6"/>
  <c r="MQ30" i="6"/>
  <c r="MP30" i="6"/>
  <c r="MO30" i="6"/>
  <c r="MN30" i="6"/>
  <c r="MM30" i="6"/>
  <c r="ML30" i="6"/>
  <c r="MK30" i="6"/>
  <c r="MJ30" i="6"/>
  <c r="MI30" i="6"/>
  <c r="MH30" i="6"/>
  <c r="MG30" i="6"/>
  <c r="MF30" i="6"/>
  <c r="ME30" i="6"/>
  <c r="MD30" i="6"/>
  <c r="MC30" i="6"/>
  <c r="MB30" i="6"/>
  <c r="MA30" i="6"/>
  <c r="LZ30" i="6"/>
  <c r="LY30" i="6"/>
  <c r="LX30" i="6"/>
  <c r="LW30" i="6"/>
  <c r="LV30" i="6"/>
  <c r="LU30" i="6"/>
  <c r="LT30" i="6"/>
  <c r="LS30" i="6"/>
  <c r="LR30" i="6"/>
  <c r="LQ30" i="6"/>
  <c r="LP30" i="6"/>
  <c r="LO30" i="6"/>
  <c r="LN30" i="6"/>
  <c r="LM30" i="6"/>
  <c r="LL30" i="6"/>
  <c r="LK30" i="6"/>
  <c r="LJ30" i="6"/>
  <c r="LI30" i="6"/>
  <c r="LH30" i="6"/>
  <c r="LG30" i="6"/>
  <c r="LF30" i="6"/>
  <c r="LE30" i="6"/>
  <c r="LD30" i="6"/>
  <c r="LC30" i="6"/>
  <c r="LB30" i="6"/>
  <c r="LA30" i="6"/>
  <c r="KZ30" i="6"/>
  <c r="KY30" i="6"/>
  <c r="KX30" i="6"/>
  <c r="KW30" i="6"/>
  <c r="KV30" i="6"/>
  <c r="KU30" i="6"/>
  <c r="KT30" i="6"/>
  <c r="KS30" i="6"/>
  <c r="KR30" i="6"/>
  <c r="KQ30" i="6"/>
  <c r="KP30" i="6"/>
  <c r="KO30" i="6"/>
  <c r="KN30" i="6"/>
  <c r="KM30" i="6"/>
  <c r="KL30" i="6"/>
  <c r="KK30" i="6"/>
  <c r="KJ30" i="6"/>
  <c r="KI30" i="6"/>
  <c r="KH30" i="6"/>
  <c r="KG30" i="6"/>
  <c r="KF30" i="6"/>
  <c r="KE30" i="6"/>
  <c r="KD30" i="6"/>
  <c r="KC30" i="6"/>
  <c r="KB30" i="6"/>
  <c r="KA30" i="6"/>
  <c r="JZ30" i="6"/>
  <c r="JY30" i="6"/>
  <c r="JX30" i="6"/>
  <c r="JW30" i="6"/>
  <c r="JV30" i="6"/>
  <c r="JU30" i="6"/>
  <c r="JT30" i="6"/>
  <c r="JS30" i="6"/>
  <c r="JR30" i="6"/>
  <c r="JQ30" i="6"/>
  <c r="JP30" i="6"/>
  <c r="JO30" i="6"/>
  <c r="JN30" i="6"/>
  <c r="JM30" i="6"/>
  <c r="JL30" i="6"/>
  <c r="JK30" i="6"/>
  <c r="JJ30" i="6"/>
  <c r="JI30" i="6"/>
  <c r="JH30" i="6"/>
  <c r="JG30" i="6"/>
  <c r="JF30" i="6"/>
  <c r="JE30" i="6"/>
  <c r="JD30" i="6"/>
  <c r="JC30" i="6"/>
  <c r="JB30" i="6"/>
  <c r="JA30" i="6"/>
  <c r="IZ30" i="6"/>
  <c r="IY30" i="6"/>
  <c r="IX30" i="6"/>
  <c r="IW30" i="6"/>
  <c r="IV30" i="6"/>
  <c r="IU30" i="6"/>
  <c r="IT30" i="6"/>
  <c r="IS30" i="6"/>
  <c r="IR30" i="6"/>
  <c r="IQ30" i="6"/>
  <c r="IP30" i="6"/>
  <c r="IO30" i="6"/>
  <c r="IN30" i="6"/>
  <c r="IM30" i="6"/>
  <c r="IL30" i="6"/>
  <c r="IK30" i="6"/>
  <c r="IJ30" i="6"/>
  <c r="II30" i="6"/>
  <c r="IH30" i="6"/>
  <c r="IG30" i="6"/>
  <c r="IF30" i="6"/>
  <c r="IE30" i="6"/>
  <c r="ID30" i="6"/>
  <c r="IC30" i="6"/>
  <c r="IB30" i="6"/>
  <c r="IA30" i="6"/>
  <c r="HZ30" i="6"/>
  <c r="HY30" i="6"/>
  <c r="HX30" i="6"/>
  <c r="HW30" i="6"/>
  <c r="HV30" i="6"/>
  <c r="HU30" i="6"/>
  <c r="HT30" i="6"/>
  <c r="HS30" i="6"/>
  <c r="HR30" i="6"/>
  <c r="HQ30" i="6"/>
  <c r="HP30" i="6"/>
  <c r="HO30" i="6"/>
  <c r="HN30" i="6"/>
  <c r="HM30" i="6"/>
  <c r="HL30" i="6"/>
  <c r="HK30" i="6"/>
  <c r="HJ30" i="6"/>
  <c r="HI30" i="6"/>
  <c r="HH30" i="6"/>
  <c r="HG30" i="6"/>
  <c r="HF30" i="6"/>
  <c r="HE30" i="6"/>
  <c r="HD30" i="6"/>
  <c r="HC30" i="6"/>
  <c r="HB30" i="6"/>
  <c r="HA30" i="6"/>
  <c r="GZ30" i="6"/>
  <c r="GY30" i="6"/>
  <c r="GX30" i="6"/>
  <c r="GW30" i="6"/>
  <c r="GV30" i="6"/>
  <c r="GU30" i="6"/>
  <c r="GT30" i="6"/>
  <c r="GS30" i="6"/>
  <c r="GR30" i="6"/>
  <c r="GQ30" i="6"/>
  <c r="GP30" i="6"/>
  <c r="GO30" i="6"/>
  <c r="GN30" i="6"/>
  <c r="GM30" i="6"/>
  <c r="GL30" i="6"/>
  <c r="GK30" i="6"/>
  <c r="GJ30" i="6"/>
  <c r="GI30" i="6"/>
  <c r="GH30" i="6"/>
  <c r="GG30" i="6"/>
  <c r="GF30" i="6"/>
  <c r="GE30" i="6"/>
  <c r="GD30" i="6"/>
  <c r="GC30" i="6"/>
  <c r="GB30" i="6"/>
  <c r="GA30" i="6"/>
  <c r="FZ30" i="6"/>
  <c r="FY30" i="6"/>
  <c r="FX30" i="6"/>
  <c r="FW30" i="6"/>
  <c r="FV30" i="6"/>
  <c r="FU30" i="6"/>
  <c r="FT30" i="6"/>
  <c r="FS30" i="6"/>
  <c r="FR30" i="6"/>
  <c r="FQ30" i="6"/>
  <c r="FP30" i="6"/>
  <c r="FO30" i="6"/>
  <c r="FN30" i="6"/>
  <c r="FM30" i="6"/>
  <c r="FL30" i="6"/>
  <c r="FK30" i="6"/>
  <c r="FJ30" i="6"/>
  <c r="FI30" i="6"/>
  <c r="FH30" i="6"/>
  <c r="FG30" i="6"/>
  <c r="FF30" i="6"/>
  <c r="FE30" i="6"/>
  <c r="FD30" i="6"/>
  <c r="FC30" i="6"/>
  <c r="FB30" i="6"/>
  <c r="FA30" i="6"/>
  <c r="EZ30" i="6"/>
  <c r="EY30" i="6"/>
  <c r="EX30" i="6"/>
  <c r="EW30" i="6"/>
  <c r="EV30" i="6"/>
  <c r="EU30" i="6"/>
  <c r="ET30" i="6"/>
  <c r="ES30" i="6"/>
  <c r="ER30" i="6"/>
  <c r="EQ30" i="6"/>
  <c r="EP30" i="6"/>
  <c r="EO30" i="6"/>
  <c r="EN30" i="6"/>
  <c r="EM30" i="6"/>
  <c r="EL30" i="6"/>
  <c r="EK30" i="6"/>
  <c r="EJ30" i="6"/>
  <c r="EI30" i="6"/>
  <c r="EH30" i="6"/>
  <c r="EG30" i="6"/>
  <c r="EF30" i="6"/>
  <c r="EE30" i="6"/>
  <c r="ED30" i="6"/>
  <c r="EC30" i="6"/>
  <c r="EB30" i="6"/>
  <c r="EA30" i="6"/>
  <c r="DZ30" i="6"/>
  <c r="DY30" i="6"/>
  <c r="DX30" i="6"/>
  <c r="DW30" i="6"/>
  <c r="DV30" i="6"/>
  <c r="DU30" i="6"/>
  <c r="DT30" i="6"/>
  <c r="DS30" i="6"/>
  <c r="DR30" i="6"/>
  <c r="DQ30" i="6"/>
  <c r="DP30" i="6"/>
  <c r="DO30" i="6"/>
  <c r="DN30" i="6"/>
  <c r="DM30" i="6"/>
  <c r="DL30" i="6"/>
  <c r="DK30" i="6"/>
  <c r="DJ30" i="6"/>
  <c r="DI30" i="6"/>
  <c r="DH30" i="6"/>
  <c r="DG30" i="6"/>
  <c r="DF30" i="6"/>
  <c r="DE30" i="6"/>
  <c r="DD30" i="6"/>
  <c r="DC30" i="6"/>
  <c r="DB30" i="6"/>
  <c r="DA30" i="6"/>
  <c r="CZ30" i="6"/>
  <c r="CY30" i="6"/>
  <c r="CX30" i="6"/>
  <c r="CW30" i="6"/>
  <c r="CV30" i="6"/>
  <c r="CU30" i="6"/>
  <c r="CT30" i="6"/>
  <c r="CS30" i="6"/>
  <c r="CR30" i="6"/>
  <c r="CQ30" i="6"/>
  <c r="CP30" i="6"/>
  <c r="CO30" i="6"/>
  <c r="CN30" i="6"/>
  <c r="CM30" i="6"/>
  <c r="CL30" i="6"/>
  <c r="CK30" i="6"/>
  <c r="CJ30" i="6"/>
  <c r="CI30" i="6"/>
  <c r="CH30" i="6"/>
  <c r="CG30" i="6"/>
  <c r="CF30" i="6"/>
  <c r="CE30" i="6"/>
  <c r="CD30" i="6"/>
  <c r="CC30" i="6"/>
  <c r="CB30" i="6"/>
  <c r="CA30" i="6"/>
  <c r="BZ30" i="6"/>
  <c r="BY30" i="6"/>
  <c r="BX30" i="6"/>
  <c r="BW30" i="6"/>
  <c r="BV30" i="6"/>
  <c r="BU30" i="6"/>
  <c r="BT30" i="6"/>
  <c r="BS30" i="6"/>
  <c r="BR30" i="6"/>
  <c r="BQ30" i="6"/>
  <c r="BP30" i="6"/>
  <c r="BO30" i="6"/>
  <c r="BN30" i="6"/>
  <c r="BM30" i="6"/>
  <c r="BL30" i="6"/>
  <c r="BK30" i="6"/>
  <c r="BJ30" i="6"/>
  <c r="BI30" i="6"/>
  <c r="BH30" i="6"/>
  <c r="BG30" i="6"/>
  <c r="BF30" i="6"/>
  <c r="BE30" i="6"/>
  <c r="BD30" i="6"/>
  <c r="BC30" i="6"/>
  <c r="BB30" i="6"/>
  <c r="BA30" i="6"/>
  <c r="AZ30" i="6"/>
  <c r="AY30" i="6"/>
  <c r="AX30" i="6"/>
  <c r="AW30" i="6"/>
  <c r="AV30" i="6"/>
  <c r="AU30" i="6"/>
  <c r="AT30" i="6"/>
  <c r="AS30" i="6"/>
  <c r="AR30" i="6"/>
  <c r="AQ30" i="6"/>
  <c r="AP30" i="6"/>
  <c r="AO30" i="6"/>
  <c r="AN30" i="6"/>
  <c r="AM30" i="6"/>
  <c r="AL30" i="6"/>
  <c r="AK30" i="6"/>
  <c r="AJ30" i="6"/>
  <c r="AI30" i="6"/>
  <c r="AH30" i="6"/>
  <c r="AG30" i="6"/>
  <c r="AF30" i="6"/>
  <c r="AE30" i="6"/>
  <c r="AD30" i="6"/>
  <c r="AC30" i="6"/>
  <c r="AB30" i="6"/>
  <c r="AA30" i="6"/>
  <c r="Z30" i="6"/>
  <c r="Y30" i="6"/>
  <c r="X30" i="6"/>
  <c r="W30" i="6"/>
  <c r="V30" i="6"/>
  <c r="U30" i="6"/>
  <c r="T30" i="6"/>
  <c r="S30" i="6"/>
  <c r="R30" i="6"/>
  <c r="Q30" i="6"/>
  <c r="P30" i="6"/>
  <c r="O30" i="6"/>
  <c r="N30" i="6"/>
  <c r="M30" i="6"/>
  <c r="I30" i="6"/>
  <c r="SX29" i="6"/>
  <c r="SW29" i="6"/>
  <c r="SV29" i="6"/>
  <c r="SU29" i="6"/>
  <c r="ST29" i="6"/>
  <c r="SS29" i="6"/>
  <c r="SR29" i="6"/>
  <c r="SQ29" i="6"/>
  <c r="SP29" i="6"/>
  <c r="SO29" i="6"/>
  <c r="SN29" i="6"/>
  <c r="SM29" i="6"/>
  <c r="SL29" i="6"/>
  <c r="SK29" i="6"/>
  <c r="SJ29" i="6"/>
  <c r="SI29" i="6"/>
  <c r="SH29" i="6"/>
  <c r="SG29" i="6"/>
  <c r="SF29" i="6"/>
  <c r="SE29" i="6"/>
  <c r="SD29" i="6"/>
  <c r="SC29" i="6"/>
  <c r="SB29" i="6"/>
  <c r="SA29" i="6"/>
  <c r="RZ29" i="6"/>
  <c r="RY29" i="6"/>
  <c r="RX29" i="6"/>
  <c r="RW29" i="6"/>
  <c r="RV29" i="6"/>
  <c r="RU29" i="6"/>
  <c r="RT29" i="6"/>
  <c r="RS29" i="6"/>
  <c r="RR29" i="6"/>
  <c r="RQ29" i="6"/>
  <c r="RP29" i="6"/>
  <c r="RO29" i="6"/>
  <c r="RN29" i="6"/>
  <c r="RM29" i="6"/>
  <c r="RL29" i="6"/>
  <c r="RK29" i="6"/>
  <c r="RJ29" i="6"/>
  <c r="RI29" i="6"/>
  <c r="RH29" i="6"/>
  <c r="RG29" i="6"/>
  <c r="RF29" i="6"/>
  <c r="RE29" i="6"/>
  <c r="RD29" i="6"/>
  <c r="RC29" i="6"/>
  <c r="RB29" i="6"/>
  <c r="RA29" i="6"/>
  <c r="QZ29" i="6"/>
  <c r="QY29" i="6"/>
  <c r="QX29" i="6"/>
  <c r="QW29" i="6"/>
  <c r="QV29" i="6"/>
  <c r="QU29" i="6"/>
  <c r="QT29" i="6"/>
  <c r="QS29" i="6"/>
  <c r="QR29" i="6"/>
  <c r="QQ29" i="6"/>
  <c r="QP29" i="6"/>
  <c r="QO29" i="6"/>
  <c r="QN29" i="6"/>
  <c r="QM29" i="6"/>
  <c r="QL29" i="6"/>
  <c r="QK29" i="6"/>
  <c r="QJ29" i="6"/>
  <c r="QI29" i="6"/>
  <c r="QH29" i="6"/>
  <c r="QG29" i="6"/>
  <c r="QF29" i="6"/>
  <c r="QE29" i="6"/>
  <c r="QD29" i="6"/>
  <c r="QC29" i="6"/>
  <c r="QB29" i="6"/>
  <c r="QA29" i="6"/>
  <c r="PZ29" i="6"/>
  <c r="PY29" i="6"/>
  <c r="PX29" i="6"/>
  <c r="PW29" i="6"/>
  <c r="PV29" i="6"/>
  <c r="PU29" i="6"/>
  <c r="PT29" i="6"/>
  <c r="PS29" i="6"/>
  <c r="PR29" i="6"/>
  <c r="PQ29" i="6"/>
  <c r="PP29" i="6"/>
  <c r="PO29" i="6"/>
  <c r="PN29" i="6"/>
  <c r="PM29" i="6"/>
  <c r="PL29" i="6"/>
  <c r="PK29" i="6"/>
  <c r="PJ29" i="6"/>
  <c r="PI29" i="6"/>
  <c r="PH29" i="6"/>
  <c r="PG29" i="6"/>
  <c r="PF29" i="6"/>
  <c r="PE29" i="6"/>
  <c r="PD29" i="6"/>
  <c r="PC29" i="6"/>
  <c r="PB29" i="6"/>
  <c r="PA29" i="6"/>
  <c r="OZ29" i="6"/>
  <c r="OY29" i="6"/>
  <c r="OX29" i="6"/>
  <c r="OW29" i="6"/>
  <c r="OV29" i="6"/>
  <c r="OU29" i="6"/>
  <c r="OT29" i="6"/>
  <c r="OS29" i="6"/>
  <c r="OR29" i="6"/>
  <c r="OQ29" i="6"/>
  <c r="OP29" i="6"/>
  <c r="OO29" i="6"/>
  <c r="ON29" i="6"/>
  <c r="OM29" i="6"/>
  <c r="OL29" i="6"/>
  <c r="OK29" i="6"/>
  <c r="OJ29" i="6"/>
  <c r="OI29" i="6"/>
  <c r="OH29" i="6"/>
  <c r="OG29" i="6"/>
  <c r="OF29" i="6"/>
  <c r="OE29" i="6"/>
  <c r="OD29" i="6"/>
  <c r="OC29" i="6"/>
  <c r="OB29" i="6"/>
  <c r="OA29" i="6"/>
  <c r="NZ29" i="6"/>
  <c r="NY29" i="6"/>
  <c r="NX29" i="6"/>
  <c r="NW29" i="6"/>
  <c r="NV29" i="6"/>
  <c r="NU29" i="6"/>
  <c r="NT29" i="6"/>
  <c r="NS29" i="6"/>
  <c r="NR29" i="6"/>
  <c r="NQ29" i="6"/>
  <c r="NP29" i="6"/>
  <c r="NO29" i="6"/>
  <c r="NN29" i="6"/>
  <c r="NM29" i="6"/>
  <c r="NL29" i="6"/>
  <c r="NK29" i="6"/>
  <c r="NJ29" i="6"/>
  <c r="NI29" i="6"/>
  <c r="NH29" i="6"/>
  <c r="NG29" i="6"/>
  <c r="NF29" i="6"/>
  <c r="NE29" i="6"/>
  <c r="ND29" i="6"/>
  <c r="NC29" i="6"/>
  <c r="NB29" i="6"/>
  <c r="NA29" i="6"/>
  <c r="MZ29" i="6"/>
  <c r="MY29" i="6"/>
  <c r="MX29" i="6"/>
  <c r="MW29" i="6"/>
  <c r="MV29" i="6"/>
  <c r="MU29" i="6"/>
  <c r="MT29" i="6"/>
  <c r="MS29" i="6"/>
  <c r="MR29" i="6"/>
  <c r="MQ29" i="6"/>
  <c r="MP29" i="6"/>
  <c r="MO29" i="6"/>
  <c r="MN29" i="6"/>
  <c r="MM29" i="6"/>
  <c r="ML29" i="6"/>
  <c r="MK29" i="6"/>
  <c r="MJ29" i="6"/>
  <c r="MI29" i="6"/>
  <c r="MH29" i="6"/>
  <c r="MG29" i="6"/>
  <c r="MF29" i="6"/>
  <c r="ME29" i="6"/>
  <c r="MD29" i="6"/>
  <c r="MC29" i="6"/>
  <c r="MB29" i="6"/>
  <c r="MA29" i="6"/>
  <c r="LZ29" i="6"/>
  <c r="LY29" i="6"/>
  <c r="LX29" i="6"/>
  <c r="LW29" i="6"/>
  <c r="LV29" i="6"/>
  <c r="LU29" i="6"/>
  <c r="LT29" i="6"/>
  <c r="LS29" i="6"/>
  <c r="LR29" i="6"/>
  <c r="LQ29" i="6"/>
  <c r="LP29" i="6"/>
  <c r="LO29" i="6"/>
  <c r="LN29" i="6"/>
  <c r="LM29" i="6"/>
  <c r="LL29" i="6"/>
  <c r="LK29" i="6"/>
  <c r="LJ29" i="6"/>
  <c r="LI29" i="6"/>
  <c r="LH29" i="6"/>
  <c r="LG29" i="6"/>
  <c r="LF29" i="6"/>
  <c r="LE29" i="6"/>
  <c r="LD29" i="6"/>
  <c r="LC29" i="6"/>
  <c r="LB29" i="6"/>
  <c r="LA29" i="6"/>
  <c r="KZ29" i="6"/>
  <c r="KY29" i="6"/>
  <c r="KX29" i="6"/>
  <c r="KW29" i="6"/>
  <c r="KV29" i="6"/>
  <c r="KU29" i="6"/>
  <c r="KT29" i="6"/>
  <c r="KS29" i="6"/>
  <c r="KR29" i="6"/>
  <c r="KQ29" i="6"/>
  <c r="KP29" i="6"/>
  <c r="KO29" i="6"/>
  <c r="KN29" i="6"/>
  <c r="KM29" i="6"/>
  <c r="KL29" i="6"/>
  <c r="KK29" i="6"/>
  <c r="KJ29" i="6"/>
  <c r="KI29" i="6"/>
  <c r="KH29" i="6"/>
  <c r="KG29" i="6"/>
  <c r="KF29" i="6"/>
  <c r="KE29" i="6"/>
  <c r="KD29" i="6"/>
  <c r="KC29" i="6"/>
  <c r="KB29" i="6"/>
  <c r="KA29" i="6"/>
  <c r="JZ29" i="6"/>
  <c r="JY29" i="6"/>
  <c r="JX29" i="6"/>
  <c r="JW29" i="6"/>
  <c r="JV29" i="6"/>
  <c r="JU29" i="6"/>
  <c r="JT29" i="6"/>
  <c r="JS29" i="6"/>
  <c r="JR29" i="6"/>
  <c r="JQ29" i="6"/>
  <c r="JP29" i="6"/>
  <c r="JO29" i="6"/>
  <c r="JN29" i="6"/>
  <c r="JM29" i="6"/>
  <c r="JL29" i="6"/>
  <c r="JK29" i="6"/>
  <c r="JJ29" i="6"/>
  <c r="JI29" i="6"/>
  <c r="JH29" i="6"/>
  <c r="JG29" i="6"/>
  <c r="JF29" i="6"/>
  <c r="JE29" i="6"/>
  <c r="JD29" i="6"/>
  <c r="JC29" i="6"/>
  <c r="JB29" i="6"/>
  <c r="JA29" i="6"/>
  <c r="IZ29" i="6"/>
  <c r="IY29" i="6"/>
  <c r="IX29" i="6"/>
  <c r="IW29" i="6"/>
  <c r="IV29" i="6"/>
  <c r="IU29" i="6"/>
  <c r="IT29" i="6"/>
  <c r="IS29" i="6"/>
  <c r="IR29" i="6"/>
  <c r="IQ29" i="6"/>
  <c r="IP29" i="6"/>
  <c r="IO29" i="6"/>
  <c r="IN29" i="6"/>
  <c r="IM29" i="6"/>
  <c r="IL29" i="6"/>
  <c r="IK29" i="6"/>
  <c r="IJ29" i="6"/>
  <c r="II29" i="6"/>
  <c r="IH29" i="6"/>
  <c r="IG29" i="6"/>
  <c r="IF29" i="6"/>
  <c r="IE29" i="6"/>
  <c r="ID29" i="6"/>
  <c r="IC29" i="6"/>
  <c r="IB29" i="6"/>
  <c r="IA29" i="6"/>
  <c r="HZ29" i="6"/>
  <c r="HY29" i="6"/>
  <c r="HX29" i="6"/>
  <c r="HW29" i="6"/>
  <c r="HV29" i="6"/>
  <c r="HU29" i="6"/>
  <c r="HT29" i="6"/>
  <c r="HS29" i="6"/>
  <c r="HR29" i="6"/>
  <c r="HQ29" i="6"/>
  <c r="HP29" i="6"/>
  <c r="HO29" i="6"/>
  <c r="HN29" i="6"/>
  <c r="HM29" i="6"/>
  <c r="HL29" i="6"/>
  <c r="HK29" i="6"/>
  <c r="HJ29" i="6"/>
  <c r="HI29" i="6"/>
  <c r="HH29" i="6"/>
  <c r="HG29" i="6"/>
  <c r="HF29" i="6"/>
  <c r="HE29" i="6"/>
  <c r="HD29" i="6"/>
  <c r="HC29" i="6"/>
  <c r="HB29" i="6"/>
  <c r="HA29" i="6"/>
  <c r="GZ29" i="6"/>
  <c r="GY29" i="6"/>
  <c r="GX29" i="6"/>
  <c r="GW29" i="6"/>
  <c r="GV29" i="6"/>
  <c r="GU29" i="6"/>
  <c r="GT29" i="6"/>
  <c r="GS29" i="6"/>
  <c r="GR29" i="6"/>
  <c r="GQ29" i="6"/>
  <c r="GP29" i="6"/>
  <c r="GO29" i="6"/>
  <c r="GN29" i="6"/>
  <c r="GM29" i="6"/>
  <c r="GL29" i="6"/>
  <c r="GK29" i="6"/>
  <c r="GJ29" i="6"/>
  <c r="GI29" i="6"/>
  <c r="GH29" i="6"/>
  <c r="GG29" i="6"/>
  <c r="GF29" i="6"/>
  <c r="GE29" i="6"/>
  <c r="GD29" i="6"/>
  <c r="GC29" i="6"/>
  <c r="GB29" i="6"/>
  <c r="GA29" i="6"/>
  <c r="FZ29" i="6"/>
  <c r="FY29" i="6"/>
  <c r="FX29" i="6"/>
  <c r="FW29" i="6"/>
  <c r="FV29" i="6"/>
  <c r="FU29" i="6"/>
  <c r="FT29" i="6"/>
  <c r="FS29" i="6"/>
  <c r="FR29" i="6"/>
  <c r="FQ29" i="6"/>
  <c r="FP29" i="6"/>
  <c r="FO29" i="6"/>
  <c r="FN29" i="6"/>
  <c r="FM29" i="6"/>
  <c r="FL29" i="6"/>
  <c r="FK29" i="6"/>
  <c r="FJ29" i="6"/>
  <c r="FI29" i="6"/>
  <c r="FH29" i="6"/>
  <c r="FG29" i="6"/>
  <c r="FF29" i="6"/>
  <c r="FE29" i="6"/>
  <c r="FD29" i="6"/>
  <c r="FC29" i="6"/>
  <c r="FB29" i="6"/>
  <c r="FA29" i="6"/>
  <c r="EZ29" i="6"/>
  <c r="EY29" i="6"/>
  <c r="EX29" i="6"/>
  <c r="EW29" i="6"/>
  <c r="EV29" i="6"/>
  <c r="EU29" i="6"/>
  <c r="ET29" i="6"/>
  <c r="ES29" i="6"/>
  <c r="ER29" i="6"/>
  <c r="EQ29" i="6"/>
  <c r="EP29" i="6"/>
  <c r="EO29" i="6"/>
  <c r="EN29" i="6"/>
  <c r="EM29" i="6"/>
  <c r="EL29" i="6"/>
  <c r="EK29" i="6"/>
  <c r="EJ29" i="6"/>
  <c r="EI29" i="6"/>
  <c r="EH29" i="6"/>
  <c r="EG29" i="6"/>
  <c r="EF29" i="6"/>
  <c r="EE29" i="6"/>
  <c r="ED29" i="6"/>
  <c r="EC29" i="6"/>
  <c r="EB29" i="6"/>
  <c r="EA29" i="6"/>
  <c r="DZ29" i="6"/>
  <c r="DY29" i="6"/>
  <c r="DX29" i="6"/>
  <c r="DW29" i="6"/>
  <c r="DV29" i="6"/>
  <c r="DU29" i="6"/>
  <c r="DT29" i="6"/>
  <c r="DS29" i="6"/>
  <c r="DR29" i="6"/>
  <c r="DQ29" i="6"/>
  <c r="DP29" i="6"/>
  <c r="DO29" i="6"/>
  <c r="DN29" i="6"/>
  <c r="DM29" i="6"/>
  <c r="DL29" i="6"/>
  <c r="DK29" i="6"/>
  <c r="DJ29" i="6"/>
  <c r="DI29" i="6"/>
  <c r="DH29" i="6"/>
  <c r="DG29" i="6"/>
  <c r="DF29" i="6"/>
  <c r="DE29" i="6"/>
  <c r="DD29" i="6"/>
  <c r="DC29" i="6"/>
  <c r="DB29" i="6"/>
  <c r="DA29" i="6"/>
  <c r="CZ29" i="6"/>
  <c r="CY29" i="6"/>
  <c r="CX29" i="6"/>
  <c r="CW29" i="6"/>
  <c r="CV29" i="6"/>
  <c r="CU29" i="6"/>
  <c r="CT29" i="6"/>
  <c r="CS29" i="6"/>
  <c r="CR29" i="6"/>
  <c r="CQ29" i="6"/>
  <c r="CP29" i="6"/>
  <c r="CO29" i="6"/>
  <c r="CN29" i="6"/>
  <c r="CM29" i="6"/>
  <c r="CL29" i="6"/>
  <c r="CK29" i="6"/>
  <c r="CJ29" i="6"/>
  <c r="CI29" i="6"/>
  <c r="CH29" i="6"/>
  <c r="CG29" i="6"/>
  <c r="CF29" i="6"/>
  <c r="CE29" i="6"/>
  <c r="CD29" i="6"/>
  <c r="CC29" i="6"/>
  <c r="CB29" i="6"/>
  <c r="CA29" i="6"/>
  <c r="BZ29" i="6"/>
  <c r="BY29" i="6"/>
  <c r="BX29" i="6"/>
  <c r="BW29" i="6"/>
  <c r="BV29" i="6"/>
  <c r="BU29" i="6"/>
  <c r="BT29" i="6"/>
  <c r="BS29" i="6"/>
  <c r="BR29" i="6"/>
  <c r="BQ29" i="6"/>
  <c r="BP29" i="6"/>
  <c r="BO29" i="6"/>
  <c r="BN29" i="6"/>
  <c r="BM29" i="6"/>
  <c r="BL29" i="6"/>
  <c r="BK29" i="6"/>
  <c r="BJ29" i="6"/>
  <c r="BI29" i="6"/>
  <c r="BH29" i="6"/>
  <c r="BG29" i="6"/>
  <c r="BF29" i="6"/>
  <c r="BE29" i="6"/>
  <c r="BD29" i="6"/>
  <c r="BC29" i="6"/>
  <c r="BB29" i="6"/>
  <c r="BA29" i="6"/>
  <c r="AZ29" i="6"/>
  <c r="AY29" i="6"/>
  <c r="AX29" i="6"/>
  <c r="AW29" i="6"/>
  <c r="AV29" i="6"/>
  <c r="AU29" i="6"/>
  <c r="AT29" i="6"/>
  <c r="AS29" i="6"/>
  <c r="AR29" i="6"/>
  <c r="AQ29" i="6"/>
  <c r="AP29" i="6"/>
  <c r="AO29" i="6"/>
  <c r="AN29" i="6"/>
  <c r="AM29" i="6"/>
  <c r="AL29" i="6"/>
  <c r="AK29" i="6"/>
  <c r="AJ29" i="6"/>
  <c r="AI29" i="6"/>
  <c r="AH29" i="6"/>
  <c r="AG29" i="6"/>
  <c r="AF29" i="6"/>
  <c r="AE29" i="6"/>
  <c r="AD29" i="6"/>
  <c r="AC29" i="6"/>
  <c r="AB29" i="6"/>
  <c r="AA29" i="6"/>
  <c r="Z29" i="6"/>
  <c r="Y29" i="6"/>
  <c r="X29" i="6"/>
  <c r="W29" i="6"/>
  <c r="V29" i="6"/>
  <c r="U29" i="6"/>
  <c r="T29" i="6"/>
  <c r="S29" i="6"/>
  <c r="R29" i="6"/>
  <c r="Q29" i="6"/>
  <c r="P29" i="6"/>
  <c r="O29" i="6"/>
  <c r="N29" i="6"/>
  <c r="M29" i="6"/>
  <c r="I29" i="6"/>
  <c r="I27" i="6"/>
  <c r="I26" i="6"/>
  <c r="I25" i="6"/>
  <c r="SX24" i="6"/>
  <c r="SW24" i="6"/>
  <c r="SV24" i="6"/>
  <c r="SU24" i="6"/>
  <c r="ST24" i="6"/>
  <c r="SS24" i="6"/>
  <c r="SR24" i="6"/>
  <c r="SQ24" i="6"/>
  <c r="SP24" i="6"/>
  <c r="SO24" i="6"/>
  <c r="SN24" i="6"/>
  <c r="SM24" i="6"/>
  <c r="SL24" i="6"/>
  <c r="SK24" i="6"/>
  <c r="SJ24" i="6"/>
  <c r="SI24" i="6"/>
  <c r="SH24" i="6"/>
  <c r="SG24" i="6"/>
  <c r="SF24" i="6"/>
  <c r="SE24" i="6"/>
  <c r="SD24" i="6"/>
  <c r="SC24" i="6"/>
  <c r="SB24" i="6"/>
  <c r="SA24" i="6"/>
  <c r="RZ24" i="6"/>
  <c r="RY24" i="6"/>
  <c r="RX24" i="6"/>
  <c r="RW24" i="6"/>
  <c r="RV24" i="6"/>
  <c r="RU24" i="6"/>
  <c r="RT24" i="6"/>
  <c r="RS24" i="6"/>
  <c r="RR24" i="6"/>
  <c r="RQ24" i="6"/>
  <c r="RP24" i="6"/>
  <c r="RO24" i="6"/>
  <c r="RN24" i="6"/>
  <c r="RM24" i="6"/>
  <c r="RL24" i="6"/>
  <c r="RK24" i="6"/>
  <c r="RJ24" i="6"/>
  <c r="RI24" i="6"/>
  <c r="RH24" i="6"/>
  <c r="RG24" i="6"/>
  <c r="RF24" i="6"/>
  <c r="RE24" i="6"/>
  <c r="RD24" i="6"/>
  <c r="RC24" i="6"/>
  <c r="RB24" i="6"/>
  <c r="RA24" i="6"/>
  <c r="QZ24" i="6"/>
  <c r="QY24" i="6"/>
  <c r="QX24" i="6"/>
  <c r="QW24" i="6"/>
  <c r="QV24" i="6"/>
  <c r="QU24" i="6"/>
  <c r="QT24" i="6"/>
  <c r="QS24" i="6"/>
  <c r="QR24" i="6"/>
  <c r="QQ24" i="6"/>
  <c r="QP24" i="6"/>
  <c r="QO24" i="6"/>
  <c r="QN24" i="6"/>
  <c r="QM24" i="6"/>
  <c r="QL24" i="6"/>
  <c r="QK24" i="6"/>
  <c r="QJ24" i="6"/>
  <c r="QI24" i="6"/>
  <c r="QH24" i="6"/>
  <c r="QG24" i="6"/>
  <c r="QF24" i="6"/>
  <c r="QE24" i="6"/>
  <c r="QD24" i="6"/>
  <c r="QC24" i="6"/>
  <c r="QB24" i="6"/>
  <c r="QA24" i="6"/>
  <c r="PZ24" i="6"/>
  <c r="PY24" i="6"/>
  <c r="PX24" i="6"/>
  <c r="PW24" i="6"/>
  <c r="PV24" i="6"/>
  <c r="PU24" i="6"/>
  <c r="PT24" i="6"/>
  <c r="PS24" i="6"/>
  <c r="PR24" i="6"/>
  <c r="PQ24" i="6"/>
  <c r="PP24" i="6"/>
  <c r="PO24" i="6"/>
  <c r="PN24" i="6"/>
  <c r="PM24" i="6"/>
  <c r="PL24" i="6"/>
  <c r="PK24" i="6"/>
  <c r="PJ24" i="6"/>
  <c r="PI24" i="6"/>
  <c r="PH24" i="6"/>
  <c r="PG24" i="6"/>
  <c r="PF24" i="6"/>
  <c r="PE24" i="6"/>
  <c r="PD24" i="6"/>
  <c r="PC24" i="6"/>
  <c r="PB24" i="6"/>
  <c r="PA24" i="6"/>
  <c r="OZ24" i="6"/>
  <c r="OY24" i="6"/>
  <c r="OX24" i="6"/>
  <c r="OW24" i="6"/>
  <c r="OV24" i="6"/>
  <c r="OU24" i="6"/>
  <c r="OT24" i="6"/>
  <c r="OS24" i="6"/>
  <c r="OR24" i="6"/>
  <c r="OQ24" i="6"/>
  <c r="OP24" i="6"/>
  <c r="OO24" i="6"/>
  <c r="ON24" i="6"/>
  <c r="OM24" i="6"/>
  <c r="OL24" i="6"/>
  <c r="OK24" i="6"/>
  <c r="OJ24" i="6"/>
  <c r="OI24" i="6"/>
  <c r="OH24" i="6"/>
  <c r="OG24" i="6"/>
  <c r="OF24" i="6"/>
  <c r="OE24" i="6"/>
  <c r="OD24" i="6"/>
  <c r="OC24" i="6"/>
  <c r="OB24" i="6"/>
  <c r="OA24" i="6"/>
  <c r="NZ24" i="6"/>
  <c r="NY24" i="6"/>
  <c r="NX24" i="6"/>
  <c r="NW24" i="6"/>
  <c r="NV24" i="6"/>
  <c r="NU24" i="6"/>
  <c r="NT24" i="6"/>
  <c r="NS24" i="6"/>
  <c r="NR24" i="6"/>
  <c r="NQ24" i="6"/>
  <c r="NP24" i="6"/>
  <c r="NO24" i="6"/>
  <c r="NN24" i="6"/>
  <c r="NM24" i="6"/>
  <c r="NL24" i="6"/>
  <c r="NK24" i="6"/>
  <c r="NJ24" i="6"/>
  <c r="NI24" i="6"/>
  <c r="NH24" i="6"/>
  <c r="NG24" i="6"/>
  <c r="NF24" i="6"/>
  <c r="NE24" i="6"/>
  <c r="ND24" i="6"/>
  <c r="NC24" i="6"/>
  <c r="NB24" i="6"/>
  <c r="NA24" i="6"/>
  <c r="MZ24" i="6"/>
  <c r="MY24" i="6"/>
  <c r="MX24" i="6"/>
  <c r="MW24" i="6"/>
  <c r="MV24" i="6"/>
  <c r="MU24" i="6"/>
  <c r="MT24" i="6"/>
  <c r="MS24" i="6"/>
  <c r="MR24" i="6"/>
  <c r="MQ24" i="6"/>
  <c r="MP24" i="6"/>
  <c r="MO24" i="6"/>
  <c r="MN24" i="6"/>
  <c r="MM24" i="6"/>
  <c r="ML24" i="6"/>
  <c r="MK24" i="6"/>
  <c r="MJ24" i="6"/>
  <c r="MI24" i="6"/>
  <c r="MH24" i="6"/>
  <c r="MG24" i="6"/>
  <c r="MF24" i="6"/>
  <c r="ME24" i="6"/>
  <c r="MD24" i="6"/>
  <c r="MC24" i="6"/>
  <c r="MB24" i="6"/>
  <c r="MA24" i="6"/>
  <c r="LZ24" i="6"/>
  <c r="LY24" i="6"/>
  <c r="LX24" i="6"/>
  <c r="LW24" i="6"/>
  <c r="LV24" i="6"/>
  <c r="LU24" i="6"/>
  <c r="LT24" i="6"/>
  <c r="LS24" i="6"/>
  <c r="LR24" i="6"/>
  <c r="LQ24" i="6"/>
  <c r="LP24" i="6"/>
  <c r="LO24" i="6"/>
  <c r="LN24" i="6"/>
  <c r="LM24" i="6"/>
  <c r="LL24" i="6"/>
  <c r="LK24" i="6"/>
  <c r="LJ24" i="6"/>
  <c r="LI24" i="6"/>
  <c r="LH24" i="6"/>
  <c r="LG24" i="6"/>
  <c r="LF24" i="6"/>
  <c r="LE24" i="6"/>
  <c r="LD24" i="6"/>
  <c r="LC24" i="6"/>
  <c r="LB24" i="6"/>
  <c r="LA24" i="6"/>
  <c r="KZ24" i="6"/>
  <c r="KY24" i="6"/>
  <c r="KX24" i="6"/>
  <c r="KW24" i="6"/>
  <c r="KV24" i="6"/>
  <c r="KU24" i="6"/>
  <c r="KT24" i="6"/>
  <c r="KS24" i="6"/>
  <c r="KR24" i="6"/>
  <c r="KQ24" i="6"/>
  <c r="KP24" i="6"/>
  <c r="KO24" i="6"/>
  <c r="KN24" i="6"/>
  <c r="KM24" i="6"/>
  <c r="KL24" i="6"/>
  <c r="KK24" i="6"/>
  <c r="KJ24" i="6"/>
  <c r="KI24" i="6"/>
  <c r="KH24" i="6"/>
  <c r="KG24" i="6"/>
  <c r="KF24" i="6"/>
  <c r="KE24" i="6"/>
  <c r="KD24" i="6"/>
  <c r="KC24" i="6"/>
  <c r="KB24" i="6"/>
  <c r="KA24" i="6"/>
  <c r="JZ24" i="6"/>
  <c r="JY24" i="6"/>
  <c r="JX24" i="6"/>
  <c r="JW24" i="6"/>
  <c r="JV24" i="6"/>
  <c r="JU24" i="6"/>
  <c r="JT24" i="6"/>
  <c r="JS24" i="6"/>
  <c r="JR24" i="6"/>
  <c r="JQ24" i="6"/>
  <c r="JP24" i="6"/>
  <c r="JO24" i="6"/>
  <c r="JN24" i="6"/>
  <c r="JM24" i="6"/>
  <c r="JL24" i="6"/>
  <c r="JK24" i="6"/>
  <c r="JJ24" i="6"/>
  <c r="JI24" i="6"/>
  <c r="JH24" i="6"/>
  <c r="JG24" i="6"/>
  <c r="JF24" i="6"/>
  <c r="JE24" i="6"/>
  <c r="JD24" i="6"/>
  <c r="JC24" i="6"/>
  <c r="JB24" i="6"/>
  <c r="JA24" i="6"/>
  <c r="IZ24" i="6"/>
  <c r="IY24" i="6"/>
  <c r="IX24" i="6"/>
  <c r="IW24" i="6"/>
  <c r="IV24" i="6"/>
  <c r="IU24" i="6"/>
  <c r="IT24" i="6"/>
  <c r="IS24" i="6"/>
  <c r="IR24" i="6"/>
  <c r="IQ24" i="6"/>
  <c r="IP24" i="6"/>
  <c r="IO24" i="6"/>
  <c r="IN24" i="6"/>
  <c r="IM24" i="6"/>
  <c r="IL24" i="6"/>
  <c r="IK24" i="6"/>
  <c r="IJ24" i="6"/>
  <c r="II24" i="6"/>
  <c r="IH24" i="6"/>
  <c r="IG24" i="6"/>
  <c r="IF24" i="6"/>
  <c r="IE24" i="6"/>
  <c r="ID24" i="6"/>
  <c r="IC24" i="6"/>
  <c r="IB24" i="6"/>
  <c r="IA24" i="6"/>
  <c r="HZ24" i="6"/>
  <c r="HY24" i="6"/>
  <c r="HX24" i="6"/>
  <c r="HW24" i="6"/>
  <c r="HV24" i="6"/>
  <c r="HU24" i="6"/>
  <c r="HT24" i="6"/>
  <c r="HS24" i="6"/>
  <c r="HR24" i="6"/>
  <c r="HQ24" i="6"/>
  <c r="HP24" i="6"/>
  <c r="HO24" i="6"/>
  <c r="HN24" i="6"/>
  <c r="HM24" i="6"/>
  <c r="HL24" i="6"/>
  <c r="HK24" i="6"/>
  <c r="HJ24" i="6"/>
  <c r="HI24" i="6"/>
  <c r="HH24" i="6"/>
  <c r="HG24" i="6"/>
  <c r="HF24" i="6"/>
  <c r="HE24" i="6"/>
  <c r="HD24" i="6"/>
  <c r="HC24" i="6"/>
  <c r="HB24" i="6"/>
  <c r="HA24" i="6"/>
  <c r="GZ24" i="6"/>
  <c r="GY24" i="6"/>
  <c r="GX24" i="6"/>
  <c r="GW24" i="6"/>
  <c r="GV24" i="6"/>
  <c r="GU24" i="6"/>
  <c r="GT24" i="6"/>
  <c r="GS24" i="6"/>
  <c r="GR24" i="6"/>
  <c r="GQ24" i="6"/>
  <c r="GP24" i="6"/>
  <c r="GO24" i="6"/>
  <c r="GN24" i="6"/>
  <c r="GM24" i="6"/>
  <c r="GL24" i="6"/>
  <c r="GK24" i="6"/>
  <c r="GJ24" i="6"/>
  <c r="GI24" i="6"/>
  <c r="GH24" i="6"/>
  <c r="GG24" i="6"/>
  <c r="GF24" i="6"/>
  <c r="GE24" i="6"/>
  <c r="GD24" i="6"/>
  <c r="GC24" i="6"/>
  <c r="GB24" i="6"/>
  <c r="GA24" i="6"/>
  <c r="FZ24" i="6"/>
  <c r="FY24" i="6"/>
  <c r="FX24" i="6"/>
  <c r="FW24" i="6"/>
  <c r="FV24" i="6"/>
  <c r="FU24" i="6"/>
  <c r="FT24" i="6"/>
  <c r="FS24" i="6"/>
  <c r="FR24" i="6"/>
  <c r="FQ24" i="6"/>
  <c r="FP24" i="6"/>
  <c r="FO24" i="6"/>
  <c r="FN24" i="6"/>
  <c r="FM24" i="6"/>
  <c r="FL24" i="6"/>
  <c r="FK24" i="6"/>
  <c r="FJ24" i="6"/>
  <c r="FI24" i="6"/>
  <c r="FH24" i="6"/>
  <c r="FG24" i="6"/>
  <c r="FF24" i="6"/>
  <c r="FE24" i="6"/>
  <c r="FD24" i="6"/>
  <c r="FC24" i="6"/>
  <c r="FB24" i="6"/>
  <c r="FA24" i="6"/>
  <c r="EZ24" i="6"/>
  <c r="EY24" i="6"/>
  <c r="EX24" i="6"/>
  <c r="EW24" i="6"/>
  <c r="EV24" i="6"/>
  <c r="EU24" i="6"/>
  <c r="ET24" i="6"/>
  <c r="ES24" i="6"/>
  <c r="ER24" i="6"/>
  <c r="EQ24" i="6"/>
  <c r="EP24" i="6"/>
  <c r="EO24" i="6"/>
  <c r="EN24" i="6"/>
  <c r="EM24" i="6"/>
  <c r="EL24" i="6"/>
  <c r="EK24" i="6"/>
  <c r="EJ24" i="6"/>
  <c r="EI24" i="6"/>
  <c r="EH24" i="6"/>
  <c r="EG24" i="6"/>
  <c r="EF24" i="6"/>
  <c r="EE24" i="6"/>
  <c r="ED24" i="6"/>
  <c r="EC24" i="6"/>
  <c r="EB24" i="6"/>
  <c r="EA24" i="6"/>
  <c r="DZ24" i="6"/>
  <c r="DY24" i="6"/>
  <c r="DX24" i="6"/>
  <c r="DW24" i="6"/>
  <c r="DV24" i="6"/>
  <c r="DU24" i="6"/>
  <c r="DT24" i="6"/>
  <c r="DS24" i="6"/>
  <c r="DR24" i="6"/>
  <c r="DQ24" i="6"/>
  <c r="DP24" i="6"/>
  <c r="DO24" i="6"/>
  <c r="DN24" i="6"/>
  <c r="DM24" i="6"/>
  <c r="DL24" i="6"/>
  <c r="DK24" i="6"/>
  <c r="DJ24" i="6"/>
  <c r="DI24" i="6"/>
  <c r="DH24" i="6"/>
  <c r="DG24" i="6"/>
  <c r="DF24" i="6"/>
  <c r="DE24" i="6"/>
  <c r="DD24" i="6"/>
  <c r="DC24" i="6"/>
  <c r="DB24" i="6"/>
  <c r="DA24" i="6"/>
  <c r="CZ24" i="6"/>
  <c r="CY24" i="6"/>
  <c r="CX24" i="6"/>
  <c r="CW24" i="6"/>
  <c r="CV24" i="6"/>
  <c r="CU24" i="6"/>
  <c r="CT24" i="6"/>
  <c r="CS24" i="6"/>
  <c r="CR24" i="6"/>
  <c r="CQ24" i="6"/>
  <c r="CP24" i="6"/>
  <c r="CO24" i="6"/>
  <c r="CN24" i="6"/>
  <c r="CM24" i="6"/>
  <c r="CL24" i="6"/>
  <c r="CK24" i="6"/>
  <c r="CJ24" i="6"/>
  <c r="CI24" i="6"/>
  <c r="CH24" i="6"/>
  <c r="CG24" i="6"/>
  <c r="CF24" i="6"/>
  <c r="CE24" i="6"/>
  <c r="CD24" i="6"/>
  <c r="CC24" i="6"/>
  <c r="CB24" i="6"/>
  <c r="CA24" i="6"/>
  <c r="BZ24" i="6"/>
  <c r="BY24" i="6"/>
  <c r="BX24" i="6"/>
  <c r="BW24" i="6"/>
  <c r="BV24" i="6"/>
  <c r="BU24" i="6"/>
  <c r="BT24" i="6"/>
  <c r="BS24" i="6"/>
  <c r="BR24" i="6"/>
  <c r="BQ24" i="6"/>
  <c r="BP24" i="6"/>
  <c r="BO24" i="6"/>
  <c r="BN24" i="6"/>
  <c r="BM24" i="6"/>
  <c r="BL24" i="6"/>
  <c r="BK24" i="6"/>
  <c r="BJ24" i="6"/>
  <c r="BI24" i="6"/>
  <c r="BH24" i="6"/>
  <c r="BG24" i="6"/>
  <c r="BF24" i="6"/>
  <c r="BE24" i="6"/>
  <c r="BD24" i="6"/>
  <c r="BC24" i="6"/>
  <c r="BB24" i="6"/>
  <c r="BA24" i="6"/>
  <c r="AZ24" i="6"/>
  <c r="AY24" i="6"/>
  <c r="AX24" i="6"/>
  <c r="AW24" i="6"/>
  <c r="AV24" i="6"/>
  <c r="AU24" i="6"/>
  <c r="AT24" i="6"/>
  <c r="AS24" i="6"/>
  <c r="AR24" i="6"/>
  <c r="AQ24" i="6"/>
  <c r="AP24" i="6"/>
  <c r="AO24" i="6"/>
  <c r="AN24" i="6"/>
  <c r="AM24" i="6"/>
  <c r="AL24" i="6"/>
  <c r="AK24" i="6"/>
  <c r="AJ24" i="6"/>
  <c r="AI24" i="6"/>
  <c r="AH24" i="6"/>
  <c r="AG24" i="6"/>
  <c r="AF24" i="6"/>
  <c r="AE24" i="6"/>
  <c r="AD24" i="6"/>
  <c r="AC24" i="6"/>
  <c r="AB24" i="6"/>
  <c r="AA24" i="6"/>
  <c r="Z24" i="6"/>
  <c r="Y24" i="6"/>
  <c r="X24" i="6"/>
  <c r="W24" i="6"/>
  <c r="V24" i="6"/>
  <c r="U24" i="6"/>
  <c r="T24" i="6"/>
  <c r="S24" i="6"/>
  <c r="R24" i="6"/>
  <c r="Q24" i="6"/>
  <c r="P24" i="6"/>
  <c r="O24" i="6"/>
  <c r="N24" i="6"/>
  <c r="M24" i="6"/>
  <c r="I24" i="6"/>
  <c r="SX21" i="6"/>
  <c r="SW21" i="6"/>
  <c r="SV21" i="6"/>
  <c r="SU21" i="6"/>
  <c r="ST21" i="6"/>
  <c r="SS21" i="6"/>
  <c r="SR21" i="6"/>
  <c r="SQ21" i="6"/>
  <c r="SP21" i="6"/>
  <c r="SO21" i="6"/>
  <c r="SN21" i="6"/>
  <c r="SM21" i="6"/>
  <c r="SL21" i="6"/>
  <c r="SK21" i="6"/>
  <c r="SJ21" i="6"/>
  <c r="SI21" i="6"/>
  <c r="SH21" i="6"/>
  <c r="SG21" i="6"/>
  <c r="SF21" i="6"/>
  <c r="SE21" i="6"/>
  <c r="SD21" i="6"/>
  <c r="SC21" i="6"/>
  <c r="SB21" i="6"/>
  <c r="SA21" i="6"/>
  <c r="RZ21" i="6"/>
  <c r="RY21" i="6"/>
  <c r="RX21" i="6"/>
  <c r="RW21" i="6"/>
  <c r="RV21" i="6"/>
  <c r="RU21" i="6"/>
  <c r="RT21" i="6"/>
  <c r="RS21" i="6"/>
  <c r="RR21" i="6"/>
  <c r="RQ21" i="6"/>
  <c r="RP21" i="6"/>
  <c r="RO21" i="6"/>
  <c r="RN21" i="6"/>
  <c r="RM21" i="6"/>
  <c r="RL21" i="6"/>
  <c r="RK21" i="6"/>
  <c r="RJ21" i="6"/>
  <c r="RI21" i="6"/>
  <c r="RH21" i="6"/>
  <c r="RG21" i="6"/>
  <c r="RF21" i="6"/>
  <c r="RE21" i="6"/>
  <c r="RD21" i="6"/>
  <c r="RC21" i="6"/>
  <c r="RB21" i="6"/>
  <c r="RA21" i="6"/>
  <c r="QZ21" i="6"/>
  <c r="QY21" i="6"/>
  <c r="QX21" i="6"/>
  <c r="QW21" i="6"/>
  <c r="QV21" i="6"/>
  <c r="QU21" i="6"/>
  <c r="QT21" i="6"/>
  <c r="QS21" i="6"/>
  <c r="QR21" i="6"/>
  <c r="QQ21" i="6"/>
  <c r="QP21" i="6"/>
  <c r="QO21" i="6"/>
  <c r="QN21" i="6"/>
  <c r="QM21" i="6"/>
  <c r="QL21" i="6"/>
  <c r="QK21" i="6"/>
  <c r="QJ21" i="6"/>
  <c r="QI21" i="6"/>
  <c r="QH21" i="6"/>
  <c r="QG21" i="6"/>
  <c r="QF21" i="6"/>
  <c r="QE21" i="6"/>
  <c r="QD21" i="6"/>
  <c r="QC21" i="6"/>
  <c r="QB21" i="6"/>
  <c r="QA21" i="6"/>
  <c r="PZ21" i="6"/>
  <c r="PY21" i="6"/>
  <c r="PX21" i="6"/>
  <c r="PW21" i="6"/>
  <c r="PV21" i="6"/>
  <c r="PU21" i="6"/>
  <c r="PT21" i="6"/>
  <c r="PS21" i="6"/>
  <c r="PR21" i="6"/>
  <c r="PQ21" i="6"/>
  <c r="PP21" i="6"/>
  <c r="PO21" i="6"/>
  <c r="PN21" i="6"/>
  <c r="PM21" i="6"/>
  <c r="PL21" i="6"/>
  <c r="PK21" i="6"/>
  <c r="PJ21" i="6"/>
  <c r="PI21" i="6"/>
  <c r="PH21" i="6"/>
  <c r="PG21" i="6"/>
  <c r="PF21" i="6"/>
  <c r="PE21" i="6"/>
  <c r="PD21" i="6"/>
  <c r="PC21" i="6"/>
  <c r="PB21" i="6"/>
  <c r="PA21" i="6"/>
  <c r="OZ21" i="6"/>
  <c r="OY21" i="6"/>
  <c r="OX21" i="6"/>
  <c r="OW21" i="6"/>
  <c r="OV21" i="6"/>
  <c r="OU21" i="6"/>
  <c r="OT21" i="6"/>
  <c r="OS21" i="6"/>
  <c r="OR21" i="6"/>
  <c r="OQ21" i="6"/>
  <c r="OP21" i="6"/>
  <c r="OO21" i="6"/>
  <c r="ON21" i="6"/>
  <c r="OM21" i="6"/>
  <c r="OL21" i="6"/>
  <c r="OK21" i="6"/>
  <c r="OJ21" i="6"/>
  <c r="OI21" i="6"/>
  <c r="OH21" i="6"/>
  <c r="OG21" i="6"/>
  <c r="OF21" i="6"/>
  <c r="OE21" i="6"/>
  <c r="OD21" i="6"/>
  <c r="OC21" i="6"/>
  <c r="OB21" i="6"/>
  <c r="OA21" i="6"/>
  <c r="NZ21" i="6"/>
  <c r="NY21" i="6"/>
  <c r="NX21" i="6"/>
  <c r="NW21" i="6"/>
  <c r="NV21" i="6"/>
  <c r="NU21" i="6"/>
  <c r="NT21" i="6"/>
  <c r="NS21" i="6"/>
  <c r="NR21" i="6"/>
  <c r="NQ21" i="6"/>
  <c r="NP21" i="6"/>
  <c r="NO21" i="6"/>
  <c r="NN21" i="6"/>
  <c r="NM21" i="6"/>
  <c r="NL21" i="6"/>
  <c r="NK21" i="6"/>
  <c r="NJ21" i="6"/>
  <c r="NI21" i="6"/>
  <c r="NH21" i="6"/>
  <c r="NG21" i="6"/>
  <c r="NF21" i="6"/>
  <c r="NE21" i="6"/>
  <c r="ND21" i="6"/>
  <c r="NC21" i="6"/>
  <c r="NB21" i="6"/>
  <c r="NA21" i="6"/>
  <c r="MZ21" i="6"/>
  <c r="MY21" i="6"/>
  <c r="MX21" i="6"/>
  <c r="MW21" i="6"/>
  <c r="MV21" i="6"/>
  <c r="MU21" i="6"/>
  <c r="MT21" i="6"/>
  <c r="MS21" i="6"/>
  <c r="MR21" i="6"/>
  <c r="MQ21" i="6"/>
  <c r="MP21" i="6"/>
  <c r="MO21" i="6"/>
  <c r="MN21" i="6"/>
  <c r="MM21" i="6"/>
  <c r="ML21" i="6"/>
  <c r="MK21" i="6"/>
  <c r="MJ21" i="6"/>
  <c r="MI21" i="6"/>
  <c r="MH21" i="6"/>
  <c r="MG21" i="6"/>
  <c r="MF21" i="6"/>
  <c r="ME21" i="6"/>
  <c r="MD21" i="6"/>
  <c r="MC21" i="6"/>
  <c r="MB21" i="6"/>
  <c r="MA21" i="6"/>
  <c r="LZ21" i="6"/>
  <c r="LY21" i="6"/>
  <c r="LX21" i="6"/>
  <c r="LW21" i="6"/>
  <c r="LV21" i="6"/>
  <c r="LU21" i="6"/>
  <c r="LT21" i="6"/>
  <c r="LS21" i="6"/>
  <c r="LR21" i="6"/>
  <c r="LQ21" i="6"/>
  <c r="LP21" i="6"/>
  <c r="LO21" i="6"/>
  <c r="LN21" i="6"/>
  <c r="LM21" i="6"/>
  <c r="LL21" i="6"/>
  <c r="LK21" i="6"/>
  <c r="LJ21" i="6"/>
  <c r="LI21" i="6"/>
  <c r="LH21" i="6"/>
  <c r="LG21" i="6"/>
  <c r="LF21" i="6"/>
  <c r="LE21" i="6"/>
  <c r="LD21" i="6"/>
  <c r="LC21" i="6"/>
  <c r="LB21" i="6"/>
  <c r="LA21" i="6"/>
  <c r="KZ21" i="6"/>
  <c r="KY21" i="6"/>
  <c r="KX21" i="6"/>
  <c r="KW21" i="6"/>
  <c r="KV21" i="6"/>
  <c r="KU21" i="6"/>
  <c r="KT21" i="6"/>
  <c r="KS21" i="6"/>
  <c r="KR21" i="6"/>
  <c r="KQ21" i="6"/>
  <c r="KP21" i="6"/>
  <c r="KO21" i="6"/>
  <c r="KN21" i="6"/>
  <c r="KM21" i="6"/>
  <c r="KL21" i="6"/>
  <c r="KK21" i="6"/>
  <c r="KJ21" i="6"/>
  <c r="KI21" i="6"/>
  <c r="KH21" i="6"/>
  <c r="KG21" i="6"/>
  <c r="KF21" i="6"/>
  <c r="KE21" i="6"/>
  <c r="KD21" i="6"/>
  <c r="KC21" i="6"/>
  <c r="KB21" i="6"/>
  <c r="KA21" i="6"/>
  <c r="JZ21" i="6"/>
  <c r="JY21" i="6"/>
  <c r="JX21" i="6"/>
  <c r="JW21" i="6"/>
  <c r="JV21" i="6"/>
  <c r="JU21" i="6"/>
  <c r="JT21" i="6"/>
  <c r="JS21" i="6"/>
  <c r="JR21" i="6"/>
  <c r="JQ21" i="6"/>
  <c r="JP21" i="6"/>
  <c r="JO21" i="6"/>
  <c r="JN21" i="6"/>
  <c r="JM21" i="6"/>
  <c r="JL21" i="6"/>
  <c r="JK21" i="6"/>
  <c r="JJ21" i="6"/>
  <c r="JI21" i="6"/>
  <c r="JH21" i="6"/>
  <c r="JG21" i="6"/>
  <c r="JF21" i="6"/>
  <c r="JE21" i="6"/>
  <c r="JD21" i="6"/>
  <c r="JC21" i="6"/>
  <c r="JB21" i="6"/>
  <c r="JA21" i="6"/>
  <c r="IZ21" i="6"/>
  <c r="IY21" i="6"/>
  <c r="IX21" i="6"/>
  <c r="IW21" i="6"/>
  <c r="IV21" i="6"/>
  <c r="IU21" i="6"/>
  <c r="IT21" i="6"/>
  <c r="IS21" i="6"/>
  <c r="IR21" i="6"/>
  <c r="IQ21" i="6"/>
  <c r="IP21" i="6"/>
  <c r="IO21" i="6"/>
  <c r="IN21" i="6"/>
  <c r="IM21" i="6"/>
  <c r="IL21" i="6"/>
  <c r="IK21" i="6"/>
  <c r="IJ21" i="6"/>
  <c r="II21" i="6"/>
  <c r="IH21" i="6"/>
  <c r="IG21" i="6"/>
  <c r="IF21" i="6"/>
  <c r="IE21" i="6"/>
  <c r="ID21" i="6"/>
  <c r="IC21" i="6"/>
  <c r="IB21" i="6"/>
  <c r="IA21" i="6"/>
  <c r="HZ21" i="6"/>
  <c r="HY21" i="6"/>
  <c r="HX21" i="6"/>
  <c r="HW21" i="6"/>
  <c r="HV21" i="6"/>
  <c r="HU21" i="6"/>
  <c r="HT21" i="6"/>
  <c r="HS21" i="6"/>
  <c r="HR21" i="6"/>
  <c r="HQ21" i="6"/>
  <c r="HP21" i="6"/>
  <c r="HO21" i="6"/>
  <c r="HN21" i="6"/>
  <c r="HM21" i="6"/>
  <c r="HL21" i="6"/>
  <c r="HK21" i="6"/>
  <c r="HJ21" i="6"/>
  <c r="HI21" i="6"/>
  <c r="HH21" i="6"/>
  <c r="HG21" i="6"/>
  <c r="HF21" i="6"/>
  <c r="HE21" i="6"/>
  <c r="HD21" i="6"/>
  <c r="HC21" i="6"/>
  <c r="HB21" i="6"/>
  <c r="HA21" i="6"/>
  <c r="GZ21" i="6"/>
  <c r="GY21" i="6"/>
  <c r="GX21" i="6"/>
  <c r="GW21" i="6"/>
  <c r="GV21" i="6"/>
  <c r="GU21" i="6"/>
  <c r="GT21" i="6"/>
  <c r="GS21" i="6"/>
  <c r="GR21" i="6"/>
  <c r="GQ21" i="6"/>
  <c r="GP21" i="6"/>
  <c r="GO21" i="6"/>
  <c r="GN21" i="6"/>
  <c r="GM21" i="6"/>
  <c r="GL21" i="6"/>
  <c r="GK21" i="6"/>
  <c r="GJ21" i="6"/>
  <c r="GI21" i="6"/>
  <c r="GH21" i="6"/>
  <c r="GG21" i="6"/>
  <c r="GF21" i="6"/>
  <c r="GE21" i="6"/>
  <c r="GD21" i="6"/>
  <c r="GC21" i="6"/>
  <c r="GB21" i="6"/>
  <c r="GA21" i="6"/>
  <c r="FZ21" i="6"/>
  <c r="FY21" i="6"/>
  <c r="FX21" i="6"/>
  <c r="FW21" i="6"/>
  <c r="FV21" i="6"/>
  <c r="FU21" i="6"/>
  <c r="FT21" i="6"/>
  <c r="FS21" i="6"/>
  <c r="FR21" i="6"/>
  <c r="FQ21" i="6"/>
  <c r="FP21" i="6"/>
  <c r="FO21" i="6"/>
  <c r="FN21" i="6"/>
  <c r="FM21" i="6"/>
  <c r="FL21" i="6"/>
  <c r="FK21" i="6"/>
  <c r="FJ21" i="6"/>
  <c r="FI21" i="6"/>
  <c r="FH21" i="6"/>
  <c r="FG21" i="6"/>
  <c r="FF21" i="6"/>
  <c r="FE21" i="6"/>
  <c r="FD21" i="6"/>
  <c r="FC21" i="6"/>
  <c r="FB21" i="6"/>
  <c r="FA21" i="6"/>
  <c r="EZ21" i="6"/>
  <c r="EY21" i="6"/>
  <c r="EX21" i="6"/>
  <c r="EW21" i="6"/>
  <c r="EV21" i="6"/>
  <c r="EU21" i="6"/>
  <c r="ET21" i="6"/>
  <c r="ES21" i="6"/>
  <c r="ER21" i="6"/>
  <c r="EQ21" i="6"/>
  <c r="EP21" i="6"/>
  <c r="EO21" i="6"/>
  <c r="EN21" i="6"/>
  <c r="EM21" i="6"/>
  <c r="EL21" i="6"/>
  <c r="EK21" i="6"/>
  <c r="EJ21" i="6"/>
  <c r="EI21" i="6"/>
  <c r="EH21" i="6"/>
  <c r="EG21" i="6"/>
  <c r="EF21" i="6"/>
  <c r="EE21" i="6"/>
  <c r="ED21" i="6"/>
  <c r="EC21" i="6"/>
  <c r="EB21" i="6"/>
  <c r="EA21" i="6"/>
  <c r="DZ21" i="6"/>
  <c r="DY21" i="6"/>
  <c r="DX21" i="6"/>
  <c r="DW21" i="6"/>
  <c r="DV21" i="6"/>
  <c r="DU21" i="6"/>
  <c r="DT21" i="6"/>
  <c r="DS21" i="6"/>
  <c r="DR21" i="6"/>
  <c r="DQ21" i="6"/>
  <c r="DP21" i="6"/>
  <c r="DO21" i="6"/>
  <c r="DN21" i="6"/>
  <c r="DM21" i="6"/>
  <c r="DL21" i="6"/>
  <c r="DK21" i="6"/>
  <c r="DJ21" i="6"/>
  <c r="DI21" i="6"/>
  <c r="DH21" i="6"/>
  <c r="DG21" i="6"/>
  <c r="DF21" i="6"/>
  <c r="DE21" i="6"/>
  <c r="DD21" i="6"/>
  <c r="DC21" i="6"/>
  <c r="DB21" i="6"/>
  <c r="DA21" i="6"/>
  <c r="CZ21" i="6"/>
  <c r="CY21" i="6"/>
  <c r="CX21" i="6"/>
  <c r="CW21" i="6"/>
  <c r="CV21" i="6"/>
  <c r="CU21" i="6"/>
  <c r="CT21" i="6"/>
  <c r="CS21" i="6"/>
  <c r="CR21" i="6"/>
  <c r="CQ21" i="6"/>
  <c r="CP21" i="6"/>
  <c r="CO21" i="6"/>
  <c r="CN21" i="6"/>
  <c r="CM21" i="6"/>
  <c r="CL21" i="6"/>
  <c r="CK21" i="6"/>
  <c r="CJ21" i="6"/>
  <c r="CI21" i="6"/>
  <c r="CH21" i="6"/>
  <c r="CG21" i="6"/>
  <c r="CF21" i="6"/>
  <c r="CE21" i="6"/>
  <c r="CD21" i="6"/>
  <c r="CC21" i="6"/>
  <c r="CB21" i="6"/>
  <c r="CA21" i="6"/>
  <c r="BZ21" i="6"/>
  <c r="BY21" i="6"/>
  <c r="BX21" i="6"/>
  <c r="BW21" i="6"/>
  <c r="BV21" i="6"/>
  <c r="BU21" i="6"/>
  <c r="BT21" i="6"/>
  <c r="BS21" i="6"/>
  <c r="BR21" i="6"/>
  <c r="BQ21" i="6"/>
  <c r="BP21" i="6"/>
  <c r="BO21" i="6"/>
  <c r="BN21" i="6"/>
  <c r="BM21" i="6"/>
  <c r="BL21" i="6"/>
  <c r="BK21" i="6"/>
  <c r="BJ21" i="6"/>
  <c r="BI21" i="6"/>
  <c r="BH21" i="6"/>
  <c r="BG21" i="6"/>
  <c r="BF21" i="6"/>
  <c r="BE21" i="6"/>
  <c r="BD21" i="6"/>
  <c r="BC21" i="6"/>
  <c r="BB21" i="6"/>
  <c r="BA21" i="6"/>
  <c r="AZ21" i="6"/>
  <c r="AY21" i="6"/>
  <c r="AX21" i="6"/>
  <c r="AW21" i="6"/>
  <c r="AV21" i="6"/>
  <c r="AU21" i="6"/>
  <c r="AT21" i="6"/>
  <c r="AS21" i="6"/>
  <c r="AR21" i="6"/>
  <c r="AQ21" i="6"/>
  <c r="AP21" i="6"/>
  <c r="AO21" i="6"/>
  <c r="AN21" i="6"/>
  <c r="AM21" i="6"/>
  <c r="AL21" i="6"/>
  <c r="AK21" i="6"/>
  <c r="AJ21" i="6"/>
  <c r="AI21" i="6"/>
  <c r="AH21" i="6"/>
  <c r="AG21" i="6"/>
  <c r="AF21" i="6"/>
  <c r="AE21" i="6"/>
  <c r="AD21" i="6"/>
  <c r="AC21" i="6"/>
  <c r="AB21" i="6"/>
  <c r="AA21" i="6"/>
  <c r="Z21" i="6"/>
  <c r="Y21" i="6"/>
  <c r="X21" i="6"/>
  <c r="W21" i="6"/>
  <c r="V21" i="6"/>
  <c r="U21" i="6"/>
  <c r="T21" i="6"/>
  <c r="S21" i="6"/>
  <c r="R21" i="6"/>
  <c r="Q21" i="6"/>
  <c r="P21" i="6"/>
  <c r="O21" i="6"/>
  <c r="N21" i="6"/>
  <c r="M21" i="6"/>
  <c r="I21" i="6"/>
  <c r="I20" i="6"/>
  <c r="I23" i="6"/>
  <c r="I19" i="6"/>
  <c r="M15" i="6"/>
  <c r="N13" i="6"/>
  <c r="N76" i="6" s="1"/>
  <c r="J4" i="6"/>
  <c r="M77" i="6" l="1"/>
  <c r="N77" i="6"/>
  <c r="M76" i="6"/>
  <c r="O13" i="6"/>
  <c r="O26" i="6" s="1"/>
  <c r="N35" i="6"/>
  <c r="N34" i="6"/>
  <c r="N75" i="6"/>
  <c r="N74" i="6"/>
  <c r="N73" i="6"/>
  <c r="N14" i="6"/>
  <c r="M19" i="6"/>
  <c r="M35" i="6"/>
  <c r="M34" i="6"/>
  <c r="M74" i="6"/>
  <c r="M75" i="6"/>
  <c r="M14" i="6"/>
  <c r="M73" i="6"/>
  <c r="O32" i="6"/>
  <c r="N49" i="6"/>
  <c r="N48" i="6"/>
  <c r="N47" i="6"/>
  <c r="N33" i="6"/>
  <c r="N36" i="6"/>
  <c r="N32" i="6"/>
  <c r="N27" i="6"/>
  <c r="N25" i="6"/>
  <c r="N26" i="6"/>
  <c r="N19" i="6"/>
  <c r="N15" i="6"/>
  <c r="N20" i="6"/>
  <c r="M47" i="6"/>
  <c r="M48" i="6"/>
  <c r="M49" i="6"/>
  <c r="M36" i="6"/>
  <c r="M32" i="6"/>
  <c r="M27" i="6"/>
  <c r="M20" i="6"/>
  <c r="M25" i="6"/>
  <c r="M26" i="6"/>
  <c r="M33" i="6"/>
  <c r="O14" i="6" l="1"/>
  <c r="O77" i="6"/>
  <c r="O34" i="6"/>
  <c r="O19" i="6"/>
  <c r="O48" i="6"/>
  <c r="O15" i="6"/>
  <c r="O35" i="6"/>
  <c r="O76" i="6"/>
  <c r="O27" i="6"/>
  <c r="O20" i="6"/>
  <c r="P13" i="6"/>
  <c r="O25" i="6"/>
  <c r="O33" i="6"/>
  <c r="O36" i="6"/>
  <c r="O74" i="6"/>
  <c r="O47" i="6"/>
  <c r="O49" i="6"/>
  <c r="O75" i="6"/>
  <c r="O73" i="6"/>
  <c r="P32" i="6"/>
  <c r="P35" i="6" l="1"/>
  <c r="P36" i="6"/>
  <c r="P14" i="6"/>
  <c r="P48" i="6"/>
  <c r="P15" i="6"/>
  <c r="P25" i="6"/>
  <c r="P19" i="6"/>
  <c r="P49" i="6"/>
  <c r="P26" i="6"/>
  <c r="P33" i="6"/>
  <c r="P75" i="6"/>
  <c r="P76" i="6"/>
  <c r="P77" i="6"/>
  <c r="P73" i="6"/>
  <c r="P34" i="6"/>
  <c r="P20" i="6"/>
  <c r="P27" i="6"/>
  <c r="P47" i="6"/>
  <c r="P74" i="6"/>
  <c r="Q13" i="6"/>
  <c r="Q32" i="6"/>
  <c r="Q20" i="6" l="1"/>
  <c r="R13" i="6"/>
  <c r="R74" i="6" s="1"/>
  <c r="Q76" i="6"/>
  <c r="Q77" i="6"/>
  <c r="Q48" i="6"/>
  <c r="Q19" i="6"/>
  <c r="Q75" i="6"/>
  <c r="Q15" i="6"/>
  <c r="Q25" i="6"/>
  <c r="Q33" i="6"/>
  <c r="Q47" i="6"/>
  <c r="Q34" i="6"/>
  <c r="Q26" i="6"/>
  <c r="Q49" i="6"/>
  <c r="Q74" i="6"/>
  <c r="Q14" i="6"/>
  <c r="Q27" i="6"/>
  <c r="Q36" i="6"/>
  <c r="Q73" i="6"/>
  <c r="Q35" i="6"/>
  <c r="R32" i="6"/>
  <c r="R33" i="6" l="1"/>
  <c r="R26" i="6"/>
  <c r="R14" i="6"/>
  <c r="R48" i="6"/>
  <c r="R20" i="6"/>
  <c r="R27" i="6"/>
  <c r="R47" i="6"/>
  <c r="R75" i="6"/>
  <c r="R35" i="6"/>
  <c r="R19" i="6"/>
  <c r="R49" i="6"/>
  <c r="R34" i="6"/>
  <c r="R15" i="6"/>
  <c r="R25" i="6"/>
  <c r="R36" i="6"/>
  <c r="R73" i="6"/>
  <c r="S13" i="6"/>
  <c r="T13" i="6" s="1"/>
  <c r="R76" i="6"/>
  <c r="R77" i="6"/>
  <c r="U13" i="6"/>
  <c r="S32" i="6"/>
  <c r="S75" i="6" l="1"/>
  <c r="T76" i="6"/>
  <c r="T77" i="6"/>
  <c r="T75" i="6"/>
  <c r="T73" i="6"/>
  <c r="T74" i="6"/>
  <c r="V13" i="6"/>
  <c r="T49" i="6"/>
  <c r="T36" i="6"/>
  <c r="T48" i="6"/>
  <c r="T47" i="6"/>
  <c r="T35" i="6"/>
  <c r="T34" i="6"/>
  <c r="T33" i="6"/>
  <c r="T32" i="6"/>
  <c r="T25" i="6"/>
  <c r="T20" i="6"/>
  <c r="T27" i="6"/>
  <c r="T26" i="6"/>
  <c r="T19" i="6"/>
  <c r="T15" i="6"/>
  <c r="S76" i="6" l="1"/>
  <c r="S34" i="6"/>
  <c r="S74" i="6"/>
  <c r="T14" i="6"/>
  <c r="S25" i="6"/>
  <c r="S48" i="6"/>
  <c r="S36" i="6"/>
  <c r="S73" i="6"/>
  <c r="S77" i="6"/>
  <c r="S47" i="6"/>
  <c r="S27" i="6"/>
  <c r="S35" i="6"/>
  <c r="S26" i="6"/>
  <c r="S19" i="6"/>
  <c r="S33" i="6"/>
  <c r="S15" i="6"/>
  <c r="S49" i="6"/>
  <c r="S14" i="6"/>
  <c r="S20" i="6"/>
  <c r="U76" i="6"/>
  <c r="U77" i="6"/>
  <c r="U74" i="6"/>
  <c r="U75" i="6"/>
  <c r="U73" i="6"/>
  <c r="W13" i="6"/>
  <c r="U47" i="6"/>
  <c r="U48" i="6"/>
  <c r="U49" i="6"/>
  <c r="U35" i="6"/>
  <c r="U36" i="6"/>
  <c r="U33" i="6"/>
  <c r="U34" i="6"/>
  <c r="U32" i="6"/>
  <c r="U20" i="6"/>
  <c r="U25" i="6"/>
  <c r="U27" i="6"/>
  <c r="U26" i="6"/>
  <c r="U19" i="6"/>
  <c r="U15" i="6"/>
  <c r="U14" i="6"/>
  <c r="V76" i="6" l="1"/>
  <c r="V77" i="6"/>
  <c r="V75" i="6"/>
  <c r="V73" i="6"/>
  <c r="V74" i="6"/>
  <c r="V48" i="6"/>
  <c r="V49" i="6"/>
  <c r="V36" i="6"/>
  <c r="V47" i="6"/>
  <c r="V35" i="6"/>
  <c r="V33" i="6"/>
  <c r="V34" i="6"/>
  <c r="V27" i="6"/>
  <c r="V25" i="6"/>
  <c r="V26" i="6"/>
  <c r="V32" i="6"/>
  <c r="V19" i="6"/>
  <c r="V15" i="6"/>
  <c r="V14" i="6"/>
  <c r="V20" i="6"/>
  <c r="X13" i="6"/>
  <c r="W76" i="6" l="1"/>
  <c r="W77" i="6"/>
  <c r="W73" i="6"/>
  <c r="W75" i="6"/>
  <c r="W74" i="6"/>
  <c r="W49" i="6"/>
  <c r="W47" i="6"/>
  <c r="W48" i="6"/>
  <c r="W36" i="6"/>
  <c r="W34" i="6"/>
  <c r="W32" i="6"/>
  <c r="W33" i="6"/>
  <c r="W35" i="6"/>
  <c r="W26" i="6"/>
  <c r="W27" i="6"/>
  <c r="W20" i="6"/>
  <c r="W25" i="6"/>
  <c r="W15" i="6"/>
  <c r="W19" i="6"/>
  <c r="W14" i="6"/>
  <c r="Y13" i="6"/>
  <c r="X76" i="6" l="1"/>
  <c r="X77" i="6"/>
  <c r="X75" i="6"/>
  <c r="X74" i="6"/>
  <c r="X73" i="6"/>
  <c r="X49" i="6"/>
  <c r="X48" i="6"/>
  <c r="X47" i="6"/>
  <c r="X36" i="6"/>
  <c r="X35" i="6"/>
  <c r="X33" i="6"/>
  <c r="X32" i="6"/>
  <c r="X27" i="6"/>
  <c r="X34" i="6"/>
  <c r="X25" i="6"/>
  <c r="X26" i="6"/>
  <c r="X14" i="6"/>
  <c r="X20" i="6"/>
  <c r="X19" i="6"/>
  <c r="X15" i="6"/>
  <c r="Z13" i="6"/>
  <c r="Y76" i="6" l="1"/>
  <c r="Y77" i="6"/>
  <c r="Y75" i="6"/>
  <c r="Y74" i="6"/>
  <c r="Y73" i="6"/>
  <c r="Y49" i="6"/>
  <c r="Y47" i="6"/>
  <c r="Y48" i="6"/>
  <c r="Y34" i="6"/>
  <c r="Y36" i="6"/>
  <c r="Y35" i="6"/>
  <c r="Y33" i="6"/>
  <c r="Y32" i="6"/>
  <c r="Y20" i="6"/>
  <c r="Y25" i="6"/>
  <c r="Y26" i="6"/>
  <c r="Y27" i="6"/>
  <c r="Y19" i="6"/>
  <c r="Y15" i="6"/>
  <c r="Y14" i="6"/>
  <c r="AA13" i="6"/>
  <c r="Z76" i="6" l="1"/>
  <c r="Z77" i="6"/>
  <c r="Z75" i="6"/>
  <c r="Z74" i="6"/>
  <c r="Z73" i="6"/>
  <c r="Z48" i="6"/>
  <c r="Z49" i="6"/>
  <c r="Z47" i="6"/>
  <c r="Z35" i="6"/>
  <c r="Z33" i="6"/>
  <c r="Z36" i="6"/>
  <c r="Z34" i="6"/>
  <c r="Z32" i="6"/>
  <c r="Z27" i="6"/>
  <c r="Z25" i="6"/>
  <c r="Z26" i="6"/>
  <c r="Z19" i="6"/>
  <c r="Z20" i="6"/>
  <c r="Z15" i="6"/>
  <c r="Z14" i="6"/>
  <c r="AB13" i="6"/>
  <c r="AA76" i="6" l="1"/>
  <c r="AA77" i="6"/>
  <c r="AA73" i="6"/>
  <c r="AA75" i="6"/>
  <c r="AA74" i="6"/>
  <c r="AA49" i="6"/>
  <c r="AA47" i="6"/>
  <c r="AA48" i="6"/>
  <c r="AA36" i="6"/>
  <c r="AA34" i="6"/>
  <c r="AA35" i="6"/>
  <c r="AA33" i="6"/>
  <c r="AA32" i="6"/>
  <c r="AA26" i="6"/>
  <c r="AA27" i="6"/>
  <c r="AA20" i="6"/>
  <c r="AA15" i="6"/>
  <c r="AA25" i="6"/>
  <c r="AA14" i="6"/>
  <c r="AA19" i="6"/>
  <c r="AC13" i="6"/>
  <c r="AB76" i="6" l="1"/>
  <c r="AB77" i="6"/>
  <c r="AB75" i="6"/>
  <c r="AB74" i="6"/>
  <c r="AB73" i="6"/>
  <c r="AB36" i="6"/>
  <c r="AB48" i="6"/>
  <c r="AB49" i="6"/>
  <c r="AB47" i="6"/>
  <c r="AB35" i="6"/>
  <c r="AB32" i="6"/>
  <c r="AB34" i="6"/>
  <c r="AB27" i="6"/>
  <c r="AB33" i="6"/>
  <c r="AB25" i="6"/>
  <c r="AB26" i="6"/>
  <c r="AB20" i="6"/>
  <c r="AB14" i="6"/>
  <c r="AB19" i="6"/>
  <c r="AB15" i="6"/>
  <c r="AD13" i="6"/>
  <c r="AC76" i="6" l="1"/>
  <c r="AC77" i="6"/>
  <c r="AC74" i="6"/>
  <c r="AC75" i="6"/>
  <c r="AC73" i="6"/>
  <c r="AC47" i="6"/>
  <c r="AC49" i="6"/>
  <c r="AC48" i="6"/>
  <c r="AC36" i="6"/>
  <c r="AC35" i="6"/>
  <c r="AC32" i="6"/>
  <c r="AC34" i="6"/>
  <c r="AC33" i="6"/>
  <c r="AC27" i="6"/>
  <c r="AC20" i="6"/>
  <c r="AC25" i="6"/>
  <c r="AC26" i="6"/>
  <c r="AC19" i="6"/>
  <c r="AC15" i="6"/>
  <c r="AC14" i="6"/>
  <c r="AE13" i="6"/>
  <c r="AD76" i="6" l="1"/>
  <c r="AD77" i="6"/>
  <c r="AD75" i="6"/>
  <c r="AD74" i="6"/>
  <c r="AD73" i="6"/>
  <c r="AF13" i="6"/>
  <c r="AD49" i="6"/>
  <c r="AD48" i="6"/>
  <c r="AD47" i="6"/>
  <c r="AD36" i="6"/>
  <c r="AD34" i="6"/>
  <c r="AD33" i="6"/>
  <c r="AD35" i="6"/>
  <c r="AD27" i="6"/>
  <c r="AD25" i="6"/>
  <c r="AD26" i="6"/>
  <c r="AD32" i="6"/>
  <c r="AD19" i="6"/>
  <c r="AD15" i="6"/>
  <c r="AD20" i="6"/>
  <c r="AD14" i="6"/>
  <c r="AE76" i="6" l="1"/>
  <c r="AE77" i="6"/>
  <c r="AE73" i="6"/>
  <c r="AE74" i="6"/>
  <c r="AE75" i="6"/>
  <c r="AG13" i="6"/>
  <c r="AE49" i="6"/>
  <c r="AE47" i="6"/>
  <c r="AE48" i="6"/>
  <c r="AE34" i="6"/>
  <c r="AE35" i="6"/>
  <c r="AE36" i="6"/>
  <c r="AE32" i="6"/>
  <c r="AE33" i="6"/>
  <c r="AE26" i="6"/>
  <c r="AE20" i="6"/>
  <c r="AE27" i="6"/>
  <c r="AE15" i="6"/>
  <c r="AE25" i="6"/>
  <c r="AE19" i="6"/>
  <c r="AE14" i="6"/>
  <c r="AF76" i="6" l="1"/>
  <c r="AF77" i="6"/>
  <c r="AF75" i="6"/>
  <c r="AF74" i="6"/>
  <c r="AF73" i="6"/>
  <c r="AH13" i="6"/>
  <c r="AF49" i="6"/>
  <c r="AF36" i="6"/>
  <c r="AF48" i="6"/>
  <c r="AF47" i="6"/>
  <c r="AF35" i="6"/>
  <c r="AF33" i="6"/>
  <c r="AF34" i="6"/>
  <c r="AF32" i="6"/>
  <c r="AF27" i="6"/>
  <c r="AF25" i="6"/>
  <c r="AF14" i="6"/>
  <c r="AF26" i="6"/>
  <c r="AF20" i="6"/>
  <c r="AF15" i="6"/>
  <c r="AF19" i="6"/>
  <c r="AG76" i="6" l="1"/>
  <c r="AG77" i="6"/>
  <c r="AG74" i="6"/>
  <c r="AG73" i="6"/>
  <c r="AG75" i="6"/>
  <c r="AI13" i="6"/>
  <c r="AG47" i="6"/>
  <c r="AG49" i="6"/>
  <c r="AG48" i="6"/>
  <c r="AG36" i="6"/>
  <c r="AG35" i="6"/>
  <c r="AG34" i="6"/>
  <c r="AG32" i="6"/>
  <c r="AG33" i="6"/>
  <c r="AG20" i="6"/>
  <c r="AG27" i="6"/>
  <c r="AG25" i="6"/>
  <c r="AG26" i="6"/>
  <c r="AG19" i="6"/>
  <c r="AG14" i="6"/>
  <c r="AG15" i="6"/>
  <c r="AH76" i="6" l="1"/>
  <c r="AH77" i="6"/>
  <c r="AH75" i="6"/>
  <c r="AH74" i="6"/>
  <c r="AH73" i="6"/>
  <c r="AJ13" i="6"/>
  <c r="AH48" i="6"/>
  <c r="AH47" i="6"/>
  <c r="AH36" i="6"/>
  <c r="AH49" i="6"/>
  <c r="AH33" i="6"/>
  <c r="AH35" i="6"/>
  <c r="AH32" i="6"/>
  <c r="AH34" i="6"/>
  <c r="AH27" i="6"/>
  <c r="AH25" i="6"/>
  <c r="AH26" i="6"/>
  <c r="AH19" i="6"/>
  <c r="AH20" i="6"/>
  <c r="AH15" i="6"/>
  <c r="AH14" i="6"/>
  <c r="AI76" i="6" l="1"/>
  <c r="AI77" i="6"/>
  <c r="AI75" i="6"/>
  <c r="AI73" i="6"/>
  <c r="AI74" i="6"/>
  <c r="AK13" i="6"/>
  <c r="AI49" i="6"/>
  <c r="AI48" i="6"/>
  <c r="AI47" i="6"/>
  <c r="AI34" i="6"/>
  <c r="AI32" i="6"/>
  <c r="AI36" i="6"/>
  <c r="AI35" i="6"/>
  <c r="AI33" i="6"/>
  <c r="AI27" i="6"/>
  <c r="AI26" i="6"/>
  <c r="AI20" i="6"/>
  <c r="AI25" i="6"/>
  <c r="AI15" i="6"/>
  <c r="AI19" i="6"/>
  <c r="AI14" i="6"/>
  <c r="AJ76" i="6" l="1"/>
  <c r="AJ77" i="6"/>
  <c r="AJ75" i="6"/>
  <c r="AJ73" i="6"/>
  <c r="AJ74" i="6"/>
  <c r="AL13" i="6"/>
  <c r="AJ49" i="6"/>
  <c r="AJ36" i="6"/>
  <c r="AJ48" i="6"/>
  <c r="AJ35" i="6"/>
  <c r="AJ47" i="6"/>
  <c r="AJ34" i="6"/>
  <c r="AJ33" i="6"/>
  <c r="AJ32" i="6"/>
  <c r="AJ25" i="6"/>
  <c r="AJ20" i="6"/>
  <c r="AJ26" i="6"/>
  <c r="AJ14" i="6"/>
  <c r="AJ27" i="6"/>
  <c r="AJ19" i="6"/>
  <c r="AJ15" i="6"/>
  <c r="AK76" i="6" l="1"/>
  <c r="AK77" i="6"/>
  <c r="AK74" i="6"/>
  <c r="AK75" i="6"/>
  <c r="AK73" i="6"/>
  <c r="AM13" i="6"/>
  <c r="AK47" i="6"/>
  <c r="AK49" i="6"/>
  <c r="AK48" i="6"/>
  <c r="AK35" i="6"/>
  <c r="AK36" i="6"/>
  <c r="AK33" i="6"/>
  <c r="AK34" i="6"/>
  <c r="AK20" i="6"/>
  <c r="AK32" i="6"/>
  <c r="AK25" i="6"/>
  <c r="AK27" i="6"/>
  <c r="AK26" i="6"/>
  <c r="AK19" i="6"/>
  <c r="AK15" i="6"/>
  <c r="AK14" i="6"/>
  <c r="AL76" i="6" l="1"/>
  <c r="AL77" i="6"/>
  <c r="AL75" i="6"/>
  <c r="AL74" i="6"/>
  <c r="AL73" i="6"/>
  <c r="AL48" i="6"/>
  <c r="AL49" i="6"/>
  <c r="AL47" i="6"/>
  <c r="AL36" i="6"/>
  <c r="AL35" i="6"/>
  <c r="AL33" i="6"/>
  <c r="AL34" i="6"/>
  <c r="AL32" i="6"/>
  <c r="AL27" i="6"/>
  <c r="AL25" i="6"/>
  <c r="AL26" i="6"/>
  <c r="AL19" i="6"/>
  <c r="AL15" i="6"/>
  <c r="AL14" i="6"/>
  <c r="AL20" i="6"/>
  <c r="AN13" i="6"/>
  <c r="AM76" i="6" l="1"/>
  <c r="AM77" i="6"/>
  <c r="AM73" i="6"/>
  <c r="AM75" i="6"/>
  <c r="AM74" i="6"/>
  <c r="AM49" i="6"/>
  <c r="AM48" i="6"/>
  <c r="AM47" i="6"/>
  <c r="AM36" i="6"/>
  <c r="AM34" i="6"/>
  <c r="AM35" i="6"/>
  <c r="AM32" i="6"/>
  <c r="AM33" i="6"/>
  <c r="AM26" i="6"/>
  <c r="AM27" i="6"/>
  <c r="AM20" i="6"/>
  <c r="AM25" i="6"/>
  <c r="AM15" i="6"/>
  <c r="AM19" i="6"/>
  <c r="AM14" i="6"/>
  <c r="AO13" i="6"/>
  <c r="AN76" i="6" l="1"/>
  <c r="AN77" i="6"/>
  <c r="AN75" i="6"/>
  <c r="AN74" i="6"/>
  <c r="AN73" i="6"/>
  <c r="AN48" i="6"/>
  <c r="AN47" i="6"/>
  <c r="AN36" i="6"/>
  <c r="AN49" i="6"/>
  <c r="AN35" i="6"/>
  <c r="AN34" i="6"/>
  <c r="AN32" i="6"/>
  <c r="AN33" i="6"/>
  <c r="AN27" i="6"/>
  <c r="AN25" i="6"/>
  <c r="AN26" i="6"/>
  <c r="AN14" i="6"/>
  <c r="AN20" i="6"/>
  <c r="AN19" i="6"/>
  <c r="AN15" i="6"/>
  <c r="AP13" i="6"/>
  <c r="AO76" i="6" l="1"/>
  <c r="AO77" i="6"/>
  <c r="AO75" i="6"/>
  <c r="AO74" i="6"/>
  <c r="AO73" i="6"/>
  <c r="AO49" i="6"/>
  <c r="AO47" i="6"/>
  <c r="AO48" i="6"/>
  <c r="AO36" i="6"/>
  <c r="AO34" i="6"/>
  <c r="AO35" i="6"/>
  <c r="AO32" i="6"/>
  <c r="AO20" i="6"/>
  <c r="AO33" i="6"/>
  <c r="AO25" i="6"/>
  <c r="AO26" i="6"/>
  <c r="AO27" i="6"/>
  <c r="AO19" i="6"/>
  <c r="AO14" i="6"/>
  <c r="AO15" i="6"/>
  <c r="AQ13" i="6"/>
  <c r="AP76" i="6" l="1"/>
  <c r="AP77" i="6"/>
  <c r="AP73" i="6"/>
  <c r="AP75" i="6"/>
  <c r="AP74" i="6"/>
  <c r="AP48" i="6"/>
  <c r="AP49" i="6"/>
  <c r="AP47" i="6"/>
  <c r="AP35" i="6"/>
  <c r="AP36" i="6"/>
  <c r="AP33" i="6"/>
  <c r="AP34" i="6"/>
  <c r="AP32" i="6"/>
  <c r="AP27" i="6"/>
  <c r="AP25" i="6"/>
  <c r="AP26" i="6"/>
  <c r="AP19" i="6"/>
  <c r="AP20" i="6"/>
  <c r="AP15" i="6"/>
  <c r="AP14" i="6"/>
  <c r="AR13" i="6"/>
  <c r="AQ76" i="6" l="1"/>
  <c r="AQ77" i="6"/>
  <c r="AQ73" i="6"/>
  <c r="AQ75" i="6"/>
  <c r="AQ74" i="6"/>
  <c r="AS13" i="6"/>
  <c r="AQ49" i="6"/>
  <c r="AQ48" i="6"/>
  <c r="AQ47" i="6"/>
  <c r="AQ36" i="6"/>
  <c r="AQ34" i="6"/>
  <c r="AQ35" i="6"/>
  <c r="AQ33" i="6"/>
  <c r="AQ32" i="6"/>
  <c r="AQ26" i="6"/>
  <c r="AQ27" i="6"/>
  <c r="AQ20" i="6"/>
  <c r="AQ15" i="6"/>
  <c r="AQ14" i="6"/>
  <c r="AQ25" i="6"/>
  <c r="AQ19" i="6"/>
  <c r="AR76" i="6" l="1"/>
  <c r="AR77" i="6"/>
  <c r="AR75" i="6"/>
  <c r="AR74" i="6"/>
  <c r="AR73" i="6"/>
  <c r="AT13" i="6"/>
  <c r="AR49" i="6"/>
  <c r="AR36" i="6"/>
  <c r="AR47" i="6"/>
  <c r="AR48" i="6"/>
  <c r="AR35" i="6"/>
  <c r="AR34" i="6"/>
  <c r="AR33" i="6"/>
  <c r="AR32" i="6"/>
  <c r="AR27" i="6"/>
  <c r="AR25" i="6"/>
  <c r="AR26" i="6"/>
  <c r="AR20" i="6"/>
  <c r="AR14" i="6"/>
  <c r="AR19" i="6"/>
  <c r="AR15" i="6"/>
  <c r="AS76" i="6" l="1"/>
  <c r="AS77" i="6"/>
  <c r="AS74" i="6"/>
  <c r="AS75" i="6"/>
  <c r="AS73" i="6"/>
  <c r="AU13" i="6"/>
  <c r="AS47" i="6"/>
  <c r="AS49" i="6"/>
  <c r="AS48" i="6"/>
  <c r="AS36" i="6"/>
  <c r="AS35" i="6"/>
  <c r="AS33" i="6"/>
  <c r="AS32" i="6"/>
  <c r="AS27" i="6"/>
  <c r="AS20" i="6"/>
  <c r="AS34" i="6"/>
  <c r="AS25" i="6"/>
  <c r="AS26" i="6"/>
  <c r="AS19" i="6"/>
  <c r="AS15" i="6"/>
  <c r="AS14" i="6"/>
  <c r="AT76" i="6" l="1"/>
  <c r="AT77" i="6"/>
  <c r="AT75" i="6"/>
  <c r="AT74" i="6"/>
  <c r="AT73" i="6"/>
  <c r="AT49" i="6"/>
  <c r="AT48" i="6"/>
  <c r="AT47" i="6"/>
  <c r="AT34" i="6"/>
  <c r="AT33" i="6"/>
  <c r="AT36" i="6"/>
  <c r="AT35" i="6"/>
  <c r="AT32" i="6"/>
  <c r="AT27" i="6"/>
  <c r="AT25" i="6"/>
  <c r="AT26" i="6"/>
  <c r="AT19" i="6"/>
  <c r="AT15" i="6"/>
  <c r="AT20" i="6"/>
  <c r="AT14" i="6"/>
  <c r="AV13" i="6"/>
  <c r="AU76" i="6" l="1"/>
  <c r="AU77" i="6"/>
  <c r="AU73" i="6"/>
  <c r="AU75" i="6"/>
  <c r="AU74" i="6"/>
  <c r="AU49" i="6"/>
  <c r="AU48" i="6"/>
  <c r="AU47" i="6"/>
  <c r="AU34" i="6"/>
  <c r="AU35" i="6"/>
  <c r="AU32" i="6"/>
  <c r="AU36" i="6"/>
  <c r="AU33" i="6"/>
  <c r="AU26" i="6"/>
  <c r="AU20" i="6"/>
  <c r="AU27" i="6"/>
  <c r="AU15" i="6"/>
  <c r="AU25" i="6"/>
  <c r="AU19" i="6"/>
  <c r="AU14" i="6"/>
  <c r="AW13" i="6"/>
  <c r="AV76" i="6" l="1"/>
  <c r="AV77" i="6"/>
  <c r="AV75" i="6"/>
  <c r="AV74" i="6"/>
  <c r="AV73" i="6"/>
  <c r="AV36" i="6"/>
  <c r="AV49" i="6"/>
  <c r="AV48" i="6"/>
  <c r="AV47" i="6"/>
  <c r="AV35" i="6"/>
  <c r="AV34" i="6"/>
  <c r="AV33" i="6"/>
  <c r="AV32" i="6"/>
  <c r="AV27" i="6"/>
  <c r="AV25" i="6"/>
  <c r="AV14" i="6"/>
  <c r="AV20" i="6"/>
  <c r="AV26" i="6"/>
  <c r="AV19" i="6"/>
  <c r="AV15" i="6"/>
  <c r="AX13" i="6"/>
  <c r="AW76" i="6" l="1"/>
  <c r="AW77" i="6"/>
  <c r="AW74" i="6"/>
  <c r="AW75" i="6"/>
  <c r="AW73" i="6"/>
  <c r="AW47" i="6"/>
  <c r="AW48" i="6"/>
  <c r="AW49" i="6"/>
  <c r="AW36" i="6"/>
  <c r="AW35" i="6"/>
  <c r="AW34" i="6"/>
  <c r="AW32" i="6"/>
  <c r="AW33" i="6"/>
  <c r="AW20" i="6"/>
  <c r="AW27" i="6"/>
  <c r="AW25" i="6"/>
  <c r="AW26" i="6"/>
  <c r="AW19" i="6"/>
  <c r="AW14" i="6"/>
  <c r="AW15" i="6"/>
  <c r="AY13" i="6"/>
  <c r="AX76" i="6" l="1"/>
  <c r="AX77" i="6"/>
  <c r="AX75" i="6"/>
  <c r="AX74" i="6"/>
  <c r="AX73" i="6"/>
  <c r="AX48" i="6"/>
  <c r="AX49" i="6"/>
  <c r="AX36" i="6"/>
  <c r="AX47" i="6"/>
  <c r="AX35" i="6"/>
  <c r="AX33" i="6"/>
  <c r="AX32" i="6"/>
  <c r="AX34" i="6"/>
  <c r="AX27" i="6"/>
  <c r="AX25" i="6"/>
  <c r="AX26" i="6"/>
  <c r="AX19" i="6"/>
  <c r="AX20" i="6"/>
  <c r="AX15" i="6"/>
  <c r="AX14" i="6"/>
  <c r="AZ13" i="6"/>
  <c r="AY76" i="6" l="1"/>
  <c r="AY77" i="6"/>
  <c r="AY75" i="6"/>
  <c r="AY73" i="6"/>
  <c r="AY74" i="6"/>
  <c r="AY49" i="6"/>
  <c r="AY48" i="6"/>
  <c r="AY47" i="6"/>
  <c r="AY34" i="6"/>
  <c r="AY36" i="6"/>
  <c r="AY35" i="6"/>
  <c r="AY32" i="6"/>
  <c r="AY33" i="6"/>
  <c r="AY27" i="6"/>
  <c r="AY26" i="6"/>
  <c r="AY20" i="6"/>
  <c r="AY25" i="6"/>
  <c r="AY15" i="6"/>
  <c r="AY19" i="6"/>
  <c r="AY14" i="6"/>
  <c r="BA13" i="6"/>
  <c r="AZ76" i="6" l="1"/>
  <c r="AZ77" i="6"/>
  <c r="AZ75" i="6"/>
  <c r="AZ73" i="6"/>
  <c r="AZ74" i="6"/>
  <c r="AZ49" i="6"/>
  <c r="AZ36" i="6"/>
  <c r="AZ47" i="6"/>
  <c r="AZ48" i="6"/>
  <c r="AZ35" i="6"/>
  <c r="AZ34" i="6"/>
  <c r="AZ33" i="6"/>
  <c r="AZ25" i="6"/>
  <c r="AZ32" i="6"/>
  <c r="AZ27" i="6"/>
  <c r="AZ20" i="6"/>
  <c r="AZ26" i="6"/>
  <c r="AZ14" i="6"/>
  <c r="AZ19" i="6"/>
  <c r="AZ15" i="6"/>
  <c r="BB13" i="6"/>
  <c r="BA76" i="6" l="1"/>
  <c r="BA77" i="6"/>
  <c r="BA74" i="6"/>
  <c r="BA73" i="6"/>
  <c r="BA75" i="6"/>
  <c r="BC13" i="6"/>
  <c r="BA47" i="6"/>
  <c r="BA49" i="6"/>
  <c r="BA48" i="6"/>
  <c r="BA35" i="6"/>
  <c r="BA36" i="6"/>
  <c r="BA33" i="6"/>
  <c r="BA34" i="6"/>
  <c r="BA32" i="6"/>
  <c r="BA20" i="6"/>
  <c r="BA25" i="6"/>
  <c r="BA27" i="6"/>
  <c r="BA26" i="6"/>
  <c r="BA19" i="6"/>
  <c r="BA15" i="6"/>
  <c r="BA14" i="6"/>
  <c r="BB76" i="6" l="1"/>
  <c r="BB77" i="6"/>
  <c r="BB75" i="6"/>
  <c r="BB74" i="6"/>
  <c r="BB73" i="6"/>
  <c r="BB48" i="6"/>
  <c r="BB49" i="6"/>
  <c r="BB47" i="6"/>
  <c r="BB36" i="6"/>
  <c r="BB35" i="6"/>
  <c r="BB33" i="6"/>
  <c r="BB34" i="6"/>
  <c r="BB32" i="6"/>
  <c r="BB27" i="6"/>
  <c r="BB25" i="6"/>
  <c r="BB26" i="6"/>
  <c r="BB19" i="6"/>
  <c r="BB15" i="6"/>
  <c r="BB14" i="6"/>
  <c r="BB20" i="6"/>
  <c r="BD13" i="6"/>
  <c r="BC76" i="6" l="1"/>
  <c r="BC77" i="6"/>
  <c r="BC73" i="6"/>
  <c r="BC75" i="6"/>
  <c r="BC74" i="6"/>
  <c r="BC49" i="6"/>
  <c r="BC47" i="6"/>
  <c r="BC36" i="6"/>
  <c r="BC48" i="6"/>
  <c r="BC34" i="6"/>
  <c r="BC35" i="6"/>
  <c r="BC32" i="6"/>
  <c r="BC33" i="6"/>
  <c r="BC26" i="6"/>
  <c r="BC27" i="6"/>
  <c r="BC20" i="6"/>
  <c r="BC25" i="6"/>
  <c r="BC15" i="6"/>
  <c r="BC19" i="6"/>
  <c r="BC14" i="6"/>
  <c r="BE13" i="6"/>
  <c r="BD76" i="6" l="1"/>
  <c r="BD77" i="6"/>
  <c r="BD75" i="6"/>
  <c r="BD74" i="6"/>
  <c r="BD73" i="6"/>
  <c r="BD48" i="6"/>
  <c r="BD47" i="6"/>
  <c r="BD36" i="6"/>
  <c r="BD49" i="6"/>
  <c r="BD35" i="6"/>
  <c r="BD34" i="6"/>
  <c r="BD32" i="6"/>
  <c r="BD33" i="6"/>
  <c r="BD27" i="6"/>
  <c r="BD25" i="6"/>
  <c r="BD26" i="6"/>
  <c r="BD14" i="6"/>
  <c r="BD20" i="6"/>
  <c r="BD19" i="6"/>
  <c r="BD15" i="6"/>
  <c r="BF13" i="6"/>
  <c r="BE76" i="6" l="1"/>
  <c r="BE77" i="6"/>
  <c r="BE75" i="6"/>
  <c r="BE74" i="6"/>
  <c r="BE73" i="6"/>
  <c r="BE49" i="6"/>
  <c r="BE47" i="6"/>
  <c r="BE48" i="6"/>
  <c r="BE34" i="6"/>
  <c r="BE36" i="6"/>
  <c r="BE33" i="6"/>
  <c r="BE35" i="6"/>
  <c r="BE32" i="6"/>
  <c r="BE20" i="6"/>
  <c r="BE25" i="6"/>
  <c r="BE26" i="6"/>
  <c r="BE19" i="6"/>
  <c r="BE27" i="6"/>
  <c r="BE15" i="6"/>
  <c r="BE14" i="6"/>
  <c r="BG13" i="6"/>
  <c r="BF76" i="6" l="1"/>
  <c r="BF77" i="6"/>
  <c r="BF75" i="6"/>
  <c r="BF74" i="6"/>
  <c r="BF73" i="6"/>
  <c r="BF48" i="6"/>
  <c r="BF49" i="6"/>
  <c r="BF47" i="6"/>
  <c r="BF35" i="6"/>
  <c r="BF36" i="6"/>
  <c r="BF33" i="6"/>
  <c r="BF34" i="6"/>
  <c r="BF27" i="6"/>
  <c r="BF25" i="6"/>
  <c r="BF26" i="6"/>
  <c r="BF32" i="6"/>
  <c r="BF19" i="6"/>
  <c r="BF20" i="6"/>
  <c r="BF15" i="6"/>
  <c r="BF14" i="6"/>
  <c r="BH13" i="6"/>
  <c r="BG76" i="6" l="1"/>
  <c r="BG77" i="6"/>
  <c r="BG73" i="6"/>
  <c r="BG75" i="6"/>
  <c r="BG74" i="6"/>
  <c r="BG49" i="6"/>
  <c r="BG47" i="6"/>
  <c r="BG48" i="6"/>
  <c r="BG36" i="6"/>
  <c r="BG34" i="6"/>
  <c r="BG35" i="6"/>
  <c r="BG33" i="6"/>
  <c r="BG32" i="6"/>
  <c r="BG26" i="6"/>
  <c r="BG27" i="6"/>
  <c r="BG20" i="6"/>
  <c r="BG15" i="6"/>
  <c r="BG14" i="6"/>
  <c r="BG25" i="6"/>
  <c r="BG19" i="6"/>
  <c r="BI13" i="6"/>
  <c r="BH76" i="6" l="1"/>
  <c r="BH77" i="6"/>
  <c r="BH75" i="6"/>
  <c r="BH74" i="6"/>
  <c r="BH73" i="6"/>
  <c r="BH49" i="6"/>
  <c r="BH36" i="6"/>
  <c r="BH48" i="6"/>
  <c r="BH47" i="6"/>
  <c r="BH35" i="6"/>
  <c r="BH33" i="6"/>
  <c r="BH34" i="6"/>
  <c r="BH32" i="6"/>
  <c r="BH27" i="6"/>
  <c r="BH25" i="6"/>
  <c r="BH26" i="6"/>
  <c r="BH20" i="6"/>
  <c r="BH14" i="6"/>
  <c r="BH19" i="6"/>
  <c r="BH15" i="6"/>
  <c r="BJ13" i="6"/>
  <c r="BI76" i="6" l="1"/>
  <c r="BI77" i="6"/>
  <c r="BI74" i="6"/>
  <c r="BI75" i="6"/>
  <c r="BI73" i="6"/>
  <c r="BI47" i="6"/>
  <c r="BI48" i="6"/>
  <c r="BI49" i="6"/>
  <c r="BI36" i="6"/>
  <c r="BI35" i="6"/>
  <c r="BI34" i="6"/>
  <c r="BI32" i="6"/>
  <c r="BI33" i="6"/>
  <c r="BI27" i="6"/>
  <c r="BI20" i="6"/>
  <c r="BI25" i="6"/>
  <c r="BI26" i="6"/>
  <c r="BI19" i="6"/>
  <c r="BI15" i="6"/>
  <c r="BI14" i="6"/>
  <c r="BK13" i="6"/>
  <c r="BJ76" i="6" l="1"/>
  <c r="BJ77" i="6"/>
  <c r="BJ75" i="6"/>
  <c r="BJ74" i="6"/>
  <c r="BJ73" i="6"/>
  <c r="BL13" i="6"/>
  <c r="BJ49" i="6"/>
  <c r="BJ48" i="6"/>
  <c r="BJ47" i="6"/>
  <c r="BJ36" i="6"/>
  <c r="BJ34" i="6"/>
  <c r="BJ33" i="6"/>
  <c r="BJ35" i="6"/>
  <c r="BJ32" i="6"/>
  <c r="BJ27" i="6"/>
  <c r="BJ25" i="6"/>
  <c r="BJ26" i="6"/>
  <c r="BJ19" i="6"/>
  <c r="BJ15" i="6"/>
  <c r="BJ20" i="6"/>
  <c r="BJ14" i="6"/>
  <c r="BK76" i="6" l="1"/>
  <c r="BK77" i="6"/>
  <c r="BK73" i="6"/>
  <c r="BK74" i="6"/>
  <c r="BK75" i="6"/>
  <c r="BM13" i="6"/>
  <c r="BK49" i="6"/>
  <c r="BK48" i="6"/>
  <c r="BK47" i="6"/>
  <c r="BK34" i="6"/>
  <c r="BK35" i="6"/>
  <c r="BK36" i="6"/>
  <c r="BK32" i="6"/>
  <c r="BK33" i="6"/>
  <c r="BK26" i="6"/>
  <c r="BK20" i="6"/>
  <c r="BK15" i="6"/>
  <c r="BK27" i="6"/>
  <c r="BK25" i="6"/>
  <c r="BK19" i="6"/>
  <c r="BK14" i="6"/>
  <c r="BL76" i="6" l="1"/>
  <c r="BL77" i="6"/>
  <c r="BL75" i="6"/>
  <c r="BL74" i="6"/>
  <c r="BL73" i="6"/>
  <c r="BN13" i="6"/>
  <c r="BL36" i="6"/>
  <c r="BL48" i="6"/>
  <c r="BL49" i="6"/>
  <c r="BL35" i="6"/>
  <c r="BL34" i="6"/>
  <c r="BL33" i="6"/>
  <c r="BL47" i="6"/>
  <c r="BL32" i="6"/>
  <c r="BL27" i="6"/>
  <c r="BL25" i="6"/>
  <c r="BL14" i="6"/>
  <c r="BL20" i="6"/>
  <c r="BL26" i="6"/>
  <c r="BL15" i="6"/>
  <c r="BL19" i="6"/>
  <c r="BM76" i="6" l="1"/>
  <c r="BM77" i="6"/>
  <c r="BM74" i="6"/>
  <c r="BM75" i="6"/>
  <c r="BM73" i="6"/>
  <c r="BO13" i="6"/>
  <c r="BM47" i="6"/>
  <c r="BM49" i="6"/>
  <c r="BM48" i="6"/>
  <c r="BM36" i="6"/>
  <c r="BM35" i="6"/>
  <c r="BM33" i="6"/>
  <c r="BM34" i="6"/>
  <c r="BM20" i="6"/>
  <c r="BM32" i="6"/>
  <c r="BM27" i="6"/>
  <c r="BM25" i="6"/>
  <c r="BM26" i="6"/>
  <c r="BM19" i="6"/>
  <c r="BM14" i="6"/>
  <c r="BM15" i="6"/>
  <c r="BN76" i="6" l="1"/>
  <c r="BN77" i="6"/>
  <c r="BN75" i="6"/>
  <c r="BN74" i="6"/>
  <c r="BN73" i="6"/>
  <c r="BP13" i="6"/>
  <c r="BN48" i="6"/>
  <c r="BN49" i="6"/>
  <c r="BN47" i="6"/>
  <c r="BN36" i="6"/>
  <c r="BN33" i="6"/>
  <c r="BN32" i="6"/>
  <c r="BN34" i="6"/>
  <c r="BN27" i="6"/>
  <c r="BN25" i="6"/>
  <c r="BN26" i="6"/>
  <c r="BN19" i="6"/>
  <c r="BN35" i="6"/>
  <c r="BN20" i="6"/>
  <c r="BN15" i="6"/>
  <c r="BN14" i="6"/>
  <c r="BO76" i="6" l="1"/>
  <c r="BO77" i="6"/>
  <c r="BO75" i="6"/>
  <c r="BO73" i="6"/>
  <c r="BO74" i="6"/>
  <c r="BO49" i="6"/>
  <c r="BO48" i="6"/>
  <c r="BO47" i="6"/>
  <c r="BO34" i="6"/>
  <c r="BO36" i="6"/>
  <c r="BO35" i="6"/>
  <c r="BO32" i="6"/>
  <c r="BO33" i="6"/>
  <c r="BO27" i="6"/>
  <c r="BO26" i="6"/>
  <c r="BO20" i="6"/>
  <c r="BO25" i="6"/>
  <c r="BO15" i="6"/>
  <c r="BO19" i="6"/>
  <c r="BO14" i="6"/>
  <c r="BQ13" i="6"/>
  <c r="BP76" i="6" l="1"/>
  <c r="BP77" i="6"/>
  <c r="BP75" i="6"/>
  <c r="BP73" i="6"/>
  <c r="BP74" i="6"/>
  <c r="BP49" i="6"/>
  <c r="BP36" i="6"/>
  <c r="BP48" i="6"/>
  <c r="BP47" i="6"/>
  <c r="BP35" i="6"/>
  <c r="BP34" i="6"/>
  <c r="BP33" i="6"/>
  <c r="BP32" i="6"/>
  <c r="BP25" i="6"/>
  <c r="BP27" i="6"/>
  <c r="BP20" i="6"/>
  <c r="BP26" i="6"/>
  <c r="BP14" i="6"/>
  <c r="BP19" i="6"/>
  <c r="BP15" i="6"/>
  <c r="BR13" i="6"/>
  <c r="BQ76" i="6" l="1"/>
  <c r="BQ77" i="6"/>
  <c r="BQ74" i="6"/>
  <c r="BQ75" i="6"/>
  <c r="BQ73" i="6"/>
  <c r="BQ47" i="6"/>
  <c r="BQ49" i="6"/>
  <c r="BQ35" i="6"/>
  <c r="BQ48" i="6"/>
  <c r="BQ36" i="6"/>
  <c r="BQ34" i="6"/>
  <c r="BQ33" i="6"/>
  <c r="BQ32" i="6"/>
  <c r="BQ20" i="6"/>
  <c r="BQ25" i="6"/>
  <c r="BQ27" i="6"/>
  <c r="BQ26" i="6"/>
  <c r="BQ19" i="6"/>
  <c r="BQ15" i="6"/>
  <c r="BQ14" i="6"/>
  <c r="BS13" i="6"/>
  <c r="BR76" i="6" l="1"/>
  <c r="BR77" i="6"/>
  <c r="BR75" i="6"/>
  <c r="BR74" i="6"/>
  <c r="BR73" i="6"/>
  <c r="BT13" i="6"/>
  <c r="BR48" i="6"/>
  <c r="BR49" i="6"/>
  <c r="BR47" i="6"/>
  <c r="BR36" i="6"/>
  <c r="BR35" i="6"/>
  <c r="BR33" i="6"/>
  <c r="BR34" i="6"/>
  <c r="BR32" i="6"/>
  <c r="BR27" i="6"/>
  <c r="BR25" i="6"/>
  <c r="BR26" i="6"/>
  <c r="BR19" i="6"/>
  <c r="BR15" i="6"/>
  <c r="BR14" i="6"/>
  <c r="BR20" i="6"/>
  <c r="BS76" i="6" l="1"/>
  <c r="BS77" i="6"/>
  <c r="BS73" i="6"/>
  <c r="BS75" i="6"/>
  <c r="BS74" i="6"/>
  <c r="BU13" i="6"/>
  <c r="BS49" i="6"/>
  <c r="BS48" i="6"/>
  <c r="BS36" i="6"/>
  <c r="BS47" i="6"/>
  <c r="BS34" i="6"/>
  <c r="BS35" i="6"/>
  <c r="BS32" i="6"/>
  <c r="BS26" i="6"/>
  <c r="BS27" i="6"/>
  <c r="BS20" i="6"/>
  <c r="BS25" i="6"/>
  <c r="BS15" i="6"/>
  <c r="BS33" i="6"/>
  <c r="BS19" i="6"/>
  <c r="BS14" i="6"/>
  <c r="BT76" i="6" l="1"/>
  <c r="BT77" i="6"/>
  <c r="BT75" i="6"/>
  <c r="BT74" i="6"/>
  <c r="BT73" i="6"/>
  <c r="BV13" i="6"/>
  <c r="BT49" i="6"/>
  <c r="BT48" i="6"/>
  <c r="BT47" i="6"/>
  <c r="BT36" i="6"/>
  <c r="BT35" i="6"/>
  <c r="BT34" i="6"/>
  <c r="BT32" i="6"/>
  <c r="BT33" i="6"/>
  <c r="BT27" i="6"/>
  <c r="BT25" i="6"/>
  <c r="BT26" i="6"/>
  <c r="BT14" i="6"/>
  <c r="BT20" i="6"/>
  <c r="BT15" i="6"/>
  <c r="BT19" i="6"/>
  <c r="BU76" i="6" l="1"/>
  <c r="BU77" i="6"/>
  <c r="BU75" i="6"/>
  <c r="BU74" i="6"/>
  <c r="BU73" i="6"/>
  <c r="BW13" i="6"/>
  <c r="BU49" i="6"/>
  <c r="BU47" i="6"/>
  <c r="BU48" i="6"/>
  <c r="BU36" i="6"/>
  <c r="BU34" i="6"/>
  <c r="BU35" i="6"/>
  <c r="BU33" i="6"/>
  <c r="BU32" i="6"/>
  <c r="BU20" i="6"/>
  <c r="BU25" i="6"/>
  <c r="BU26" i="6"/>
  <c r="BU27" i="6"/>
  <c r="BU19" i="6"/>
  <c r="BU15" i="6"/>
  <c r="BU14" i="6"/>
  <c r="BV76" i="6" l="1"/>
  <c r="BV77" i="6"/>
  <c r="BV75" i="6"/>
  <c r="BV73" i="6"/>
  <c r="BV74" i="6"/>
  <c r="BX13" i="6"/>
  <c r="BV48" i="6"/>
  <c r="BV49" i="6"/>
  <c r="BV47" i="6"/>
  <c r="BV35" i="6"/>
  <c r="BV36" i="6"/>
  <c r="BV33" i="6"/>
  <c r="BV32" i="6"/>
  <c r="BV27" i="6"/>
  <c r="BV34" i="6"/>
  <c r="BV25" i="6"/>
  <c r="BV26" i="6"/>
  <c r="BV19" i="6"/>
  <c r="BV20" i="6"/>
  <c r="BV15" i="6"/>
  <c r="BV14" i="6"/>
  <c r="BW76" i="6" l="1"/>
  <c r="BW77" i="6"/>
  <c r="BW73" i="6"/>
  <c r="BW74" i="6"/>
  <c r="BW75" i="6"/>
  <c r="BW49" i="6"/>
  <c r="BW48" i="6"/>
  <c r="BW47" i="6"/>
  <c r="BW36" i="6"/>
  <c r="BW34" i="6"/>
  <c r="BW35" i="6"/>
  <c r="BW33" i="6"/>
  <c r="BW32" i="6"/>
  <c r="BW26" i="6"/>
  <c r="BW27" i="6"/>
  <c r="BW20" i="6"/>
  <c r="BW15" i="6"/>
  <c r="BW14" i="6"/>
  <c r="BW25" i="6"/>
  <c r="BW19" i="6"/>
  <c r="BY13" i="6"/>
  <c r="BX76" i="6" l="1"/>
  <c r="BX77" i="6"/>
  <c r="BX75" i="6"/>
  <c r="BX74" i="6"/>
  <c r="BX73" i="6"/>
  <c r="BX36" i="6"/>
  <c r="BX49" i="6"/>
  <c r="BX48" i="6"/>
  <c r="BX47" i="6"/>
  <c r="BX35" i="6"/>
  <c r="BX34" i="6"/>
  <c r="BX32" i="6"/>
  <c r="BX33" i="6"/>
  <c r="BX27" i="6"/>
  <c r="BX25" i="6"/>
  <c r="BX26" i="6"/>
  <c r="BX20" i="6"/>
  <c r="BX14" i="6"/>
  <c r="BX19" i="6"/>
  <c r="BX15" i="6"/>
  <c r="BZ13" i="6"/>
  <c r="BY76" i="6" l="1"/>
  <c r="BY77" i="6"/>
  <c r="BY74" i="6"/>
  <c r="BY75" i="6"/>
  <c r="BY73" i="6"/>
  <c r="BY47" i="6"/>
  <c r="BY48" i="6"/>
  <c r="BY49" i="6"/>
  <c r="BY36" i="6"/>
  <c r="BY35" i="6"/>
  <c r="BY34" i="6"/>
  <c r="BY32" i="6"/>
  <c r="BY33" i="6"/>
  <c r="BY27" i="6"/>
  <c r="BY20" i="6"/>
  <c r="BY25" i="6"/>
  <c r="BY26" i="6"/>
  <c r="BY19" i="6"/>
  <c r="BY15" i="6"/>
  <c r="BY14" i="6"/>
  <c r="CA13" i="6"/>
  <c r="BZ76" i="6" l="1"/>
  <c r="BZ77" i="6"/>
  <c r="BZ75" i="6"/>
  <c r="BZ74" i="6"/>
  <c r="BZ73" i="6"/>
  <c r="CB13" i="6"/>
  <c r="BZ49" i="6"/>
  <c r="BZ48" i="6"/>
  <c r="BZ47" i="6"/>
  <c r="BZ34" i="6"/>
  <c r="BZ33" i="6"/>
  <c r="BZ35" i="6"/>
  <c r="BZ36" i="6"/>
  <c r="BZ32" i="6"/>
  <c r="BZ27" i="6"/>
  <c r="BZ25" i="6"/>
  <c r="BZ26" i="6"/>
  <c r="BZ19" i="6"/>
  <c r="BZ15" i="6"/>
  <c r="BZ20" i="6"/>
  <c r="BZ14" i="6"/>
  <c r="CA76" i="6" l="1"/>
  <c r="CA77" i="6"/>
  <c r="CA73" i="6"/>
  <c r="CA75" i="6"/>
  <c r="CA74" i="6"/>
  <c r="CC13" i="6"/>
  <c r="CA49" i="6"/>
  <c r="CA48" i="6"/>
  <c r="CA34" i="6"/>
  <c r="CA47" i="6"/>
  <c r="CA35" i="6"/>
  <c r="CA36" i="6"/>
  <c r="CA32" i="6"/>
  <c r="CA33" i="6"/>
  <c r="CA26" i="6"/>
  <c r="CA20" i="6"/>
  <c r="CA15" i="6"/>
  <c r="CA25" i="6"/>
  <c r="CA19" i="6"/>
  <c r="CA14" i="6"/>
  <c r="CA27" i="6"/>
  <c r="CB76" i="6" l="1"/>
  <c r="CB77" i="6"/>
  <c r="CB75" i="6"/>
  <c r="CB74" i="6"/>
  <c r="CB73" i="6"/>
  <c r="CD13" i="6"/>
  <c r="CB49" i="6"/>
  <c r="CB36" i="6"/>
  <c r="CB47" i="6"/>
  <c r="CB48" i="6"/>
  <c r="CB35" i="6"/>
  <c r="CB33" i="6"/>
  <c r="CB34" i="6"/>
  <c r="CB27" i="6"/>
  <c r="CB25" i="6"/>
  <c r="CB14" i="6"/>
  <c r="CB32" i="6"/>
  <c r="CB26" i="6"/>
  <c r="CB20" i="6"/>
  <c r="CB19" i="6"/>
  <c r="CB15" i="6"/>
  <c r="CC76" i="6" l="1"/>
  <c r="CC77" i="6"/>
  <c r="CC74" i="6"/>
  <c r="CC75" i="6"/>
  <c r="CC73" i="6"/>
  <c r="CE13" i="6"/>
  <c r="CC47" i="6"/>
  <c r="CC49" i="6"/>
  <c r="CC48" i="6"/>
  <c r="CC36" i="6"/>
  <c r="CC35" i="6"/>
  <c r="CC33" i="6"/>
  <c r="CC34" i="6"/>
  <c r="CC32" i="6"/>
  <c r="CC20" i="6"/>
  <c r="CC27" i="6"/>
  <c r="CC25" i="6"/>
  <c r="CC26" i="6"/>
  <c r="CC19" i="6"/>
  <c r="CC14" i="6"/>
  <c r="CC15" i="6"/>
  <c r="CD76" i="6" l="1"/>
  <c r="CD77" i="6"/>
  <c r="CD75" i="6"/>
  <c r="CD74" i="6"/>
  <c r="CD73" i="6"/>
  <c r="CF13" i="6"/>
  <c r="CD48" i="6"/>
  <c r="CD49" i="6"/>
  <c r="CD47" i="6"/>
  <c r="CD36" i="6"/>
  <c r="CD35" i="6"/>
  <c r="CD33" i="6"/>
  <c r="CD34" i="6"/>
  <c r="CD32" i="6"/>
  <c r="CD27" i="6"/>
  <c r="CD25" i="6"/>
  <c r="CD26" i="6"/>
  <c r="CD19" i="6"/>
  <c r="CD20" i="6"/>
  <c r="CD15" i="6"/>
  <c r="CD14" i="6"/>
  <c r="CE76" i="6" l="1"/>
  <c r="CE77" i="6"/>
  <c r="CE75" i="6"/>
  <c r="CE73" i="6"/>
  <c r="CE74" i="6"/>
  <c r="CG13" i="6"/>
  <c r="CE49" i="6"/>
  <c r="CE48" i="6"/>
  <c r="CE47" i="6"/>
  <c r="CE34" i="6"/>
  <c r="CE36" i="6"/>
  <c r="CE35" i="6"/>
  <c r="CE32" i="6"/>
  <c r="CE33" i="6"/>
  <c r="CE27" i="6"/>
  <c r="CE26" i="6"/>
  <c r="CE20" i="6"/>
  <c r="CE25" i="6"/>
  <c r="CE15" i="6"/>
  <c r="CE19" i="6"/>
  <c r="CE14" i="6"/>
  <c r="CF76" i="6" l="1"/>
  <c r="CF77" i="6"/>
  <c r="CF75" i="6"/>
  <c r="CF73" i="6"/>
  <c r="CF74" i="6"/>
  <c r="CH13" i="6"/>
  <c r="CF49" i="6"/>
  <c r="CF36" i="6"/>
  <c r="CF47" i="6"/>
  <c r="CF48" i="6"/>
  <c r="CF35" i="6"/>
  <c r="CF34" i="6"/>
  <c r="CF32" i="6"/>
  <c r="CF33" i="6"/>
  <c r="CF25" i="6"/>
  <c r="CF20" i="6"/>
  <c r="CF27" i="6"/>
  <c r="CF26" i="6"/>
  <c r="CF14" i="6"/>
  <c r="CF19" i="6"/>
  <c r="CF15" i="6"/>
  <c r="CG76" i="6" l="1"/>
  <c r="CG77" i="6"/>
  <c r="CG74" i="6"/>
  <c r="CG75" i="6"/>
  <c r="CG73" i="6"/>
  <c r="CI13" i="6"/>
  <c r="CG47" i="6"/>
  <c r="CG48" i="6"/>
  <c r="CG49" i="6"/>
  <c r="CG35" i="6"/>
  <c r="CG36" i="6"/>
  <c r="CG34" i="6"/>
  <c r="CG33" i="6"/>
  <c r="CG32" i="6"/>
  <c r="CG26" i="6"/>
  <c r="CG20" i="6"/>
  <c r="CG25" i="6"/>
  <c r="CG27" i="6"/>
  <c r="CG19" i="6"/>
  <c r="CG15" i="6"/>
  <c r="CG14" i="6"/>
  <c r="CH76" i="6" l="1"/>
  <c r="CH77" i="6"/>
  <c r="CH75" i="6"/>
  <c r="CH74" i="6"/>
  <c r="CH73" i="6"/>
  <c r="CH48" i="6"/>
  <c r="CH49" i="6"/>
  <c r="CH47" i="6"/>
  <c r="CH36" i="6"/>
  <c r="CH35" i="6"/>
  <c r="CH33" i="6"/>
  <c r="CH34" i="6"/>
  <c r="CH27" i="6"/>
  <c r="CH25" i="6"/>
  <c r="CH32" i="6"/>
  <c r="CH26" i="6"/>
  <c r="CH19" i="6"/>
  <c r="CH15" i="6"/>
  <c r="CH14" i="6"/>
  <c r="CH20" i="6"/>
  <c r="CJ13" i="6"/>
  <c r="CI76" i="6" l="1"/>
  <c r="CI77" i="6"/>
  <c r="CI73" i="6"/>
  <c r="CI75" i="6"/>
  <c r="CI74" i="6"/>
  <c r="CI49" i="6"/>
  <c r="CI47" i="6"/>
  <c r="CI48" i="6"/>
  <c r="CI36" i="6"/>
  <c r="CI34" i="6"/>
  <c r="CI32" i="6"/>
  <c r="CI35" i="6"/>
  <c r="CI33" i="6"/>
  <c r="CI27" i="6"/>
  <c r="CI26" i="6"/>
  <c r="CI20" i="6"/>
  <c r="CI25" i="6"/>
  <c r="CI15" i="6"/>
  <c r="CI19" i="6"/>
  <c r="CI14" i="6"/>
  <c r="CK13" i="6"/>
  <c r="CJ76" i="6" l="1"/>
  <c r="CJ77" i="6"/>
  <c r="CJ75" i="6"/>
  <c r="CJ74" i="6"/>
  <c r="CJ73" i="6"/>
  <c r="CJ49" i="6"/>
  <c r="CJ48" i="6"/>
  <c r="CJ47" i="6"/>
  <c r="CJ36" i="6"/>
  <c r="CJ35" i="6"/>
  <c r="CJ33" i="6"/>
  <c r="CJ32" i="6"/>
  <c r="CJ34" i="6"/>
  <c r="CJ27" i="6"/>
  <c r="CJ26" i="6"/>
  <c r="CJ25" i="6"/>
  <c r="CJ14" i="6"/>
  <c r="CJ20" i="6"/>
  <c r="CJ19" i="6"/>
  <c r="CJ15" i="6"/>
  <c r="CL13" i="6"/>
  <c r="CK76" i="6" l="1"/>
  <c r="CK77" i="6"/>
  <c r="CK75" i="6"/>
  <c r="CK74" i="6"/>
  <c r="CK73" i="6"/>
  <c r="CK49" i="6"/>
  <c r="CK47" i="6"/>
  <c r="CK48" i="6"/>
  <c r="CK34" i="6"/>
  <c r="CK36" i="6"/>
  <c r="CK35" i="6"/>
  <c r="CK33" i="6"/>
  <c r="CK32" i="6"/>
  <c r="CK26" i="6"/>
  <c r="CK20" i="6"/>
  <c r="CK25" i="6"/>
  <c r="CK27" i="6"/>
  <c r="CK19" i="6"/>
  <c r="CK15" i="6"/>
  <c r="CK14" i="6"/>
  <c r="CM13" i="6"/>
  <c r="CL76" i="6" l="1"/>
  <c r="CL77" i="6"/>
  <c r="CL75" i="6"/>
  <c r="CL74" i="6"/>
  <c r="CL73" i="6"/>
  <c r="CL48" i="6"/>
  <c r="CL49" i="6"/>
  <c r="CL47" i="6"/>
  <c r="CL35" i="6"/>
  <c r="CL33" i="6"/>
  <c r="CL34" i="6"/>
  <c r="CL32" i="6"/>
  <c r="CL27" i="6"/>
  <c r="CL25" i="6"/>
  <c r="CL36" i="6"/>
  <c r="CL26" i="6"/>
  <c r="CL19" i="6"/>
  <c r="CL20" i="6"/>
  <c r="CL15" i="6"/>
  <c r="CL14" i="6"/>
  <c r="CN13" i="6"/>
  <c r="CM76" i="6" l="1"/>
  <c r="CM77" i="6"/>
  <c r="CM73" i="6"/>
  <c r="CM75" i="6"/>
  <c r="CM74" i="6"/>
  <c r="CM49" i="6"/>
  <c r="CM48" i="6"/>
  <c r="CM47" i="6"/>
  <c r="CM36" i="6"/>
  <c r="CM34" i="6"/>
  <c r="CM35" i="6"/>
  <c r="CM33" i="6"/>
  <c r="CM32" i="6"/>
  <c r="CM27" i="6"/>
  <c r="CM26" i="6"/>
  <c r="CM20" i="6"/>
  <c r="CM15" i="6"/>
  <c r="CM25" i="6"/>
  <c r="CM14" i="6"/>
  <c r="CM19" i="6"/>
  <c r="CO13" i="6"/>
  <c r="CN76" i="6" l="1"/>
  <c r="CN77" i="6"/>
  <c r="CN75" i="6"/>
  <c r="CN74" i="6"/>
  <c r="CN73" i="6"/>
  <c r="CN36" i="6"/>
  <c r="CN48" i="6"/>
  <c r="CN35" i="6"/>
  <c r="CN49" i="6"/>
  <c r="CN47" i="6"/>
  <c r="CN34" i="6"/>
  <c r="CN32" i="6"/>
  <c r="CN33" i="6"/>
  <c r="CN27" i="6"/>
  <c r="CN26" i="6"/>
  <c r="CN25" i="6"/>
  <c r="CN20" i="6"/>
  <c r="CN14" i="6"/>
  <c r="CN19" i="6"/>
  <c r="CN15" i="6"/>
  <c r="CP13" i="6"/>
  <c r="CO76" i="6" l="1"/>
  <c r="CO77" i="6"/>
  <c r="CO74" i="6"/>
  <c r="CO75" i="6"/>
  <c r="CO73" i="6"/>
  <c r="CO47" i="6"/>
  <c r="CO49" i="6"/>
  <c r="CO48" i="6"/>
  <c r="CO36" i="6"/>
  <c r="CO35" i="6"/>
  <c r="CO32" i="6"/>
  <c r="CO33" i="6"/>
  <c r="CO34" i="6"/>
  <c r="CO26" i="6"/>
  <c r="CO27" i="6"/>
  <c r="CO20" i="6"/>
  <c r="CO25" i="6"/>
  <c r="CO19" i="6"/>
  <c r="CO15" i="6"/>
  <c r="CO14" i="6"/>
  <c r="CQ13" i="6"/>
  <c r="CP76" i="6" l="1"/>
  <c r="CP77" i="6"/>
  <c r="CP75" i="6"/>
  <c r="CP74" i="6"/>
  <c r="CP73" i="6"/>
  <c r="CR13" i="6"/>
  <c r="CP49" i="6"/>
  <c r="CP48" i="6"/>
  <c r="CP47" i="6"/>
  <c r="CP36" i="6"/>
  <c r="CP34" i="6"/>
  <c r="CP33" i="6"/>
  <c r="CP35" i="6"/>
  <c r="CP27" i="6"/>
  <c r="CP26" i="6"/>
  <c r="CP25" i="6"/>
  <c r="CP32" i="6"/>
  <c r="CP19" i="6"/>
  <c r="CP15" i="6"/>
  <c r="CP20" i="6"/>
  <c r="CP14" i="6"/>
  <c r="CQ76" i="6" l="1"/>
  <c r="CQ77" i="6"/>
  <c r="CQ73" i="6"/>
  <c r="CQ74" i="6"/>
  <c r="CQ75" i="6"/>
  <c r="CS13" i="6"/>
  <c r="CQ49" i="6"/>
  <c r="CQ47" i="6"/>
  <c r="CQ48" i="6"/>
  <c r="CQ34" i="6"/>
  <c r="CQ35" i="6"/>
  <c r="CQ36" i="6"/>
  <c r="CQ32" i="6"/>
  <c r="CQ33" i="6"/>
  <c r="CQ20" i="6"/>
  <c r="CQ27" i="6"/>
  <c r="CQ26" i="6"/>
  <c r="CQ15" i="6"/>
  <c r="CQ25" i="6"/>
  <c r="CQ19" i="6"/>
  <c r="CQ14" i="6"/>
  <c r="CR76" i="6" l="1"/>
  <c r="CR77" i="6"/>
  <c r="CR75" i="6"/>
  <c r="CR74" i="6"/>
  <c r="CR73" i="6"/>
  <c r="CT13" i="6"/>
  <c r="CR49" i="6"/>
  <c r="CR36" i="6"/>
  <c r="CR48" i="6"/>
  <c r="CR47" i="6"/>
  <c r="CR35" i="6"/>
  <c r="CR33" i="6"/>
  <c r="CR34" i="6"/>
  <c r="CR32" i="6"/>
  <c r="CR27" i="6"/>
  <c r="CR26" i="6"/>
  <c r="CR25" i="6"/>
  <c r="CR14" i="6"/>
  <c r="CR20" i="6"/>
  <c r="CR15" i="6"/>
  <c r="CR19" i="6"/>
  <c r="CS76" i="6" l="1"/>
  <c r="CS77" i="6"/>
  <c r="CS74" i="6"/>
  <c r="CS75" i="6"/>
  <c r="CS73" i="6"/>
  <c r="CU13" i="6"/>
  <c r="CS47" i="6"/>
  <c r="CS49" i="6"/>
  <c r="CS36" i="6"/>
  <c r="CS48" i="6"/>
  <c r="CS35" i="6"/>
  <c r="CS34" i="6"/>
  <c r="CS33" i="6"/>
  <c r="CS32" i="6"/>
  <c r="CS26" i="6"/>
  <c r="CS20" i="6"/>
  <c r="CS27" i="6"/>
  <c r="CS25" i="6"/>
  <c r="CS19" i="6"/>
  <c r="CS14" i="6"/>
  <c r="CS15" i="6"/>
  <c r="CT76" i="6" l="1"/>
  <c r="CT77" i="6"/>
  <c r="CT75" i="6"/>
  <c r="CT74" i="6"/>
  <c r="CT73" i="6"/>
  <c r="CV13" i="6"/>
  <c r="CT48" i="6"/>
  <c r="CT49" i="6"/>
  <c r="CT47" i="6"/>
  <c r="CT36" i="6"/>
  <c r="CT33" i="6"/>
  <c r="CT35" i="6"/>
  <c r="CT34" i="6"/>
  <c r="CT32" i="6"/>
  <c r="CT27" i="6"/>
  <c r="CT25" i="6"/>
  <c r="CT26" i="6"/>
  <c r="CT19" i="6"/>
  <c r="CT20" i="6"/>
  <c r="CT15" i="6"/>
  <c r="CT14" i="6"/>
  <c r="CU76" i="6" l="1"/>
  <c r="CU77" i="6"/>
  <c r="CU75" i="6"/>
  <c r="CU73" i="6"/>
  <c r="CU74" i="6"/>
  <c r="CW13" i="6"/>
  <c r="CU49" i="6"/>
  <c r="CU48" i="6"/>
  <c r="CU47" i="6"/>
  <c r="CU34" i="6"/>
  <c r="CU36" i="6"/>
  <c r="CU32" i="6"/>
  <c r="CU35" i="6"/>
  <c r="CU27" i="6"/>
  <c r="CU26" i="6"/>
  <c r="CU33" i="6"/>
  <c r="CU20" i="6"/>
  <c r="CU25" i="6"/>
  <c r="CU15" i="6"/>
  <c r="CU19" i="6"/>
  <c r="CU14" i="6"/>
  <c r="CV76" i="6" l="1"/>
  <c r="CV77" i="6"/>
  <c r="CV75" i="6"/>
  <c r="CV73" i="6"/>
  <c r="CV74" i="6"/>
  <c r="CX13" i="6"/>
  <c r="CV49" i="6"/>
  <c r="CV36" i="6"/>
  <c r="CV48" i="6"/>
  <c r="CV47" i="6"/>
  <c r="CV35" i="6"/>
  <c r="CV34" i="6"/>
  <c r="CV33" i="6"/>
  <c r="CV32" i="6"/>
  <c r="CV25" i="6"/>
  <c r="CV20" i="6"/>
  <c r="CV14" i="6"/>
  <c r="CV19" i="6"/>
  <c r="CV15" i="6"/>
  <c r="CV26" i="6"/>
  <c r="CV27" i="6"/>
  <c r="CW76" i="6" l="1"/>
  <c r="CW77" i="6"/>
  <c r="CW74" i="6"/>
  <c r="CW75" i="6"/>
  <c r="CW73" i="6"/>
  <c r="CY13" i="6"/>
  <c r="CW47" i="6"/>
  <c r="CW49" i="6"/>
  <c r="CW48" i="6"/>
  <c r="CW35" i="6"/>
  <c r="CW36" i="6"/>
  <c r="CW33" i="6"/>
  <c r="CW34" i="6"/>
  <c r="CW26" i="6"/>
  <c r="CW32" i="6"/>
  <c r="CW20" i="6"/>
  <c r="CW25" i="6"/>
  <c r="CW27" i="6"/>
  <c r="CW19" i="6"/>
  <c r="CW15" i="6"/>
  <c r="CW14" i="6"/>
  <c r="CX76" i="6" l="1"/>
  <c r="CX77" i="6"/>
  <c r="CX75" i="6"/>
  <c r="CX74" i="6"/>
  <c r="CX73" i="6"/>
  <c r="CX48" i="6"/>
  <c r="CX49" i="6"/>
  <c r="CX47" i="6"/>
  <c r="CX36" i="6"/>
  <c r="CX35" i="6"/>
  <c r="CX33" i="6"/>
  <c r="CX32" i="6"/>
  <c r="CX27" i="6"/>
  <c r="CX25" i="6"/>
  <c r="CX26" i="6"/>
  <c r="CX19" i="6"/>
  <c r="CX34" i="6"/>
  <c r="CX15" i="6"/>
  <c r="CX14" i="6"/>
  <c r="CX20" i="6"/>
  <c r="CZ13" i="6"/>
  <c r="CY76" i="6" l="1"/>
  <c r="CY77" i="6"/>
  <c r="CY73" i="6"/>
  <c r="CY75" i="6"/>
  <c r="CY74" i="6"/>
  <c r="DA13" i="6"/>
  <c r="CY49" i="6"/>
  <c r="CY48" i="6"/>
  <c r="CY47" i="6"/>
  <c r="CY36" i="6"/>
  <c r="CY34" i="6"/>
  <c r="CY35" i="6"/>
  <c r="CY32" i="6"/>
  <c r="CY33" i="6"/>
  <c r="CY27" i="6"/>
  <c r="CY26" i="6"/>
  <c r="CY20" i="6"/>
  <c r="CY25" i="6"/>
  <c r="CY15" i="6"/>
  <c r="CY19" i="6"/>
  <c r="CY14" i="6"/>
  <c r="CZ76" i="6" l="1"/>
  <c r="CZ77" i="6"/>
  <c r="CZ75" i="6"/>
  <c r="CZ74" i="6"/>
  <c r="CZ73" i="6"/>
  <c r="DB13" i="6"/>
  <c r="CZ48" i="6"/>
  <c r="CZ47" i="6"/>
  <c r="CZ36" i="6"/>
  <c r="CZ49" i="6"/>
  <c r="CZ35" i="6"/>
  <c r="CZ34" i="6"/>
  <c r="CZ32" i="6"/>
  <c r="CZ33" i="6"/>
  <c r="CZ27" i="6"/>
  <c r="CZ26" i="6"/>
  <c r="CZ25" i="6"/>
  <c r="CZ14" i="6"/>
  <c r="CZ20" i="6"/>
  <c r="CZ15" i="6"/>
  <c r="CZ19" i="6"/>
  <c r="DA76" i="6" l="1"/>
  <c r="DA77" i="6"/>
  <c r="DA75" i="6"/>
  <c r="DA74" i="6"/>
  <c r="DA73" i="6"/>
  <c r="DC13" i="6"/>
  <c r="DA49" i="6"/>
  <c r="DA47" i="6"/>
  <c r="DA48" i="6"/>
  <c r="DA36" i="6"/>
  <c r="DA34" i="6"/>
  <c r="DA35" i="6"/>
  <c r="DA33" i="6"/>
  <c r="DA32" i="6"/>
  <c r="DA26" i="6"/>
  <c r="DA20" i="6"/>
  <c r="DA25" i="6"/>
  <c r="DA27" i="6"/>
  <c r="DA19" i="6"/>
  <c r="DA14" i="6"/>
  <c r="DA15" i="6"/>
  <c r="DB76" i="6" l="1"/>
  <c r="DB77" i="6"/>
  <c r="DB75" i="6"/>
  <c r="DB74" i="6"/>
  <c r="DB73" i="6"/>
  <c r="DD13" i="6"/>
  <c r="DB48" i="6"/>
  <c r="DB49" i="6"/>
  <c r="DB47" i="6"/>
  <c r="DB35" i="6"/>
  <c r="DB36" i="6"/>
  <c r="DB33" i="6"/>
  <c r="DB34" i="6"/>
  <c r="DB32" i="6"/>
  <c r="DB27" i="6"/>
  <c r="DB25" i="6"/>
  <c r="DB19" i="6"/>
  <c r="DB26" i="6"/>
  <c r="DB20" i="6"/>
  <c r="DB15" i="6"/>
  <c r="DB14" i="6"/>
  <c r="DC76" i="6" l="1"/>
  <c r="DC77" i="6"/>
  <c r="DC73" i="6"/>
  <c r="DC75" i="6"/>
  <c r="DC74" i="6"/>
  <c r="DC49" i="6"/>
  <c r="DC48" i="6"/>
  <c r="DC36" i="6"/>
  <c r="DC34" i="6"/>
  <c r="DC47" i="6"/>
  <c r="DC35" i="6"/>
  <c r="DC33" i="6"/>
  <c r="DC32" i="6"/>
  <c r="DC27" i="6"/>
  <c r="DC26" i="6"/>
  <c r="DC20" i="6"/>
  <c r="DC15" i="6"/>
  <c r="DC14" i="6"/>
  <c r="DC25" i="6"/>
  <c r="DC19" i="6"/>
  <c r="DE13" i="6"/>
  <c r="DD76" i="6" l="1"/>
  <c r="DD77" i="6"/>
  <c r="DD75" i="6"/>
  <c r="DD74" i="6"/>
  <c r="DD73" i="6"/>
  <c r="DD49" i="6"/>
  <c r="DD36" i="6"/>
  <c r="DD47" i="6"/>
  <c r="DD48" i="6"/>
  <c r="DD35" i="6"/>
  <c r="DD33" i="6"/>
  <c r="DD34" i="6"/>
  <c r="DD27" i="6"/>
  <c r="DD26" i="6"/>
  <c r="DD25" i="6"/>
  <c r="DD20" i="6"/>
  <c r="DD32" i="6"/>
  <c r="DD14" i="6"/>
  <c r="DD19" i="6"/>
  <c r="DD15" i="6"/>
  <c r="DF13" i="6"/>
  <c r="DE76" i="6" l="1"/>
  <c r="DE77" i="6"/>
  <c r="DE74" i="6"/>
  <c r="DE75" i="6"/>
  <c r="DE73" i="6"/>
  <c r="DE47" i="6"/>
  <c r="DE49" i="6"/>
  <c r="DE48" i="6"/>
  <c r="DE36" i="6"/>
  <c r="DE33" i="6"/>
  <c r="DE32" i="6"/>
  <c r="DE34" i="6"/>
  <c r="DE35" i="6"/>
  <c r="DE26" i="6"/>
  <c r="DE27" i="6"/>
  <c r="DE20" i="6"/>
  <c r="DE25" i="6"/>
  <c r="DE19" i="6"/>
  <c r="DE15" i="6"/>
  <c r="DE14" i="6"/>
  <c r="DG13" i="6"/>
  <c r="DF76" i="6" l="1"/>
  <c r="DF77" i="6"/>
  <c r="DF75" i="6"/>
  <c r="DF74" i="6"/>
  <c r="DF73" i="6"/>
  <c r="DH13" i="6"/>
  <c r="DF49" i="6"/>
  <c r="DF48" i="6"/>
  <c r="DF47" i="6"/>
  <c r="DF34" i="6"/>
  <c r="DF33" i="6"/>
  <c r="DF36" i="6"/>
  <c r="DF35" i="6"/>
  <c r="DF32" i="6"/>
  <c r="DF27" i="6"/>
  <c r="DF26" i="6"/>
  <c r="DF25" i="6"/>
  <c r="DF19" i="6"/>
  <c r="DF15" i="6"/>
  <c r="DF20" i="6"/>
  <c r="DF14" i="6"/>
  <c r="DG76" i="6" l="1"/>
  <c r="DG77" i="6"/>
  <c r="DG73" i="6"/>
  <c r="DG75" i="6"/>
  <c r="DG74" i="6"/>
  <c r="DI13" i="6"/>
  <c r="DG49" i="6"/>
  <c r="DG48" i="6"/>
  <c r="DG47" i="6"/>
  <c r="DG34" i="6"/>
  <c r="DG35" i="6"/>
  <c r="DG36" i="6"/>
  <c r="DG32" i="6"/>
  <c r="DG33" i="6"/>
  <c r="DG20" i="6"/>
  <c r="DG27" i="6"/>
  <c r="DG26" i="6"/>
  <c r="DG15" i="6"/>
  <c r="DG25" i="6"/>
  <c r="DG19" i="6"/>
  <c r="DG14" i="6"/>
  <c r="DH76" i="6" l="1"/>
  <c r="DH77" i="6"/>
  <c r="DH75" i="6"/>
  <c r="DH74" i="6"/>
  <c r="DH73" i="6"/>
  <c r="DJ13" i="6"/>
  <c r="DH36" i="6"/>
  <c r="DH49" i="6"/>
  <c r="DH47" i="6"/>
  <c r="DH48" i="6"/>
  <c r="DH35" i="6"/>
  <c r="DH34" i="6"/>
  <c r="DH33" i="6"/>
  <c r="DH32" i="6"/>
  <c r="DH27" i="6"/>
  <c r="DH26" i="6"/>
  <c r="DH25" i="6"/>
  <c r="DH14" i="6"/>
  <c r="DH20" i="6"/>
  <c r="DH19" i="6"/>
  <c r="DH15" i="6"/>
  <c r="DI76" i="6" l="1"/>
  <c r="DI77" i="6"/>
  <c r="DI74" i="6"/>
  <c r="DI75" i="6"/>
  <c r="DI73" i="6"/>
  <c r="DK13" i="6"/>
  <c r="DI47" i="6"/>
  <c r="DI48" i="6"/>
  <c r="DI49" i="6"/>
  <c r="DI36" i="6"/>
  <c r="DI35" i="6"/>
  <c r="DI34" i="6"/>
  <c r="DI32" i="6"/>
  <c r="DI26" i="6"/>
  <c r="DI33" i="6"/>
  <c r="DI20" i="6"/>
  <c r="DI27" i="6"/>
  <c r="DI25" i="6"/>
  <c r="DI19" i="6"/>
  <c r="DI14" i="6"/>
  <c r="DI15" i="6"/>
  <c r="DJ76" i="6" l="1"/>
  <c r="DJ77" i="6"/>
  <c r="DJ75" i="6"/>
  <c r="DJ74" i="6"/>
  <c r="DJ73" i="6"/>
  <c r="DL13" i="6"/>
  <c r="DJ48" i="6"/>
  <c r="DJ49" i="6"/>
  <c r="DJ36" i="6"/>
  <c r="DJ47" i="6"/>
  <c r="DJ35" i="6"/>
  <c r="DJ33" i="6"/>
  <c r="DJ34" i="6"/>
  <c r="DJ32" i="6"/>
  <c r="DJ27" i="6"/>
  <c r="DJ25" i="6"/>
  <c r="DJ26" i="6"/>
  <c r="DJ19" i="6"/>
  <c r="DJ20" i="6"/>
  <c r="DJ15" i="6"/>
  <c r="DJ14" i="6"/>
  <c r="DK76" i="6" l="1"/>
  <c r="DK77" i="6"/>
  <c r="DK75" i="6"/>
  <c r="DK73" i="6"/>
  <c r="DK74" i="6"/>
  <c r="DM13" i="6"/>
  <c r="DK49" i="6"/>
  <c r="DK48" i="6"/>
  <c r="DK47" i="6"/>
  <c r="DK34" i="6"/>
  <c r="DK36" i="6"/>
  <c r="DK35" i="6"/>
  <c r="DK32" i="6"/>
  <c r="DK33" i="6"/>
  <c r="DK27" i="6"/>
  <c r="DK26" i="6"/>
  <c r="DK20" i="6"/>
  <c r="DK25" i="6"/>
  <c r="DK15" i="6"/>
  <c r="DK19" i="6"/>
  <c r="DK14" i="6"/>
  <c r="DL76" i="6" l="1"/>
  <c r="DL77" i="6"/>
  <c r="DL75" i="6"/>
  <c r="DL73" i="6"/>
  <c r="DL74" i="6"/>
  <c r="DN13" i="6"/>
  <c r="DL49" i="6"/>
  <c r="DL36" i="6"/>
  <c r="DL47" i="6"/>
  <c r="DL48" i="6"/>
  <c r="DL35" i="6"/>
  <c r="DL34" i="6"/>
  <c r="DL33" i="6"/>
  <c r="DL32" i="6"/>
  <c r="DL25" i="6"/>
  <c r="DL27" i="6"/>
  <c r="DL26" i="6"/>
  <c r="DL20" i="6"/>
  <c r="DL14" i="6"/>
  <c r="DL19" i="6"/>
  <c r="DL15" i="6"/>
  <c r="DM76" i="6" l="1"/>
  <c r="DM77" i="6"/>
  <c r="DM74" i="6"/>
  <c r="DM73" i="6"/>
  <c r="DM75" i="6"/>
  <c r="DO13" i="6"/>
  <c r="DM47" i="6"/>
  <c r="DM49" i="6"/>
  <c r="DM48" i="6"/>
  <c r="DM35" i="6"/>
  <c r="DM36" i="6"/>
  <c r="DM33" i="6"/>
  <c r="DM34" i="6"/>
  <c r="DM32" i="6"/>
  <c r="DM26" i="6"/>
  <c r="DM20" i="6"/>
  <c r="DM25" i="6"/>
  <c r="DM27" i="6"/>
  <c r="DM19" i="6"/>
  <c r="DM15" i="6"/>
  <c r="DM14" i="6"/>
  <c r="DN76" i="6" l="1"/>
  <c r="DN77" i="6"/>
  <c r="DN73" i="6"/>
  <c r="DN75" i="6"/>
  <c r="DN74" i="6"/>
  <c r="DN48" i="6"/>
  <c r="DN49" i="6"/>
  <c r="DN47" i="6"/>
  <c r="DN36" i="6"/>
  <c r="DN35" i="6"/>
  <c r="DN33" i="6"/>
  <c r="DN34" i="6"/>
  <c r="DN32" i="6"/>
  <c r="DN27" i="6"/>
  <c r="DN25" i="6"/>
  <c r="DN26" i="6"/>
  <c r="DN19" i="6"/>
  <c r="DN15" i="6"/>
  <c r="DN14" i="6"/>
  <c r="DN20" i="6"/>
  <c r="DP13" i="6"/>
  <c r="DO76" i="6" l="1"/>
  <c r="DO77" i="6"/>
  <c r="DO73" i="6"/>
  <c r="DO75" i="6"/>
  <c r="DO74" i="6"/>
  <c r="DO49" i="6"/>
  <c r="DO48" i="6"/>
  <c r="DO47" i="6"/>
  <c r="DO36" i="6"/>
  <c r="DO34" i="6"/>
  <c r="DO35" i="6"/>
  <c r="DO32" i="6"/>
  <c r="DO33" i="6"/>
  <c r="DO27" i="6"/>
  <c r="DO26" i="6"/>
  <c r="DO20" i="6"/>
  <c r="DO25" i="6"/>
  <c r="DO15" i="6"/>
  <c r="DO19" i="6"/>
  <c r="DO14" i="6"/>
  <c r="DQ13" i="6"/>
  <c r="DP76" i="6" l="1"/>
  <c r="DP77" i="6"/>
  <c r="DP75" i="6"/>
  <c r="DP74" i="6"/>
  <c r="DP73" i="6"/>
  <c r="DP48" i="6"/>
  <c r="DP47" i="6"/>
  <c r="DP36" i="6"/>
  <c r="DP49" i="6"/>
  <c r="DP35" i="6"/>
  <c r="DP34" i="6"/>
  <c r="DP32" i="6"/>
  <c r="DP33" i="6"/>
  <c r="DP27" i="6"/>
  <c r="DP26" i="6"/>
  <c r="DP25" i="6"/>
  <c r="DP14" i="6"/>
  <c r="DP20" i="6"/>
  <c r="DP19" i="6"/>
  <c r="DP15" i="6"/>
  <c r="DR13" i="6"/>
  <c r="DQ76" i="6" l="1"/>
  <c r="DQ77" i="6"/>
  <c r="DQ75" i="6"/>
  <c r="DQ74" i="6"/>
  <c r="DQ73" i="6"/>
  <c r="DQ49" i="6"/>
  <c r="DQ47" i="6"/>
  <c r="DQ48" i="6"/>
  <c r="DQ34" i="6"/>
  <c r="DQ36" i="6"/>
  <c r="DQ35" i="6"/>
  <c r="DQ33" i="6"/>
  <c r="DQ32" i="6"/>
  <c r="DQ26" i="6"/>
  <c r="DQ20" i="6"/>
  <c r="DQ25" i="6"/>
  <c r="DQ19" i="6"/>
  <c r="DQ27" i="6"/>
  <c r="DQ15" i="6"/>
  <c r="DQ14" i="6"/>
  <c r="DS13" i="6"/>
  <c r="DR76" i="6" l="1"/>
  <c r="DR77" i="6"/>
  <c r="DR75" i="6"/>
  <c r="DR74" i="6"/>
  <c r="DR73" i="6"/>
  <c r="DR48" i="6"/>
  <c r="DR49" i="6"/>
  <c r="DR35" i="6"/>
  <c r="DR47" i="6"/>
  <c r="DR36" i="6"/>
  <c r="DR33" i="6"/>
  <c r="DR34" i="6"/>
  <c r="DR27" i="6"/>
  <c r="DR25" i="6"/>
  <c r="DR32" i="6"/>
  <c r="DR19" i="6"/>
  <c r="DR20" i="6"/>
  <c r="DR15" i="6"/>
  <c r="DR14" i="6"/>
  <c r="DR26" i="6"/>
  <c r="DT13" i="6"/>
  <c r="DS76" i="6" l="1"/>
  <c r="DS77" i="6"/>
  <c r="DS73" i="6"/>
  <c r="DS75" i="6"/>
  <c r="DS74" i="6"/>
  <c r="DS49" i="6"/>
  <c r="DS47" i="6"/>
  <c r="DS48" i="6"/>
  <c r="DS36" i="6"/>
  <c r="DS34" i="6"/>
  <c r="DS35" i="6"/>
  <c r="DS33" i="6"/>
  <c r="DS32" i="6"/>
  <c r="DS27" i="6"/>
  <c r="DS26" i="6"/>
  <c r="DS20" i="6"/>
  <c r="DS15" i="6"/>
  <c r="DS14" i="6"/>
  <c r="DS25" i="6"/>
  <c r="DS19" i="6"/>
  <c r="DU13" i="6"/>
  <c r="DT76" i="6" l="1"/>
  <c r="DT77" i="6"/>
  <c r="DT75" i="6"/>
  <c r="DT74" i="6"/>
  <c r="DT73" i="6"/>
  <c r="DT49" i="6"/>
  <c r="DT36" i="6"/>
  <c r="DT48" i="6"/>
  <c r="DT47" i="6"/>
  <c r="DT35" i="6"/>
  <c r="DT33" i="6"/>
  <c r="DT34" i="6"/>
  <c r="DT32" i="6"/>
  <c r="DT27" i="6"/>
  <c r="DT26" i="6"/>
  <c r="DT25" i="6"/>
  <c r="DT20" i="6"/>
  <c r="DT14" i="6"/>
  <c r="DT19" i="6"/>
  <c r="DT15" i="6"/>
  <c r="DV13" i="6"/>
  <c r="DU76" i="6" l="1"/>
  <c r="DU77" i="6"/>
  <c r="DU74" i="6"/>
  <c r="DU75" i="6"/>
  <c r="DU73" i="6"/>
  <c r="DU47" i="6"/>
  <c r="DU48" i="6"/>
  <c r="DU49" i="6"/>
  <c r="DU36" i="6"/>
  <c r="DU35" i="6"/>
  <c r="DU34" i="6"/>
  <c r="DU32" i="6"/>
  <c r="DU33" i="6"/>
  <c r="DU26" i="6"/>
  <c r="DU27" i="6"/>
  <c r="DU20" i="6"/>
  <c r="DU25" i="6"/>
  <c r="DU19" i="6"/>
  <c r="DU15" i="6"/>
  <c r="DU14" i="6"/>
  <c r="DW13" i="6"/>
  <c r="DV76" i="6" l="1"/>
  <c r="DV77" i="6"/>
  <c r="DV75" i="6"/>
  <c r="DV74" i="6"/>
  <c r="DV73" i="6"/>
  <c r="DX13" i="6"/>
  <c r="DV49" i="6"/>
  <c r="DV48" i="6"/>
  <c r="DV47" i="6"/>
  <c r="DV36" i="6"/>
  <c r="DV34" i="6"/>
  <c r="DV33" i="6"/>
  <c r="DV35" i="6"/>
  <c r="DV32" i="6"/>
  <c r="DV27" i="6"/>
  <c r="DV26" i="6"/>
  <c r="DV25" i="6"/>
  <c r="DV19" i="6"/>
  <c r="DV15" i="6"/>
  <c r="DV20" i="6"/>
  <c r="DV14" i="6"/>
  <c r="DW76" i="6" l="1"/>
  <c r="DW77" i="6"/>
  <c r="DW73" i="6"/>
  <c r="DW75" i="6"/>
  <c r="DW74" i="6"/>
  <c r="DY13" i="6"/>
  <c r="DW49" i="6"/>
  <c r="DW47" i="6"/>
  <c r="DW34" i="6"/>
  <c r="DW35" i="6"/>
  <c r="DW36" i="6"/>
  <c r="DW48" i="6"/>
  <c r="DW32" i="6"/>
  <c r="DW20" i="6"/>
  <c r="DW15" i="6"/>
  <c r="DW33" i="6"/>
  <c r="DW27" i="6"/>
  <c r="DW26" i="6"/>
  <c r="DW25" i="6"/>
  <c r="DW19" i="6"/>
  <c r="DW14" i="6"/>
  <c r="DX76" i="6" l="1"/>
  <c r="DX77" i="6"/>
  <c r="DX75" i="6"/>
  <c r="DX74" i="6"/>
  <c r="DX73" i="6"/>
  <c r="DZ13" i="6"/>
  <c r="DX36" i="6"/>
  <c r="DX48" i="6"/>
  <c r="DX49" i="6"/>
  <c r="DX47" i="6"/>
  <c r="DX35" i="6"/>
  <c r="DX34" i="6"/>
  <c r="DX33" i="6"/>
  <c r="DX32" i="6"/>
  <c r="DX27" i="6"/>
  <c r="DX26" i="6"/>
  <c r="DX25" i="6"/>
  <c r="DX14" i="6"/>
  <c r="DX20" i="6"/>
  <c r="DX15" i="6"/>
  <c r="DX19" i="6"/>
  <c r="DY76" i="6" l="1"/>
  <c r="DY77" i="6"/>
  <c r="DY74" i="6"/>
  <c r="DY75" i="6"/>
  <c r="DY73" i="6"/>
  <c r="EA13" i="6"/>
  <c r="DY47" i="6"/>
  <c r="DY49" i="6"/>
  <c r="DY48" i="6"/>
  <c r="DY36" i="6"/>
  <c r="DY35" i="6"/>
  <c r="DY34" i="6"/>
  <c r="DY33" i="6"/>
  <c r="DY26" i="6"/>
  <c r="DY32" i="6"/>
  <c r="DY20" i="6"/>
  <c r="DY27" i="6"/>
  <c r="DY25" i="6"/>
  <c r="DY19" i="6"/>
  <c r="DY14" i="6"/>
  <c r="DY15" i="6"/>
  <c r="DZ76" i="6" l="1"/>
  <c r="DZ77" i="6"/>
  <c r="DZ75" i="6"/>
  <c r="DZ74" i="6"/>
  <c r="DZ73" i="6"/>
  <c r="EB13" i="6"/>
  <c r="DZ48" i="6"/>
  <c r="DZ49" i="6"/>
  <c r="DZ47" i="6"/>
  <c r="DZ36" i="6"/>
  <c r="DZ33" i="6"/>
  <c r="DZ35" i="6"/>
  <c r="DZ32" i="6"/>
  <c r="DZ27" i="6"/>
  <c r="DZ25" i="6"/>
  <c r="DZ26" i="6"/>
  <c r="DZ34" i="6"/>
  <c r="DZ19" i="6"/>
  <c r="DZ20" i="6"/>
  <c r="DZ15" i="6"/>
  <c r="DZ14" i="6"/>
  <c r="EA76" i="6" l="1"/>
  <c r="EA77" i="6"/>
  <c r="EA75" i="6"/>
  <c r="EA73" i="6"/>
  <c r="EA74" i="6"/>
  <c r="EA49" i="6"/>
  <c r="EA48" i="6"/>
  <c r="EA47" i="6"/>
  <c r="EA34" i="6"/>
  <c r="EA36" i="6"/>
  <c r="EA35" i="6"/>
  <c r="EA32" i="6"/>
  <c r="EA33" i="6"/>
  <c r="EA27" i="6"/>
  <c r="EA26" i="6"/>
  <c r="EA20" i="6"/>
  <c r="EA25" i="6"/>
  <c r="EA15" i="6"/>
  <c r="EA19" i="6"/>
  <c r="EA14" i="6"/>
  <c r="EC13" i="6"/>
  <c r="EB76" i="6" l="1"/>
  <c r="EB77" i="6"/>
  <c r="EB75" i="6"/>
  <c r="EB73" i="6"/>
  <c r="EB74" i="6"/>
  <c r="EB49" i="6"/>
  <c r="EB36" i="6"/>
  <c r="EB48" i="6"/>
  <c r="EB47" i="6"/>
  <c r="EB35" i="6"/>
  <c r="EB34" i="6"/>
  <c r="EB33" i="6"/>
  <c r="EB32" i="6"/>
  <c r="EB25" i="6"/>
  <c r="EB27" i="6"/>
  <c r="EB26" i="6"/>
  <c r="EB20" i="6"/>
  <c r="EB14" i="6"/>
  <c r="EB19" i="6"/>
  <c r="EB15" i="6"/>
  <c r="ED13" i="6"/>
  <c r="EC76" i="6" l="1"/>
  <c r="EC77" i="6"/>
  <c r="EC74" i="6"/>
  <c r="EC75" i="6"/>
  <c r="EC73" i="6"/>
  <c r="EC47" i="6"/>
  <c r="EC49" i="6"/>
  <c r="EC48" i="6"/>
  <c r="EC35" i="6"/>
  <c r="EC34" i="6"/>
  <c r="EC33" i="6"/>
  <c r="EC36" i="6"/>
  <c r="EC32" i="6"/>
  <c r="EC26" i="6"/>
  <c r="EC20" i="6"/>
  <c r="EC25" i="6"/>
  <c r="EC27" i="6"/>
  <c r="EC19" i="6"/>
  <c r="EC15" i="6"/>
  <c r="EC14" i="6"/>
  <c r="EE13" i="6"/>
  <c r="ED76" i="6" l="1"/>
  <c r="ED77" i="6"/>
  <c r="ED75" i="6"/>
  <c r="ED74" i="6"/>
  <c r="ED73" i="6"/>
  <c r="EF13" i="6"/>
  <c r="ED48" i="6"/>
  <c r="ED49" i="6"/>
  <c r="ED47" i="6"/>
  <c r="ED36" i="6"/>
  <c r="ED35" i="6"/>
  <c r="ED33" i="6"/>
  <c r="ED34" i="6"/>
  <c r="ED32" i="6"/>
  <c r="ED27" i="6"/>
  <c r="ED25" i="6"/>
  <c r="ED26" i="6"/>
  <c r="ED19" i="6"/>
  <c r="ED15" i="6"/>
  <c r="ED14" i="6"/>
  <c r="ED20" i="6"/>
  <c r="EE76" i="6" l="1"/>
  <c r="EE77" i="6"/>
  <c r="EE73" i="6"/>
  <c r="EE75" i="6"/>
  <c r="EE74" i="6"/>
  <c r="EG13" i="6"/>
  <c r="EE49" i="6"/>
  <c r="EE48" i="6"/>
  <c r="EE36" i="6"/>
  <c r="EE34" i="6"/>
  <c r="EE47" i="6"/>
  <c r="EE35" i="6"/>
  <c r="EE32" i="6"/>
  <c r="EE33" i="6"/>
  <c r="EE27" i="6"/>
  <c r="EE26" i="6"/>
  <c r="EE20" i="6"/>
  <c r="EE25" i="6"/>
  <c r="EE15" i="6"/>
  <c r="EE19" i="6"/>
  <c r="EE14" i="6"/>
  <c r="EF76" i="6" l="1"/>
  <c r="EF77" i="6"/>
  <c r="EF75" i="6"/>
  <c r="EF74" i="6"/>
  <c r="EF73" i="6"/>
  <c r="EH13" i="6"/>
  <c r="EF49" i="6"/>
  <c r="EF48" i="6"/>
  <c r="EF47" i="6"/>
  <c r="EF36" i="6"/>
  <c r="EF35" i="6"/>
  <c r="EF32" i="6"/>
  <c r="EF33" i="6"/>
  <c r="EF34" i="6"/>
  <c r="EF27" i="6"/>
  <c r="EF26" i="6"/>
  <c r="EF25" i="6"/>
  <c r="EF14" i="6"/>
  <c r="EF20" i="6"/>
  <c r="EF19" i="6"/>
  <c r="EF15" i="6"/>
  <c r="EG76" i="6" l="1"/>
  <c r="EG77" i="6"/>
  <c r="EG75" i="6"/>
  <c r="EG74" i="6"/>
  <c r="EG73" i="6"/>
  <c r="EI13" i="6"/>
  <c r="EG49" i="6"/>
  <c r="EG47" i="6"/>
  <c r="EG48" i="6"/>
  <c r="EG36" i="6"/>
  <c r="EG34" i="6"/>
  <c r="EG35" i="6"/>
  <c r="EG33" i="6"/>
  <c r="EG26" i="6"/>
  <c r="EG20" i="6"/>
  <c r="EG25" i="6"/>
  <c r="EG27" i="6"/>
  <c r="EG32" i="6"/>
  <c r="EG19" i="6"/>
  <c r="EG14" i="6"/>
  <c r="EG15" i="6"/>
  <c r="EH76" i="6" l="1"/>
  <c r="EH77" i="6"/>
  <c r="EH75" i="6"/>
  <c r="EH74" i="6"/>
  <c r="EH73" i="6"/>
  <c r="EJ13" i="6"/>
  <c r="EH48" i="6"/>
  <c r="EH49" i="6"/>
  <c r="EH47" i="6"/>
  <c r="EH35" i="6"/>
  <c r="EH36" i="6"/>
  <c r="EH33" i="6"/>
  <c r="EH34" i="6"/>
  <c r="EH32" i="6"/>
  <c r="EH27" i="6"/>
  <c r="EH25" i="6"/>
  <c r="EH26" i="6"/>
  <c r="EH19" i="6"/>
  <c r="EH20" i="6"/>
  <c r="EH15" i="6"/>
  <c r="EH14" i="6"/>
  <c r="EI76" i="6" l="1"/>
  <c r="EI77" i="6"/>
  <c r="EI73" i="6"/>
  <c r="EI75" i="6"/>
  <c r="EI74" i="6"/>
  <c r="EI49" i="6"/>
  <c r="EI48" i="6"/>
  <c r="EI47" i="6"/>
  <c r="EI36" i="6"/>
  <c r="EI34" i="6"/>
  <c r="EI35" i="6"/>
  <c r="EI33" i="6"/>
  <c r="EI32" i="6"/>
  <c r="EI27" i="6"/>
  <c r="EI26" i="6"/>
  <c r="EI20" i="6"/>
  <c r="EI15" i="6"/>
  <c r="EI14" i="6"/>
  <c r="EI25" i="6"/>
  <c r="EI19" i="6"/>
  <c r="EK13" i="6"/>
  <c r="EJ76" i="6" l="1"/>
  <c r="EJ77" i="6"/>
  <c r="EJ75" i="6"/>
  <c r="EJ74" i="6"/>
  <c r="EJ73" i="6"/>
  <c r="EJ36" i="6"/>
  <c r="EJ49" i="6"/>
  <c r="EJ47" i="6"/>
  <c r="EJ48" i="6"/>
  <c r="EJ35" i="6"/>
  <c r="EJ34" i="6"/>
  <c r="EJ33" i="6"/>
  <c r="EJ32" i="6"/>
  <c r="EJ27" i="6"/>
  <c r="EJ26" i="6"/>
  <c r="EJ25" i="6"/>
  <c r="EJ20" i="6"/>
  <c r="EJ14" i="6"/>
  <c r="EJ19" i="6"/>
  <c r="EJ15" i="6"/>
  <c r="EL13" i="6"/>
  <c r="EK76" i="6" l="1"/>
  <c r="EK77" i="6"/>
  <c r="EK74" i="6"/>
  <c r="EK75" i="6"/>
  <c r="EK73" i="6"/>
  <c r="EK47" i="6"/>
  <c r="EK48" i="6"/>
  <c r="EK49" i="6"/>
  <c r="EK36" i="6"/>
  <c r="EK35" i="6"/>
  <c r="EK34" i="6"/>
  <c r="EK32" i="6"/>
  <c r="EK26" i="6"/>
  <c r="EK27" i="6"/>
  <c r="EK20" i="6"/>
  <c r="EK25" i="6"/>
  <c r="EK33" i="6"/>
  <c r="EK19" i="6"/>
  <c r="EK15" i="6"/>
  <c r="EK14" i="6"/>
  <c r="EM13" i="6"/>
  <c r="EL76" i="6" l="1"/>
  <c r="EL77" i="6"/>
  <c r="EL75" i="6"/>
  <c r="EL74" i="6"/>
  <c r="EL73" i="6"/>
  <c r="EN13" i="6"/>
  <c r="EL49" i="6"/>
  <c r="EL48" i="6"/>
  <c r="EL47" i="6"/>
  <c r="EL34" i="6"/>
  <c r="EL33" i="6"/>
  <c r="EL36" i="6"/>
  <c r="EL35" i="6"/>
  <c r="EL32" i="6"/>
  <c r="EL27" i="6"/>
  <c r="EL26" i="6"/>
  <c r="EL25" i="6"/>
  <c r="EL19" i="6"/>
  <c r="EL15" i="6"/>
  <c r="EL20" i="6"/>
  <c r="EL14" i="6"/>
  <c r="EM76" i="6" l="1"/>
  <c r="EM77" i="6"/>
  <c r="EM73" i="6"/>
  <c r="EM75" i="6"/>
  <c r="EM74" i="6"/>
  <c r="EO13" i="6"/>
  <c r="EM49" i="6"/>
  <c r="EM48" i="6"/>
  <c r="EM47" i="6"/>
  <c r="EM34" i="6"/>
  <c r="EM35" i="6"/>
  <c r="EM36" i="6"/>
  <c r="EM32" i="6"/>
  <c r="EM33" i="6"/>
  <c r="EM20" i="6"/>
  <c r="EM15" i="6"/>
  <c r="EM25" i="6"/>
  <c r="EM27" i="6"/>
  <c r="EM19" i="6"/>
  <c r="EM26" i="6"/>
  <c r="EM14" i="6"/>
  <c r="EN76" i="6" l="1"/>
  <c r="EN77" i="6"/>
  <c r="EN75" i="6"/>
  <c r="EN74" i="6"/>
  <c r="EN73" i="6"/>
  <c r="EP13" i="6"/>
  <c r="EN49" i="6"/>
  <c r="EN36" i="6"/>
  <c r="EN47" i="6"/>
  <c r="EN48" i="6"/>
  <c r="EN35" i="6"/>
  <c r="EN33" i="6"/>
  <c r="EN34" i="6"/>
  <c r="EN32" i="6"/>
  <c r="EN27" i="6"/>
  <c r="EN26" i="6"/>
  <c r="EN25" i="6"/>
  <c r="EN14" i="6"/>
  <c r="EN20" i="6"/>
  <c r="EN19" i="6"/>
  <c r="EN15" i="6"/>
  <c r="EO76" i="6" l="1"/>
  <c r="EO77" i="6"/>
  <c r="EO74" i="6"/>
  <c r="EO75" i="6"/>
  <c r="EO73" i="6"/>
  <c r="EQ13" i="6"/>
  <c r="EO47" i="6"/>
  <c r="EO49" i="6"/>
  <c r="EO48" i="6"/>
  <c r="EO36" i="6"/>
  <c r="EO35" i="6"/>
  <c r="EO33" i="6"/>
  <c r="EO34" i="6"/>
  <c r="EO32" i="6"/>
  <c r="EO26" i="6"/>
  <c r="EO20" i="6"/>
  <c r="EO27" i="6"/>
  <c r="EO25" i="6"/>
  <c r="EO19" i="6"/>
  <c r="EO14" i="6"/>
  <c r="EO15" i="6"/>
  <c r="EP76" i="6" l="1"/>
  <c r="EP77" i="6"/>
  <c r="EP75" i="6"/>
  <c r="EP74" i="6"/>
  <c r="EP73" i="6"/>
  <c r="ER13" i="6"/>
  <c r="EP48" i="6"/>
  <c r="EP49" i="6"/>
  <c r="EP47" i="6"/>
  <c r="EP36" i="6"/>
  <c r="EP35" i="6"/>
  <c r="EP33" i="6"/>
  <c r="EP34" i="6"/>
  <c r="EP32" i="6"/>
  <c r="EP27" i="6"/>
  <c r="EP25" i="6"/>
  <c r="EP26" i="6"/>
  <c r="EP19" i="6"/>
  <c r="EP20" i="6"/>
  <c r="EP15" i="6"/>
  <c r="EP14" i="6"/>
  <c r="EQ76" i="6" l="1"/>
  <c r="EQ77" i="6"/>
  <c r="EQ75" i="6"/>
  <c r="EQ73" i="6"/>
  <c r="EQ74" i="6"/>
  <c r="ES13" i="6"/>
  <c r="EQ49" i="6"/>
  <c r="EQ48" i="6"/>
  <c r="EQ47" i="6"/>
  <c r="EQ34" i="6"/>
  <c r="EQ36" i="6"/>
  <c r="EQ35" i="6"/>
  <c r="EQ32" i="6"/>
  <c r="EQ33" i="6"/>
  <c r="EQ27" i="6"/>
  <c r="EQ26" i="6"/>
  <c r="EQ20" i="6"/>
  <c r="EQ25" i="6"/>
  <c r="EQ15" i="6"/>
  <c r="EQ19" i="6"/>
  <c r="EQ14" i="6"/>
  <c r="ER76" i="6" l="1"/>
  <c r="ER77" i="6"/>
  <c r="ER75" i="6"/>
  <c r="ER73" i="6"/>
  <c r="ER74" i="6"/>
  <c r="ET13" i="6"/>
  <c r="ER49" i="6"/>
  <c r="ER36" i="6"/>
  <c r="ER48" i="6"/>
  <c r="ER47" i="6"/>
  <c r="ER35" i="6"/>
  <c r="ER34" i="6"/>
  <c r="ER33" i="6"/>
  <c r="ER32" i="6"/>
  <c r="ER25" i="6"/>
  <c r="ER20" i="6"/>
  <c r="ER27" i="6"/>
  <c r="ER26" i="6"/>
  <c r="ER14" i="6"/>
  <c r="ER19" i="6"/>
  <c r="ER15" i="6"/>
  <c r="ES76" i="6" l="1"/>
  <c r="ES77" i="6"/>
  <c r="ES74" i="6"/>
  <c r="ES73" i="6"/>
  <c r="ES75" i="6"/>
  <c r="EU13" i="6"/>
  <c r="ES47" i="6"/>
  <c r="ES48" i="6"/>
  <c r="ES35" i="6"/>
  <c r="ES49" i="6"/>
  <c r="ES36" i="6"/>
  <c r="ES34" i="6"/>
  <c r="ES33" i="6"/>
  <c r="ES32" i="6"/>
  <c r="ES26" i="6"/>
  <c r="ES20" i="6"/>
  <c r="ES25" i="6"/>
  <c r="ES27" i="6"/>
  <c r="ES19" i="6"/>
  <c r="ES15" i="6"/>
  <c r="ES14" i="6"/>
  <c r="ET76" i="6" l="1"/>
  <c r="ET77" i="6"/>
  <c r="ET75" i="6"/>
  <c r="ET74" i="6"/>
  <c r="ET73" i="6"/>
  <c r="ET48" i="6"/>
  <c r="ET49" i="6"/>
  <c r="ET36" i="6"/>
  <c r="ET47" i="6"/>
  <c r="ET35" i="6"/>
  <c r="ET33" i="6"/>
  <c r="ET34" i="6"/>
  <c r="ET27" i="6"/>
  <c r="ET25" i="6"/>
  <c r="ET32" i="6"/>
  <c r="ET26" i="6"/>
  <c r="ET19" i="6"/>
  <c r="ET15" i="6"/>
  <c r="ET14" i="6"/>
  <c r="ET20" i="6"/>
  <c r="EV13" i="6"/>
  <c r="EU76" i="6" l="1"/>
  <c r="EU77" i="6"/>
  <c r="EU73" i="6"/>
  <c r="EU75" i="6"/>
  <c r="EU74" i="6"/>
  <c r="EU49" i="6"/>
  <c r="EU47" i="6"/>
  <c r="EU48" i="6"/>
  <c r="EU36" i="6"/>
  <c r="EU34" i="6"/>
  <c r="EU32" i="6"/>
  <c r="EU33" i="6"/>
  <c r="EU27" i="6"/>
  <c r="EU26" i="6"/>
  <c r="EU35" i="6"/>
  <c r="EU20" i="6"/>
  <c r="EU25" i="6"/>
  <c r="EU15" i="6"/>
  <c r="EU19" i="6"/>
  <c r="EU14" i="6"/>
  <c r="EW13" i="6"/>
  <c r="EV76" i="6" l="1"/>
  <c r="EV77" i="6"/>
  <c r="EV75" i="6"/>
  <c r="EV74" i="6"/>
  <c r="EV73" i="6"/>
  <c r="EV49" i="6"/>
  <c r="EV48" i="6"/>
  <c r="EV47" i="6"/>
  <c r="EV36" i="6"/>
  <c r="EV35" i="6"/>
  <c r="EV33" i="6"/>
  <c r="EV32" i="6"/>
  <c r="EV34" i="6"/>
  <c r="EV27" i="6"/>
  <c r="EV26" i="6"/>
  <c r="EV25" i="6"/>
  <c r="EV14" i="6"/>
  <c r="EV20" i="6"/>
  <c r="EV19" i="6"/>
  <c r="EV15" i="6"/>
  <c r="EX13" i="6"/>
  <c r="EW76" i="6" l="1"/>
  <c r="EW77" i="6"/>
  <c r="EW75" i="6"/>
  <c r="EW74" i="6"/>
  <c r="EW73" i="6"/>
  <c r="EW49" i="6"/>
  <c r="EW47" i="6"/>
  <c r="EW48" i="6"/>
  <c r="EW34" i="6"/>
  <c r="EW36" i="6"/>
  <c r="EW35" i="6"/>
  <c r="EW33" i="6"/>
  <c r="EW32" i="6"/>
  <c r="EW26" i="6"/>
  <c r="EW20" i="6"/>
  <c r="EW25" i="6"/>
  <c r="EW27" i="6"/>
  <c r="EW19" i="6"/>
  <c r="EW15" i="6"/>
  <c r="EW14" i="6"/>
  <c r="EY13" i="6"/>
  <c r="EX76" i="6" l="1"/>
  <c r="EX77" i="6"/>
  <c r="EX75" i="6"/>
  <c r="EX74" i="6"/>
  <c r="EX73" i="6"/>
  <c r="EX48" i="6"/>
  <c r="EX49" i="6"/>
  <c r="EX47" i="6"/>
  <c r="EX35" i="6"/>
  <c r="EX33" i="6"/>
  <c r="EX36" i="6"/>
  <c r="EX34" i="6"/>
  <c r="EX32" i="6"/>
  <c r="EX27" i="6"/>
  <c r="EX25" i="6"/>
  <c r="EX26" i="6"/>
  <c r="EX19" i="6"/>
  <c r="EX20" i="6"/>
  <c r="EX15" i="6"/>
  <c r="EX14" i="6"/>
  <c r="EZ13" i="6"/>
  <c r="EY76" i="6" l="1"/>
  <c r="EY77" i="6"/>
  <c r="EY73" i="6"/>
  <c r="EY75" i="6"/>
  <c r="EY74" i="6"/>
  <c r="EY49" i="6"/>
  <c r="EY47" i="6"/>
  <c r="EY36" i="6"/>
  <c r="EY34" i="6"/>
  <c r="EY48" i="6"/>
  <c r="EY35" i="6"/>
  <c r="EY33" i="6"/>
  <c r="EY32" i="6"/>
  <c r="EY27" i="6"/>
  <c r="EY26" i="6"/>
  <c r="EY20" i="6"/>
  <c r="EY15" i="6"/>
  <c r="EY25" i="6"/>
  <c r="EY14" i="6"/>
  <c r="EY19" i="6"/>
  <c r="FA13" i="6"/>
  <c r="EZ76" i="6" l="1"/>
  <c r="EZ77" i="6"/>
  <c r="EZ75" i="6"/>
  <c r="EZ74" i="6"/>
  <c r="EZ73" i="6"/>
  <c r="EZ36" i="6"/>
  <c r="EZ48" i="6"/>
  <c r="EZ49" i="6"/>
  <c r="EZ47" i="6"/>
  <c r="EZ35" i="6"/>
  <c r="EZ34" i="6"/>
  <c r="EZ32" i="6"/>
  <c r="EZ33" i="6"/>
  <c r="EZ27" i="6"/>
  <c r="EZ26" i="6"/>
  <c r="EZ25" i="6"/>
  <c r="EZ20" i="6"/>
  <c r="EZ14" i="6"/>
  <c r="EZ19" i="6"/>
  <c r="EZ15" i="6"/>
  <c r="FB13" i="6"/>
  <c r="FA76" i="6" l="1"/>
  <c r="FA77" i="6"/>
  <c r="FA74" i="6"/>
  <c r="FA75" i="6"/>
  <c r="FA73" i="6"/>
  <c r="FA47" i="6"/>
  <c r="FA49" i="6"/>
  <c r="FA48" i="6"/>
  <c r="FA36" i="6"/>
  <c r="FA35" i="6"/>
  <c r="FA34" i="6"/>
  <c r="FA32" i="6"/>
  <c r="FA33" i="6"/>
  <c r="FA26" i="6"/>
  <c r="FA27" i="6"/>
  <c r="FA20" i="6"/>
  <c r="FA25" i="6"/>
  <c r="FA19" i="6"/>
  <c r="FA15" i="6"/>
  <c r="FA14" i="6"/>
  <c r="FC13" i="6"/>
  <c r="FB76" i="6" l="1"/>
  <c r="FB77" i="6"/>
  <c r="FB75" i="6"/>
  <c r="FB74" i="6"/>
  <c r="FB73" i="6"/>
  <c r="FD13" i="6"/>
  <c r="FB49" i="6"/>
  <c r="FB48" i="6"/>
  <c r="FB47" i="6"/>
  <c r="FB36" i="6"/>
  <c r="FB34" i="6"/>
  <c r="FB33" i="6"/>
  <c r="FB35" i="6"/>
  <c r="FB27" i="6"/>
  <c r="FB32" i="6"/>
  <c r="FB26" i="6"/>
  <c r="FB25" i="6"/>
  <c r="FB19" i="6"/>
  <c r="FB15" i="6"/>
  <c r="FB20" i="6"/>
  <c r="FB14" i="6"/>
  <c r="FC76" i="6" l="1"/>
  <c r="FC77" i="6"/>
  <c r="FC73" i="6"/>
  <c r="FC75" i="6"/>
  <c r="FC74" i="6"/>
  <c r="FE13" i="6"/>
  <c r="FC49" i="6"/>
  <c r="FC47" i="6"/>
  <c r="FC48" i="6"/>
  <c r="FC34" i="6"/>
  <c r="FC35" i="6"/>
  <c r="FC36" i="6"/>
  <c r="FC32" i="6"/>
  <c r="FC33" i="6"/>
  <c r="FC20" i="6"/>
  <c r="FC27" i="6"/>
  <c r="FC26" i="6"/>
  <c r="FC15" i="6"/>
  <c r="FC25" i="6"/>
  <c r="FC19" i="6"/>
  <c r="FC14" i="6"/>
  <c r="FD76" i="6" l="1"/>
  <c r="FD77" i="6"/>
  <c r="FD75" i="6"/>
  <c r="FD74" i="6"/>
  <c r="FD73" i="6"/>
  <c r="FF13" i="6"/>
  <c r="FD49" i="6"/>
  <c r="FD36" i="6"/>
  <c r="FD48" i="6"/>
  <c r="FD47" i="6"/>
  <c r="FD35" i="6"/>
  <c r="FD33" i="6"/>
  <c r="FD32" i="6"/>
  <c r="FD34" i="6"/>
  <c r="FD27" i="6"/>
  <c r="FD26" i="6"/>
  <c r="FD25" i="6"/>
  <c r="FD14" i="6"/>
  <c r="FD20" i="6"/>
  <c r="FD15" i="6"/>
  <c r="FD19" i="6"/>
  <c r="FE76" i="6" l="1"/>
  <c r="FE77" i="6"/>
  <c r="FE74" i="6"/>
  <c r="FE75" i="6"/>
  <c r="FE73" i="6"/>
  <c r="FG13" i="6"/>
  <c r="FE47" i="6"/>
  <c r="FE49" i="6"/>
  <c r="FE48" i="6"/>
  <c r="FE36" i="6"/>
  <c r="FE35" i="6"/>
  <c r="FE34" i="6"/>
  <c r="FE32" i="6"/>
  <c r="FE33" i="6"/>
  <c r="FE26" i="6"/>
  <c r="FE20" i="6"/>
  <c r="FE27" i="6"/>
  <c r="FE25" i="6"/>
  <c r="FE19" i="6"/>
  <c r="FE14" i="6"/>
  <c r="FE15" i="6"/>
  <c r="FF76" i="6" l="1"/>
  <c r="FF77" i="6"/>
  <c r="FF75" i="6"/>
  <c r="FF74" i="6"/>
  <c r="FF73" i="6"/>
  <c r="FH13" i="6"/>
  <c r="FF48" i="6"/>
  <c r="FF49" i="6"/>
  <c r="FF47" i="6"/>
  <c r="FF36" i="6"/>
  <c r="FF33" i="6"/>
  <c r="FF35" i="6"/>
  <c r="FF34" i="6"/>
  <c r="FF32" i="6"/>
  <c r="FF27" i="6"/>
  <c r="FF25" i="6"/>
  <c r="FF26" i="6"/>
  <c r="FF19" i="6"/>
  <c r="FF20" i="6"/>
  <c r="FF15" i="6"/>
  <c r="FF14" i="6"/>
  <c r="FG76" i="6" l="1"/>
  <c r="FG77" i="6"/>
  <c r="FG75" i="6"/>
  <c r="FG73" i="6"/>
  <c r="FG74" i="6"/>
  <c r="FG49" i="6"/>
  <c r="FG48" i="6"/>
  <c r="FG47" i="6"/>
  <c r="FG34" i="6"/>
  <c r="FG32" i="6"/>
  <c r="FG35" i="6"/>
  <c r="FG33" i="6"/>
  <c r="FG36" i="6"/>
  <c r="FG27" i="6"/>
  <c r="FG26" i="6"/>
  <c r="FG20" i="6"/>
  <c r="FG25" i="6"/>
  <c r="FG15" i="6"/>
  <c r="FG19" i="6"/>
  <c r="FG14" i="6"/>
  <c r="FI13" i="6"/>
  <c r="FH76" i="6" l="1"/>
  <c r="FH77" i="6"/>
  <c r="FH75" i="6"/>
  <c r="FH73" i="6"/>
  <c r="FH74" i="6"/>
  <c r="FH49" i="6"/>
  <c r="FH36" i="6"/>
  <c r="FH48" i="6"/>
  <c r="FH35" i="6"/>
  <c r="FH47" i="6"/>
  <c r="FH34" i="6"/>
  <c r="FH33" i="6"/>
  <c r="FH32" i="6"/>
  <c r="FH25" i="6"/>
  <c r="FH20" i="6"/>
  <c r="FH14" i="6"/>
  <c r="FH26" i="6"/>
  <c r="FH27" i="6"/>
  <c r="FH19" i="6"/>
  <c r="FH15" i="6"/>
  <c r="FJ13" i="6"/>
  <c r="FI76" i="6" l="1"/>
  <c r="FI77" i="6"/>
  <c r="FI74" i="6"/>
  <c r="FI75" i="6"/>
  <c r="FI73" i="6"/>
  <c r="FI47" i="6"/>
  <c r="FI49" i="6"/>
  <c r="FI48" i="6"/>
  <c r="FI35" i="6"/>
  <c r="FI36" i="6"/>
  <c r="FI33" i="6"/>
  <c r="FI34" i="6"/>
  <c r="FI26" i="6"/>
  <c r="FI20" i="6"/>
  <c r="FI25" i="6"/>
  <c r="FI27" i="6"/>
  <c r="FI32" i="6"/>
  <c r="FI19" i="6"/>
  <c r="FI15" i="6"/>
  <c r="FI14" i="6"/>
  <c r="FK13" i="6"/>
  <c r="FJ76" i="6" l="1"/>
  <c r="FJ77" i="6"/>
  <c r="FJ75" i="6"/>
  <c r="FJ74" i="6"/>
  <c r="FJ73" i="6"/>
  <c r="FL13" i="6"/>
  <c r="FJ48" i="6"/>
  <c r="FJ49" i="6"/>
  <c r="FJ47" i="6"/>
  <c r="FJ36" i="6"/>
  <c r="FJ35" i="6"/>
  <c r="FJ33" i="6"/>
  <c r="FJ34" i="6"/>
  <c r="FJ32" i="6"/>
  <c r="FJ27" i="6"/>
  <c r="FJ25" i="6"/>
  <c r="FJ26" i="6"/>
  <c r="FJ19" i="6"/>
  <c r="FJ15" i="6"/>
  <c r="FJ14" i="6"/>
  <c r="FJ20" i="6"/>
  <c r="FK76" i="6" l="1"/>
  <c r="FK77" i="6"/>
  <c r="FK73" i="6"/>
  <c r="FK75" i="6"/>
  <c r="FK74" i="6"/>
  <c r="FM13" i="6"/>
  <c r="FK49" i="6"/>
  <c r="FK48" i="6"/>
  <c r="FK47" i="6"/>
  <c r="FK36" i="6"/>
  <c r="FK34" i="6"/>
  <c r="FK35" i="6"/>
  <c r="FK32" i="6"/>
  <c r="FK33" i="6"/>
  <c r="FK27" i="6"/>
  <c r="FK26" i="6"/>
  <c r="FK20" i="6"/>
  <c r="FK25" i="6"/>
  <c r="FK15" i="6"/>
  <c r="FK19" i="6"/>
  <c r="FK14" i="6"/>
  <c r="FL76" i="6" l="1"/>
  <c r="FL77" i="6"/>
  <c r="FL75" i="6"/>
  <c r="FL74" i="6"/>
  <c r="FL73" i="6"/>
  <c r="FN13" i="6"/>
  <c r="FL48" i="6"/>
  <c r="FL47" i="6"/>
  <c r="FL36" i="6"/>
  <c r="FL49" i="6"/>
  <c r="FL35" i="6"/>
  <c r="FL34" i="6"/>
  <c r="FL32" i="6"/>
  <c r="FL33" i="6"/>
  <c r="FL27" i="6"/>
  <c r="FL26" i="6"/>
  <c r="FL25" i="6"/>
  <c r="FL14" i="6"/>
  <c r="FL20" i="6"/>
  <c r="FL15" i="6"/>
  <c r="FL19" i="6"/>
  <c r="FM76" i="6" l="1"/>
  <c r="FM77" i="6"/>
  <c r="FM75" i="6"/>
  <c r="FM74" i="6"/>
  <c r="FM73" i="6"/>
  <c r="FO13" i="6"/>
  <c r="FM49" i="6"/>
  <c r="FM47" i="6"/>
  <c r="FM48" i="6"/>
  <c r="FM36" i="6"/>
  <c r="FM34" i="6"/>
  <c r="FM35" i="6"/>
  <c r="FM32" i="6"/>
  <c r="FM26" i="6"/>
  <c r="FM33" i="6"/>
  <c r="FM20" i="6"/>
  <c r="FM25" i="6"/>
  <c r="FM27" i="6"/>
  <c r="FM19" i="6"/>
  <c r="FM14" i="6"/>
  <c r="FM15" i="6"/>
  <c r="FN76" i="6" l="1"/>
  <c r="FN77" i="6"/>
  <c r="FN75" i="6"/>
  <c r="FN74" i="6"/>
  <c r="FN73" i="6"/>
  <c r="FP13" i="6"/>
  <c r="FN48" i="6"/>
  <c r="FN49" i="6"/>
  <c r="FN47" i="6"/>
  <c r="FN35" i="6"/>
  <c r="FN36" i="6"/>
  <c r="FN33" i="6"/>
  <c r="FN34" i="6"/>
  <c r="FN32" i="6"/>
  <c r="FN27" i="6"/>
  <c r="FN25" i="6"/>
  <c r="FN19" i="6"/>
  <c r="FN26" i="6"/>
  <c r="FN20" i="6"/>
  <c r="FN15" i="6"/>
  <c r="FN14" i="6"/>
  <c r="FO76" i="6" l="1"/>
  <c r="FO77" i="6"/>
  <c r="FO73" i="6"/>
  <c r="FO75" i="6"/>
  <c r="FO74" i="6"/>
  <c r="FO49" i="6"/>
  <c r="FO48" i="6"/>
  <c r="FO47" i="6"/>
  <c r="FO36" i="6"/>
  <c r="FO34" i="6"/>
  <c r="FO35" i="6"/>
  <c r="FO33" i="6"/>
  <c r="FO32" i="6"/>
  <c r="FO27" i="6"/>
  <c r="FO26" i="6"/>
  <c r="FO20" i="6"/>
  <c r="FO15" i="6"/>
  <c r="FO14" i="6"/>
  <c r="FO19" i="6"/>
  <c r="FO25" i="6"/>
  <c r="FQ13" i="6"/>
  <c r="FP76" i="6" l="1"/>
  <c r="FP77" i="6"/>
  <c r="FP75" i="6"/>
  <c r="FP74" i="6"/>
  <c r="FP73" i="6"/>
  <c r="FP49" i="6"/>
  <c r="FP36" i="6"/>
  <c r="FP47" i="6"/>
  <c r="FP48" i="6"/>
  <c r="FP35" i="6"/>
  <c r="FP34" i="6"/>
  <c r="FP33" i="6"/>
  <c r="FP32" i="6"/>
  <c r="FP27" i="6"/>
  <c r="FP26" i="6"/>
  <c r="FP25" i="6"/>
  <c r="FP20" i="6"/>
  <c r="FP14" i="6"/>
  <c r="FP19" i="6"/>
  <c r="FP15" i="6"/>
  <c r="FR13" i="6"/>
  <c r="FQ76" i="6" l="1"/>
  <c r="FQ77" i="6"/>
  <c r="FQ74" i="6"/>
  <c r="FQ75" i="6"/>
  <c r="FQ73" i="6"/>
  <c r="FQ47" i="6"/>
  <c r="FQ49" i="6"/>
  <c r="FQ48" i="6"/>
  <c r="FQ36" i="6"/>
  <c r="FQ35" i="6"/>
  <c r="FQ33" i="6"/>
  <c r="FQ32" i="6"/>
  <c r="FQ34" i="6"/>
  <c r="FQ26" i="6"/>
  <c r="FQ27" i="6"/>
  <c r="FQ20" i="6"/>
  <c r="FQ25" i="6"/>
  <c r="FQ19" i="6"/>
  <c r="FQ15" i="6"/>
  <c r="FQ14" i="6"/>
  <c r="FS13" i="6"/>
  <c r="FR76" i="6" l="1"/>
  <c r="FR77" i="6"/>
  <c r="FR75" i="6"/>
  <c r="FR74" i="6"/>
  <c r="FR73" i="6"/>
  <c r="FT13" i="6"/>
  <c r="FR49" i="6"/>
  <c r="FR48" i="6"/>
  <c r="FR47" i="6"/>
  <c r="FR34" i="6"/>
  <c r="FR33" i="6"/>
  <c r="FR36" i="6"/>
  <c r="FR35" i="6"/>
  <c r="FR32" i="6"/>
  <c r="FR27" i="6"/>
  <c r="FR26" i="6"/>
  <c r="FR25" i="6"/>
  <c r="FR19" i="6"/>
  <c r="FR15" i="6"/>
  <c r="FR20" i="6"/>
  <c r="FR14" i="6"/>
  <c r="FS76" i="6" l="1"/>
  <c r="FS77" i="6"/>
  <c r="FS73" i="6"/>
  <c r="FS75" i="6"/>
  <c r="FS74" i="6"/>
  <c r="FU13" i="6"/>
  <c r="FS49" i="6"/>
  <c r="FS48" i="6"/>
  <c r="FS47" i="6"/>
  <c r="FS34" i="6"/>
  <c r="FS35" i="6"/>
  <c r="FS32" i="6"/>
  <c r="FS36" i="6"/>
  <c r="FS33" i="6"/>
  <c r="FS20" i="6"/>
  <c r="FS27" i="6"/>
  <c r="FS26" i="6"/>
  <c r="FS15" i="6"/>
  <c r="FS25" i="6"/>
  <c r="FS19" i="6"/>
  <c r="FS14" i="6"/>
  <c r="FT76" i="6" l="1"/>
  <c r="FT77" i="6"/>
  <c r="FT75" i="6"/>
  <c r="FT74" i="6"/>
  <c r="FT73" i="6"/>
  <c r="FV13" i="6"/>
  <c r="FT36" i="6"/>
  <c r="FT49" i="6"/>
  <c r="FT48" i="6"/>
  <c r="FT47" i="6"/>
  <c r="FT35" i="6"/>
  <c r="FT34" i="6"/>
  <c r="FT33" i="6"/>
  <c r="FT32" i="6"/>
  <c r="FT27" i="6"/>
  <c r="FT26" i="6"/>
  <c r="FT25" i="6"/>
  <c r="FT14" i="6"/>
  <c r="FT20" i="6"/>
  <c r="FT19" i="6"/>
  <c r="FT15" i="6"/>
  <c r="FU76" i="6" l="1"/>
  <c r="FU77" i="6"/>
  <c r="FU74" i="6"/>
  <c r="FU75" i="6"/>
  <c r="FU73" i="6"/>
  <c r="FW13" i="6"/>
  <c r="FU47" i="6"/>
  <c r="FU48" i="6"/>
  <c r="FU49" i="6"/>
  <c r="FU36" i="6"/>
  <c r="FU35" i="6"/>
  <c r="FU34" i="6"/>
  <c r="FU32" i="6"/>
  <c r="FU33" i="6"/>
  <c r="FU26" i="6"/>
  <c r="FU20" i="6"/>
  <c r="FU27" i="6"/>
  <c r="FU25" i="6"/>
  <c r="FU19" i="6"/>
  <c r="FU14" i="6"/>
  <c r="FU15" i="6"/>
  <c r="FV76" i="6" l="1"/>
  <c r="FV77" i="6"/>
  <c r="FV75" i="6"/>
  <c r="FV74" i="6"/>
  <c r="FV73" i="6"/>
  <c r="FX13" i="6"/>
  <c r="FV48" i="6"/>
  <c r="FV49" i="6"/>
  <c r="FV36" i="6"/>
  <c r="FV35" i="6"/>
  <c r="FV33" i="6"/>
  <c r="FV47" i="6"/>
  <c r="FV32" i="6"/>
  <c r="FV34" i="6"/>
  <c r="FV27" i="6"/>
  <c r="FV25" i="6"/>
  <c r="FV26" i="6"/>
  <c r="FV19" i="6"/>
  <c r="FV20" i="6"/>
  <c r="FV15" i="6"/>
  <c r="FV14" i="6"/>
  <c r="FW76" i="6" l="1"/>
  <c r="FW77" i="6"/>
  <c r="FW75" i="6"/>
  <c r="FW73" i="6"/>
  <c r="FW74" i="6"/>
  <c r="FY13" i="6"/>
  <c r="FW49" i="6"/>
  <c r="FW48" i="6"/>
  <c r="FW47" i="6"/>
  <c r="FW34" i="6"/>
  <c r="FW36" i="6"/>
  <c r="FW35" i="6"/>
  <c r="FW32" i="6"/>
  <c r="FW33" i="6"/>
  <c r="FW27" i="6"/>
  <c r="FW26" i="6"/>
  <c r="FW20" i="6"/>
  <c r="FW25" i="6"/>
  <c r="FW15" i="6"/>
  <c r="FW19" i="6"/>
  <c r="FW14" i="6"/>
  <c r="FX76" i="6" l="1"/>
  <c r="FX77" i="6"/>
  <c r="FX75" i="6"/>
  <c r="FX73" i="6"/>
  <c r="FX74" i="6"/>
  <c r="FZ13" i="6"/>
  <c r="FX49" i="6"/>
  <c r="FX36" i="6"/>
  <c r="FX47" i="6"/>
  <c r="FX48" i="6"/>
  <c r="FX35" i="6"/>
  <c r="FX34" i="6"/>
  <c r="FX33" i="6"/>
  <c r="FX32" i="6"/>
  <c r="FX25" i="6"/>
  <c r="FX27" i="6"/>
  <c r="FX26" i="6"/>
  <c r="FX20" i="6"/>
  <c r="FX14" i="6"/>
  <c r="FX19" i="6"/>
  <c r="FX15" i="6"/>
  <c r="FY76" i="6" l="1"/>
  <c r="FY77" i="6"/>
  <c r="FY74" i="6"/>
  <c r="FY75" i="6"/>
  <c r="FY73" i="6"/>
  <c r="GA13" i="6"/>
  <c r="FY49" i="6"/>
  <c r="FY47" i="6"/>
  <c r="FY48" i="6"/>
  <c r="FY35" i="6"/>
  <c r="FY36" i="6"/>
  <c r="FY33" i="6"/>
  <c r="FY34" i="6"/>
  <c r="FY32" i="6"/>
  <c r="FY26" i="6"/>
  <c r="FY20" i="6"/>
  <c r="FY25" i="6"/>
  <c r="FY27" i="6"/>
  <c r="FY19" i="6"/>
  <c r="FY15" i="6"/>
  <c r="FY14" i="6"/>
  <c r="FZ76" i="6" l="1"/>
  <c r="FZ77" i="6"/>
  <c r="FZ75" i="6"/>
  <c r="FZ74" i="6"/>
  <c r="FZ73" i="6"/>
  <c r="FZ48" i="6"/>
  <c r="FZ49" i="6"/>
  <c r="FZ47" i="6"/>
  <c r="FZ36" i="6"/>
  <c r="FZ35" i="6"/>
  <c r="FZ33" i="6"/>
  <c r="FZ34" i="6"/>
  <c r="FZ32" i="6"/>
  <c r="FZ27" i="6"/>
  <c r="FZ25" i="6"/>
  <c r="FZ26" i="6"/>
  <c r="FZ19" i="6"/>
  <c r="FZ15" i="6"/>
  <c r="FZ14" i="6"/>
  <c r="FZ20" i="6"/>
  <c r="GB13" i="6"/>
  <c r="GA76" i="6" l="1"/>
  <c r="GA77" i="6"/>
  <c r="GA73" i="6"/>
  <c r="GA75" i="6"/>
  <c r="GA74" i="6"/>
  <c r="GA49" i="6"/>
  <c r="GA47" i="6"/>
  <c r="GA36" i="6"/>
  <c r="GA34" i="6"/>
  <c r="GA48" i="6"/>
  <c r="GA35" i="6"/>
  <c r="GA32" i="6"/>
  <c r="GA33" i="6"/>
  <c r="GA27" i="6"/>
  <c r="GA26" i="6"/>
  <c r="GA20" i="6"/>
  <c r="GA25" i="6"/>
  <c r="GA15" i="6"/>
  <c r="GA19" i="6"/>
  <c r="GA14" i="6"/>
  <c r="GC13" i="6"/>
  <c r="GB76" i="6" l="1"/>
  <c r="GB77" i="6"/>
  <c r="GB75" i="6"/>
  <c r="GB74" i="6"/>
  <c r="GB73" i="6"/>
  <c r="GB49" i="6"/>
  <c r="GB48" i="6"/>
  <c r="GB47" i="6"/>
  <c r="GB36" i="6"/>
  <c r="GB35" i="6"/>
  <c r="GB34" i="6"/>
  <c r="GB32" i="6"/>
  <c r="GB27" i="6"/>
  <c r="GB26" i="6"/>
  <c r="GB25" i="6"/>
  <c r="GB33" i="6"/>
  <c r="GB14" i="6"/>
  <c r="GB20" i="6"/>
  <c r="GB19" i="6"/>
  <c r="GB15" i="6"/>
  <c r="GD13" i="6"/>
  <c r="GC76" i="6" l="1"/>
  <c r="GC77" i="6"/>
  <c r="GC75" i="6"/>
  <c r="GC74" i="6"/>
  <c r="GC73" i="6"/>
  <c r="GC49" i="6"/>
  <c r="GC47" i="6"/>
  <c r="GC48" i="6"/>
  <c r="GC34" i="6"/>
  <c r="GC36" i="6"/>
  <c r="GC33" i="6"/>
  <c r="GC32" i="6"/>
  <c r="GC35" i="6"/>
  <c r="GC26" i="6"/>
  <c r="GC20" i="6"/>
  <c r="GC25" i="6"/>
  <c r="GC19" i="6"/>
  <c r="GC27" i="6"/>
  <c r="GC15" i="6"/>
  <c r="GC14" i="6"/>
  <c r="GE13" i="6"/>
  <c r="GD76" i="6" l="1"/>
  <c r="GD77" i="6"/>
  <c r="GD75" i="6"/>
  <c r="GD73" i="6"/>
  <c r="GD74" i="6"/>
  <c r="GD48" i="6"/>
  <c r="GD49" i="6"/>
  <c r="GD47" i="6"/>
  <c r="GD35" i="6"/>
  <c r="GD36" i="6"/>
  <c r="GD33" i="6"/>
  <c r="GD34" i="6"/>
  <c r="GD27" i="6"/>
  <c r="GD25" i="6"/>
  <c r="GD32" i="6"/>
  <c r="GD19" i="6"/>
  <c r="GD20" i="6"/>
  <c r="GD15" i="6"/>
  <c r="GD26" i="6"/>
  <c r="GD14" i="6"/>
  <c r="GF13" i="6"/>
  <c r="GE76" i="6" l="1"/>
  <c r="GE77" i="6"/>
  <c r="GE73" i="6"/>
  <c r="GE75" i="6"/>
  <c r="GE74" i="6"/>
  <c r="GE49" i="6"/>
  <c r="GE47" i="6"/>
  <c r="GE48" i="6"/>
  <c r="GE36" i="6"/>
  <c r="GE34" i="6"/>
  <c r="GE35" i="6"/>
  <c r="GE33" i="6"/>
  <c r="GE32" i="6"/>
  <c r="GE27" i="6"/>
  <c r="GE26" i="6"/>
  <c r="GE20" i="6"/>
  <c r="GE15" i="6"/>
  <c r="GE14" i="6"/>
  <c r="GE25" i="6"/>
  <c r="GE19" i="6"/>
  <c r="GG13" i="6"/>
  <c r="GF76" i="6" l="1"/>
  <c r="GF77" i="6"/>
  <c r="GF75" i="6"/>
  <c r="GF74" i="6"/>
  <c r="GF73" i="6"/>
  <c r="GF49" i="6"/>
  <c r="GF36" i="6"/>
  <c r="GF48" i="6"/>
  <c r="GF47" i="6"/>
  <c r="GF35" i="6"/>
  <c r="GF33" i="6"/>
  <c r="GF32" i="6"/>
  <c r="GF34" i="6"/>
  <c r="GF27" i="6"/>
  <c r="GF26" i="6"/>
  <c r="GF25" i="6"/>
  <c r="GF20" i="6"/>
  <c r="GF14" i="6"/>
  <c r="GF19" i="6"/>
  <c r="GF15" i="6"/>
  <c r="GH13" i="6"/>
  <c r="GG76" i="6" l="1"/>
  <c r="GG77" i="6"/>
  <c r="GG74" i="6"/>
  <c r="GG75" i="6"/>
  <c r="GG73" i="6"/>
  <c r="GG47" i="6"/>
  <c r="GG49" i="6"/>
  <c r="GG48" i="6"/>
  <c r="GG36" i="6"/>
  <c r="GG35" i="6"/>
  <c r="GG34" i="6"/>
  <c r="GG32" i="6"/>
  <c r="GG33" i="6"/>
  <c r="GG26" i="6"/>
  <c r="GG27" i="6"/>
  <c r="GG20" i="6"/>
  <c r="GG25" i="6"/>
  <c r="GG19" i="6"/>
  <c r="GG15" i="6"/>
  <c r="GG14" i="6"/>
  <c r="GI13" i="6"/>
  <c r="GH76" i="6" l="1"/>
  <c r="GH77" i="6"/>
  <c r="GH75" i="6"/>
  <c r="GH74" i="6"/>
  <c r="GH73" i="6"/>
  <c r="GJ13" i="6"/>
  <c r="GH49" i="6"/>
  <c r="GH48" i="6"/>
  <c r="GH47" i="6"/>
  <c r="GH36" i="6"/>
  <c r="GH34" i="6"/>
  <c r="GH33" i="6"/>
  <c r="GH35" i="6"/>
  <c r="GH32" i="6"/>
  <c r="GH27" i="6"/>
  <c r="GH26" i="6"/>
  <c r="GH25" i="6"/>
  <c r="GH19" i="6"/>
  <c r="GH15" i="6"/>
  <c r="GH20" i="6"/>
  <c r="GH14" i="6"/>
  <c r="GI76" i="6" l="1"/>
  <c r="GI77" i="6"/>
  <c r="GI73" i="6"/>
  <c r="GI74" i="6"/>
  <c r="GI75" i="6"/>
  <c r="GK13" i="6"/>
  <c r="GI49" i="6"/>
  <c r="GI48" i="6"/>
  <c r="GI47" i="6"/>
  <c r="GI34" i="6"/>
  <c r="GI35" i="6"/>
  <c r="GI36" i="6"/>
  <c r="GI32" i="6"/>
  <c r="GI33" i="6"/>
  <c r="GI20" i="6"/>
  <c r="GI15" i="6"/>
  <c r="GI27" i="6"/>
  <c r="GI26" i="6"/>
  <c r="GI25" i="6"/>
  <c r="GI19" i="6"/>
  <c r="GI14" i="6"/>
  <c r="GJ76" i="6" l="1"/>
  <c r="GJ77" i="6"/>
  <c r="GJ75" i="6"/>
  <c r="GJ74" i="6"/>
  <c r="GJ73" i="6"/>
  <c r="GL13" i="6"/>
  <c r="GJ49" i="6"/>
  <c r="GJ36" i="6"/>
  <c r="GJ48" i="6"/>
  <c r="GJ35" i="6"/>
  <c r="GJ47" i="6"/>
  <c r="GJ34" i="6"/>
  <c r="GJ33" i="6"/>
  <c r="GJ32" i="6"/>
  <c r="GJ27" i="6"/>
  <c r="GJ26" i="6"/>
  <c r="GJ25" i="6"/>
  <c r="GJ14" i="6"/>
  <c r="GJ20" i="6"/>
  <c r="GJ15" i="6"/>
  <c r="GJ19" i="6"/>
  <c r="GK76" i="6" l="1"/>
  <c r="GK77" i="6"/>
  <c r="GK74" i="6"/>
  <c r="GK75" i="6"/>
  <c r="GK73" i="6"/>
  <c r="GM13" i="6"/>
  <c r="GK47" i="6"/>
  <c r="GK49" i="6"/>
  <c r="GK48" i="6"/>
  <c r="GK36" i="6"/>
  <c r="GK35" i="6"/>
  <c r="GK33" i="6"/>
  <c r="GK32" i="6"/>
  <c r="GK34" i="6"/>
  <c r="GK26" i="6"/>
  <c r="GK20" i="6"/>
  <c r="GK27" i="6"/>
  <c r="GK25" i="6"/>
  <c r="GK19" i="6"/>
  <c r="GK14" i="6"/>
  <c r="GK15" i="6"/>
  <c r="GL76" i="6" l="1"/>
  <c r="GL77" i="6"/>
  <c r="GL75" i="6"/>
  <c r="GL74" i="6"/>
  <c r="GL73" i="6"/>
  <c r="GN13" i="6"/>
  <c r="GL49" i="6"/>
  <c r="GL48" i="6"/>
  <c r="GL47" i="6"/>
  <c r="GL36" i="6"/>
  <c r="GL33" i="6"/>
  <c r="GL32" i="6"/>
  <c r="GL34" i="6"/>
  <c r="GL35" i="6"/>
  <c r="GL27" i="6"/>
  <c r="GL25" i="6"/>
  <c r="GL26" i="6"/>
  <c r="GL19" i="6"/>
  <c r="GL20" i="6"/>
  <c r="GL15" i="6"/>
  <c r="GL14" i="6"/>
  <c r="GM76" i="6" l="1"/>
  <c r="GM77" i="6"/>
  <c r="GM73" i="6"/>
  <c r="GM75" i="6"/>
  <c r="GM74" i="6"/>
  <c r="GO13" i="6"/>
  <c r="GM49" i="6"/>
  <c r="GM48" i="6"/>
  <c r="GM47" i="6"/>
  <c r="GM34" i="6"/>
  <c r="GM36" i="6"/>
  <c r="GM35" i="6"/>
  <c r="GM32" i="6"/>
  <c r="GM33" i="6"/>
  <c r="GM27" i="6"/>
  <c r="GM26" i="6"/>
  <c r="GM20" i="6"/>
  <c r="GM25" i="6"/>
  <c r="GM15" i="6"/>
  <c r="GM19" i="6"/>
  <c r="GM14" i="6"/>
  <c r="GN76" i="6" l="1"/>
  <c r="GN77" i="6"/>
  <c r="GN75" i="6"/>
  <c r="GN73" i="6"/>
  <c r="GN74" i="6"/>
  <c r="GP13" i="6"/>
  <c r="GN49" i="6"/>
  <c r="GN36" i="6"/>
  <c r="GN48" i="6"/>
  <c r="GN47" i="6"/>
  <c r="GN35" i="6"/>
  <c r="GN34" i="6"/>
  <c r="GN33" i="6"/>
  <c r="GN32" i="6"/>
  <c r="GN25" i="6"/>
  <c r="GN27" i="6"/>
  <c r="GN26" i="6"/>
  <c r="GN20" i="6"/>
  <c r="GN14" i="6"/>
  <c r="GN19" i="6"/>
  <c r="GN15" i="6"/>
  <c r="GO76" i="6" l="1"/>
  <c r="GO77" i="6"/>
  <c r="GO75" i="6"/>
  <c r="GO74" i="6"/>
  <c r="GO73" i="6"/>
  <c r="GQ13" i="6"/>
  <c r="GO47" i="6"/>
  <c r="GO49" i="6"/>
  <c r="GO48" i="6"/>
  <c r="GO35" i="6"/>
  <c r="GO36" i="6"/>
  <c r="GO34" i="6"/>
  <c r="GO33" i="6"/>
  <c r="GO26" i="6"/>
  <c r="GO32" i="6"/>
  <c r="GO20" i="6"/>
  <c r="GO25" i="6"/>
  <c r="GO27" i="6"/>
  <c r="GO19" i="6"/>
  <c r="GO15" i="6"/>
  <c r="GO14" i="6"/>
  <c r="GP76" i="6" l="1"/>
  <c r="GP77" i="6"/>
  <c r="GP75" i="6"/>
  <c r="GP74" i="6"/>
  <c r="GP73" i="6"/>
  <c r="GP48" i="6"/>
  <c r="GP49" i="6"/>
  <c r="GP47" i="6"/>
  <c r="GP36" i="6"/>
  <c r="GP35" i="6"/>
  <c r="GP33" i="6"/>
  <c r="GP34" i="6"/>
  <c r="GP32" i="6"/>
  <c r="GP27" i="6"/>
  <c r="GP25" i="6"/>
  <c r="GP26" i="6"/>
  <c r="GP19" i="6"/>
  <c r="GP15" i="6"/>
  <c r="GP14" i="6"/>
  <c r="GP20" i="6"/>
  <c r="GR13" i="6"/>
  <c r="GQ76" i="6" l="1"/>
  <c r="GQ77" i="6"/>
  <c r="GQ73" i="6"/>
  <c r="GQ75" i="6"/>
  <c r="GQ74" i="6"/>
  <c r="GQ49" i="6"/>
  <c r="GQ48" i="6"/>
  <c r="GQ36" i="6"/>
  <c r="GQ47" i="6"/>
  <c r="GQ34" i="6"/>
  <c r="GQ35" i="6"/>
  <c r="GQ32" i="6"/>
  <c r="GQ27" i="6"/>
  <c r="GQ26" i="6"/>
  <c r="GQ33" i="6"/>
  <c r="GQ20" i="6"/>
  <c r="GQ25" i="6"/>
  <c r="GQ15" i="6"/>
  <c r="GQ19" i="6"/>
  <c r="GQ14" i="6"/>
  <c r="GS13" i="6"/>
  <c r="GR76" i="6" l="1"/>
  <c r="GR77" i="6"/>
  <c r="GR75" i="6"/>
  <c r="GR74" i="6"/>
  <c r="GR73" i="6"/>
  <c r="GR49" i="6"/>
  <c r="GR48" i="6"/>
  <c r="GR47" i="6"/>
  <c r="GR36" i="6"/>
  <c r="GR35" i="6"/>
  <c r="GR34" i="6"/>
  <c r="GR32" i="6"/>
  <c r="GR33" i="6"/>
  <c r="GR27" i="6"/>
  <c r="GR26" i="6"/>
  <c r="GR25" i="6"/>
  <c r="GR14" i="6"/>
  <c r="GR20" i="6"/>
  <c r="GR19" i="6"/>
  <c r="GR15" i="6"/>
  <c r="GT13" i="6"/>
  <c r="GS76" i="6" l="1"/>
  <c r="GS77" i="6"/>
  <c r="GS74" i="6"/>
  <c r="GS75" i="6"/>
  <c r="GS73" i="6"/>
  <c r="GS49" i="6"/>
  <c r="GS47" i="6"/>
  <c r="GS48" i="6"/>
  <c r="GS36" i="6"/>
  <c r="GS34" i="6"/>
  <c r="GS35" i="6"/>
  <c r="GS33" i="6"/>
  <c r="GS32" i="6"/>
  <c r="GS26" i="6"/>
  <c r="GS20" i="6"/>
  <c r="GS25" i="6"/>
  <c r="GS27" i="6"/>
  <c r="GS19" i="6"/>
  <c r="GS14" i="6"/>
  <c r="GS15" i="6"/>
  <c r="GU13" i="6"/>
  <c r="GT76" i="6" l="1"/>
  <c r="GT77" i="6"/>
  <c r="GT75" i="6"/>
  <c r="GT74" i="6"/>
  <c r="GT73" i="6"/>
  <c r="GT49" i="6"/>
  <c r="GT48" i="6"/>
  <c r="GT47" i="6"/>
  <c r="GT35" i="6"/>
  <c r="GT36" i="6"/>
  <c r="GT33" i="6"/>
  <c r="GT34" i="6"/>
  <c r="GT32" i="6"/>
  <c r="GT27" i="6"/>
  <c r="GT25" i="6"/>
  <c r="GT26" i="6"/>
  <c r="GT19" i="6"/>
  <c r="GT20" i="6"/>
  <c r="GT15" i="6"/>
  <c r="GT14" i="6"/>
  <c r="GV13" i="6"/>
  <c r="GU76" i="6" l="1"/>
  <c r="GU77" i="6"/>
  <c r="GU75" i="6"/>
  <c r="GU73" i="6"/>
  <c r="GU74" i="6"/>
  <c r="GW13" i="6"/>
  <c r="GU49" i="6"/>
  <c r="GU48" i="6"/>
  <c r="GU47" i="6"/>
  <c r="GU36" i="6"/>
  <c r="GU34" i="6"/>
  <c r="GU35" i="6"/>
  <c r="GU33" i="6"/>
  <c r="GU32" i="6"/>
  <c r="GU27" i="6"/>
  <c r="GU26" i="6"/>
  <c r="GU20" i="6"/>
  <c r="GU15" i="6"/>
  <c r="GU14" i="6"/>
  <c r="GU25" i="6"/>
  <c r="GU19" i="6"/>
  <c r="GV76" i="6" l="1"/>
  <c r="GV77" i="6"/>
  <c r="GV75" i="6"/>
  <c r="GV74" i="6"/>
  <c r="GV73" i="6"/>
  <c r="GX13" i="6"/>
  <c r="GV49" i="6"/>
  <c r="GV36" i="6"/>
  <c r="GV48" i="6"/>
  <c r="GV47" i="6"/>
  <c r="GV35" i="6"/>
  <c r="GV34" i="6"/>
  <c r="GV32" i="6"/>
  <c r="GV33" i="6"/>
  <c r="GV27" i="6"/>
  <c r="GV26" i="6"/>
  <c r="GV25" i="6"/>
  <c r="GV20" i="6"/>
  <c r="GV14" i="6"/>
  <c r="GV19" i="6"/>
  <c r="GV15" i="6"/>
  <c r="GW76" i="6" l="1"/>
  <c r="GW77" i="6"/>
  <c r="GW74" i="6"/>
  <c r="GW75" i="6"/>
  <c r="GW73" i="6"/>
  <c r="GY13" i="6"/>
  <c r="GW47" i="6"/>
  <c r="GW48" i="6"/>
  <c r="GW49" i="6"/>
  <c r="GW36" i="6"/>
  <c r="GW35" i="6"/>
  <c r="GW34" i="6"/>
  <c r="GW32" i="6"/>
  <c r="GW33" i="6"/>
  <c r="GW26" i="6"/>
  <c r="GW27" i="6"/>
  <c r="GW20" i="6"/>
  <c r="GW25" i="6"/>
  <c r="GW19" i="6"/>
  <c r="GW15" i="6"/>
  <c r="GW14" i="6"/>
  <c r="GX76" i="6" l="1"/>
  <c r="GX77" i="6"/>
  <c r="GX75" i="6"/>
  <c r="GX74" i="6"/>
  <c r="GX73" i="6"/>
  <c r="GX49" i="6"/>
  <c r="GX48" i="6"/>
  <c r="GX47" i="6"/>
  <c r="GX34" i="6"/>
  <c r="GX33" i="6"/>
  <c r="GX36" i="6"/>
  <c r="GX35" i="6"/>
  <c r="GX32" i="6"/>
  <c r="GX27" i="6"/>
  <c r="GX26" i="6"/>
  <c r="GX25" i="6"/>
  <c r="GX19" i="6"/>
  <c r="GX15" i="6"/>
  <c r="GX20" i="6"/>
  <c r="GX14" i="6"/>
  <c r="GZ13" i="6"/>
  <c r="GY76" i="6" l="1"/>
  <c r="GY77" i="6"/>
  <c r="GY73" i="6"/>
  <c r="GY74" i="6"/>
  <c r="GY75" i="6"/>
  <c r="GY49" i="6"/>
  <c r="GY48" i="6"/>
  <c r="GY34" i="6"/>
  <c r="GY35" i="6"/>
  <c r="GY47" i="6"/>
  <c r="GY36" i="6"/>
  <c r="GY32" i="6"/>
  <c r="GY33" i="6"/>
  <c r="GY20" i="6"/>
  <c r="GY15" i="6"/>
  <c r="GY25" i="6"/>
  <c r="GY19" i="6"/>
  <c r="GY27" i="6"/>
  <c r="GY14" i="6"/>
  <c r="GY26" i="6"/>
  <c r="HA13" i="6"/>
  <c r="GZ76" i="6" l="1"/>
  <c r="GZ77" i="6"/>
  <c r="GZ75" i="6"/>
  <c r="GZ74" i="6"/>
  <c r="GZ73" i="6"/>
  <c r="GZ49" i="6"/>
  <c r="GZ36" i="6"/>
  <c r="GZ47" i="6"/>
  <c r="GZ48" i="6"/>
  <c r="GZ35" i="6"/>
  <c r="GZ33" i="6"/>
  <c r="GZ34" i="6"/>
  <c r="GZ27" i="6"/>
  <c r="GZ26" i="6"/>
  <c r="GZ25" i="6"/>
  <c r="GZ14" i="6"/>
  <c r="GZ20" i="6"/>
  <c r="GZ32" i="6"/>
  <c r="GZ19" i="6"/>
  <c r="GZ15" i="6"/>
  <c r="HB13" i="6"/>
  <c r="HA76" i="6" l="1"/>
  <c r="HA77" i="6"/>
  <c r="HA74" i="6"/>
  <c r="HA75" i="6"/>
  <c r="HA73" i="6"/>
  <c r="HA49" i="6"/>
  <c r="HA47" i="6"/>
  <c r="HA48" i="6"/>
  <c r="HA36" i="6"/>
  <c r="HA35" i="6"/>
  <c r="HA33" i="6"/>
  <c r="HA34" i="6"/>
  <c r="HA32" i="6"/>
  <c r="HA26" i="6"/>
  <c r="HA20" i="6"/>
  <c r="HA27" i="6"/>
  <c r="HA25" i="6"/>
  <c r="HA19" i="6"/>
  <c r="HA14" i="6"/>
  <c r="HA15" i="6"/>
  <c r="HC13" i="6"/>
  <c r="HB76" i="6" l="1"/>
  <c r="HB77" i="6"/>
  <c r="HB75" i="6"/>
  <c r="HB74" i="6"/>
  <c r="HB73" i="6"/>
  <c r="HB48" i="6"/>
  <c r="HB49" i="6"/>
  <c r="HB47" i="6"/>
  <c r="HB36" i="6"/>
  <c r="HB35" i="6"/>
  <c r="HB33" i="6"/>
  <c r="HB34" i="6"/>
  <c r="HB32" i="6"/>
  <c r="HB27" i="6"/>
  <c r="HB25" i="6"/>
  <c r="HB26" i="6"/>
  <c r="HB19" i="6"/>
  <c r="HB20" i="6"/>
  <c r="HB15" i="6"/>
  <c r="HB14" i="6"/>
  <c r="HD13" i="6"/>
  <c r="HC76" i="6" l="1"/>
  <c r="HC77" i="6"/>
  <c r="HC75" i="6"/>
  <c r="HC73" i="6"/>
  <c r="HC74" i="6"/>
  <c r="HE13" i="6"/>
  <c r="HC49" i="6"/>
  <c r="HC48" i="6"/>
  <c r="HC47" i="6"/>
  <c r="HC34" i="6"/>
  <c r="HC36" i="6"/>
  <c r="HC35" i="6"/>
  <c r="HC32" i="6"/>
  <c r="HC33" i="6"/>
  <c r="HC27" i="6"/>
  <c r="HC26" i="6"/>
  <c r="HC20" i="6"/>
  <c r="HC25" i="6"/>
  <c r="HC15" i="6"/>
  <c r="HC19" i="6"/>
  <c r="HC14" i="6"/>
  <c r="HD76" i="6" l="1"/>
  <c r="HD77" i="6"/>
  <c r="HD75" i="6"/>
  <c r="HD73" i="6"/>
  <c r="HD74" i="6"/>
  <c r="HF13" i="6"/>
  <c r="HD49" i="6"/>
  <c r="HD36" i="6"/>
  <c r="HD47" i="6"/>
  <c r="HD35" i="6"/>
  <c r="HD48" i="6"/>
  <c r="HD34" i="6"/>
  <c r="HD32" i="6"/>
  <c r="HD33" i="6"/>
  <c r="HD25" i="6"/>
  <c r="HD20" i="6"/>
  <c r="HD27" i="6"/>
  <c r="HD26" i="6"/>
  <c r="HD14" i="6"/>
  <c r="HD19" i="6"/>
  <c r="HD15" i="6"/>
  <c r="HE76" i="6" l="1"/>
  <c r="HE77" i="6"/>
  <c r="HE75" i="6"/>
  <c r="HE74" i="6"/>
  <c r="HE73" i="6"/>
  <c r="HG13" i="6"/>
  <c r="HE47" i="6"/>
  <c r="HE48" i="6"/>
  <c r="HE49" i="6"/>
  <c r="HE35" i="6"/>
  <c r="HE36" i="6"/>
  <c r="HE34" i="6"/>
  <c r="HE33" i="6"/>
  <c r="HE32" i="6"/>
  <c r="HE26" i="6"/>
  <c r="HE20" i="6"/>
  <c r="HE25" i="6"/>
  <c r="HE27" i="6"/>
  <c r="HE19" i="6"/>
  <c r="HE15" i="6"/>
  <c r="HE14" i="6"/>
  <c r="HF76" i="6" l="1"/>
  <c r="HF77" i="6"/>
  <c r="HF75" i="6"/>
  <c r="HF74" i="6"/>
  <c r="HF73" i="6"/>
  <c r="HF48" i="6"/>
  <c r="HF47" i="6"/>
  <c r="HF36" i="6"/>
  <c r="HF35" i="6"/>
  <c r="HF33" i="6"/>
  <c r="HF49" i="6"/>
  <c r="HF34" i="6"/>
  <c r="HF32" i="6"/>
  <c r="HF27" i="6"/>
  <c r="HF25" i="6"/>
  <c r="HF26" i="6"/>
  <c r="HF19" i="6"/>
  <c r="HF15" i="6"/>
  <c r="HF14" i="6"/>
  <c r="HF20" i="6"/>
  <c r="HH13" i="6"/>
  <c r="HG76" i="6" l="1"/>
  <c r="HG77" i="6"/>
  <c r="HG73" i="6"/>
  <c r="HG75" i="6"/>
  <c r="HG74" i="6"/>
  <c r="HG49" i="6"/>
  <c r="HG47" i="6"/>
  <c r="HG48" i="6"/>
  <c r="HG36" i="6"/>
  <c r="HG34" i="6"/>
  <c r="HG32" i="6"/>
  <c r="HG35" i="6"/>
  <c r="HG33" i="6"/>
  <c r="HG27" i="6"/>
  <c r="HG26" i="6"/>
  <c r="HG20" i="6"/>
  <c r="HG25" i="6"/>
  <c r="HG15" i="6"/>
  <c r="HG19" i="6"/>
  <c r="HG14" i="6"/>
  <c r="HI13" i="6"/>
  <c r="HH76" i="6" l="1"/>
  <c r="HH77" i="6"/>
  <c r="HH75" i="6"/>
  <c r="HH74" i="6"/>
  <c r="HH73" i="6"/>
  <c r="HH49" i="6"/>
  <c r="HH48" i="6"/>
  <c r="HH47" i="6"/>
  <c r="HH36" i="6"/>
  <c r="HH35" i="6"/>
  <c r="HH33" i="6"/>
  <c r="HH32" i="6"/>
  <c r="HH27" i="6"/>
  <c r="HH26" i="6"/>
  <c r="HH25" i="6"/>
  <c r="HH34" i="6"/>
  <c r="HH14" i="6"/>
  <c r="HH20" i="6"/>
  <c r="HH19" i="6"/>
  <c r="HH15" i="6"/>
  <c r="HJ13" i="6"/>
  <c r="HI76" i="6" l="1"/>
  <c r="HI77" i="6"/>
  <c r="HI75" i="6"/>
  <c r="HI74" i="6"/>
  <c r="HI73" i="6"/>
  <c r="HI49" i="6"/>
  <c r="HI47" i="6"/>
  <c r="HI48" i="6"/>
  <c r="HI34" i="6"/>
  <c r="HI36" i="6"/>
  <c r="HI35" i="6"/>
  <c r="HI32" i="6"/>
  <c r="HI33" i="6"/>
  <c r="HI26" i="6"/>
  <c r="HI20" i="6"/>
  <c r="HI25" i="6"/>
  <c r="HI27" i="6"/>
  <c r="HI19" i="6"/>
  <c r="HI15" i="6"/>
  <c r="HI14" i="6"/>
  <c r="HK13" i="6"/>
  <c r="HJ76" i="6" l="1"/>
  <c r="HJ77" i="6"/>
  <c r="HJ75" i="6"/>
  <c r="HJ74" i="6"/>
  <c r="HJ73" i="6"/>
  <c r="HJ48" i="6"/>
  <c r="HJ49" i="6"/>
  <c r="HJ47" i="6"/>
  <c r="HJ35" i="6"/>
  <c r="HJ33" i="6"/>
  <c r="HJ34" i="6"/>
  <c r="HJ36" i="6"/>
  <c r="HJ27" i="6"/>
  <c r="HJ25" i="6"/>
  <c r="HJ32" i="6"/>
  <c r="HJ26" i="6"/>
  <c r="HJ19" i="6"/>
  <c r="HJ20" i="6"/>
  <c r="HJ15" i="6"/>
  <c r="HJ14" i="6"/>
  <c r="HL13" i="6"/>
  <c r="HK76" i="6" l="1"/>
  <c r="HK77" i="6"/>
  <c r="HK75" i="6"/>
  <c r="HK73" i="6"/>
  <c r="HK74" i="6"/>
  <c r="HK49" i="6"/>
  <c r="HK48" i="6"/>
  <c r="HK47" i="6"/>
  <c r="HK36" i="6"/>
  <c r="HK34" i="6"/>
  <c r="HK35" i="6"/>
  <c r="HK33" i="6"/>
  <c r="HK32" i="6"/>
  <c r="HK27" i="6"/>
  <c r="HK26" i="6"/>
  <c r="HK20" i="6"/>
  <c r="HK15" i="6"/>
  <c r="HK25" i="6"/>
  <c r="HK14" i="6"/>
  <c r="HK19" i="6"/>
  <c r="HM13" i="6"/>
  <c r="HL76" i="6" l="1"/>
  <c r="HL77" i="6"/>
  <c r="HL74" i="6"/>
  <c r="HL73" i="6"/>
  <c r="HL75" i="6"/>
  <c r="HL49" i="6"/>
  <c r="HL36" i="6"/>
  <c r="HL48" i="6"/>
  <c r="HL35" i="6"/>
  <c r="HL47" i="6"/>
  <c r="HL34" i="6"/>
  <c r="HL32" i="6"/>
  <c r="HL33" i="6"/>
  <c r="HL27" i="6"/>
  <c r="HL26" i="6"/>
  <c r="HL25" i="6"/>
  <c r="HL20" i="6"/>
  <c r="HL14" i="6"/>
  <c r="HL19" i="6"/>
  <c r="HL15" i="6"/>
  <c r="HN13" i="6"/>
  <c r="HM76" i="6" l="1"/>
  <c r="HM77" i="6"/>
  <c r="HM74" i="6"/>
  <c r="HM75" i="6"/>
  <c r="HM73" i="6"/>
  <c r="HM47" i="6"/>
  <c r="HM48" i="6"/>
  <c r="HM49" i="6"/>
  <c r="HM36" i="6"/>
  <c r="HM35" i="6"/>
  <c r="HM32" i="6"/>
  <c r="HM33" i="6"/>
  <c r="HM34" i="6"/>
  <c r="HM26" i="6"/>
  <c r="HM27" i="6"/>
  <c r="HM20" i="6"/>
  <c r="HM25" i="6"/>
  <c r="HM19" i="6"/>
  <c r="HM15" i="6"/>
  <c r="HM14" i="6"/>
  <c r="HO13" i="6"/>
  <c r="HN76" i="6" l="1"/>
  <c r="HN77" i="6"/>
  <c r="HN75" i="6"/>
  <c r="HN74" i="6"/>
  <c r="HN73" i="6"/>
  <c r="HP13" i="6"/>
  <c r="HN49" i="6"/>
  <c r="HN48" i="6"/>
  <c r="HN47" i="6"/>
  <c r="HN36" i="6"/>
  <c r="HN34" i="6"/>
  <c r="HN33" i="6"/>
  <c r="HN35" i="6"/>
  <c r="HN32" i="6"/>
  <c r="HN27" i="6"/>
  <c r="HN26" i="6"/>
  <c r="HN25" i="6"/>
  <c r="HN19" i="6"/>
  <c r="HN15" i="6"/>
  <c r="HN20" i="6"/>
  <c r="HN14" i="6"/>
  <c r="HO76" i="6" l="1"/>
  <c r="HO77" i="6"/>
  <c r="HO73" i="6"/>
  <c r="HO75" i="6"/>
  <c r="HO74" i="6"/>
  <c r="HQ13" i="6"/>
  <c r="HO49" i="6"/>
  <c r="HO47" i="6"/>
  <c r="HO48" i="6"/>
  <c r="HO34" i="6"/>
  <c r="HO35" i="6"/>
  <c r="HO36" i="6"/>
  <c r="HO32" i="6"/>
  <c r="HO33" i="6"/>
  <c r="HO20" i="6"/>
  <c r="HO27" i="6"/>
  <c r="HO26" i="6"/>
  <c r="HO15" i="6"/>
  <c r="HO25" i="6"/>
  <c r="HO19" i="6"/>
  <c r="HO14" i="6"/>
  <c r="HP76" i="6" l="1"/>
  <c r="HP77" i="6"/>
  <c r="HP75" i="6"/>
  <c r="HP74" i="6"/>
  <c r="HP73" i="6"/>
  <c r="HR13" i="6"/>
  <c r="HP49" i="6"/>
  <c r="HP36" i="6"/>
  <c r="HP48" i="6"/>
  <c r="HP47" i="6"/>
  <c r="HP35" i="6"/>
  <c r="HP33" i="6"/>
  <c r="HP34" i="6"/>
  <c r="HP32" i="6"/>
  <c r="HP27" i="6"/>
  <c r="HP26" i="6"/>
  <c r="HP25" i="6"/>
  <c r="HP14" i="6"/>
  <c r="HP20" i="6"/>
  <c r="HP19" i="6"/>
  <c r="HP15" i="6"/>
  <c r="HQ76" i="6" l="1"/>
  <c r="HQ77" i="6"/>
  <c r="HQ75" i="6"/>
  <c r="HQ74" i="6"/>
  <c r="HQ73" i="6"/>
  <c r="HS13" i="6"/>
  <c r="HQ47" i="6"/>
  <c r="HQ49" i="6"/>
  <c r="HQ48" i="6"/>
  <c r="HQ36" i="6"/>
  <c r="HQ35" i="6"/>
  <c r="HQ34" i="6"/>
  <c r="HQ32" i="6"/>
  <c r="HQ33" i="6"/>
  <c r="HQ26" i="6"/>
  <c r="HQ20" i="6"/>
  <c r="HQ27" i="6"/>
  <c r="HQ25" i="6"/>
  <c r="HQ19" i="6"/>
  <c r="HQ14" i="6"/>
  <c r="HQ15" i="6"/>
  <c r="HR76" i="6" l="1"/>
  <c r="HR77" i="6"/>
  <c r="HR75" i="6"/>
  <c r="HR74" i="6"/>
  <c r="HR73" i="6"/>
  <c r="HT13" i="6"/>
  <c r="HR48" i="6"/>
  <c r="HR49" i="6"/>
  <c r="HR47" i="6"/>
  <c r="HR36" i="6"/>
  <c r="HR33" i="6"/>
  <c r="HR35" i="6"/>
  <c r="HR34" i="6"/>
  <c r="HR32" i="6"/>
  <c r="HR27" i="6"/>
  <c r="HR25" i="6"/>
  <c r="HR26" i="6"/>
  <c r="HR19" i="6"/>
  <c r="HR20" i="6"/>
  <c r="HR15" i="6"/>
  <c r="HR14" i="6"/>
  <c r="HS76" i="6" l="1"/>
  <c r="HS77" i="6"/>
  <c r="HS73" i="6"/>
  <c r="HS74" i="6"/>
  <c r="HS75" i="6"/>
  <c r="HU13" i="6"/>
  <c r="HS49" i="6"/>
  <c r="HS48" i="6"/>
  <c r="HS47" i="6"/>
  <c r="HS34" i="6"/>
  <c r="HS36" i="6"/>
  <c r="HS32" i="6"/>
  <c r="HS35" i="6"/>
  <c r="HS33" i="6"/>
  <c r="HS27" i="6"/>
  <c r="HS26" i="6"/>
  <c r="HS20" i="6"/>
  <c r="HS25" i="6"/>
  <c r="HS15" i="6"/>
  <c r="HS19" i="6"/>
  <c r="HS14" i="6"/>
  <c r="HT76" i="6" l="1"/>
  <c r="HT77" i="6"/>
  <c r="HT75" i="6"/>
  <c r="HT73" i="6"/>
  <c r="HT74" i="6"/>
  <c r="HV13" i="6"/>
  <c r="HT49" i="6"/>
  <c r="HT36" i="6"/>
  <c r="HT48" i="6"/>
  <c r="HT47" i="6"/>
  <c r="HT35" i="6"/>
  <c r="HT34" i="6"/>
  <c r="HT33" i="6"/>
  <c r="HT32" i="6"/>
  <c r="HT25" i="6"/>
  <c r="HT20" i="6"/>
  <c r="HT14" i="6"/>
  <c r="HT27" i="6"/>
  <c r="HT26" i="6"/>
  <c r="HT19" i="6"/>
  <c r="HT15" i="6"/>
  <c r="HU76" i="6" l="1"/>
  <c r="HU77" i="6"/>
  <c r="HU75" i="6"/>
  <c r="HU74" i="6"/>
  <c r="HU73" i="6"/>
  <c r="HW13" i="6"/>
  <c r="HU47" i="6"/>
  <c r="HU49" i="6"/>
  <c r="HU48" i="6"/>
  <c r="HU35" i="6"/>
  <c r="HU36" i="6"/>
  <c r="HU33" i="6"/>
  <c r="HU34" i="6"/>
  <c r="HU26" i="6"/>
  <c r="HU20" i="6"/>
  <c r="HU32" i="6"/>
  <c r="HU25" i="6"/>
  <c r="HU27" i="6"/>
  <c r="HU19" i="6"/>
  <c r="HU15" i="6"/>
  <c r="HU14" i="6"/>
  <c r="HV76" i="6" l="1"/>
  <c r="HV77" i="6"/>
  <c r="HV75" i="6"/>
  <c r="HV74" i="6"/>
  <c r="HV73" i="6"/>
  <c r="HV49" i="6"/>
  <c r="HV48" i="6"/>
  <c r="HV47" i="6"/>
  <c r="HV36" i="6"/>
  <c r="HV35" i="6"/>
  <c r="HV33" i="6"/>
  <c r="HV32" i="6"/>
  <c r="HV34" i="6"/>
  <c r="HV27" i="6"/>
  <c r="HV25" i="6"/>
  <c r="HV26" i="6"/>
  <c r="HV19" i="6"/>
  <c r="HV15" i="6"/>
  <c r="HV14" i="6"/>
  <c r="HV20" i="6"/>
  <c r="HX13" i="6"/>
  <c r="HW76" i="6" l="1"/>
  <c r="HW77" i="6"/>
  <c r="HW73" i="6"/>
  <c r="HW75" i="6"/>
  <c r="HW74" i="6"/>
  <c r="HW49" i="6"/>
  <c r="HW48" i="6"/>
  <c r="HW47" i="6"/>
  <c r="HW36" i="6"/>
  <c r="HW34" i="6"/>
  <c r="HW35" i="6"/>
  <c r="HW32" i="6"/>
  <c r="HW33" i="6"/>
  <c r="HW27" i="6"/>
  <c r="HW26" i="6"/>
  <c r="HW20" i="6"/>
  <c r="HW25" i="6"/>
  <c r="HW15" i="6"/>
  <c r="HW19" i="6"/>
  <c r="HW14" i="6"/>
  <c r="HY13" i="6"/>
  <c r="HX76" i="6" l="1"/>
  <c r="HX77" i="6"/>
  <c r="HX75" i="6"/>
  <c r="HX74" i="6"/>
  <c r="HX73" i="6"/>
  <c r="HZ13" i="6"/>
  <c r="HX49" i="6"/>
  <c r="HX48" i="6"/>
  <c r="HX47" i="6"/>
  <c r="HX36" i="6"/>
  <c r="HX35" i="6"/>
  <c r="HX34" i="6"/>
  <c r="HX32" i="6"/>
  <c r="HX33" i="6"/>
  <c r="HX27" i="6"/>
  <c r="HX26" i="6"/>
  <c r="HX25" i="6"/>
  <c r="HX14" i="6"/>
  <c r="HX19" i="6"/>
  <c r="HX20" i="6"/>
  <c r="HX15" i="6"/>
  <c r="HY76" i="6" l="1"/>
  <c r="HY77" i="6"/>
  <c r="HY74" i="6"/>
  <c r="HY73" i="6"/>
  <c r="HY75" i="6"/>
  <c r="IA13" i="6"/>
  <c r="HY49" i="6"/>
  <c r="HY47" i="6"/>
  <c r="HY48" i="6"/>
  <c r="HY36" i="6"/>
  <c r="HY34" i="6"/>
  <c r="HY35" i="6"/>
  <c r="HY33" i="6"/>
  <c r="HY32" i="6"/>
  <c r="HY26" i="6"/>
  <c r="HY20" i="6"/>
  <c r="HY25" i="6"/>
  <c r="HY27" i="6"/>
  <c r="HY19" i="6"/>
  <c r="HY14" i="6"/>
  <c r="HY15" i="6"/>
  <c r="HZ76" i="6" l="1"/>
  <c r="HZ77" i="6"/>
  <c r="HZ75" i="6"/>
  <c r="HZ74" i="6"/>
  <c r="HZ73" i="6"/>
  <c r="IB13" i="6"/>
  <c r="HZ48" i="6"/>
  <c r="HZ49" i="6"/>
  <c r="HZ47" i="6"/>
  <c r="HZ35" i="6"/>
  <c r="HZ36" i="6"/>
  <c r="HZ33" i="6"/>
  <c r="HZ34" i="6"/>
  <c r="HZ32" i="6"/>
  <c r="HZ27" i="6"/>
  <c r="HZ25" i="6"/>
  <c r="HZ19" i="6"/>
  <c r="HZ26" i="6"/>
  <c r="HZ20" i="6"/>
  <c r="HZ15" i="6"/>
  <c r="HZ14" i="6"/>
  <c r="IA76" i="6" l="1"/>
  <c r="IA77" i="6"/>
  <c r="IA75" i="6"/>
  <c r="IA73" i="6"/>
  <c r="IA74" i="6"/>
  <c r="IA49" i="6"/>
  <c r="IA48" i="6"/>
  <c r="IA36" i="6"/>
  <c r="IA34" i="6"/>
  <c r="IA35" i="6"/>
  <c r="IA47" i="6"/>
  <c r="IA33" i="6"/>
  <c r="IA32" i="6"/>
  <c r="IA27" i="6"/>
  <c r="IA26" i="6"/>
  <c r="IA20" i="6"/>
  <c r="IA15" i="6"/>
  <c r="IA14" i="6"/>
  <c r="IA25" i="6"/>
  <c r="IA19" i="6"/>
  <c r="IC13" i="6"/>
  <c r="IB76" i="6" l="1"/>
  <c r="IB77" i="6"/>
  <c r="IB74" i="6"/>
  <c r="IB75" i="6"/>
  <c r="IB73" i="6"/>
  <c r="IB49" i="6"/>
  <c r="IB36" i="6"/>
  <c r="IB47" i="6"/>
  <c r="IB48" i="6"/>
  <c r="IB35" i="6"/>
  <c r="IB33" i="6"/>
  <c r="IB32" i="6"/>
  <c r="IB34" i="6"/>
  <c r="IB27" i="6"/>
  <c r="IB26" i="6"/>
  <c r="IB25" i="6"/>
  <c r="IB20" i="6"/>
  <c r="IB14" i="6"/>
  <c r="IB19" i="6"/>
  <c r="IB15" i="6"/>
  <c r="ID13" i="6"/>
  <c r="IC76" i="6" l="1"/>
  <c r="IC77" i="6"/>
  <c r="IC74" i="6"/>
  <c r="IC75" i="6"/>
  <c r="IC73" i="6"/>
  <c r="IC49" i="6"/>
  <c r="IC47" i="6"/>
  <c r="IC48" i="6"/>
  <c r="IC36" i="6"/>
  <c r="IC33" i="6"/>
  <c r="IC32" i="6"/>
  <c r="IC34" i="6"/>
  <c r="IC26" i="6"/>
  <c r="IC27" i="6"/>
  <c r="IC20" i="6"/>
  <c r="IC35" i="6"/>
  <c r="IC25" i="6"/>
  <c r="IC19" i="6"/>
  <c r="IC15" i="6"/>
  <c r="IC14" i="6"/>
  <c r="IE13" i="6"/>
  <c r="ID76" i="6" l="1"/>
  <c r="ID77" i="6"/>
  <c r="ID75" i="6"/>
  <c r="ID74" i="6"/>
  <c r="ID73" i="6"/>
  <c r="IF13" i="6"/>
  <c r="ID49" i="6"/>
  <c r="ID48" i="6"/>
  <c r="ID47" i="6"/>
  <c r="ID34" i="6"/>
  <c r="ID33" i="6"/>
  <c r="ID36" i="6"/>
  <c r="ID35" i="6"/>
  <c r="ID32" i="6"/>
  <c r="ID27" i="6"/>
  <c r="ID26" i="6"/>
  <c r="ID25" i="6"/>
  <c r="ID19" i="6"/>
  <c r="ID15" i="6"/>
  <c r="ID20" i="6"/>
  <c r="ID14" i="6"/>
  <c r="IE76" i="6" l="1"/>
  <c r="IE77" i="6"/>
  <c r="IE75" i="6"/>
  <c r="IE73" i="6"/>
  <c r="IE74" i="6"/>
  <c r="IG13" i="6"/>
  <c r="IE49" i="6"/>
  <c r="IE48" i="6"/>
  <c r="IE47" i="6"/>
  <c r="IE34" i="6"/>
  <c r="IE35" i="6"/>
  <c r="IE36" i="6"/>
  <c r="IE32" i="6"/>
  <c r="IE33" i="6"/>
  <c r="IE20" i="6"/>
  <c r="IE27" i="6"/>
  <c r="IE26" i="6"/>
  <c r="IE15" i="6"/>
  <c r="IE25" i="6"/>
  <c r="IE19" i="6"/>
  <c r="IE14" i="6"/>
  <c r="IF76" i="6" l="1"/>
  <c r="IF77" i="6"/>
  <c r="IF75" i="6"/>
  <c r="IF74" i="6"/>
  <c r="IF73" i="6"/>
  <c r="IH13" i="6"/>
  <c r="IF49" i="6"/>
  <c r="IF36" i="6"/>
  <c r="IF47" i="6"/>
  <c r="IF35" i="6"/>
  <c r="IF48" i="6"/>
  <c r="IF34" i="6"/>
  <c r="IF33" i="6"/>
  <c r="IF32" i="6"/>
  <c r="IF27" i="6"/>
  <c r="IF26" i="6"/>
  <c r="IF25" i="6"/>
  <c r="IF14" i="6"/>
  <c r="IF20" i="6"/>
  <c r="IF15" i="6"/>
  <c r="IF19" i="6"/>
  <c r="IG76" i="6" l="1"/>
  <c r="IG77" i="6"/>
  <c r="IG74" i="6"/>
  <c r="IG75" i="6"/>
  <c r="IG73" i="6"/>
  <c r="II13" i="6"/>
  <c r="IG47" i="6"/>
  <c r="IG49" i="6"/>
  <c r="IG48" i="6"/>
  <c r="IG36" i="6"/>
  <c r="IG35" i="6"/>
  <c r="IG34" i="6"/>
  <c r="IG32" i="6"/>
  <c r="IG26" i="6"/>
  <c r="IG20" i="6"/>
  <c r="IG27" i="6"/>
  <c r="IG25" i="6"/>
  <c r="IG33" i="6"/>
  <c r="IG19" i="6"/>
  <c r="IG14" i="6"/>
  <c r="IG15" i="6"/>
  <c r="IH76" i="6" l="1"/>
  <c r="IH77" i="6"/>
  <c r="IH75" i="6"/>
  <c r="IH74" i="6"/>
  <c r="IH73" i="6"/>
  <c r="IJ13" i="6"/>
  <c r="IH48" i="6"/>
  <c r="IH49" i="6"/>
  <c r="IH36" i="6"/>
  <c r="IH47" i="6"/>
  <c r="IH35" i="6"/>
  <c r="IH33" i="6"/>
  <c r="IH34" i="6"/>
  <c r="IH32" i="6"/>
  <c r="IH27" i="6"/>
  <c r="IH25" i="6"/>
  <c r="IH26" i="6"/>
  <c r="IH19" i="6"/>
  <c r="IH20" i="6"/>
  <c r="IH15" i="6"/>
  <c r="IH14" i="6"/>
  <c r="II76" i="6" l="1"/>
  <c r="II77" i="6"/>
  <c r="II73" i="6"/>
  <c r="II75" i="6"/>
  <c r="II74" i="6"/>
  <c r="II49" i="6"/>
  <c r="II48" i="6"/>
  <c r="II47" i="6"/>
  <c r="II34" i="6"/>
  <c r="II36" i="6"/>
  <c r="II35" i="6"/>
  <c r="II32" i="6"/>
  <c r="II33" i="6"/>
  <c r="II27" i="6"/>
  <c r="II26" i="6"/>
  <c r="II20" i="6"/>
  <c r="II25" i="6"/>
  <c r="II15" i="6"/>
  <c r="II19" i="6"/>
  <c r="II14" i="6"/>
  <c r="IK13" i="6"/>
  <c r="IJ76" i="6" l="1"/>
  <c r="IJ77" i="6"/>
  <c r="IJ75" i="6"/>
  <c r="IJ73" i="6"/>
  <c r="IJ74" i="6"/>
  <c r="IJ49" i="6"/>
  <c r="IJ36" i="6"/>
  <c r="IJ47" i="6"/>
  <c r="IJ48" i="6"/>
  <c r="IJ35" i="6"/>
  <c r="IJ34" i="6"/>
  <c r="IJ33" i="6"/>
  <c r="IJ32" i="6"/>
  <c r="IJ25" i="6"/>
  <c r="IJ27" i="6"/>
  <c r="IJ26" i="6"/>
  <c r="IJ20" i="6"/>
  <c r="IJ14" i="6"/>
  <c r="IJ19" i="6"/>
  <c r="IJ15" i="6"/>
  <c r="IL13" i="6"/>
  <c r="IK76" i="6" l="1"/>
  <c r="IK77" i="6"/>
  <c r="IK75" i="6"/>
  <c r="IK74" i="6"/>
  <c r="IK73" i="6"/>
  <c r="IK49" i="6"/>
  <c r="IK47" i="6"/>
  <c r="IK48" i="6"/>
  <c r="IK35" i="6"/>
  <c r="IK36" i="6"/>
  <c r="IK33" i="6"/>
  <c r="IK32" i="6"/>
  <c r="IK26" i="6"/>
  <c r="IK20" i="6"/>
  <c r="IK25" i="6"/>
  <c r="IK34" i="6"/>
  <c r="IK27" i="6"/>
  <c r="IK19" i="6"/>
  <c r="IK15" i="6"/>
  <c r="IK14" i="6"/>
  <c r="IM13" i="6"/>
  <c r="IL76" i="6" l="1"/>
  <c r="IL77" i="6"/>
  <c r="IL75" i="6"/>
  <c r="IL74" i="6"/>
  <c r="IL73" i="6"/>
  <c r="IN13" i="6"/>
  <c r="IL48" i="6"/>
  <c r="IL49" i="6"/>
  <c r="IL47" i="6"/>
  <c r="IL36" i="6"/>
  <c r="IL35" i="6"/>
  <c r="IL33" i="6"/>
  <c r="IL34" i="6"/>
  <c r="IL32" i="6"/>
  <c r="IL27" i="6"/>
  <c r="IL25" i="6"/>
  <c r="IL26" i="6"/>
  <c r="IL19" i="6"/>
  <c r="IL15" i="6"/>
  <c r="IL14" i="6"/>
  <c r="IL20" i="6"/>
  <c r="IM76" i="6" l="1"/>
  <c r="IM77" i="6"/>
  <c r="IM75" i="6"/>
  <c r="IM73" i="6"/>
  <c r="IM74" i="6"/>
  <c r="IO13" i="6"/>
  <c r="IM49" i="6"/>
  <c r="IM48" i="6"/>
  <c r="IM47" i="6"/>
  <c r="IM36" i="6"/>
  <c r="IM34" i="6"/>
  <c r="IM35" i="6"/>
  <c r="IM32" i="6"/>
  <c r="IM33" i="6"/>
  <c r="IM27" i="6"/>
  <c r="IM26" i="6"/>
  <c r="IM20" i="6"/>
  <c r="IM25" i="6"/>
  <c r="IM15" i="6"/>
  <c r="IM19" i="6"/>
  <c r="IM14" i="6"/>
  <c r="IN76" i="6" l="1"/>
  <c r="IN77" i="6"/>
  <c r="IN74" i="6"/>
  <c r="IN75" i="6"/>
  <c r="IN73" i="6"/>
  <c r="IP13" i="6"/>
  <c r="IN49" i="6"/>
  <c r="IN48" i="6"/>
  <c r="IN47" i="6"/>
  <c r="IN36" i="6"/>
  <c r="IN35" i="6"/>
  <c r="IN34" i="6"/>
  <c r="IN32" i="6"/>
  <c r="IN33" i="6"/>
  <c r="IN27" i="6"/>
  <c r="IN26" i="6"/>
  <c r="IN25" i="6"/>
  <c r="IN14" i="6"/>
  <c r="IN20" i="6"/>
  <c r="IN19" i="6"/>
  <c r="IN15" i="6"/>
  <c r="IO76" i="6" l="1"/>
  <c r="IO77" i="6"/>
  <c r="IO74" i="6"/>
  <c r="IO75" i="6"/>
  <c r="IO73" i="6"/>
  <c r="IQ13" i="6"/>
  <c r="IO49" i="6"/>
  <c r="IO47" i="6"/>
  <c r="IO48" i="6"/>
  <c r="IO34" i="6"/>
  <c r="IO35" i="6"/>
  <c r="IO33" i="6"/>
  <c r="IO36" i="6"/>
  <c r="IO32" i="6"/>
  <c r="IO26" i="6"/>
  <c r="IO20" i="6"/>
  <c r="IO25" i="6"/>
  <c r="IO19" i="6"/>
  <c r="IO15" i="6"/>
  <c r="IO14" i="6"/>
  <c r="IO27" i="6"/>
  <c r="IP76" i="6" l="1"/>
  <c r="IP77" i="6"/>
  <c r="IP75" i="6"/>
  <c r="IP74" i="6"/>
  <c r="IP73" i="6"/>
  <c r="IR13" i="6"/>
  <c r="IP48" i="6"/>
  <c r="IP49" i="6"/>
  <c r="IP47" i="6"/>
  <c r="IP35" i="6"/>
  <c r="IP36" i="6"/>
  <c r="IP33" i="6"/>
  <c r="IP34" i="6"/>
  <c r="IP27" i="6"/>
  <c r="IP25" i="6"/>
  <c r="IP19" i="6"/>
  <c r="IP32" i="6"/>
  <c r="IP20" i="6"/>
  <c r="IP15" i="6"/>
  <c r="IP26" i="6"/>
  <c r="IP14" i="6"/>
  <c r="IQ76" i="6" l="1"/>
  <c r="IQ77" i="6"/>
  <c r="IQ75" i="6"/>
  <c r="IQ73" i="6"/>
  <c r="IQ74" i="6"/>
  <c r="IS13" i="6"/>
  <c r="IQ49" i="6"/>
  <c r="IQ47" i="6"/>
  <c r="IQ48" i="6"/>
  <c r="IQ36" i="6"/>
  <c r="IQ34" i="6"/>
  <c r="IQ35" i="6"/>
  <c r="IQ33" i="6"/>
  <c r="IQ32" i="6"/>
  <c r="IQ27" i="6"/>
  <c r="IQ26" i="6"/>
  <c r="IQ20" i="6"/>
  <c r="IQ15" i="6"/>
  <c r="IQ14" i="6"/>
  <c r="IQ25" i="6"/>
  <c r="IQ19" i="6"/>
  <c r="IR76" i="6" l="1"/>
  <c r="IR77" i="6"/>
  <c r="IR75" i="6"/>
  <c r="IR74" i="6"/>
  <c r="IR73" i="6"/>
  <c r="IT13" i="6"/>
  <c r="IR49" i="6"/>
  <c r="IR36" i="6"/>
  <c r="IR48" i="6"/>
  <c r="IR47" i="6"/>
  <c r="IR35" i="6"/>
  <c r="IR33" i="6"/>
  <c r="IR34" i="6"/>
  <c r="IR32" i="6"/>
  <c r="IR27" i="6"/>
  <c r="IR26" i="6"/>
  <c r="IR25" i="6"/>
  <c r="IR20" i="6"/>
  <c r="IR14" i="6"/>
  <c r="IR19" i="6"/>
  <c r="IR15" i="6"/>
  <c r="IS76" i="6" l="1"/>
  <c r="IS77" i="6"/>
  <c r="IS75" i="6"/>
  <c r="IS74" i="6"/>
  <c r="IS73" i="6"/>
  <c r="IU13" i="6"/>
  <c r="IS47" i="6"/>
  <c r="IS48" i="6"/>
  <c r="IS36" i="6"/>
  <c r="IS49" i="6"/>
  <c r="IS35" i="6"/>
  <c r="IS32" i="6"/>
  <c r="IS34" i="6"/>
  <c r="IS33" i="6"/>
  <c r="IS26" i="6"/>
  <c r="IS27" i="6"/>
  <c r="IS20" i="6"/>
  <c r="IS25" i="6"/>
  <c r="IS19" i="6"/>
  <c r="IS15" i="6"/>
  <c r="IS14" i="6"/>
  <c r="IT76" i="6" l="1"/>
  <c r="IT77" i="6"/>
  <c r="IT75" i="6"/>
  <c r="IT74" i="6"/>
  <c r="IT73" i="6"/>
  <c r="IT49" i="6"/>
  <c r="IT48" i="6"/>
  <c r="IT47" i="6"/>
  <c r="IT36" i="6"/>
  <c r="IT34" i="6"/>
  <c r="IT33" i="6"/>
  <c r="IT35" i="6"/>
  <c r="IT32" i="6"/>
  <c r="IT27" i="6"/>
  <c r="IT26" i="6"/>
  <c r="IT25" i="6"/>
  <c r="IT19" i="6"/>
  <c r="IT15" i="6"/>
  <c r="IT20" i="6"/>
  <c r="IT14" i="6"/>
  <c r="IV13" i="6"/>
  <c r="IU76" i="6" l="1"/>
  <c r="IU77" i="6"/>
  <c r="IU73" i="6"/>
  <c r="IU75" i="6"/>
  <c r="IU74" i="6"/>
  <c r="IW13" i="6"/>
  <c r="IU49" i="6"/>
  <c r="IU47" i="6"/>
  <c r="IU48" i="6"/>
  <c r="IU34" i="6"/>
  <c r="IU35" i="6"/>
  <c r="IU36" i="6"/>
  <c r="IU32" i="6"/>
  <c r="IU33" i="6"/>
  <c r="IU20" i="6"/>
  <c r="IU15" i="6"/>
  <c r="IU27" i="6"/>
  <c r="IU26" i="6"/>
  <c r="IU25" i="6"/>
  <c r="IU19" i="6"/>
  <c r="IU14" i="6"/>
  <c r="IV76" i="6" l="1"/>
  <c r="IV77" i="6"/>
  <c r="IV75" i="6"/>
  <c r="IV74" i="6"/>
  <c r="IV73" i="6"/>
  <c r="IX13" i="6"/>
  <c r="IV49" i="6"/>
  <c r="IV36" i="6"/>
  <c r="IV48" i="6"/>
  <c r="IV47" i="6"/>
  <c r="IV35" i="6"/>
  <c r="IV34" i="6"/>
  <c r="IV33" i="6"/>
  <c r="IV32" i="6"/>
  <c r="IV27" i="6"/>
  <c r="IV26" i="6"/>
  <c r="IV25" i="6"/>
  <c r="IV14" i="6"/>
  <c r="IV20" i="6"/>
  <c r="IV19" i="6"/>
  <c r="IV15" i="6"/>
  <c r="IW76" i="6" l="1"/>
  <c r="IW77" i="6"/>
  <c r="IW74" i="6"/>
  <c r="IW75" i="6"/>
  <c r="IW73" i="6"/>
  <c r="IY13" i="6"/>
  <c r="IW47" i="6"/>
  <c r="IW49" i="6"/>
  <c r="IW48" i="6"/>
  <c r="IW36" i="6"/>
  <c r="IW35" i="6"/>
  <c r="IW32" i="6"/>
  <c r="IW34" i="6"/>
  <c r="IW33" i="6"/>
  <c r="IW26" i="6"/>
  <c r="IW20" i="6"/>
  <c r="IW27" i="6"/>
  <c r="IW25" i="6"/>
  <c r="IW19" i="6"/>
  <c r="IW14" i="6"/>
  <c r="IW15" i="6"/>
  <c r="IX76" i="6" l="1"/>
  <c r="IX77" i="6"/>
  <c r="IX75" i="6"/>
  <c r="IX74" i="6"/>
  <c r="IX73" i="6"/>
  <c r="IZ13" i="6"/>
  <c r="IX49" i="6"/>
  <c r="IX48" i="6"/>
  <c r="IX47" i="6"/>
  <c r="IX36" i="6"/>
  <c r="IX33" i="6"/>
  <c r="IX35" i="6"/>
  <c r="IX34" i="6"/>
  <c r="IX32" i="6"/>
  <c r="IX27" i="6"/>
  <c r="IX25" i="6"/>
  <c r="IX26" i="6"/>
  <c r="IX19" i="6"/>
  <c r="IX20" i="6"/>
  <c r="IX15" i="6"/>
  <c r="IX14" i="6"/>
  <c r="IY76" i="6" l="1"/>
  <c r="IY77" i="6"/>
  <c r="IY73" i="6"/>
  <c r="IY75" i="6"/>
  <c r="IY74" i="6"/>
  <c r="IY49" i="6"/>
  <c r="IY48" i="6"/>
  <c r="IY47" i="6"/>
  <c r="IY34" i="6"/>
  <c r="IY36" i="6"/>
  <c r="IY35" i="6"/>
  <c r="IY33" i="6"/>
  <c r="IY32" i="6"/>
  <c r="IY27" i="6"/>
  <c r="IY26" i="6"/>
  <c r="IY20" i="6"/>
  <c r="IY25" i="6"/>
  <c r="IY15" i="6"/>
  <c r="IY19" i="6"/>
  <c r="IY14" i="6"/>
  <c r="JA13" i="6"/>
  <c r="IZ76" i="6" l="1"/>
  <c r="IZ77" i="6"/>
  <c r="IZ75" i="6"/>
  <c r="IZ73" i="6"/>
  <c r="IZ74" i="6"/>
  <c r="IZ49" i="6"/>
  <c r="IZ48" i="6"/>
  <c r="IZ36" i="6"/>
  <c r="IZ47" i="6"/>
  <c r="IZ35" i="6"/>
  <c r="IZ34" i="6"/>
  <c r="IZ32" i="6"/>
  <c r="IZ33" i="6"/>
  <c r="IZ25" i="6"/>
  <c r="IZ27" i="6"/>
  <c r="IZ26" i="6"/>
  <c r="IZ20" i="6"/>
  <c r="IZ14" i="6"/>
  <c r="IZ19" i="6"/>
  <c r="IZ15" i="6"/>
  <c r="JB13" i="6"/>
  <c r="JA76" i="6" l="1"/>
  <c r="JA77" i="6"/>
  <c r="JA75" i="6"/>
  <c r="JA74" i="6"/>
  <c r="JA73" i="6"/>
  <c r="JA47" i="6"/>
  <c r="JA49" i="6"/>
  <c r="JA48" i="6"/>
  <c r="JA35" i="6"/>
  <c r="JA32" i="6"/>
  <c r="JA34" i="6"/>
  <c r="JA33" i="6"/>
  <c r="JA26" i="6"/>
  <c r="JA36" i="6"/>
  <c r="JA20" i="6"/>
  <c r="JA25" i="6"/>
  <c r="JA27" i="6"/>
  <c r="JA19" i="6"/>
  <c r="JA15" i="6"/>
  <c r="JA14" i="6"/>
  <c r="JC13" i="6"/>
  <c r="JB76" i="6" l="1"/>
  <c r="JB77" i="6"/>
  <c r="JB75" i="6"/>
  <c r="JB73" i="6"/>
  <c r="JB74" i="6"/>
  <c r="JD13" i="6"/>
  <c r="JB49" i="6"/>
  <c r="JB48" i="6"/>
  <c r="JB47" i="6"/>
  <c r="JB36" i="6"/>
  <c r="JB35" i="6"/>
  <c r="JB33" i="6"/>
  <c r="JB34" i="6"/>
  <c r="JB32" i="6"/>
  <c r="JB27" i="6"/>
  <c r="JB25" i="6"/>
  <c r="JB26" i="6"/>
  <c r="JB19" i="6"/>
  <c r="JB15" i="6"/>
  <c r="JB14" i="6"/>
  <c r="JB20" i="6"/>
  <c r="JC76" i="6" l="1"/>
  <c r="JC77" i="6"/>
  <c r="JC74" i="6"/>
  <c r="JC73" i="6"/>
  <c r="JC75" i="6"/>
  <c r="JE13" i="6"/>
  <c r="JC48" i="6"/>
  <c r="JC49" i="6"/>
  <c r="JC36" i="6"/>
  <c r="JC34" i="6"/>
  <c r="JC47" i="6"/>
  <c r="JC35" i="6"/>
  <c r="JC32" i="6"/>
  <c r="JC33" i="6"/>
  <c r="JC27" i="6"/>
  <c r="JC26" i="6"/>
  <c r="JC20" i="6"/>
  <c r="JC25" i="6"/>
  <c r="JC15" i="6"/>
  <c r="JC19" i="6"/>
  <c r="JC14" i="6"/>
  <c r="JD76" i="6" l="1"/>
  <c r="JD77" i="6"/>
  <c r="JD74" i="6"/>
  <c r="JD73" i="6"/>
  <c r="JD75" i="6"/>
  <c r="JF13" i="6"/>
  <c r="JD49" i="6"/>
  <c r="JD48" i="6"/>
  <c r="JD47" i="6"/>
  <c r="JD36" i="6"/>
  <c r="JD35" i="6"/>
  <c r="JD33" i="6"/>
  <c r="JD34" i="6"/>
  <c r="JD27" i="6"/>
  <c r="JD26" i="6"/>
  <c r="JD32" i="6"/>
  <c r="JD25" i="6"/>
  <c r="JD14" i="6"/>
  <c r="JD20" i="6"/>
  <c r="JD19" i="6"/>
  <c r="JD15" i="6"/>
  <c r="JE76" i="6" l="1"/>
  <c r="JE77" i="6"/>
  <c r="JE75" i="6"/>
  <c r="JE74" i="6"/>
  <c r="JE73" i="6"/>
  <c r="JG13" i="6"/>
  <c r="JE49" i="6"/>
  <c r="JE47" i="6"/>
  <c r="JE48" i="6"/>
  <c r="JE36" i="6"/>
  <c r="JE34" i="6"/>
  <c r="JE32" i="6"/>
  <c r="JE35" i="6"/>
  <c r="JE33" i="6"/>
  <c r="JE26" i="6"/>
  <c r="JE27" i="6"/>
  <c r="JE20" i="6"/>
  <c r="JE25" i="6"/>
  <c r="JE19" i="6"/>
  <c r="JE14" i="6"/>
  <c r="JE15" i="6"/>
  <c r="JF76" i="6" l="1"/>
  <c r="JF77" i="6"/>
  <c r="JF75" i="6"/>
  <c r="JF74" i="6"/>
  <c r="JF73" i="6"/>
  <c r="JH13" i="6"/>
  <c r="JF49" i="6"/>
  <c r="JF48" i="6"/>
  <c r="JF47" i="6"/>
  <c r="JF35" i="6"/>
  <c r="JF36" i="6"/>
  <c r="JF33" i="6"/>
  <c r="JF34" i="6"/>
  <c r="JF32" i="6"/>
  <c r="JF27" i="6"/>
  <c r="JF25" i="6"/>
  <c r="JF26" i="6"/>
  <c r="JF19" i="6"/>
  <c r="JF20" i="6"/>
  <c r="JF15" i="6"/>
  <c r="JF14" i="6"/>
  <c r="JG76" i="6" l="1"/>
  <c r="JG77" i="6"/>
  <c r="JG75" i="6"/>
  <c r="JG74" i="6"/>
  <c r="JG73" i="6"/>
  <c r="JG49" i="6"/>
  <c r="JG48" i="6"/>
  <c r="JG47" i="6"/>
  <c r="JG36" i="6"/>
  <c r="JG34" i="6"/>
  <c r="JG35" i="6"/>
  <c r="JG33" i="6"/>
  <c r="JG32" i="6"/>
  <c r="JG26" i="6"/>
  <c r="JG20" i="6"/>
  <c r="JG27" i="6"/>
  <c r="JG15" i="6"/>
  <c r="JG14" i="6"/>
  <c r="JG25" i="6"/>
  <c r="JG19" i="6"/>
  <c r="JI13" i="6"/>
  <c r="JH76" i="6" l="1"/>
  <c r="JH77" i="6"/>
  <c r="JH75" i="6"/>
  <c r="JH73" i="6"/>
  <c r="JH74" i="6"/>
  <c r="JH49" i="6"/>
  <c r="JH48" i="6"/>
  <c r="JH36" i="6"/>
  <c r="JH47" i="6"/>
  <c r="JH35" i="6"/>
  <c r="JH34" i="6"/>
  <c r="JH32" i="6"/>
  <c r="JH33" i="6"/>
  <c r="JH27" i="6"/>
  <c r="JH26" i="6"/>
  <c r="JH25" i="6"/>
  <c r="JH20" i="6"/>
  <c r="JH14" i="6"/>
  <c r="JH19" i="6"/>
  <c r="JH15" i="6"/>
  <c r="JJ13" i="6"/>
  <c r="JI76" i="6" l="1"/>
  <c r="JI77" i="6"/>
  <c r="JI73" i="6"/>
  <c r="JI75" i="6"/>
  <c r="JI74" i="6"/>
  <c r="JI48" i="6"/>
  <c r="JI47" i="6"/>
  <c r="JI49" i="6"/>
  <c r="JI36" i="6"/>
  <c r="JI32" i="6"/>
  <c r="JI35" i="6"/>
  <c r="JI34" i="6"/>
  <c r="JI26" i="6"/>
  <c r="JI20" i="6"/>
  <c r="JI33" i="6"/>
  <c r="JI25" i="6"/>
  <c r="JI27" i="6"/>
  <c r="JI19" i="6"/>
  <c r="JI15" i="6"/>
  <c r="JI14" i="6"/>
  <c r="JK13" i="6"/>
  <c r="JJ76" i="6" l="1"/>
  <c r="JJ77" i="6"/>
  <c r="JJ75" i="6"/>
  <c r="JJ74" i="6"/>
  <c r="JJ73" i="6"/>
  <c r="JL13" i="6"/>
  <c r="JJ49" i="6"/>
  <c r="JJ47" i="6"/>
  <c r="JJ48" i="6"/>
  <c r="JJ34" i="6"/>
  <c r="JJ33" i="6"/>
  <c r="JJ36" i="6"/>
  <c r="JJ35" i="6"/>
  <c r="JJ32" i="6"/>
  <c r="JJ27" i="6"/>
  <c r="JJ26" i="6"/>
  <c r="JJ25" i="6"/>
  <c r="JJ19" i="6"/>
  <c r="JJ15" i="6"/>
  <c r="JJ20" i="6"/>
  <c r="JJ14" i="6"/>
  <c r="JK76" i="6" l="1"/>
  <c r="JK77" i="6"/>
  <c r="JK74" i="6"/>
  <c r="JK73" i="6"/>
  <c r="JK75" i="6"/>
  <c r="JM13" i="6"/>
  <c r="JK49" i="6"/>
  <c r="JK47" i="6"/>
  <c r="JK34" i="6"/>
  <c r="JK48" i="6"/>
  <c r="JK35" i="6"/>
  <c r="JK36" i="6"/>
  <c r="JK33" i="6"/>
  <c r="JK32" i="6"/>
  <c r="JK27" i="6"/>
  <c r="JK20" i="6"/>
  <c r="JK15" i="6"/>
  <c r="JK25" i="6"/>
  <c r="JK19" i="6"/>
  <c r="JK14" i="6"/>
  <c r="JK26" i="6"/>
  <c r="JL76" i="6" l="1"/>
  <c r="JL77" i="6"/>
  <c r="JL75" i="6"/>
  <c r="JL74" i="6"/>
  <c r="JL73" i="6"/>
  <c r="JN13" i="6"/>
  <c r="JL49" i="6"/>
  <c r="JL48" i="6"/>
  <c r="JL36" i="6"/>
  <c r="JL47" i="6"/>
  <c r="JL35" i="6"/>
  <c r="JL33" i="6"/>
  <c r="JL32" i="6"/>
  <c r="JL34" i="6"/>
  <c r="JL27" i="6"/>
  <c r="JL26" i="6"/>
  <c r="JL25" i="6"/>
  <c r="JL14" i="6"/>
  <c r="JL20" i="6"/>
  <c r="JL19" i="6"/>
  <c r="JL15" i="6"/>
  <c r="JM76" i="6" l="1"/>
  <c r="JM77" i="6"/>
  <c r="JM75" i="6"/>
  <c r="JM74" i="6"/>
  <c r="JM73" i="6"/>
  <c r="JM49" i="6"/>
  <c r="JM47" i="6"/>
  <c r="JM48" i="6"/>
  <c r="JM36" i="6"/>
  <c r="JM35" i="6"/>
  <c r="JM32" i="6"/>
  <c r="JM33" i="6"/>
  <c r="JM26" i="6"/>
  <c r="JM27" i="6"/>
  <c r="JM20" i="6"/>
  <c r="JM34" i="6"/>
  <c r="JM25" i="6"/>
  <c r="JM19" i="6"/>
  <c r="JM14" i="6"/>
  <c r="JM15" i="6"/>
  <c r="JO13" i="6"/>
  <c r="JN76" i="6" l="1"/>
  <c r="JN77" i="6"/>
  <c r="JN75" i="6"/>
  <c r="JN73" i="6"/>
  <c r="JN74" i="6"/>
  <c r="JN48" i="6"/>
  <c r="JN49" i="6"/>
  <c r="JN47" i="6"/>
  <c r="JN36" i="6"/>
  <c r="JN35" i="6"/>
  <c r="JN33" i="6"/>
  <c r="JN34" i="6"/>
  <c r="JN32" i="6"/>
  <c r="JN27" i="6"/>
  <c r="JN25" i="6"/>
  <c r="JN26" i="6"/>
  <c r="JN19" i="6"/>
  <c r="JN20" i="6"/>
  <c r="JN15" i="6"/>
  <c r="JN14" i="6"/>
  <c r="JP13" i="6"/>
  <c r="JO76" i="6" l="1"/>
  <c r="JO77" i="6"/>
  <c r="JO74" i="6"/>
  <c r="JO75" i="6"/>
  <c r="JO73" i="6"/>
  <c r="JO49" i="6"/>
  <c r="JO47" i="6"/>
  <c r="JO48" i="6"/>
  <c r="JO34" i="6"/>
  <c r="JO36" i="6"/>
  <c r="JO35" i="6"/>
  <c r="JO32" i="6"/>
  <c r="JO33" i="6"/>
  <c r="JO26" i="6"/>
  <c r="JO20" i="6"/>
  <c r="JO25" i="6"/>
  <c r="JO15" i="6"/>
  <c r="JO19" i="6"/>
  <c r="JO14" i="6"/>
  <c r="JO27" i="6"/>
  <c r="JQ13" i="6"/>
  <c r="JP76" i="6" l="1"/>
  <c r="JP77" i="6"/>
  <c r="JP74" i="6"/>
  <c r="JP75" i="6"/>
  <c r="JP73" i="6"/>
  <c r="JP49" i="6"/>
  <c r="JP48" i="6"/>
  <c r="JP36" i="6"/>
  <c r="JP47" i="6"/>
  <c r="JP35" i="6"/>
  <c r="JP34" i="6"/>
  <c r="JP32" i="6"/>
  <c r="JP27" i="6"/>
  <c r="JP33" i="6"/>
  <c r="JP25" i="6"/>
  <c r="JP20" i="6"/>
  <c r="JP26" i="6"/>
  <c r="JP14" i="6"/>
  <c r="JP19" i="6"/>
  <c r="JP15" i="6"/>
  <c r="JR13" i="6"/>
  <c r="JQ76" i="6" l="1"/>
  <c r="JQ77" i="6"/>
  <c r="JQ75" i="6"/>
  <c r="JQ74" i="6"/>
  <c r="JQ73" i="6"/>
  <c r="JQ47" i="6"/>
  <c r="JQ49" i="6"/>
  <c r="JQ48" i="6"/>
  <c r="JQ35" i="6"/>
  <c r="JQ36" i="6"/>
  <c r="JQ32" i="6"/>
  <c r="JQ34" i="6"/>
  <c r="JQ33" i="6"/>
  <c r="JQ26" i="6"/>
  <c r="JQ20" i="6"/>
  <c r="JQ25" i="6"/>
  <c r="JQ27" i="6"/>
  <c r="JQ19" i="6"/>
  <c r="JQ15" i="6"/>
  <c r="JQ14" i="6"/>
  <c r="JS13" i="6"/>
  <c r="JR76" i="6" l="1"/>
  <c r="JR77" i="6"/>
  <c r="JR75" i="6"/>
  <c r="JR74" i="6"/>
  <c r="JR73" i="6"/>
  <c r="JT13" i="6"/>
  <c r="JR49" i="6"/>
  <c r="JR48" i="6"/>
  <c r="JR36" i="6"/>
  <c r="JR47" i="6"/>
  <c r="JR35" i="6"/>
  <c r="JR33" i="6"/>
  <c r="JR32" i="6"/>
  <c r="JR34" i="6"/>
  <c r="JR27" i="6"/>
  <c r="JR25" i="6"/>
  <c r="JR26" i="6"/>
  <c r="JR19" i="6"/>
  <c r="JR15" i="6"/>
  <c r="JR14" i="6"/>
  <c r="JR20" i="6"/>
  <c r="JS76" i="6" l="1"/>
  <c r="JS77" i="6"/>
  <c r="JS74" i="6"/>
  <c r="JS73" i="6"/>
  <c r="JS75" i="6"/>
  <c r="JU13" i="6"/>
  <c r="JS49" i="6"/>
  <c r="JS48" i="6"/>
  <c r="JS47" i="6"/>
  <c r="JS36" i="6"/>
  <c r="JS34" i="6"/>
  <c r="JS33" i="6"/>
  <c r="JS35" i="6"/>
  <c r="JS32" i="6"/>
  <c r="JS27" i="6"/>
  <c r="JS26" i="6"/>
  <c r="JS20" i="6"/>
  <c r="JS25" i="6"/>
  <c r="JS15" i="6"/>
  <c r="JS19" i="6"/>
  <c r="JS14" i="6"/>
  <c r="JT76" i="6" l="1"/>
  <c r="JT77" i="6"/>
  <c r="JT75" i="6"/>
  <c r="JT74" i="6"/>
  <c r="JT73" i="6"/>
  <c r="JV13" i="6"/>
  <c r="JT49" i="6"/>
  <c r="JT48" i="6"/>
  <c r="JT47" i="6"/>
  <c r="JT36" i="6"/>
  <c r="JT35" i="6"/>
  <c r="JT33" i="6"/>
  <c r="JT34" i="6"/>
  <c r="JT32" i="6"/>
  <c r="JT27" i="6"/>
  <c r="JT26" i="6"/>
  <c r="JT25" i="6"/>
  <c r="JT14" i="6"/>
  <c r="JT19" i="6"/>
  <c r="JT20" i="6"/>
  <c r="JT15" i="6"/>
  <c r="JU76" i="6" l="1"/>
  <c r="JU77" i="6"/>
  <c r="JU75" i="6"/>
  <c r="JU74" i="6"/>
  <c r="JU73" i="6"/>
  <c r="JW13" i="6"/>
  <c r="JU49" i="6"/>
  <c r="JU47" i="6"/>
  <c r="JU48" i="6"/>
  <c r="JU34" i="6"/>
  <c r="JU32" i="6"/>
  <c r="JU36" i="6"/>
  <c r="JU35" i="6"/>
  <c r="JU33" i="6"/>
  <c r="JU26" i="6"/>
  <c r="JU27" i="6"/>
  <c r="JU20" i="6"/>
  <c r="JU25" i="6"/>
  <c r="JU19" i="6"/>
  <c r="JU15" i="6"/>
  <c r="JU14" i="6"/>
  <c r="JV76" i="6" l="1"/>
  <c r="JV77" i="6"/>
  <c r="JV75" i="6"/>
  <c r="JV74" i="6"/>
  <c r="JV73" i="6"/>
  <c r="JX13" i="6"/>
  <c r="JV49" i="6"/>
  <c r="JV47" i="6"/>
  <c r="JV48" i="6"/>
  <c r="JV35" i="6"/>
  <c r="JV33" i="6"/>
  <c r="JV36" i="6"/>
  <c r="JV34" i="6"/>
  <c r="JV32" i="6"/>
  <c r="JV27" i="6"/>
  <c r="JV25" i="6"/>
  <c r="JV26" i="6"/>
  <c r="JV19" i="6"/>
  <c r="JV20" i="6"/>
  <c r="JV15" i="6"/>
  <c r="JV14" i="6"/>
  <c r="JW76" i="6" l="1"/>
  <c r="JW77" i="6"/>
  <c r="JW75" i="6"/>
  <c r="JW74" i="6"/>
  <c r="JW73" i="6"/>
  <c r="JY13" i="6"/>
  <c r="JW49" i="6"/>
  <c r="JW48" i="6"/>
  <c r="JW47" i="6"/>
  <c r="JW36" i="6"/>
  <c r="JW34" i="6"/>
  <c r="JW35" i="6"/>
  <c r="JW33" i="6"/>
  <c r="JW32" i="6"/>
  <c r="JW26" i="6"/>
  <c r="JW20" i="6"/>
  <c r="JW15" i="6"/>
  <c r="JW27" i="6"/>
  <c r="JW25" i="6"/>
  <c r="JW14" i="6"/>
  <c r="JW19" i="6"/>
  <c r="JX76" i="6" l="1"/>
  <c r="JX77" i="6"/>
  <c r="JX75" i="6"/>
  <c r="JX73" i="6"/>
  <c r="JX74" i="6"/>
  <c r="JZ13" i="6"/>
  <c r="JX49" i="6"/>
  <c r="JX48" i="6"/>
  <c r="JX36" i="6"/>
  <c r="JX47" i="6"/>
  <c r="JX35" i="6"/>
  <c r="JX34" i="6"/>
  <c r="JX27" i="6"/>
  <c r="JX32" i="6"/>
  <c r="JX33" i="6"/>
  <c r="JX26" i="6"/>
  <c r="JX25" i="6"/>
  <c r="JX20" i="6"/>
  <c r="JX14" i="6"/>
  <c r="JX19" i="6"/>
  <c r="JX15" i="6"/>
  <c r="JY76" i="6" l="1"/>
  <c r="JY77" i="6"/>
  <c r="JY75" i="6"/>
  <c r="JY73" i="6"/>
  <c r="JY74" i="6"/>
  <c r="KA13" i="6"/>
  <c r="JY48" i="6"/>
  <c r="JY47" i="6"/>
  <c r="JY49" i="6"/>
  <c r="JY36" i="6"/>
  <c r="JY35" i="6"/>
  <c r="JY32" i="6"/>
  <c r="JY34" i="6"/>
  <c r="JY33" i="6"/>
  <c r="JY26" i="6"/>
  <c r="JY20" i="6"/>
  <c r="JY25" i="6"/>
  <c r="JY27" i="6"/>
  <c r="JY19" i="6"/>
  <c r="JY15" i="6"/>
  <c r="JY14" i="6"/>
  <c r="JZ76" i="6" l="1"/>
  <c r="JZ77" i="6"/>
  <c r="JZ75" i="6"/>
  <c r="JZ74" i="6"/>
  <c r="JZ73" i="6"/>
  <c r="JZ49" i="6"/>
  <c r="JZ47" i="6"/>
  <c r="JZ48" i="6"/>
  <c r="JZ36" i="6"/>
  <c r="JZ34" i="6"/>
  <c r="JZ33" i="6"/>
  <c r="JZ35" i="6"/>
  <c r="JZ32" i="6"/>
  <c r="JZ27" i="6"/>
  <c r="JZ26" i="6"/>
  <c r="JZ25" i="6"/>
  <c r="JZ19" i="6"/>
  <c r="JZ15" i="6"/>
  <c r="JZ20" i="6"/>
  <c r="JZ14" i="6"/>
  <c r="KB13" i="6"/>
  <c r="KA76" i="6" l="1"/>
  <c r="KA77" i="6"/>
  <c r="KA74" i="6"/>
  <c r="KA73" i="6"/>
  <c r="KA75" i="6"/>
  <c r="KA49" i="6"/>
  <c r="KA48" i="6"/>
  <c r="KA47" i="6"/>
  <c r="KA34" i="6"/>
  <c r="KA35" i="6"/>
  <c r="KA36" i="6"/>
  <c r="KA33" i="6"/>
  <c r="KA32" i="6"/>
  <c r="KA27" i="6"/>
  <c r="KA20" i="6"/>
  <c r="KA26" i="6"/>
  <c r="KA15" i="6"/>
  <c r="KA25" i="6"/>
  <c r="KA19" i="6"/>
  <c r="KA14" i="6"/>
  <c r="KC13" i="6"/>
  <c r="KB76" i="6" l="1"/>
  <c r="KB77" i="6"/>
  <c r="KB75" i="6"/>
  <c r="KB74" i="6"/>
  <c r="KB73" i="6"/>
  <c r="KB49" i="6"/>
  <c r="KB48" i="6"/>
  <c r="KB36" i="6"/>
  <c r="KB47" i="6"/>
  <c r="KB35" i="6"/>
  <c r="KB33" i="6"/>
  <c r="KB32" i="6"/>
  <c r="KB27" i="6"/>
  <c r="KB34" i="6"/>
  <c r="KB26" i="6"/>
  <c r="KB25" i="6"/>
  <c r="KB14" i="6"/>
  <c r="KB20" i="6"/>
  <c r="KB19" i="6"/>
  <c r="KB15" i="6"/>
  <c r="KD13" i="6"/>
  <c r="KC76" i="6" l="1"/>
  <c r="KC77" i="6"/>
  <c r="KC75" i="6"/>
  <c r="KC73" i="6"/>
  <c r="KC74" i="6"/>
  <c r="KC47" i="6"/>
  <c r="KC49" i="6"/>
  <c r="KC48" i="6"/>
  <c r="KC36" i="6"/>
  <c r="KC35" i="6"/>
  <c r="KC32" i="6"/>
  <c r="KC34" i="6"/>
  <c r="KC33" i="6"/>
  <c r="KC26" i="6"/>
  <c r="KC27" i="6"/>
  <c r="KC20" i="6"/>
  <c r="KC25" i="6"/>
  <c r="KC19" i="6"/>
  <c r="KC14" i="6"/>
  <c r="KC15" i="6"/>
  <c r="KE13" i="6"/>
  <c r="KD76" i="6" l="1"/>
  <c r="KD77" i="6"/>
  <c r="KD75" i="6"/>
  <c r="KD73" i="6"/>
  <c r="KD74" i="6"/>
  <c r="KD48" i="6"/>
  <c r="KD47" i="6"/>
  <c r="KD36" i="6"/>
  <c r="KD49" i="6"/>
  <c r="KD33" i="6"/>
  <c r="KD35" i="6"/>
  <c r="KD34" i="6"/>
  <c r="KD32" i="6"/>
  <c r="KD27" i="6"/>
  <c r="KD25" i="6"/>
  <c r="KD26" i="6"/>
  <c r="KD19" i="6"/>
  <c r="KD20" i="6"/>
  <c r="KD15" i="6"/>
  <c r="KD14" i="6"/>
  <c r="KF13" i="6"/>
  <c r="KE76" i="6" l="1"/>
  <c r="KE77" i="6"/>
  <c r="KE74" i="6"/>
  <c r="KE73" i="6"/>
  <c r="KE75" i="6"/>
  <c r="KG13" i="6"/>
  <c r="KE49" i="6"/>
  <c r="KE47" i="6"/>
  <c r="KE48" i="6"/>
  <c r="KE34" i="6"/>
  <c r="KE36" i="6"/>
  <c r="KE35" i="6"/>
  <c r="KE32" i="6"/>
  <c r="KE33" i="6"/>
  <c r="KE26" i="6"/>
  <c r="KE20" i="6"/>
  <c r="KE27" i="6"/>
  <c r="KE25" i="6"/>
  <c r="KE15" i="6"/>
  <c r="KE19" i="6"/>
  <c r="KE14" i="6"/>
  <c r="KF76" i="6" l="1"/>
  <c r="KF77" i="6"/>
  <c r="KF74" i="6"/>
  <c r="KF75" i="6"/>
  <c r="KF73" i="6"/>
  <c r="KH13" i="6"/>
  <c r="KF49" i="6"/>
  <c r="KF48" i="6"/>
  <c r="KF36" i="6"/>
  <c r="KF35" i="6"/>
  <c r="KF34" i="6"/>
  <c r="KF47" i="6"/>
  <c r="KF33" i="6"/>
  <c r="KF27" i="6"/>
  <c r="KF32" i="6"/>
  <c r="KF25" i="6"/>
  <c r="KF20" i="6"/>
  <c r="KF14" i="6"/>
  <c r="KF19" i="6"/>
  <c r="KF15" i="6"/>
  <c r="KF26" i="6"/>
  <c r="KG76" i="6" l="1"/>
  <c r="KG77" i="6"/>
  <c r="KG75" i="6"/>
  <c r="KG74" i="6"/>
  <c r="KG73" i="6"/>
  <c r="KI13" i="6"/>
  <c r="KG47" i="6"/>
  <c r="KG49" i="6"/>
  <c r="KG48" i="6"/>
  <c r="KG35" i="6"/>
  <c r="KG36" i="6"/>
  <c r="KG32" i="6"/>
  <c r="KG33" i="6"/>
  <c r="KG34" i="6"/>
  <c r="KG26" i="6"/>
  <c r="KG20" i="6"/>
  <c r="KG25" i="6"/>
  <c r="KG27" i="6"/>
  <c r="KG19" i="6"/>
  <c r="KG15" i="6"/>
  <c r="KG14" i="6"/>
  <c r="KH76" i="6" l="1"/>
  <c r="KH77" i="6"/>
  <c r="KH75" i="6"/>
  <c r="KH74" i="6"/>
  <c r="KH73" i="6"/>
  <c r="KH49" i="6"/>
  <c r="KH48" i="6"/>
  <c r="KH47" i="6"/>
  <c r="KH36" i="6"/>
  <c r="KH35" i="6"/>
  <c r="KH33" i="6"/>
  <c r="KH32" i="6"/>
  <c r="KH34" i="6"/>
  <c r="KH27" i="6"/>
  <c r="KH25" i="6"/>
  <c r="KH26" i="6"/>
  <c r="KH19" i="6"/>
  <c r="KH15" i="6"/>
  <c r="KH14" i="6"/>
  <c r="KH20" i="6"/>
  <c r="KJ13" i="6"/>
  <c r="KI76" i="6" l="1"/>
  <c r="KI77" i="6"/>
  <c r="KI74" i="6"/>
  <c r="KI73" i="6"/>
  <c r="KI75" i="6"/>
  <c r="KK13" i="6"/>
  <c r="KI48" i="6"/>
  <c r="KI49" i="6"/>
  <c r="KI47" i="6"/>
  <c r="KI36" i="6"/>
  <c r="KI34" i="6"/>
  <c r="KI35" i="6"/>
  <c r="KI33" i="6"/>
  <c r="KI32" i="6"/>
  <c r="KI27" i="6"/>
  <c r="KI26" i="6"/>
  <c r="KI20" i="6"/>
  <c r="KI25" i="6"/>
  <c r="KI15" i="6"/>
  <c r="KI19" i="6"/>
  <c r="KI14" i="6"/>
  <c r="KJ76" i="6" l="1"/>
  <c r="KJ77" i="6"/>
  <c r="KJ75" i="6"/>
  <c r="KJ73" i="6"/>
  <c r="KJ74" i="6"/>
  <c r="KL13" i="6"/>
  <c r="KJ49" i="6"/>
  <c r="KJ48" i="6"/>
  <c r="KJ47" i="6"/>
  <c r="KJ36" i="6"/>
  <c r="KJ35" i="6"/>
  <c r="KJ34" i="6"/>
  <c r="KJ32" i="6"/>
  <c r="KJ33" i="6"/>
  <c r="KJ27" i="6"/>
  <c r="KJ26" i="6"/>
  <c r="KJ25" i="6"/>
  <c r="KJ14" i="6"/>
  <c r="KJ20" i="6"/>
  <c r="KJ19" i="6"/>
  <c r="KJ15" i="6"/>
  <c r="KK76" i="6" l="1"/>
  <c r="KK77" i="6"/>
  <c r="KK75" i="6"/>
  <c r="KK73" i="6"/>
  <c r="KK74" i="6"/>
  <c r="KM13" i="6"/>
  <c r="KK49" i="6"/>
  <c r="KK47" i="6"/>
  <c r="KK48" i="6"/>
  <c r="KK36" i="6"/>
  <c r="KK34" i="6"/>
  <c r="KK32" i="6"/>
  <c r="KK35" i="6"/>
  <c r="KK26" i="6"/>
  <c r="KK20" i="6"/>
  <c r="KK27" i="6"/>
  <c r="KK25" i="6"/>
  <c r="KK19" i="6"/>
  <c r="KK33" i="6"/>
  <c r="KK14" i="6"/>
  <c r="KK15" i="6"/>
  <c r="KL76" i="6" l="1"/>
  <c r="KL77" i="6"/>
  <c r="KL75" i="6"/>
  <c r="KL74" i="6"/>
  <c r="KL73" i="6"/>
  <c r="KN13" i="6"/>
  <c r="KL49" i="6"/>
  <c r="KL48" i="6"/>
  <c r="KL47" i="6"/>
  <c r="KL35" i="6"/>
  <c r="KL36" i="6"/>
  <c r="KL33" i="6"/>
  <c r="KL34" i="6"/>
  <c r="KL32" i="6"/>
  <c r="KL27" i="6"/>
  <c r="KL25" i="6"/>
  <c r="KL19" i="6"/>
  <c r="KL26" i="6"/>
  <c r="KL20" i="6"/>
  <c r="KL15" i="6"/>
  <c r="KL14" i="6"/>
  <c r="KM76" i="6" l="1"/>
  <c r="KM77" i="6"/>
  <c r="KM75" i="6"/>
  <c r="KM74" i="6"/>
  <c r="KM73" i="6"/>
  <c r="KM49" i="6"/>
  <c r="KM48" i="6"/>
  <c r="KM47" i="6"/>
  <c r="KM36" i="6"/>
  <c r="KM34" i="6"/>
  <c r="KM35" i="6"/>
  <c r="KM33" i="6"/>
  <c r="KM32" i="6"/>
  <c r="KM27" i="6"/>
  <c r="KM26" i="6"/>
  <c r="KM20" i="6"/>
  <c r="KM15" i="6"/>
  <c r="KM14" i="6"/>
  <c r="KM25" i="6"/>
  <c r="KM19" i="6"/>
  <c r="KO13" i="6"/>
  <c r="KN76" i="6" l="1"/>
  <c r="KN77" i="6"/>
  <c r="KN75" i="6"/>
  <c r="KN74" i="6"/>
  <c r="KN73" i="6"/>
  <c r="KN49" i="6"/>
  <c r="KN48" i="6"/>
  <c r="KN36" i="6"/>
  <c r="KN47" i="6"/>
  <c r="KN35" i="6"/>
  <c r="KN34" i="6"/>
  <c r="KN33" i="6"/>
  <c r="KN27" i="6"/>
  <c r="KN32" i="6"/>
  <c r="KN26" i="6"/>
  <c r="KN25" i="6"/>
  <c r="KN20" i="6"/>
  <c r="KN14" i="6"/>
  <c r="KN19" i="6"/>
  <c r="KN15" i="6"/>
  <c r="KP13" i="6"/>
  <c r="KO76" i="6" l="1"/>
  <c r="KO77" i="6"/>
  <c r="KO75" i="6"/>
  <c r="KO74" i="6"/>
  <c r="KO73" i="6"/>
  <c r="KO49" i="6"/>
  <c r="KO48" i="6"/>
  <c r="KO47" i="6"/>
  <c r="KO36" i="6"/>
  <c r="KO32" i="6"/>
  <c r="KO35" i="6"/>
  <c r="KO33" i="6"/>
  <c r="KO26" i="6"/>
  <c r="KO34" i="6"/>
  <c r="KO27" i="6"/>
  <c r="KO20" i="6"/>
  <c r="KO25" i="6"/>
  <c r="KO19" i="6"/>
  <c r="KO15" i="6"/>
  <c r="KO14" i="6"/>
  <c r="KQ13" i="6"/>
  <c r="KP76" i="6" l="1"/>
  <c r="KP77" i="6"/>
  <c r="KP75" i="6"/>
  <c r="KP74" i="6"/>
  <c r="KP73" i="6"/>
  <c r="KR13" i="6"/>
  <c r="KP49" i="6"/>
  <c r="KP48" i="6"/>
  <c r="KP47" i="6"/>
  <c r="KP34" i="6"/>
  <c r="KP33" i="6"/>
  <c r="KP36" i="6"/>
  <c r="KP35" i="6"/>
  <c r="KP32" i="6"/>
  <c r="KP27" i="6"/>
  <c r="KP26" i="6"/>
  <c r="KP25" i="6"/>
  <c r="KP19" i="6"/>
  <c r="KP15" i="6"/>
  <c r="KP20" i="6"/>
  <c r="KP14" i="6"/>
  <c r="KQ76" i="6" l="1"/>
  <c r="KQ77" i="6"/>
  <c r="KQ74" i="6"/>
  <c r="KQ75" i="6"/>
  <c r="KQ73" i="6"/>
  <c r="KS13" i="6"/>
  <c r="KQ49" i="6"/>
  <c r="KQ48" i="6"/>
  <c r="KQ47" i="6"/>
  <c r="KQ34" i="6"/>
  <c r="KQ35" i="6"/>
  <c r="KQ36" i="6"/>
  <c r="KQ32" i="6"/>
  <c r="KQ27" i="6"/>
  <c r="KQ33" i="6"/>
  <c r="KQ20" i="6"/>
  <c r="KQ26" i="6"/>
  <c r="KQ15" i="6"/>
  <c r="KQ25" i="6"/>
  <c r="KQ19" i="6"/>
  <c r="KQ14" i="6"/>
  <c r="KR76" i="6" l="1"/>
  <c r="KR77" i="6"/>
  <c r="KR75" i="6"/>
  <c r="KR74" i="6"/>
  <c r="KR73" i="6"/>
  <c r="KT13" i="6"/>
  <c r="KR49" i="6"/>
  <c r="KR48" i="6"/>
  <c r="KR36" i="6"/>
  <c r="KR47" i="6"/>
  <c r="KR35" i="6"/>
  <c r="KR34" i="6"/>
  <c r="KR33" i="6"/>
  <c r="KR32" i="6"/>
  <c r="KR27" i="6"/>
  <c r="KR26" i="6"/>
  <c r="KR25" i="6"/>
  <c r="KR14" i="6"/>
  <c r="KR20" i="6"/>
  <c r="KR19" i="6"/>
  <c r="KR15" i="6"/>
  <c r="KS76" i="6" l="1"/>
  <c r="KS77" i="6"/>
  <c r="KS73" i="6"/>
  <c r="KS74" i="6"/>
  <c r="KS75" i="6"/>
  <c r="KU13" i="6"/>
  <c r="KS47" i="6"/>
  <c r="KS49" i="6"/>
  <c r="KS48" i="6"/>
  <c r="KS36" i="6"/>
  <c r="KS35" i="6"/>
  <c r="KS32" i="6"/>
  <c r="KS34" i="6"/>
  <c r="KS33" i="6"/>
  <c r="KS26" i="6"/>
  <c r="KS20" i="6"/>
  <c r="KS25" i="6"/>
  <c r="KS27" i="6"/>
  <c r="KS19" i="6"/>
  <c r="KS14" i="6"/>
  <c r="KS15" i="6"/>
  <c r="KT76" i="6" l="1"/>
  <c r="KT77" i="6"/>
  <c r="KT75" i="6"/>
  <c r="KT73" i="6"/>
  <c r="KT74" i="6"/>
  <c r="KV13" i="6"/>
  <c r="KT48" i="6"/>
  <c r="KT49" i="6"/>
  <c r="KT36" i="6"/>
  <c r="KT47" i="6"/>
  <c r="KT35" i="6"/>
  <c r="KT33" i="6"/>
  <c r="KT32" i="6"/>
  <c r="KT34" i="6"/>
  <c r="KT27" i="6"/>
  <c r="KT25" i="6"/>
  <c r="KT26" i="6"/>
  <c r="KT19" i="6"/>
  <c r="KT20" i="6"/>
  <c r="KT15" i="6"/>
  <c r="KT14" i="6"/>
  <c r="KU76" i="6" l="1"/>
  <c r="KU77" i="6"/>
  <c r="KU74" i="6"/>
  <c r="KU73" i="6"/>
  <c r="KU75" i="6"/>
  <c r="KW13" i="6"/>
  <c r="KU49" i="6"/>
  <c r="KU47" i="6"/>
  <c r="KU48" i="6"/>
  <c r="KU34" i="6"/>
  <c r="KU36" i="6"/>
  <c r="KU35" i="6"/>
  <c r="KU33" i="6"/>
  <c r="KU27" i="6"/>
  <c r="KU26" i="6"/>
  <c r="KU20" i="6"/>
  <c r="KU32" i="6"/>
  <c r="KU25" i="6"/>
  <c r="KU15" i="6"/>
  <c r="KU19" i="6"/>
  <c r="KU14" i="6"/>
  <c r="KV76" i="6" l="1"/>
  <c r="KV77" i="6"/>
  <c r="KV75" i="6"/>
  <c r="KV74" i="6"/>
  <c r="KV73" i="6"/>
  <c r="KX13" i="6"/>
  <c r="KV49" i="6"/>
  <c r="KV48" i="6"/>
  <c r="KV36" i="6"/>
  <c r="KV47" i="6"/>
  <c r="KV35" i="6"/>
  <c r="KV34" i="6"/>
  <c r="KV33" i="6"/>
  <c r="KV32" i="6"/>
  <c r="KV27" i="6"/>
  <c r="KV25" i="6"/>
  <c r="KV26" i="6"/>
  <c r="KV20" i="6"/>
  <c r="KV14" i="6"/>
  <c r="KV19" i="6"/>
  <c r="KV15" i="6"/>
  <c r="KW76" i="6" l="1"/>
  <c r="KW77" i="6"/>
  <c r="KW75" i="6"/>
  <c r="KW74" i="6"/>
  <c r="KW73" i="6"/>
  <c r="KY13" i="6"/>
  <c r="KW49" i="6"/>
  <c r="KW47" i="6"/>
  <c r="KW48" i="6"/>
  <c r="KW35" i="6"/>
  <c r="KW36" i="6"/>
  <c r="KW32" i="6"/>
  <c r="KW33" i="6"/>
  <c r="KW34" i="6"/>
  <c r="KW26" i="6"/>
  <c r="KW20" i="6"/>
  <c r="KW25" i="6"/>
  <c r="KW27" i="6"/>
  <c r="KW19" i="6"/>
  <c r="KW15" i="6"/>
  <c r="KW14" i="6"/>
  <c r="KX76" i="6" l="1"/>
  <c r="KX77" i="6"/>
  <c r="KX75" i="6"/>
  <c r="KX73" i="6"/>
  <c r="KX74" i="6"/>
  <c r="KX47" i="6"/>
  <c r="KX49" i="6"/>
  <c r="KX36" i="6"/>
  <c r="KX48" i="6"/>
  <c r="KX35" i="6"/>
  <c r="KX33" i="6"/>
  <c r="KX34" i="6"/>
  <c r="KX32" i="6"/>
  <c r="KX27" i="6"/>
  <c r="KX25" i="6"/>
  <c r="KX26" i="6"/>
  <c r="KX19" i="6"/>
  <c r="KX15" i="6"/>
  <c r="KX14" i="6"/>
  <c r="KX20" i="6"/>
  <c r="KZ13" i="6"/>
  <c r="KY76" i="6" l="1"/>
  <c r="KY77" i="6"/>
  <c r="KY74" i="6"/>
  <c r="KY75" i="6"/>
  <c r="KY73" i="6"/>
  <c r="LA13" i="6"/>
  <c r="KY48" i="6"/>
  <c r="KY49" i="6"/>
  <c r="KY47" i="6"/>
  <c r="KY36" i="6"/>
  <c r="KY34" i="6"/>
  <c r="KY35" i="6"/>
  <c r="KY32" i="6"/>
  <c r="KY33" i="6"/>
  <c r="KY27" i="6"/>
  <c r="KY26" i="6"/>
  <c r="KY20" i="6"/>
  <c r="KY25" i="6"/>
  <c r="KY15" i="6"/>
  <c r="KY19" i="6"/>
  <c r="KY14" i="6"/>
  <c r="KZ76" i="6" l="1"/>
  <c r="KZ77" i="6"/>
  <c r="KZ73" i="6"/>
  <c r="KZ75" i="6"/>
  <c r="KZ74" i="6"/>
  <c r="LB13" i="6"/>
  <c r="KZ49" i="6"/>
  <c r="KZ48" i="6"/>
  <c r="KZ47" i="6"/>
  <c r="KZ36" i="6"/>
  <c r="KZ35" i="6"/>
  <c r="KZ34" i="6"/>
  <c r="KZ27" i="6"/>
  <c r="KZ32" i="6"/>
  <c r="KZ26" i="6"/>
  <c r="KZ33" i="6"/>
  <c r="KZ25" i="6"/>
  <c r="KZ14" i="6"/>
  <c r="KZ20" i="6"/>
  <c r="KZ19" i="6"/>
  <c r="KZ15" i="6"/>
  <c r="LA76" i="6" l="1"/>
  <c r="LA77" i="6"/>
  <c r="LA75" i="6"/>
  <c r="LA74" i="6"/>
  <c r="LA73" i="6"/>
  <c r="LC13" i="6"/>
  <c r="LA49" i="6"/>
  <c r="LA47" i="6"/>
  <c r="LA48" i="6"/>
  <c r="LA34" i="6"/>
  <c r="LA32" i="6"/>
  <c r="LA36" i="6"/>
  <c r="LA33" i="6"/>
  <c r="LA35" i="6"/>
  <c r="LA26" i="6"/>
  <c r="LA20" i="6"/>
  <c r="LA27" i="6"/>
  <c r="LA25" i="6"/>
  <c r="LA19" i="6"/>
  <c r="LA15" i="6"/>
  <c r="LA14" i="6"/>
  <c r="LB76" i="6" l="1"/>
  <c r="LB77" i="6"/>
  <c r="LB75" i="6"/>
  <c r="LB74" i="6"/>
  <c r="LB73" i="6"/>
  <c r="LD13" i="6"/>
  <c r="LB49" i="6"/>
  <c r="LB48" i="6"/>
  <c r="LB47" i="6"/>
  <c r="LB35" i="6"/>
  <c r="LB36" i="6"/>
  <c r="LB33" i="6"/>
  <c r="LB34" i="6"/>
  <c r="LB32" i="6"/>
  <c r="LB27" i="6"/>
  <c r="LB25" i="6"/>
  <c r="LB19" i="6"/>
  <c r="LB20" i="6"/>
  <c r="LB15" i="6"/>
  <c r="LB26" i="6"/>
  <c r="LB14" i="6"/>
  <c r="LC76" i="6" l="1"/>
  <c r="LC77" i="6"/>
  <c r="LC75" i="6"/>
  <c r="LC74" i="6"/>
  <c r="LC73" i="6"/>
  <c r="LE13" i="6"/>
  <c r="LC49" i="6"/>
  <c r="LC48" i="6"/>
  <c r="LC47" i="6"/>
  <c r="LC36" i="6"/>
  <c r="LC34" i="6"/>
  <c r="LC35" i="6"/>
  <c r="LC33" i="6"/>
  <c r="LC32" i="6"/>
  <c r="LC27" i="6"/>
  <c r="LC26" i="6"/>
  <c r="LC20" i="6"/>
  <c r="LC15" i="6"/>
  <c r="LC14" i="6"/>
  <c r="LC25" i="6"/>
  <c r="LC19" i="6"/>
  <c r="LD76" i="6" l="1"/>
  <c r="LD77" i="6"/>
  <c r="LD75" i="6"/>
  <c r="LD74" i="6"/>
  <c r="LD73" i="6"/>
  <c r="LF13" i="6"/>
  <c r="LD49" i="6"/>
  <c r="LD48" i="6"/>
  <c r="LD36" i="6"/>
  <c r="LD47" i="6"/>
  <c r="LD35" i="6"/>
  <c r="LD33" i="6"/>
  <c r="LD32" i="6"/>
  <c r="LD27" i="6"/>
  <c r="LD34" i="6"/>
  <c r="LD26" i="6"/>
  <c r="LD25" i="6"/>
  <c r="LD20" i="6"/>
  <c r="LD14" i="6"/>
  <c r="LD19" i="6"/>
  <c r="LD15" i="6"/>
  <c r="LE76" i="6" l="1"/>
  <c r="LE77" i="6"/>
  <c r="LE75" i="6"/>
  <c r="LE73" i="6"/>
  <c r="LE74" i="6"/>
  <c r="LG13" i="6"/>
  <c r="LE48" i="6"/>
  <c r="LE47" i="6"/>
  <c r="LE49" i="6"/>
  <c r="LE36" i="6"/>
  <c r="LE35" i="6"/>
  <c r="LE32" i="6"/>
  <c r="LE34" i="6"/>
  <c r="LE33" i="6"/>
  <c r="LE26" i="6"/>
  <c r="LE27" i="6"/>
  <c r="LE20" i="6"/>
  <c r="LE25" i="6"/>
  <c r="LE19" i="6"/>
  <c r="LE15" i="6"/>
  <c r="LE14" i="6"/>
  <c r="LF76" i="6" l="1"/>
  <c r="LF77" i="6"/>
  <c r="LF75" i="6"/>
  <c r="LF74" i="6"/>
  <c r="LF73" i="6"/>
  <c r="LF49" i="6"/>
  <c r="LF47" i="6"/>
  <c r="LF48" i="6"/>
  <c r="LF36" i="6"/>
  <c r="LF34" i="6"/>
  <c r="LF33" i="6"/>
  <c r="LF35" i="6"/>
  <c r="LF32" i="6"/>
  <c r="LF27" i="6"/>
  <c r="LF26" i="6"/>
  <c r="LF25" i="6"/>
  <c r="LF19" i="6"/>
  <c r="LF15" i="6"/>
  <c r="LF20" i="6"/>
  <c r="LF14" i="6"/>
  <c r="LH13" i="6"/>
  <c r="LG76" i="6" l="1"/>
  <c r="LG77" i="6"/>
  <c r="LG74" i="6"/>
  <c r="LG73" i="6"/>
  <c r="LG75" i="6"/>
  <c r="LG49" i="6"/>
  <c r="LG48" i="6"/>
  <c r="LG47" i="6"/>
  <c r="LG34" i="6"/>
  <c r="LG35" i="6"/>
  <c r="LG36" i="6"/>
  <c r="LG32" i="6"/>
  <c r="LG33" i="6"/>
  <c r="LG27" i="6"/>
  <c r="LG20" i="6"/>
  <c r="LG15" i="6"/>
  <c r="LG26" i="6"/>
  <c r="LG25" i="6"/>
  <c r="LG19" i="6"/>
  <c r="LG14" i="6"/>
  <c r="LI13" i="6"/>
  <c r="LH76" i="6" l="1"/>
  <c r="LH77" i="6"/>
  <c r="LH75" i="6"/>
  <c r="LH74" i="6"/>
  <c r="LH73" i="6"/>
  <c r="LH49" i="6"/>
  <c r="LH48" i="6"/>
  <c r="LH36" i="6"/>
  <c r="LH35" i="6"/>
  <c r="LH47" i="6"/>
  <c r="LH34" i="6"/>
  <c r="LH33" i="6"/>
  <c r="LH32" i="6"/>
  <c r="LH27" i="6"/>
  <c r="LH26" i="6"/>
  <c r="LH25" i="6"/>
  <c r="LH14" i="6"/>
  <c r="LH20" i="6"/>
  <c r="LH19" i="6"/>
  <c r="LH15" i="6"/>
  <c r="LJ13" i="6"/>
  <c r="LI76" i="6" l="1"/>
  <c r="LI77" i="6"/>
  <c r="LI74" i="6"/>
  <c r="LI73" i="6"/>
  <c r="LI75" i="6"/>
  <c r="LI47" i="6"/>
  <c r="LI49" i="6"/>
  <c r="LI48" i="6"/>
  <c r="LI36" i="6"/>
  <c r="LI35" i="6"/>
  <c r="LI32" i="6"/>
  <c r="LI33" i="6"/>
  <c r="LI34" i="6"/>
  <c r="LI26" i="6"/>
  <c r="LI20" i="6"/>
  <c r="LI25" i="6"/>
  <c r="LI19" i="6"/>
  <c r="LI14" i="6"/>
  <c r="LI27" i="6"/>
  <c r="LI15" i="6"/>
  <c r="LK13" i="6"/>
  <c r="LJ76" i="6" l="1"/>
  <c r="LJ77" i="6"/>
  <c r="LJ75" i="6"/>
  <c r="LJ74" i="6"/>
  <c r="LJ73" i="6"/>
  <c r="LJ49" i="6"/>
  <c r="LJ48" i="6"/>
  <c r="LJ47" i="6"/>
  <c r="LJ36" i="6"/>
  <c r="LJ33" i="6"/>
  <c r="LJ34" i="6"/>
  <c r="LJ27" i="6"/>
  <c r="LJ35" i="6"/>
  <c r="LJ25" i="6"/>
  <c r="LJ26" i="6"/>
  <c r="LJ32" i="6"/>
  <c r="LJ19" i="6"/>
  <c r="LJ20" i="6"/>
  <c r="LJ15" i="6"/>
  <c r="LJ14" i="6"/>
  <c r="LL13" i="6"/>
  <c r="LK76" i="6" l="1"/>
  <c r="LK77" i="6"/>
  <c r="LK74" i="6"/>
  <c r="LK73" i="6"/>
  <c r="LK75" i="6"/>
  <c r="LK49" i="6"/>
  <c r="LK48" i="6"/>
  <c r="LK47" i="6"/>
  <c r="LK34" i="6"/>
  <c r="LK36" i="6"/>
  <c r="LK35" i="6"/>
  <c r="LK33" i="6"/>
  <c r="LK32" i="6"/>
  <c r="LK27" i="6"/>
  <c r="LK26" i="6"/>
  <c r="LK20" i="6"/>
  <c r="LK25" i="6"/>
  <c r="LK15" i="6"/>
  <c r="LK19" i="6"/>
  <c r="LK14" i="6"/>
  <c r="LM13" i="6"/>
  <c r="LL76" i="6" l="1"/>
  <c r="LL77" i="6"/>
  <c r="LL75" i="6"/>
  <c r="LL73" i="6"/>
  <c r="LL74" i="6"/>
  <c r="LN13" i="6"/>
  <c r="LL49" i="6"/>
  <c r="LL48" i="6"/>
  <c r="LL36" i="6"/>
  <c r="LL47" i="6"/>
  <c r="LL35" i="6"/>
  <c r="LL34" i="6"/>
  <c r="LL32" i="6"/>
  <c r="LL33" i="6"/>
  <c r="LL27" i="6"/>
  <c r="LL25" i="6"/>
  <c r="LL26" i="6"/>
  <c r="LL20" i="6"/>
  <c r="LL14" i="6"/>
  <c r="LL19" i="6"/>
  <c r="LL15" i="6"/>
  <c r="LM76" i="6" l="1"/>
  <c r="LM77" i="6"/>
  <c r="LM75" i="6"/>
  <c r="LM74" i="6"/>
  <c r="LM73" i="6"/>
  <c r="LO13" i="6"/>
  <c r="LM47" i="6"/>
  <c r="LM49" i="6"/>
  <c r="LM48" i="6"/>
  <c r="LM35" i="6"/>
  <c r="LM32" i="6"/>
  <c r="LM36" i="6"/>
  <c r="LM34" i="6"/>
  <c r="LM33" i="6"/>
  <c r="LM26" i="6"/>
  <c r="LM20" i="6"/>
  <c r="LM25" i="6"/>
  <c r="LM27" i="6"/>
  <c r="LM19" i="6"/>
  <c r="LM15" i="6"/>
  <c r="LM14" i="6"/>
  <c r="LN76" i="6" l="1"/>
  <c r="LN77" i="6"/>
  <c r="LN75" i="6"/>
  <c r="LN73" i="6"/>
  <c r="LN74" i="6"/>
  <c r="LN49" i="6"/>
  <c r="LN48" i="6"/>
  <c r="LN47" i="6"/>
  <c r="LN36" i="6"/>
  <c r="LN35" i="6"/>
  <c r="LN33" i="6"/>
  <c r="LN34" i="6"/>
  <c r="LN32" i="6"/>
  <c r="LN27" i="6"/>
  <c r="LN25" i="6"/>
  <c r="LN26" i="6"/>
  <c r="LN19" i="6"/>
  <c r="LN15" i="6"/>
  <c r="LN14" i="6"/>
  <c r="LN20" i="6"/>
  <c r="LP13" i="6"/>
  <c r="LO76" i="6" l="1"/>
  <c r="LO77" i="6"/>
  <c r="LO74" i="6"/>
  <c r="LO73" i="6"/>
  <c r="LO75" i="6"/>
  <c r="LO48" i="6"/>
  <c r="LO36" i="6"/>
  <c r="LO49" i="6"/>
  <c r="LO47" i="6"/>
  <c r="LO34" i="6"/>
  <c r="LO35" i="6"/>
  <c r="LO27" i="6"/>
  <c r="LO32" i="6"/>
  <c r="LO33" i="6"/>
  <c r="LO26" i="6"/>
  <c r="LO20" i="6"/>
  <c r="LO25" i="6"/>
  <c r="LO15" i="6"/>
  <c r="LO19" i="6"/>
  <c r="LO14" i="6"/>
  <c r="LQ13" i="6"/>
  <c r="LP76" i="6" l="1"/>
  <c r="LP77" i="6"/>
  <c r="LP75" i="6"/>
  <c r="LP73" i="6"/>
  <c r="LP74" i="6"/>
  <c r="LP49" i="6"/>
  <c r="LP48" i="6"/>
  <c r="LP47" i="6"/>
  <c r="LP36" i="6"/>
  <c r="LP35" i="6"/>
  <c r="LP34" i="6"/>
  <c r="LP33" i="6"/>
  <c r="LP27" i="6"/>
  <c r="LP32" i="6"/>
  <c r="LP26" i="6"/>
  <c r="LP25" i="6"/>
  <c r="LP14" i="6"/>
  <c r="LP19" i="6"/>
  <c r="LP20" i="6"/>
  <c r="LP15" i="6"/>
  <c r="LR13" i="6"/>
  <c r="LQ76" i="6" l="1"/>
  <c r="LQ77" i="6"/>
  <c r="LQ75" i="6"/>
  <c r="LQ74" i="6"/>
  <c r="LQ73" i="6"/>
  <c r="LQ49" i="6"/>
  <c r="LQ47" i="6"/>
  <c r="LQ48" i="6"/>
  <c r="LQ36" i="6"/>
  <c r="LQ34" i="6"/>
  <c r="LQ32" i="6"/>
  <c r="LQ35" i="6"/>
  <c r="LQ33" i="6"/>
  <c r="LQ26" i="6"/>
  <c r="LQ20" i="6"/>
  <c r="LQ27" i="6"/>
  <c r="LQ25" i="6"/>
  <c r="LQ19" i="6"/>
  <c r="LQ14" i="6"/>
  <c r="LQ15" i="6"/>
  <c r="LS13" i="6"/>
  <c r="LR76" i="6" l="1"/>
  <c r="LR77" i="6"/>
  <c r="LR75" i="6"/>
  <c r="LR74" i="6"/>
  <c r="LR73" i="6"/>
  <c r="LR49" i="6"/>
  <c r="LR48" i="6"/>
  <c r="LR47" i="6"/>
  <c r="LR35" i="6"/>
  <c r="LR36" i="6"/>
  <c r="LR33" i="6"/>
  <c r="LR32" i="6"/>
  <c r="LR27" i="6"/>
  <c r="LR25" i="6"/>
  <c r="LR34" i="6"/>
  <c r="LR26" i="6"/>
  <c r="LR19" i="6"/>
  <c r="LR20" i="6"/>
  <c r="LR15" i="6"/>
  <c r="LR14" i="6"/>
  <c r="LT13" i="6"/>
  <c r="LS76" i="6" l="1"/>
  <c r="LS77" i="6"/>
  <c r="LS75" i="6"/>
  <c r="LS74" i="6"/>
  <c r="LS73" i="6"/>
  <c r="LU13" i="6"/>
  <c r="LS49" i="6"/>
  <c r="LS48" i="6"/>
  <c r="LS47" i="6"/>
  <c r="LS36" i="6"/>
  <c r="LS34" i="6"/>
  <c r="LS35" i="6"/>
  <c r="LS33" i="6"/>
  <c r="LS32" i="6"/>
  <c r="LS27" i="6"/>
  <c r="LS26" i="6"/>
  <c r="LS20" i="6"/>
  <c r="LS15" i="6"/>
  <c r="LS14" i="6"/>
  <c r="LS25" i="6"/>
  <c r="LS19" i="6"/>
  <c r="LT76" i="6" l="1"/>
  <c r="LT77" i="6"/>
  <c r="LT75" i="6"/>
  <c r="LT73" i="6"/>
  <c r="LT74" i="6"/>
  <c r="LV13" i="6"/>
  <c r="LT49" i="6"/>
  <c r="LT48" i="6"/>
  <c r="LT36" i="6"/>
  <c r="LT47" i="6"/>
  <c r="LT35" i="6"/>
  <c r="LT34" i="6"/>
  <c r="LT32" i="6"/>
  <c r="LT27" i="6"/>
  <c r="LT33" i="6"/>
  <c r="LT26" i="6"/>
  <c r="LT25" i="6"/>
  <c r="LT20" i="6"/>
  <c r="LT14" i="6"/>
  <c r="LT19" i="6"/>
  <c r="LT15" i="6"/>
  <c r="LU76" i="6" l="1"/>
  <c r="LU77" i="6"/>
  <c r="LU73" i="6"/>
  <c r="LU74" i="6"/>
  <c r="LU75" i="6"/>
  <c r="LW13" i="6"/>
  <c r="LU48" i="6"/>
  <c r="LU47" i="6"/>
  <c r="LU49" i="6"/>
  <c r="LU36" i="6"/>
  <c r="LU32" i="6"/>
  <c r="LU35" i="6"/>
  <c r="LU34" i="6"/>
  <c r="LU33" i="6"/>
  <c r="LU26" i="6"/>
  <c r="LU27" i="6"/>
  <c r="LU20" i="6"/>
  <c r="LU25" i="6"/>
  <c r="LU19" i="6"/>
  <c r="LU15" i="6"/>
  <c r="LU14" i="6"/>
  <c r="LV76" i="6" l="1"/>
  <c r="LV77" i="6"/>
  <c r="LV75" i="6"/>
  <c r="LV74" i="6"/>
  <c r="LV73" i="6"/>
  <c r="LV49" i="6"/>
  <c r="LV47" i="6"/>
  <c r="LV48" i="6"/>
  <c r="LV34" i="6"/>
  <c r="LV33" i="6"/>
  <c r="LV35" i="6"/>
  <c r="LV32" i="6"/>
  <c r="LV36" i="6"/>
  <c r="LV27" i="6"/>
  <c r="LV26" i="6"/>
  <c r="LV25" i="6"/>
  <c r="LV19" i="6"/>
  <c r="LV15" i="6"/>
  <c r="LV20" i="6"/>
  <c r="LV14" i="6"/>
  <c r="LX13" i="6"/>
  <c r="LW76" i="6" l="1"/>
  <c r="LW77" i="6"/>
  <c r="LW74" i="6"/>
  <c r="LW73" i="6"/>
  <c r="LW75" i="6"/>
  <c r="LY13" i="6"/>
  <c r="LW48" i="6"/>
  <c r="LW49" i="6"/>
  <c r="LW34" i="6"/>
  <c r="LW35" i="6"/>
  <c r="LW47" i="6"/>
  <c r="LW36" i="6"/>
  <c r="LW33" i="6"/>
  <c r="LW27" i="6"/>
  <c r="LW32" i="6"/>
  <c r="LW20" i="6"/>
  <c r="LW15" i="6"/>
  <c r="LW25" i="6"/>
  <c r="LW26" i="6"/>
  <c r="LW19" i="6"/>
  <c r="LW14" i="6"/>
  <c r="LX76" i="6" l="1"/>
  <c r="LX77" i="6"/>
  <c r="LX75" i="6"/>
  <c r="LX74" i="6"/>
  <c r="LX73" i="6"/>
  <c r="LZ13" i="6"/>
  <c r="LX49" i="6"/>
  <c r="LX48" i="6"/>
  <c r="LX36" i="6"/>
  <c r="LX47" i="6"/>
  <c r="LX35" i="6"/>
  <c r="LX34" i="6"/>
  <c r="LX33" i="6"/>
  <c r="LX32" i="6"/>
  <c r="LX27" i="6"/>
  <c r="LX26" i="6"/>
  <c r="LX25" i="6"/>
  <c r="LX14" i="6"/>
  <c r="LX20" i="6"/>
  <c r="LX19" i="6"/>
  <c r="LX15" i="6"/>
  <c r="LY76" i="6" l="1"/>
  <c r="LY77" i="6"/>
  <c r="LY75" i="6"/>
  <c r="LY74" i="6"/>
  <c r="LY73" i="6"/>
  <c r="MA13" i="6"/>
  <c r="LY49" i="6"/>
  <c r="LY47" i="6"/>
  <c r="LY48" i="6"/>
  <c r="LY36" i="6"/>
  <c r="LY35" i="6"/>
  <c r="LY32" i="6"/>
  <c r="LY33" i="6"/>
  <c r="LY34" i="6"/>
  <c r="LY26" i="6"/>
  <c r="LY20" i="6"/>
  <c r="LY25" i="6"/>
  <c r="LY27" i="6"/>
  <c r="LY19" i="6"/>
  <c r="LY14" i="6"/>
  <c r="LY15" i="6"/>
  <c r="LZ76" i="6" l="1"/>
  <c r="LZ77" i="6"/>
  <c r="LZ75" i="6"/>
  <c r="LZ73" i="6"/>
  <c r="LZ74" i="6"/>
  <c r="MB13" i="6"/>
  <c r="LZ48" i="6"/>
  <c r="LZ49" i="6"/>
  <c r="LZ47" i="6"/>
  <c r="LZ36" i="6"/>
  <c r="LZ35" i="6"/>
  <c r="LZ33" i="6"/>
  <c r="LZ34" i="6"/>
  <c r="LZ32" i="6"/>
  <c r="LZ27" i="6"/>
  <c r="LZ25" i="6"/>
  <c r="LZ26" i="6"/>
  <c r="LZ19" i="6"/>
  <c r="LZ20" i="6"/>
  <c r="LZ15" i="6"/>
  <c r="LZ14" i="6"/>
  <c r="MA76" i="6" l="1"/>
  <c r="MA77" i="6"/>
  <c r="MA74" i="6"/>
  <c r="MA75" i="6"/>
  <c r="MA73" i="6"/>
  <c r="MA49" i="6"/>
  <c r="MA47" i="6"/>
  <c r="MA48" i="6"/>
  <c r="MA34" i="6"/>
  <c r="MA36" i="6"/>
  <c r="MA35" i="6"/>
  <c r="MA32" i="6"/>
  <c r="MA33" i="6"/>
  <c r="MA27" i="6"/>
  <c r="MA26" i="6"/>
  <c r="MA20" i="6"/>
  <c r="MA25" i="6"/>
  <c r="MA15" i="6"/>
  <c r="MA19" i="6"/>
  <c r="MA14" i="6"/>
  <c r="MC13" i="6"/>
  <c r="MB76" i="6" l="1"/>
  <c r="MB77" i="6"/>
  <c r="MB75" i="6"/>
  <c r="MB74" i="6"/>
  <c r="MB73" i="6"/>
  <c r="MB49" i="6"/>
  <c r="MB48" i="6"/>
  <c r="MB36" i="6"/>
  <c r="MB47" i="6"/>
  <c r="MB35" i="6"/>
  <c r="MB34" i="6"/>
  <c r="MB27" i="6"/>
  <c r="MB32" i="6"/>
  <c r="MB33" i="6"/>
  <c r="MB25" i="6"/>
  <c r="MB20" i="6"/>
  <c r="MB26" i="6"/>
  <c r="MB14" i="6"/>
  <c r="MB19" i="6"/>
  <c r="MB15" i="6"/>
  <c r="MD13" i="6"/>
  <c r="MC76" i="6" l="1"/>
  <c r="MC77" i="6"/>
  <c r="MC75" i="6"/>
  <c r="MC74" i="6"/>
  <c r="MC73" i="6"/>
  <c r="ME13" i="6"/>
  <c r="MC47" i="6"/>
  <c r="MC49" i="6"/>
  <c r="MC48" i="6"/>
  <c r="MC35" i="6"/>
  <c r="MC36" i="6"/>
  <c r="MC32" i="6"/>
  <c r="MC34" i="6"/>
  <c r="MC33" i="6"/>
  <c r="MC26" i="6"/>
  <c r="MC20" i="6"/>
  <c r="MC25" i="6"/>
  <c r="MC27" i="6"/>
  <c r="MC19" i="6"/>
  <c r="MC15" i="6"/>
  <c r="MC14" i="6"/>
  <c r="MD76" i="6" l="1"/>
  <c r="MD77" i="6"/>
  <c r="MD75" i="6"/>
  <c r="MD74" i="6"/>
  <c r="MD73" i="6"/>
  <c r="MD48" i="6"/>
  <c r="MD49" i="6"/>
  <c r="MD47" i="6"/>
  <c r="MD36" i="6"/>
  <c r="MD35" i="6"/>
  <c r="MD33" i="6"/>
  <c r="MD34" i="6"/>
  <c r="MD32" i="6"/>
  <c r="MD27" i="6"/>
  <c r="MD25" i="6"/>
  <c r="MD26" i="6"/>
  <c r="MD19" i="6"/>
  <c r="MD15" i="6"/>
  <c r="MD14" i="6"/>
  <c r="MD20" i="6"/>
  <c r="MF13" i="6"/>
  <c r="ME76" i="6" l="1"/>
  <c r="ME77" i="6"/>
  <c r="ME74" i="6"/>
  <c r="ME73" i="6"/>
  <c r="ME75" i="6"/>
  <c r="ME49" i="6"/>
  <c r="ME48" i="6"/>
  <c r="ME47" i="6"/>
  <c r="ME36" i="6"/>
  <c r="ME34" i="6"/>
  <c r="ME35" i="6"/>
  <c r="ME33" i="6"/>
  <c r="ME32" i="6"/>
  <c r="ME27" i="6"/>
  <c r="ME26" i="6"/>
  <c r="ME20" i="6"/>
  <c r="ME25" i="6"/>
  <c r="ME15" i="6"/>
  <c r="ME19" i="6"/>
  <c r="ME14" i="6"/>
  <c r="MG13" i="6"/>
  <c r="MF76" i="6" l="1"/>
  <c r="MF77" i="6"/>
  <c r="MF75" i="6"/>
  <c r="MF74" i="6"/>
  <c r="MF73" i="6"/>
  <c r="MF49" i="6"/>
  <c r="MF48" i="6"/>
  <c r="MF47" i="6"/>
  <c r="MF36" i="6"/>
  <c r="MF35" i="6"/>
  <c r="MF34" i="6"/>
  <c r="MF33" i="6"/>
  <c r="MF32" i="6"/>
  <c r="MF27" i="6"/>
  <c r="MF26" i="6"/>
  <c r="MF25" i="6"/>
  <c r="MF14" i="6"/>
  <c r="MF20" i="6"/>
  <c r="MF19" i="6"/>
  <c r="MF15" i="6"/>
  <c r="MH13" i="6"/>
  <c r="MG76" i="6" l="1"/>
  <c r="MG77" i="6"/>
  <c r="MG75" i="6"/>
  <c r="MG74" i="6"/>
  <c r="MG73" i="6"/>
  <c r="MG49" i="6"/>
  <c r="MG47" i="6"/>
  <c r="MG48" i="6"/>
  <c r="MG34" i="6"/>
  <c r="MG32" i="6"/>
  <c r="MG36" i="6"/>
  <c r="MG35" i="6"/>
  <c r="MG33" i="6"/>
  <c r="MG26" i="6"/>
  <c r="MG20" i="6"/>
  <c r="MG27" i="6"/>
  <c r="MG25" i="6"/>
  <c r="MG19" i="6"/>
  <c r="MG15" i="6"/>
  <c r="MG14" i="6"/>
  <c r="MI13" i="6"/>
  <c r="MH76" i="6" l="1"/>
  <c r="MH77" i="6"/>
  <c r="MH75" i="6"/>
  <c r="MH74" i="6"/>
  <c r="MH73" i="6"/>
  <c r="MH48" i="6"/>
  <c r="MH49" i="6"/>
  <c r="MH47" i="6"/>
  <c r="MH35" i="6"/>
  <c r="MH33" i="6"/>
  <c r="MH34" i="6"/>
  <c r="MH32" i="6"/>
  <c r="MH36" i="6"/>
  <c r="MH27" i="6"/>
  <c r="MH25" i="6"/>
  <c r="MH26" i="6"/>
  <c r="MH19" i="6"/>
  <c r="MH20" i="6"/>
  <c r="MH15" i="6"/>
  <c r="MH14" i="6"/>
  <c r="MJ13" i="6"/>
  <c r="MI76" i="6" l="1"/>
  <c r="MI77" i="6"/>
  <c r="MI75" i="6"/>
  <c r="MI74" i="6"/>
  <c r="MI73" i="6"/>
  <c r="MI35" i="6"/>
  <c r="MI48" i="6"/>
  <c r="MI49" i="6"/>
  <c r="MI47" i="6"/>
  <c r="MI36" i="6"/>
  <c r="MI34" i="6"/>
  <c r="MI33" i="6"/>
  <c r="MI32" i="6"/>
  <c r="MI27" i="6"/>
  <c r="MI26" i="6"/>
  <c r="MI20" i="6"/>
  <c r="MI15" i="6"/>
  <c r="MI25" i="6"/>
  <c r="MI14" i="6"/>
  <c r="MI19" i="6"/>
  <c r="MK13" i="6"/>
  <c r="MJ76" i="6" l="1"/>
  <c r="MJ77" i="6"/>
  <c r="MJ73" i="6"/>
  <c r="MJ74" i="6"/>
  <c r="MJ75" i="6"/>
  <c r="MJ49" i="6"/>
  <c r="MJ48" i="6"/>
  <c r="MJ36" i="6"/>
  <c r="MJ35" i="6"/>
  <c r="MJ47" i="6"/>
  <c r="MJ34" i="6"/>
  <c r="MJ32" i="6"/>
  <c r="MJ27" i="6"/>
  <c r="MJ33" i="6"/>
  <c r="MJ26" i="6"/>
  <c r="MJ25" i="6"/>
  <c r="MJ20" i="6"/>
  <c r="MJ14" i="6"/>
  <c r="MJ19" i="6"/>
  <c r="MJ15" i="6"/>
  <c r="ML13" i="6"/>
  <c r="MK76" i="6" l="1"/>
  <c r="MK77" i="6"/>
  <c r="MK73" i="6"/>
  <c r="MK74" i="6"/>
  <c r="MK75" i="6"/>
  <c r="MK48" i="6"/>
  <c r="MK47" i="6"/>
  <c r="MK49" i="6"/>
  <c r="MK36" i="6"/>
  <c r="MK35" i="6"/>
  <c r="MK32" i="6"/>
  <c r="MK33" i="6"/>
  <c r="MK34" i="6"/>
  <c r="MK26" i="6"/>
  <c r="MK27" i="6"/>
  <c r="MK20" i="6"/>
  <c r="MK25" i="6"/>
  <c r="MK19" i="6"/>
  <c r="MK15" i="6"/>
  <c r="MK14" i="6"/>
  <c r="MM13" i="6"/>
  <c r="ML76" i="6" l="1"/>
  <c r="ML77" i="6"/>
  <c r="ML75" i="6"/>
  <c r="ML74" i="6"/>
  <c r="ML73" i="6"/>
  <c r="MN13" i="6"/>
  <c r="ML49" i="6"/>
  <c r="ML48" i="6"/>
  <c r="ML47" i="6"/>
  <c r="ML36" i="6"/>
  <c r="ML35" i="6"/>
  <c r="ML34" i="6"/>
  <c r="ML33" i="6"/>
  <c r="ML27" i="6"/>
  <c r="ML32" i="6"/>
  <c r="ML26" i="6"/>
  <c r="ML25" i="6"/>
  <c r="ML19" i="6"/>
  <c r="ML15" i="6"/>
  <c r="ML20" i="6"/>
  <c r="ML14" i="6"/>
  <c r="MM76" i="6" l="1"/>
  <c r="MM77" i="6"/>
  <c r="MM74" i="6"/>
  <c r="MM73" i="6"/>
  <c r="MM75" i="6"/>
  <c r="MO13" i="6"/>
  <c r="MM49" i="6"/>
  <c r="MM48" i="6"/>
  <c r="MM35" i="6"/>
  <c r="MM47" i="6"/>
  <c r="MM34" i="6"/>
  <c r="MM36" i="6"/>
  <c r="MM33" i="6"/>
  <c r="MM32" i="6"/>
  <c r="MM27" i="6"/>
  <c r="MM20" i="6"/>
  <c r="MM26" i="6"/>
  <c r="MM15" i="6"/>
  <c r="MM25" i="6"/>
  <c r="MM19" i="6"/>
  <c r="MM14" i="6"/>
  <c r="MN76" i="6" l="1"/>
  <c r="MN77" i="6"/>
  <c r="MN75" i="6"/>
  <c r="MN74" i="6"/>
  <c r="MN73" i="6"/>
  <c r="MP13" i="6"/>
  <c r="MN49" i="6"/>
  <c r="MN48" i="6"/>
  <c r="MN36" i="6"/>
  <c r="MN47" i="6"/>
  <c r="MN35" i="6"/>
  <c r="MN34" i="6"/>
  <c r="MN33" i="6"/>
  <c r="MN32" i="6"/>
  <c r="MN27" i="6"/>
  <c r="MN26" i="6"/>
  <c r="MN25" i="6"/>
  <c r="MN14" i="6"/>
  <c r="MN20" i="6"/>
  <c r="MN19" i="6"/>
  <c r="MN15" i="6"/>
  <c r="MO76" i="6" l="1"/>
  <c r="MO77" i="6"/>
  <c r="MO75" i="6"/>
  <c r="MO73" i="6"/>
  <c r="MO74" i="6"/>
  <c r="MQ13" i="6"/>
  <c r="MO47" i="6"/>
  <c r="MO49" i="6"/>
  <c r="MO48" i="6"/>
  <c r="MO36" i="6"/>
  <c r="MO35" i="6"/>
  <c r="MO32" i="6"/>
  <c r="MO34" i="6"/>
  <c r="MO33" i="6"/>
  <c r="MO26" i="6"/>
  <c r="MO20" i="6"/>
  <c r="MO25" i="6"/>
  <c r="MO27" i="6"/>
  <c r="MO19" i="6"/>
  <c r="MO14" i="6"/>
  <c r="MO15" i="6"/>
  <c r="MP76" i="6" l="1"/>
  <c r="MP77" i="6"/>
  <c r="MP75" i="6"/>
  <c r="MP73" i="6"/>
  <c r="MP74" i="6"/>
  <c r="MR13" i="6"/>
  <c r="MP48" i="6"/>
  <c r="MP49" i="6"/>
  <c r="MP47" i="6"/>
  <c r="MP36" i="6"/>
  <c r="MP35" i="6"/>
  <c r="MP33" i="6"/>
  <c r="MP34" i="6"/>
  <c r="MP32" i="6"/>
  <c r="MP27" i="6"/>
  <c r="MP25" i="6"/>
  <c r="MP26" i="6"/>
  <c r="MP19" i="6"/>
  <c r="MP20" i="6"/>
  <c r="MP15" i="6"/>
  <c r="MP14" i="6"/>
  <c r="MQ76" i="6" l="1"/>
  <c r="MQ77" i="6"/>
  <c r="MQ74" i="6"/>
  <c r="MQ73" i="6"/>
  <c r="MQ75" i="6"/>
  <c r="MS13" i="6"/>
  <c r="MQ49" i="6"/>
  <c r="MQ47" i="6"/>
  <c r="MQ35" i="6"/>
  <c r="MQ34" i="6"/>
  <c r="MQ48" i="6"/>
  <c r="MQ36" i="6"/>
  <c r="MQ27" i="6"/>
  <c r="MQ32" i="6"/>
  <c r="MQ26" i="6"/>
  <c r="MQ20" i="6"/>
  <c r="MQ25" i="6"/>
  <c r="MQ15" i="6"/>
  <c r="MQ33" i="6"/>
  <c r="MQ19" i="6"/>
  <c r="MQ14" i="6"/>
  <c r="MR76" i="6" l="1"/>
  <c r="MR77" i="6"/>
  <c r="MR75" i="6"/>
  <c r="MR74" i="6"/>
  <c r="MR73" i="6"/>
  <c r="MT13" i="6"/>
  <c r="MR49" i="6"/>
  <c r="MR48" i="6"/>
  <c r="MR36" i="6"/>
  <c r="MR47" i="6"/>
  <c r="MR35" i="6"/>
  <c r="MR34" i="6"/>
  <c r="MR33" i="6"/>
  <c r="MR27" i="6"/>
  <c r="MR32" i="6"/>
  <c r="MR25" i="6"/>
  <c r="MR20" i="6"/>
  <c r="MR14" i="6"/>
  <c r="MR19" i="6"/>
  <c r="MR15" i="6"/>
  <c r="MR26" i="6"/>
  <c r="MS76" i="6" l="1"/>
  <c r="MS77" i="6"/>
  <c r="MS75" i="6"/>
  <c r="MS74" i="6"/>
  <c r="MS73" i="6"/>
  <c r="MU13" i="6"/>
  <c r="MS47" i="6"/>
  <c r="MS48" i="6"/>
  <c r="MS49" i="6"/>
  <c r="MS36" i="6"/>
  <c r="MS32" i="6"/>
  <c r="MS34" i="6"/>
  <c r="MS35" i="6"/>
  <c r="MS33" i="6"/>
  <c r="MS26" i="6"/>
  <c r="MS20" i="6"/>
  <c r="MS25" i="6"/>
  <c r="MS27" i="6"/>
  <c r="MS19" i="6"/>
  <c r="MS15" i="6"/>
  <c r="MS14" i="6"/>
  <c r="MT76" i="6" l="1"/>
  <c r="MT77" i="6"/>
  <c r="MT75" i="6"/>
  <c r="MT74" i="6"/>
  <c r="MT73" i="6"/>
  <c r="MT49" i="6"/>
  <c r="MT48" i="6"/>
  <c r="MT47" i="6"/>
  <c r="MT36" i="6"/>
  <c r="MT33" i="6"/>
  <c r="MT32" i="6"/>
  <c r="MT34" i="6"/>
  <c r="MT35" i="6"/>
  <c r="MT27" i="6"/>
  <c r="MT25" i="6"/>
  <c r="MT26" i="6"/>
  <c r="MT19" i="6"/>
  <c r="MT15" i="6"/>
  <c r="MT14" i="6"/>
  <c r="MT20" i="6"/>
  <c r="MV13" i="6"/>
  <c r="MU76" i="6" l="1"/>
  <c r="MU77" i="6"/>
  <c r="MU74" i="6"/>
  <c r="MU73" i="6"/>
  <c r="MU75" i="6"/>
  <c r="MU48" i="6"/>
  <c r="MU49" i="6"/>
  <c r="MU35" i="6"/>
  <c r="MU47" i="6"/>
  <c r="MU36" i="6"/>
  <c r="MU34" i="6"/>
  <c r="MU33" i="6"/>
  <c r="MU32" i="6"/>
  <c r="MU27" i="6"/>
  <c r="MU26" i="6"/>
  <c r="MU20" i="6"/>
  <c r="MU25" i="6"/>
  <c r="MU15" i="6"/>
  <c r="MU19" i="6"/>
  <c r="MU14" i="6"/>
  <c r="MW13" i="6"/>
  <c r="MV76" i="6" l="1"/>
  <c r="MV77" i="6"/>
  <c r="MV75" i="6"/>
  <c r="MV73" i="6"/>
  <c r="MV74" i="6"/>
  <c r="MV49" i="6"/>
  <c r="MV48" i="6"/>
  <c r="MV47" i="6"/>
  <c r="MV36" i="6"/>
  <c r="MV35" i="6"/>
  <c r="MV32" i="6"/>
  <c r="MV34" i="6"/>
  <c r="MV27" i="6"/>
  <c r="MV33" i="6"/>
  <c r="MV26" i="6"/>
  <c r="MV25" i="6"/>
  <c r="MV14" i="6"/>
  <c r="MV20" i="6"/>
  <c r="MV19" i="6"/>
  <c r="MV15" i="6"/>
  <c r="MX13" i="6"/>
  <c r="MW76" i="6" l="1"/>
  <c r="MW77" i="6"/>
  <c r="MW74" i="6"/>
  <c r="MW75" i="6"/>
  <c r="MW73" i="6"/>
  <c r="MW49" i="6"/>
  <c r="MW47" i="6"/>
  <c r="MW48" i="6"/>
  <c r="MW36" i="6"/>
  <c r="MW35" i="6"/>
  <c r="MW34" i="6"/>
  <c r="MW32" i="6"/>
  <c r="MW33" i="6"/>
  <c r="MW26" i="6"/>
  <c r="MW20" i="6"/>
  <c r="MW27" i="6"/>
  <c r="MW25" i="6"/>
  <c r="MW19" i="6"/>
  <c r="MW14" i="6"/>
  <c r="MW15" i="6"/>
  <c r="MY13" i="6"/>
  <c r="MX76" i="6" l="1"/>
  <c r="MX77" i="6"/>
  <c r="MX75" i="6"/>
  <c r="MX74" i="6"/>
  <c r="MX73" i="6"/>
  <c r="MX49" i="6"/>
  <c r="MX48" i="6"/>
  <c r="MX47" i="6"/>
  <c r="MX36" i="6"/>
  <c r="MX35" i="6"/>
  <c r="MX33" i="6"/>
  <c r="MX34" i="6"/>
  <c r="MX32" i="6"/>
  <c r="MX27" i="6"/>
  <c r="MX25" i="6"/>
  <c r="MX19" i="6"/>
  <c r="MX26" i="6"/>
  <c r="MX20" i="6"/>
  <c r="MX15" i="6"/>
  <c r="MX14" i="6"/>
  <c r="MZ13" i="6"/>
  <c r="MY76" i="6" l="1"/>
  <c r="MY77" i="6"/>
  <c r="MY75" i="6"/>
  <c r="MY74" i="6"/>
  <c r="MY73" i="6"/>
  <c r="NA13" i="6"/>
  <c r="MY48" i="6"/>
  <c r="MY35" i="6"/>
  <c r="MY49" i="6"/>
  <c r="MY36" i="6"/>
  <c r="MY34" i="6"/>
  <c r="MY47" i="6"/>
  <c r="MY33" i="6"/>
  <c r="MY32" i="6"/>
  <c r="MY27" i="6"/>
  <c r="MY26" i="6"/>
  <c r="MY20" i="6"/>
  <c r="MY15" i="6"/>
  <c r="MY14" i="6"/>
  <c r="MY19" i="6"/>
  <c r="MY25" i="6"/>
  <c r="MZ76" i="6" l="1"/>
  <c r="MZ77" i="6"/>
  <c r="MZ74" i="6"/>
  <c r="MZ73" i="6"/>
  <c r="MZ75" i="6"/>
  <c r="NB13" i="6"/>
  <c r="MZ49" i="6"/>
  <c r="MZ48" i="6"/>
  <c r="MZ36" i="6"/>
  <c r="MZ47" i="6"/>
  <c r="MZ35" i="6"/>
  <c r="MZ34" i="6"/>
  <c r="MZ33" i="6"/>
  <c r="MZ27" i="6"/>
  <c r="MZ26" i="6"/>
  <c r="MZ25" i="6"/>
  <c r="MZ32" i="6"/>
  <c r="MZ20" i="6"/>
  <c r="MZ14" i="6"/>
  <c r="MZ19" i="6"/>
  <c r="MZ15" i="6"/>
  <c r="NA76" i="6" l="1"/>
  <c r="NA77" i="6"/>
  <c r="NA75" i="6"/>
  <c r="NA74" i="6"/>
  <c r="NA73" i="6"/>
  <c r="NC13" i="6"/>
  <c r="NA49" i="6"/>
  <c r="NA48" i="6"/>
  <c r="NA47" i="6"/>
  <c r="NA36" i="6"/>
  <c r="NA35" i="6"/>
  <c r="NA32" i="6"/>
  <c r="NA34" i="6"/>
  <c r="NA33" i="6"/>
  <c r="NA26" i="6"/>
  <c r="NA27" i="6"/>
  <c r="NA20" i="6"/>
  <c r="NA25" i="6"/>
  <c r="NA19" i="6"/>
  <c r="NA15" i="6"/>
  <c r="NA14" i="6"/>
  <c r="NB76" i="6" l="1"/>
  <c r="NB77" i="6"/>
  <c r="NB75" i="6"/>
  <c r="NB74" i="6"/>
  <c r="NB73" i="6"/>
  <c r="NB49" i="6"/>
  <c r="NB48" i="6"/>
  <c r="NB47" i="6"/>
  <c r="NB34" i="6"/>
  <c r="NB33" i="6"/>
  <c r="NB36" i="6"/>
  <c r="NB35" i="6"/>
  <c r="NB32" i="6"/>
  <c r="NB27" i="6"/>
  <c r="NB26" i="6"/>
  <c r="NB25" i="6"/>
  <c r="NB19" i="6"/>
  <c r="NB15" i="6"/>
  <c r="NB20" i="6"/>
  <c r="NB14" i="6"/>
  <c r="ND13" i="6"/>
  <c r="NC76" i="6" l="1"/>
  <c r="NC77" i="6"/>
  <c r="NC74" i="6"/>
  <c r="NC75" i="6"/>
  <c r="NC73" i="6"/>
  <c r="NE13" i="6"/>
  <c r="NC35" i="6"/>
  <c r="NC48" i="6"/>
  <c r="NC47" i="6"/>
  <c r="NC34" i="6"/>
  <c r="NC49" i="6"/>
  <c r="NC36" i="6"/>
  <c r="NC32" i="6"/>
  <c r="NC33" i="6"/>
  <c r="NC27" i="6"/>
  <c r="NC20" i="6"/>
  <c r="NC26" i="6"/>
  <c r="NC15" i="6"/>
  <c r="NC25" i="6"/>
  <c r="NC19" i="6"/>
  <c r="NC14" i="6"/>
  <c r="ND76" i="6" l="1"/>
  <c r="ND77" i="6"/>
  <c r="ND75" i="6"/>
  <c r="ND74" i="6"/>
  <c r="ND73" i="6"/>
  <c r="NF13" i="6"/>
  <c r="ND49" i="6"/>
  <c r="ND48" i="6"/>
  <c r="ND36" i="6"/>
  <c r="ND47" i="6"/>
  <c r="ND35" i="6"/>
  <c r="ND34" i="6"/>
  <c r="ND33" i="6"/>
  <c r="ND32" i="6"/>
  <c r="ND27" i="6"/>
  <c r="ND26" i="6"/>
  <c r="ND25" i="6"/>
  <c r="ND14" i="6"/>
  <c r="ND20" i="6"/>
  <c r="ND19" i="6"/>
  <c r="ND15" i="6"/>
  <c r="NE76" i="6" l="1"/>
  <c r="NE77" i="6"/>
  <c r="NE75" i="6"/>
  <c r="NE73" i="6"/>
  <c r="NE74" i="6"/>
  <c r="NG13" i="6"/>
  <c r="NE47" i="6"/>
  <c r="NE49" i="6"/>
  <c r="NE48" i="6"/>
  <c r="NE36" i="6"/>
  <c r="NE35" i="6"/>
  <c r="NE32" i="6"/>
  <c r="NE34" i="6"/>
  <c r="NE26" i="6"/>
  <c r="NE20" i="6"/>
  <c r="NE25" i="6"/>
  <c r="NE33" i="6"/>
  <c r="NE27" i="6"/>
  <c r="NE19" i="6"/>
  <c r="NE14" i="6"/>
  <c r="NE15" i="6"/>
  <c r="NF76" i="6" l="1"/>
  <c r="NF77" i="6"/>
  <c r="NF75" i="6"/>
  <c r="NF73" i="6"/>
  <c r="NF74" i="6"/>
  <c r="NH13" i="6"/>
  <c r="NF48" i="6"/>
  <c r="NF49" i="6"/>
  <c r="NF36" i="6"/>
  <c r="NF47" i="6"/>
  <c r="NF35" i="6"/>
  <c r="NF33" i="6"/>
  <c r="NF32" i="6"/>
  <c r="NF27" i="6"/>
  <c r="NF25" i="6"/>
  <c r="NF26" i="6"/>
  <c r="NF34" i="6"/>
  <c r="NF19" i="6"/>
  <c r="NF20" i="6"/>
  <c r="NF15" i="6"/>
  <c r="NF14" i="6"/>
  <c r="NG76" i="6" l="1"/>
  <c r="NG77" i="6"/>
  <c r="NG74" i="6"/>
  <c r="NG73" i="6"/>
  <c r="NG75" i="6"/>
  <c r="NG49" i="6"/>
  <c r="NG48" i="6"/>
  <c r="NG47" i="6"/>
  <c r="NG35" i="6"/>
  <c r="NG34" i="6"/>
  <c r="NG36" i="6"/>
  <c r="NG33" i="6"/>
  <c r="NG32" i="6"/>
  <c r="NG27" i="6"/>
  <c r="NG26" i="6"/>
  <c r="NG20" i="6"/>
  <c r="NG25" i="6"/>
  <c r="NG15" i="6"/>
  <c r="NG19" i="6"/>
  <c r="NG14" i="6"/>
  <c r="NI13" i="6"/>
  <c r="NH76" i="6" l="1"/>
  <c r="NH77" i="6"/>
  <c r="NH75" i="6"/>
  <c r="NH74" i="6"/>
  <c r="NH73" i="6"/>
  <c r="NJ13" i="6"/>
  <c r="NH49" i="6"/>
  <c r="NH48" i="6"/>
  <c r="NH36" i="6"/>
  <c r="NH47" i="6"/>
  <c r="NH34" i="6"/>
  <c r="NH33" i="6"/>
  <c r="NH32" i="6"/>
  <c r="NH27" i="6"/>
  <c r="NH35" i="6"/>
  <c r="NH25" i="6"/>
  <c r="NH26" i="6"/>
  <c r="NH20" i="6"/>
  <c r="NH14" i="6"/>
  <c r="NH19" i="6"/>
  <c r="NH15" i="6"/>
  <c r="NI76" i="6" l="1"/>
  <c r="NI77" i="6"/>
  <c r="NI75" i="6"/>
  <c r="NI74" i="6"/>
  <c r="NI73" i="6"/>
  <c r="NK13" i="6"/>
  <c r="NI49" i="6"/>
  <c r="NI47" i="6"/>
  <c r="NI48" i="6"/>
  <c r="NI36" i="6"/>
  <c r="NI32" i="6"/>
  <c r="NI34" i="6"/>
  <c r="NI35" i="6"/>
  <c r="NI33" i="6"/>
  <c r="NI26" i="6"/>
  <c r="NI20" i="6"/>
  <c r="NI25" i="6"/>
  <c r="NI27" i="6"/>
  <c r="NI19" i="6"/>
  <c r="NI15" i="6"/>
  <c r="NI14" i="6"/>
  <c r="NJ76" i="6" l="1"/>
  <c r="NJ77" i="6"/>
  <c r="NJ75" i="6"/>
  <c r="NJ73" i="6"/>
  <c r="NJ74" i="6"/>
  <c r="NL13" i="6"/>
  <c r="NJ49" i="6"/>
  <c r="NJ48" i="6"/>
  <c r="NJ47" i="6"/>
  <c r="NJ36" i="6"/>
  <c r="NJ35" i="6"/>
  <c r="NJ34" i="6"/>
  <c r="NJ33" i="6"/>
  <c r="NJ32" i="6"/>
  <c r="NJ27" i="6"/>
  <c r="NJ25" i="6"/>
  <c r="NJ26" i="6"/>
  <c r="NJ19" i="6"/>
  <c r="NJ15" i="6"/>
  <c r="NJ14" i="6"/>
  <c r="NJ20" i="6"/>
  <c r="NK76" i="6" l="1"/>
  <c r="NK77" i="6"/>
  <c r="NK74" i="6"/>
  <c r="NK75" i="6"/>
  <c r="NK73" i="6"/>
  <c r="NM13" i="6"/>
  <c r="NK48" i="6"/>
  <c r="NK35" i="6"/>
  <c r="NK49" i="6"/>
  <c r="NK47" i="6"/>
  <c r="NK36" i="6"/>
  <c r="NK34" i="6"/>
  <c r="NK32" i="6"/>
  <c r="NK27" i="6"/>
  <c r="NK33" i="6"/>
  <c r="NK26" i="6"/>
  <c r="NK20" i="6"/>
  <c r="NK25" i="6"/>
  <c r="NK15" i="6"/>
  <c r="NK19" i="6"/>
  <c r="NK14" i="6"/>
  <c r="NL76" i="6" l="1"/>
  <c r="NL77" i="6"/>
  <c r="NL73" i="6"/>
  <c r="NL74" i="6"/>
  <c r="NL75" i="6"/>
  <c r="NN13" i="6"/>
  <c r="NL49" i="6"/>
  <c r="NL48" i="6"/>
  <c r="NL47" i="6"/>
  <c r="NL36" i="6"/>
  <c r="NL35" i="6"/>
  <c r="NL34" i="6"/>
  <c r="NL32" i="6"/>
  <c r="NL27" i="6"/>
  <c r="NL33" i="6"/>
  <c r="NL26" i="6"/>
  <c r="NL25" i="6"/>
  <c r="NL14" i="6"/>
  <c r="NL19" i="6"/>
  <c r="NL20" i="6"/>
  <c r="NL15" i="6"/>
  <c r="NM76" i="6" l="1"/>
  <c r="NM77" i="6"/>
  <c r="NM74" i="6"/>
  <c r="NM73" i="6"/>
  <c r="NM75" i="6"/>
  <c r="NO13" i="6"/>
  <c r="NM49" i="6"/>
  <c r="NM47" i="6"/>
  <c r="NM48" i="6"/>
  <c r="NM35" i="6"/>
  <c r="NM32" i="6"/>
  <c r="NM34" i="6"/>
  <c r="NM36" i="6"/>
  <c r="NM33" i="6"/>
  <c r="NM26" i="6"/>
  <c r="NM20" i="6"/>
  <c r="NM27" i="6"/>
  <c r="NM25" i="6"/>
  <c r="NM19" i="6"/>
  <c r="NM15" i="6"/>
  <c r="NM14" i="6"/>
  <c r="NN76" i="6" l="1"/>
  <c r="NN77" i="6"/>
  <c r="NN75" i="6"/>
  <c r="NN74" i="6"/>
  <c r="NN73" i="6"/>
  <c r="NP13" i="6"/>
  <c r="NN49" i="6"/>
  <c r="NN48" i="6"/>
  <c r="NN47" i="6"/>
  <c r="NN36" i="6"/>
  <c r="NN35" i="6"/>
  <c r="NN34" i="6"/>
  <c r="NN33" i="6"/>
  <c r="NN27" i="6"/>
  <c r="NN25" i="6"/>
  <c r="NN32" i="6"/>
  <c r="NN19" i="6"/>
  <c r="NN20" i="6"/>
  <c r="NN15" i="6"/>
  <c r="NN14" i="6"/>
  <c r="NN26" i="6"/>
  <c r="NO76" i="6" l="1"/>
  <c r="NO77" i="6"/>
  <c r="NO75" i="6"/>
  <c r="NO74" i="6"/>
  <c r="NO73" i="6"/>
  <c r="NQ13" i="6"/>
  <c r="NO49" i="6"/>
  <c r="NO48" i="6"/>
  <c r="NO35" i="6"/>
  <c r="NO47" i="6"/>
  <c r="NO36" i="6"/>
  <c r="NO34" i="6"/>
  <c r="NO33" i="6"/>
  <c r="NO32" i="6"/>
  <c r="NO27" i="6"/>
  <c r="NO26" i="6"/>
  <c r="NO20" i="6"/>
  <c r="NO15" i="6"/>
  <c r="NO14" i="6"/>
  <c r="NO25" i="6"/>
  <c r="NO19" i="6"/>
  <c r="NP76" i="6" l="1"/>
  <c r="NP77" i="6"/>
  <c r="NP75" i="6"/>
  <c r="NP74" i="6"/>
  <c r="NP73" i="6"/>
  <c r="NR13" i="6"/>
  <c r="NP49" i="6"/>
  <c r="NP48" i="6"/>
  <c r="NP36" i="6"/>
  <c r="NP47" i="6"/>
  <c r="NP34" i="6"/>
  <c r="NP35" i="6"/>
  <c r="NP33" i="6"/>
  <c r="NP32" i="6"/>
  <c r="NP27" i="6"/>
  <c r="NP26" i="6"/>
  <c r="NP25" i="6"/>
  <c r="NP20" i="6"/>
  <c r="NP14" i="6"/>
  <c r="NP19" i="6"/>
  <c r="NP15" i="6"/>
  <c r="NQ76" i="6" l="1"/>
  <c r="NQ77" i="6"/>
  <c r="NQ75" i="6"/>
  <c r="NQ73" i="6"/>
  <c r="NQ74" i="6"/>
  <c r="NS13" i="6"/>
  <c r="NQ48" i="6"/>
  <c r="NQ47" i="6"/>
  <c r="NQ49" i="6"/>
  <c r="NQ36" i="6"/>
  <c r="NQ35" i="6"/>
  <c r="NQ34" i="6"/>
  <c r="NQ32" i="6"/>
  <c r="NQ33" i="6"/>
  <c r="NQ26" i="6"/>
  <c r="NQ27" i="6"/>
  <c r="NQ20" i="6"/>
  <c r="NQ25" i="6"/>
  <c r="NQ19" i="6"/>
  <c r="NQ15" i="6"/>
  <c r="NQ14" i="6"/>
  <c r="NR76" i="6" l="1"/>
  <c r="NR77" i="6"/>
  <c r="NR75" i="6"/>
  <c r="NR73" i="6"/>
  <c r="NR74" i="6"/>
  <c r="NR49" i="6"/>
  <c r="NR47" i="6"/>
  <c r="NR48" i="6"/>
  <c r="NR36" i="6"/>
  <c r="NR35" i="6"/>
  <c r="NR33" i="6"/>
  <c r="NR34" i="6"/>
  <c r="NR32" i="6"/>
  <c r="NR27" i="6"/>
  <c r="NR26" i="6"/>
  <c r="NR25" i="6"/>
  <c r="NR19" i="6"/>
  <c r="NR15" i="6"/>
  <c r="NR20" i="6"/>
  <c r="NR14" i="6"/>
  <c r="NT13" i="6"/>
  <c r="NS76" i="6" l="1"/>
  <c r="NS77" i="6"/>
  <c r="NS74" i="6"/>
  <c r="NS73" i="6"/>
  <c r="NS75" i="6"/>
  <c r="NU13" i="6"/>
  <c r="NS35" i="6"/>
  <c r="NS49" i="6"/>
  <c r="NS47" i="6"/>
  <c r="NS48" i="6"/>
  <c r="NS34" i="6"/>
  <c r="NS36" i="6"/>
  <c r="NS27" i="6"/>
  <c r="NS32" i="6"/>
  <c r="NS33" i="6"/>
  <c r="NS20" i="6"/>
  <c r="NS15" i="6"/>
  <c r="NS26" i="6"/>
  <c r="NS25" i="6"/>
  <c r="NS19" i="6"/>
  <c r="NS14" i="6"/>
  <c r="NT76" i="6" l="1"/>
  <c r="NT77" i="6"/>
  <c r="NT75" i="6"/>
  <c r="NT74" i="6"/>
  <c r="NT73" i="6"/>
  <c r="NV13" i="6"/>
  <c r="NT49" i="6"/>
  <c r="NT48" i="6"/>
  <c r="NT36" i="6"/>
  <c r="NT47" i="6"/>
  <c r="NT35" i="6"/>
  <c r="NT33" i="6"/>
  <c r="NT32" i="6"/>
  <c r="NT27" i="6"/>
  <c r="NT34" i="6"/>
  <c r="NT26" i="6"/>
  <c r="NT25" i="6"/>
  <c r="NT14" i="6"/>
  <c r="NT20" i="6"/>
  <c r="NT19" i="6"/>
  <c r="NT15" i="6"/>
  <c r="NU76" i="6" l="1"/>
  <c r="NU77" i="6"/>
  <c r="NU75" i="6"/>
  <c r="NU74" i="6"/>
  <c r="NU73" i="6"/>
  <c r="NW13" i="6"/>
  <c r="NU47" i="6"/>
  <c r="NU48" i="6"/>
  <c r="NU49" i="6"/>
  <c r="NU36" i="6"/>
  <c r="NU34" i="6"/>
  <c r="NU32" i="6"/>
  <c r="NU35" i="6"/>
  <c r="NU33" i="6"/>
  <c r="NU26" i="6"/>
  <c r="NU20" i="6"/>
  <c r="NU25" i="6"/>
  <c r="NU19" i="6"/>
  <c r="NU27" i="6"/>
  <c r="NU14" i="6"/>
  <c r="NU15" i="6"/>
  <c r="NV76" i="6" l="1"/>
  <c r="NV77" i="6"/>
  <c r="NV75" i="6"/>
  <c r="NV74" i="6"/>
  <c r="NV73" i="6"/>
  <c r="NX13" i="6"/>
  <c r="NV49" i="6"/>
  <c r="NV48" i="6"/>
  <c r="NV47" i="6"/>
  <c r="NV36" i="6"/>
  <c r="NV35" i="6"/>
  <c r="NV34" i="6"/>
  <c r="NV33" i="6"/>
  <c r="NV32" i="6"/>
  <c r="NV27" i="6"/>
  <c r="NV25" i="6"/>
  <c r="NV26" i="6"/>
  <c r="NV19" i="6"/>
  <c r="NV20" i="6"/>
  <c r="NV15" i="6"/>
  <c r="NV14" i="6"/>
  <c r="NW76" i="6" l="1"/>
  <c r="NW77" i="6"/>
  <c r="NW74" i="6"/>
  <c r="NW73" i="6"/>
  <c r="NW75" i="6"/>
  <c r="NW49" i="6"/>
  <c r="NW48" i="6"/>
  <c r="NW47" i="6"/>
  <c r="NW35" i="6"/>
  <c r="NW34" i="6"/>
  <c r="NW36" i="6"/>
  <c r="NW33" i="6"/>
  <c r="NW32" i="6"/>
  <c r="NW27" i="6"/>
  <c r="NW26" i="6"/>
  <c r="NW20" i="6"/>
  <c r="NW25" i="6"/>
  <c r="NW15" i="6"/>
  <c r="NW19" i="6"/>
  <c r="NW14" i="6"/>
  <c r="NY13" i="6"/>
  <c r="NX76" i="6" l="1"/>
  <c r="NX77" i="6"/>
  <c r="NX75" i="6"/>
  <c r="NX74" i="6"/>
  <c r="NX73" i="6"/>
  <c r="NX49" i="6"/>
  <c r="NX48" i="6"/>
  <c r="NX36" i="6"/>
  <c r="NX47" i="6"/>
  <c r="NX32" i="6"/>
  <c r="NX35" i="6"/>
  <c r="NX34" i="6"/>
  <c r="NX27" i="6"/>
  <c r="NX33" i="6"/>
  <c r="NX25" i="6"/>
  <c r="NX26" i="6"/>
  <c r="NX20" i="6"/>
  <c r="NX14" i="6"/>
  <c r="NX19" i="6"/>
  <c r="NX15" i="6"/>
  <c r="NZ13" i="6"/>
  <c r="NY76" i="6" l="1"/>
  <c r="NY77" i="6"/>
  <c r="NY75" i="6"/>
  <c r="NY74" i="6"/>
  <c r="NY73" i="6"/>
  <c r="NY47" i="6"/>
  <c r="NY49" i="6"/>
  <c r="NY48" i="6"/>
  <c r="NY35" i="6"/>
  <c r="NY34" i="6"/>
  <c r="NY32" i="6"/>
  <c r="NY33" i="6"/>
  <c r="NY36" i="6"/>
  <c r="NY26" i="6"/>
  <c r="NY20" i="6"/>
  <c r="NY25" i="6"/>
  <c r="NY27" i="6"/>
  <c r="NY19" i="6"/>
  <c r="NY15" i="6"/>
  <c r="NY14" i="6"/>
  <c r="OA13" i="6"/>
  <c r="NZ76" i="6" l="1"/>
  <c r="NZ77" i="6"/>
  <c r="NZ75" i="6"/>
  <c r="NZ73" i="6"/>
  <c r="NZ74" i="6"/>
  <c r="NZ49" i="6"/>
  <c r="NZ48" i="6"/>
  <c r="NZ47" i="6"/>
  <c r="NZ36" i="6"/>
  <c r="NZ34" i="6"/>
  <c r="NZ35" i="6"/>
  <c r="NZ33" i="6"/>
  <c r="NZ32" i="6"/>
  <c r="NZ27" i="6"/>
  <c r="NZ25" i="6"/>
  <c r="NZ26" i="6"/>
  <c r="NZ19" i="6"/>
  <c r="NZ15" i="6"/>
  <c r="NZ14" i="6"/>
  <c r="NZ20" i="6"/>
  <c r="OB13" i="6"/>
  <c r="OA76" i="6" l="1"/>
  <c r="OA77" i="6"/>
  <c r="OA74" i="6"/>
  <c r="OA73" i="6"/>
  <c r="OA75" i="6"/>
  <c r="OA48" i="6"/>
  <c r="OA35" i="6"/>
  <c r="OA49" i="6"/>
  <c r="OA36" i="6"/>
  <c r="OA34" i="6"/>
  <c r="OA47" i="6"/>
  <c r="OA32" i="6"/>
  <c r="OA33" i="6"/>
  <c r="OA27" i="6"/>
  <c r="OA26" i="6"/>
  <c r="OA20" i="6"/>
  <c r="OA25" i="6"/>
  <c r="OA15" i="6"/>
  <c r="OA19" i="6"/>
  <c r="OA14" i="6"/>
  <c r="OC13" i="6"/>
  <c r="OB76" i="6" l="1"/>
  <c r="OB77" i="6"/>
  <c r="OB73" i="6"/>
  <c r="OB74" i="6"/>
  <c r="OB75" i="6"/>
  <c r="OD13" i="6"/>
  <c r="OB49" i="6"/>
  <c r="OB48" i="6"/>
  <c r="OB47" i="6"/>
  <c r="OB36" i="6"/>
  <c r="OB35" i="6"/>
  <c r="OB34" i="6"/>
  <c r="OB33" i="6"/>
  <c r="OB27" i="6"/>
  <c r="OB26" i="6"/>
  <c r="OB32" i="6"/>
  <c r="OB25" i="6"/>
  <c r="OB14" i="6"/>
  <c r="OB20" i="6"/>
  <c r="OB19" i="6"/>
  <c r="OB15" i="6"/>
  <c r="OC76" i="6" l="1"/>
  <c r="OC77" i="6"/>
  <c r="OC75" i="6"/>
  <c r="OC74" i="6"/>
  <c r="OC73" i="6"/>
  <c r="OE13" i="6"/>
  <c r="OC49" i="6"/>
  <c r="OC47" i="6"/>
  <c r="OC48" i="6"/>
  <c r="OC36" i="6"/>
  <c r="OC35" i="6"/>
  <c r="OC32" i="6"/>
  <c r="OC34" i="6"/>
  <c r="OC33" i="6"/>
  <c r="OC26" i="6"/>
  <c r="OC20" i="6"/>
  <c r="OC27" i="6"/>
  <c r="OC25" i="6"/>
  <c r="OC19" i="6"/>
  <c r="OC14" i="6"/>
  <c r="OC15" i="6"/>
  <c r="OD76" i="6" l="1"/>
  <c r="OD77" i="6"/>
  <c r="OD75" i="6"/>
  <c r="OD74" i="6"/>
  <c r="OD73" i="6"/>
  <c r="OF13" i="6"/>
  <c r="OD49" i="6"/>
  <c r="OD48" i="6"/>
  <c r="OD47" i="6"/>
  <c r="OD36" i="6"/>
  <c r="OD33" i="6"/>
  <c r="OD35" i="6"/>
  <c r="OD34" i="6"/>
  <c r="OD32" i="6"/>
  <c r="OD27" i="6"/>
  <c r="OD25" i="6"/>
  <c r="OD26" i="6"/>
  <c r="OD19" i="6"/>
  <c r="OD20" i="6"/>
  <c r="OD15" i="6"/>
  <c r="OD14" i="6"/>
  <c r="OE76" i="6" l="1"/>
  <c r="OE77" i="6"/>
  <c r="OE75" i="6"/>
  <c r="OE74" i="6"/>
  <c r="OE73" i="6"/>
  <c r="OG13" i="6"/>
  <c r="OE35" i="6"/>
  <c r="OE48" i="6"/>
  <c r="OE49" i="6"/>
  <c r="OE47" i="6"/>
  <c r="OE36" i="6"/>
  <c r="OE34" i="6"/>
  <c r="OE33" i="6"/>
  <c r="OE32" i="6"/>
  <c r="OE27" i="6"/>
  <c r="OE26" i="6"/>
  <c r="OE20" i="6"/>
  <c r="OE15" i="6"/>
  <c r="OE14" i="6"/>
  <c r="OE25" i="6"/>
  <c r="OE19" i="6"/>
  <c r="OF76" i="6" l="1"/>
  <c r="OF77" i="6"/>
  <c r="OF75" i="6"/>
  <c r="OF73" i="6"/>
  <c r="OF74" i="6"/>
  <c r="OH13" i="6"/>
  <c r="OF49" i="6"/>
  <c r="OF48" i="6"/>
  <c r="OF36" i="6"/>
  <c r="OF47" i="6"/>
  <c r="OF35" i="6"/>
  <c r="OF34" i="6"/>
  <c r="OF32" i="6"/>
  <c r="OF33" i="6"/>
  <c r="OF27" i="6"/>
  <c r="OF26" i="6"/>
  <c r="OF25" i="6"/>
  <c r="OF20" i="6"/>
  <c r="OF14" i="6"/>
  <c r="OF19" i="6"/>
  <c r="OF15" i="6"/>
  <c r="OG76" i="6" l="1"/>
  <c r="OG77" i="6"/>
  <c r="OG73" i="6"/>
  <c r="OG75" i="6"/>
  <c r="OG74" i="6"/>
  <c r="OI13" i="6"/>
  <c r="OG48" i="6"/>
  <c r="OG47" i="6"/>
  <c r="OG49" i="6"/>
  <c r="OG36" i="6"/>
  <c r="OG35" i="6"/>
  <c r="OG34" i="6"/>
  <c r="OG32" i="6"/>
  <c r="OG26" i="6"/>
  <c r="OG33" i="6"/>
  <c r="OG27" i="6"/>
  <c r="OG20" i="6"/>
  <c r="OG25" i="6"/>
  <c r="OG19" i="6"/>
  <c r="OG15" i="6"/>
  <c r="OG14" i="6"/>
  <c r="OH76" i="6" l="1"/>
  <c r="OH77" i="6"/>
  <c r="OH75" i="6"/>
  <c r="OH74" i="6"/>
  <c r="OH73" i="6"/>
  <c r="OH49" i="6"/>
  <c r="OH47" i="6"/>
  <c r="OH48" i="6"/>
  <c r="OH35" i="6"/>
  <c r="OH33" i="6"/>
  <c r="OH34" i="6"/>
  <c r="OH36" i="6"/>
  <c r="OH32" i="6"/>
  <c r="OH27" i="6"/>
  <c r="OH26" i="6"/>
  <c r="OH25" i="6"/>
  <c r="OH19" i="6"/>
  <c r="OH15" i="6"/>
  <c r="OH20" i="6"/>
  <c r="OH14" i="6"/>
  <c r="OJ13" i="6"/>
  <c r="OI76" i="6" l="1"/>
  <c r="OI77" i="6"/>
  <c r="OI74" i="6"/>
  <c r="OI73" i="6"/>
  <c r="OI75" i="6"/>
  <c r="OI48" i="6"/>
  <c r="OI49" i="6"/>
  <c r="OI35" i="6"/>
  <c r="OI47" i="6"/>
  <c r="OI34" i="6"/>
  <c r="OI36" i="6"/>
  <c r="OI33" i="6"/>
  <c r="OI32" i="6"/>
  <c r="OI27" i="6"/>
  <c r="OI20" i="6"/>
  <c r="OI15" i="6"/>
  <c r="OI25" i="6"/>
  <c r="OI19" i="6"/>
  <c r="OI26" i="6"/>
  <c r="OI14" i="6"/>
  <c r="OK13" i="6"/>
  <c r="OJ76" i="6" l="1"/>
  <c r="OJ77" i="6"/>
  <c r="OJ75" i="6"/>
  <c r="OJ74" i="6"/>
  <c r="OJ73" i="6"/>
  <c r="OJ49" i="6"/>
  <c r="OJ48" i="6"/>
  <c r="OJ36" i="6"/>
  <c r="OJ47" i="6"/>
  <c r="OJ34" i="6"/>
  <c r="OJ33" i="6"/>
  <c r="OJ32" i="6"/>
  <c r="OJ35" i="6"/>
  <c r="OJ27" i="6"/>
  <c r="OJ26" i="6"/>
  <c r="OJ25" i="6"/>
  <c r="OJ14" i="6"/>
  <c r="OJ20" i="6"/>
  <c r="OJ19" i="6"/>
  <c r="OJ15" i="6"/>
  <c r="OL13" i="6"/>
  <c r="OK76" i="6" l="1"/>
  <c r="OK77" i="6"/>
  <c r="OK75" i="6"/>
  <c r="OK74" i="6"/>
  <c r="OK73" i="6"/>
  <c r="OK49" i="6"/>
  <c r="OK47" i="6"/>
  <c r="OK48" i="6"/>
  <c r="OK36" i="6"/>
  <c r="OK34" i="6"/>
  <c r="OK32" i="6"/>
  <c r="OK35" i="6"/>
  <c r="OK33" i="6"/>
  <c r="OK26" i="6"/>
  <c r="OK20" i="6"/>
  <c r="OK25" i="6"/>
  <c r="OK27" i="6"/>
  <c r="OK19" i="6"/>
  <c r="OK14" i="6"/>
  <c r="OK15" i="6"/>
  <c r="OM13" i="6"/>
  <c r="OL76" i="6" l="1"/>
  <c r="OL77" i="6"/>
  <c r="OL75" i="6"/>
  <c r="OL73" i="6"/>
  <c r="OL74" i="6"/>
  <c r="OL48" i="6"/>
  <c r="OL49" i="6"/>
  <c r="OL47" i="6"/>
  <c r="OL36" i="6"/>
  <c r="OL35" i="6"/>
  <c r="OL34" i="6"/>
  <c r="OL33" i="6"/>
  <c r="OL32" i="6"/>
  <c r="OL27" i="6"/>
  <c r="OL25" i="6"/>
  <c r="OL26" i="6"/>
  <c r="OL19" i="6"/>
  <c r="OL20" i="6"/>
  <c r="OL15" i="6"/>
  <c r="OL14" i="6"/>
  <c r="ON13" i="6"/>
  <c r="OM76" i="6" l="1"/>
  <c r="OM77" i="6"/>
  <c r="OM74" i="6"/>
  <c r="OM75" i="6"/>
  <c r="OM73" i="6"/>
  <c r="OO13" i="6"/>
  <c r="OM49" i="6"/>
  <c r="OM47" i="6"/>
  <c r="OM35" i="6"/>
  <c r="OM48" i="6"/>
  <c r="OM34" i="6"/>
  <c r="OM36" i="6"/>
  <c r="OM32" i="6"/>
  <c r="OM27" i="6"/>
  <c r="OM33" i="6"/>
  <c r="OM26" i="6"/>
  <c r="OM20" i="6"/>
  <c r="OM25" i="6"/>
  <c r="OM15" i="6"/>
  <c r="OM19" i="6"/>
  <c r="OM14" i="6"/>
  <c r="ON76" i="6" l="1"/>
  <c r="ON77" i="6"/>
  <c r="ON74" i="6"/>
  <c r="ON73" i="6"/>
  <c r="ON75" i="6"/>
  <c r="OP13" i="6"/>
  <c r="ON49" i="6"/>
  <c r="ON48" i="6"/>
  <c r="ON36" i="6"/>
  <c r="ON47" i="6"/>
  <c r="ON35" i="6"/>
  <c r="ON34" i="6"/>
  <c r="ON32" i="6"/>
  <c r="ON27" i="6"/>
  <c r="ON33" i="6"/>
  <c r="ON25" i="6"/>
  <c r="ON20" i="6"/>
  <c r="ON26" i="6"/>
  <c r="ON14" i="6"/>
  <c r="ON19" i="6"/>
  <c r="ON15" i="6"/>
  <c r="OO76" i="6" l="1"/>
  <c r="OO77" i="6"/>
  <c r="OO75" i="6"/>
  <c r="OO74" i="6"/>
  <c r="OO73" i="6"/>
  <c r="OQ13" i="6"/>
  <c r="OO47" i="6"/>
  <c r="OO48" i="6"/>
  <c r="OO49" i="6"/>
  <c r="OO36" i="6"/>
  <c r="OO35" i="6"/>
  <c r="OO32" i="6"/>
  <c r="OO33" i="6"/>
  <c r="OO34" i="6"/>
  <c r="OO26" i="6"/>
  <c r="OO20" i="6"/>
  <c r="OO25" i="6"/>
  <c r="OO27" i="6"/>
  <c r="OO19" i="6"/>
  <c r="OO15" i="6"/>
  <c r="OO14" i="6"/>
  <c r="OP76" i="6" l="1"/>
  <c r="OP77" i="6"/>
  <c r="OP75" i="6"/>
  <c r="OP74" i="6"/>
  <c r="OP73" i="6"/>
  <c r="OR13" i="6"/>
  <c r="OP49" i="6"/>
  <c r="OP48" i="6"/>
  <c r="OP36" i="6"/>
  <c r="OP34" i="6"/>
  <c r="OP35" i="6"/>
  <c r="OP33" i="6"/>
  <c r="OP47" i="6"/>
  <c r="OP32" i="6"/>
  <c r="OP27" i="6"/>
  <c r="OP25" i="6"/>
  <c r="OP26" i="6"/>
  <c r="OP19" i="6"/>
  <c r="OP15" i="6"/>
  <c r="OP14" i="6"/>
  <c r="OP20" i="6"/>
  <c r="OQ76" i="6" l="1"/>
  <c r="OQ77" i="6"/>
  <c r="OQ74" i="6"/>
  <c r="OQ73" i="6"/>
  <c r="OQ75" i="6"/>
  <c r="OS13" i="6"/>
  <c r="OQ49" i="6"/>
  <c r="OQ48" i="6"/>
  <c r="OQ35" i="6"/>
  <c r="OQ47" i="6"/>
  <c r="OQ36" i="6"/>
  <c r="OQ34" i="6"/>
  <c r="OQ33" i="6"/>
  <c r="OQ27" i="6"/>
  <c r="OQ32" i="6"/>
  <c r="OQ26" i="6"/>
  <c r="OQ20" i="6"/>
  <c r="OQ25" i="6"/>
  <c r="OQ15" i="6"/>
  <c r="OQ19" i="6"/>
  <c r="OQ14" i="6"/>
  <c r="OR76" i="6" l="1"/>
  <c r="OR77" i="6"/>
  <c r="OR75" i="6"/>
  <c r="OR74" i="6"/>
  <c r="OR73" i="6"/>
  <c r="OT13" i="6"/>
  <c r="OR49" i="6"/>
  <c r="OR48" i="6"/>
  <c r="OR47" i="6"/>
  <c r="OR36" i="6"/>
  <c r="OR35" i="6"/>
  <c r="OR34" i="6"/>
  <c r="OR33" i="6"/>
  <c r="OR32" i="6"/>
  <c r="OR27" i="6"/>
  <c r="OR26" i="6"/>
  <c r="OR25" i="6"/>
  <c r="OR14" i="6"/>
  <c r="OR20" i="6"/>
  <c r="OR19" i="6"/>
  <c r="OR15" i="6"/>
  <c r="OS76" i="6" l="1"/>
  <c r="OS77" i="6"/>
  <c r="OS75" i="6"/>
  <c r="OS73" i="6"/>
  <c r="OS74" i="6"/>
  <c r="OU13" i="6"/>
  <c r="OS49" i="6"/>
  <c r="OS47" i="6"/>
  <c r="OS48" i="6"/>
  <c r="OS35" i="6"/>
  <c r="OS32" i="6"/>
  <c r="OS36" i="6"/>
  <c r="OS33" i="6"/>
  <c r="OS34" i="6"/>
  <c r="OS26" i="6"/>
  <c r="OS20" i="6"/>
  <c r="OS27" i="6"/>
  <c r="OS25" i="6"/>
  <c r="OS19" i="6"/>
  <c r="OS15" i="6"/>
  <c r="OS14" i="6"/>
  <c r="OT76" i="6" l="1"/>
  <c r="OT77" i="6"/>
  <c r="OT75" i="6"/>
  <c r="OT74" i="6"/>
  <c r="OT73" i="6"/>
  <c r="OV13" i="6"/>
  <c r="OT49" i="6"/>
  <c r="OT48" i="6"/>
  <c r="OT47" i="6"/>
  <c r="OT34" i="6"/>
  <c r="OT33" i="6"/>
  <c r="OT35" i="6"/>
  <c r="OT36" i="6"/>
  <c r="OT32" i="6"/>
  <c r="OT27" i="6"/>
  <c r="OT25" i="6"/>
  <c r="OT26" i="6"/>
  <c r="OT19" i="6"/>
  <c r="OT20" i="6"/>
  <c r="OT15" i="6"/>
  <c r="OT14" i="6"/>
  <c r="OU76" i="6" l="1"/>
  <c r="OU77" i="6"/>
  <c r="OU75" i="6"/>
  <c r="OU74" i="6"/>
  <c r="OU73" i="6"/>
  <c r="OW13" i="6"/>
  <c r="OU35" i="6"/>
  <c r="OU49" i="6"/>
  <c r="OU47" i="6"/>
  <c r="OU36" i="6"/>
  <c r="OU34" i="6"/>
  <c r="OU48" i="6"/>
  <c r="OU33" i="6"/>
  <c r="OU32" i="6"/>
  <c r="OU27" i="6"/>
  <c r="OU26" i="6"/>
  <c r="OU20" i="6"/>
  <c r="OU15" i="6"/>
  <c r="OU25" i="6"/>
  <c r="OU14" i="6"/>
  <c r="OU19" i="6"/>
  <c r="OV76" i="6" l="1"/>
  <c r="OV77" i="6"/>
  <c r="OV75" i="6"/>
  <c r="OV73" i="6"/>
  <c r="OV74" i="6"/>
  <c r="OX13" i="6"/>
  <c r="OV49" i="6"/>
  <c r="OV48" i="6"/>
  <c r="OV36" i="6"/>
  <c r="OV47" i="6"/>
  <c r="OV35" i="6"/>
  <c r="OV34" i="6"/>
  <c r="OV27" i="6"/>
  <c r="OV32" i="6"/>
  <c r="OV26" i="6"/>
  <c r="OV25" i="6"/>
  <c r="OV33" i="6"/>
  <c r="OV20" i="6"/>
  <c r="OV14" i="6"/>
  <c r="OV19" i="6"/>
  <c r="OV15" i="6"/>
  <c r="OW76" i="6" l="1"/>
  <c r="OW77" i="6"/>
  <c r="OW75" i="6"/>
  <c r="OW73" i="6"/>
  <c r="OW74" i="6"/>
  <c r="OY13" i="6"/>
  <c r="OW48" i="6"/>
  <c r="OW47" i="6"/>
  <c r="OW49" i="6"/>
  <c r="OW36" i="6"/>
  <c r="OW35" i="6"/>
  <c r="OW34" i="6"/>
  <c r="OW32" i="6"/>
  <c r="OW33" i="6"/>
  <c r="OW26" i="6"/>
  <c r="OW27" i="6"/>
  <c r="OW20" i="6"/>
  <c r="OW25" i="6"/>
  <c r="OW19" i="6"/>
  <c r="OW15" i="6"/>
  <c r="OW14" i="6"/>
  <c r="OX76" i="6" l="1"/>
  <c r="OX77" i="6"/>
  <c r="OX75" i="6"/>
  <c r="OX74" i="6"/>
  <c r="OX73" i="6"/>
  <c r="OX49" i="6"/>
  <c r="OX48" i="6"/>
  <c r="OX47" i="6"/>
  <c r="OX35" i="6"/>
  <c r="OX36" i="6"/>
  <c r="OX33" i="6"/>
  <c r="OX34" i="6"/>
  <c r="OX32" i="6"/>
  <c r="OX27" i="6"/>
  <c r="OX26" i="6"/>
  <c r="OX25" i="6"/>
  <c r="OX19" i="6"/>
  <c r="OX15" i="6"/>
  <c r="OX20" i="6"/>
  <c r="OX14" i="6"/>
  <c r="OZ13" i="6"/>
  <c r="OY76" i="6" l="1"/>
  <c r="OY77" i="6"/>
  <c r="OY74" i="6"/>
  <c r="OY73" i="6"/>
  <c r="OY75" i="6"/>
  <c r="PA13" i="6"/>
  <c r="OY49" i="6"/>
  <c r="OY48" i="6"/>
  <c r="OY35" i="6"/>
  <c r="OY47" i="6"/>
  <c r="OY34" i="6"/>
  <c r="OY36" i="6"/>
  <c r="OY33" i="6"/>
  <c r="OY32" i="6"/>
  <c r="OY27" i="6"/>
  <c r="OY20" i="6"/>
  <c r="OY26" i="6"/>
  <c r="OY15" i="6"/>
  <c r="OY25" i="6"/>
  <c r="OY19" i="6"/>
  <c r="OY14" i="6"/>
  <c r="OZ76" i="6" l="1"/>
  <c r="OZ77" i="6"/>
  <c r="OZ75" i="6"/>
  <c r="OZ74" i="6"/>
  <c r="OZ73" i="6"/>
  <c r="PB13" i="6"/>
  <c r="OZ49" i="6"/>
  <c r="OZ48" i="6"/>
  <c r="OZ36" i="6"/>
  <c r="OZ47" i="6"/>
  <c r="OZ35" i="6"/>
  <c r="OZ34" i="6"/>
  <c r="OZ33" i="6"/>
  <c r="OZ32" i="6"/>
  <c r="OZ27" i="6"/>
  <c r="OZ26" i="6"/>
  <c r="OZ25" i="6"/>
  <c r="OZ14" i="6"/>
  <c r="OZ20" i="6"/>
  <c r="OZ19" i="6"/>
  <c r="OZ15" i="6"/>
  <c r="PA76" i="6" l="1"/>
  <c r="PA77" i="6"/>
  <c r="PA75" i="6"/>
  <c r="PA73" i="6"/>
  <c r="PA74" i="6"/>
  <c r="PC13" i="6"/>
  <c r="PA47" i="6"/>
  <c r="PA49" i="6"/>
  <c r="PA48" i="6"/>
  <c r="PA36" i="6"/>
  <c r="PA34" i="6"/>
  <c r="PA32" i="6"/>
  <c r="PA35" i="6"/>
  <c r="PA33" i="6"/>
  <c r="PA26" i="6"/>
  <c r="PA20" i="6"/>
  <c r="PA25" i="6"/>
  <c r="PA27" i="6"/>
  <c r="PA19" i="6"/>
  <c r="PA14" i="6"/>
  <c r="PA15" i="6"/>
  <c r="PB76" i="6" l="1"/>
  <c r="PB77" i="6"/>
  <c r="PB75" i="6"/>
  <c r="PB73" i="6"/>
  <c r="PB74" i="6"/>
  <c r="PD13" i="6"/>
  <c r="PB48" i="6"/>
  <c r="PB49" i="6"/>
  <c r="PB47" i="6"/>
  <c r="PB36" i="6"/>
  <c r="PB35" i="6"/>
  <c r="PB34" i="6"/>
  <c r="PB33" i="6"/>
  <c r="PB32" i="6"/>
  <c r="PB27" i="6"/>
  <c r="PB25" i="6"/>
  <c r="PB26" i="6"/>
  <c r="PB19" i="6"/>
  <c r="PB20" i="6"/>
  <c r="PB15" i="6"/>
  <c r="PB14" i="6"/>
  <c r="PC76" i="6" l="1"/>
  <c r="PC77" i="6"/>
  <c r="PC74" i="6"/>
  <c r="PC73" i="6"/>
  <c r="PC75" i="6"/>
  <c r="PC49" i="6"/>
  <c r="PC47" i="6"/>
  <c r="PC35" i="6"/>
  <c r="PC48" i="6"/>
  <c r="PC34" i="6"/>
  <c r="PC36" i="6"/>
  <c r="PC32" i="6"/>
  <c r="PC33" i="6"/>
  <c r="PC27" i="6"/>
  <c r="PC26" i="6"/>
  <c r="PC20" i="6"/>
  <c r="PC25" i="6"/>
  <c r="PC15" i="6"/>
  <c r="PC19" i="6"/>
  <c r="PC14" i="6"/>
  <c r="PE13" i="6"/>
  <c r="PD76" i="6" l="1"/>
  <c r="PD77" i="6"/>
  <c r="PD74" i="6"/>
  <c r="PD75" i="6"/>
  <c r="PD73" i="6"/>
  <c r="PD49" i="6"/>
  <c r="PD48" i="6"/>
  <c r="PD36" i="6"/>
  <c r="PD35" i="6"/>
  <c r="PD47" i="6"/>
  <c r="PD34" i="6"/>
  <c r="PD33" i="6"/>
  <c r="PD27" i="6"/>
  <c r="PD25" i="6"/>
  <c r="PD20" i="6"/>
  <c r="PD14" i="6"/>
  <c r="PD26" i="6"/>
  <c r="PD19" i="6"/>
  <c r="PD15" i="6"/>
  <c r="PD32" i="6"/>
  <c r="PF13" i="6"/>
  <c r="PE76" i="6" l="1"/>
  <c r="PE77" i="6"/>
  <c r="PE75" i="6"/>
  <c r="PE74" i="6"/>
  <c r="PE73" i="6"/>
  <c r="PE47" i="6"/>
  <c r="PE36" i="6"/>
  <c r="PE48" i="6"/>
  <c r="PE49" i="6"/>
  <c r="PE34" i="6"/>
  <c r="PE32" i="6"/>
  <c r="PE33" i="6"/>
  <c r="PE35" i="6"/>
  <c r="PE26" i="6"/>
  <c r="PE20" i="6"/>
  <c r="PE25" i="6"/>
  <c r="PE27" i="6"/>
  <c r="PE19" i="6"/>
  <c r="PE15" i="6"/>
  <c r="PE14" i="6"/>
  <c r="PG13" i="6"/>
  <c r="PF76" i="6" l="1"/>
  <c r="PF77" i="6"/>
  <c r="PF75" i="6"/>
  <c r="PF74" i="6"/>
  <c r="PF73" i="6"/>
  <c r="PF49" i="6"/>
  <c r="PF48" i="6"/>
  <c r="PF47" i="6"/>
  <c r="PF35" i="6"/>
  <c r="PF34" i="6"/>
  <c r="PF36" i="6"/>
  <c r="PF33" i="6"/>
  <c r="PF32" i="6"/>
  <c r="PF27" i="6"/>
  <c r="PF25" i="6"/>
  <c r="PF26" i="6"/>
  <c r="PF19" i="6"/>
  <c r="PF15" i="6"/>
  <c r="PF14" i="6"/>
  <c r="PF20" i="6"/>
  <c r="PH13" i="6"/>
  <c r="PG76" i="6" l="1"/>
  <c r="PG77" i="6"/>
  <c r="PG74" i="6"/>
  <c r="PG73" i="6"/>
  <c r="PG75" i="6"/>
  <c r="PG48" i="6"/>
  <c r="PG35" i="6"/>
  <c r="PG47" i="6"/>
  <c r="PG49" i="6"/>
  <c r="PG36" i="6"/>
  <c r="PG34" i="6"/>
  <c r="PG33" i="6"/>
  <c r="PG32" i="6"/>
  <c r="PG27" i="6"/>
  <c r="PG26" i="6"/>
  <c r="PG20" i="6"/>
  <c r="PG25" i="6"/>
  <c r="PG15" i="6"/>
  <c r="PG19" i="6"/>
  <c r="PG14" i="6"/>
  <c r="PI13" i="6"/>
  <c r="PH76" i="6" l="1"/>
  <c r="PH77" i="6"/>
  <c r="PH75" i="6"/>
  <c r="PH73" i="6"/>
  <c r="PH74" i="6"/>
  <c r="PH49" i="6"/>
  <c r="PH48" i="6"/>
  <c r="PH47" i="6"/>
  <c r="PH36" i="6"/>
  <c r="PH35" i="6"/>
  <c r="PH34" i="6"/>
  <c r="PH32" i="6"/>
  <c r="PH33" i="6"/>
  <c r="PH27" i="6"/>
  <c r="PH26" i="6"/>
  <c r="PH20" i="6"/>
  <c r="PH25" i="6"/>
  <c r="PH14" i="6"/>
  <c r="PH19" i="6"/>
  <c r="PH15" i="6"/>
  <c r="PJ13" i="6"/>
  <c r="PI76" i="6" l="1"/>
  <c r="PI77" i="6"/>
  <c r="PI75" i="6"/>
  <c r="PI74" i="6"/>
  <c r="PI73" i="6"/>
  <c r="PI49" i="6"/>
  <c r="PI47" i="6"/>
  <c r="PI36" i="6"/>
  <c r="PI48" i="6"/>
  <c r="PI35" i="6"/>
  <c r="PI32" i="6"/>
  <c r="PI34" i="6"/>
  <c r="PI26" i="6"/>
  <c r="PI20" i="6"/>
  <c r="PI27" i="6"/>
  <c r="PI25" i="6"/>
  <c r="PI33" i="6"/>
  <c r="PI19" i="6"/>
  <c r="PI15" i="6"/>
  <c r="PI14" i="6"/>
  <c r="PK13" i="6"/>
  <c r="PJ76" i="6" l="1"/>
  <c r="PJ77" i="6"/>
  <c r="PJ75" i="6"/>
  <c r="PJ74" i="6"/>
  <c r="PJ73" i="6"/>
  <c r="PJ49" i="6"/>
  <c r="PJ36" i="6"/>
  <c r="PJ48" i="6"/>
  <c r="PJ47" i="6"/>
  <c r="PJ35" i="6"/>
  <c r="PJ33" i="6"/>
  <c r="PJ34" i="6"/>
  <c r="PJ32" i="6"/>
  <c r="PJ27" i="6"/>
  <c r="PJ25" i="6"/>
  <c r="PJ19" i="6"/>
  <c r="PJ26" i="6"/>
  <c r="PJ15" i="6"/>
  <c r="PJ20" i="6"/>
  <c r="PJ14" i="6"/>
  <c r="PL13" i="6"/>
  <c r="PK76" i="6" l="1"/>
  <c r="PK77" i="6"/>
  <c r="PK75" i="6"/>
  <c r="PK74" i="6"/>
  <c r="PK73" i="6"/>
  <c r="PM13" i="6"/>
  <c r="PK48" i="6"/>
  <c r="PK49" i="6"/>
  <c r="PK35" i="6"/>
  <c r="PK47" i="6"/>
  <c r="PK34" i="6"/>
  <c r="PK36" i="6"/>
  <c r="PK33" i="6"/>
  <c r="PK32" i="6"/>
  <c r="PK27" i="6"/>
  <c r="PK26" i="6"/>
  <c r="PK20" i="6"/>
  <c r="PK15" i="6"/>
  <c r="PK14" i="6"/>
  <c r="PK25" i="6"/>
  <c r="PK19" i="6"/>
  <c r="PL76" i="6" l="1"/>
  <c r="PL77" i="6"/>
  <c r="PL75" i="6"/>
  <c r="PL74" i="6"/>
  <c r="PL73" i="6"/>
  <c r="PN13" i="6"/>
  <c r="PL49" i="6"/>
  <c r="PL48" i="6"/>
  <c r="PL47" i="6"/>
  <c r="PL34" i="6"/>
  <c r="PL36" i="6"/>
  <c r="PL35" i="6"/>
  <c r="PL33" i="6"/>
  <c r="PL27" i="6"/>
  <c r="PL32" i="6"/>
  <c r="PL26" i="6"/>
  <c r="PL20" i="6"/>
  <c r="PL25" i="6"/>
  <c r="PL14" i="6"/>
  <c r="PL19" i="6"/>
  <c r="PL15" i="6"/>
  <c r="PM76" i="6" l="1"/>
  <c r="PM77" i="6"/>
  <c r="PM75" i="6"/>
  <c r="PM74" i="6"/>
  <c r="PM73" i="6"/>
  <c r="PO13" i="6"/>
  <c r="PM49" i="6"/>
  <c r="PM48" i="6"/>
  <c r="PM47" i="6"/>
  <c r="PM36" i="6"/>
  <c r="PM35" i="6"/>
  <c r="PM34" i="6"/>
  <c r="PM32" i="6"/>
  <c r="PM33" i="6"/>
  <c r="PM26" i="6"/>
  <c r="PM27" i="6"/>
  <c r="PM20" i="6"/>
  <c r="PM25" i="6"/>
  <c r="PM19" i="6"/>
  <c r="PM15" i="6"/>
  <c r="PM14" i="6"/>
  <c r="PN76" i="6" l="1"/>
  <c r="PN77" i="6"/>
  <c r="PN75" i="6"/>
  <c r="PN73" i="6"/>
  <c r="PN74" i="6"/>
  <c r="PN49" i="6"/>
  <c r="PN48" i="6"/>
  <c r="PN47" i="6"/>
  <c r="PN35" i="6"/>
  <c r="PN36" i="6"/>
  <c r="PN33" i="6"/>
  <c r="PN34" i="6"/>
  <c r="PN32" i="6"/>
  <c r="PN27" i="6"/>
  <c r="PN26" i="6"/>
  <c r="PN25" i="6"/>
  <c r="PN19" i="6"/>
  <c r="PN20" i="6"/>
  <c r="PN15" i="6"/>
  <c r="PN14" i="6"/>
  <c r="PP13" i="6"/>
  <c r="PO76" i="6" l="1"/>
  <c r="PO77" i="6"/>
  <c r="PO74" i="6"/>
  <c r="PO75" i="6"/>
  <c r="PO73" i="6"/>
  <c r="PQ13" i="6"/>
  <c r="PO36" i="6"/>
  <c r="PO35" i="6"/>
  <c r="PO49" i="6"/>
  <c r="PO48" i="6"/>
  <c r="PO47" i="6"/>
  <c r="PO34" i="6"/>
  <c r="PO32" i="6"/>
  <c r="PO27" i="6"/>
  <c r="PO33" i="6"/>
  <c r="PO20" i="6"/>
  <c r="PO26" i="6"/>
  <c r="PO15" i="6"/>
  <c r="PO25" i="6"/>
  <c r="PO19" i="6"/>
  <c r="PO14" i="6"/>
  <c r="PP76" i="6" l="1"/>
  <c r="PP77" i="6"/>
  <c r="PP75" i="6"/>
  <c r="PP74" i="6"/>
  <c r="PP73" i="6"/>
  <c r="PR13" i="6"/>
  <c r="PP49" i="6"/>
  <c r="PP48" i="6"/>
  <c r="PP47" i="6"/>
  <c r="PP36" i="6"/>
  <c r="PP34" i="6"/>
  <c r="PP35" i="6"/>
  <c r="PP33" i="6"/>
  <c r="PP32" i="6"/>
  <c r="PP27" i="6"/>
  <c r="PP20" i="6"/>
  <c r="PP26" i="6"/>
  <c r="PP25" i="6"/>
  <c r="PP14" i="6"/>
  <c r="PP19" i="6"/>
  <c r="PP15" i="6"/>
  <c r="PQ76" i="6" l="1"/>
  <c r="PQ77" i="6"/>
  <c r="PQ73" i="6"/>
  <c r="PQ74" i="6"/>
  <c r="PQ75" i="6"/>
  <c r="PS13" i="6"/>
  <c r="PQ47" i="6"/>
  <c r="PQ36" i="6"/>
  <c r="PQ49" i="6"/>
  <c r="PQ48" i="6"/>
  <c r="PQ35" i="6"/>
  <c r="PQ34" i="6"/>
  <c r="PQ32" i="6"/>
  <c r="PQ33" i="6"/>
  <c r="PQ26" i="6"/>
  <c r="PQ20" i="6"/>
  <c r="PQ25" i="6"/>
  <c r="PQ27" i="6"/>
  <c r="PQ19" i="6"/>
  <c r="PQ14" i="6"/>
  <c r="PQ15" i="6"/>
  <c r="PR76" i="6" l="1"/>
  <c r="PR77" i="6"/>
  <c r="PR75" i="6"/>
  <c r="PR73" i="6"/>
  <c r="PR74" i="6"/>
  <c r="PT13" i="6"/>
  <c r="PR48" i="6"/>
  <c r="PR49" i="6"/>
  <c r="PR35" i="6"/>
  <c r="PR47" i="6"/>
  <c r="PR34" i="6"/>
  <c r="PR33" i="6"/>
  <c r="PR36" i="6"/>
  <c r="PR32" i="6"/>
  <c r="PR27" i="6"/>
  <c r="PR25" i="6"/>
  <c r="PR26" i="6"/>
  <c r="PR20" i="6"/>
  <c r="PR19" i="6"/>
  <c r="PR15" i="6"/>
  <c r="PR14" i="6"/>
  <c r="PS76" i="6" l="1"/>
  <c r="PS77" i="6"/>
  <c r="PS74" i="6"/>
  <c r="PS73" i="6"/>
  <c r="PS75" i="6"/>
  <c r="PS49" i="6"/>
  <c r="PS48" i="6"/>
  <c r="PS47" i="6"/>
  <c r="PS35" i="6"/>
  <c r="PS34" i="6"/>
  <c r="PS33" i="6"/>
  <c r="PS27" i="6"/>
  <c r="PS26" i="6"/>
  <c r="PS32" i="6"/>
  <c r="PS20" i="6"/>
  <c r="PS25" i="6"/>
  <c r="PS15" i="6"/>
  <c r="PS19" i="6"/>
  <c r="PS14" i="6"/>
  <c r="PS36" i="6"/>
  <c r="PU13" i="6"/>
  <c r="PT76" i="6" l="1"/>
  <c r="PT77" i="6"/>
  <c r="PT75" i="6"/>
  <c r="PT74" i="6"/>
  <c r="PT73" i="6"/>
  <c r="PT49" i="6"/>
  <c r="PT48" i="6"/>
  <c r="PT36" i="6"/>
  <c r="PT47" i="6"/>
  <c r="PT35" i="6"/>
  <c r="PT34" i="6"/>
  <c r="PT33" i="6"/>
  <c r="PT32" i="6"/>
  <c r="PT27" i="6"/>
  <c r="PT20" i="6"/>
  <c r="PT25" i="6"/>
  <c r="PT26" i="6"/>
  <c r="PT14" i="6"/>
  <c r="PT19" i="6"/>
  <c r="PT15" i="6"/>
  <c r="PV13" i="6"/>
  <c r="PU76" i="6" l="1"/>
  <c r="PU77" i="6"/>
  <c r="PU75" i="6"/>
  <c r="PU74" i="6"/>
  <c r="PU73" i="6"/>
  <c r="PU49" i="6"/>
  <c r="PU47" i="6"/>
  <c r="PU36" i="6"/>
  <c r="PU48" i="6"/>
  <c r="PU35" i="6"/>
  <c r="PU32" i="6"/>
  <c r="PU34" i="6"/>
  <c r="PU33" i="6"/>
  <c r="PU26" i="6"/>
  <c r="PU20" i="6"/>
  <c r="PU25" i="6"/>
  <c r="PU27" i="6"/>
  <c r="PU19" i="6"/>
  <c r="PU15" i="6"/>
  <c r="PU14" i="6"/>
  <c r="PW13" i="6"/>
  <c r="PV76" i="6" l="1"/>
  <c r="PV77" i="6"/>
  <c r="PV75" i="6"/>
  <c r="PV73" i="6"/>
  <c r="PV74" i="6"/>
  <c r="PV49" i="6"/>
  <c r="PV48" i="6"/>
  <c r="PV47" i="6"/>
  <c r="PV36" i="6"/>
  <c r="PV34" i="6"/>
  <c r="PV33" i="6"/>
  <c r="PV32" i="6"/>
  <c r="PV27" i="6"/>
  <c r="PV25" i="6"/>
  <c r="PV26" i="6"/>
  <c r="PV35" i="6"/>
  <c r="PV19" i="6"/>
  <c r="PV15" i="6"/>
  <c r="PV20" i="6"/>
  <c r="PV14" i="6"/>
  <c r="PX13" i="6"/>
  <c r="PW76" i="6" l="1"/>
  <c r="PW77" i="6"/>
  <c r="PW74" i="6"/>
  <c r="PW75" i="6"/>
  <c r="PW73" i="6"/>
  <c r="PW48" i="6"/>
  <c r="PW35" i="6"/>
  <c r="PW49" i="6"/>
  <c r="PW47" i="6"/>
  <c r="PW36" i="6"/>
  <c r="PW34" i="6"/>
  <c r="PW32" i="6"/>
  <c r="PW33" i="6"/>
  <c r="PW27" i="6"/>
  <c r="PW26" i="6"/>
  <c r="PW20" i="6"/>
  <c r="PW25" i="6"/>
  <c r="PW15" i="6"/>
  <c r="PW19" i="6"/>
  <c r="PW14" i="6"/>
  <c r="PY13" i="6"/>
  <c r="PX76" i="6" l="1"/>
  <c r="PX77" i="6"/>
  <c r="PX73" i="6"/>
  <c r="PX75" i="6"/>
  <c r="PX74" i="6"/>
  <c r="PX49" i="6"/>
  <c r="PX48" i="6"/>
  <c r="PX47" i="6"/>
  <c r="PX35" i="6"/>
  <c r="PX36" i="6"/>
  <c r="PX34" i="6"/>
  <c r="PX27" i="6"/>
  <c r="PX32" i="6"/>
  <c r="PX26" i="6"/>
  <c r="PX33" i="6"/>
  <c r="PX20" i="6"/>
  <c r="PX25" i="6"/>
  <c r="PX14" i="6"/>
  <c r="PX19" i="6"/>
  <c r="PX15" i="6"/>
  <c r="PZ13" i="6"/>
  <c r="PY76" i="6" l="1"/>
  <c r="PY77" i="6"/>
  <c r="PY75" i="6"/>
  <c r="PY74" i="6"/>
  <c r="PY73" i="6"/>
  <c r="PY49" i="6"/>
  <c r="PY47" i="6"/>
  <c r="PY36" i="6"/>
  <c r="PY35" i="6"/>
  <c r="PY48" i="6"/>
  <c r="PY32" i="6"/>
  <c r="PY34" i="6"/>
  <c r="PY33" i="6"/>
  <c r="PY26" i="6"/>
  <c r="PY20" i="6"/>
  <c r="PY27" i="6"/>
  <c r="PY25" i="6"/>
  <c r="PY19" i="6"/>
  <c r="PY15" i="6"/>
  <c r="PY14" i="6"/>
  <c r="QA13" i="6"/>
  <c r="PZ76" i="6" l="1"/>
  <c r="PZ77" i="6"/>
  <c r="PZ75" i="6"/>
  <c r="PZ74" i="6"/>
  <c r="PZ73" i="6"/>
  <c r="PZ48" i="6"/>
  <c r="PZ36" i="6"/>
  <c r="PZ47" i="6"/>
  <c r="PZ49" i="6"/>
  <c r="PZ34" i="6"/>
  <c r="PZ33" i="6"/>
  <c r="PZ35" i="6"/>
  <c r="PZ32" i="6"/>
  <c r="PZ27" i="6"/>
  <c r="PZ25" i="6"/>
  <c r="PZ19" i="6"/>
  <c r="PZ15" i="6"/>
  <c r="PZ26" i="6"/>
  <c r="PZ14" i="6"/>
  <c r="PZ20" i="6"/>
  <c r="QB13" i="6"/>
  <c r="QA76" i="6" l="1"/>
  <c r="QA77" i="6"/>
  <c r="QA75" i="6"/>
  <c r="QA74" i="6"/>
  <c r="QA73" i="6"/>
  <c r="QA49" i="6"/>
  <c r="QA48" i="6"/>
  <c r="QA35" i="6"/>
  <c r="QA47" i="6"/>
  <c r="QA34" i="6"/>
  <c r="QA36" i="6"/>
  <c r="QA33" i="6"/>
  <c r="QA32" i="6"/>
  <c r="QA27" i="6"/>
  <c r="QA26" i="6"/>
  <c r="QA20" i="6"/>
  <c r="QA15" i="6"/>
  <c r="QA14" i="6"/>
  <c r="QA25" i="6"/>
  <c r="QA19" i="6"/>
  <c r="QC13" i="6"/>
  <c r="QB76" i="6" l="1"/>
  <c r="QB77" i="6"/>
  <c r="QB75" i="6"/>
  <c r="QB74" i="6"/>
  <c r="QB73" i="6"/>
  <c r="QB49" i="6"/>
  <c r="QB48" i="6"/>
  <c r="QB47" i="6"/>
  <c r="QB36" i="6"/>
  <c r="QB35" i="6"/>
  <c r="QB34" i="6"/>
  <c r="QB33" i="6"/>
  <c r="QB32" i="6"/>
  <c r="QB27" i="6"/>
  <c r="QB26" i="6"/>
  <c r="QB20" i="6"/>
  <c r="QB25" i="6"/>
  <c r="QB14" i="6"/>
  <c r="QB19" i="6"/>
  <c r="QB15" i="6"/>
  <c r="QD13" i="6"/>
  <c r="QC76" i="6" l="1"/>
  <c r="QC77" i="6"/>
  <c r="QC75" i="6"/>
  <c r="QC73" i="6"/>
  <c r="QC74" i="6"/>
  <c r="QC48" i="6"/>
  <c r="QC47" i="6"/>
  <c r="QC36" i="6"/>
  <c r="QC49" i="6"/>
  <c r="QC35" i="6"/>
  <c r="QC34" i="6"/>
  <c r="QC32" i="6"/>
  <c r="QC33" i="6"/>
  <c r="QC26" i="6"/>
  <c r="QC27" i="6"/>
  <c r="QC20" i="6"/>
  <c r="QC25" i="6"/>
  <c r="QC19" i="6"/>
  <c r="QC15" i="6"/>
  <c r="QC14" i="6"/>
  <c r="QE13" i="6"/>
  <c r="QD76" i="6" l="1"/>
  <c r="QD77" i="6"/>
  <c r="QD75" i="6"/>
  <c r="QD74" i="6"/>
  <c r="QD73" i="6"/>
  <c r="QD49" i="6"/>
  <c r="QD47" i="6"/>
  <c r="QD48" i="6"/>
  <c r="QD36" i="6"/>
  <c r="QD35" i="6"/>
  <c r="QD33" i="6"/>
  <c r="QD34" i="6"/>
  <c r="QD32" i="6"/>
  <c r="QD27" i="6"/>
  <c r="QD26" i="6"/>
  <c r="QD25" i="6"/>
  <c r="QD19" i="6"/>
  <c r="QD20" i="6"/>
  <c r="QD15" i="6"/>
  <c r="QD14" i="6"/>
  <c r="QF13" i="6"/>
  <c r="QE76" i="6" l="1"/>
  <c r="QE77" i="6"/>
  <c r="QE74" i="6"/>
  <c r="QE73" i="6"/>
  <c r="QE75" i="6"/>
  <c r="QG13" i="6"/>
  <c r="QE49" i="6"/>
  <c r="QE36" i="6"/>
  <c r="QE35" i="6"/>
  <c r="QE48" i="6"/>
  <c r="QE47" i="6"/>
  <c r="QE34" i="6"/>
  <c r="QE32" i="6"/>
  <c r="QE33" i="6"/>
  <c r="QE27" i="6"/>
  <c r="QE20" i="6"/>
  <c r="QE15" i="6"/>
  <c r="QE26" i="6"/>
  <c r="QE25" i="6"/>
  <c r="QE19" i="6"/>
  <c r="QE14" i="6"/>
  <c r="QF76" i="6" l="1"/>
  <c r="QF77" i="6"/>
  <c r="QF75" i="6"/>
  <c r="QF74" i="6"/>
  <c r="QF73" i="6"/>
  <c r="QH13" i="6"/>
  <c r="QF49" i="6"/>
  <c r="QF48" i="6"/>
  <c r="QF47" i="6"/>
  <c r="QF35" i="6"/>
  <c r="QF36" i="6"/>
  <c r="QF33" i="6"/>
  <c r="QF32" i="6"/>
  <c r="QF34" i="6"/>
  <c r="QF27" i="6"/>
  <c r="QF20" i="6"/>
  <c r="QF26" i="6"/>
  <c r="QF25" i="6"/>
  <c r="QF14" i="6"/>
  <c r="QF19" i="6"/>
  <c r="QF15" i="6"/>
  <c r="QG76" i="6" l="1"/>
  <c r="QG77" i="6"/>
  <c r="QG74" i="6"/>
  <c r="QG73" i="6"/>
  <c r="QG75" i="6"/>
  <c r="QI13" i="6"/>
  <c r="QG47" i="6"/>
  <c r="QG36" i="6"/>
  <c r="QG48" i="6"/>
  <c r="QG49" i="6"/>
  <c r="QG34" i="6"/>
  <c r="QG35" i="6"/>
  <c r="QG32" i="6"/>
  <c r="QG33" i="6"/>
  <c r="QG26" i="6"/>
  <c r="QG20" i="6"/>
  <c r="QG25" i="6"/>
  <c r="QG19" i="6"/>
  <c r="QG14" i="6"/>
  <c r="QG27" i="6"/>
  <c r="QG15" i="6"/>
  <c r="QH76" i="6" l="1"/>
  <c r="QH77" i="6"/>
  <c r="QH75" i="6"/>
  <c r="QH74" i="6"/>
  <c r="QH73" i="6"/>
  <c r="QJ13" i="6"/>
  <c r="QH49" i="6"/>
  <c r="QH48" i="6"/>
  <c r="QH47" i="6"/>
  <c r="QH35" i="6"/>
  <c r="QH34" i="6"/>
  <c r="QH36" i="6"/>
  <c r="QH33" i="6"/>
  <c r="QH27" i="6"/>
  <c r="QH25" i="6"/>
  <c r="QH32" i="6"/>
  <c r="QH26" i="6"/>
  <c r="QH20" i="6"/>
  <c r="QH19" i="6"/>
  <c r="QH15" i="6"/>
  <c r="QH14" i="6"/>
  <c r="QI76" i="6" l="1"/>
  <c r="QI77" i="6"/>
  <c r="QI74" i="6"/>
  <c r="QI73" i="6"/>
  <c r="QI75" i="6"/>
  <c r="QI49" i="6"/>
  <c r="QI48" i="6"/>
  <c r="QI47" i="6"/>
  <c r="QI35" i="6"/>
  <c r="QI36" i="6"/>
  <c r="QI34" i="6"/>
  <c r="QI33" i="6"/>
  <c r="QI32" i="6"/>
  <c r="QI27" i="6"/>
  <c r="QI26" i="6"/>
  <c r="QI20" i="6"/>
  <c r="QI25" i="6"/>
  <c r="QI15" i="6"/>
  <c r="QI19" i="6"/>
  <c r="QI14" i="6"/>
  <c r="QK13" i="6"/>
  <c r="QJ76" i="6" l="1"/>
  <c r="QJ77" i="6"/>
  <c r="QJ75" i="6"/>
  <c r="QJ74" i="6"/>
  <c r="QJ73" i="6"/>
  <c r="QJ49" i="6"/>
  <c r="QJ48" i="6"/>
  <c r="QJ36" i="6"/>
  <c r="QJ47" i="6"/>
  <c r="QJ35" i="6"/>
  <c r="QJ32" i="6"/>
  <c r="QJ33" i="6"/>
  <c r="QJ27" i="6"/>
  <c r="QJ34" i="6"/>
  <c r="QJ20" i="6"/>
  <c r="QJ25" i="6"/>
  <c r="QJ26" i="6"/>
  <c r="QJ14" i="6"/>
  <c r="QJ19" i="6"/>
  <c r="QJ15" i="6"/>
  <c r="QL13" i="6"/>
  <c r="QK76" i="6" l="1"/>
  <c r="QK77" i="6"/>
  <c r="QK75" i="6"/>
  <c r="QK74" i="6"/>
  <c r="QK73" i="6"/>
  <c r="QK47" i="6"/>
  <c r="QK36" i="6"/>
  <c r="QK48" i="6"/>
  <c r="QK49" i="6"/>
  <c r="QK34" i="6"/>
  <c r="QK32" i="6"/>
  <c r="QK35" i="6"/>
  <c r="QK33" i="6"/>
  <c r="QK26" i="6"/>
  <c r="QK20" i="6"/>
  <c r="QK25" i="6"/>
  <c r="QK27" i="6"/>
  <c r="QK19" i="6"/>
  <c r="QK15" i="6"/>
  <c r="QK14" i="6"/>
  <c r="QM13" i="6"/>
  <c r="QL76" i="6" l="1"/>
  <c r="QL77" i="6"/>
  <c r="QL75" i="6"/>
  <c r="QL73" i="6"/>
  <c r="QL74" i="6"/>
  <c r="QL49" i="6"/>
  <c r="QL47" i="6"/>
  <c r="QL48" i="6"/>
  <c r="QL36" i="6"/>
  <c r="QL35" i="6"/>
  <c r="QL34" i="6"/>
  <c r="QL33" i="6"/>
  <c r="QL32" i="6"/>
  <c r="QL27" i="6"/>
  <c r="QL25" i="6"/>
  <c r="QL26" i="6"/>
  <c r="QL19" i="6"/>
  <c r="QL15" i="6"/>
  <c r="QL14" i="6"/>
  <c r="QL20" i="6"/>
  <c r="QN13" i="6"/>
  <c r="QM76" i="6" l="1"/>
  <c r="QM77" i="6"/>
  <c r="QM74" i="6"/>
  <c r="QM73" i="6"/>
  <c r="QM75" i="6"/>
  <c r="QM48" i="6"/>
  <c r="QM49" i="6"/>
  <c r="QM35" i="6"/>
  <c r="QM47" i="6"/>
  <c r="QM34" i="6"/>
  <c r="QM36" i="6"/>
  <c r="QM27" i="6"/>
  <c r="QM32" i="6"/>
  <c r="QM33" i="6"/>
  <c r="QM26" i="6"/>
  <c r="QM20" i="6"/>
  <c r="QM25" i="6"/>
  <c r="QM15" i="6"/>
  <c r="QM19" i="6"/>
  <c r="QM14" i="6"/>
  <c r="QO13" i="6"/>
  <c r="QN76" i="6" l="1"/>
  <c r="QN77" i="6"/>
  <c r="QN75" i="6"/>
  <c r="QN73" i="6"/>
  <c r="QN74" i="6"/>
  <c r="QN49" i="6"/>
  <c r="QN48" i="6"/>
  <c r="QN47" i="6"/>
  <c r="QN35" i="6"/>
  <c r="QN36" i="6"/>
  <c r="QN34" i="6"/>
  <c r="QN33" i="6"/>
  <c r="QN27" i="6"/>
  <c r="QN32" i="6"/>
  <c r="QN26" i="6"/>
  <c r="QN20" i="6"/>
  <c r="QN25" i="6"/>
  <c r="QN14" i="6"/>
  <c r="QN19" i="6"/>
  <c r="QN15" i="6"/>
  <c r="QP13" i="6"/>
  <c r="QO76" i="6" l="1"/>
  <c r="QO77" i="6"/>
  <c r="QO75" i="6"/>
  <c r="QO74" i="6"/>
  <c r="QO73" i="6"/>
  <c r="QQ13" i="6"/>
  <c r="QO49" i="6"/>
  <c r="QO47" i="6"/>
  <c r="QO36" i="6"/>
  <c r="QO48" i="6"/>
  <c r="QO35" i="6"/>
  <c r="QO32" i="6"/>
  <c r="QO34" i="6"/>
  <c r="QO33" i="6"/>
  <c r="QO26" i="6"/>
  <c r="QO20" i="6"/>
  <c r="QO27" i="6"/>
  <c r="QO25" i="6"/>
  <c r="QO19" i="6"/>
  <c r="QO15" i="6"/>
  <c r="QO14" i="6"/>
  <c r="QP76" i="6" l="1"/>
  <c r="QP77" i="6"/>
  <c r="QP75" i="6"/>
  <c r="QP74" i="6"/>
  <c r="QP73" i="6"/>
  <c r="QR13" i="6"/>
  <c r="QP49" i="6"/>
  <c r="QP48" i="6"/>
  <c r="QP36" i="6"/>
  <c r="QP47" i="6"/>
  <c r="QP35" i="6"/>
  <c r="QP33" i="6"/>
  <c r="QP34" i="6"/>
  <c r="QP32" i="6"/>
  <c r="QP27" i="6"/>
  <c r="QP25" i="6"/>
  <c r="QP26" i="6"/>
  <c r="QP19" i="6"/>
  <c r="QP15" i="6"/>
  <c r="QP20" i="6"/>
  <c r="QP14" i="6"/>
  <c r="QQ76" i="6" l="1"/>
  <c r="QQ77" i="6"/>
  <c r="QQ75" i="6"/>
  <c r="QQ74" i="6"/>
  <c r="QQ73" i="6"/>
  <c r="QQ35" i="6"/>
  <c r="QQ48" i="6"/>
  <c r="QQ49" i="6"/>
  <c r="QQ47" i="6"/>
  <c r="QQ36" i="6"/>
  <c r="QQ34" i="6"/>
  <c r="QQ33" i="6"/>
  <c r="QQ32" i="6"/>
  <c r="QQ27" i="6"/>
  <c r="QQ26" i="6"/>
  <c r="QQ20" i="6"/>
  <c r="QQ15" i="6"/>
  <c r="QQ14" i="6"/>
  <c r="QQ25" i="6"/>
  <c r="QQ19" i="6"/>
  <c r="QS13" i="6"/>
  <c r="QR76" i="6" l="1"/>
  <c r="QR77" i="6"/>
  <c r="QR75" i="6"/>
  <c r="QR73" i="6"/>
  <c r="QR74" i="6"/>
  <c r="QR49" i="6"/>
  <c r="QR48" i="6"/>
  <c r="QR47" i="6"/>
  <c r="QR36" i="6"/>
  <c r="QR34" i="6"/>
  <c r="QR35" i="6"/>
  <c r="QR32" i="6"/>
  <c r="QR27" i="6"/>
  <c r="QR33" i="6"/>
  <c r="QR26" i="6"/>
  <c r="QR20" i="6"/>
  <c r="QR25" i="6"/>
  <c r="QR14" i="6"/>
  <c r="QR19" i="6"/>
  <c r="QR15" i="6"/>
  <c r="QT13" i="6"/>
  <c r="QS76" i="6" l="1"/>
  <c r="QS77" i="6"/>
  <c r="QS73" i="6"/>
  <c r="QS74" i="6"/>
  <c r="QS75" i="6"/>
  <c r="QS48" i="6"/>
  <c r="QS47" i="6"/>
  <c r="QS36" i="6"/>
  <c r="QS49" i="6"/>
  <c r="QS35" i="6"/>
  <c r="QS34" i="6"/>
  <c r="QS32" i="6"/>
  <c r="QS33" i="6"/>
  <c r="QS26" i="6"/>
  <c r="QS27" i="6"/>
  <c r="QS20" i="6"/>
  <c r="QS25" i="6"/>
  <c r="QS19" i="6"/>
  <c r="QS15" i="6"/>
  <c r="QS14" i="6"/>
  <c r="QU13" i="6"/>
  <c r="QT76" i="6" l="1"/>
  <c r="QT77" i="6"/>
  <c r="QT75" i="6"/>
  <c r="QT74" i="6"/>
  <c r="QT73" i="6"/>
  <c r="QV13" i="6"/>
  <c r="QT49" i="6"/>
  <c r="QT47" i="6"/>
  <c r="QT48" i="6"/>
  <c r="QT35" i="6"/>
  <c r="QT33" i="6"/>
  <c r="QT36" i="6"/>
  <c r="QT34" i="6"/>
  <c r="QT32" i="6"/>
  <c r="QT27" i="6"/>
  <c r="QT26" i="6"/>
  <c r="QT25" i="6"/>
  <c r="QT19" i="6"/>
  <c r="QT20" i="6"/>
  <c r="QT15" i="6"/>
  <c r="QT14" i="6"/>
  <c r="QU76" i="6" l="1"/>
  <c r="QU77" i="6"/>
  <c r="QU74" i="6"/>
  <c r="QU73" i="6"/>
  <c r="QU75" i="6"/>
  <c r="QU49" i="6"/>
  <c r="QU48" i="6"/>
  <c r="QU36" i="6"/>
  <c r="QU35" i="6"/>
  <c r="QU34" i="6"/>
  <c r="QU47" i="6"/>
  <c r="QU33" i="6"/>
  <c r="QU27" i="6"/>
  <c r="QU32" i="6"/>
  <c r="QU20" i="6"/>
  <c r="QU15" i="6"/>
  <c r="QU25" i="6"/>
  <c r="QU19" i="6"/>
  <c r="QU14" i="6"/>
  <c r="QU26" i="6"/>
  <c r="QW13" i="6"/>
  <c r="QV76" i="6" l="1"/>
  <c r="QV77" i="6"/>
  <c r="QV75" i="6"/>
  <c r="QV74" i="6"/>
  <c r="QV73" i="6"/>
  <c r="QV49" i="6"/>
  <c r="QV48" i="6"/>
  <c r="QV47" i="6"/>
  <c r="QV34" i="6"/>
  <c r="QV36" i="6"/>
  <c r="QV33" i="6"/>
  <c r="QV32" i="6"/>
  <c r="QV35" i="6"/>
  <c r="QV27" i="6"/>
  <c r="QV20" i="6"/>
  <c r="QV26" i="6"/>
  <c r="QV25" i="6"/>
  <c r="QV14" i="6"/>
  <c r="QV19" i="6"/>
  <c r="QV15" i="6"/>
  <c r="QX13" i="6"/>
  <c r="QW76" i="6" l="1"/>
  <c r="QW77" i="6"/>
  <c r="QW75" i="6"/>
  <c r="QW74" i="6"/>
  <c r="QW73" i="6"/>
  <c r="QW49" i="6"/>
  <c r="QW47" i="6"/>
  <c r="QW36" i="6"/>
  <c r="QW48" i="6"/>
  <c r="QW35" i="6"/>
  <c r="QW34" i="6"/>
  <c r="QW32" i="6"/>
  <c r="QW33" i="6"/>
  <c r="QW26" i="6"/>
  <c r="QW20" i="6"/>
  <c r="QW25" i="6"/>
  <c r="QW27" i="6"/>
  <c r="QW19" i="6"/>
  <c r="QW14" i="6"/>
  <c r="QW15" i="6"/>
  <c r="QY13" i="6"/>
  <c r="QX76" i="6" l="1"/>
  <c r="QX77" i="6"/>
  <c r="QX75" i="6"/>
  <c r="QX73" i="6"/>
  <c r="QX74" i="6"/>
  <c r="QX48" i="6"/>
  <c r="QX49" i="6"/>
  <c r="QX47" i="6"/>
  <c r="QX36" i="6"/>
  <c r="QX35" i="6"/>
  <c r="QX34" i="6"/>
  <c r="QX33" i="6"/>
  <c r="QX32" i="6"/>
  <c r="QX27" i="6"/>
  <c r="QX25" i="6"/>
  <c r="QX26" i="6"/>
  <c r="QX20" i="6"/>
  <c r="QX19" i="6"/>
  <c r="QX15" i="6"/>
  <c r="QX14" i="6"/>
  <c r="QZ13" i="6"/>
  <c r="QY76" i="6" l="1"/>
  <c r="QY77" i="6"/>
  <c r="QY74" i="6"/>
  <c r="QY75" i="6"/>
  <c r="QY73" i="6"/>
  <c r="QY49" i="6"/>
  <c r="QY47" i="6"/>
  <c r="QY35" i="6"/>
  <c r="QY48" i="6"/>
  <c r="QY36" i="6"/>
  <c r="QY34" i="6"/>
  <c r="QY32" i="6"/>
  <c r="QY33" i="6"/>
  <c r="QY27" i="6"/>
  <c r="QY26" i="6"/>
  <c r="QY20" i="6"/>
  <c r="QY25" i="6"/>
  <c r="QY15" i="6"/>
  <c r="QY19" i="6"/>
  <c r="QY14" i="6"/>
  <c r="RA13" i="6"/>
  <c r="QZ76" i="6" l="1"/>
  <c r="QZ77" i="6"/>
  <c r="QZ75" i="6"/>
  <c r="QZ73" i="6"/>
  <c r="QZ74" i="6"/>
  <c r="QZ49" i="6"/>
  <c r="QZ48" i="6"/>
  <c r="QZ36" i="6"/>
  <c r="QZ47" i="6"/>
  <c r="QZ35" i="6"/>
  <c r="QZ34" i="6"/>
  <c r="QZ27" i="6"/>
  <c r="QZ32" i="6"/>
  <c r="QZ20" i="6"/>
  <c r="QZ25" i="6"/>
  <c r="QZ33" i="6"/>
  <c r="QZ26" i="6"/>
  <c r="QZ14" i="6"/>
  <c r="QZ19" i="6"/>
  <c r="QZ15" i="6"/>
  <c r="RB13" i="6"/>
  <c r="RA76" i="6" l="1"/>
  <c r="RA77" i="6"/>
  <c r="RA75" i="6"/>
  <c r="RA74" i="6"/>
  <c r="RA73" i="6"/>
  <c r="RA47" i="6"/>
  <c r="RA36" i="6"/>
  <c r="RA49" i="6"/>
  <c r="RA48" i="6"/>
  <c r="RA35" i="6"/>
  <c r="RA32" i="6"/>
  <c r="RA33" i="6"/>
  <c r="RA34" i="6"/>
  <c r="RA26" i="6"/>
  <c r="RA20" i="6"/>
  <c r="RA25" i="6"/>
  <c r="RA27" i="6"/>
  <c r="RA14" i="6"/>
  <c r="RA19" i="6"/>
  <c r="RA15" i="6"/>
  <c r="RC13" i="6"/>
  <c r="RB76" i="6" l="1"/>
  <c r="RB77" i="6"/>
  <c r="RB75" i="6"/>
  <c r="RB74" i="6"/>
  <c r="RB73" i="6"/>
  <c r="RB48" i="6"/>
  <c r="RB49" i="6"/>
  <c r="RB47" i="6"/>
  <c r="RB36" i="6"/>
  <c r="RB34" i="6"/>
  <c r="RB35" i="6"/>
  <c r="RB33" i="6"/>
  <c r="RB32" i="6"/>
  <c r="RB27" i="6"/>
  <c r="RB25" i="6"/>
  <c r="RB26" i="6"/>
  <c r="RB19" i="6"/>
  <c r="RB15" i="6"/>
  <c r="RB20" i="6"/>
  <c r="RB14" i="6"/>
  <c r="RD13" i="6"/>
  <c r="RC76" i="6" l="1"/>
  <c r="RC77" i="6"/>
  <c r="RC74" i="6"/>
  <c r="RC73" i="6"/>
  <c r="RC75" i="6"/>
  <c r="RC49" i="6"/>
  <c r="RC48" i="6"/>
  <c r="RC35" i="6"/>
  <c r="RC47" i="6"/>
  <c r="RC34" i="6"/>
  <c r="RC36" i="6"/>
  <c r="RC33" i="6"/>
  <c r="RC32" i="6"/>
  <c r="RC27" i="6"/>
  <c r="RC26" i="6"/>
  <c r="RC20" i="6"/>
  <c r="RC25" i="6"/>
  <c r="RC15" i="6"/>
  <c r="RC19" i="6"/>
  <c r="RC14" i="6"/>
  <c r="RE13" i="6"/>
  <c r="RD76" i="6" l="1"/>
  <c r="RD77" i="6"/>
  <c r="RD75" i="6"/>
  <c r="RD74" i="6"/>
  <c r="RD73" i="6"/>
  <c r="RD49" i="6"/>
  <c r="RD48" i="6"/>
  <c r="RD47" i="6"/>
  <c r="RD36" i="6"/>
  <c r="RD35" i="6"/>
  <c r="RD34" i="6"/>
  <c r="RD33" i="6"/>
  <c r="RD32" i="6"/>
  <c r="RD27" i="6"/>
  <c r="RD26" i="6"/>
  <c r="RD20" i="6"/>
  <c r="RD25" i="6"/>
  <c r="RD14" i="6"/>
  <c r="RD19" i="6"/>
  <c r="RD15" i="6"/>
  <c r="RF13" i="6"/>
  <c r="RE76" i="6" l="1"/>
  <c r="RE77" i="6"/>
  <c r="RE75" i="6"/>
  <c r="RE74" i="6"/>
  <c r="RE73" i="6"/>
  <c r="RE49" i="6"/>
  <c r="RE47" i="6"/>
  <c r="RE36" i="6"/>
  <c r="RE48" i="6"/>
  <c r="RE35" i="6"/>
  <c r="RE32" i="6"/>
  <c r="RE34" i="6"/>
  <c r="RE33" i="6"/>
  <c r="RE26" i="6"/>
  <c r="RE20" i="6"/>
  <c r="RE27" i="6"/>
  <c r="RE25" i="6"/>
  <c r="RE14" i="6"/>
  <c r="RE19" i="6"/>
  <c r="RE15" i="6"/>
  <c r="RG13" i="6"/>
  <c r="RF76" i="6" l="1"/>
  <c r="RF77" i="6"/>
  <c r="RF75" i="6"/>
  <c r="RF74" i="6"/>
  <c r="RF73" i="6"/>
  <c r="RF49" i="6"/>
  <c r="RF36" i="6"/>
  <c r="RF48" i="6"/>
  <c r="RF47" i="6"/>
  <c r="RF34" i="6"/>
  <c r="RF33" i="6"/>
  <c r="RF35" i="6"/>
  <c r="RF32" i="6"/>
  <c r="RF27" i="6"/>
  <c r="RF25" i="6"/>
  <c r="RF26" i="6"/>
  <c r="RF19" i="6"/>
  <c r="RF15" i="6"/>
  <c r="RF20" i="6"/>
  <c r="RF14" i="6"/>
  <c r="RH13" i="6"/>
  <c r="RG76" i="6" l="1"/>
  <c r="RG77" i="6"/>
  <c r="RG75" i="6"/>
  <c r="RG74" i="6"/>
  <c r="RG73" i="6"/>
  <c r="RG49" i="6"/>
  <c r="RG35" i="6"/>
  <c r="RG48" i="6"/>
  <c r="RG47" i="6"/>
  <c r="RG36" i="6"/>
  <c r="RG34" i="6"/>
  <c r="RG33" i="6"/>
  <c r="RG32" i="6"/>
  <c r="RG27" i="6"/>
  <c r="RG26" i="6"/>
  <c r="RG20" i="6"/>
  <c r="RG15" i="6"/>
  <c r="RG25" i="6"/>
  <c r="RG14" i="6"/>
  <c r="RG19" i="6"/>
  <c r="RI13" i="6"/>
  <c r="RH76" i="6" l="1"/>
  <c r="RH77" i="6"/>
  <c r="RH73" i="6"/>
  <c r="RH74" i="6"/>
  <c r="RH75" i="6"/>
  <c r="RH49" i="6"/>
  <c r="RH48" i="6"/>
  <c r="RH47" i="6"/>
  <c r="RH35" i="6"/>
  <c r="RH34" i="6"/>
  <c r="RH36" i="6"/>
  <c r="RH32" i="6"/>
  <c r="RH27" i="6"/>
  <c r="RH33" i="6"/>
  <c r="RH26" i="6"/>
  <c r="RH20" i="6"/>
  <c r="RH25" i="6"/>
  <c r="RH14" i="6"/>
  <c r="RH19" i="6"/>
  <c r="RH15" i="6"/>
  <c r="RJ13" i="6"/>
  <c r="RI76" i="6" l="1"/>
  <c r="RI77" i="6"/>
  <c r="RI73" i="6"/>
  <c r="RI74" i="6"/>
  <c r="RI75" i="6"/>
  <c r="RI48" i="6"/>
  <c r="RI47" i="6"/>
  <c r="RI36" i="6"/>
  <c r="RI49" i="6"/>
  <c r="RI35" i="6"/>
  <c r="RI34" i="6"/>
  <c r="RI32" i="6"/>
  <c r="RI33" i="6"/>
  <c r="RI26" i="6"/>
  <c r="RI27" i="6"/>
  <c r="RI20" i="6"/>
  <c r="RI25" i="6"/>
  <c r="RI14" i="6"/>
  <c r="RI19" i="6"/>
  <c r="RI15" i="6"/>
  <c r="RK13" i="6"/>
  <c r="RJ76" i="6" l="1"/>
  <c r="RJ77" i="6"/>
  <c r="RJ75" i="6"/>
  <c r="RJ74" i="6"/>
  <c r="RJ73" i="6"/>
  <c r="RL13" i="6"/>
  <c r="RJ49" i="6"/>
  <c r="RJ48" i="6"/>
  <c r="RJ47" i="6"/>
  <c r="RJ35" i="6"/>
  <c r="RJ36" i="6"/>
  <c r="RJ33" i="6"/>
  <c r="RJ34" i="6"/>
  <c r="RJ27" i="6"/>
  <c r="RJ26" i="6"/>
  <c r="RJ25" i="6"/>
  <c r="RJ19" i="6"/>
  <c r="RJ32" i="6"/>
  <c r="RJ20" i="6"/>
  <c r="RJ15" i="6"/>
  <c r="RJ14" i="6"/>
  <c r="RK76" i="6" l="1"/>
  <c r="RK77" i="6"/>
  <c r="RK74" i="6"/>
  <c r="RK73" i="6"/>
  <c r="RK75" i="6"/>
  <c r="RK49" i="6"/>
  <c r="RK48" i="6"/>
  <c r="RK36" i="6"/>
  <c r="RK35" i="6"/>
  <c r="RK47" i="6"/>
  <c r="RK34" i="6"/>
  <c r="RK33" i="6"/>
  <c r="RK32" i="6"/>
  <c r="RK27" i="6"/>
  <c r="RK20" i="6"/>
  <c r="RK26" i="6"/>
  <c r="RK15" i="6"/>
  <c r="RK25" i="6"/>
  <c r="RK19" i="6"/>
  <c r="RK14" i="6"/>
  <c r="RM13" i="6"/>
  <c r="RL76" i="6" l="1"/>
  <c r="RL77" i="6"/>
  <c r="RL75" i="6"/>
  <c r="RL74" i="6"/>
  <c r="RL73" i="6"/>
  <c r="RL49" i="6"/>
  <c r="RL48" i="6"/>
  <c r="RL47" i="6"/>
  <c r="RL36" i="6"/>
  <c r="RL35" i="6"/>
  <c r="RL34" i="6"/>
  <c r="RL33" i="6"/>
  <c r="RL32" i="6"/>
  <c r="RL27" i="6"/>
  <c r="RL20" i="6"/>
  <c r="RL26" i="6"/>
  <c r="RL25" i="6"/>
  <c r="RL14" i="6"/>
  <c r="RL19" i="6"/>
  <c r="RL15" i="6"/>
  <c r="RN13" i="6"/>
  <c r="RM76" i="6" l="1"/>
  <c r="RM77" i="6"/>
  <c r="RM75" i="6"/>
  <c r="RM73" i="6"/>
  <c r="RM74" i="6"/>
  <c r="RM47" i="6"/>
  <c r="RM36" i="6"/>
  <c r="RM48" i="6"/>
  <c r="RM49" i="6"/>
  <c r="RM34" i="6"/>
  <c r="RM32" i="6"/>
  <c r="RM35" i="6"/>
  <c r="RM33" i="6"/>
  <c r="RM26" i="6"/>
  <c r="RM20" i="6"/>
  <c r="RM25" i="6"/>
  <c r="RM27" i="6"/>
  <c r="RM14" i="6"/>
  <c r="RM19" i="6"/>
  <c r="RM15" i="6"/>
  <c r="RO13" i="6"/>
  <c r="RN76" i="6" l="1"/>
  <c r="RN77" i="6"/>
  <c r="RN75" i="6"/>
  <c r="RN73" i="6"/>
  <c r="RN74" i="6"/>
  <c r="RN48" i="6"/>
  <c r="RN49" i="6"/>
  <c r="RN47" i="6"/>
  <c r="RN36" i="6"/>
  <c r="RN35" i="6"/>
  <c r="RN34" i="6"/>
  <c r="RN33" i="6"/>
  <c r="RN32" i="6"/>
  <c r="RN27" i="6"/>
  <c r="RN25" i="6"/>
  <c r="RN26" i="6"/>
  <c r="RN20" i="6"/>
  <c r="RN19" i="6"/>
  <c r="RN15" i="6"/>
  <c r="RN14" i="6"/>
  <c r="RP13" i="6"/>
  <c r="RO76" i="6" l="1"/>
  <c r="RO77" i="6"/>
  <c r="RO74" i="6"/>
  <c r="RO73" i="6"/>
  <c r="RO75" i="6"/>
  <c r="RQ13" i="6"/>
  <c r="RO49" i="6"/>
  <c r="RO47" i="6"/>
  <c r="RO35" i="6"/>
  <c r="RO48" i="6"/>
  <c r="RO34" i="6"/>
  <c r="RO36" i="6"/>
  <c r="RO27" i="6"/>
  <c r="RO32" i="6"/>
  <c r="RO26" i="6"/>
  <c r="RO33" i="6"/>
  <c r="RO20" i="6"/>
  <c r="RO25" i="6"/>
  <c r="RO15" i="6"/>
  <c r="RO19" i="6"/>
  <c r="RO14" i="6"/>
  <c r="RP76" i="6" l="1"/>
  <c r="RP77" i="6"/>
  <c r="RP75" i="6"/>
  <c r="RP74" i="6"/>
  <c r="RP73" i="6"/>
  <c r="RR13" i="6"/>
  <c r="RP49" i="6"/>
  <c r="RP48" i="6"/>
  <c r="RP36" i="6"/>
  <c r="RP35" i="6"/>
  <c r="RP47" i="6"/>
  <c r="RP34" i="6"/>
  <c r="RP33" i="6"/>
  <c r="RP27" i="6"/>
  <c r="RP32" i="6"/>
  <c r="RP20" i="6"/>
  <c r="RP25" i="6"/>
  <c r="RP14" i="6"/>
  <c r="RP26" i="6"/>
  <c r="RP19" i="6"/>
  <c r="RP15" i="6"/>
  <c r="RQ76" i="6" l="1"/>
  <c r="RQ77" i="6"/>
  <c r="RQ75" i="6"/>
  <c r="RQ74" i="6"/>
  <c r="RQ73" i="6"/>
  <c r="RS13" i="6"/>
  <c r="RQ47" i="6"/>
  <c r="RQ36" i="6"/>
  <c r="RQ48" i="6"/>
  <c r="RQ49" i="6"/>
  <c r="RQ34" i="6"/>
  <c r="RQ32" i="6"/>
  <c r="RQ35" i="6"/>
  <c r="RQ33" i="6"/>
  <c r="RQ26" i="6"/>
  <c r="RQ20" i="6"/>
  <c r="RQ25" i="6"/>
  <c r="RQ27" i="6"/>
  <c r="RQ14" i="6"/>
  <c r="RQ19" i="6"/>
  <c r="RQ15" i="6"/>
  <c r="RR76" i="6" l="1"/>
  <c r="RR77" i="6"/>
  <c r="RR75" i="6"/>
  <c r="RR74" i="6"/>
  <c r="RR73" i="6"/>
  <c r="RT13" i="6"/>
  <c r="RR49" i="6"/>
  <c r="RR48" i="6"/>
  <c r="RR47" i="6"/>
  <c r="RR35" i="6"/>
  <c r="RR34" i="6"/>
  <c r="RR36" i="6"/>
  <c r="RR33" i="6"/>
  <c r="RR32" i="6"/>
  <c r="RR27" i="6"/>
  <c r="RR25" i="6"/>
  <c r="RR26" i="6"/>
  <c r="RR19" i="6"/>
  <c r="RR15" i="6"/>
  <c r="RR14" i="6"/>
  <c r="RR20" i="6"/>
  <c r="RS76" i="6" l="1"/>
  <c r="RS77" i="6"/>
  <c r="RS74" i="6"/>
  <c r="RS73" i="6"/>
  <c r="RS75" i="6"/>
  <c r="RU13" i="6"/>
  <c r="RS48" i="6"/>
  <c r="RS35" i="6"/>
  <c r="RS49" i="6"/>
  <c r="RS47" i="6"/>
  <c r="RS36" i="6"/>
  <c r="RS34" i="6"/>
  <c r="RS33" i="6"/>
  <c r="RS32" i="6"/>
  <c r="RS27" i="6"/>
  <c r="RS26" i="6"/>
  <c r="RS20" i="6"/>
  <c r="RS25" i="6"/>
  <c r="RS15" i="6"/>
  <c r="RS19" i="6"/>
  <c r="RS14" i="6"/>
  <c r="RT76" i="6" l="1"/>
  <c r="RT77" i="6"/>
  <c r="RT75" i="6"/>
  <c r="RT73" i="6"/>
  <c r="RT74" i="6"/>
  <c r="RV13" i="6"/>
  <c r="RT49" i="6"/>
  <c r="RT48" i="6"/>
  <c r="RT47" i="6"/>
  <c r="RT36" i="6"/>
  <c r="RT35" i="6"/>
  <c r="RT34" i="6"/>
  <c r="RT32" i="6"/>
  <c r="RT27" i="6"/>
  <c r="RT33" i="6"/>
  <c r="RT26" i="6"/>
  <c r="RT20" i="6"/>
  <c r="RT25" i="6"/>
  <c r="RT14" i="6"/>
  <c r="RT19" i="6"/>
  <c r="RT15" i="6"/>
  <c r="RU76" i="6" l="1"/>
  <c r="RU77" i="6"/>
  <c r="RU74" i="6"/>
  <c r="RU73" i="6"/>
  <c r="RU75" i="6"/>
  <c r="RW13" i="6"/>
  <c r="RU49" i="6"/>
  <c r="RU47" i="6"/>
  <c r="RU36" i="6"/>
  <c r="RU48" i="6"/>
  <c r="RU35" i="6"/>
  <c r="RU32" i="6"/>
  <c r="RU34" i="6"/>
  <c r="RU33" i="6"/>
  <c r="RU26" i="6"/>
  <c r="RU20" i="6"/>
  <c r="RU27" i="6"/>
  <c r="RU25" i="6"/>
  <c r="RU14" i="6"/>
  <c r="RU19" i="6"/>
  <c r="RU15" i="6"/>
  <c r="RV76" i="6" l="1"/>
  <c r="RV77" i="6"/>
  <c r="RV75" i="6"/>
  <c r="RV74" i="6"/>
  <c r="RV73" i="6"/>
  <c r="RX13" i="6"/>
  <c r="RV36" i="6"/>
  <c r="RV49" i="6"/>
  <c r="RV48" i="6"/>
  <c r="RV47" i="6"/>
  <c r="RV35" i="6"/>
  <c r="RV33" i="6"/>
  <c r="RV34" i="6"/>
  <c r="RV32" i="6"/>
  <c r="RV27" i="6"/>
  <c r="RV25" i="6"/>
  <c r="RV19" i="6"/>
  <c r="RV26" i="6"/>
  <c r="RV15" i="6"/>
  <c r="RV20" i="6"/>
  <c r="RV14" i="6"/>
  <c r="RW76" i="6" l="1"/>
  <c r="RW77" i="6"/>
  <c r="RW75" i="6"/>
  <c r="RW74" i="6"/>
  <c r="RW73" i="6"/>
  <c r="RW49" i="6"/>
  <c r="RW48" i="6"/>
  <c r="RW35" i="6"/>
  <c r="RW34" i="6"/>
  <c r="RW47" i="6"/>
  <c r="RW36" i="6"/>
  <c r="RW33" i="6"/>
  <c r="RW32" i="6"/>
  <c r="RW27" i="6"/>
  <c r="RW26" i="6"/>
  <c r="RW20" i="6"/>
  <c r="RW15" i="6"/>
  <c r="RW25" i="6"/>
  <c r="RW19" i="6"/>
  <c r="RW14" i="6"/>
  <c r="RY13" i="6"/>
  <c r="RX76" i="6" l="1"/>
  <c r="RX77" i="6"/>
  <c r="RX74" i="6"/>
  <c r="RX73" i="6"/>
  <c r="RX75" i="6"/>
  <c r="RX49" i="6"/>
  <c r="RX48" i="6"/>
  <c r="RX47" i="6"/>
  <c r="RX34" i="6"/>
  <c r="RX35" i="6"/>
  <c r="RX36" i="6"/>
  <c r="RX33" i="6"/>
  <c r="RX27" i="6"/>
  <c r="RX26" i="6"/>
  <c r="RX20" i="6"/>
  <c r="RX32" i="6"/>
  <c r="RX25" i="6"/>
  <c r="RX14" i="6"/>
  <c r="RX19" i="6"/>
  <c r="RX15" i="6"/>
  <c r="RZ13" i="6"/>
  <c r="RY76" i="6" l="1"/>
  <c r="RY77" i="6"/>
  <c r="RY75" i="6"/>
  <c r="RY74" i="6"/>
  <c r="RY73" i="6"/>
  <c r="RY49" i="6"/>
  <c r="RY48" i="6"/>
  <c r="RY47" i="6"/>
  <c r="RY36" i="6"/>
  <c r="RY35" i="6"/>
  <c r="RY34" i="6"/>
  <c r="RY32" i="6"/>
  <c r="RY33" i="6"/>
  <c r="RY26" i="6"/>
  <c r="RY27" i="6"/>
  <c r="RY20" i="6"/>
  <c r="RY25" i="6"/>
  <c r="RY14" i="6"/>
  <c r="RY19" i="6"/>
  <c r="RY15" i="6"/>
  <c r="SA13" i="6"/>
  <c r="RZ76" i="6" l="1"/>
  <c r="RZ77" i="6"/>
  <c r="RZ75" i="6"/>
  <c r="RZ74" i="6"/>
  <c r="RZ73" i="6"/>
  <c r="SB13" i="6"/>
  <c r="RZ49" i="6"/>
  <c r="RZ48" i="6"/>
  <c r="RZ47" i="6"/>
  <c r="RZ35" i="6"/>
  <c r="RZ36" i="6"/>
  <c r="RZ33" i="6"/>
  <c r="RZ32" i="6"/>
  <c r="RZ34" i="6"/>
  <c r="RZ27" i="6"/>
  <c r="RZ26" i="6"/>
  <c r="RZ25" i="6"/>
  <c r="RZ19" i="6"/>
  <c r="RZ20" i="6"/>
  <c r="RZ15" i="6"/>
  <c r="RZ14" i="6"/>
  <c r="SA76" i="6" l="1"/>
  <c r="SA77" i="6"/>
  <c r="SA74" i="6"/>
  <c r="SA75" i="6"/>
  <c r="SA73" i="6"/>
  <c r="SA49" i="6"/>
  <c r="SA36" i="6"/>
  <c r="SA35" i="6"/>
  <c r="SA48" i="6"/>
  <c r="SA47" i="6"/>
  <c r="SA34" i="6"/>
  <c r="SA33" i="6"/>
  <c r="SA32" i="6"/>
  <c r="SA27" i="6"/>
  <c r="SA20" i="6"/>
  <c r="SA26" i="6"/>
  <c r="SA15" i="6"/>
  <c r="SA25" i="6"/>
  <c r="SA19" i="6"/>
  <c r="SA14" i="6"/>
  <c r="SC13" i="6"/>
  <c r="SB76" i="6" l="1"/>
  <c r="SB77" i="6"/>
  <c r="SB75" i="6"/>
  <c r="SB74" i="6"/>
  <c r="SB73" i="6"/>
  <c r="SB49" i="6"/>
  <c r="SB48" i="6"/>
  <c r="SB47" i="6"/>
  <c r="SB36" i="6"/>
  <c r="SB34" i="6"/>
  <c r="SB35" i="6"/>
  <c r="SB32" i="6"/>
  <c r="SB33" i="6"/>
  <c r="SB27" i="6"/>
  <c r="SB20" i="6"/>
  <c r="SB26" i="6"/>
  <c r="SB25" i="6"/>
  <c r="SB14" i="6"/>
  <c r="SB19" i="6"/>
  <c r="SB15" i="6"/>
  <c r="SD13" i="6"/>
  <c r="SC76" i="6" l="1"/>
  <c r="SC77" i="6"/>
  <c r="SC75" i="6"/>
  <c r="SC73" i="6"/>
  <c r="SC74" i="6"/>
  <c r="SC47" i="6"/>
  <c r="SC36" i="6"/>
  <c r="SC49" i="6"/>
  <c r="SC48" i="6"/>
  <c r="SC35" i="6"/>
  <c r="SC34" i="6"/>
  <c r="SC32" i="6"/>
  <c r="SC33" i="6"/>
  <c r="SC26" i="6"/>
  <c r="SC20" i="6"/>
  <c r="SC25" i="6"/>
  <c r="SC27" i="6"/>
  <c r="SC14" i="6"/>
  <c r="SC19" i="6"/>
  <c r="SC15" i="6"/>
  <c r="SE13" i="6"/>
  <c r="SD76" i="6" l="1"/>
  <c r="SD77" i="6"/>
  <c r="SD75" i="6"/>
  <c r="SD73" i="6"/>
  <c r="SD74" i="6"/>
  <c r="SD48" i="6"/>
  <c r="SD49" i="6"/>
  <c r="SD47" i="6"/>
  <c r="SD35" i="6"/>
  <c r="SD33" i="6"/>
  <c r="SD36" i="6"/>
  <c r="SD34" i="6"/>
  <c r="SD32" i="6"/>
  <c r="SD27" i="6"/>
  <c r="SD25" i="6"/>
  <c r="SD26" i="6"/>
  <c r="SD20" i="6"/>
  <c r="SD19" i="6"/>
  <c r="SD15" i="6"/>
  <c r="SD14" i="6"/>
  <c r="SF13" i="6"/>
  <c r="SE76" i="6" l="1"/>
  <c r="SE77" i="6"/>
  <c r="SE74" i="6"/>
  <c r="SE73" i="6"/>
  <c r="SE75" i="6"/>
  <c r="SG13" i="6"/>
  <c r="SE49" i="6"/>
  <c r="SE48" i="6"/>
  <c r="SE47" i="6"/>
  <c r="SE35" i="6"/>
  <c r="SE34" i="6"/>
  <c r="SE36" i="6"/>
  <c r="SE32" i="6"/>
  <c r="SE27" i="6"/>
  <c r="SE26" i="6"/>
  <c r="SE33" i="6"/>
  <c r="SE20" i="6"/>
  <c r="SE25" i="6"/>
  <c r="SE15" i="6"/>
  <c r="SE19" i="6"/>
  <c r="SE14" i="6"/>
  <c r="SF76" i="6" l="1"/>
  <c r="SF77" i="6"/>
  <c r="SF75" i="6"/>
  <c r="SF74" i="6"/>
  <c r="SF73" i="6"/>
  <c r="SH13" i="6"/>
  <c r="SF49" i="6"/>
  <c r="SF48" i="6"/>
  <c r="SF36" i="6"/>
  <c r="SF47" i="6"/>
  <c r="SF35" i="6"/>
  <c r="SF33" i="6"/>
  <c r="SF34" i="6"/>
  <c r="SF32" i="6"/>
  <c r="SF27" i="6"/>
  <c r="SF20" i="6"/>
  <c r="SF25" i="6"/>
  <c r="SF26" i="6"/>
  <c r="SF14" i="6"/>
  <c r="SF19" i="6"/>
  <c r="SF15" i="6"/>
  <c r="SG76" i="6" l="1"/>
  <c r="SG77" i="6"/>
  <c r="SG75" i="6"/>
  <c r="SG74" i="6"/>
  <c r="SG73" i="6"/>
  <c r="SI13" i="6"/>
  <c r="SG49" i="6"/>
  <c r="SG47" i="6"/>
  <c r="SG36" i="6"/>
  <c r="SG48" i="6"/>
  <c r="SG35" i="6"/>
  <c r="SG32" i="6"/>
  <c r="SG34" i="6"/>
  <c r="SG33" i="6"/>
  <c r="SG26" i="6"/>
  <c r="SG20" i="6"/>
  <c r="SG25" i="6"/>
  <c r="SG27" i="6"/>
  <c r="SG14" i="6"/>
  <c r="SG19" i="6"/>
  <c r="SG15" i="6"/>
  <c r="SH76" i="6" l="1"/>
  <c r="SH77" i="6"/>
  <c r="SH75" i="6"/>
  <c r="SH74" i="6"/>
  <c r="SH73" i="6"/>
  <c r="SJ13" i="6"/>
  <c r="SH49" i="6"/>
  <c r="SH48" i="6"/>
  <c r="SH47" i="6"/>
  <c r="SH36" i="6"/>
  <c r="SH33" i="6"/>
  <c r="SH34" i="6"/>
  <c r="SH35" i="6"/>
  <c r="SH32" i="6"/>
  <c r="SH27" i="6"/>
  <c r="SH25" i="6"/>
  <c r="SH26" i="6"/>
  <c r="SH19" i="6"/>
  <c r="SH15" i="6"/>
  <c r="SH20" i="6"/>
  <c r="SH14" i="6"/>
  <c r="SI76" i="6" l="1"/>
  <c r="SI77" i="6"/>
  <c r="SI74" i="6"/>
  <c r="SI75" i="6"/>
  <c r="SI73" i="6"/>
  <c r="SK13" i="6"/>
  <c r="SI48" i="6"/>
  <c r="SI49" i="6"/>
  <c r="SI35" i="6"/>
  <c r="SI47" i="6"/>
  <c r="SI36" i="6"/>
  <c r="SI34" i="6"/>
  <c r="SI33" i="6"/>
  <c r="SI32" i="6"/>
  <c r="SI27" i="6"/>
  <c r="SI26" i="6"/>
  <c r="SI20" i="6"/>
  <c r="SI25" i="6"/>
  <c r="SI15" i="6"/>
  <c r="SI19" i="6"/>
  <c r="SI14" i="6"/>
  <c r="SJ76" i="6" l="1"/>
  <c r="SJ77" i="6"/>
  <c r="SJ74" i="6"/>
  <c r="SJ73" i="6"/>
  <c r="SJ75" i="6"/>
  <c r="SL13" i="6"/>
  <c r="SJ49" i="6"/>
  <c r="SJ48" i="6"/>
  <c r="SJ47" i="6"/>
  <c r="SJ35" i="6"/>
  <c r="SJ34" i="6"/>
  <c r="SJ36" i="6"/>
  <c r="SJ33" i="6"/>
  <c r="SJ32" i="6"/>
  <c r="SJ27" i="6"/>
  <c r="SJ26" i="6"/>
  <c r="SJ20" i="6"/>
  <c r="SJ25" i="6"/>
  <c r="SJ14" i="6"/>
  <c r="SJ19" i="6"/>
  <c r="SJ15" i="6"/>
  <c r="SK76" i="6" l="1"/>
  <c r="SK77" i="6"/>
  <c r="SK74" i="6"/>
  <c r="SK75" i="6"/>
  <c r="SK73" i="6"/>
  <c r="SM13" i="6"/>
  <c r="SK49" i="6"/>
  <c r="SK47" i="6"/>
  <c r="SK36" i="6"/>
  <c r="SK48" i="6"/>
  <c r="SK35" i="6"/>
  <c r="SK33" i="6"/>
  <c r="SK32" i="6"/>
  <c r="SK34" i="6"/>
  <c r="SK26" i="6"/>
  <c r="SK20" i="6"/>
  <c r="SK27" i="6"/>
  <c r="SK25" i="6"/>
  <c r="SK14" i="6"/>
  <c r="SK19" i="6"/>
  <c r="SK15" i="6"/>
  <c r="SL76" i="6" l="1"/>
  <c r="SL77" i="6"/>
  <c r="SL75" i="6"/>
  <c r="SL74" i="6"/>
  <c r="SL73" i="6"/>
  <c r="SN13" i="6"/>
  <c r="SL48" i="6"/>
  <c r="SL36" i="6"/>
  <c r="SL49" i="6"/>
  <c r="SL33" i="6"/>
  <c r="SL47" i="6"/>
  <c r="SL34" i="6"/>
  <c r="SL35" i="6"/>
  <c r="SL27" i="6"/>
  <c r="SL25" i="6"/>
  <c r="SL32" i="6"/>
  <c r="SL19" i="6"/>
  <c r="SL15" i="6"/>
  <c r="SL26" i="6"/>
  <c r="SL20" i="6"/>
  <c r="SL14" i="6"/>
  <c r="SM76" i="6" l="1"/>
  <c r="SM77" i="6"/>
  <c r="SM75" i="6"/>
  <c r="SM74" i="6"/>
  <c r="SM73" i="6"/>
  <c r="SO13" i="6"/>
  <c r="SM49" i="6"/>
  <c r="SM48" i="6"/>
  <c r="SM35" i="6"/>
  <c r="SM47" i="6"/>
  <c r="SM34" i="6"/>
  <c r="SM36" i="6"/>
  <c r="SM32" i="6"/>
  <c r="SM27" i="6"/>
  <c r="SM33" i="6"/>
  <c r="SM26" i="6"/>
  <c r="SM20" i="6"/>
  <c r="SM15" i="6"/>
  <c r="SM25" i="6"/>
  <c r="SM19" i="6"/>
  <c r="SM14" i="6"/>
  <c r="SN76" i="6" l="1"/>
  <c r="SN77" i="6"/>
  <c r="SN75" i="6"/>
  <c r="SN73" i="6"/>
  <c r="SN74" i="6"/>
  <c r="SP13" i="6"/>
  <c r="SN49" i="6"/>
  <c r="SN48" i="6"/>
  <c r="SN47" i="6"/>
  <c r="SN36" i="6"/>
  <c r="SN35" i="6"/>
  <c r="SN34" i="6"/>
  <c r="SN32" i="6"/>
  <c r="SN27" i="6"/>
  <c r="SN33" i="6"/>
  <c r="SN26" i="6"/>
  <c r="SN20" i="6"/>
  <c r="SN25" i="6"/>
  <c r="SN14" i="6"/>
  <c r="SN19" i="6"/>
  <c r="SN15" i="6"/>
  <c r="SO76" i="6" l="1"/>
  <c r="SO77" i="6"/>
  <c r="SO75" i="6"/>
  <c r="SO73" i="6"/>
  <c r="SO74" i="6"/>
  <c r="SQ13" i="6"/>
  <c r="SO48" i="6"/>
  <c r="SO47" i="6"/>
  <c r="SO36" i="6"/>
  <c r="SO49" i="6"/>
  <c r="SO35" i="6"/>
  <c r="SO34" i="6"/>
  <c r="SO32" i="6"/>
  <c r="SO33" i="6"/>
  <c r="SO26" i="6"/>
  <c r="SO27" i="6"/>
  <c r="SO20" i="6"/>
  <c r="SO25" i="6"/>
  <c r="SO14" i="6"/>
  <c r="SO19" i="6"/>
  <c r="SO15" i="6"/>
  <c r="SP76" i="6" l="1"/>
  <c r="SP77" i="6"/>
  <c r="SP75" i="6"/>
  <c r="SP74" i="6"/>
  <c r="SP73" i="6"/>
  <c r="SP49" i="6"/>
  <c r="SP47" i="6"/>
  <c r="SP48" i="6"/>
  <c r="SP36" i="6"/>
  <c r="SP35" i="6"/>
  <c r="SP33" i="6"/>
  <c r="SP34" i="6"/>
  <c r="SP32" i="6"/>
  <c r="SP27" i="6"/>
  <c r="SP26" i="6"/>
  <c r="SP25" i="6"/>
  <c r="SP19" i="6"/>
  <c r="SP20" i="6"/>
  <c r="SP15" i="6"/>
  <c r="SP14" i="6"/>
  <c r="SR13" i="6"/>
  <c r="SQ76" i="6" l="1"/>
  <c r="SQ77" i="6"/>
  <c r="SQ74" i="6"/>
  <c r="SQ73" i="6"/>
  <c r="SQ75" i="6"/>
  <c r="SS13" i="6"/>
  <c r="SQ49" i="6"/>
  <c r="SQ36" i="6"/>
  <c r="SQ35" i="6"/>
  <c r="SQ47" i="6"/>
  <c r="SQ48" i="6"/>
  <c r="SQ34" i="6"/>
  <c r="SQ33" i="6"/>
  <c r="SQ27" i="6"/>
  <c r="SQ32" i="6"/>
  <c r="SQ20" i="6"/>
  <c r="SQ15" i="6"/>
  <c r="SQ26" i="6"/>
  <c r="SQ25" i="6"/>
  <c r="SQ19" i="6"/>
  <c r="SQ14" i="6"/>
  <c r="SR76" i="6" l="1"/>
  <c r="SR77" i="6"/>
  <c r="SR75" i="6"/>
  <c r="SR74" i="6"/>
  <c r="SR73" i="6"/>
  <c r="ST13" i="6"/>
  <c r="SR49" i="6"/>
  <c r="SR48" i="6"/>
  <c r="SR47" i="6"/>
  <c r="SR36" i="6"/>
  <c r="SR35" i="6"/>
  <c r="SR33" i="6"/>
  <c r="SR32" i="6"/>
  <c r="SR34" i="6"/>
  <c r="SR27" i="6"/>
  <c r="SR20" i="6"/>
  <c r="SR26" i="6"/>
  <c r="SR25" i="6"/>
  <c r="SR14" i="6"/>
  <c r="SR19" i="6"/>
  <c r="SR15" i="6"/>
  <c r="SS76" i="6" l="1"/>
  <c r="SS77" i="6"/>
  <c r="SS75" i="6"/>
  <c r="SS74" i="6"/>
  <c r="SS73" i="6"/>
  <c r="SU13" i="6"/>
  <c r="SS47" i="6"/>
  <c r="SS36" i="6"/>
  <c r="SS48" i="6"/>
  <c r="SS49" i="6"/>
  <c r="SS34" i="6"/>
  <c r="SS35" i="6"/>
  <c r="SS32" i="6"/>
  <c r="SS33" i="6"/>
  <c r="SS26" i="6"/>
  <c r="SS20" i="6"/>
  <c r="SS25" i="6"/>
  <c r="SS14" i="6"/>
  <c r="SS19" i="6"/>
  <c r="SS27" i="6"/>
  <c r="SS15" i="6"/>
  <c r="ST76" i="6" l="1"/>
  <c r="ST77" i="6"/>
  <c r="ST75" i="6"/>
  <c r="ST74" i="6"/>
  <c r="ST73" i="6"/>
  <c r="SV13" i="6"/>
  <c r="ST49" i="6"/>
  <c r="ST48" i="6"/>
  <c r="ST47" i="6"/>
  <c r="ST35" i="6"/>
  <c r="ST33" i="6"/>
  <c r="ST36" i="6"/>
  <c r="ST34" i="6"/>
  <c r="ST32" i="6"/>
  <c r="ST27" i="6"/>
  <c r="ST25" i="6"/>
  <c r="ST26" i="6"/>
  <c r="ST20" i="6"/>
  <c r="ST19" i="6"/>
  <c r="ST15" i="6"/>
  <c r="ST14" i="6"/>
  <c r="SU76" i="6" l="1"/>
  <c r="SU77" i="6"/>
  <c r="SU74" i="6"/>
  <c r="SU73" i="6"/>
  <c r="SU75" i="6"/>
  <c r="SU49" i="6"/>
  <c r="SU48" i="6"/>
  <c r="SU47" i="6"/>
  <c r="SU35" i="6"/>
  <c r="SU36" i="6"/>
  <c r="SU34" i="6"/>
  <c r="SU32" i="6"/>
  <c r="SU33" i="6"/>
  <c r="SU27" i="6"/>
  <c r="SU26" i="6"/>
  <c r="SU20" i="6"/>
  <c r="SU25" i="6"/>
  <c r="SU15" i="6"/>
  <c r="SU19" i="6"/>
  <c r="SU14" i="6"/>
  <c r="SW13" i="6"/>
  <c r="SV76" i="6" l="1"/>
  <c r="SV77" i="6"/>
  <c r="SV75" i="6"/>
  <c r="SV74" i="6"/>
  <c r="SV73" i="6"/>
  <c r="SV49" i="6"/>
  <c r="SV48" i="6"/>
  <c r="SV36" i="6"/>
  <c r="SV47" i="6"/>
  <c r="SV35" i="6"/>
  <c r="SV33" i="6"/>
  <c r="SV32" i="6"/>
  <c r="SV34" i="6"/>
  <c r="SV27" i="6"/>
  <c r="SV20" i="6"/>
  <c r="SV25" i="6"/>
  <c r="SV26" i="6"/>
  <c r="SV14" i="6"/>
  <c r="SV19" i="6"/>
  <c r="SV15" i="6"/>
  <c r="SX13" i="6"/>
  <c r="SX76" i="6" l="1"/>
  <c r="SX77" i="6"/>
  <c r="SW76" i="6"/>
  <c r="SW77" i="6"/>
  <c r="SX75" i="6"/>
  <c r="SX73" i="6"/>
  <c r="SX74" i="6"/>
  <c r="SW75" i="6"/>
  <c r="SW74" i="6"/>
  <c r="SW73" i="6"/>
  <c r="SW47" i="6"/>
  <c r="SW36" i="6"/>
  <c r="SW48" i="6"/>
  <c r="SW49" i="6"/>
  <c r="SW34" i="6"/>
  <c r="SW32" i="6"/>
  <c r="SW35" i="6"/>
  <c r="SW26" i="6"/>
  <c r="SW33" i="6"/>
  <c r="SW20" i="6"/>
  <c r="SW25" i="6"/>
  <c r="SW27" i="6"/>
  <c r="SW14" i="6"/>
  <c r="SW19" i="6"/>
  <c r="SW15" i="6"/>
  <c r="SX48" i="6"/>
  <c r="SX47" i="6"/>
  <c r="SX36" i="6"/>
  <c r="SX33" i="6"/>
  <c r="SX35" i="6"/>
  <c r="SX34" i="6"/>
  <c r="SX49" i="6"/>
  <c r="SX32" i="6"/>
  <c r="SX27" i="6"/>
  <c r="SX25" i="6"/>
  <c r="SX26" i="6"/>
  <c r="SX19" i="6"/>
  <c r="SX15" i="6"/>
  <c r="SX14" i="6"/>
  <c r="SX20" i="6"/>
  <c r="W107" i="12" l="1"/>
  <c r="W108"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PC</author>
    <author>HP</author>
    <author>ACER</author>
    <author>Usuario</author>
    <author>Juan Fernando Vera Canales</author>
    <author>pc</author>
    <author>ASUS</author>
  </authors>
  <commentList>
    <comment ref="A14" authorId="0" shapeId="0" xr:uid="{FE806631-C386-436E-A518-580CE1E7258C}">
      <text>
        <r>
          <rPr>
            <b/>
            <sz val="9"/>
            <color indexed="81"/>
            <rFont val="Tahoma"/>
            <family val="2"/>
          </rPr>
          <t>PC:</t>
        </r>
        <r>
          <rPr>
            <sz val="9"/>
            <color indexed="81"/>
            <rFont val="Tahoma"/>
            <family val="2"/>
          </rPr>
          <t xml:space="preserve">
ot anterior 203223</t>
        </r>
      </text>
    </comment>
    <comment ref="N14" authorId="1" shapeId="0" xr:uid="{C05D3821-CAEB-4719-9A94-63B73D91D7A6}">
      <text>
        <r>
          <rPr>
            <b/>
            <sz val="9"/>
            <color indexed="81"/>
            <rFont val="Tahoma"/>
            <family val="2"/>
          </rPr>
          <t>HP:</t>
        </r>
        <r>
          <rPr>
            <sz val="9"/>
            <color indexed="81"/>
            <rFont val="Tahoma"/>
            <family val="2"/>
          </rPr>
          <t xml:space="preserve">
SOLO LIMPIEZA</t>
        </r>
      </text>
    </comment>
    <comment ref="AJ14" authorId="1" shapeId="0" xr:uid="{F8B19A87-30AC-4E8D-82C9-34EED1A32B22}">
      <text>
        <r>
          <rPr>
            <b/>
            <sz val="9"/>
            <color indexed="81"/>
            <rFont val="Tahoma"/>
            <family val="2"/>
          </rPr>
          <t>HP:</t>
        </r>
        <r>
          <rPr>
            <sz val="9"/>
            <color indexed="81"/>
            <rFont val="Tahoma"/>
            <family val="2"/>
          </rPr>
          <t xml:space="preserve">
15/10</t>
        </r>
      </text>
    </comment>
    <comment ref="AK14" authorId="1" shapeId="0" xr:uid="{A2633FEF-9B05-4303-9DE0-949B5D1FC559}">
      <text>
        <r>
          <rPr>
            <b/>
            <sz val="9"/>
            <color indexed="81"/>
            <rFont val="Tahoma"/>
            <family val="2"/>
          </rPr>
          <t>HP:</t>
        </r>
        <r>
          <rPr>
            <sz val="9"/>
            <color indexed="81"/>
            <rFont val="Tahoma"/>
            <family val="2"/>
          </rPr>
          <t xml:space="preserve">
17/10</t>
        </r>
      </text>
    </comment>
    <comment ref="N17" authorId="1" shapeId="0" xr:uid="{35CD4C4D-AEC5-4C03-99DA-46974D80239B}">
      <text>
        <r>
          <rPr>
            <b/>
            <sz val="9"/>
            <color indexed="81"/>
            <rFont val="Tahoma"/>
            <family val="2"/>
          </rPr>
          <t>HP:</t>
        </r>
        <r>
          <rPr>
            <sz val="9"/>
            <color indexed="81"/>
            <rFont val="Tahoma"/>
            <family val="2"/>
          </rPr>
          <t xml:space="preserve">
SOLO LIMPIEZA</t>
        </r>
      </text>
    </comment>
    <comment ref="AJ17" authorId="1" shapeId="0" xr:uid="{93F89799-12DC-4534-BA57-A9BFFC00809A}">
      <text>
        <r>
          <rPr>
            <b/>
            <sz val="9"/>
            <color indexed="81"/>
            <rFont val="Tahoma"/>
            <family val="2"/>
          </rPr>
          <t>HP:</t>
        </r>
        <r>
          <rPr>
            <sz val="9"/>
            <color indexed="81"/>
            <rFont val="Tahoma"/>
            <family val="2"/>
          </rPr>
          <t xml:space="preserve">
15/10
</t>
        </r>
      </text>
    </comment>
    <comment ref="AK17" authorId="1" shapeId="0" xr:uid="{1D9137D3-B344-446E-8EB3-F438795927ED}">
      <text>
        <r>
          <rPr>
            <b/>
            <sz val="9"/>
            <color indexed="81"/>
            <rFont val="Tahoma"/>
            <family val="2"/>
          </rPr>
          <t>HP:</t>
        </r>
        <r>
          <rPr>
            <sz val="9"/>
            <color indexed="81"/>
            <rFont val="Tahoma"/>
            <family val="2"/>
          </rPr>
          <t xml:space="preserve">
17/10</t>
        </r>
      </text>
    </comment>
    <comment ref="AE24" authorId="2" shapeId="0" xr:uid="{F7CC5BE7-732D-46C5-A1CD-45B82BDFF5E3}">
      <text>
        <r>
          <rPr>
            <b/>
            <sz val="9"/>
            <color indexed="81"/>
            <rFont val="Tahoma"/>
            <family val="2"/>
          </rPr>
          <t>ACER:</t>
        </r>
        <r>
          <rPr>
            <sz val="9"/>
            <color indexed="81"/>
            <rFont val="Tahoma"/>
            <family val="2"/>
          </rPr>
          <t xml:space="preserve">
RECUPERADO DE SUPERFICIE EXTERNA CN SOLDADURA
</t>
        </r>
      </text>
    </comment>
    <comment ref="O26" authorId="2" shapeId="0" xr:uid="{79751882-0F5E-4BCF-9D40-80D3C9F06126}">
      <text>
        <r>
          <rPr>
            <b/>
            <sz val="9"/>
            <color indexed="81"/>
            <rFont val="Tahoma"/>
            <family val="2"/>
          </rPr>
          <t>ACER:</t>
        </r>
        <r>
          <rPr>
            <sz val="9"/>
            <color indexed="81"/>
            <rFont val="Tahoma"/>
            <family val="2"/>
          </rPr>
          <t xml:space="preserve">
RECUPERAR SUPERFICIE EXTERNA DE BRIDA, FABRICAR DADOS DE ANCLAJE</t>
        </r>
      </text>
    </comment>
    <comment ref="AE26" authorId="2" shapeId="0" xr:uid="{264C6171-2248-4D16-97A9-A154D7A6586B}">
      <text>
        <r>
          <rPr>
            <b/>
            <sz val="9"/>
            <color indexed="81"/>
            <rFont val="Tahoma"/>
            <family val="2"/>
          </rPr>
          <t>ACER:</t>
        </r>
        <r>
          <rPr>
            <sz val="9"/>
            <color indexed="81"/>
            <rFont val="Tahoma"/>
            <family val="2"/>
          </rPr>
          <t xml:space="preserve">
RECUPERAR CON SOLDADURA SUERFICIE EXTERNA, SE PIDE SELLO FAB</t>
        </r>
      </text>
    </comment>
    <comment ref="N30" authorId="1" shapeId="0" xr:uid="{DEA1D335-0060-494E-A6F4-E7E322D94E30}">
      <text>
        <r>
          <rPr>
            <b/>
            <sz val="9"/>
            <color indexed="81"/>
            <rFont val="Tahoma"/>
            <family val="2"/>
          </rPr>
          <t>HP:</t>
        </r>
        <r>
          <rPr>
            <sz val="9"/>
            <color indexed="81"/>
            <rFont val="Tahoma"/>
            <family val="2"/>
          </rPr>
          <t xml:space="preserve">
FALTA MAQUINAR DIAM SALIDA</t>
        </r>
      </text>
    </comment>
    <comment ref="O30" authorId="2" shapeId="0" xr:uid="{2D29DB47-6F74-45E6-998D-26DA756E26E6}">
      <text>
        <r>
          <rPr>
            <b/>
            <sz val="9"/>
            <color indexed="81"/>
            <rFont val="Tahoma"/>
            <family val="2"/>
          </rPr>
          <t>ACER:</t>
        </r>
        <r>
          <rPr>
            <sz val="9"/>
            <color indexed="81"/>
            <rFont val="Tahoma"/>
            <family val="2"/>
          </rPr>
          <t xml:space="preserve">
REPASAR ALOJAMIENTOS ROSCADOS FALTA,
SE SOLDÓ PLANCHAS ESCALONADAS</t>
        </r>
      </text>
    </comment>
    <comment ref="O31" authorId="2" shapeId="0" xr:uid="{7BCB5857-B305-4B69-A3F0-FDABFDC2B0BF}">
      <text>
        <r>
          <rPr>
            <b/>
            <sz val="9"/>
            <color indexed="81"/>
            <rFont val="Tahoma"/>
            <family val="2"/>
          </rPr>
          <t>ACER:</t>
        </r>
        <r>
          <rPr>
            <sz val="9"/>
            <color indexed="81"/>
            <rFont val="Tahoma"/>
            <family val="2"/>
          </rPr>
          <t xml:space="preserve">
Soldadura de tomas</t>
        </r>
      </text>
    </comment>
    <comment ref="Y31" authorId="1" shapeId="0" xr:uid="{27BA5408-7AEA-4E4A-B59E-CF0E951262B5}">
      <text>
        <r>
          <rPr>
            <b/>
            <sz val="9"/>
            <color indexed="81"/>
            <rFont val="Tahoma"/>
            <family val="2"/>
          </rPr>
          <t>HP:</t>
        </r>
        <r>
          <rPr>
            <sz val="9"/>
            <color indexed="81"/>
            <rFont val="Tahoma"/>
            <family val="2"/>
          </rPr>
          <t xml:space="preserve">
A ESPERA DE BROCA</t>
        </r>
      </text>
    </comment>
    <comment ref="I33" authorId="1" shapeId="0" xr:uid="{9EF3FBF2-54BE-41A4-B643-1754DD802B95}">
      <text>
        <r>
          <rPr>
            <b/>
            <sz val="9"/>
            <color indexed="81"/>
            <rFont val="Tahoma"/>
            <family val="2"/>
          </rPr>
          <t>HP:</t>
        </r>
        <r>
          <rPr>
            <sz val="9"/>
            <color indexed="81"/>
            <rFont val="Tahoma"/>
            <family val="2"/>
          </rPr>
          <t xml:space="preserve">
22/11
</t>
        </r>
      </text>
    </comment>
    <comment ref="P33" authorId="2" shapeId="0" xr:uid="{5E87A129-7642-4F33-A267-2595155D7D84}">
      <text>
        <r>
          <rPr>
            <b/>
            <sz val="9"/>
            <color indexed="81"/>
            <rFont val="Tahoma"/>
            <family val="2"/>
          </rPr>
          <t>ACER:</t>
        </r>
        <r>
          <rPr>
            <sz val="9"/>
            <color indexed="81"/>
            <rFont val="Tahoma"/>
            <family val="2"/>
          </rPr>
          <t xml:space="preserve">
Cambio de tapa posterio, fabricación en Lima</t>
        </r>
      </text>
    </comment>
    <comment ref="X34" authorId="2" shapeId="0" xr:uid="{8C9E92AC-4D83-46FC-8984-0914ACEE590E}">
      <text>
        <r>
          <rPr>
            <b/>
            <sz val="9"/>
            <color indexed="81"/>
            <rFont val="Tahoma"/>
            <family val="2"/>
          </rPr>
          <t>ACER:</t>
        </r>
        <r>
          <rPr>
            <sz val="9"/>
            <color indexed="81"/>
            <rFont val="Tahoma"/>
            <family val="2"/>
          </rPr>
          <t xml:space="preserve">
Fabrcar vástago y cáncamo</t>
        </r>
      </text>
    </comment>
    <comment ref="AD34" authorId="2" shapeId="0" xr:uid="{6F58A4BB-2E3F-4C37-8C73-C10DED3CBFF6}">
      <text>
        <r>
          <rPr>
            <b/>
            <sz val="9"/>
            <color indexed="81"/>
            <rFont val="Tahoma"/>
            <family val="2"/>
          </rPr>
          <t>ACER:</t>
        </r>
        <r>
          <rPr>
            <sz val="9"/>
            <color indexed="81"/>
            <rFont val="Tahoma"/>
            <family val="2"/>
          </rPr>
          <t xml:space="preserve">
Sellos Fabricados</t>
        </r>
      </text>
    </comment>
    <comment ref="O35" authorId="2" shapeId="0" xr:uid="{EA21E066-9A41-46BA-AAA2-42E859429454}">
      <text>
        <r>
          <rPr>
            <b/>
            <sz val="9"/>
            <color indexed="81"/>
            <rFont val="Tahoma"/>
            <family val="2"/>
          </rPr>
          <t>ACER:</t>
        </r>
        <r>
          <rPr>
            <sz val="9"/>
            <color indexed="81"/>
            <rFont val="Tahoma"/>
            <family val="2"/>
          </rPr>
          <t xml:space="preserve">
Enderezar plancha escalonada</t>
        </r>
      </text>
    </comment>
    <comment ref="S42" authorId="1" shapeId="0" xr:uid="{CAF006C0-896F-4268-B7A5-1454B2DA732F}">
      <text>
        <r>
          <rPr>
            <b/>
            <sz val="9"/>
            <color indexed="81"/>
            <rFont val="Tahoma"/>
            <family val="2"/>
          </rPr>
          <t>HP:</t>
        </r>
        <r>
          <rPr>
            <sz val="9"/>
            <color indexed="81"/>
            <rFont val="Tahoma"/>
            <family val="2"/>
          </rPr>
          <t xml:space="preserve">
DESPUES MAQUINAR ROSCA</t>
        </r>
      </text>
    </comment>
    <comment ref="I44" authorId="1" shapeId="0" xr:uid="{FFA852CC-E02F-4460-AED0-C770A3728D4E}">
      <text>
        <r>
          <rPr>
            <b/>
            <sz val="9"/>
            <color indexed="81"/>
            <rFont val="Tahoma"/>
            <family val="2"/>
          </rPr>
          <t>HP:</t>
        </r>
        <r>
          <rPr>
            <sz val="9"/>
            <color indexed="81"/>
            <rFont val="Tahoma"/>
            <family val="2"/>
          </rPr>
          <t xml:space="preserve">
ESPERA DE ROTULAS
</t>
        </r>
      </text>
    </comment>
    <comment ref="Q46" authorId="1" shapeId="0" xr:uid="{9C4C1B8A-ACC3-4351-8F62-F5A0AE3A5A1E}">
      <text>
        <r>
          <rPr>
            <b/>
            <sz val="9"/>
            <color indexed="81"/>
            <rFont val="Tahoma"/>
            <family val="2"/>
          </rPr>
          <t>HP:</t>
        </r>
        <r>
          <rPr>
            <sz val="9"/>
            <color indexed="81"/>
            <rFont val="Tahoma"/>
            <family val="2"/>
          </rPr>
          <t xml:space="preserve">
TORNEADO DE SOLDADURA
</t>
        </r>
      </text>
    </comment>
    <comment ref="Q47" authorId="1" shapeId="0" xr:uid="{A8D83BBA-FA89-4D80-9969-13D14134A74C}">
      <text>
        <r>
          <rPr>
            <b/>
            <sz val="9"/>
            <color indexed="81"/>
            <rFont val="Tahoma"/>
            <family val="2"/>
          </rPr>
          <t>HP:</t>
        </r>
        <r>
          <rPr>
            <sz val="9"/>
            <color indexed="81"/>
            <rFont val="Tahoma"/>
            <family val="2"/>
          </rPr>
          <t xml:space="preserve">
TORNEADO DE SOLDADURA
</t>
        </r>
      </text>
    </comment>
    <comment ref="P48" authorId="2" shapeId="0" xr:uid="{7F8B7DAE-B014-454D-B70F-AEDA9C33BD05}">
      <text>
        <r>
          <rPr>
            <b/>
            <sz val="9"/>
            <color indexed="81"/>
            <rFont val="Tahoma"/>
            <family val="2"/>
          </rPr>
          <t>ACER:</t>
        </r>
        <r>
          <rPr>
            <sz val="9"/>
            <color indexed="81"/>
            <rFont val="Tahoma"/>
            <family val="2"/>
          </rPr>
          <t xml:space="preserve">
Solo indica extraer tapa posterior</t>
        </r>
      </text>
    </comment>
    <comment ref="AD49" authorId="2" shapeId="0" xr:uid="{41766E66-AE93-424C-B25C-A37C7B89DD5A}">
      <text>
        <r>
          <rPr>
            <b/>
            <sz val="9"/>
            <color indexed="81"/>
            <rFont val="Tahoma"/>
            <family val="2"/>
          </rPr>
          <t>ACER:</t>
        </r>
        <r>
          <rPr>
            <sz val="9"/>
            <color indexed="81"/>
            <rFont val="Tahoma"/>
            <family val="2"/>
          </rPr>
          <t xml:space="preserve">
Sello Fab
</t>
        </r>
      </text>
    </comment>
    <comment ref="AG49" authorId="2" shapeId="0" xr:uid="{DF61D95C-8741-4E72-9324-792CD7D0B5F9}">
      <text>
        <r>
          <rPr>
            <b/>
            <sz val="9"/>
            <color indexed="81"/>
            <rFont val="Tahoma"/>
            <family val="2"/>
          </rPr>
          <t>ACER:</t>
        </r>
        <r>
          <rPr>
            <sz val="9"/>
            <color indexed="81"/>
            <rFont val="Tahoma"/>
            <family val="2"/>
          </rPr>
          <t xml:space="preserve">
Sello Fab
</t>
        </r>
      </text>
    </comment>
    <comment ref="W52" authorId="2" shapeId="0" xr:uid="{521C25BB-035F-46A4-9BB8-6A414CC48F84}">
      <text>
        <r>
          <rPr>
            <b/>
            <sz val="9"/>
            <color indexed="81"/>
            <rFont val="Tahoma"/>
            <family val="2"/>
          </rPr>
          <t>ACER:</t>
        </r>
        <r>
          <rPr>
            <sz val="9"/>
            <color indexed="81"/>
            <rFont val="Tahoma"/>
            <family val="2"/>
          </rPr>
          <t xml:space="preserve">
PULIDO DE ROTULA</t>
        </r>
      </text>
    </comment>
    <comment ref="AJ52" authorId="1" shapeId="0" xr:uid="{969B033A-23C0-4262-A68E-180FF1C69FDB}">
      <text>
        <r>
          <rPr>
            <b/>
            <sz val="9"/>
            <color indexed="81"/>
            <rFont val="Tahoma"/>
            <family val="2"/>
          </rPr>
          <t>HP:</t>
        </r>
        <r>
          <rPr>
            <sz val="9"/>
            <color indexed="81"/>
            <rFont val="Tahoma"/>
            <family val="2"/>
          </rPr>
          <t xml:space="preserve">
8/11</t>
        </r>
      </text>
    </comment>
    <comment ref="AK52" authorId="1" shapeId="0" xr:uid="{0D2CC4BD-5E22-4D7F-B285-8140F062D26C}">
      <text>
        <r>
          <rPr>
            <b/>
            <sz val="9"/>
            <color indexed="81"/>
            <rFont val="Tahoma"/>
            <family val="2"/>
          </rPr>
          <t>HP:</t>
        </r>
        <r>
          <rPr>
            <sz val="9"/>
            <color indexed="81"/>
            <rFont val="Tahoma"/>
            <family val="2"/>
          </rPr>
          <t xml:space="preserve">
8/11
</t>
        </r>
      </text>
    </comment>
    <comment ref="AE53" authorId="2" shapeId="0" xr:uid="{F70A6409-AB86-44EF-A157-1C093A1C0497}">
      <text>
        <r>
          <rPr>
            <b/>
            <sz val="9"/>
            <color indexed="81"/>
            <rFont val="Tahoma"/>
            <family val="2"/>
          </rPr>
          <t>ACER:</t>
        </r>
        <r>
          <rPr>
            <sz val="9"/>
            <color indexed="81"/>
            <rFont val="Tahoma"/>
            <family val="2"/>
          </rPr>
          <t xml:space="preserve">
Sello principal</t>
        </r>
      </text>
    </comment>
    <comment ref="AA54" authorId="2" shapeId="0" xr:uid="{3D6FADE5-1EF8-4321-BB52-7F5DC1B68788}">
      <text>
        <r>
          <rPr>
            <b/>
            <sz val="9"/>
            <color indexed="81"/>
            <rFont val="Tahoma"/>
            <family val="2"/>
          </rPr>
          <t>ACER:</t>
        </r>
        <r>
          <rPr>
            <sz val="9"/>
            <color indexed="81"/>
            <rFont val="Tahoma"/>
            <family val="2"/>
          </rPr>
          <t xml:space="preserve">
Superficies desgastadas de cancamo</t>
        </r>
      </text>
    </comment>
    <comment ref="AK55" authorId="1" shapeId="0" xr:uid="{4EEB9D8C-78D3-4F2D-800F-B97B04AFAD5F}">
      <text>
        <r>
          <rPr>
            <b/>
            <sz val="9"/>
            <color indexed="81"/>
            <rFont val="Tahoma"/>
            <family val="2"/>
          </rPr>
          <t>HP:</t>
        </r>
        <r>
          <rPr>
            <sz val="9"/>
            <color indexed="81"/>
            <rFont val="Tahoma"/>
            <family val="2"/>
          </rPr>
          <t xml:space="preserve">
16/10</t>
        </r>
      </text>
    </comment>
    <comment ref="O59" authorId="2" shapeId="0" xr:uid="{F406FD65-6F3F-485B-9DB5-94437F92F652}">
      <text>
        <r>
          <rPr>
            <b/>
            <sz val="9"/>
            <color indexed="81"/>
            <rFont val="Tahoma"/>
            <family val="2"/>
          </rPr>
          <t>ACER:</t>
        </r>
        <r>
          <rPr>
            <sz val="9"/>
            <color indexed="81"/>
            <rFont val="Tahoma"/>
            <family val="2"/>
          </rPr>
          <t xml:space="preserve">
Fabricar dado</t>
        </r>
      </text>
    </comment>
    <comment ref="AD59" authorId="2" shapeId="0" xr:uid="{90D4117C-C817-4D70-9BDE-03F8803BD772}">
      <text>
        <r>
          <rPr>
            <b/>
            <sz val="9"/>
            <color indexed="81"/>
            <rFont val="Tahoma"/>
            <family val="2"/>
          </rPr>
          <t>ACER:</t>
        </r>
        <r>
          <rPr>
            <sz val="9"/>
            <color indexed="81"/>
            <rFont val="Tahoma"/>
            <family val="2"/>
          </rPr>
          <t xml:space="preserve">
Sello Fab</t>
        </r>
      </text>
    </comment>
    <comment ref="S61" authorId="2" shapeId="0" xr:uid="{447E4635-DEE1-49AF-86A8-A774A1C60951}">
      <text>
        <r>
          <rPr>
            <b/>
            <sz val="9"/>
            <color indexed="81"/>
            <rFont val="Tahoma"/>
            <family val="2"/>
          </rPr>
          <t>ACER:</t>
        </r>
        <r>
          <rPr>
            <sz val="9"/>
            <color indexed="81"/>
            <rFont val="Tahoma"/>
            <family val="2"/>
          </rPr>
          <t xml:space="preserve">
FABRICAR PLANCHAS ESCALONADAS, REVISAR MATERIAL 285024</t>
        </r>
      </text>
    </comment>
    <comment ref="AE61" authorId="2" shapeId="0" xr:uid="{ABAEDFC3-81FF-4A56-97E1-898B47B395BB}">
      <text>
        <r>
          <rPr>
            <b/>
            <sz val="9"/>
            <color indexed="81"/>
            <rFont val="Tahoma"/>
            <family val="2"/>
          </rPr>
          <t>ACER:</t>
        </r>
        <r>
          <rPr>
            <sz val="9"/>
            <color indexed="81"/>
            <rFont val="Tahoma"/>
            <family val="2"/>
          </rPr>
          <t xml:space="preserve">
ALOJAMIENTO DE USEAL</t>
        </r>
      </text>
    </comment>
    <comment ref="AK61" authorId="1" shapeId="0" xr:uid="{402310F2-4AB7-49BC-B52A-2DE6FE06AE48}">
      <text>
        <r>
          <rPr>
            <b/>
            <sz val="9"/>
            <color indexed="81"/>
            <rFont val="Tahoma"/>
            <family val="2"/>
          </rPr>
          <t>HP:</t>
        </r>
        <r>
          <rPr>
            <sz val="9"/>
            <color indexed="81"/>
            <rFont val="Tahoma"/>
            <family val="2"/>
          </rPr>
          <t xml:space="preserve">
16/10</t>
        </r>
      </text>
    </comment>
    <comment ref="AE62" authorId="2" shapeId="0" xr:uid="{362BC48E-2302-4DF4-9839-AFA99C7CDCD7}">
      <text>
        <r>
          <rPr>
            <b/>
            <sz val="9"/>
            <color indexed="81"/>
            <rFont val="Tahoma"/>
            <family val="2"/>
          </rPr>
          <t>ACER:</t>
        </r>
        <r>
          <rPr>
            <sz val="9"/>
            <color indexed="81"/>
            <rFont val="Tahoma"/>
            <family val="2"/>
          </rPr>
          <t xml:space="preserve">
ALOJAMIENTO DE USEAL</t>
        </r>
      </text>
    </comment>
    <comment ref="AK62" authorId="1" shapeId="0" xr:uid="{0A75171C-CF5C-45C2-814A-7EA277DF66DD}">
      <text>
        <r>
          <rPr>
            <b/>
            <sz val="9"/>
            <color indexed="81"/>
            <rFont val="Tahoma"/>
            <family val="2"/>
          </rPr>
          <t>HP:</t>
        </r>
        <r>
          <rPr>
            <sz val="9"/>
            <color indexed="81"/>
            <rFont val="Tahoma"/>
            <family val="2"/>
          </rPr>
          <t xml:space="preserve">
16/10</t>
        </r>
      </text>
    </comment>
    <comment ref="S65" authorId="1" shapeId="0" xr:uid="{59A756D8-A305-431C-AF8A-DF2BEEE54EF9}">
      <text>
        <r>
          <rPr>
            <b/>
            <sz val="9"/>
            <color indexed="81"/>
            <rFont val="Tahoma"/>
            <family val="2"/>
          </rPr>
          <t>HP:</t>
        </r>
        <r>
          <rPr>
            <sz val="9"/>
            <color indexed="81"/>
            <rFont val="Tahoma"/>
            <family val="2"/>
          </rPr>
          <t xml:space="preserve">
CARA EXTERIOR DE BRIDA</t>
        </r>
      </text>
    </comment>
    <comment ref="T65" authorId="1" shapeId="0" xr:uid="{F12A479A-A562-48A1-AFEC-82E9B189BF98}">
      <text>
        <r>
          <rPr>
            <b/>
            <sz val="9"/>
            <color indexed="81"/>
            <rFont val="Tahoma"/>
            <family val="2"/>
          </rPr>
          <t>HP:</t>
        </r>
        <r>
          <rPr>
            <sz val="9"/>
            <color indexed="81"/>
            <rFont val="Tahoma"/>
            <family val="2"/>
          </rPr>
          <t xml:space="preserve">
CAMBIO DE DADOS DE ANCLAJE</t>
        </r>
      </text>
    </comment>
    <comment ref="V65" authorId="1" shapeId="0" xr:uid="{2CF93705-4713-4CB1-9A91-DB1E3F49D476}">
      <text>
        <r>
          <rPr>
            <b/>
            <sz val="9"/>
            <color indexed="81"/>
            <rFont val="Tahoma"/>
            <family val="2"/>
          </rPr>
          <t>HP:</t>
        </r>
        <r>
          <rPr>
            <sz val="9"/>
            <color indexed="81"/>
            <rFont val="Tahoma"/>
            <family val="2"/>
          </rPr>
          <t xml:space="preserve">
FALTA MAQUINAR SOLDADURA Y BARRENAR</t>
        </r>
      </text>
    </comment>
    <comment ref="AE65" authorId="1" shapeId="0" xr:uid="{277C22C3-07B7-4B20-9ADD-98FDB009B77D}">
      <text>
        <r>
          <rPr>
            <b/>
            <sz val="9"/>
            <color indexed="81"/>
            <rFont val="Tahoma"/>
            <family val="2"/>
          </rPr>
          <t>HP:</t>
        </r>
        <r>
          <rPr>
            <sz val="9"/>
            <color indexed="81"/>
            <rFont val="Tahoma"/>
            <family val="2"/>
          </rPr>
          <t xml:space="preserve">
RELLENO Y MAQUINADO DE CARAS LATERALES</t>
        </r>
      </text>
    </comment>
    <comment ref="AG66" authorId="1" shapeId="0" xr:uid="{5462D791-6800-4668-8955-ED79A4AD2A1A}">
      <text>
        <r>
          <rPr>
            <b/>
            <sz val="9"/>
            <color indexed="81"/>
            <rFont val="Tahoma"/>
            <family val="2"/>
          </rPr>
          <t>HP:</t>
        </r>
        <r>
          <rPr>
            <sz val="9"/>
            <color indexed="81"/>
            <rFont val="Tahoma"/>
            <family val="2"/>
          </rPr>
          <t xml:space="preserve">
EXTRAER PISTON</t>
        </r>
      </text>
    </comment>
    <comment ref="A67" authorId="0" shapeId="0" xr:uid="{E9B841EA-B27D-48A3-86BA-B6DC5A48E186}">
      <text>
        <r>
          <rPr>
            <b/>
            <sz val="9"/>
            <color indexed="81"/>
            <rFont val="Tahoma"/>
            <family val="2"/>
          </rPr>
          <t>PC:</t>
        </r>
        <r>
          <rPr>
            <sz val="9"/>
            <color indexed="81"/>
            <rFont val="Tahoma"/>
            <family val="2"/>
          </rPr>
          <t xml:space="preserve">
EMERGENCIA DE JOSE ROJAS
</t>
        </r>
      </text>
    </comment>
    <comment ref="A68" authorId="0" shapeId="0" xr:uid="{7E3B9735-0330-476E-887D-C202E7E3B2E7}">
      <text>
        <r>
          <rPr>
            <b/>
            <sz val="9"/>
            <color indexed="81"/>
            <rFont val="Tahoma"/>
            <family val="2"/>
          </rPr>
          <t>PC:</t>
        </r>
        <r>
          <rPr>
            <sz val="9"/>
            <color indexed="81"/>
            <rFont val="Tahoma"/>
            <family val="2"/>
          </rPr>
          <t xml:space="preserve">
EMERGENCIA DE JOSE ROJAS</t>
        </r>
      </text>
    </comment>
    <comment ref="A69" authorId="0" shapeId="0" xr:uid="{AE9F1930-13B2-4D60-AC27-F19A501F0DFC}">
      <text>
        <r>
          <rPr>
            <b/>
            <sz val="9"/>
            <color indexed="81"/>
            <rFont val="Tahoma"/>
            <family val="2"/>
          </rPr>
          <t>PC:</t>
        </r>
        <r>
          <rPr>
            <sz val="9"/>
            <color indexed="81"/>
            <rFont val="Tahoma"/>
            <family val="2"/>
          </rPr>
          <t xml:space="preserve">
EMERGENCIA DE JOSE ROJAS</t>
        </r>
      </text>
    </comment>
    <comment ref="A70" authorId="0" shapeId="0" xr:uid="{5A2ED51C-ED97-4874-A867-DF6B2925B0A7}">
      <text>
        <r>
          <rPr>
            <b/>
            <sz val="9"/>
            <color indexed="81"/>
            <rFont val="Tahoma"/>
            <family val="2"/>
          </rPr>
          <t>PC:</t>
        </r>
        <r>
          <rPr>
            <sz val="9"/>
            <color indexed="81"/>
            <rFont val="Tahoma"/>
            <family val="2"/>
          </rPr>
          <t xml:space="preserve">
EMERGENCIA DE JOSE ROJAS</t>
        </r>
      </text>
    </comment>
    <comment ref="X71" authorId="1" shapeId="0" xr:uid="{C6FD5848-BD92-4D9F-9F16-048C48398063}">
      <text>
        <r>
          <rPr>
            <b/>
            <sz val="9"/>
            <color indexed="81"/>
            <rFont val="Tahoma"/>
            <family val="2"/>
          </rPr>
          <t>HP:</t>
        </r>
        <r>
          <rPr>
            <sz val="9"/>
            <color indexed="81"/>
            <rFont val="Tahoma"/>
            <family val="2"/>
          </rPr>
          <t xml:space="preserve">
BARRA Y CANCAMO FAB</t>
        </r>
      </text>
    </comment>
    <comment ref="AE71" authorId="1" shapeId="0" xr:uid="{F96B4089-36B5-4E03-8A2B-DB3F7D9B0F23}">
      <text>
        <r>
          <rPr>
            <b/>
            <sz val="9"/>
            <color indexed="81"/>
            <rFont val="Tahoma"/>
            <family val="2"/>
          </rPr>
          <t>HP:</t>
        </r>
        <r>
          <rPr>
            <sz val="9"/>
            <color indexed="81"/>
            <rFont val="Tahoma"/>
            <family val="2"/>
          </rPr>
          <t xml:space="preserve">
ALURA DE SELLO PRINCIPAL
</t>
        </r>
      </text>
    </comment>
    <comment ref="W74" authorId="1" shapeId="0" xr:uid="{A9480798-EFA2-4CF1-8446-B8DDDDEF7474}">
      <text>
        <r>
          <rPr>
            <b/>
            <sz val="9"/>
            <color indexed="81"/>
            <rFont val="Tahoma"/>
            <family val="2"/>
          </rPr>
          <t>HP:</t>
        </r>
        <r>
          <rPr>
            <sz val="9"/>
            <color indexed="81"/>
            <rFont val="Tahoma"/>
            <family val="2"/>
          </rPr>
          <t xml:space="preserve">
SOLO CROMO, ALOJAMIENTO EN MEDIDA</t>
        </r>
      </text>
    </comment>
    <comment ref="AE75" authorId="1" shapeId="0" xr:uid="{4E3113C6-8F36-432B-806E-E2D3010602B5}">
      <text>
        <r>
          <rPr>
            <b/>
            <sz val="9"/>
            <color indexed="81"/>
            <rFont val="Tahoma"/>
            <family val="2"/>
          </rPr>
          <t>HP:</t>
        </r>
        <r>
          <rPr>
            <sz val="9"/>
            <color indexed="81"/>
            <rFont val="Tahoma"/>
            <family val="2"/>
          </rPr>
          <t xml:space="preserve">
reparar con soldadura superficie externa</t>
        </r>
      </text>
    </comment>
    <comment ref="T76" authorId="1" shapeId="0" xr:uid="{B0A061FD-40B1-4D56-BEE7-467B8DB60797}">
      <text>
        <r>
          <rPr>
            <b/>
            <sz val="9"/>
            <color indexed="81"/>
            <rFont val="Tahoma"/>
            <family val="2"/>
          </rPr>
          <t>HP:</t>
        </r>
        <r>
          <rPr>
            <sz val="9"/>
            <color indexed="81"/>
            <rFont val="Tahoma"/>
            <family val="2"/>
          </rPr>
          <t xml:space="preserve">
DADOS DE ANCLAJE
</t>
        </r>
      </text>
    </comment>
    <comment ref="AE76" authorId="1" shapeId="0" xr:uid="{72BECFF3-749D-4E5A-957F-B728DF7E5EE2}">
      <text>
        <r>
          <rPr>
            <b/>
            <sz val="9"/>
            <color indexed="81"/>
            <rFont val="Tahoma"/>
            <family val="2"/>
          </rPr>
          <t>HP:</t>
        </r>
        <r>
          <rPr>
            <sz val="9"/>
            <color indexed="81"/>
            <rFont val="Tahoma"/>
            <family val="2"/>
          </rPr>
          <t xml:space="preserve">
RECUPERAR CON SOLDADURA CARA EXTERIOR DE TAA</t>
        </r>
      </text>
    </comment>
    <comment ref="AE77" authorId="1" shapeId="0" xr:uid="{2F7382AB-C217-40D3-ACA2-E1C1C17B563A}">
      <text>
        <r>
          <rPr>
            <b/>
            <sz val="9"/>
            <color indexed="81"/>
            <rFont val="Tahoma"/>
            <family val="2"/>
          </rPr>
          <t>HP:</t>
        </r>
        <r>
          <rPr>
            <sz val="9"/>
            <color indexed="81"/>
            <rFont val="Tahoma"/>
            <family val="2"/>
          </rPr>
          <t xml:space="preserve">
Rectificado de superficie roscada</t>
        </r>
      </text>
    </comment>
    <comment ref="AA79" authorId="1" shapeId="0" xr:uid="{08DA99C3-8154-4C18-80E2-3E60F7E8CA9A}">
      <text>
        <r>
          <rPr>
            <b/>
            <sz val="9"/>
            <color indexed="81"/>
            <rFont val="Tahoma"/>
            <family val="2"/>
          </rPr>
          <t>HP:</t>
        </r>
        <r>
          <rPr>
            <sz val="9"/>
            <color indexed="81"/>
            <rFont val="Tahoma"/>
            <family val="2"/>
          </rPr>
          <t xml:space="preserve">
</t>
        </r>
      </text>
    </comment>
    <comment ref="AH79" authorId="1" shapeId="0" xr:uid="{9A8BBDC2-6694-4D3B-8BA1-9732A1660746}">
      <text>
        <r>
          <rPr>
            <b/>
            <sz val="9"/>
            <color indexed="81"/>
            <rFont val="Tahoma"/>
            <family val="2"/>
          </rPr>
          <t>HP:</t>
        </r>
        <r>
          <rPr>
            <sz val="9"/>
            <color indexed="81"/>
            <rFont val="Tahoma"/>
            <family val="2"/>
          </rPr>
          <t xml:space="preserve">
CARA LATERAL DE EMBOLO</t>
        </r>
      </text>
    </comment>
    <comment ref="O80" authorId="1" shapeId="0" xr:uid="{24A26789-0BDE-4263-B03E-CAB4BC68F19F}">
      <text>
        <r>
          <rPr>
            <b/>
            <sz val="9"/>
            <color indexed="81"/>
            <rFont val="Tahoma"/>
            <family val="2"/>
          </rPr>
          <t>HP:</t>
        </r>
        <r>
          <rPr>
            <sz val="9"/>
            <color indexed="81"/>
            <rFont val="Tahoma"/>
            <family val="2"/>
          </rPr>
          <t xml:space="preserve">
FABRICAR DADOS DE ANCLAJE
</t>
        </r>
      </text>
    </comment>
    <comment ref="S80" authorId="1" shapeId="0" xr:uid="{4D0972D0-4981-45A6-B365-296BB38A3F54}">
      <text>
        <r>
          <rPr>
            <b/>
            <sz val="9"/>
            <color indexed="81"/>
            <rFont val="Tahoma"/>
            <family val="2"/>
          </rPr>
          <t>HP:</t>
        </r>
        <r>
          <rPr>
            <sz val="9"/>
            <color indexed="81"/>
            <rFont val="Tahoma"/>
            <family val="2"/>
          </rPr>
          <t xml:space="preserve">
SODLADURA DE CARA LATERAL DE BRIDA</t>
        </r>
      </text>
    </comment>
    <comment ref="U80" authorId="1" shapeId="0" xr:uid="{4CBA719A-40BB-4BCF-8DF6-7C35E85E489B}">
      <text>
        <r>
          <rPr>
            <b/>
            <sz val="9"/>
            <color indexed="81"/>
            <rFont val="Tahoma"/>
            <family val="2"/>
          </rPr>
          <t>HP:</t>
        </r>
        <r>
          <rPr>
            <sz val="9"/>
            <color indexed="81"/>
            <rFont val="Tahoma"/>
            <family val="2"/>
          </rPr>
          <t xml:space="preserve">
CARAS LATERALES Y OJO</t>
        </r>
      </text>
    </comment>
    <comment ref="X80" authorId="1" shapeId="0" xr:uid="{5FD5CC43-3AEE-4864-8BE4-8A79104C9606}">
      <text>
        <r>
          <rPr>
            <b/>
            <sz val="9"/>
            <color indexed="81"/>
            <rFont val="Tahoma"/>
            <family val="2"/>
          </rPr>
          <t>HP:</t>
        </r>
        <r>
          <rPr>
            <sz val="9"/>
            <color indexed="81"/>
            <rFont val="Tahoma"/>
            <family val="2"/>
          </rPr>
          <t xml:space="preserve">
</t>
        </r>
      </text>
    </comment>
    <comment ref="AE80" authorId="1" shapeId="0" xr:uid="{A7AAD363-4021-466A-ADFB-DFA807040E2E}">
      <text>
        <r>
          <rPr>
            <b/>
            <sz val="9"/>
            <color indexed="81"/>
            <rFont val="Tahoma"/>
            <family val="2"/>
          </rPr>
          <t>HP:</t>
        </r>
        <r>
          <rPr>
            <sz val="9"/>
            <color indexed="81"/>
            <rFont val="Tahoma"/>
            <family val="2"/>
          </rPr>
          <t xml:space="preserve">
RECTIFICAR CARAS DE BUFFERY SELLO PRINCIPAL</t>
        </r>
      </text>
    </comment>
    <comment ref="AI81" authorId="1" shapeId="0" xr:uid="{6644D85A-577B-40CA-A490-E2B8B4AE7C75}">
      <text>
        <r>
          <rPr>
            <b/>
            <sz val="9"/>
            <color indexed="81"/>
            <rFont val="Tahoma"/>
            <family val="2"/>
          </rPr>
          <t>HP:</t>
        </r>
        <r>
          <rPr>
            <sz val="9"/>
            <color indexed="81"/>
            <rFont val="Tahoma"/>
            <family val="2"/>
          </rPr>
          <t xml:space="preserve">
piston nuevo</t>
        </r>
      </text>
    </comment>
    <comment ref="I82" authorId="1" shapeId="0" xr:uid="{1FB7F33A-6C50-4F32-807B-0605AB1EA4E5}">
      <text>
        <r>
          <rPr>
            <b/>
            <sz val="9"/>
            <color indexed="81"/>
            <rFont val="Tahoma"/>
            <family val="2"/>
          </rPr>
          <t>HP:</t>
        </r>
        <r>
          <rPr>
            <sz val="9"/>
            <color indexed="81"/>
            <rFont val="Tahoma"/>
            <family val="2"/>
          </rPr>
          <t xml:space="preserve">
7/11</t>
        </r>
      </text>
    </comment>
    <comment ref="I83" authorId="1" shapeId="0" xr:uid="{4301413A-506F-4DB0-A420-422272035ADF}">
      <text>
        <r>
          <rPr>
            <b/>
            <sz val="9"/>
            <color indexed="81"/>
            <rFont val="Tahoma"/>
            <family val="2"/>
          </rPr>
          <t>HP:</t>
        </r>
        <r>
          <rPr>
            <sz val="9"/>
            <color indexed="81"/>
            <rFont val="Tahoma"/>
            <family val="2"/>
          </rPr>
          <t xml:space="preserve">
7/11</t>
        </r>
      </text>
    </comment>
    <comment ref="N84" authorId="1" shapeId="0" xr:uid="{CA4C2CC1-C892-4521-AAB5-6B45E9F4A827}">
      <text>
        <r>
          <rPr>
            <b/>
            <sz val="9"/>
            <color indexed="81"/>
            <rFont val="Tahoma"/>
            <family val="2"/>
          </rPr>
          <t>HP:</t>
        </r>
        <r>
          <rPr>
            <sz val="9"/>
            <color indexed="81"/>
            <rFont val="Tahoma"/>
            <family val="2"/>
          </rPr>
          <t xml:space="preserve">
SOLO BRUÑIDO,  NO SACAR BOCINAS</t>
        </r>
      </text>
    </comment>
    <comment ref="W84" authorId="1" shapeId="0" xr:uid="{D5CD06C8-9F55-4C3A-8028-576C2CAD0F7C}">
      <text>
        <r>
          <rPr>
            <b/>
            <sz val="9"/>
            <color indexed="81"/>
            <rFont val="Tahoma"/>
            <family val="2"/>
          </rPr>
          <t>HP:</t>
        </r>
        <r>
          <rPr>
            <sz val="9"/>
            <color indexed="81"/>
            <rFont val="Tahoma"/>
            <family val="2"/>
          </rPr>
          <t xml:space="preserve">
SOLO CROMO, NO SACAR BOCINAS</t>
        </r>
      </text>
    </comment>
    <comment ref="AH84" authorId="1" shapeId="0" xr:uid="{908F49E4-4A82-4BB1-8BEC-9190DDC8A9F0}">
      <text>
        <r>
          <rPr>
            <b/>
            <sz val="9"/>
            <color indexed="81"/>
            <rFont val="Tahoma"/>
            <family val="2"/>
          </rPr>
          <t>HP:</t>
        </r>
        <r>
          <rPr>
            <sz val="9"/>
            <color indexed="81"/>
            <rFont val="Tahoma"/>
            <family val="2"/>
          </rPr>
          <t xml:space="preserve">
RELLENADO Y MAQUINADO
</t>
        </r>
      </text>
    </comment>
    <comment ref="T85" authorId="1" shapeId="0" xr:uid="{C506506E-AE40-4A96-8E3F-18B6DBF45777}">
      <text>
        <r>
          <rPr>
            <b/>
            <sz val="9"/>
            <color indexed="81"/>
            <rFont val="Tahoma"/>
            <family val="2"/>
          </rPr>
          <t>HP:</t>
        </r>
        <r>
          <rPr>
            <sz val="9"/>
            <color indexed="81"/>
            <rFont val="Tahoma"/>
            <family val="2"/>
          </rPr>
          <t xml:space="preserve">
FABRICAR PLANCHA ESCALONADA
</t>
        </r>
      </text>
    </comment>
    <comment ref="X85" authorId="1" shapeId="0" xr:uid="{861ED073-81F4-4868-9A20-0C60F5DC7A6E}">
      <text>
        <r>
          <rPr>
            <b/>
            <sz val="9"/>
            <color indexed="81"/>
            <rFont val="Tahoma"/>
            <family val="2"/>
          </rPr>
          <t>HP:</t>
        </r>
        <r>
          <rPr>
            <sz val="9"/>
            <color indexed="81"/>
            <rFont val="Tahoma"/>
            <family val="2"/>
          </rPr>
          <t xml:space="preserve">
CAMBIO DE BARRA Y CANCAMO</t>
        </r>
      </text>
    </comment>
    <comment ref="AE85" authorId="1" shapeId="0" xr:uid="{AB8F70E6-46CF-4A46-8552-7210D738FBC8}">
      <text>
        <r>
          <rPr>
            <b/>
            <sz val="9"/>
            <color indexed="81"/>
            <rFont val="Tahoma"/>
            <family val="2"/>
          </rPr>
          <t>HP:</t>
        </r>
        <r>
          <rPr>
            <sz val="9"/>
            <color indexed="81"/>
            <rFont val="Tahoma"/>
            <family val="2"/>
          </rPr>
          <t xml:space="preserve">
RECTIFICAR CARA LATERAL USEAL </t>
        </r>
      </text>
    </comment>
    <comment ref="P86" authorId="1" shapeId="0" xr:uid="{C92DB82F-F503-4B7C-8309-AAFF71D2EE68}">
      <text>
        <r>
          <rPr>
            <b/>
            <sz val="9"/>
            <color indexed="81"/>
            <rFont val="Tahoma"/>
            <family val="2"/>
          </rPr>
          <t>HP:</t>
        </r>
        <r>
          <rPr>
            <sz val="9"/>
            <color indexed="81"/>
            <rFont val="Tahoma"/>
            <family val="2"/>
          </rPr>
          <t xml:space="preserve">
TRUNNION Y TUBO</t>
        </r>
      </text>
    </comment>
    <comment ref="AE86" authorId="1" shapeId="0" xr:uid="{793EDEA0-BC0F-42DE-ACC1-4B8E54184572}">
      <text>
        <r>
          <rPr>
            <b/>
            <sz val="9"/>
            <color indexed="81"/>
            <rFont val="Tahoma"/>
            <family val="2"/>
          </rPr>
          <t>HP:</t>
        </r>
        <r>
          <rPr>
            <sz val="9"/>
            <color indexed="81"/>
            <rFont val="Tahoma"/>
            <family val="2"/>
          </rPr>
          <t xml:space="preserve">
SOLDADURA EN CANAL DE ORING Y RECTIFICAR
</t>
        </r>
      </text>
    </comment>
    <comment ref="U89" authorId="1" shapeId="0" xr:uid="{4ED35D69-6EB7-4752-814C-E1DDEB950122}">
      <text>
        <r>
          <rPr>
            <b/>
            <sz val="9"/>
            <color indexed="81"/>
            <rFont val="Tahoma"/>
            <family val="2"/>
          </rPr>
          <t>HP:</t>
        </r>
        <r>
          <rPr>
            <sz val="9"/>
            <color indexed="81"/>
            <rFont val="Tahoma"/>
            <family val="2"/>
          </rPr>
          <t xml:space="preserve">
OJO Y CARAS LATERALES</t>
        </r>
      </text>
    </comment>
    <comment ref="W89" authorId="1" shapeId="0" xr:uid="{1A3E06FD-7909-4C39-95F1-ACB07C127370}">
      <text>
        <r>
          <rPr>
            <b/>
            <sz val="9"/>
            <color indexed="81"/>
            <rFont val="Tahoma"/>
            <family val="2"/>
          </rPr>
          <t>HP:</t>
        </r>
        <r>
          <rPr>
            <sz val="9"/>
            <color indexed="81"/>
            <rFont val="Tahoma"/>
            <family val="2"/>
          </rPr>
          <t xml:space="preserve">
29/10</t>
        </r>
      </text>
    </comment>
    <comment ref="AK90" authorId="1" shapeId="0" xr:uid="{428378CF-199A-4473-9EFD-FDB4E6F9B471}">
      <text>
        <r>
          <rPr>
            <b/>
            <sz val="9"/>
            <color indexed="81"/>
            <rFont val="Tahoma"/>
            <family val="2"/>
          </rPr>
          <t>HP:</t>
        </r>
        <r>
          <rPr>
            <sz val="9"/>
            <color indexed="81"/>
            <rFont val="Tahoma"/>
            <family val="2"/>
          </rPr>
          <t xml:space="preserve">
17/10</t>
        </r>
      </text>
    </comment>
    <comment ref="AE91" authorId="1" shapeId="0" xr:uid="{707E4E4F-7E6A-40AB-BB35-DDEA35B105FE}">
      <text>
        <r>
          <rPr>
            <b/>
            <sz val="9"/>
            <color indexed="81"/>
            <rFont val="Tahoma"/>
            <family val="2"/>
          </rPr>
          <t>HP:</t>
        </r>
        <r>
          <rPr>
            <sz val="9"/>
            <color indexed="81"/>
            <rFont val="Tahoma"/>
            <family val="2"/>
          </rPr>
          <t xml:space="preserve">
RECTIFICADO DE ALOJAMIENTO DE USEAL</t>
        </r>
      </text>
    </comment>
    <comment ref="AK91" authorId="1" shapeId="0" xr:uid="{B2398C85-A4B5-4BC7-8F4F-91EC679EE0BA}">
      <text>
        <r>
          <rPr>
            <b/>
            <sz val="9"/>
            <color indexed="81"/>
            <rFont val="Tahoma"/>
            <family val="2"/>
          </rPr>
          <t>HP:</t>
        </r>
        <r>
          <rPr>
            <sz val="9"/>
            <color indexed="81"/>
            <rFont val="Tahoma"/>
            <family val="2"/>
          </rPr>
          <t xml:space="preserve">
17/10</t>
        </r>
      </text>
    </comment>
    <comment ref="AE92" authorId="1" shapeId="0" xr:uid="{2C2E90A0-1519-4C65-A64F-5195B96C092A}">
      <text>
        <r>
          <rPr>
            <b/>
            <sz val="9"/>
            <color indexed="81"/>
            <rFont val="Tahoma"/>
            <family val="2"/>
          </rPr>
          <t>HP:</t>
        </r>
        <r>
          <rPr>
            <sz val="9"/>
            <color indexed="81"/>
            <rFont val="Tahoma"/>
            <family val="2"/>
          </rPr>
          <t xml:space="preserve">
rectificar alojamiento de useal</t>
        </r>
      </text>
    </comment>
    <comment ref="AK92" authorId="1" shapeId="0" xr:uid="{32E9976E-2934-447A-8B6D-F07DC6928C4A}">
      <text>
        <r>
          <rPr>
            <b/>
            <sz val="9"/>
            <color indexed="81"/>
            <rFont val="Tahoma"/>
            <family val="2"/>
          </rPr>
          <t>HP:</t>
        </r>
        <r>
          <rPr>
            <sz val="9"/>
            <color indexed="81"/>
            <rFont val="Tahoma"/>
            <family val="2"/>
          </rPr>
          <t xml:space="preserve">
17/10</t>
        </r>
      </text>
    </comment>
    <comment ref="T93" authorId="1" shapeId="0" xr:uid="{D2867552-5B3F-42B1-8BD9-084E0FFDB9CE}">
      <text>
        <r>
          <rPr>
            <b/>
            <sz val="9"/>
            <color indexed="81"/>
            <rFont val="Tahoma"/>
            <family val="2"/>
          </rPr>
          <t>HP:</t>
        </r>
        <r>
          <rPr>
            <sz val="9"/>
            <color indexed="81"/>
            <rFont val="Tahoma"/>
            <family val="2"/>
          </rPr>
          <t xml:space="preserve">
CAMBIO DE DADOS DE ANCLAJE
</t>
        </r>
      </text>
    </comment>
    <comment ref="AE93" authorId="1" shapeId="0" xr:uid="{3F3111A1-7A50-43C1-88FA-7E89A2C86DF3}">
      <text>
        <r>
          <rPr>
            <b/>
            <sz val="9"/>
            <color indexed="81"/>
            <rFont val="Tahoma"/>
            <family val="2"/>
          </rPr>
          <t>HP:</t>
        </r>
        <r>
          <rPr>
            <sz val="9"/>
            <color indexed="81"/>
            <rFont val="Tahoma"/>
            <family val="2"/>
          </rPr>
          <t xml:space="preserve">
MAQUINAR CANAL DE SELLO,
SOLDAR CARA EXTERIOR DE TAPA </t>
        </r>
      </text>
    </comment>
    <comment ref="AD95" authorId="1" shapeId="0" xr:uid="{1881DCA1-389D-4354-857E-91D6D63C9DA2}">
      <text>
        <r>
          <rPr>
            <b/>
            <sz val="9"/>
            <color indexed="81"/>
            <rFont val="Tahoma"/>
            <family val="2"/>
          </rPr>
          <t>HP:</t>
        </r>
        <r>
          <rPr>
            <sz val="9"/>
            <color indexed="81"/>
            <rFont val="Tahoma"/>
            <family val="2"/>
          </rPr>
          <t xml:space="preserve">
ACCESORIOS DE BLOQUE</t>
        </r>
      </text>
    </comment>
    <comment ref="AE97" authorId="1" shapeId="0" xr:uid="{1B46BD77-F7ED-442B-B1C7-E6D6EAAF86A2}">
      <text>
        <r>
          <rPr>
            <b/>
            <sz val="9"/>
            <color indexed="81"/>
            <rFont val="Tahoma"/>
            <family val="2"/>
          </rPr>
          <t>HP:</t>
        </r>
        <r>
          <rPr>
            <sz val="9"/>
            <color indexed="81"/>
            <rFont val="Tahoma"/>
            <family val="2"/>
          </rPr>
          <t xml:space="preserve">
RECTIFICADO DE BUFFER</t>
        </r>
      </text>
    </comment>
    <comment ref="AE98" authorId="1" shapeId="0" xr:uid="{8C4E2793-35B2-45B6-B328-084D8ECF6893}">
      <text>
        <r>
          <rPr>
            <b/>
            <sz val="9"/>
            <color indexed="81"/>
            <rFont val="Tahoma"/>
            <family val="2"/>
          </rPr>
          <t>HP:</t>
        </r>
        <r>
          <rPr>
            <sz val="9"/>
            <color indexed="81"/>
            <rFont val="Tahoma"/>
            <family val="2"/>
          </rPr>
          <t xml:space="preserve">
RECTIFICADO ALOJ USEAL
</t>
        </r>
      </text>
    </comment>
    <comment ref="P100" authorId="1" shapeId="0" xr:uid="{ED468DC5-3100-4C36-A583-203F4E29E4B8}">
      <text>
        <r>
          <rPr>
            <b/>
            <sz val="9"/>
            <color indexed="81"/>
            <rFont val="Tahoma"/>
            <family val="2"/>
          </rPr>
          <t>HP:</t>
        </r>
        <r>
          <rPr>
            <sz val="9"/>
            <color indexed="81"/>
            <rFont val="Tahoma"/>
            <family val="2"/>
          </rPr>
          <t xml:space="preserve">
SE MANDA A FUNDIR
CANCAMO</t>
        </r>
      </text>
    </comment>
    <comment ref="AE100" authorId="1" shapeId="0" xr:uid="{463827FD-5624-47EA-B529-52D96FD93911}">
      <text>
        <r>
          <rPr>
            <b/>
            <sz val="9"/>
            <color indexed="81"/>
            <rFont val="Tahoma"/>
            <family val="2"/>
          </rPr>
          <t>HP:</t>
        </r>
        <r>
          <rPr>
            <sz val="9"/>
            <color indexed="81"/>
            <rFont val="Tahoma"/>
            <family val="2"/>
          </rPr>
          <t xml:space="preserve">
REFRENTAR CARAS DE SELLO Y PRESELLO</t>
        </r>
      </text>
    </comment>
    <comment ref="T101" authorId="1" shapeId="0" xr:uid="{12C23BF3-F1EE-49CF-B041-9CE4EA44B0F8}">
      <text>
        <r>
          <rPr>
            <b/>
            <sz val="9"/>
            <color indexed="81"/>
            <rFont val="Tahoma"/>
            <family val="2"/>
          </rPr>
          <t>HP:</t>
        </r>
        <r>
          <rPr>
            <sz val="9"/>
            <color indexed="81"/>
            <rFont val="Tahoma"/>
            <family val="2"/>
          </rPr>
          <t xml:space="preserve">
FABRICAR BOCINA Y DADOS DE ANCLAJE
29/11 SE ESTA FABRICANDO BOCINA</t>
        </r>
      </text>
    </comment>
    <comment ref="U101" authorId="1" shapeId="0" xr:uid="{DB8B8585-A70E-4D5D-979F-374050026CBE}">
      <text>
        <r>
          <rPr>
            <b/>
            <sz val="9"/>
            <color indexed="81"/>
            <rFont val="Tahoma"/>
            <family val="2"/>
          </rPr>
          <t>HP:</t>
        </r>
        <r>
          <rPr>
            <sz val="9"/>
            <color indexed="81"/>
            <rFont val="Tahoma"/>
            <family val="2"/>
          </rPr>
          <t xml:space="preserve">
REPROCESO
FALLA BARRENADO</t>
        </r>
      </text>
    </comment>
    <comment ref="W101" authorId="1" shapeId="0" xr:uid="{BE316C09-93B8-4B9A-A597-9C11DCE70CC7}">
      <text>
        <r>
          <rPr>
            <b/>
            <sz val="9"/>
            <color indexed="81"/>
            <rFont val="Tahoma"/>
            <family val="2"/>
          </rPr>
          <t>HP:</t>
        </r>
        <r>
          <rPr>
            <sz val="9"/>
            <color indexed="81"/>
            <rFont val="Tahoma"/>
            <family val="2"/>
          </rPr>
          <t xml:space="preserve">
28/10</t>
        </r>
      </text>
    </comment>
    <comment ref="AE101" authorId="1" shapeId="0" xr:uid="{4C5368B3-0490-4D12-AB4D-E3ECF40D9EA9}">
      <text>
        <r>
          <rPr>
            <b/>
            <sz val="9"/>
            <color indexed="81"/>
            <rFont val="Tahoma"/>
            <family val="2"/>
          </rPr>
          <t>HP:</t>
        </r>
        <r>
          <rPr>
            <sz val="9"/>
            <color indexed="81"/>
            <rFont val="Tahoma"/>
            <family val="2"/>
          </rPr>
          <t xml:space="preserve">
RECTIFICADO DE ALOJAMIENTO DE USEAL, ALTURA DE BUFFER</t>
        </r>
      </text>
    </comment>
    <comment ref="I103" authorId="1" shapeId="0" xr:uid="{F3B06811-1409-4426-9BFB-F0854A4D239F}">
      <text>
        <r>
          <rPr>
            <b/>
            <sz val="9"/>
            <color indexed="81"/>
            <rFont val="Tahoma"/>
            <family val="2"/>
          </rPr>
          <t>HP:</t>
        </r>
        <r>
          <rPr>
            <sz val="9"/>
            <color indexed="81"/>
            <rFont val="Tahoma"/>
            <family val="2"/>
          </rPr>
          <t xml:space="preserve">
15/11</t>
        </r>
      </text>
    </comment>
    <comment ref="AE103" authorId="1" shapeId="0" xr:uid="{5DDFD8E9-1A64-43CA-B3F6-4F0ECF1CCCE8}">
      <text>
        <r>
          <rPr>
            <b/>
            <sz val="9"/>
            <color indexed="81"/>
            <rFont val="Tahoma"/>
            <family val="2"/>
          </rPr>
          <t>HP:</t>
        </r>
        <r>
          <rPr>
            <sz val="9"/>
            <color indexed="81"/>
            <rFont val="Tahoma"/>
            <family val="2"/>
          </rPr>
          <t xml:space="preserve">
RECUPERAR CON SOLDADURA SUPERFICIE EXTERNA, AMPLIAR ALTURA E BUFFER</t>
        </r>
      </text>
    </comment>
    <comment ref="AJ103" authorId="1" shapeId="0" xr:uid="{110111B5-F759-4BBE-8CB8-91BC971AA15C}">
      <text>
        <r>
          <rPr>
            <b/>
            <sz val="9"/>
            <color indexed="81"/>
            <rFont val="Tahoma"/>
            <family val="2"/>
          </rPr>
          <t>HP:</t>
        </r>
        <r>
          <rPr>
            <sz val="9"/>
            <color indexed="81"/>
            <rFont val="Tahoma"/>
            <family val="2"/>
          </rPr>
          <t xml:space="preserve">
12/11</t>
        </r>
      </text>
    </comment>
    <comment ref="AI104" authorId="1" shapeId="0" xr:uid="{5EA11E62-6EF1-49B8-8762-4F9CE3336195}">
      <text>
        <r>
          <rPr>
            <b/>
            <sz val="9"/>
            <color indexed="81"/>
            <rFont val="Tahoma"/>
            <family val="2"/>
          </rPr>
          <t>HP:</t>
        </r>
        <r>
          <rPr>
            <sz val="9"/>
            <color indexed="81"/>
            <rFont val="Tahoma"/>
            <family val="2"/>
          </rPr>
          <t xml:space="preserve">
SE SOLICITA PISTON NNUEVO CAT</t>
        </r>
      </text>
    </comment>
    <comment ref="I107" authorId="1" shapeId="0" xr:uid="{637676E2-8BF6-42D4-A304-63643FB17108}">
      <text>
        <r>
          <rPr>
            <b/>
            <sz val="9"/>
            <color indexed="81"/>
            <rFont val="Tahoma"/>
            <family val="2"/>
          </rPr>
          <t>HP:</t>
        </r>
        <r>
          <rPr>
            <sz val="9"/>
            <color indexed="81"/>
            <rFont val="Tahoma"/>
            <family val="2"/>
          </rPr>
          <t xml:space="preserve">
15/11</t>
        </r>
      </text>
    </comment>
    <comment ref="AH108" authorId="1" shapeId="0" xr:uid="{02DFCD0F-9888-4DED-87A2-F718A5D251FA}">
      <text>
        <r>
          <rPr>
            <b/>
            <sz val="9"/>
            <color indexed="81"/>
            <rFont val="Tahoma"/>
            <family val="2"/>
          </rPr>
          <t>HP:</t>
        </r>
        <r>
          <rPr>
            <sz val="9"/>
            <color indexed="81"/>
            <rFont val="Tahoma"/>
            <family val="2"/>
          </rPr>
          <t xml:space="preserve">
RELLENAR, RECTIFICAR PESTAÑAS DE PISTON</t>
        </r>
      </text>
    </comment>
    <comment ref="W109" authorId="1" shapeId="0" xr:uid="{14B5FCE5-F2CD-44B1-80D9-367E89C68885}">
      <text>
        <r>
          <rPr>
            <b/>
            <sz val="9"/>
            <color indexed="81"/>
            <rFont val="Tahoma"/>
            <family val="2"/>
          </rPr>
          <t>HP:</t>
        </r>
        <r>
          <rPr>
            <sz val="9"/>
            <color indexed="81"/>
            <rFont val="Tahoma"/>
            <family val="2"/>
          </rPr>
          <t xml:space="preserve">
17/10</t>
        </r>
      </text>
    </comment>
    <comment ref="W111" authorId="1" shapeId="0" xr:uid="{FE773DCD-9D1B-466B-BC6F-2C47EDFBAA79}">
      <text>
        <r>
          <rPr>
            <b/>
            <sz val="9"/>
            <color indexed="81"/>
            <rFont val="Tahoma"/>
            <family val="2"/>
          </rPr>
          <t>HP:</t>
        </r>
        <r>
          <rPr>
            <sz val="9"/>
            <color indexed="81"/>
            <rFont val="Tahoma"/>
            <family val="2"/>
          </rPr>
          <t xml:space="preserve">
17/10</t>
        </r>
      </text>
    </comment>
    <comment ref="N112" authorId="1" shapeId="0" xr:uid="{6B3B5DE2-C56B-493A-BC17-90744A48EA50}">
      <text>
        <r>
          <rPr>
            <b/>
            <sz val="9"/>
            <color indexed="81"/>
            <rFont val="Tahoma"/>
            <family val="2"/>
          </rPr>
          <t>HP:</t>
        </r>
        <r>
          <rPr>
            <sz val="9"/>
            <color indexed="81"/>
            <rFont val="Tahoma"/>
            <family val="2"/>
          </rPr>
          <t xml:space="preserve">
PULIDO DE BRIDA</t>
        </r>
      </text>
    </comment>
    <comment ref="I114" authorId="1" shapeId="0" xr:uid="{F43A7787-0473-4D68-94E4-5542956ACE44}">
      <text>
        <r>
          <rPr>
            <b/>
            <sz val="9"/>
            <color indexed="81"/>
            <rFont val="Tahoma"/>
            <family val="2"/>
          </rPr>
          <t>HP:</t>
        </r>
        <r>
          <rPr>
            <sz val="9"/>
            <color indexed="81"/>
            <rFont val="Tahoma"/>
            <family val="2"/>
          </rPr>
          <t xml:space="preserve">
13/11</t>
        </r>
      </text>
    </comment>
    <comment ref="W114" authorId="1" shapeId="0" xr:uid="{757BE7D7-743C-49D8-A1AB-33A5A0ACAA01}">
      <text>
        <r>
          <rPr>
            <b/>
            <sz val="9"/>
            <color indexed="81"/>
            <rFont val="Tahoma"/>
            <family val="2"/>
          </rPr>
          <t>HP:</t>
        </r>
        <r>
          <rPr>
            <sz val="9"/>
            <color indexed="81"/>
            <rFont val="Tahoma"/>
            <family val="2"/>
          </rPr>
          <t xml:space="preserve">
25/10</t>
        </r>
      </text>
    </comment>
    <comment ref="AE114" authorId="1" shapeId="0" xr:uid="{F3F56909-914F-4B9F-B899-8B417C8387F1}">
      <text>
        <r>
          <rPr>
            <b/>
            <sz val="9"/>
            <color indexed="81"/>
            <rFont val="Tahoma"/>
            <family val="2"/>
          </rPr>
          <t>HP:</t>
        </r>
        <r>
          <rPr>
            <sz val="9"/>
            <color indexed="81"/>
            <rFont val="Tahoma"/>
            <family val="2"/>
          </rPr>
          <t xml:space="preserve">
AMPLIAR ALTURA DE BUFFER</t>
        </r>
      </text>
    </comment>
    <comment ref="I115" authorId="1" shapeId="0" xr:uid="{C693E2B2-CD57-48D2-951F-B1C0D91F9368}">
      <text>
        <r>
          <rPr>
            <b/>
            <sz val="9"/>
            <color indexed="81"/>
            <rFont val="Tahoma"/>
            <family val="2"/>
          </rPr>
          <t>HP:</t>
        </r>
        <r>
          <rPr>
            <sz val="9"/>
            <color indexed="81"/>
            <rFont val="Tahoma"/>
            <family val="2"/>
          </rPr>
          <t xml:space="preserve">
SE ENTREGO 15/11</t>
        </r>
      </text>
    </comment>
    <comment ref="L115" authorId="1" shapeId="0" xr:uid="{9C17F99E-1C2B-4679-84A7-B7F4E5B86D9C}">
      <text>
        <r>
          <rPr>
            <b/>
            <sz val="9"/>
            <color indexed="81"/>
            <rFont val="Tahoma"/>
            <family val="2"/>
          </rPr>
          <t>HP:</t>
        </r>
        <r>
          <rPr>
            <sz val="9"/>
            <color indexed="81"/>
            <rFont val="Tahoma"/>
            <family val="2"/>
          </rPr>
          <t xml:space="preserve">
OJO Y CARAS LATERALES DE BRIDA Y CANCAMO</t>
        </r>
      </text>
    </comment>
    <comment ref="AE115" authorId="1" shapeId="0" xr:uid="{8A39430D-3997-49DE-A977-0284884FE121}">
      <text>
        <r>
          <rPr>
            <b/>
            <sz val="9"/>
            <color indexed="81"/>
            <rFont val="Tahoma"/>
            <family val="2"/>
          </rPr>
          <t>HP:</t>
        </r>
        <r>
          <rPr>
            <sz val="9"/>
            <color indexed="81"/>
            <rFont val="Tahoma"/>
            <family val="2"/>
          </rPr>
          <t xml:space="preserve">
CARALS LATERALES DE TAPA, RELLENAR Y ESMERILAR
RECTIFICAR CARA LATERAL DE PRESELLLO</t>
        </r>
      </text>
    </comment>
    <comment ref="T116" authorId="1" shapeId="0" xr:uid="{504012CF-A6F2-4311-AFC7-0524B51201AA}">
      <text>
        <r>
          <rPr>
            <b/>
            <sz val="9"/>
            <color indexed="81"/>
            <rFont val="Tahoma"/>
            <family val="2"/>
          </rPr>
          <t>HP:</t>
        </r>
        <r>
          <rPr>
            <sz val="9"/>
            <color indexed="81"/>
            <rFont val="Tahoma"/>
            <family val="2"/>
          </rPr>
          <t xml:space="preserve">
PLANCHA ESCALONADA</t>
        </r>
      </text>
    </comment>
    <comment ref="X116" authorId="1" shapeId="0" xr:uid="{49EF6990-0128-4721-AA24-31DC429ABE5B}">
      <text>
        <r>
          <rPr>
            <b/>
            <sz val="9"/>
            <color indexed="81"/>
            <rFont val="Tahoma"/>
            <family val="2"/>
          </rPr>
          <t>HP:</t>
        </r>
        <r>
          <rPr>
            <sz val="9"/>
            <color indexed="81"/>
            <rFont val="Tahoma"/>
            <family val="2"/>
          </rPr>
          <t xml:space="preserve">
SE MANDA A FUNDIR CANCAMO </t>
        </r>
      </text>
    </comment>
    <comment ref="AE116" authorId="1" shapeId="0" xr:uid="{D320F429-C862-41B4-8631-DF84E6A6ABE0}">
      <text>
        <r>
          <rPr>
            <b/>
            <sz val="9"/>
            <color indexed="81"/>
            <rFont val="Tahoma"/>
            <family val="2"/>
          </rPr>
          <t>HP:</t>
        </r>
        <r>
          <rPr>
            <sz val="9"/>
            <color indexed="81"/>
            <rFont val="Tahoma"/>
            <family val="2"/>
          </rPr>
          <t xml:space="preserve">
ESMERILADO DE CARA LATERAL</t>
        </r>
      </text>
    </comment>
    <comment ref="AH116" authorId="1" shapeId="0" xr:uid="{813D169C-6418-4E30-A43F-8BBBAAA9C969}">
      <text>
        <r>
          <rPr>
            <b/>
            <sz val="9"/>
            <color indexed="81"/>
            <rFont val="Tahoma"/>
            <family val="2"/>
          </rPr>
          <t>HP:</t>
        </r>
        <r>
          <rPr>
            <sz val="9"/>
            <color indexed="81"/>
            <rFont val="Tahoma"/>
            <family val="2"/>
          </rPr>
          <t xml:space="preserve">
REFRENTADO CARA LATERAL CON DESGASTE</t>
        </r>
      </text>
    </comment>
    <comment ref="I119" authorId="1" shapeId="0" xr:uid="{4B5546E5-B8FC-44FD-9B99-AF3E3EB24E2B}">
      <text>
        <r>
          <rPr>
            <b/>
            <sz val="9"/>
            <color indexed="81"/>
            <rFont val="Tahoma"/>
            <family val="2"/>
          </rPr>
          <t>HP:</t>
        </r>
        <r>
          <rPr>
            <sz val="9"/>
            <color indexed="81"/>
            <rFont val="Tahoma"/>
            <family val="2"/>
          </rPr>
          <t xml:space="preserve">
15/11</t>
        </r>
      </text>
    </comment>
    <comment ref="W119" authorId="1" shapeId="0" xr:uid="{F20D2784-63B8-46B0-A63E-CD2663B4199A}">
      <text>
        <r>
          <rPr>
            <b/>
            <sz val="9"/>
            <color indexed="81"/>
            <rFont val="Tahoma"/>
            <family val="2"/>
          </rPr>
          <t>HP:</t>
        </r>
        <r>
          <rPr>
            <sz val="9"/>
            <color indexed="81"/>
            <rFont val="Tahoma"/>
            <family val="2"/>
          </rPr>
          <t xml:space="preserve">
25/10</t>
        </r>
      </text>
    </comment>
    <comment ref="I120" authorId="1" shapeId="0" xr:uid="{D1396805-0AF1-45AA-9B8A-E3AD0F9A6D32}">
      <text>
        <r>
          <rPr>
            <b/>
            <sz val="9"/>
            <color indexed="81"/>
            <rFont val="Tahoma"/>
            <family val="2"/>
          </rPr>
          <t>HP:</t>
        </r>
        <r>
          <rPr>
            <sz val="9"/>
            <color indexed="81"/>
            <rFont val="Tahoma"/>
            <family val="2"/>
          </rPr>
          <t xml:space="preserve">
16/11 ESTA LISTO PARA METER EL VASTAGO</t>
        </r>
      </text>
    </comment>
    <comment ref="W120" authorId="1" shapeId="0" xr:uid="{C4C7F0E4-7667-458B-91B8-20BB1530A735}">
      <text>
        <r>
          <rPr>
            <b/>
            <sz val="9"/>
            <color indexed="81"/>
            <rFont val="Tahoma"/>
            <family val="2"/>
          </rPr>
          <t>HP:</t>
        </r>
        <r>
          <rPr>
            <sz val="9"/>
            <color indexed="81"/>
            <rFont val="Tahoma"/>
            <family val="2"/>
          </rPr>
          <t xml:space="preserve">
17/10</t>
        </r>
      </text>
    </comment>
    <comment ref="A121" authorId="0" shapeId="0" xr:uid="{D2A24C26-A886-45F3-9CC0-5966FF035ABA}">
      <text>
        <r>
          <rPr>
            <b/>
            <sz val="9"/>
            <color indexed="81"/>
            <rFont val="Tahoma"/>
            <family val="2"/>
          </rPr>
          <t>PC:</t>
        </r>
        <r>
          <rPr>
            <sz val="9"/>
            <color indexed="81"/>
            <rFont val="Tahoma"/>
            <family val="2"/>
          </rPr>
          <t xml:space="preserve">
UNIMAC</t>
        </r>
      </text>
    </comment>
    <comment ref="A122" authorId="0" shapeId="0" xr:uid="{E4788D57-ABF6-41DC-BE64-1F58BA601DF3}">
      <text>
        <r>
          <rPr>
            <b/>
            <sz val="9"/>
            <color indexed="81"/>
            <rFont val="Tahoma"/>
            <family val="2"/>
          </rPr>
          <t>PC:</t>
        </r>
        <r>
          <rPr>
            <sz val="9"/>
            <color indexed="81"/>
            <rFont val="Tahoma"/>
            <family val="2"/>
          </rPr>
          <t xml:space="preserve">
UNIMAC
</t>
        </r>
      </text>
    </comment>
    <comment ref="A123" authorId="0" shapeId="0" xr:uid="{4C0A2C52-151A-4F35-94B1-FC4BA1DF8337}">
      <text>
        <r>
          <rPr>
            <b/>
            <sz val="9"/>
            <color indexed="81"/>
            <rFont val="Tahoma"/>
            <family val="2"/>
          </rPr>
          <t>PC:</t>
        </r>
        <r>
          <rPr>
            <sz val="9"/>
            <color indexed="81"/>
            <rFont val="Tahoma"/>
            <family val="2"/>
          </rPr>
          <t xml:space="preserve">
UNIMAC</t>
        </r>
      </text>
    </comment>
    <comment ref="A124" authorId="0" shapeId="0" xr:uid="{756F757F-3FCE-4C5A-9849-F3191AFFA694}">
      <text>
        <r>
          <rPr>
            <b/>
            <sz val="9"/>
            <color indexed="81"/>
            <rFont val="Tahoma"/>
            <family val="2"/>
          </rPr>
          <t>PC:</t>
        </r>
        <r>
          <rPr>
            <sz val="9"/>
            <color indexed="81"/>
            <rFont val="Tahoma"/>
            <family val="2"/>
          </rPr>
          <t xml:space="preserve">
UNIMAC</t>
        </r>
      </text>
    </comment>
    <comment ref="I125" authorId="1" shapeId="0" xr:uid="{E358F24B-C4FD-461A-A0EE-E30F40FA02E2}">
      <text>
        <r>
          <rPr>
            <b/>
            <sz val="9"/>
            <color indexed="81"/>
            <rFont val="Tahoma"/>
            <family val="2"/>
          </rPr>
          <t>HP:</t>
        </r>
        <r>
          <rPr>
            <sz val="9"/>
            <color indexed="81"/>
            <rFont val="Tahoma"/>
            <family val="2"/>
          </rPr>
          <t xml:space="preserve">
15/11</t>
        </r>
      </text>
    </comment>
    <comment ref="W125" authorId="1" shapeId="0" xr:uid="{2577A603-58B9-491E-97F7-F0579B335548}">
      <text>
        <r>
          <rPr>
            <b/>
            <sz val="9"/>
            <color indexed="81"/>
            <rFont val="Tahoma"/>
            <family val="2"/>
          </rPr>
          <t>HP:</t>
        </r>
        <r>
          <rPr>
            <sz val="9"/>
            <color indexed="81"/>
            <rFont val="Tahoma"/>
            <family val="2"/>
          </rPr>
          <t xml:space="preserve">
25/10</t>
        </r>
      </text>
    </comment>
    <comment ref="I126" authorId="1" shapeId="0" xr:uid="{0138FE6F-17F0-46A2-B061-167D3E8DD2BC}">
      <text>
        <r>
          <rPr>
            <b/>
            <sz val="9"/>
            <color indexed="81"/>
            <rFont val="Tahoma"/>
            <family val="2"/>
          </rPr>
          <t>HP:</t>
        </r>
        <r>
          <rPr>
            <sz val="9"/>
            <color indexed="81"/>
            <rFont val="Tahoma"/>
            <family val="2"/>
          </rPr>
          <t xml:space="preserve">
21/11</t>
        </r>
      </text>
    </comment>
    <comment ref="W126" authorId="1" shapeId="0" xr:uid="{1E6D8B1A-86B1-4B5E-8C7C-332E9DE7451D}">
      <text>
        <r>
          <rPr>
            <b/>
            <sz val="9"/>
            <color indexed="81"/>
            <rFont val="Tahoma"/>
            <family val="2"/>
          </rPr>
          <t>HP:</t>
        </r>
        <r>
          <rPr>
            <sz val="9"/>
            <color indexed="81"/>
            <rFont val="Tahoma"/>
            <family val="2"/>
          </rPr>
          <t xml:space="preserve">
28/10</t>
        </r>
      </text>
    </comment>
    <comment ref="W129" authorId="1" shapeId="0" xr:uid="{150CFC8A-A26B-419F-89DD-69E70125255A}">
      <text>
        <r>
          <rPr>
            <b/>
            <sz val="9"/>
            <color indexed="81"/>
            <rFont val="Tahoma"/>
            <family val="2"/>
          </rPr>
          <t>HP:</t>
        </r>
        <r>
          <rPr>
            <sz val="9"/>
            <color indexed="81"/>
            <rFont val="Tahoma"/>
            <family val="2"/>
          </rPr>
          <t xml:space="preserve">
CROMADO O CAMBIO
</t>
        </r>
      </text>
    </comment>
    <comment ref="AD129" authorId="1" shapeId="0" xr:uid="{14E60006-2E4E-439E-9478-4B9BA2DEA244}">
      <text>
        <r>
          <rPr>
            <b/>
            <sz val="9"/>
            <color indexed="81"/>
            <rFont val="Tahoma"/>
            <family val="2"/>
          </rPr>
          <t>HP:</t>
        </r>
        <r>
          <rPr>
            <sz val="9"/>
            <color indexed="81"/>
            <rFont val="Tahoma"/>
            <family val="2"/>
          </rPr>
          <t xml:space="preserve">
PULIDO </t>
        </r>
      </text>
    </comment>
    <comment ref="AG129" authorId="1" shapeId="0" xr:uid="{70ED29D3-2344-40BE-899F-1F81568D3BCE}">
      <text>
        <r>
          <rPr>
            <b/>
            <sz val="9"/>
            <color indexed="81"/>
            <rFont val="Tahoma"/>
            <family val="2"/>
          </rPr>
          <t>HP:</t>
        </r>
        <r>
          <rPr>
            <sz val="9"/>
            <color indexed="81"/>
            <rFont val="Tahoma"/>
            <family val="2"/>
          </rPr>
          <t xml:space="preserve">
PRIMERO EXTRAER EMBOLO</t>
        </r>
      </text>
    </comment>
    <comment ref="AI129" authorId="1" shapeId="0" xr:uid="{9ACE39D4-E817-43BA-BF86-B82960790421}">
      <text>
        <r>
          <rPr>
            <b/>
            <sz val="9"/>
            <color indexed="81"/>
            <rFont val="Tahoma"/>
            <family val="2"/>
          </rPr>
          <t>HP:</t>
        </r>
        <r>
          <rPr>
            <sz val="9"/>
            <color indexed="81"/>
            <rFont val="Tahoma"/>
            <family val="2"/>
          </rPr>
          <t xml:space="preserve">
SI NO SE PUEDE, SE TIENE QUE FABICAR
</t>
        </r>
      </text>
    </comment>
    <comment ref="I130" authorId="1" shapeId="0" xr:uid="{310C85C9-E947-4411-B99C-96EA97624A56}">
      <text>
        <r>
          <rPr>
            <b/>
            <sz val="9"/>
            <color indexed="81"/>
            <rFont val="Tahoma"/>
            <family val="2"/>
          </rPr>
          <t>HP:</t>
        </r>
        <r>
          <rPr>
            <sz val="9"/>
            <color indexed="81"/>
            <rFont val="Tahoma"/>
            <family val="2"/>
          </rPr>
          <t xml:space="preserve">
22/11</t>
        </r>
      </text>
    </comment>
    <comment ref="AH130" authorId="1" shapeId="0" xr:uid="{0BC16357-0B1E-4465-B37C-39DE3A0BA5AC}">
      <text>
        <r>
          <rPr>
            <b/>
            <sz val="9"/>
            <color indexed="81"/>
            <rFont val="Tahoma"/>
            <family val="2"/>
          </rPr>
          <t>HP:</t>
        </r>
        <r>
          <rPr>
            <sz val="9"/>
            <color indexed="81"/>
            <rFont val="Tahoma"/>
            <family val="2"/>
          </rPr>
          <t xml:space="preserve">
RECTIFICADO DE CARAS LATERALES</t>
        </r>
      </text>
    </comment>
    <comment ref="I131" authorId="1" shapeId="0" xr:uid="{31A45FD5-EBAD-4B20-BCF5-C4710AC9C076}">
      <text>
        <r>
          <rPr>
            <b/>
            <sz val="9"/>
            <color indexed="81"/>
            <rFont val="Tahoma"/>
            <family val="2"/>
          </rPr>
          <t>HP:</t>
        </r>
        <r>
          <rPr>
            <sz val="9"/>
            <color indexed="81"/>
            <rFont val="Tahoma"/>
            <family val="2"/>
          </rPr>
          <t xml:space="preserve">
18/11</t>
        </r>
      </text>
    </comment>
    <comment ref="X131" authorId="1" shapeId="0" xr:uid="{4F180D7E-5BAE-46D4-A059-C6586AE3003B}">
      <text>
        <r>
          <rPr>
            <b/>
            <sz val="9"/>
            <color indexed="81"/>
            <rFont val="Tahoma"/>
            <family val="2"/>
          </rPr>
          <t>HP:</t>
        </r>
        <r>
          <rPr>
            <sz val="9"/>
            <color indexed="81"/>
            <rFont val="Tahoma"/>
            <family val="2"/>
          </rPr>
          <t xml:space="preserve">
MODIFICAR DIAMETRO DE ESPIGA</t>
        </r>
      </text>
    </comment>
    <comment ref="AH131" authorId="1" shapeId="0" xr:uid="{E4D8A19E-CFCE-4ECB-AF62-76CE4ADE5B21}">
      <text>
        <r>
          <rPr>
            <b/>
            <sz val="9"/>
            <color indexed="81"/>
            <rFont val="Tahoma"/>
            <family val="2"/>
          </rPr>
          <t>HP:</t>
        </r>
        <r>
          <rPr>
            <sz val="9"/>
            <color indexed="81"/>
            <rFont val="Tahoma"/>
            <family val="2"/>
          </rPr>
          <t xml:space="preserve">
AMPLIAR DIAMETRO INTERIOR</t>
        </r>
      </text>
    </comment>
    <comment ref="W132" authorId="1" shapeId="0" xr:uid="{3EE274FF-8B0E-4750-A087-5A69A13654A8}">
      <text>
        <r>
          <rPr>
            <b/>
            <sz val="9"/>
            <color indexed="81"/>
            <rFont val="Tahoma"/>
            <family val="2"/>
          </rPr>
          <t>HP:</t>
        </r>
        <r>
          <rPr>
            <sz val="9"/>
            <color indexed="81"/>
            <rFont val="Tahoma"/>
            <family val="2"/>
          </rPr>
          <t xml:space="preserve">
CAMBIO NUEVO O FAB</t>
        </r>
      </text>
    </comment>
    <comment ref="X132" authorId="1" shapeId="0" xr:uid="{E8F8B194-4A34-4BB3-ADE5-D4C43C140E16}">
      <text>
        <r>
          <rPr>
            <b/>
            <sz val="9"/>
            <color indexed="81"/>
            <rFont val="Tahoma"/>
            <family val="2"/>
          </rPr>
          <t>HP:</t>
        </r>
        <r>
          <rPr>
            <sz val="9"/>
            <color indexed="81"/>
            <rFont val="Tahoma"/>
            <family val="2"/>
          </rPr>
          <t xml:space="preserve">
BARRA Y HORQUILLA</t>
        </r>
      </text>
    </comment>
    <comment ref="AE132" authorId="1" shapeId="0" xr:uid="{7657C016-C412-4E48-9DAC-C5A078C0646B}">
      <text>
        <r>
          <rPr>
            <b/>
            <sz val="9"/>
            <color indexed="81"/>
            <rFont val="Tahoma"/>
            <family val="2"/>
          </rPr>
          <t>HP:</t>
        </r>
        <r>
          <rPr>
            <sz val="9"/>
            <color indexed="81"/>
            <rFont val="Tahoma"/>
            <family val="2"/>
          </rPr>
          <t xml:space="preserve">
REFRENTADO CARA LATERAL DE BUFFER</t>
        </r>
      </text>
    </comment>
    <comment ref="I133" authorId="1" shapeId="0" xr:uid="{FBBADBEA-4726-4027-93D6-0FF551BA4A11}">
      <text>
        <r>
          <rPr>
            <b/>
            <sz val="9"/>
            <color indexed="81"/>
            <rFont val="Tahoma"/>
            <family val="2"/>
          </rPr>
          <t>HP:</t>
        </r>
        <r>
          <rPr>
            <sz val="9"/>
            <color indexed="81"/>
            <rFont val="Tahoma"/>
            <family val="2"/>
          </rPr>
          <t xml:space="preserve">
14/11 ARMADO
</t>
        </r>
      </text>
    </comment>
    <comment ref="W133" authorId="1" shapeId="0" xr:uid="{32D0EB4E-49AC-437A-A790-50B76BBF2C10}">
      <text>
        <r>
          <rPr>
            <b/>
            <sz val="9"/>
            <color indexed="81"/>
            <rFont val="Tahoma"/>
            <family val="2"/>
          </rPr>
          <t>HP:</t>
        </r>
        <r>
          <rPr>
            <sz val="9"/>
            <color indexed="81"/>
            <rFont val="Tahoma"/>
            <family val="2"/>
          </rPr>
          <t xml:space="preserve">
17/10</t>
        </r>
      </text>
    </comment>
    <comment ref="I134" authorId="1" shapeId="0" xr:uid="{78BEA29E-9084-45DE-B3E0-0C46B2F48D54}">
      <text>
        <r>
          <rPr>
            <b/>
            <sz val="9"/>
            <color indexed="81"/>
            <rFont val="Tahoma"/>
            <family val="2"/>
          </rPr>
          <t>HP:</t>
        </r>
        <r>
          <rPr>
            <sz val="9"/>
            <color indexed="81"/>
            <rFont val="Tahoma"/>
            <family val="2"/>
          </rPr>
          <t xml:space="preserve">
14/11 ARMADO
</t>
        </r>
      </text>
    </comment>
    <comment ref="I135" authorId="1" shapeId="0" xr:uid="{32E3C4C1-6845-42D1-A560-C57EAFFD43BF}">
      <text>
        <r>
          <rPr>
            <b/>
            <sz val="9"/>
            <color indexed="81"/>
            <rFont val="Tahoma"/>
            <family val="2"/>
          </rPr>
          <t>HP:</t>
        </r>
        <r>
          <rPr>
            <sz val="9"/>
            <color indexed="81"/>
            <rFont val="Tahoma"/>
            <family val="2"/>
          </rPr>
          <t xml:space="preserve">
F:</t>
        </r>
      </text>
    </comment>
    <comment ref="W135" authorId="1" shapeId="0" xr:uid="{1E52FD62-6CDC-4DF4-96DA-7FF9B0FFA684}">
      <text>
        <r>
          <rPr>
            <b/>
            <sz val="9"/>
            <color indexed="81"/>
            <rFont val="Tahoma"/>
            <family val="2"/>
          </rPr>
          <t>HP:</t>
        </r>
        <r>
          <rPr>
            <sz val="9"/>
            <color indexed="81"/>
            <rFont val="Tahoma"/>
            <family val="2"/>
          </rPr>
          <t xml:space="preserve">
26/11</t>
        </r>
      </text>
    </comment>
    <comment ref="L136" authorId="1" shapeId="0" xr:uid="{55297DCF-8577-4097-A80C-1AC572BFEC52}">
      <text>
        <r>
          <rPr>
            <b/>
            <sz val="9"/>
            <color indexed="81"/>
            <rFont val="Tahoma"/>
            <family val="2"/>
          </rPr>
          <t>HP:</t>
        </r>
        <r>
          <rPr>
            <sz val="9"/>
            <color indexed="81"/>
            <rFont val="Tahoma"/>
            <family val="2"/>
          </rPr>
          <t xml:space="preserve">
PIVOTANTES</t>
        </r>
      </text>
    </comment>
    <comment ref="S137" authorId="1" shapeId="0" xr:uid="{9943361B-B8C1-4CA2-AE20-0B65BC6B0E3B}">
      <text>
        <r>
          <rPr>
            <b/>
            <sz val="9"/>
            <color indexed="81"/>
            <rFont val="Tahoma"/>
            <family val="2"/>
          </rPr>
          <t>HP:</t>
        </r>
        <r>
          <rPr>
            <sz val="9"/>
            <color indexed="81"/>
            <rFont val="Tahoma"/>
            <family val="2"/>
          </rPr>
          <t xml:space="preserve">
29/11 
FALT SOLDADURA DE S TRUNNION</t>
        </r>
      </text>
    </comment>
    <comment ref="AE137" authorId="1" shapeId="0" xr:uid="{7997BBF4-B489-422A-9AEB-75BE0141F0D4}">
      <text>
        <r>
          <rPr>
            <b/>
            <sz val="9"/>
            <color indexed="81"/>
            <rFont val="Tahoma"/>
            <family val="2"/>
          </rPr>
          <t>HP:</t>
        </r>
        <r>
          <rPr>
            <sz val="9"/>
            <color indexed="81"/>
            <rFont val="Tahoma"/>
            <family val="2"/>
          </rPr>
          <t xml:space="preserve">
AMPLIAR CANAL DE SELLO +2.5</t>
        </r>
      </text>
    </comment>
    <comment ref="W138" authorId="1" shapeId="0" xr:uid="{02A56F39-91EF-4A1A-A834-741FB841470B}">
      <text>
        <r>
          <rPr>
            <b/>
            <sz val="9"/>
            <color indexed="81"/>
            <rFont val="Tahoma"/>
            <family val="2"/>
          </rPr>
          <t>HP:</t>
        </r>
        <r>
          <rPr>
            <sz val="9"/>
            <color indexed="81"/>
            <rFont val="Tahoma"/>
            <family val="2"/>
          </rPr>
          <t xml:space="preserve">
25/10</t>
        </r>
      </text>
    </comment>
    <comment ref="W139" authorId="1" shapeId="0" xr:uid="{63B388DC-AE76-4405-91CA-D77622905DB7}">
      <text>
        <r>
          <rPr>
            <b/>
            <sz val="9"/>
            <color indexed="81"/>
            <rFont val="Tahoma"/>
            <family val="2"/>
          </rPr>
          <t>HP:</t>
        </r>
        <r>
          <rPr>
            <sz val="9"/>
            <color indexed="81"/>
            <rFont val="Tahoma"/>
            <family val="2"/>
          </rPr>
          <t xml:space="preserve">
25/10</t>
        </r>
      </text>
    </comment>
    <comment ref="A140" authorId="0" shapeId="0" xr:uid="{C310C4B8-AE48-468E-9F1E-AB7ED425E212}">
      <text>
        <r>
          <rPr>
            <b/>
            <sz val="9"/>
            <color indexed="81"/>
            <rFont val="Tahoma"/>
            <family val="2"/>
          </rPr>
          <t>PC:</t>
        </r>
        <r>
          <rPr>
            <sz val="9"/>
            <color indexed="81"/>
            <rFont val="Tahoma"/>
            <family val="2"/>
          </rPr>
          <t xml:space="preserve">
FISICO DE COMPONENTE NO CORRESPONDO AL NP DE LA PO </t>
        </r>
      </text>
    </comment>
    <comment ref="I141" authorId="1" shapeId="0" xr:uid="{A686A0C1-7FD0-4B24-BDA8-34C62B383EA0}">
      <text>
        <r>
          <rPr>
            <b/>
            <sz val="9"/>
            <color indexed="81"/>
            <rFont val="Tahoma"/>
            <family val="2"/>
          </rPr>
          <t>HP:</t>
        </r>
        <r>
          <rPr>
            <sz val="9"/>
            <color indexed="81"/>
            <rFont val="Tahoma"/>
            <family val="2"/>
          </rPr>
          <t xml:space="preserve">
SE PROGRAMA PARA EL LUNES 18/11
POR REPROCESO SE ARMA 25/11</t>
        </r>
      </text>
    </comment>
    <comment ref="W141" authorId="1" shapeId="0" xr:uid="{93B3BFB9-207F-4FB4-A102-E9A969BE70BE}">
      <text>
        <r>
          <rPr>
            <b/>
            <sz val="9"/>
            <color indexed="81"/>
            <rFont val="Tahoma"/>
            <family val="2"/>
          </rPr>
          <t>HP:</t>
        </r>
        <r>
          <rPr>
            <sz val="9"/>
            <color indexed="81"/>
            <rFont val="Tahoma"/>
            <family val="2"/>
          </rPr>
          <t xml:space="preserve">
28/10
</t>
        </r>
      </text>
    </comment>
    <comment ref="W142" authorId="1" shapeId="0" xr:uid="{514BDE6E-B751-4562-B045-C01AA5C32F62}">
      <text>
        <r>
          <rPr>
            <b/>
            <sz val="9"/>
            <color indexed="81"/>
            <rFont val="Tahoma"/>
            <family val="2"/>
          </rPr>
          <t>HP:</t>
        </r>
        <r>
          <rPr>
            <sz val="9"/>
            <color indexed="81"/>
            <rFont val="Tahoma"/>
            <family val="2"/>
          </rPr>
          <t xml:space="preserve">
24/10</t>
        </r>
      </text>
    </comment>
    <comment ref="AD142" authorId="1" shapeId="0" xr:uid="{FDA88CDA-0D64-4873-AD98-FA457FB87C53}">
      <text>
        <r>
          <rPr>
            <b/>
            <sz val="9"/>
            <color indexed="81"/>
            <rFont val="Tahoma"/>
            <family val="2"/>
          </rPr>
          <t>HP:</t>
        </r>
        <r>
          <rPr>
            <sz val="9"/>
            <color indexed="81"/>
            <rFont val="Tahoma"/>
            <family val="2"/>
          </rPr>
          <t xml:space="preserve">
FALTA MEDIDA DE SELLO FAB
</t>
        </r>
      </text>
    </comment>
    <comment ref="W143" authorId="1" shapeId="0" xr:uid="{014BE819-A55B-4C7A-9ACD-E61B489A88A1}">
      <text>
        <r>
          <rPr>
            <b/>
            <sz val="9"/>
            <color indexed="81"/>
            <rFont val="Tahoma"/>
            <family val="2"/>
          </rPr>
          <t>HP:</t>
        </r>
        <r>
          <rPr>
            <sz val="9"/>
            <color indexed="81"/>
            <rFont val="Tahoma"/>
            <family val="2"/>
          </rPr>
          <t xml:space="preserve">
24/10</t>
        </r>
      </text>
    </comment>
    <comment ref="AE143" authorId="1" shapeId="0" xr:uid="{796352E0-5DA2-4133-9E30-9C226851DD73}">
      <text>
        <r>
          <rPr>
            <b/>
            <sz val="9"/>
            <color indexed="81"/>
            <rFont val="Tahoma"/>
            <family val="2"/>
          </rPr>
          <t>HP:</t>
        </r>
        <r>
          <rPr>
            <sz val="9"/>
            <color indexed="81"/>
            <rFont val="Tahoma"/>
            <family val="2"/>
          </rPr>
          <t xml:space="preserve">
RECTIFICADO DE ALOJAMIENTO DE USEAL, AMPLIAR A 96.00 MM
</t>
        </r>
      </text>
    </comment>
    <comment ref="N144" authorId="1" shapeId="0" xr:uid="{D3BFFE67-4361-4240-899B-1AA01FA6A88B}">
      <text>
        <r>
          <rPr>
            <b/>
            <sz val="9"/>
            <color indexed="81"/>
            <rFont val="Tahoma"/>
            <family val="2"/>
          </rPr>
          <t>HP:</t>
        </r>
        <r>
          <rPr>
            <sz val="9"/>
            <color indexed="81"/>
            <rFont val="Tahoma"/>
            <family val="2"/>
          </rPr>
          <t xml:space="preserve">
PULIDO</t>
        </r>
      </text>
    </comment>
    <comment ref="I145" authorId="1" shapeId="0" xr:uid="{13344041-CC6C-4A01-80E8-9DB81D438977}">
      <text>
        <r>
          <rPr>
            <b/>
            <sz val="9"/>
            <color indexed="81"/>
            <rFont val="Tahoma"/>
            <family val="2"/>
          </rPr>
          <t>HP:</t>
        </r>
        <r>
          <rPr>
            <sz val="9"/>
            <color indexed="81"/>
            <rFont val="Tahoma"/>
            <family val="2"/>
          </rPr>
          <t xml:space="preserve">
21/11</t>
        </r>
      </text>
    </comment>
    <comment ref="W145" authorId="1" shapeId="0" xr:uid="{ED83071A-A2A4-4496-9394-98539C255372}">
      <text>
        <r>
          <rPr>
            <b/>
            <sz val="9"/>
            <color indexed="81"/>
            <rFont val="Tahoma"/>
            <family val="2"/>
          </rPr>
          <t>HP:</t>
        </r>
        <r>
          <rPr>
            <sz val="9"/>
            <color indexed="81"/>
            <rFont val="Tahoma"/>
            <family val="2"/>
          </rPr>
          <t xml:space="preserve">
29/10</t>
        </r>
      </text>
    </comment>
    <comment ref="W146" authorId="1" shapeId="0" xr:uid="{E43917C3-88EC-4E3C-82ED-61CDE9A86DA2}">
      <text>
        <r>
          <rPr>
            <b/>
            <sz val="9"/>
            <color indexed="81"/>
            <rFont val="Tahoma"/>
            <family val="2"/>
          </rPr>
          <t>HP:</t>
        </r>
        <r>
          <rPr>
            <sz val="9"/>
            <color indexed="81"/>
            <rFont val="Tahoma"/>
            <family val="2"/>
          </rPr>
          <t xml:space="preserve">
24/10</t>
        </r>
      </text>
    </comment>
    <comment ref="I149" authorId="1" shapeId="0" xr:uid="{6CCBFB02-7ADF-4516-BF5B-A6B3B603020B}">
      <text>
        <r>
          <rPr>
            <b/>
            <sz val="9"/>
            <color indexed="81"/>
            <rFont val="Tahoma"/>
            <family val="2"/>
          </rPr>
          <t>HP:</t>
        </r>
        <r>
          <rPr>
            <sz val="9"/>
            <color indexed="81"/>
            <rFont val="Tahoma"/>
            <family val="2"/>
          </rPr>
          <t xml:space="preserve">
16/11</t>
        </r>
      </text>
    </comment>
    <comment ref="W149" authorId="1" shapeId="0" xr:uid="{B7DEB323-CC93-4FB0-8078-BE4AB49BC78F}">
      <text>
        <r>
          <rPr>
            <b/>
            <sz val="9"/>
            <color indexed="81"/>
            <rFont val="Tahoma"/>
            <family val="2"/>
          </rPr>
          <t>HP:</t>
        </r>
        <r>
          <rPr>
            <sz val="9"/>
            <color indexed="81"/>
            <rFont val="Tahoma"/>
            <family val="2"/>
          </rPr>
          <t xml:space="preserve">
24/10</t>
        </r>
      </text>
    </comment>
    <comment ref="W150" authorId="1" shapeId="0" xr:uid="{59A0D1BD-BCBC-4C0F-9A1D-92B39A21EF4B}">
      <text>
        <r>
          <rPr>
            <b/>
            <sz val="9"/>
            <color indexed="81"/>
            <rFont val="Tahoma"/>
            <family val="2"/>
          </rPr>
          <t>HP:</t>
        </r>
        <r>
          <rPr>
            <sz val="9"/>
            <color indexed="81"/>
            <rFont val="Tahoma"/>
            <family val="2"/>
          </rPr>
          <t xml:space="preserve">
24/10</t>
        </r>
      </text>
    </comment>
    <comment ref="I151" authorId="1" shapeId="0" xr:uid="{5187E1A3-89E2-4827-AD32-87164D7F3C62}">
      <text>
        <r>
          <rPr>
            <b/>
            <sz val="9"/>
            <color indexed="81"/>
            <rFont val="Tahoma"/>
            <family val="2"/>
          </rPr>
          <t>HP:</t>
        </r>
        <r>
          <rPr>
            <sz val="9"/>
            <color indexed="81"/>
            <rFont val="Tahoma"/>
            <family val="2"/>
          </rPr>
          <t xml:space="preserve">
I: 30/12</t>
        </r>
      </text>
    </comment>
    <comment ref="U151" authorId="1" shapeId="0" xr:uid="{552DCFAB-23CD-4F23-BE4F-0643A991312C}">
      <text>
        <r>
          <rPr>
            <b/>
            <sz val="9"/>
            <color indexed="81"/>
            <rFont val="Tahoma"/>
            <family val="2"/>
          </rPr>
          <t>HP:</t>
        </r>
        <r>
          <rPr>
            <sz val="9"/>
            <color indexed="81"/>
            <rFont val="Tahoma"/>
            <family val="2"/>
          </rPr>
          <t xml:space="preserve">
</t>
        </r>
      </text>
    </comment>
    <comment ref="X151" authorId="1" shapeId="0" xr:uid="{5EF785CC-BEE6-4A74-9E09-C4182231224C}">
      <text>
        <r>
          <rPr>
            <b/>
            <sz val="9"/>
            <color indexed="81"/>
            <rFont val="Tahoma"/>
            <family val="2"/>
          </rPr>
          <t>HP:</t>
        </r>
        <r>
          <rPr>
            <sz val="9"/>
            <color indexed="81"/>
            <rFont val="Tahoma"/>
            <family val="2"/>
          </rPr>
          <t xml:space="preserve">
CAMBIO DE BARRA SE CAMBIARA LA HORQUILLA</t>
        </r>
      </text>
    </comment>
    <comment ref="AE151" authorId="1" shapeId="0" xr:uid="{C4D608E5-28D0-4098-BA24-185019BA6F48}">
      <text>
        <r>
          <rPr>
            <b/>
            <sz val="9"/>
            <color indexed="81"/>
            <rFont val="Tahoma"/>
            <family val="2"/>
          </rPr>
          <t>HP:</t>
        </r>
        <r>
          <rPr>
            <sz val="9"/>
            <color indexed="81"/>
            <rFont val="Tahoma"/>
            <family val="2"/>
          </rPr>
          <t xml:space="preserve">
AMOPLIAR DIAMETRO DE GUIA Y ALTURA, AMPLIAR ALTURA DE BUFFER, AMPLIAR CANAL DE SELLO</t>
        </r>
      </text>
    </comment>
    <comment ref="W153" authorId="1" shapeId="0" xr:uid="{67E530A5-CFB4-421F-8B7B-543B815248C9}">
      <text>
        <r>
          <rPr>
            <b/>
            <sz val="9"/>
            <color indexed="81"/>
            <rFont val="Tahoma"/>
            <family val="2"/>
          </rPr>
          <t>HP:</t>
        </r>
        <r>
          <rPr>
            <sz val="9"/>
            <color indexed="81"/>
            <rFont val="Tahoma"/>
            <family val="2"/>
          </rPr>
          <t xml:space="preserve">
28/10
SE RECIBE CROMO EL 1/11, SE HACE CAMBIO POR LA 292324, FABRICAR BARRA</t>
        </r>
      </text>
    </comment>
    <comment ref="AE153" authorId="1" shapeId="0" xr:uid="{ACC11921-16A6-49BD-BC2F-CCFDBB9C6307}">
      <text>
        <r>
          <rPr>
            <b/>
            <sz val="9"/>
            <color indexed="81"/>
            <rFont val="Tahoma"/>
            <family val="2"/>
          </rPr>
          <t>HP:</t>
        </r>
        <r>
          <rPr>
            <sz val="9"/>
            <color indexed="81"/>
            <rFont val="Tahoma"/>
            <family val="2"/>
          </rPr>
          <t xml:space="preserve">
AMPLIAR PRESELLO 
</t>
        </r>
      </text>
    </comment>
    <comment ref="I154" authorId="1" shapeId="0" xr:uid="{1E679241-60FA-428B-8DA5-A37D06E3B338}">
      <text>
        <r>
          <rPr>
            <b/>
            <sz val="9"/>
            <color indexed="81"/>
            <rFont val="Tahoma"/>
            <family val="2"/>
          </rPr>
          <t>HP:</t>
        </r>
        <r>
          <rPr>
            <sz val="9"/>
            <color indexed="81"/>
            <rFont val="Tahoma"/>
            <family val="2"/>
          </rPr>
          <t xml:space="preserve">
5/12</t>
        </r>
      </text>
    </comment>
    <comment ref="I155" authorId="1" shapeId="0" xr:uid="{B832EE44-2D87-4428-8F09-2CAAF0E41FE2}">
      <text>
        <r>
          <rPr>
            <b/>
            <sz val="9"/>
            <color indexed="81"/>
            <rFont val="Tahoma"/>
            <family val="2"/>
          </rPr>
          <t>HP:</t>
        </r>
        <r>
          <rPr>
            <sz val="9"/>
            <color indexed="81"/>
            <rFont val="Tahoma"/>
            <family val="2"/>
          </rPr>
          <t xml:space="preserve">
5/12</t>
        </r>
      </text>
    </comment>
    <comment ref="X157" authorId="1" shapeId="0" xr:uid="{4A668566-AF94-4B03-A793-7BF201D83D62}">
      <text>
        <r>
          <rPr>
            <b/>
            <sz val="9"/>
            <color indexed="81"/>
            <rFont val="Tahoma"/>
            <family val="2"/>
          </rPr>
          <t>HP:</t>
        </r>
        <r>
          <rPr>
            <sz val="9"/>
            <color indexed="81"/>
            <rFont val="Tahoma"/>
            <family val="2"/>
          </rPr>
          <t xml:space="preserve">
BARRA CROMADA Y HORQUILLA, ADEMAS DE ´PLATO DE CANCAMO</t>
        </r>
      </text>
    </comment>
    <comment ref="I158" authorId="1" shapeId="0" xr:uid="{DB8345CF-240D-4774-B408-0182ACBF9FD3}">
      <text>
        <r>
          <rPr>
            <b/>
            <sz val="9"/>
            <color indexed="81"/>
            <rFont val="Tahoma"/>
            <family val="2"/>
          </rPr>
          <t>HP:</t>
        </r>
        <r>
          <rPr>
            <sz val="9"/>
            <color indexed="81"/>
            <rFont val="Tahoma"/>
            <family val="2"/>
          </rPr>
          <t xml:space="preserve">
21/11</t>
        </r>
      </text>
    </comment>
    <comment ref="W158" authorId="1" shapeId="0" xr:uid="{7710651B-A954-41FE-AE8D-0FC7BD87D98E}">
      <text>
        <r>
          <rPr>
            <b/>
            <sz val="9"/>
            <color indexed="81"/>
            <rFont val="Tahoma"/>
            <family val="2"/>
          </rPr>
          <t>HP:</t>
        </r>
        <r>
          <rPr>
            <sz val="9"/>
            <color indexed="81"/>
            <rFont val="Tahoma"/>
            <family val="2"/>
          </rPr>
          <t xml:space="preserve">
24/10</t>
        </r>
      </text>
    </comment>
    <comment ref="W159" authorId="1" shapeId="0" xr:uid="{00672916-D7E7-4F8E-8C34-9F19A49E7054}">
      <text>
        <r>
          <rPr>
            <b/>
            <sz val="9"/>
            <color indexed="81"/>
            <rFont val="Tahoma"/>
            <family val="2"/>
          </rPr>
          <t>HP:</t>
        </r>
        <r>
          <rPr>
            <sz val="9"/>
            <color indexed="81"/>
            <rFont val="Tahoma"/>
            <family val="2"/>
          </rPr>
          <t xml:space="preserve">
24/10</t>
        </r>
      </text>
    </comment>
    <comment ref="W160" authorId="1" shapeId="0" xr:uid="{9338426B-5715-49E9-B3CB-736A632AE4FE}">
      <text>
        <r>
          <rPr>
            <b/>
            <sz val="9"/>
            <color indexed="81"/>
            <rFont val="Tahoma"/>
            <family val="2"/>
          </rPr>
          <t>HP:</t>
        </r>
        <r>
          <rPr>
            <sz val="9"/>
            <color indexed="81"/>
            <rFont val="Tahoma"/>
            <family val="2"/>
          </rPr>
          <t xml:space="preserve">
28/10</t>
        </r>
      </text>
    </comment>
    <comment ref="W161" authorId="1" shapeId="0" xr:uid="{2A8B056B-6AE1-4FFE-84F9-3BE28279980B}">
      <text>
        <r>
          <rPr>
            <b/>
            <sz val="9"/>
            <color indexed="81"/>
            <rFont val="Tahoma"/>
            <family val="2"/>
          </rPr>
          <t>HP:</t>
        </r>
        <r>
          <rPr>
            <sz val="9"/>
            <color indexed="81"/>
            <rFont val="Tahoma"/>
            <family val="2"/>
          </rPr>
          <t xml:space="preserve">
28/10</t>
        </r>
      </text>
    </comment>
    <comment ref="I164" authorId="1" shapeId="0" xr:uid="{6A8FFC02-0D39-45B0-AE0C-0D4D161668C5}">
      <text>
        <r>
          <rPr>
            <b/>
            <sz val="9"/>
            <color indexed="81"/>
            <rFont val="Tahoma"/>
            <family val="2"/>
          </rPr>
          <t>HP:</t>
        </r>
        <r>
          <rPr>
            <sz val="9"/>
            <color indexed="81"/>
            <rFont val="Tahoma"/>
            <family val="2"/>
          </rPr>
          <t xml:space="preserve">
25/11</t>
        </r>
      </text>
    </comment>
    <comment ref="A165" authorId="0" shapeId="0" xr:uid="{F8C0642F-D0DE-4F10-B77E-1D465F4D09F9}">
      <text>
        <r>
          <rPr>
            <b/>
            <sz val="9"/>
            <color indexed="81"/>
            <rFont val="Tahoma"/>
            <family val="2"/>
          </rPr>
          <t>PC:</t>
        </r>
        <r>
          <rPr>
            <sz val="9"/>
            <color indexed="81"/>
            <rFont val="Tahoma"/>
            <family val="2"/>
          </rPr>
          <t xml:space="preserve">
trabajo con andres rojas</t>
        </r>
      </text>
    </comment>
    <comment ref="A167" authorId="0" shapeId="0" xr:uid="{00086F82-09A3-45CD-BA3F-BE56BF821227}">
      <text>
        <r>
          <rPr>
            <b/>
            <sz val="9"/>
            <color indexed="81"/>
            <rFont val="Tahoma"/>
            <family val="2"/>
          </rPr>
          <t>PC:</t>
        </r>
        <r>
          <rPr>
            <sz val="9"/>
            <color indexed="81"/>
            <rFont val="Tahoma"/>
            <family val="2"/>
          </rPr>
          <t xml:space="preserve">
trabajo con andres rojas</t>
        </r>
      </text>
    </comment>
    <comment ref="A168" authorId="0" shapeId="0" xr:uid="{D2FF420B-3040-41EF-BC6B-4C4832320BCF}">
      <text>
        <r>
          <rPr>
            <b/>
            <sz val="9"/>
            <color indexed="81"/>
            <rFont val="Tahoma"/>
            <family val="2"/>
          </rPr>
          <t>PC:</t>
        </r>
        <r>
          <rPr>
            <sz val="9"/>
            <color indexed="81"/>
            <rFont val="Tahoma"/>
            <family val="2"/>
          </rPr>
          <t xml:space="preserve">
trabajo con andres rojas</t>
        </r>
      </text>
    </comment>
    <comment ref="A169" authorId="0" shapeId="0" xr:uid="{9BD42D6A-872A-4E87-AE2F-59689138CE9D}">
      <text>
        <r>
          <rPr>
            <b/>
            <sz val="9"/>
            <color indexed="81"/>
            <rFont val="Tahoma"/>
            <family val="2"/>
          </rPr>
          <t>PC:</t>
        </r>
        <r>
          <rPr>
            <sz val="9"/>
            <color indexed="81"/>
            <rFont val="Tahoma"/>
            <family val="2"/>
          </rPr>
          <t xml:space="preserve">
trabajo con andres rojas</t>
        </r>
      </text>
    </comment>
    <comment ref="I170" authorId="1" shapeId="0" xr:uid="{7DCBF014-EB53-4FB1-ABC3-FF91EBDB7EA1}">
      <text>
        <r>
          <rPr>
            <b/>
            <sz val="9"/>
            <color indexed="81"/>
            <rFont val="Tahoma"/>
            <family val="2"/>
          </rPr>
          <t>HP:</t>
        </r>
        <r>
          <rPr>
            <sz val="9"/>
            <color indexed="81"/>
            <rFont val="Tahoma"/>
            <family val="2"/>
          </rPr>
          <t xml:space="preserve">
16/11</t>
        </r>
      </text>
    </comment>
    <comment ref="I171" authorId="1" shapeId="0" xr:uid="{EC1551AD-1252-4C66-9A50-A7FB7AC489F2}">
      <text>
        <r>
          <rPr>
            <b/>
            <sz val="9"/>
            <color indexed="81"/>
            <rFont val="Tahoma"/>
            <family val="2"/>
          </rPr>
          <t>HP:</t>
        </r>
        <r>
          <rPr>
            <sz val="9"/>
            <color indexed="81"/>
            <rFont val="Tahoma"/>
            <family val="2"/>
          </rPr>
          <t xml:space="preserve">
16/11
</t>
        </r>
      </text>
    </comment>
    <comment ref="A172" authorId="0" shapeId="0" xr:uid="{E221CC9C-5DA6-4B77-A5EC-AB22BE8303C4}">
      <text>
        <r>
          <rPr>
            <b/>
            <sz val="9"/>
            <color indexed="81"/>
            <rFont val="Tahoma"/>
            <family val="2"/>
          </rPr>
          <t>PC:</t>
        </r>
        <r>
          <rPr>
            <sz val="9"/>
            <color indexed="81"/>
            <rFont val="Tahoma"/>
            <family val="2"/>
          </rPr>
          <t xml:space="preserve">
trabajo con andres rojas</t>
        </r>
      </text>
    </comment>
    <comment ref="AE173" authorId="1" shapeId="0" xr:uid="{6E27D2DA-D0AE-4353-8999-D12367CD6D92}">
      <text>
        <r>
          <rPr>
            <b/>
            <sz val="9"/>
            <color indexed="81"/>
            <rFont val="Tahoma"/>
            <family val="2"/>
          </rPr>
          <t>HP:</t>
        </r>
        <r>
          <rPr>
            <sz val="9"/>
            <color indexed="81"/>
            <rFont val="Tahoma"/>
            <family val="2"/>
          </rPr>
          <t xml:space="preserve">
RECTIFICAR ALTURA DE ALOJAMIENTO DE BUFFER</t>
        </r>
      </text>
    </comment>
    <comment ref="I174" authorId="1" shapeId="0" xr:uid="{A925446B-C500-4C0D-9012-00F0E0658974}">
      <text>
        <r>
          <rPr>
            <b/>
            <sz val="9"/>
            <color indexed="81"/>
            <rFont val="Tahoma"/>
            <family val="2"/>
          </rPr>
          <t>HP:</t>
        </r>
        <r>
          <rPr>
            <sz val="9"/>
            <color indexed="81"/>
            <rFont val="Tahoma"/>
            <family val="2"/>
          </rPr>
          <t xml:space="preserve">
I2= 24/1
</t>
        </r>
      </text>
    </comment>
    <comment ref="N174" authorId="1" shapeId="0" xr:uid="{894BBD3F-E277-4F79-A627-BE9C30EBDC62}">
      <text>
        <r>
          <rPr>
            <b/>
            <sz val="9"/>
            <color indexed="81"/>
            <rFont val="Tahoma"/>
            <family val="2"/>
          </rPr>
          <t>HP:</t>
        </r>
        <r>
          <rPr>
            <sz val="9"/>
            <color indexed="81"/>
            <rFont val="Tahoma"/>
            <family val="2"/>
          </rPr>
          <t xml:space="preserve">
OPCION 1 
BRUÑIDO A OVER30
OPCION 2 
CAMBIO</t>
        </r>
      </text>
    </comment>
    <comment ref="AH174" authorId="1" shapeId="0" xr:uid="{64F842B4-2B30-4E77-A5E8-B1C5CAB3C654}">
      <text>
        <r>
          <rPr>
            <b/>
            <sz val="9"/>
            <color indexed="81"/>
            <rFont val="Tahoma"/>
            <family val="2"/>
          </rPr>
          <t>HP:</t>
        </r>
        <r>
          <rPr>
            <sz val="9"/>
            <color indexed="81"/>
            <rFont val="Tahoma"/>
            <family val="2"/>
          </rPr>
          <t xml:space="preserve">
RECTIFICAR ALOJAMIENTOS, FILOS CORTANTES</t>
        </r>
      </text>
    </comment>
    <comment ref="AE175" authorId="1" shapeId="0" xr:uid="{AF2CA5F2-88F4-40DD-B1EF-4EA221B01254}">
      <text>
        <r>
          <rPr>
            <b/>
            <sz val="9"/>
            <color indexed="81"/>
            <rFont val="Tahoma"/>
            <family val="2"/>
          </rPr>
          <t>HP:</t>
        </r>
        <r>
          <rPr>
            <sz val="9"/>
            <color indexed="81"/>
            <rFont val="Tahoma"/>
            <family val="2"/>
          </rPr>
          <t xml:space="preserve">
RECUPERAR SUPERFICIE EXTERNA DAÑADA CON SOLDADURA</t>
        </r>
      </text>
    </comment>
    <comment ref="I178" authorId="1" shapeId="0" xr:uid="{BB2FB0D8-83C4-4C40-BF96-041BC17F4ACA}">
      <text>
        <r>
          <rPr>
            <b/>
            <sz val="9"/>
            <color indexed="81"/>
            <rFont val="Tahoma"/>
            <family val="2"/>
          </rPr>
          <t>HP:</t>
        </r>
        <r>
          <rPr>
            <sz val="9"/>
            <color indexed="81"/>
            <rFont val="Tahoma"/>
            <family val="2"/>
          </rPr>
          <t xml:space="preserve">
F: 10/1</t>
        </r>
      </text>
    </comment>
    <comment ref="I179" authorId="1" shapeId="0" xr:uid="{5F3671BE-56FE-436B-AF5F-F30B0AFF1358}">
      <text>
        <r>
          <rPr>
            <b/>
            <sz val="9"/>
            <color indexed="81"/>
            <rFont val="Tahoma"/>
            <family val="2"/>
          </rPr>
          <t>HP:</t>
        </r>
        <r>
          <rPr>
            <sz val="9"/>
            <color indexed="81"/>
            <rFont val="Tahoma"/>
            <family val="2"/>
          </rPr>
          <t xml:space="preserve">
F: 10/1</t>
        </r>
      </text>
    </comment>
    <comment ref="I180" authorId="1" shapeId="0" xr:uid="{74DB1155-DF80-41C7-A24A-AA16A1FD1DC4}">
      <text>
        <r>
          <rPr>
            <b/>
            <sz val="9"/>
            <color indexed="81"/>
            <rFont val="Tahoma"/>
            <family val="2"/>
          </rPr>
          <t>HP:</t>
        </r>
        <r>
          <rPr>
            <sz val="9"/>
            <color indexed="81"/>
            <rFont val="Tahoma"/>
            <family val="2"/>
          </rPr>
          <t xml:space="preserve">
</t>
        </r>
      </text>
    </comment>
    <comment ref="X181" authorId="1" shapeId="0" xr:uid="{E6B314A5-8E2F-4445-94BF-D70275E01328}">
      <text>
        <r>
          <rPr>
            <b/>
            <sz val="9"/>
            <color indexed="81"/>
            <rFont val="Tahoma"/>
            <family val="2"/>
          </rPr>
          <t>HP:</t>
        </r>
        <r>
          <rPr>
            <sz val="9"/>
            <color indexed="81"/>
            <rFont val="Tahoma"/>
            <family val="2"/>
          </rPr>
          <t xml:space="preserve">
SE MANDA A FUNDIR CANCAMO</t>
        </r>
      </text>
    </comment>
    <comment ref="I182" authorId="1" shapeId="0" xr:uid="{E810D85A-28C3-4FAF-9548-9CD549004A09}">
      <text>
        <r>
          <rPr>
            <b/>
            <sz val="9"/>
            <color indexed="81"/>
            <rFont val="Tahoma"/>
            <family val="2"/>
          </rPr>
          <t>HP:</t>
        </r>
        <r>
          <rPr>
            <sz val="9"/>
            <color indexed="81"/>
            <rFont val="Tahoma"/>
            <family val="2"/>
          </rPr>
          <t xml:space="preserve">
F: 10/1</t>
        </r>
      </text>
    </comment>
    <comment ref="I185" authorId="1" shapeId="0" xr:uid="{7B39CEA9-94F4-42AF-BE34-6081CB106EC8}">
      <text>
        <r>
          <rPr>
            <b/>
            <sz val="9"/>
            <color indexed="81"/>
            <rFont val="Tahoma"/>
            <family val="2"/>
          </rPr>
          <t>HP:</t>
        </r>
        <r>
          <rPr>
            <sz val="9"/>
            <color indexed="81"/>
            <rFont val="Tahoma"/>
            <family val="2"/>
          </rPr>
          <t xml:space="preserve">
I: 30/12
F: 15/1</t>
        </r>
      </text>
    </comment>
    <comment ref="T185" authorId="1" shapeId="0" xr:uid="{E7483620-1953-445F-8D20-6A968A6BED2F}">
      <text>
        <r>
          <rPr>
            <b/>
            <sz val="9"/>
            <color indexed="81"/>
            <rFont val="Tahoma"/>
            <family val="2"/>
          </rPr>
          <t>HP:</t>
        </r>
        <r>
          <rPr>
            <sz val="9"/>
            <color indexed="81"/>
            <rFont val="Tahoma"/>
            <family val="2"/>
          </rPr>
          <t xml:space="preserve">
PLANCHAS ESCALONADAS, SE PRESTA DE OTRA OT</t>
        </r>
      </text>
    </comment>
    <comment ref="AE185" authorId="1" shapeId="0" xr:uid="{C120797A-5591-4E40-BF68-881ACECF01F8}">
      <text>
        <r>
          <rPr>
            <b/>
            <sz val="9"/>
            <color indexed="81"/>
            <rFont val="Tahoma"/>
            <family val="2"/>
          </rPr>
          <t>HP:</t>
        </r>
        <r>
          <rPr>
            <sz val="9"/>
            <color indexed="81"/>
            <rFont val="Tahoma"/>
            <family val="2"/>
          </rPr>
          <t xml:space="preserve">
AMPLIAR ALOJAMIENTO DE USEAL Y REPARAR CON SOLDADURA SUPERFICIE EXTERNA </t>
        </r>
      </text>
    </comment>
    <comment ref="I186" authorId="1" shapeId="0" xr:uid="{2C1CE1D8-764D-4630-A706-F2EC202716F1}">
      <text>
        <r>
          <rPr>
            <b/>
            <sz val="9"/>
            <color indexed="81"/>
            <rFont val="Tahoma"/>
            <family val="2"/>
          </rPr>
          <t>HP:</t>
        </r>
        <r>
          <rPr>
            <sz val="9"/>
            <color indexed="81"/>
            <rFont val="Tahoma"/>
            <family val="2"/>
          </rPr>
          <t xml:space="preserve">
I: 30/12</t>
        </r>
      </text>
    </comment>
    <comment ref="U186" authorId="1" shapeId="0" xr:uid="{8F93D97A-755C-47E3-8AF4-5D969980E844}">
      <text>
        <r>
          <rPr>
            <b/>
            <sz val="9"/>
            <color indexed="81"/>
            <rFont val="Tahoma"/>
            <family val="2"/>
          </rPr>
          <t>HP:</t>
        </r>
        <r>
          <rPr>
            <sz val="9"/>
            <color indexed="81"/>
            <rFont val="Tahoma"/>
            <family val="2"/>
          </rPr>
          <t xml:space="preserve">
PREMAQUINAR PARA RECUPERAR SUPERFICIE ROSCADA
</t>
        </r>
      </text>
    </comment>
    <comment ref="I187" authorId="1" shapeId="0" xr:uid="{060DB21E-5310-48D0-BA4D-6BC0E12C4EC7}">
      <text>
        <r>
          <rPr>
            <b/>
            <sz val="9"/>
            <color indexed="81"/>
            <rFont val="Tahoma"/>
            <family val="2"/>
          </rPr>
          <t>HP:</t>
        </r>
        <r>
          <rPr>
            <sz val="9"/>
            <color indexed="81"/>
            <rFont val="Tahoma"/>
            <family val="2"/>
          </rPr>
          <t xml:space="preserve">
IA: 21/1
F: 24/1</t>
        </r>
      </text>
    </comment>
    <comment ref="N187" authorId="1" shapeId="0" xr:uid="{B3504BAA-2395-4241-80C0-F959F9DDD244}">
      <text>
        <r>
          <rPr>
            <b/>
            <sz val="9"/>
            <color indexed="81"/>
            <rFont val="Tahoma"/>
            <family val="2"/>
          </rPr>
          <t>HP:</t>
        </r>
        <r>
          <rPr>
            <sz val="9"/>
            <color indexed="81"/>
            <rFont val="Tahoma"/>
            <family val="2"/>
          </rPr>
          <t xml:space="preserve">
SOLO LIMPIEZA</t>
        </r>
      </text>
    </comment>
    <comment ref="I188" authorId="1" shapeId="0" xr:uid="{73A25C3E-1356-4E5E-926A-D15F55E09B51}">
      <text>
        <r>
          <rPr>
            <b/>
            <sz val="9"/>
            <color indexed="81"/>
            <rFont val="Tahoma"/>
            <family val="2"/>
          </rPr>
          <t>HP:</t>
        </r>
        <r>
          <rPr>
            <sz val="9"/>
            <color indexed="81"/>
            <rFont val="Tahoma"/>
            <family val="2"/>
          </rPr>
          <t xml:space="preserve">
I: 20/1
F: 21/1</t>
        </r>
      </text>
    </comment>
    <comment ref="Y190" authorId="1" shapeId="0" xr:uid="{6E543117-2CE8-43C2-B4A3-3E929CB01011}">
      <text>
        <r>
          <rPr>
            <b/>
            <sz val="9"/>
            <color indexed="81"/>
            <rFont val="Tahoma"/>
            <family val="2"/>
          </rPr>
          <t>HP:</t>
        </r>
        <r>
          <rPr>
            <sz val="9"/>
            <color indexed="81"/>
            <rFont val="Tahoma"/>
            <family val="2"/>
          </rPr>
          <t xml:space="preserve">
FABRICACION DE BARRA Y CANCAMO
FABRICAICON DE CORONA</t>
        </r>
      </text>
    </comment>
    <comment ref="N191" authorId="1" shapeId="0" xr:uid="{DBCDAB50-AABA-49A8-A9F3-E63C1E47A71E}">
      <text>
        <r>
          <rPr>
            <b/>
            <sz val="9"/>
            <color indexed="81"/>
            <rFont val="Tahoma"/>
            <family val="2"/>
          </rPr>
          <t>HP:</t>
        </r>
        <r>
          <rPr>
            <sz val="9"/>
            <color indexed="81"/>
            <rFont val="Tahoma"/>
            <family val="2"/>
          </rPr>
          <t xml:space="preserve">
SOLO LIMPIEZA</t>
        </r>
      </text>
    </comment>
    <comment ref="I192" authorId="1" shapeId="0" xr:uid="{367E663F-97F3-4668-9F62-9F74A1AB5E53}">
      <text>
        <r>
          <rPr>
            <b/>
            <sz val="9"/>
            <color indexed="81"/>
            <rFont val="Tahoma"/>
            <family val="2"/>
          </rPr>
          <t>HP:</t>
        </r>
        <r>
          <rPr>
            <sz val="9"/>
            <color indexed="81"/>
            <rFont val="Tahoma"/>
            <family val="2"/>
          </rPr>
          <t xml:space="preserve">
I: 30/12</t>
        </r>
      </text>
    </comment>
    <comment ref="N192" authorId="1" shapeId="0" xr:uid="{7DEB8C92-93C7-4A83-A2A3-0D09D1763B91}">
      <text>
        <r>
          <rPr>
            <b/>
            <sz val="9"/>
            <color indexed="81"/>
            <rFont val="Tahoma"/>
            <family val="2"/>
          </rPr>
          <t>HP:</t>
        </r>
        <r>
          <rPr>
            <sz val="9"/>
            <color indexed="81"/>
            <rFont val="Tahoma"/>
            <family val="2"/>
          </rPr>
          <t xml:space="preserve">
NO SACAR BOCINAS</t>
        </r>
      </text>
    </comment>
    <comment ref="W192" authorId="1" shapeId="0" xr:uid="{A6A7759F-1EEC-4A55-8332-74C2D0B2F513}">
      <text>
        <r>
          <rPr>
            <b/>
            <sz val="9"/>
            <color indexed="81"/>
            <rFont val="Tahoma"/>
            <family val="2"/>
          </rPr>
          <t>HP:</t>
        </r>
        <r>
          <rPr>
            <sz val="9"/>
            <color indexed="81"/>
            <rFont val="Tahoma"/>
            <family val="2"/>
          </rPr>
          <t xml:space="preserve">
NO SACAR BOCINAS
</t>
        </r>
      </text>
    </comment>
    <comment ref="I193" authorId="1" shapeId="0" xr:uid="{ABD70729-58F5-4E93-A97F-C3C46732747A}">
      <text>
        <r>
          <rPr>
            <b/>
            <sz val="9"/>
            <color indexed="81"/>
            <rFont val="Tahoma"/>
            <family val="2"/>
          </rPr>
          <t>HP:</t>
        </r>
        <r>
          <rPr>
            <sz val="9"/>
            <color indexed="81"/>
            <rFont val="Tahoma"/>
            <family val="2"/>
          </rPr>
          <t xml:space="preserve">
I: 15/1
F: 16/1</t>
        </r>
      </text>
    </comment>
    <comment ref="AF193" authorId="1" shapeId="0" xr:uid="{566623A9-6BE1-419F-B904-71C6D281D5BC}">
      <text>
        <r>
          <rPr>
            <b/>
            <sz val="9"/>
            <color indexed="81"/>
            <rFont val="Tahoma"/>
            <family val="2"/>
          </rPr>
          <t>HP:</t>
        </r>
        <r>
          <rPr>
            <sz val="9"/>
            <color indexed="81"/>
            <rFont val="Tahoma"/>
            <family val="2"/>
          </rPr>
          <t xml:space="preserve">
FAB EXTERNO
</t>
        </r>
      </text>
    </comment>
    <comment ref="I194" authorId="1" shapeId="0" xr:uid="{525AD148-3027-4106-9D8F-39940A77FD74}">
      <text>
        <r>
          <rPr>
            <b/>
            <sz val="9"/>
            <color indexed="81"/>
            <rFont val="Tahoma"/>
            <family val="2"/>
          </rPr>
          <t>HP:</t>
        </r>
        <r>
          <rPr>
            <sz val="9"/>
            <color indexed="81"/>
            <rFont val="Tahoma"/>
            <family val="2"/>
          </rPr>
          <t xml:space="preserve">
F: 11/1</t>
        </r>
      </text>
    </comment>
    <comment ref="L195" authorId="1" shapeId="0" xr:uid="{E9FCD869-0508-4E81-9865-32411E85AC57}">
      <text>
        <r>
          <rPr>
            <b/>
            <sz val="9"/>
            <color indexed="81"/>
            <rFont val="Tahoma"/>
            <family val="2"/>
          </rPr>
          <t>HP:</t>
        </r>
        <r>
          <rPr>
            <sz val="9"/>
            <color indexed="81"/>
            <rFont val="Tahoma"/>
            <family val="2"/>
          </rPr>
          <t xml:space="preserve">
RELLENAR OJO Y CARAS DE BRIDA</t>
        </r>
      </text>
    </comment>
    <comment ref="T195" authorId="1" shapeId="0" xr:uid="{C3D73769-EA16-4933-B295-D91621792F78}">
      <text>
        <r>
          <rPr>
            <b/>
            <sz val="9"/>
            <color indexed="81"/>
            <rFont val="Tahoma"/>
            <family val="2"/>
          </rPr>
          <t>HP:</t>
        </r>
        <r>
          <rPr>
            <sz val="9"/>
            <color indexed="81"/>
            <rFont val="Tahoma"/>
            <family val="2"/>
          </rPr>
          <t xml:space="preserve">
PLANCHAS ESCALONADAS</t>
        </r>
      </text>
    </comment>
    <comment ref="U196" authorId="1" shapeId="0" xr:uid="{83135EEB-8F75-4617-B11E-55CAEC4B9695}">
      <text>
        <r>
          <rPr>
            <b/>
            <sz val="9"/>
            <color indexed="81"/>
            <rFont val="Tahoma"/>
            <family val="2"/>
          </rPr>
          <t>HP:</t>
        </r>
        <r>
          <rPr>
            <sz val="9"/>
            <color indexed="81"/>
            <rFont val="Tahoma"/>
            <family val="2"/>
          </rPr>
          <t xml:space="preserve">
OJO Y CARAS</t>
        </r>
      </text>
    </comment>
    <comment ref="I197" authorId="1" shapeId="0" xr:uid="{0D69A631-8220-4021-83D8-A761A4E2007D}">
      <text>
        <r>
          <rPr>
            <b/>
            <sz val="9"/>
            <color indexed="81"/>
            <rFont val="Tahoma"/>
            <family val="2"/>
          </rPr>
          <t>HP:</t>
        </r>
        <r>
          <rPr>
            <sz val="9"/>
            <color indexed="81"/>
            <rFont val="Tahoma"/>
            <family val="2"/>
          </rPr>
          <t xml:space="preserve">
F: 11/1</t>
        </r>
      </text>
    </comment>
    <comment ref="AE197" authorId="1" shapeId="0" xr:uid="{AA752396-4F5C-46BE-93C4-0F7F311C3280}">
      <text>
        <r>
          <rPr>
            <b/>
            <sz val="9"/>
            <color indexed="81"/>
            <rFont val="Tahoma"/>
            <family val="2"/>
          </rPr>
          <t>HP:</t>
        </r>
        <r>
          <rPr>
            <sz val="9"/>
            <color indexed="81"/>
            <rFont val="Tahoma"/>
            <family val="2"/>
          </rPr>
          <t xml:space="preserve">
RECTIFICAR ALOJAMIENTO DE BUFFER
</t>
        </r>
      </text>
    </comment>
    <comment ref="I198" authorId="1" shapeId="0" xr:uid="{B4112026-7057-4CAA-847B-C5BA3C91DCEC}">
      <text>
        <r>
          <rPr>
            <b/>
            <sz val="9"/>
            <color indexed="81"/>
            <rFont val="Tahoma"/>
            <family val="2"/>
          </rPr>
          <t>HP:</t>
        </r>
        <r>
          <rPr>
            <sz val="9"/>
            <color indexed="81"/>
            <rFont val="Tahoma"/>
            <family val="2"/>
          </rPr>
          <t xml:space="preserve">
F:15/1</t>
        </r>
      </text>
    </comment>
    <comment ref="O198" authorId="1" shapeId="0" xr:uid="{C8FAF4F7-FE7B-4E95-902A-11DECD42EDFE}">
      <text>
        <r>
          <rPr>
            <b/>
            <sz val="9"/>
            <color indexed="81"/>
            <rFont val="Tahoma"/>
            <family val="2"/>
          </rPr>
          <t>HP:</t>
        </r>
        <r>
          <rPr>
            <sz val="9"/>
            <color indexed="81"/>
            <rFont val="Tahoma"/>
            <family val="2"/>
          </rPr>
          <t xml:space="preserve">
PLANCHAS ESCALONADAS</t>
        </r>
      </text>
    </comment>
    <comment ref="T198" authorId="1" shapeId="0" xr:uid="{386A3E3B-6B97-471A-8158-525887420896}">
      <text>
        <r>
          <rPr>
            <b/>
            <sz val="9"/>
            <color indexed="81"/>
            <rFont val="Tahoma"/>
            <family val="2"/>
          </rPr>
          <t>HP:</t>
        </r>
        <r>
          <rPr>
            <sz val="9"/>
            <color indexed="81"/>
            <rFont val="Tahoma"/>
            <family val="2"/>
          </rPr>
          <t xml:space="preserve">
PLANCHAS ESCALONADAS</t>
        </r>
      </text>
    </comment>
    <comment ref="AE198" authorId="1" shapeId="0" xr:uid="{129C7EFD-C257-468F-BE94-847A5CEDAA8F}">
      <text>
        <r>
          <rPr>
            <b/>
            <sz val="9"/>
            <color indexed="81"/>
            <rFont val="Tahoma"/>
            <family val="2"/>
          </rPr>
          <t>HP:</t>
        </r>
        <r>
          <rPr>
            <sz val="9"/>
            <color indexed="81"/>
            <rFont val="Tahoma"/>
            <family val="2"/>
          </rPr>
          <t xml:space="preserve">
RECTIFICADO DE BUFFER ALTURA
</t>
        </r>
      </text>
    </comment>
    <comment ref="I199" authorId="1" shapeId="0" xr:uid="{A43DC736-A818-4DB7-B0F9-EA14B2E1ECEB}">
      <text>
        <r>
          <rPr>
            <b/>
            <sz val="9"/>
            <color indexed="81"/>
            <rFont val="Tahoma"/>
            <family val="2"/>
          </rPr>
          <t>HP:</t>
        </r>
        <r>
          <rPr>
            <sz val="9"/>
            <color indexed="81"/>
            <rFont val="Tahoma"/>
            <family val="2"/>
          </rPr>
          <t xml:space="preserve">
I: 30/12</t>
        </r>
      </text>
    </comment>
    <comment ref="AE199" authorId="1" shapeId="0" xr:uid="{D5E1814E-1965-4501-9A36-C446DFAD4D93}">
      <text>
        <r>
          <rPr>
            <b/>
            <sz val="9"/>
            <color indexed="81"/>
            <rFont val="Tahoma"/>
            <family val="2"/>
          </rPr>
          <t>HP:</t>
        </r>
        <r>
          <rPr>
            <sz val="9"/>
            <color indexed="81"/>
            <rFont val="Tahoma"/>
            <family val="2"/>
          </rPr>
          <t xml:space="preserve">
RECTIFICADO DE ALOJAMIENTOS, EN LA EVALUACION NO INDICA CUAL</t>
        </r>
      </text>
    </comment>
    <comment ref="A201" authorId="0" shapeId="0" xr:uid="{A0214E8B-98F6-4C9F-8A4D-33E65942EA7B}">
      <text>
        <r>
          <rPr>
            <b/>
            <sz val="9"/>
            <color indexed="81"/>
            <rFont val="Tahoma"/>
            <family val="2"/>
          </rPr>
          <t>PC:</t>
        </r>
        <r>
          <rPr>
            <sz val="9"/>
            <color indexed="81"/>
            <rFont val="Tahoma"/>
            <family val="2"/>
          </rPr>
          <t xml:space="preserve">
OT ANTERIOR 249924 OC 4500465231</t>
        </r>
      </text>
    </comment>
    <comment ref="I201" authorId="1" shapeId="0" xr:uid="{5239896C-1CA0-45E2-B5FB-24198AA87085}">
      <text>
        <r>
          <rPr>
            <b/>
            <sz val="9"/>
            <color indexed="81"/>
            <rFont val="Tahoma"/>
            <family val="2"/>
          </rPr>
          <t>HP:</t>
        </r>
        <r>
          <rPr>
            <sz val="9"/>
            <color indexed="81"/>
            <rFont val="Tahoma"/>
            <family val="2"/>
          </rPr>
          <t xml:space="preserve">
I: 14/1
REPROCESO DE CROMO
F: 17/1</t>
        </r>
      </text>
    </comment>
    <comment ref="W201" authorId="1" shapeId="0" xr:uid="{A91B5087-F075-4B31-95C5-5574A5896138}">
      <text>
        <r>
          <rPr>
            <b/>
            <sz val="9"/>
            <color indexed="81"/>
            <rFont val="Tahoma"/>
            <family val="2"/>
          </rPr>
          <t>HP:</t>
        </r>
        <r>
          <rPr>
            <sz val="9"/>
            <color indexed="81"/>
            <rFont val="Tahoma"/>
            <family val="2"/>
          </rPr>
          <t xml:space="preserve">
19/12</t>
        </r>
      </text>
    </comment>
    <comment ref="A204" authorId="0" shapeId="0" xr:uid="{38905A74-1B32-4189-B2AA-AEBE55DDEEBE}">
      <text>
        <r>
          <rPr>
            <b/>
            <sz val="9"/>
            <color indexed="81"/>
            <rFont val="Tahoma"/>
            <family val="2"/>
          </rPr>
          <t>PC:</t>
        </r>
        <r>
          <rPr>
            <sz val="9"/>
            <color indexed="81"/>
            <rFont val="Tahoma"/>
            <family val="2"/>
          </rPr>
          <t xml:space="preserve">
SOLO SE REALIZO PRUEBA, FALTA COTIZAR REPARACION DE COMPONENTE</t>
        </r>
      </text>
    </comment>
    <comment ref="I206" authorId="1" shapeId="0" xr:uid="{C84AA077-144D-499C-9AE4-5A9CF022F8A3}">
      <text>
        <r>
          <rPr>
            <b/>
            <sz val="9"/>
            <color indexed="81"/>
            <rFont val="Tahoma"/>
            <family val="2"/>
          </rPr>
          <t>HP:</t>
        </r>
        <r>
          <rPr>
            <sz val="9"/>
            <color indexed="81"/>
            <rFont val="Tahoma"/>
            <family val="2"/>
          </rPr>
          <t xml:space="preserve">
F: 20/1</t>
        </r>
      </text>
    </comment>
    <comment ref="A207" authorId="0" shapeId="0" xr:uid="{C5DF3F50-B614-4D94-A5A8-AD69F45DF14B}">
      <text>
        <r>
          <rPr>
            <b/>
            <sz val="9"/>
            <color indexed="81"/>
            <rFont val="Tahoma"/>
            <family val="2"/>
          </rPr>
          <t>PC:</t>
        </r>
        <r>
          <rPr>
            <sz val="9"/>
            <color indexed="81"/>
            <rFont val="Tahoma"/>
            <family val="2"/>
          </rPr>
          <t xml:space="preserve">
PENDIENTE DE INGRESO EN FISICO</t>
        </r>
      </text>
    </comment>
    <comment ref="I207" authorId="1" shapeId="0" xr:uid="{34BF1D5B-AF3E-4B6E-973D-A2C748EB5C09}">
      <text>
        <r>
          <rPr>
            <b/>
            <sz val="9"/>
            <color indexed="81"/>
            <rFont val="Tahoma"/>
            <family val="2"/>
          </rPr>
          <t>HP:</t>
        </r>
        <r>
          <rPr>
            <sz val="9"/>
            <color indexed="81"/>
            <rFont val="Tahoma"/>
            <family val="2"/>
          </rPr>
          <t xml:space="preserve">
F:15/1</t>
        </r>
      </text>
    </comment>
    <comment ref="N208" authorId="1" shapeId="0" xr:uid="{27CF30E0-5C4F-40AC-B9B4-30A2074DE8E8}">
      <text>
        <r>
          <rPr>
            <b/>
            <sz val="9"/>
            <color indexed="81"/>
            <rFont val="Tahoma"/>
            <family val="2"/>
          </rPr>
          <t>HP:</t>
        </r>
        <r>
          <rPr>
            <sz val="9"/>
            <color indexed="81"/>
            <rFont val="Tahoma"/>
            <family val="2"/>
          </rPr>
          <t xml:space="preserve">
SOLO PULIDO Y LIMPIEZA</t>
        </r>
      </text>
    </comment>
    <comment ref="I209" authorId="1" shapeId="0" xr:uid="{A2D254E9-DD23-429C-B2A1-795EEB3A617B}">
      <text>
        <r>
          <rPr>
            <b/>
            <sz val="9"/>
            <color indexed="81"/>
            <rFont val="Tahoma"/>
            <family val="2"/>
          </rPr>
          <t>HP:</t>
        </r>
        <r>
          <rPr>
            <sz val="9"/>
            <color indexed="81"/>
            <rFont val="Tahoma"/>
            <family val="2"/>
          </rPr>
          <t xml:space="preserve">
i: 23/1
F: 24/1</t>
        </r>
      </text>
    </comment>
    <comment ref="W209" authorId="1" shapeId="0" xr:uid="{E839FD90-E17B-4FC6-8F36-A6542ABA161F}">
      <text>
        <r>
          <rPr>
            <b/>
            <sz val="9"/>
            <color indexed="81"/>
            <rFont val="Tahoma"/>
            <family val="2"/>
          </rPr>
          <t>HP:</t>
        </r>
        <r>
          <rPr>
            <sz val="9"/>
            <color indexed="81"/>
            <rFont val="Tahoma"/>
            <family val="2"/>
          </rPr>
          <t xml:space="preserve">
18/12</t>
        </r>
      </text>
    </comment>
    <comment ref="AF209" authorId="1" shapeId="0" xr:uid="{3970F32A-DF54-43C1-B35E-D4E843BBFA9B}">
      <text>
        <r>
          <rPr>
            <b/>
            <sz val="9"/>
            <color indexed="81"/>
            <rFont val="Tahoma"/>
            <family val="2"/>
          </rPr>
          <t>HP:</t>
        </r>
        <r>
          <rPr>
            <sz val="9"/>
            <color indexed="81"/>
            <rFont val="Tahoma"/>
            <family val="2"/>
          </rPr>
          <t xml:space="preserve">
FABRICAR CONTRATAPA</t>
        </r>
      </text>
    </comment>
    <comment ref="AH209" authorId="1" shapeId="0" xr:uid="{78129FD0-5FD5-4882-B0AB-1681F998219F}">
      <text>
        <r>
          <rPr>
            <b/>
            <sz val="9"/>
            <color indexed="81"/>
            <rFont val="Tahoma"/>
            <family val="2"/>
          </rPr>
          <t>HP:</t>
        </r>
        <r>
          <rPr>
            <sz val="9"/>
            <color indexed="81"/>
            <rFont val="Tahoma"/>
            <family val="2"/>
          </rPr>
          <t xml:space="preserve">
DIAMETRO EXTERIOR DE TUERCA (RECTIFICAR)</t>
        </r>
      </text>
    </comment>
    <comment ref="A210" authorId="0" shapeId="0" xr:uid="{79F69EC8-E055-4F91-A224-6D0A8007D13C}">
      <text>
        <r>
          <rPr>
            <b/>
            <sz val="9"/>
            <color indexed="81"/>
            <rFont val="Tahoma"/>
            <family val="2"/>
          </rPr>
          <t>PC:</t>
        </r>
        <r>
          <rPr>
            <sz val="9"/>
            <color indexed="81"/>
            <rFont val="Tahoma"/>
            <family val="2"/>
          </rPr>
          <t xml:space="preserve">
ROTULA LLEGO FUERA DE MEDIDA
</t>
        </r>
      </text>
    </comment>
    <comment ref="I210" authorId="1" shapeId="0" xr:uid="{AA863A32-A8C4-471F-9AF6-BABDF1349120}">
      <text>
        <r>
          <rPr>
            <b/>
            <sz val="9"/>
            <color indexed="81"/>
            <rFont val="Tahoma"/>
            <family val="2"/>
          </rPr>
          <t>HP:</t>
        </r>
        <r>
          <rPr>
            <sz val="9"/>
            <color indexed="81"/>
            <rFont val="Tahoma"/>
            <family val="2"/>
          </rPr>
          <t xml:space="preserve">
19/11</t>
        </r>
      </text>
    </comment>
    <comment ref="I211" authorId="1" shapeId="0" xr:uid="{EA94719D-E70D-49E6-A2B1-69E889D83A6E}">
      <text>
        <r>
          <rPr>
            <b/>
            <sz val="9"/>
            <color indexed="81"/>
            <rFont val="Tahoma"/>
            <family val="2"/>
          </rPr>
          <t>HP:</t>
        </r>
        <r>
          <rPr>
            <sz val="9"/>
            <color indexed="81"/>
            <rFont val="Tahoma"/>
            <family val="2"/>
          </rPr>
          <t xml:space="preserve">
i: 24/1
F: 29/1</t>
        </r>
      </text>
    </comment>
    <comment ref="W211" authorId="1" shapeId="0" xr:uid="{6509AD4D-BC78-474E-AD90-3CCF5EA8308F}">
      <text>
        <r>
          <rPr>
            <b/>
            <sz val="9"/>
            <color indexed="81"/>
            <rFont val="Tahoma"/>
            <family val="2"/>
          </rPr>
          <t>HP:</t>
        </r>
        <r>
          <rPr>
            <sz val="9"/>
            <color indexed="81"/>
            <rFont val="Tahoma"/>
            <family val="2"/>
          </rPr>
          <t xml:space="preserve">
27/12</t>
        </r>
      </text>
    </comment>
    <comment ref="A212" authorId="0" shapeId="0" xr:uid="{CAC4A8B6-7985-4017-9F4A-ED641D38C152}">
      <text>
        <r>
          <rPr>
            <b/>
            <sz val="9"/>
            <color indexed="81"/>
            <rFont val="Tahoma"/>
            <family val="2"/>
          </rPr>
          <t>PC:</t>
        </r>
        <r>
          <rPr>
            <sz val="9"/>
            <color indexed="81"/>
            <rFont val="Tahoma"/>
            <family val="2"/>
          </rPr>
          <t xml:space="preserve">
PENDIENTE DE INGRESO EN FISICO</t>
        </r>
      </text>
    </comment>
    <comment ref="I212" authorId="1" shapeId="0" xr:uid="{55EEC91E-557A-4054-BF81-CDE898DDDCD7}">
      <text>
        <r>
          <rPr>
            <b/>
            <sz val="9"/>
            <color indexed="81"/>
            <rFont val="Tahoma"/>
            <family val="2"/>
          </rPr>
          <t>HP:</t>
        </r>
        <r>
          <rPr>
            <sz val="9"/>
            <color indexed="81"/>
            <rFont val="Tahoma"/>
            <family val="2"/>
          </rPr>
          <t xml:space="preserve">
I:17/1
F:17/1</t>
        </r>
      </text>
    </comment>
    <comment ref="O212" authorId="1" shapeId="0" xr:uid="{F06E335B-D864-4467-AA24-F5B8F52B9667}">
      <text>
        <r>
          <rPr>
            <b/>
            <sz val="9"/>
            <color indexed="81"/>
            <rFont val="Tahoma"/>
            <family val="2"/>
          </rPr>
          <t>HP:</t>
        </r>
        <r>
          <rPr>
            <sz val="9"/>
            <color indexed="81"/>
            <rFont val="Tahoma"/>
            <family val="2"/>
          </rPr>
          <t xml:space="preserve">
SOLDADURA DE EXTERIOR DE TOMA Y BRIDA
</t>
        </r>
      </text>
    </comment>
    <comment ref="AH212" authorId="1" shapeId="0" xr:uid="{8A394DB3-E94F-489D-A6BA-CF1DADD37909}">
      <text>
        <r>
          <rPr>
            <b/>
            <sz val="9"/>
            <color indexed="81"/>
            <rFont val="Tahoma"/>
            <family val="2"/>
          </rPr>
          <t>HP:</t>
        </r>
        <r>
          <rPr>
            <sz val="9"/>
            <color indexed="81"/>
            <rFont val="Tahoma"/>
            <family val="2"/>
          </rPr>
          <t xml:space="preserve">
SE EXTRAJO EMBOLO DE VASTAGO</t>
        </r>
      </text>
    </comment>
    <comment ref="I213" authorId="1" shapeId="0" xr:uid="{D3719EA6-185A-42BE-8F4B-3910C411B861}">
      <text>
        <r>
          <rPr>
            <b/>
            <sz val="9"/>
            <color indexed="81"/>
            <rFont val="Tahoma"/>
            <family val="2"/>
          </rPr>
          <t>HP:</t>
        </r>
        <r>
          <rPr>
            <sz val="9"/>
            <color indexed="81"/>
            <rFont val="Tahoma"/>
            <family val="2"/>
          </rPr>
          <t xml:space="preserve">
F: 03/03</t>
        </r>
      </text>
    </comment>
    <comment ref="N213" authorId="1" shapeId="0" xr:uid="{7B936C06-DC98-4D08-99FA-8D948D470786}">
      <text>
        <r>
          <rPr>
            <b/>
            <sz val="9"/>
            <color indexed="81"/>
            <rFont val="Tahoma"/>
            <family val="2"/>
          </rPr>
          <t>HP:</t>
        </r>
        <r>
          <rPr>
            <sz val="9"/>
            <color indexed="81"/>
            <rFont val="Tahoma"/>
            <family val="2"/>
          </rPr>
          <t xml:space="preserve">
SU REALIZO BRUÑIDO PERO FALTA LIMPIAR</t>
        </r>
      </text>
    </comment>
    <comment ref="AF213" authorId="1" shapeId="0" xr:uid="{DEF56433-CA4D-4910-964B-2B53D08C6283}">
      <text>
        <r>
          <rPr>
            <b/>
            <sz val="9"/>
            <color indexed="81"/>
            <rFont val="Tahoma"/>
            <family val="2"/>
          </rPr>
          <t>HP:</t>
        </r>
        <r>
          <rPr>
            <sz val="9"/>
            <color indexed="81"/>
            <rFont val="Tahoma"/>
            <family val="2"/>
          </rPr>
          <t xml:space="preserve">
PEDIR PS35</t>
        </r>
      </text>
    </comment>
    <comment ref="I214" authorId="1" shapeId="0" xr:uid="{6EFB2E78-7763-4384-B156-667B4CF442B9}">
      <text>
        <r>
          <rPr>
            <b/>
            <sz val="9"/>
            <color indexed="81"/>
            <rFont val="Tahoma"/>
            <family val="2"/>
          </rPr>
          <t>HP:</t>
        </r>
        <r>
          <rPr>
            <sz val="9"/>
            <color indexed="81"/>
            <rFont val="Tahoma"/>
            <family val="2"/>
          </rPr>
          <t xml:space="preserve">
F: 15/1</t>
        </r>
      </text>
    </comment>
    <comment ref="N214" authorId="1" shapeId="0" xr:uid="{855C3871-FDFB-4574-B457-34D01F017751}">
      <text>
        <r>
          <rPr>
            <b/>
            <sz val="9"/>
            <color indexed="81"/>
            <rFont val="Tahoma"/>
            <family val="2"/>
          </rPr>
          <t>HP:</t>
        </r>
        <r>
          <rPr>
            <sz val="9"/>
            <color indexed="81"/>
            <rFont val="Tahoma"/>
            <family val="2"/>
          </rPr>
          <t xml:space="preserve">
SOLO LIMPIEZA</t>
        </r>
      </text>
    </comment>
    <comment ref="I215" authorId="1" shapeId="0" xr:uid="{A0DED015-B844-4DDB-9D55-58324E99B8B6}">
      <text>
        <r>
          <rPr>
            <b/>
            <sz val="9"/>
            <color indexed="81"/>
            <rFont val="Tahoma"/>
            <family val="2"/>
          </rPr>
          <t>HP:</t>
        </r>
        <r>
          <rPr>
            <sz val="9"/>
            <color indexed="81"/>
            <rFont val="Tahoma"/>
            <family val="2"/>
          </rPr>
          <t xml:space="preserve">
I: 24/1
F: 28/1</t>
        </r>
      </text>
    </comment>
    <comment ref="W215" authorId="1" shapeId="0" xr:uid="{17892579-2FAC-4323-A6CD-FBC6D8A3B14A}">
      <text>
        <r>
          <rPr>
            <b/>
            <sz val="9"/>
            <color indexed="81"/>
            <rFont val="Tahoma"/>
            <family val="2"/>
          </rPr>
          <t>HP:</t>
        </r>
        <r>
          <rPr>
            <sz val="9"/>
            <color indexed="81"/>
            <rFont val="Tahoma"/>
            <family val="2"/>
          </rPr>
          <t xml:space="preserve">
18/12</t>
        </r>
      </text>
    </comment>
    <comment ref="I216" authorId="1" shapeId="0" xr:uid="{1DED1858-9771-4F76-8BB8-06FB9BF7C2DC}">
      <text>
        <r>
          <rPr>
            <b/>
            <sz val="9"/>
            <color indexed="81"/>
            <rFont val="Tahoma"/>
            <family val="2"/>
          </rPr>
          <t>HP:</t>
        </r>
        <r>
          <rPr>
            <sz val="9"/>
            <color indexed="81"/>
            <rFont val="Tahoma"/>
            <family val="2"/>
          </rPr>
          <t xml:space="preserve">
I: 21/1</t>
        </r>
      </text>
    </comment>
    <comment ref="I217" authorId="1" shapeId="0" xr:uid="{A951C2D5-8C46-4F36-A0CC-F238A0351701}">
      <text>
        <r>
          <rPr>
            <b/>
            <sz val="9"/>
            <color indexed="81"/>
            <rFont val="Tahoma"/>
            <family val="2"/>
          </rPr>
          <t>HP:</t>
        </r>
        <r>
          <rPr>
            <sz val="9"/>
            <color indexed="81"/>
            <rFont val="Tahoma"/>
            <family val="2"/>
          </rPr>
          <t xml:space="preserve">
I: 15/1
F: 17/1</t>
        </r>
      </text>
    </comment>
    <comment ref="T217" authorId="1" shapeId="0" xr:uid="{9C865785-D667-448D-8688-14C58802631B}">
      <text>
        <r>
          <rPr>
            <b/>
            <sz val="9"/>
            <color indexed="81"/>
            <rFont val="Tahoma"/>
            <family val="2"/>
          </rPr>
          <t>HP:</t>
        </r>
        <r>
          <rPr>
            <sz val="9"/>
            <color indexed="81"/>
            <rFont val="Tahoma"/>
            <family val="2"/>
          </rPr>
          <t xml:space="preserve">
CAMBIO DE DADOS DE ANLAJE</t>
        </r>
      </text>
    </comment>
    <comment ref="AE217" authorId="1" shapeId="0" xr:uid="{1AD5FD60-D455-48D4-A9F5-8847CC2E4331}">
      <text>
        <r>
          <rPr>
            <b/>
            <sz val="9"/>
            <color indexed="81"/>
            <rFont val="Tahoma"/>
            <family val="2"/>
          </rPr>
          <t>HP:</t>
        </r>
        <r>
          <rPr>
            <sz val="9"/>
            <color indexed="81"/>
            <rFont val="Tahoma"/>
            <family val="2"/>
          </rPr>
          <t xml:space="preserve">
RELLENAR CARAS LATERALES DESGASTADAS</t>
        </r>
      </text>
    </comment>
    <comment ref="S221" authorId="1" shapeId="0" xr:uid="{B3C173C6-2C31-49FD-AAB5-F2665E366268}">
      <text>
        <r>
          <rPr>
            <b/>
            <sz val="9"/>
            <color indexed="81"/>
            <rFont val="Tahoma"/>
            <family val="2"/>
          </rPr>
          <t>HP:</t>
        </r>
        <r>
          <rPr>
            <sz val="9"/>
            <color indexed="81"/>
            <rFont val="Tahoma"/>
            <family val="2"/>
          </rPr>
          <t xml:space="preserve">
CARAS LATERALES DE PIVOTANTES
</t>
        </r>
      </text>
    </comment>
    <comment ref="AE221" authorId="1" shapeId="0" xr:uid="{79B28396-6938-4449-B73A-C89BBC06EFC3}">
      <text>
        <r>
          <rPr>
            <b/>
            <sz val="9"/>
            <color indexed="81"/>
            <rFont val="Tahoma"/>
            <family val="2"/>
          </rPr>
          <t>HP:</t>
        </r>
        <r>
          <rPr>
            <sz val="9"/>
            <color indexed="81"/>
            <rFont val="Tahoma"/>
            <family val="2"/>
          </rPr>
          <t xml:space="preserve">
MAQUINAR CARA LATERAL DE BUFFER</t>
        </r>
      </text>
    </comment>
    <comment ref="AI221" authorId="1" shapeId="0" xr:uid="{B9A90AD9-340A-4030-95F5-4AB0E3186145}">
      <text>
        <r>
          <rPr>
            <b/>
            <sz val="9"/>
            <color indexed="81"/>
            <rFont val="Tahoma"/>
            <family val="2"/>
          </rPr>
          <t>HP:</t>
        </r>
        <r>
          <rPr>
            <sz val="9"/>
            <color indexed="81"/>
            <rFont val="Tahoma"/>
            <family val="2"/>
          </rPr>
          <t xml:space="preserve">
COMPRAR NUEVO</t>
        </r>
      </text>
    </comment>
    <comment ref="I222" authorId="1" shapeId="0" xr:uid="{E332C6A9-B716-467D-8A0F-D45276C6E14E}">
      <text>
        <r>
          <rPr>
            <b/>
            <sz val="9"/>
            <color indexed="81"/>
            <rFont val="Tahoma"/>
            <family val="2"/>
          </rPr>
          <t>HP:</t>
        </r>
        <r>
          <rPr>
            <sz val="9"/>
            <color indexed="81"/>
            <rFont val="Tahoma"/>
            <family val="2"/>
          </rPr>
          <t xml:space="preserve">
I: 15/1
F: 16/1</t>
        </r>
      </text>
    </comment>
    <comment ref="X222" authorId="1" shapeId="0" xr:uid="{BABC0B67-C1D6-4695-A444-5752FD86889A}">
      <text>
        <r>
          <rPr>
            <b/>
            <sz val="9"/>
            <color indexed="81"/>
            <rFont val="Tahoma"/>
            <family val="2"/>
          </rPr>
          <t>HP:</t>
        </r>
        <r>
          <rPr>
            <sz val="9"/>
            <color indexed="81"/>
            <rFont val="Tahoma"/>
            <family val="2"/>
          </rPr>
          <t xml:space="preserve">
CANCAMO Y BARRA</t>
        </r>
      </text>
    </comment>
    <comment ref="A225" authorId="0" shapeId="0" xr:uid="{DF2FEC93-79D8-49E4-BAD2-16989E9824EF}">
      <text>
        <r>
          <rPr>
            <b/>
            <sz val="9"/>
            <color indexed="81"/>
            <rFont val="Tahoma"/>
            <family val="2"/>
          </rPr>
          <t>PC:</t>
        </r>
        <r>
          <rPr>
            <sz val="9"/>
            <color indexed="81"/>
            <rFont val="Tahoma"/>
            <family val="2"/>
          </rPr>
          <t xml:space="preserve">
LLEGO EN CAJAN DE MADERA
</t>
        </r>
      </text>
    </comment>
    <comment ref="L226" authorId="1" shapeId="0" xr:uid="{8FF43444-AD44-4CFF-A429-1A11341454A9}">
      <text>
        <r>
          <rPr>
            <b/>
            <sz val="9"/>
            <color indexed="81"/>
            <rFont val="Tahoma"/>
            <family val="2"/>
          </rPr>
          <t>HP:</t>
        </r>
        <r>
          <rPr>
            <sz val="9"/>
            <color indexed="81"/>
            <rFont val="Tahoma"/>
            <family val="2"/>
          </rPr>
          <t xml:space="preserve">
OJO Y CARAS</t>
        </r>
      </text>
    </comment>
    <comment ref="I227" authorId="1" shapeId="0" xr:uid="{F824FC69-4A82-466A-B527-5DFCE091F2D4}">
      <text>
        <r>
          <rPr>
            <b/>
            <sz val="9"/>
            <color indexed="81"/>
            <rFont val="Tahoma"/>
            <family val="2"/>
          </rPr>
          <t>HP:</t>
        </r>
        <r>
          <rPr>
            <sz val="9"/>
            <color indexed="81"/>
            <rFont val="Tahoma"/>
            <family val="2"/>
          </rPr>
          <t xml:space="preserve">
I: 29/1
F: 29/1</t>
        </r>
      </text>
    </comment>
    <comment ref="W227" authorId="1" shapeId="0" xr:uid="{3684FAAE-38E6-4E46-A878-A54BDA54E441}">
      <text>
        <r>
          <rPr>
            <b/>
            <sz val="9"/>
            <color indexed="81"/>
            <rFont val="Tahoma"/>
            <family val="2"/>
          </rPr>
          <t>HP:</t>
        </r>
        <r>
          <rPr>
            <sz val="9"/>
            <color indexed="81"/>
            <rFont val="Tahoma"/>
            <family val="2"/>
          </rPr>
          <t xml:space="preserve">
12/12</t>
        </r>
      </text>
    </comment>
    <comment ref="I233" authorId="1" shapeId="0" xr:uid="{548B9480-AC0E-4351-94D6-07CFEA811DEE}">
      <text>
        <r>
          <rPr>
            <b/>
            <sz val="9"/>
            <color indexed="81"/>
            <rFont val="Tahoma"/>
            <family val="2"/>
          </rPr>
          <t>HP:</t>
        </r>
        <r>
          <rPr>
            <sz val="9"/>
            <color indexed="81"/>
            <rFont val="Tahoma"/>
            <family val="2"/>
          </rPr>
          <t xml:space="preserve">
F: 9-</t>
        </r>
      </text>
    </comment>
    <comment ref="J233" authorId="1" shapeId="0" xr:uid="{10FC98EE-D391-46E6-9E7B-C08DC58F98FF}">
      <text>
        <r>
          <rPr>
            <b/>
            <sz val="9"/>
            <color indexed="81"/>
            <rFont val="Tahoma"/>
            <family val="2"/>
          </rPr>
          <t>HP:</t>
        </r>
        <r>
          <rPr>
            <sz val="9"/>
            <color indexed="81"/>
            <rFont val="Tahoma"/>
            <family val="2"/>
          </rPr>
          <t xml:space="preserve">
FALTA SELLOS VALCULAS</t>
        </r>
      </text>
    </comment>
    <comment ref="N233" authorId="1" shapeId="0" xr:uid="{C720DDC9-433D-4327-A3C2-F39DF5522742}">
      <text>
        <r>
          <rPr>
            <b/>
            <sz val="9"/>
            <color indexed="81"/>
            <rFont val="Tahoma"/>
            <family val="2"/>
          </rPr>
          <t>HP:</t>
        </r>
        <r>
          <rPr>
            <sz val="9"/>
            <color indexed="81"/>
            <rFont val="Tahoma"/>
            <family val="2"/>
          </rPr>
          <t xml:space="preserve">
SI NO DA EL BRUIDO CAMBIO</t>
        </r>
      </text>
    </comment>
    <comment ref="T233" authorId="1" shapeId="0" xr:uid="{681C8267-CF4C-4972-9565-0D74D4B1DCA7}">
      <text>
        <r>
          <rPr>
            <b/>
            <sz val="9"/>
            <color indexed="81"/>
            <rFont val="Tahoma"/>
            <family val="2"/>
          </rPr>
          <t>HP:</t>
        </r>
        <r>
          <rPr>
            <sz val="9"/>
            <color indexed="81"/>
            <rFont val="Tahoma"/>
            <family val="2"/>
          </rPr>
          <t xml:space="preserve">
FABRICACION  DE BOVINA</t>
        </r>
      </text>
    </comment>
    <comment ref="J234" authorId="1" shapeId="0" xr:uid="{B3ABD284-7880-471D-A82A-389AC1B5704B}">
      <text>
        <r>
          <rPr>
            <b/>
            <sz val="9"/>
            <color indexed="81"/>
            <rFont val="Tahoma"/>
            <family val="2"/>
          </rPr>
          <t>HP:</t>
        </r>
        <r>
          <rPr>
            <sz val="9"/>
            <color indexed="81"/>
            <rFont val="Tahoma"/>
            <family val="2"/>
          </rPr>
          <t xml:space="preserve">
F VALVULAS TUERCA SELLOS</t>
        </r>
      </text>
    </comment>
    <comment ref="S234" authorId="1" shapeId="0" xr:uid="{9B0F4178-B7A6-4122-9576-24B269FD561B}">
      <text>
        <r>
          <rPr>
            <b/>
            <sz val="9"/>
            <color indexed="81"/>
            <rFont val="Tahoma"/>
            <family val="2"/>
          </rPr>
          <t>HP:</t>
        </r>
        <r>
          <rPr>
            <sz val="9"/>
            <color indexed="81"/>
            <rFont val="Tahoma"/>
            <family val="2"/>
          </rPr>
          <t xml:space="preserve">
cañeria</t>
        </r>
      </text>
    </comment>
    <comment ref="T234" authorId="1" shapeId="0" xr:uid="{1B54A512-D325-4220-AC04-701EAA849278}">
      <text>
        <r>
          <rPr>
            <b/>
            <sz val="9"/>
            <color indexed="81"/>
            <rFont val="Tahoma"/>
            <family val="2"/>
          </rPr>
          <t>HP:</t>
        </r>
        <r>
          <rPr>
            <sz val="9"/>
            <color indexed="81"/>
            <rFont val="Tahoma"/>
            <family val="2"/>
          </rPr>
          <t xml:space="preserve">
FABRICACION  DE BOVINA</t>
        </r>
      </text>
    </comment>
    <comment ref="AE234" authorId="1" shapeId="0" xr:uid="{B91B87B3-7183-4AD9-9BBE-A48132D4F8EB}">
      <text>
        <r>
          <rPr>
            <b/>
            <sz val="9"/>
            <color indexed="81"/>
            <rFont val="Tahoma"/>
            <family val="2"/>
          </rPr>
          <t>HP:</t>
        </r>
        <r>
          <rPr>
            <sz val="9"/>
            <color indexed="81"/>
            <rFont val="Tahoma"/>
            <family val="2"/>
          </rPr>
          <t xml:space="preserve">
RECTIFICADO DE ALTURA DE BUFFER</t>
        </r>
      </text>
    </comment>
    <comment ref="I235" authorId="1" shapeId="0" xr:uid="{EB641975-9EC1-49D2-A108-0528E9DCB71B}">
      <text>
        <r>
          <rPr>
            <b/>
            <sz val="9"/>
            <color indexed="81"/>
            <rFont val="Tahoma"/>
            <family val="2"/>
          </rPr>
          <t>HP:</t>
        </r>
        <r>
          <rPr>
            <sz val="9"/>
            <color indexed="81"/>
            <rFont val="Tahoma"/>
            <family val="2"/>
          </rPr>
          <t xml:space="preserve">
F: 4/06/2025</t>
        </r>
      </text>
    </comment>
    <comment ref="J235" authorId="1" shapeId="0" xr:uid="{ACF65F7E-84CA-401E-9D44-89C3D7A23D55}">
      <text>
        <r>
          <rPr>
            <b/>
            <sz val="9"/>
            <color indexed="81"/>
            <rFont val="Tahoma"/>
            <family val="2"/>
          </rPr>
          <t>HP:</t>
        </r>
        <r>
          <rPr>
            <sz val="9"/>
            <color indexed="81"/>
            <rFont val="Tahoma"/>
            <family val="2"/>
          </rPr>
          <t xml:space="preserve">
F SELLOS TUERCA</t>
        </r>
      </text>
    </comment>
    <comment ref="T235" authorId="1" shapeId="0" xr:uid="{2BDB6801-47FC-4AED-8904-3A3706C8FC92}">
      <text>
        <r>
          <rPr>
            <b/>
            <sz val="9"/>
            <color indexed="81"/>
            <rFont val="Tahoma"/>
            <family val="2"/>
          </rPr>
          <t>HP:</t>
        </r>
        <r>
          <rPr>
            <sz val="9"/>
            <color indexed="81"/>
            <rFont val="Tahoma"/>
            <family val="2"/>
          </rPr>
          <t xml:space="preserve">
FABRICACION  DE BOVINA</t>
        </r>
      </text>
    </comment>
    <comment ref="G236" authorId="1" shapeId="0" xr:uid="{B97A8A04-D2C2-4C8A-97AB-A6B15E84BF93}">
      <text>
        <r>
          <rPr>
            <b/>
            <sz val="9"/>
            <color indexed="81"/>
            <rFont val="Tahoma"/>
            <family val="2"/>
          </rPr>
          <t>HP:</t>
        </r>
        <r>
          <rPr>
            <sz val="9"/>
            <color indexed="81"/>
            <rFont val="Tahoma"/>
            <family val="2"/>
          </rPr>
          <t xml:space="preserve">
23-5</t>
        </r>
      </text>
    </comment>
    <comment ref="I239" authorId="1" shapeId="0" xr:uid="{A1DAE630-6DB4-4C73-9BAA-A4AAEA240584}">
      <text>
        <r>
          <rPr>
            <b/>
            <sz val="9"/>
            <color indexed="81"/>
            <rFont val="Tahoma"/>
            <family val="2"/>
          </rPr>
          <t>HP:</t>
        </r>
        <r>
          <rPr>
            <sz val="9"/>
            <color indexed="81"/>
            <rFont val="Tahoma"/>
            <family val="2"/>
          </rPr>
          <t xml:space="preserve">
F: 12/02</t>
        </r>
      </text>
    </comment>
    <comment ref="I240" authorId="1" shapeId="0" xr:uid="{BFFB239B-7BFD-4AD5-BD0D-48375830A5F2}">
      <text>
        <r>
          <rPr>
            <b/>
            <sz val="9"/>
            <color indexed="81"/>
            <rFont val="Tahoma"/>
            <family val="2"/>
          </rPr>
          <t>HP:</t>
        </r>
        <r>
          <rPr>
            <sz val="9"/>
            <color indexed="81"/>
            <rFont val="Tahoma"/>
            <family val="2"/>
          </rPr>
          <t xml:space="preserve">
F: 12/02</t>
        </r>
      </text>
    </comment>
    <comment ref="I241" authorId="1" shapeId="0" xr:uid="{1B8363EA-A602-4C78-851E-8315B5D5B15E}">
      <text>
        <r>
          <rPr>
            <b/>
            <sz val="9"/>
            <color indexed="81"/>
            <rFont val="Tahoma"/>
            <family val="2"/>
          </rPr>
          <t>HP:</t>
        </r>
        <r>
          <rPr>
            <sz val="9"/>
            <color indexed="81"/>
            <rFont val="Tahoma"/>
            <family val="2"/>
          </rPr>
          <t xml:space="preserve">
18/12</t>
        </r>
      </text>
    </comment>
    <comment ref="I242" authorId="1" shapeId="0" xr:uid="{9B6B3762-47D3-4DD9-ACFF-FF5F8F905B56}">
      <text>
        <r>
          <rPr>
            <b/>
            <sz val="9"/>
            <color indexed="81"/>
            <rFont val="Tahoma"/>
            <family val="2"/>
          </rPr>
          <t>HP:</t>
        </r>
        <r>
          <rPr>
            <sz val="9"/>
            <color indexed="81"/>
            <rFont val="Tahoma"/>
            <family val="2"/>
          </rPr>
          <t xml:space="preserve">
18/12
</t>
        </r>
      </text>
    </comment>
    <comment ref="AD242" authorId="1" shapeId="0" xr:uid="{C58295DE-7FC2-4F6F-8DE4-5745938B9AF7}">
      <text>
        <r>
          <rPr>
            <b/>
            <sz val="9"/>
            <color indexed="81"/>
            <rFont val="Tahoma"/>
            <family val="2"/>
          </rPr>
          <t>HP:</t>
        </r>
        <r>
          <rPr>
            <sz val="9"/>
            <color indexed="81"/>
            <rFont val="Tahoma"/>
            <family val="2"/>
          </rPr>
          <t xml:space="preserve">
DESBRONCADO DE TAPON DE MAQUINA</t>
        </r>
      </text>
    </comment>
    <comment ref="I243" authorId="1" shapeId="0" xr:uid="{C262D562-33E8-44E6-836C-F56BC3C97EE0}">
      <text>
        <r>
          <rPr>
            <b/>
            <sz val="9"/>
            <color indexed="81"/>
            <rFont val="Tahoma"/>
            <family val="2"/>
          </rPr>
          <t>HP:</t>
        </r>
        <r>
          <rPr>
            <sz val="9"/>
            <color indexed="81"/>
            <rFont val="Tahoma"/>
            <family val="2"/>
          </rPr>
          <t xml:space="preserve">
i: 30/01 
F: 31/01</t>
        </r>
      </text>
    </comment>
    <comment ref="W243" authorId="1" shapeId="0" xr:uid="{C87211CF-D585-4AD9-82AD-6D0AF9740424}">
      <text>
        <r>
          <rPr>
            <b/>
            <sz val="9"/>
            <color indexed="81"/>
            <rFont val="Tahoma"/>
            <family val="2"/>
          </rPr>
          <t>HP:</t>
        </r>
        <r>
          <rPr>
            <sz val="9"/>
            <color indexed="81"/>
            <rFont val="Tahoma"/>
            <family val="2"/>
          </rPr>
          <t xml:space="preserve">
SE HACE CAMBIO COMPLETO DE VASTAGO PARA ARMADO, PASA DE LA  309524</t>
        </r>
      </text>
    </comment>
    <comment ref="X243" authorId="1" shapeId="0" xr:uid="{1C810EF4-C61D-499E-AFE4-CFB69A031E7F}">
      <text>
        <r>
          <rPr>
            <b/>
            <sz val="9"/>
            <color indexed="81"/>
            <rFont val="Tahoma"/>
            <family val="2"/>
          </rPr>
          <t>HP:</t>
        </r>
        <r>
          <rPr>
            <sz val="9"/>
            <color indexed="81"/>
            <rFont val="Tahoma"/>
            <family val="2"/>
          </rPr>
          <t xml:space="preserve">
BARRA Y CANCAMO
</t>
        </r>
      </text>
    </comment>
    <comment ref="AE243" authorId="1" shapeId="0" xr:uid="{E06AB13A-18C3-4C0F-9A00-BE26510981CA}">
      <text>
        <r>
          <rPr>
            <b/>
            <sz val="9"/>
            <color indexed="81"/>
            <rFont val="Tahoma"/>
            <family val="2"/>
          </rPr>
          <t>HP:</t>
        </r>
        <r>
          <rPr>
            <sz val="9"/>
            <color indexed="81"/>
            <rFont val="Tahoma"/>
            <family val="2"/>
          </rPr>
          <t xml:space="preserve">
MAQUINADO DE CARA LATERAL DE BUFFER</t>
        </r>
      </text>
    </comment>
    <comment ref="AG243" authorId="1" shapeId="0" xr:uid="{6F319FC5-77A6-465D-B2BB-A8A7D163EC18}">
      <text>
        <r>
          <rPr>
            <b/>
            <sz val="9"/>
            <color indexed="81"/>
            <rFont val="Tahoma"/>
            <family val="2"/>
          </rPr>
          <t>HP:</t>
        </r>
        <r>
          <rPr>
            <sz val="9"/>
            <color indexed="81"/>
            <rFont val="Tahoma"/>
            <family val="2"/>
          </rPr>
          <t xml:space="preserve">
SE PRESTA IRON CAST DE 309524 PARA ARMADO</t>
        </r>
      </text>
    </comment>
    <comment ref="I244" authorId="1" shapeId="0" xr:uid="{7CC3F7A7-FD43-445F-823D-A11DF77B5186}">
      <text>
        <r>
          <rPr>
            <b/>
            <sz val="9"/>
            <color indexed="81"/>
            <rFont val="Tahoma"/>
            <family val="2"/>
          </rPr>
          <t>HP:</t>
        </r>
        <r>
          <rPr>
            <sz val="9"/>
            <color indexed="81"/>
            <rFont val="Tahoma"/>
            <family val="2"/>
          </rPr>
          <t xml:space="preserve">
I: 16/1
F: 17/1
</t>
        </r>
      </text>
    </comment>
    <comment ref="AI244" authorId="1" shapeId="0" xr:uid="{2EA20437-D90D-41EF-BC7A-E4E2A0B02554}">
      <text>
        <r>
          <rPr>
            <b/>
            <sz val="9"/>
            <color indexed="81"/>
            <rFont val="Tahoma"/>
            <family val="2"/>
          </rPr>
          <t>HP:</t>
        </r>
        <r>
          <rPr>
            <sz val="9"/>
            <color indexed="81"/>
            <rFont val="Tahoma"/>
            <family val="2"/>
          </rPr>
          <t xml:space="preserve">
FABRICACION</t>
        </r>
      </text>
    </comment>
    <comment ref="I245" authorId="1" shapeId="0" xr:uid="{C1D3D940-A807-4E99-B37A-A1ECD4C4772C}">
      <text>
        <r>
          <rPr>
            <b/>
            <sz val="9"/>
            <color indexed="81"/>
            <rFont val="Tahoma"/>
            <family val="2"/>
          </rPr>
          <t>HP:</t>
        </r>
        <r>
          <rPr>
            <sz val="9"/>
            <color indexed="81"/>
            <rFont val="Tahoma"/>
            <family val="2"/>
          </rPr>
          <t xml:space="preserve">
I: 16/1
F: 17/1
</t>
        </r>
      </text>
    </comment>
    <comment ref="I246" authorId="1" shapeId="0" xr:uid="{F9BE6DBA-3821-422C-A547-3503B7111F61}">
      <text>
        <r>
          <rPr>
            <b/>
            <sz val="9"/>
            <color indexed="81"/>
            <rFont val="Tahoma"/>
            <family val="2"/>
          </rPr>
          <t>HP:</t>
        </r>
        <r>
          <rPr>
            <sz val="9"/>
            <color indexed="81"/>
            <rFont val="Tahoma"/>
            <family val="2"/>
          </rPr>
          <t xml:space="preserve">
I: 16/1
F: 17/1
</t>
        </r>
      </text>
    </comment>
    <comment ref="AI247" authorId="1" shapeId="0" xr:uid="{662C5607-FF46-4D91-9A6F-10471FCBD76F}">
      <text>
        <r>
          <rPr>
            <b/>
            <sz val="9"/>
            <color indexed="81"/>
            <rFont val="Tahoma"/>
            <family val="2"/>
          </rPr>
          <t>HP:</t>
        </r>
        <r>
          <rPr>
            <sz val="9"/>
            <color indexed="81"/>
            <rFont val="Tahoma"/>
            <family val="2"/>
          </rPr>
          <t xml:space="preserve">
FABRICACION</t>
        </r>
      </text>
    </comment>
    <comment ref="I248" authorId="1" shapeId="0" xr:uid="{B7415191-9B49-4FD0-8522-17FA6B9F6A61}">
      <text>
        <r>
          <rPr>
            <b/>
            <sz val="9"/>
            <color indexed="81"/>
            <rFont val="Tahoma"/>
            <family val="2"/>
          </rPr>
          <t>HP:</t>
        </r>
        <r>
          <rPr>
            <sz val="9"/>
            <color indexed="81"/>
            <rFont val="Tahoma"/>
            <family val="2"/>
          </rPr>
          <t xml:space="preserve">
I: 11-3
F: 12-3</t>
        </r>
      </text>
    </comment>
    <comment ref="W248" authorId="1" shapeId="0" xr:uid="{D6EAD1C3-4EC5-46E2-B667-BC21EB5A4099}">
      <text>
        <r>
          <rPr>
            <b/>
            <sz val="9"/>
            <color indexed="81"/>
            <rFont val="Tahoma"/>
            <family val="2"/>
          </rPr>
          <t>HP:</t>
        </r>
        <r>
          <rPr>
            <sz val="9"/>
            <color indexed="81"/>
            <rFont val="Tahoma"/>
            <family val="2"/>
          </rPr>
          <t xml:space="preserve">
28-2</t>
        </r>
      </text>
    </comment>
    <comment ref="I249" authorId="1" shapeId="0" xr:uid="{CE457F13-09A4-4E2C-AAE0-7D6B572932B5}">
      <text>
        <r>
          <rPr>
            <b/>
            <sz val="9"/>
            <color indexed="81"/>
            <rFont val="Tahoma"/>
            <family val="2"/>
          </rPr>
          <t>HP:</t>
        </r>
        <r>
          <rPr>
            <sz val="9"/>
            <color indexed="81"/>
            <rFont val="Tahoma"/>
            <family val="2"/>
          </rPr>
          <t xml:space="preserve">
F: 23/1</t>
        </r>
      </text>
    </comment>
    <comment ref="W249" authorId="1" shapeId="0" xr:uid="{E0BBE7C5-C128-467D-84DD-29235B9967F3}">
      <text>
        <r>
          <rPr>
            <b/>
            <sz val="9"/>
            <color indexed="81"/>
            <rFont val="Tahoma"/>
            <family val="2"/>
          </rPr>
          <t>HP:</t>
        </r>
        <r>
          <rPr>
            <sz val="9"/>
            <color indexed="81"/>
            <rFont val="Tahoma"/>
            <family val="2"/>
          </rPr>
          <t xml:space="preserve">
27/12</t>
        </r>
      </text>
    </comment>
    <comment ref="I250" authorId="1" shapeId="0" xr:uid="{BACBB709-B1A1-4C44-B49D-7F81E74052BD}">
      <text>
        <r>
          <rPr>
            <b/>
            <sz val="9"/>
            <color indexed="81"/>
            <rFont val="Tahoma"/>
            <family val="2"/>
          </rPr>
          <t>HP:</t>
        </r>
        <r>
          <rPr>
            <sz val="9"/>
            <color indexed="81"/>
            <rFont val="Tahoma"/>
            <family val="2"/>
          </rPr>
          <t xml:space="preserve">
I: 24/1
F:31/01</t>
        </r>
      </text>
    </comment>
    <comment ref="P250" authorId="1" shapeId="0" xr:uid="{0F82AA40-CD32-4798-8BE4-88172E41DF13}">
      <text>
        <r>
          <rPr>
            <b/>
            <sz val="9"/>
            <color indexed="81"/>
            <rFont val="Tahoma"/>
            <family val="2"/>
          </rPr>
          <t>HP:</t>
        </r>
        <r>
          <rPr>
            <sz val="9"/>
            <color indexed="81"/>
            <rFont val="Tahoma"/>
            <family val="2"/>
          </rPr>
          <t xml:space="preserve">
SOLO FABRICACION DE HORQUILLA NADA MAS</t>
        </r>
      </text>
    </comment>
    <comment ref="T250" authorId="1" shapeId="0" xr:uid="{E5FABA94-F064-42D9-BF61-B94E86F14893}">
      <text>
        <r>
          <rPr>
            <b/>
            <sz val="9"/>
            <color indexed="81"/>
            <rFont val="Tahoma"/>
            <family val="2"/>
          </rPr>
          <t>HP:</t>
        </r>
        <r>
          <rPr>
            <sz val="9"/>
            <color indexed="81"/>
            <rFont val="Tahoma"/>
            <family val="2"/>
          </rPr>
          <t xml:space="preserve">
FABRICACIÓN DE BOCINAS</t>
        </r>
      </text>
    </comment>
    <comment ref="AC250" authorId="1" shapeId="0" xr:uid="{83BF7112-DE65-4821-9AEA-23274367CD2E}">
      <text>
        <r>
          <rPr>
            <b/>
            <sz val="9"/>
            <color indexed="81"/>
            <rFont val="Tahoma"/>
            <family val="2"/>
          </rPr>
          <t>HP:</t>
        </r>
        <r>
          <rPr>
            <sz val="9"/>
            <color indexed="81"/>
            <rFont val="Tahoma"/>
            <family val="2"/>
          </rPr>
          <t xml:space="preserve">
FABRICACIÓN DE BOCINAS</t>
        </r>
      </text>
    </comment>
    <comment ref="AE250" authorId="1" shapeId="0" xr:uid="{131E9473-9D1A-425A-A171-3763DC78C5FD}">
      <text>
        <r>
          <rPr>
            <b/>
            <sz val="9"/>
            <color indexed="81"/>
            <rFont val="Tahoma"/>
            <family val="2"/>
          </rPr>
          <t>HP:</t>
        </r>
        <r>
          <rPr>
            <sz val="9"/>
            <color indexed="81"/>
            <rFont val="Tahoma"/>
            <family val="2"/>
          </rPr>
          <t xml:space="preserve">
AMPLIAR CANAL DE SELLO Y PRESELLO
SE REALIZO CAMBIO  DE TUERCA CON LA 310524</t>
        </r>
      </text>
    </comment>
    <comment ref="I251" authorId="1" shapeId="0" xr:uid="{35605768-55C8-4B63-94FB-4EF37D072A0E}">
      <text>
        <r>
          <rPr>
            <b/>
            <sz val="9"/>
            <color indexed="81"/>
            <rFont val="Tahoma"/>
            <family val="2"/>
          </rPr>
          <t>HP:</t>
        </r>
        <r>
          <rPr>
            <sz val="9"/>
            <color indexed="81"/>
            <rFont val="Tahoma"/>
            <family val="2"/>
          </rPr>
          <t xml:space="preserve">
I: 24/1 (FALTA BARRENADO DE CILINDRO)
F: 29/01</t>
        </r>
      </text>
    </comment>
    <comment ref="AE251" authorId="1" shapeId="0" xr:uid="{735C8D58-5F0F-47CB-86DF-C99D39F9425C}">
      <text>
        <r>
          <rPr>
            <b/>
            <sz val="9"/>
            <color indexed="81"/>
            <rFont val="Tahoma"/>
            <family val="2"/>
          </rPr>
          <t>HP:</t>
        </r>
        <r>
          <rPr>
            <sz val="9"/>
            <color indexed="81"/>
            <rFont val="Tahoma"/>
            <family val="2"/>
          </rPr>
          <t xml:space="preserve">
RECTIFICAR CARA LATERAL DE BUFFER Y SELLO</t>
        </r>
      </text>
    </comment>
    <comment ref="A252" authorId="0" shapeId="0" xr:uid="{8CB9A8F2-D9F8-4D4A-B689-0B8E733064A6}">
      <text>
        <r>
          <rPr>
            <b/>
            <sz val="9"/>
            <color indexed="81"/>
            <rFont val="Tahoma"/>
            <family val="2"/>
          </rPr>
          <t>PC:</t>
        </r>
        <r>
          <rPr>
            <sz val="9"/>
            <color indexed="81"/>
            <rFont val="Tahoma"/>
            <family val="2"/>
          </rPr>
          <t xml:space="preserve">
FISICO LLEGO UN CILINDRO DE DIRECCION 930E</t>
        </r>
      </text>
    </comment>
    <comment ref="W253" authorId="1" shapeId="0" xr:uid="{AB3BDFAE-D629-4C25-BF7D-F1A80FC38328}">
      <text>
        <r>
          <rPr>
            <b/>
            <sz val="9"/>
            <color indexed="81"/>
            <rFont val="Tahoma"/>
            <family val="2"/>
          </rPr>
          <t>HP:</t>
        </r>
        <r>
          <rPr>
            <sz val="9"/>
            <color indexed="81"/>
            <rFont val="Tahoma"/>
            <family val="2"/>
          </rPr>
          <t xml:space="preserve">
19/12</t>
        </r>
      </text>
    </comment>
    <comment ref="I254" authorId="1" shapeId="0" xr:uid="{A179F0C5-4A31-4AE6-AD3E-9CA3C160A895}">
      <text>
        <r>
          <rPr>
            <b/>
            <sz val="9"/>
            <color indexed="81"/>
            <rFont val="Tahoma"/>
            <family val="2"/>
          </rPr>
          <t>HP:</t>
        </r>
        <r>
          <rPr>
            <sz val="9"/>
            <color indexed="81"/>
            <rFont val="Tahoma"/>
            <family val="2"/>
          </rPr>
          <t xml:space="preserve">
I: 23/1 EMPIEZA A PULIR, GALLEGOS PARA EL ARMADO POR BRUÑIDO</t>
        </r>
      </text>
    </comment>
    <comment ref="I255" authorId="1" shapeId="0" xr:uid="{08336FDA-D21D-4B0A-BC94-2F1250B28ED3}">
      <text>
        <r>
          <rPr>
            <b/>
            <sz val="9"/>
            <color indexed="81"/>
            <rFont val="Tahoma"/>
            <family val="2"/>
          </rPr>
          <t>HP:</t>
        </r>
        <r>
          <rPr>
            <sz val="9"/>
            <color indexed="81"/>
            <rFont val="Tahoma"/>
            <family val="2"/>
          </rPr>
          <t xml:space="preserve">
I: 24/1
NO HAY REPUESTOS HASTA EL 5/2
F: LLEGO ROTULA 26/02</t>
        </r>
      </text>
    </comment>
    <comment ref="W255" authorId="1" shapeId="0" xr:uid="{E450317C-827F-4B24-8210-555050BBFA88}">
      <text>
        <r>
          <rPr>
            <b/>
            <sz val="9"/>
            <color indexed="81"/>
            <rFont val="Tahoma"/>
            <family val="2"/>
          </rPr>
          <t>HP:</t>
        </r>
        <r>
          <rPr>
            <sz val="9"/>
            <color indexed="81"/>
            <rFont val="Tahoma"/>
            <family val="2"/>
          </rPr>
          <t xml:space="preserve">
19/12</t>
        </r>
      </text>
    </comment>
    <comment ref="I256" authorId="1" shapeId="0" xr:uid="{0D22D9F8-6862-4B13-97CD-6BD015F1B70B}">
      <text>
        <r>
          <rPr>
            <b/>
            <sz val="9"/>
            <color indexed="81"/>
            <rFont val="Tahoma"/>
            <family val="2"/>
          </rPr>
          <t>HP:</t>
        </r>
        <r>
          <rPr>
            <sz val="9"/>
            <color indexed="81"/>
            <rFont val="Tahoma"/>
            <family val="2"/>
          </rPr>
          <t xml:space="preserve">
F: 14/1</t>
        </r>
      </text>
    </comment>
    <comment ref="N256" authorId="1" shapeId="0" xr:uid="{297E6013-BE62-4674-9D9A-2F9F468F908D}">
      <text>
        <r>
          <rPr>
            <b/>
            <sz val="9"/>
            <color indexed="81"/>
            <rFont val="Tahoma"/>
            <family val="2"/>
          </rPr>
          <t>HP:</t>
        </r>
        <r>
          <rPr>
            <sz val="9"/>
            <color indexed="81"/>
            <rFont val="Tahoma"/>
            <family val="2"/>
          </rPr>
          <t xml:space="preserve">
SOLO LIMPIEZA</t>
        </r>
      </text>
    </comment>
    <comment ref="I257" authorId="1" shapeId="0" xr:uid="{5119B515-67DF-4DCF-B16D-F44956E81C27}">
      <text>
        <r>
          <rPr>
            <b/>
            <sz val="9"/>
            <color indexed="81"/>
            <rFont val="Tahoma"/>
            <family val="2"/>
          </rPr>
          <t>HP:</t>
        </r>
        <r>
          <rPr>
            <sz val="9"/>
            <color indexed="81"/>
            <rFont val="Tahoma"/>
            <family val="2"/>
          </rPr>
          <t xml:space="preserve">
i: 21/1</t>
        </r>
      </text>
    </comment>
    <comment ref="W257" authorId="1" shapeId="0" xr:uid="{28419D28-865A-47BA-A59A-BE37AEBD75CE}">
      <text>
        <r>
          <rPr>
            <b/>
            <sz val="9"/>
            <color indexed="81"/>
            <rFont val="Tahoma"/>
            <family val="2"/>
          </rPr>
          <t>HP:</t>
        </r>
        <r>
          <rPr>
            <sz val="9"/>
            <color indexed="81"/>
            <rFont val="Tahoma"/>
            <family val="2"/>
          </rPr>
          <t xml:space="preserve">
19/12</t>
        </r>
      </text>
    </comment>
    <comment ref="I258" authorId="1" shapeId="0" xr:uid="{A49ADEBD-3625-497D-A605-B3ED6C23F8D1}">
      <text>
        <r>
          <rPr>
            <b/>
            <sz val="9"/>
            <color indexed="81"/>
            <rFont val="Tahoma"/>
            <family val="2"/>
          </rPr>
          <t>HP:</t>
        </r>
        <r>
          <rPr>
            <sz val="9"/>
            <color indexed="81"/>
            <rFont val="Tahoma"/>
            <family val="2"/>
          </rPr>
          <t xml:space="preserve">
i: 21/1</t>
        </r>
      </text>
    </comment>
    <comment ref="W258" authorId="1" shapeId="0" xr:uid="{DD6E532F-1B77-42F9-8304-AF70AF71D2EE}">
      <text>
        <r>
          <rPr>
            <b/>
            <sz val="9"/>
            <color indexed="81"/>
            <rFont val="Tahoma"/>
            <family val="2"/>
          </rPr>
          <t>HP:</t>
        </r>
        <r>
          <rPr>
            <sz val="9"/>
            <color indexed="81"/>
            <rFont val="Tahoma"/>
            <family val="2"/>
          </rPr>
          <t xml:space="preserve">
19/12</t>
        </r>
      </text>
    </comment>
    <comment ref="A259" authorId="0" shapeId="0" xr:uid="{0C1CDD19-2A38-4CF2-ACDC-695FBF218751}">
      <text>
        <r>
          <rPr>
            <b/>
            <sz val="9"/>
            <color indexed="81"/>
            <rFont val="Tahoma"/>
            <family val="2"/>
          </rPr>
          <t>PC:</t>
        </r>
        <r>
          <rPr>
            <sz val="9"/>
            <color indexed="81"/>
            <rFont val="Tahoma"/>
            <family val="2"/>
          </rPr>
          <t xml:space="preserve">
EN FISICO LLEGO UN CILINDRO DE DIRECCION 980E</t>
        </r>
      </text>
    </comment>
    <comment ref="I260" authorId="1" shapeId="0" xr:uid="{2DF22AA9-2839-4611-8E2B-C8931732C6DE}">
      <text>
        <r>
          <rPr>
            <b/>
            <sz val="9"/>
            <color indexed="81"/>
            <rFont val="Tahoma"/>
            <family val="2"/>
          </rPr>
          <t>HP:</t>
        </r>
        <r>
          <rPr>
            <sz val="9"/>
            <color indexed="81"/>
            <rFont val="Tahoma"/>
            <family val="2"/>
          </rPr>
          <t xml:space="preserve">
No habia bladder
F: 21/02</t>
        </r>
      </text>
    </comment>
    <comment ref="N260" authorId="1" shapeId="0" xr:uid="{5DC2BC11-A5E0-4FCE-A1E7-FEC33E33565A}">
      <text>
        <r>
          <rPr>
            <b/>
            <sz val="9"/>
            <color indexed="81"/>
            <rFont val="Tahoma"/>
            <family val="2"/>
          </rPr>
          <t>HP:</t>
        </r>
        <r>
          <rPr>
            <sz val="9"/>
            <color indexed="81"/>
            <rFont val="Tahoma"/>
            <family val="2"/>
          </rPr>
          <t xml:space="preserve">
SOLO LIMPIEZA</t>
        </r>
      </text>
    </comment>
    <comment ref="I261" authorId="1" shapeId="0" xr:uid="{D0F57508-BBEB-430A-99CC-47D32AF0241E}">
      <text>
        <r>
          <rPr>
            <b/>
            <sz val="9"/>
            <color indexed="81"/>
            <rFont val="Tahoma"/>
            <family val="2"/>
          </rPr>
          <t>HP:</t>
        </r>
        <r>
          <rPr>
            <sz val="9"/>
            <color indexed="81"/>
            <rFont val="Tahoma"/>
            <family val="2"/>
          </rPr>
          <t xml:space="preserve">
i: 30/01
F. 31/01</t>
        </r>
      </text>
    </comment>
    <comment ref="I262" authorId="1" shapeId="0" xr:uid="{4FF842B2-38B5-4007-A120-78B2C271BFCF}">
      <text>
        <r>
          <rPr>
            <b/>
            <sz val="9"/>
            <color indexed="81"/>
            <rFont val="Tahoma"/>
            <family val="2"/>
          </rPr>
          <t>HP:</t>
        </r>
        <r>
          <rPr>
            <sz val="9"/>
            <color indexed="81"/>
            <rFont val="Tahoma"/>
            <family val="2"/>
          </rPr>
          <t xml:space="preserve">
F: 03/03</t>
        </r>
      </text>
    </comment>
    <comment ref="AE263" authorId="1" shapeId="0" xr:uid="{93414DB3-61D3-4209-AD67-8CDC5B7EF72D}">
      <text>
        <r>
          <rPr>
            <b/>
            <sz val="9"/>
            <color indexed="81"/>
            <rFont val="Tahoma"/>
            <family val="2"/>
          </rPr>
          <t>HP:</t>
        </r>
        <r>
          <rPr>
            <sz val="9"/>
            <color indexed="81"/>
            <rFont val="Tahoma"/>
            <family val="2"/>
          </rPr>
          <t xml:space="preserve">
MAQUINADO DE USEAL A 108.50</t>
        </r>
      </text>
    </comment>
    <comment ref="I264" authorId="1" shapeId="0" xr:uid="{67C8C7D9-FB22-4B02-AF2F-20FEB3EF67EF}">
      <text>
        <r>
          <rPr>
            <b/>
            <sz val="9"/>
            <color indexed="81"/>
            <rFont val="Tahoma"/>
            <family val="2"/>
          </rPr>
          <t>HP:</t>
        </r>
        <r>
          <rPr>
            <sz val="9"/>
            <color indexed="81"/>
            <rFont val="Tahoma"/>
            <family val="2"/>
          </rPr>
          <t xml:space="preserve">
F: 25/2</t>
        </r>
      </text>
    </comment>
    <comment ref="W264" authorId="1" shapeId="0" xr:uid="{B80D7694-A313-4519-B74E-25A527B8EF64}">
      <text>
        <r>
          <rPr>
            <b/>
            <sz val="9"/>
            <color indexed="81"/>
            <rFont val="Tahoma"/>
            <family val="2"/>
          </rPr>
          <t>HP:</t>
        </r>
        <r>
          <rPr>
            <sz val="9"/>
            <color indexed="81"/>
            <rFont val="Tahoma"/>
            <family val="2"/>
          </rPr>
          <t xml:space="preserve">
PARA EL ARMADO SE USO EL VASTAGO DE LA 307424</t>
        </r>
      </text>
    </comment>
    <comment ref="AE264" authorId="1" shapeId="0" xr:uid="{BDBDAFE0-9438-4F74-AA87-19B30F4FAC23}">
      <text>
        <r>
          <rPr>
            <b/>
            <sz val="9"/>
            <color indexed="81"/>
            <rFont val="Tahoma"/>
            <family val="2"/>
          </rPr>
          <t>HP:</t>
        </r>
        <r>
          <rPr>
            <sz val="9"/>
            <color indexed="81"/>
            <rFont val="Tahoma"/>
            <family val="2"/>
          </rPr>
          <t xml:space="preserve">
AMPLIAR ALTURA DE BUFFER 2.5 MM
</t>
        </r>
      </text>
    </comment>
    <comment ref="I265" authorId="1" shapeId="0" xr:uid="{076E24C1-C6F3-4569-80D0-D08CA67AE342}">
      <text>
        <r>
          <rPr>
            <b/>
            <sz val="9"/>
            <color indexed="81"/>
            <rFont val="Tahoma"/>
            <family val="2"/>
          </rPr>
          <t>HP:</t>
        </r>
        <r>
          <rPr>
            <sz val="9"/>
            <color indexed="81"/>
            <rFont val="Tahoma"/>
            <family val="2"/>
          </rPr>
          <t xml:space="preserve">
I: 25/2
F: 26/2</t>
        </r>
      </text>
    </comment>
    <comment ref="I266" authorId="1" shapeId="0" xr:uid="{FFE76C9C-F22E-46EF-83C0-58734C1B2780}">
      <text>
        <r>
          <rPr>
            <b/>
            <sz val="9"/>
            <color indexed="81"/>
            <rFont val="Tahoma"/>
            <family val="2"/>
          </rPr>
          <t>HP:</t>
        </r>
        <r>
          <rPr>
            <sz val="9"/>
            <color indexed="81"/>
            <rFont val="Tahoma"/>
            <family val="2"/>
          </rPr>
          <t xml:space="preserve">
f: 24-2</t>
        </r>
      </text>
    </comment>
    <comment ref="I267" authorId="1" shapeId="0" xr:uid="{21E74F3C-FC0D-41C8-8A45-8E2F9DD66C48}">
      <text>
        <r>
          <rPr>
            <b/>
            <sz val="9"/>
            <color indexed="81"/>
            <rFont val="Tahoma"/>
            <family val="2"/>
          </rPr>
          <t>HP:</t>
        </r>
        <r>
          <rPr>
            <sz val="9"/>
            <color indexed="81"/>
            <rFont val="Tahoma"/>
            <family val="2"/>
          </rPr>
          <t xml:space="preserve">
F: 25/2</t>
        </r>
      </text>
    </comment>
    <comment ref="AE267" authorId="1" shapeId="0" xr:uid="{E2E6B93A-D964-4289-81C1-3A4730532931}">
      <text>
        <r>
          <rPr>
            <b/>
            <sz val="9"/>
            <color indexed="81"/>
            <rFont val="Tahoma"/>
            <family val="2"/>
          </rPr>
          <t>HP:</t>
        </r>
        <r>
          <rPr>
            <sz val="9"/>
            <color indexed="81"/>
            <rFont val="Tahoma"/>
            <family val="2"/>
          </rPr>
          <t xml:space="preserve">
RELLENADO Y ESMERIALDO DE CARAS LATERALE</t>
        </r>
      </text>
    </comment>
    <comment ref="I268" authorId="1" shapeId="0" xr:uid="{6E298DB2-CC1B-4E94-B90A-66A1E7B73D21}">
      <text>
        <r>
          <rPr>
            <b/>
            <sz val="9"/>
            <color indexed="81"/>
            <rFont val="Tahoma"/>
            <family val="2"/>
          </rPr>
          <t>HP:</t>
        </r>
        <r>
          <rPr>
            <sz val="9"/>
            <color indexed="81"/>
            <rFont val="Tahoma"/>
            <family val="2"/>
          </rPr>
          <t xml:space="preserve">
i: 29/1</t>
        </r>
      </text>
    </comment>
    <comment ref="I269" authorId="1" shapeId="0" xr:uid="{EE677E0E-3CFF-479C-BFA1-5A9CBEB7B022}">
      <text>
        <r>
          <rPr>
            <b/>
            <sz val="9"/>
            <color indexed="81"/>
            <rFont val="Tahoma"/>
            <family val="2"/>
          </rPr>
          <t>HP:</t>
        </r>
        <r>
          <rPr>
            <sz val="9"/>
            <color indexed="81"/>
            <rFont val="Tahoma"/>
            <family val="2"/>
          </rPr>
          <t xml:space="preserve">
F: 11-3</t>
        </r>
      </text>
    </comment>
    <comment ref="AE269" authorId="1" shapeId="0" xr:uid="{0B9C3E1A-7466-4140-BC48-1B7F2EB67E5F}">
      <text>
        <r>
          <rPr>
            <b/>
            <sz val="9"/>
            <color indexed="81"/>
            <rFont val="Tahoma"/>
            <family val="2"/>
          </rPr>
          <t>HP:</t>
        </r>
        <r>
          <rPr>
            <sz val="9"/>
            <color indexed="81"/>
            <rFont val="Tahoma"/>
            <family val="2"/>
          </rPr>
          <t xml:space="preserve">
REFRENTADO DE ALTURA DE BUFFER</t>
        </r>
      </text>
    </comment>
    <comment ref="AI269" authorId="1" shapeId="0" xr:uid="{E90167BF-1506-4509-AABA-DA6ED47DA9B1}">
      <text>
        <r>
          <rPr>
            <b/>
            <sz val="9"/>
            <color indexed="81"/>
            <rFont val="Tahoma"/>
            <family val="2"/>
          </rPr>
          <t>HP:</t>
        </r>
        <r>
          <rPr>
            <sz val="9"/>
            <color indexed="81"/>
            <rFont val="Tahoma"/>
            <family val="2"/>
          </rPr>
          <t xml:space="preserve">
COMPRAR NUEVO</t>
        </r>
      </text>
    </comment>
    <comment ref="I270" authorId="1" shapeId="0" xr:uid="{2A3E4DD8-6CE6-49C8-9866-B1CDBA3E0768}">
      <text>
        <r>
          <rPr>
            <b/>
            <sz val="9"/>
            <color indexed="81"/>
            <rFont val="Tahoma"/>
            <family val="2"/>
          </rPr>
          <t>HP:</t>
        </r>
        <r>
          <rPr>
            <sz val="9"/>
            <color indexed="81"/>
            <rFont val="Tahoma"/>
            <family val="2"/>
          </rPr>
          <t xml:space="preserve">
I: 25/2
NO HAY BLADDER
F: 13-3</t>
        </r>
      </text>
    </comment>
    <comment ref="N270" authorId="1" shapeId="0" xr:uid="{F24024CE-ED80-4B75-BC19-5A9BB56827BA}">
      <text>
        <r>
          <rPr>
            <b/>
            <sz val="9"/>
            <color indexed="81"/>
            <rFont val="Tahoma"/>
            <family val="2"/>
          </rPr>
          <t>HP:</t>
        </r>
        <r>
          <rPr>
            <sz val="9"/>
            <color indexed="81"/>
            <rFont val="Tahoma"/>
            <family val="2"/>
          </rPr>
          <t xml:space="preserve">
LIMPIEZA</t>
        </r>
      </text>
    </comment>
    <comment ref="I271" authorId="1" shapeId="0" xr:uid="{CD1B9390-7734-472B-9063-41921C313EB2}">
      <text>
        <r>
          <rPr>
            <b/>
            <sz val="9"/>
            <color indexed="81"/>
            <rFont val="Tahoma"/>
            <family val="2"/>
          </rPr>
          <t>HP:</t>
        </r>
        <r>
          <rPr>
            <sz val="9"/>
            <color indexed="81"/>
            <rFont val="Tahoma"/>
            <family val="2"/>
          </rPr>
          <t xml:space="preserve">
F: 21/02</t>
        </r>
      </text>
    </comment>
    <comment ref="I272" authorId="1" shapeId="0" xr:uid="{947090E1-7A87-458F-A8E2-F829D995D95F}">
      <text>
        <r>
          <rPr>
            <b/>
            <sz val="9"/>
            <color indexed="81"/>
            <rFont val="Tahoma"/>
            <family val="2"/>
          </rPr>
          <t>HP:</t>
        </r>
        <r>
          <rPr>
            <sz val="9"/>
            <color indexed="81"/>
            <rFont val="Tahoma"/>
            <family val="2"/>
          </rPr>
          <t xml:space="preserve">
F: 21/02</t>
        </r>
      </text>
    </comment>
    <comment ref="AF272" authorId="1" shapeId="0" xr:uid="{EBF6991D-D138-4931-BD6A-2F84CB25AE8D}">
      <text>
        <r>
          <rPr>
            <b/>
            <sz val="9"/>
            <color indexed="81"/>
            <rFont val="Tahoma"/>
            <family val="2"/>
          </rPr>
          <t>HP:</t>
        </r>
        <r>
          <rPr>
            <sz val="9"/>
            <color indexed="81"/>
            <rFont val="Tahoma"/>
            <family val="2"/>
          </rPr>
          <t xml:space="preserve">
RECTIFICAR CANAL DE SELLO</t>
        </r>
      </text>
    </comment>
    <comment ref="I273" authorId="1" shapeId="0" xr:uid="{6ED5DA87-6C4F-4EC5-8413-68367190CB91}">
      <text>
        <r>
          <rPr>
            <b/>
            <sz val="9"/>
            <color indexed="81"/>
            <rFont val="Tahoma"/>
            <family val="2"/>
          </rPr>
          <t>HP:</t>
        </r>
        <r>
          <rPr>
            <sz val="9"/>
            <color indexed="81"/>
            <rFont val="Tahoma"/>
            <family val="2"/>
          </rPr>
          <t xml:space="preserve">
I: 18-3
F: 19-3</t>
        </r>
      </text>
    </comment>
    <comment ref="W273" authorId="1" shapeId="0" xr:uid="{D0129C0C-385E-49C1-9C0F-C280B0E9EBB1}">
      <text>
        <r>
          <rPr>
            <b/>
            <sz val="9"/>
            <color indexed="81"/>
            <rFont val="Tahoma"/>
            <family val="2"/>
          </rPr>
          <t>HP:</t>
        </r>
        <r>
          <rPr>
            <sz val="9"/>
            <color indexed="81"/>
            <rFont val="Tahoma"/>
            <family val="2"/>
          </rPr>
          <t xml:space="preserve">
31/12</t>
        </r>
      </text>
    </comment>
    <comment ref="AI273" authorId="1" shapeId="0" xr:uid="{FDC4EB91-48AF-43BA-994F-7FDABAD3F411}">
      <text>
        <r>
          <rPr>
            <b/>
            <sz val="9"/>
            <color indexed="81"/>
            <rFont val="Tahoma"/>
            <family val="2"/>
          </rPr>
          <t>HP:</t>
        </r>
        <r>
          <rPr>
            <sz val="9"/>
            <color indexed="81"/>
            <rFont val="Tahoma"/>
            <family val="2"/>
          </rPr>
          <t xml:space="preserve">
FAB PISTON</t>
        </r>
      </text>
    </comment>
    <comment ref="P274" authorId="1" shapeId="0" xr:uid="{76A8DCD8-B314-44DA-80B3-E0556EE5F7A7}">
      <text>
        <r>
          <rPr>
            <b/>
            <sz val="9"/>
            <color indexed="81"/>
            <rFont val="Tahoma"/>
            <family val="2"/>
          </rPr>
          <t>HP:</t>
        </r>
        <r>
          <rPr>
            <sz val="9"/>
            <color indexed="81"/>
            <rFont val="Tahoma"/>
            <family val="2"/>
          </rPr>
          <t xml:space="preserve">
REPARAR FISURA EN CANCAMO, REMOVER MATERIAL CON ESMERIL</t>
        </r>
      </text>
    </comment>
    <comment ref="AE274" authorId="1" shapeId="0" xr:uid="{21FCE2F2-D767-41F4-BEEF-3D05B4B59CDF}">
      <text>
        <r>
          <rPr>
            <b/>
            <sz val="9"/>
            <color indexed="81"/>
            <rFont val="Tahoma"/>
            <family val="2"/>
          </rPr>
          <t>HP:</t>
        </r>
        <r>
          <rPr>
            <sz val="9"/>
            <color indexed="81"/>
            <rFont val="Tahoma"/>
            <family val="2"/>
          </rPr>
          <t xml:space="preserve">
RECTIFICADO DE ALTURA SELLO PRINCIPAL</t>
        </r>
      </text>
    </comment>
    <comment ref="I277" authorId="1" shapeId="0" xr:uid="{676DA1EE-629B-4236-91FE-A7FEB6099C2C}">
      <text>
        <r>
          <rPr>
            <b/>
            <sz val="9"/>
            <color indexed="81"/>
            <rFont val="Tahoma"/>
            <family val="2"/>
          </rPr>
          <t>HP:</t>
        </r>
        <r>
          <rPr>
            <sz val="9"/>
            <color indexed="81"/>
            <rFont val="Tahoma"/>
            <family val="2"/>
          </rPr>
          <t xml:space="preserve">
I: 25/2
F: 26/2</t>
        </r>
      </text>
    </comment>
    <comment ref="N277" authorId="1" shapeId="0" xr:uid="{1EDC9349-6AB2-4A1A-949F-CB71E60817FC}">
      <text>
        <r>
          <rPr>
            <b/>
            <sz val="9"/>
            <color indexed="81"/>
            <rFont val="Tahoma"/>
            <family val="2"/>
          </rPr>
          <t>HP:</t>
        </r>
        <r>
          <rPr>
            <sz val="9"/>
            <color indexed="81"/>
            <rFont val="Tahoma"/>
            <family val="2"/>
          </rPr>
          <t xml:space="preserve">
SOLO LIMPIEZA</t>
        </r>
      </text>
    </comment>
    <comment ref="I278" authorId="1" shapeId="0" xr:uid="{30B07B51-226B-40D6-B98F-1D90967E9E95}">
      <text>
        <r>
          <rPr>
            <b/>
            <sz val="9"/>
            <color indexed="81"/>
            <rFont val="Tahoma"/>
            <family val="2"/>
          </rPr>
          <t>HP:</t>
        </r>
        <r>
          <rPr>
            <sz val="9"/>
            <color indexed="81"/>
            <rFont val="Tahoma"/>
            <family val="2"/>
          </rPr>
          <t xml:space="preserve">
I: 24/2
F: 25/2 EMERGENCIA
</t>
        </r>
      </text>
    </comment>
    <comment ref="T278" authorId="1" shapeId="0" xr:uid="{FA15DC22-E23F-4EBF-A659-4E81DD35C5D3}">
      <text>
        <r>
          <rPr>
            <b/>
            <sz val="9"/>
            <color indexed="81"/>
            <rFont val="Tahoma"/>
            <family val="2"/>
          </rPr>
          <t>HP:</t>
        </r>
        <r>
          <rPr>
            <sz val="9"/>
            <color indexed="81"/>
            <rFont val="Tahoma"/>
            <family val="2"/>
          </rPr>
          <t xml:space="preserve">
DADOS DE ANCLAJE</t>
        </r>
      </text>
    </comment>
    <comment ref="AE278" authorId="1" shapeId="0" xr:uid="{4BA0F95E-32B5-4F1D-842E-07C9C07B2102}">
      <text>
        <r>
          <rPr>
            <b/>
            <sz val="9"/>
            <color indexed="81"/>
            <rFont val="Tahoma"/>
            <family val="2"/>
          </rPr>
          <t>HP:</t>
        </r>
        <r>
          <rPr>
            <sz val="9"/>
            <color indexed="81"/>
            <rFont val="Tahoma"/>
            <family val="2"/>
          </rPr>
          <t xml:space="preserve">
RELLENO Y ESMERIALDO DE CARAS LATERALES</t>
        </r>
      </text>
    </comment>
    <comment ref="I283" authorId="1" shapeId="0" xr:uid="{1242C6A8-D7D0-4CB7-8AF5-0B01703C55D0}">
      <text>
        <r>
          <rPr>
            <b/>
            <sz val="9"/>
            <color indexed="81"/>
            <rFont val="Tahoma"/>
            <family val="2"/>
          </rPr>
          <t>HP:</t>
        </r>
        <r>
          <rPr>
            <sz val="9"/>
            <color indexed="81"/>
            <rFont val="Tahoma"/>
            <family val="2"/>
          </rPr>
          <t xml:space="preserve">
DEVOLUCION</t>
        </r>
      </text>
    </comment>
    <comment ref="I284" authorId="1" shapeId="0" xr:uid="{30A8A390-40ED-4F1B-BB69-D0D8C1305818}">
      <text>
        <r>
          <rPr>
            <b/>
            <sz val="9"/>
            <color indexed="81"/>
            <rFont val="Tahoma"/>
            <family val="2"/>
          </rPr>
          <t>HP:</t>
        </r>
        <r>
          <rPr>
            <sz val="9"/>
            <color indexed="81"/>
            <rFont val="Tahoma"/>
            <family val="2"/>
          </rPr>
          <t xml:space="preserve">
DEVOLUCION</t>
        </r>
      </text>
    </comment>
    <comment ref="N284" authorId="1" shapeId="0" xr:uid="{7C95A6EF-DCF4-481E-8395-319B11021E8B}">
      <text>
        <r>
          <rPr>
            <b/>
            <sz val="9"/>
            <color indexed="81"/>
            <rFont val="Tahoma"/>
            <family val="2"/>
          </rPr>
          <t>HP:</t>
        </r>
        <r>
          <rPr>
            <sz val="9"/>
            <color indexed="81"/>
            <rFont val="Tahoma"/>
            <family val="2"/>
          </rPr>
          <t xml:space="preserve">
BRUÑIR: SI SE VA DE LA MEDIDA FABRICAR TUO</t>
        </r>
      </text>
    </comment>
    <comment ref="I285" authorId="1" shapeId="0" xr:uid="{9E6976C4-37C2-49ED-B4C1-42170863283B}">
      <text>
        <r>
          <rPr>
            <b/>
            <sz val="9"/>
            <color indexed="81"/>
            <rFont val="Tahoma"/>
            <family val="2"/>
          </rPr>
          <t>HP:</t>
        </r>
        <r>
          <rPr>
            <sz val="9"/>
            <color indexed="81"/>
            <rFont val="Tahoma"/>
            <family val="2"/>
          </rPr>
          <t xml:space="preserve">
DEVOLUCION</t>
        </r>
      </text>
    </comment>
    <comment ref="I286" authorId="1" shapeId="0" xr:uid="{3F1487B8-9F92-4569-825B-4AC7B867AC17}">
      <text>
        <r>
          <rPr>
            <b/>
            <sz val="9"/>
            <color indexed="81"/>
            <rFont val="Tahoma"/>
            <family val="2"/>
          </rPr>
          <t>HP:</t>
        </r>
        <r>
          <rPr>
            <sz val="9"/>
            <color indexed="81"/>
            <rFont val="Tahoma"/>
            <family val="2"/>
          </rPr>
          <t xml:space="preserve">
DEVOLUCION</t>
        </r>
      </text>
    </comment>
    <comment ref="N286" authorId="1" shapeId="0" xr:uid="{AC726E45-69C7-4CE8-86A9-7A0D17E71E5F}">
      <text>
        <r>
          <rPr>
            <b/>
            <sz val="9"/>
            <color indexed="81"/>
            <rFont val="Tahoma"/>
            <family val="2"/>
          </rPr>
          <t>HP:</t>
        </r>
        <r>
          <rPr>
            <sz val="9"/>
            <color indexed="81"/>
            <rFont val="Tahoma"/>
            <family val="2"/>
          </rPr>
          <t xml:space="preserve">
BRUÑIR: SI SE VA DE LA MEDIDA FABRICAR TUO</t>
        </r>
      </text>
    </comment>
    <comment ref="I287" authorId="1" shapeId="0" xr:uid="{B83D2A6D-6A32-4D61-9308-B43ADE113A1D}">
      <text>
        <r>
          <rPr>
            <b/>
            <sz val="9"/>
            <color indexed="81"/>
            <rFont val="Tahoma"/>
            <family val="2"/>
          </rPr>
          <t>HP:</t>
        </r>
        <r>
          <rPr>
            <sz val="9"/>
            <color indexed="81"/>
            <rFont val="Tahoma"/>
            <family val="2"/>
          </rPr>
          <t xml:space="preserve">
DEVOLUCION</t>
        </r>
      </text>
    </comment>
    <comment ref="T287" authorId="1" shapeId="0" xr:uid="{377B4C3E-EE28-40EB-A4FA-D6B5F2FB4B4D}">
      <text>
        <r>
          <rPr>
            <b/>
            <sz val="9"/>
            <color indexed="81"/>
            <rFont val="Tahoma"/>
            <family val="2"/>
          </rPr>
          <t>HP:</t>
        </r>
        <r>
          <rPr>
            <sz val="9"/>
            <color indexed="81"/>
            <rFont val="Tahoma"/>
            <family val="2"/>
          </rPr>
          <t xml:space="preserve">
FABRICAR BOCINA</t>
        </r>
      </text>
    </comment>
    <comment ref="W287" authorId="1" shapeId="0" xr:uid="{5C3A0240-0BCC-4293-9B4E-759EB7EAA8EE}">
      <text>
        <r>
          <rPr>
            <b/>
            <sz val="9"/>
            <color indexed="81"/>
            <rFont val="Tahoma"/>
            <family val="2"/>
          </rPr>
          <t>HP:</t>
        </r>
        <r>
          <rPr>
            <sz val="9"/>
            <color indexed="81"/>
            <rFont val="Tahoma"/>
            <family val="2"/>
          </rPr>
          <t xml:space="preserve">
</t>
        </r>
      </text>
    </comment>
    <comment ref="W288" authorId="1" shapeId="0" xr:uid="{6565F891-C814-4986-90CA-C5165A316ADF}">
      <text>
        <r>
          <rPr>
            <b/>
            <sz val="9"/>
            <color indexed="81"/>
            <rFont val="Tahoma"/>
            <family val="2"/>
          </rPr>
          <t>HP:</t>
        </r>
        <r>
          <rPr>
            <sz val="9"/>
            <color indexed="81"/>
            <rFont val="Tahoma"/>
            <family val="2"/>
          </rPr>
          <t xml:space="preserve">
RECTIFICADO DE ESPIGA</t>
        </r>
      </text>
    </comment>
    <comment ref="AH288" authorId="1" shapeId="0" xr:uid="{09CB12F1-1EE7-4D18-AE9C-5C719848F219}">
      <text>
        <r>
          <rPr>
            <b/>
            <sz val="9"/>
            <color indexed="81"/>
            <rFont val="Tahoma"/>
            <family val="2"/>
          </rPr>
          <t>HP:</t>
        </r>
        <r>
          <rPr>
            <sz val="9"/>
            <color indexed="81"/>
            <rFont val="Tahoma"/>
            <family val="2"/>
          </rPr>
          <t xml:space="preserve">
RELLENAR Y MAQUINAR CARAS LATERALES DE PISTON 
RECTIFICADO INTERIOR</t>
        </r>
      </text>
    </comment>
    <comment ref="AH289" authorId="1" shapeId="0" xr:uid="{C2F49EAD-F549-46E6-B9F2-C8513E3851F5}">
      <text>
        <r>
          <rPr>
            <b/>
            <sz val="9"/>
            <color indexed="81"/>
            <rFont val="Tahoma"/>
            <family val="2"/>
          </rPr>
          <t>HP:</t>
        </r>
        <r>
          <rPr>
            <sz val="9"/>
            <color indexed="81"/>
            <rFont val="Tahoma"/>
            <family val="2"/>
          </rPr>
          <t xml:space="preserve">
RELLENO Y RECTIFICADO DE CANALA DE SELLO</t>
        </r>
      </text>
    </comment>
    <comment ref="T290" authorId="1" shapeId="0" xr:uid="{DFB58B27-4DFD-46F4-98CD-7A62716D9303}">
      <text>
        <r>
          <rPr>
            <b/>
            <sz val="9"/>
            <color indexed="81"/>
            <rFont val="Tahoma"/>
            <family val="2"/>
          </rPr>
          <t>HP:</t>
        </r>
        <r>
          <rPr>
            <sz val="9"/>
            <color indexed="81"/>
            <rFont val="Tahoma"/>
            <family val="2"/>
          </rPr>
          <t xml:space="preserve">
FABRICAR BOCINA</t>
        </r>
      </text>
    </comment>
    <comment ref="AE290" authorId="1" shapeId="0" xr:uid="{959562F5-2C40-4FB8-B093-ADB345B3583D}">
      <text>
        <r>
          <rPr>
            <b/>
            <sz val="9"/>
            <color indexed="81"/>
            <rFont val="Tahoma"/>
            <family val="2"/>
          </rPr>
          <t>HP:</t>
        </r>
        <r>
          <rPr>
            <sz val="9"/>
            <color indexed="81"/>
            <rFont val="Tahoma"/>
            <family val="2"/>
          </rPr>
          <t xml:space="preserve">
RECTIFICAR USEAL</t>
        </r>
      </text>
    </comment>
    <comment ref="AH290" authorId="1" shapeId="0" xr:uid="{B79152A3-F5BA-491D-8D30-970E53B4D26F}">
      <text>
        <r>
          <rPr>
            <b/>
            <sz val="9"/>
            <color indexed="81"/>
            <rFont val="Tahoma"/>
            <family val="2"/>
          </rPr>
          <t>HP:</t>
        </r>
        <r>
          <rPr>
            <sz val="9"/>
            <color indexed="81"/>
            <rFont val="Tahoma"/>
            <family val="2"/>
          </rPr>
          <t xml:space="preserve">
RECTIFICAR HILOS DE CONTRATUERCA</t>
        </r>
      </text>
    </comment>
    <comment ref="I292" authorId="1" shapeId="0" xr:uid="{666420BC-81BD-497D-BC4B-C9978234892F}">
      <text>
        <r>
          <rPr>
            <b/>
            <sz val="9"/>
            <color indexed="81"/>
            <rFont val="Tahoma"/>
            <family val="2"/>
          </rPr>
          <t>HP:</t>
        </r>
        <r>
          <rPr>
            <sz val="9"/>
            <color indexed="81"/>
            <rFont val="Tahoma"/>
            <family val="2"/>
          </rPr>
          <t xml:space="preserve">
F 26-5
REPROCESO PORQUE ESTABA INCLINADO EL CANCAMO DE VAS</t>
        </r>
      </text>
    </comment>
    <comment ref="J292" authorId="1" shapeId="0" xr:uid="{0BD23A7B-9A85-4108-A360-E0263D6B80EC}">
      <text>
        <r>
          <rPr>
            <b/>
            <sz val="9"/>
            <color indexed="81"/>
            <rFont val="Tahoma"/>
            <family val="2"/>
          </rPr>
          <t>HP:</t>
        </r>
        <r>
          <rPr>
            <sz val="9"/>
            <color indexed="81"/>
            <rFont val="Tahoma"/>
            <family val="2"/>
          </rPr>
          <t xml:space="preserve">
FALTA PS35</t>
        </r>
      </text>
    </comment>
    <comment ref="T292" authorId="1" shapeId="0" xr:uid="{A96AFEF1-A455-482B-8DE9-1DAA9B1968DA}">
      <text>
        <r>
          <rPr>
            <b/>
            <sz val="9"/>
            <color indexed="81"/>
            <rFont val="Tahoma"/>
            <family val="2"/>
          </rPr>
          <t>HP:</t>
        </r>
        <r>
          <rPr>
            <sz val="9"/>
            <color indexed="81"/>
            <rFont val="Tahoma"/>
            <family val="2"/>
          </rPr>
          <t xml:space="preserve">
FABRICAICON DE DADO DE ANCLAJE</t>
        </r>
      </text>
    </comment>
    <comment ref="I293" authorId="1" shapeId="0" xr:uid="{F226D1F1-9F31-4AC6-BA4F-4AFD37034E73}">
      <text>
        <r>
          <rPr>
            <b/>
            <sz val="9"/>
            <color indexed="81"/>
            <rFont val="Tahoma"/>
            <family val="2"/>
          </rPr>
          <t>HP:</t>
        </r>
        <r>
          <rPr>
            <sz val="9"/>
            <color indexed="81"/>
            <rFont val="Tahoma"/>
            <family val="2"/>
          </rPr>
          <t xml:space="preserve">
I: 26/2
F: </t>
        </r>
      </text>
    </comment>
    <comment ref="AE293" authorId="1" shapeId="0" xr:uid="{4316825D-8E89-4706-AB73-2DF79A632463}">
      <text>
        <r>
          <rPr>
            <b/>
            <sz val="9"/>
            <color indexed="81"/>
            <rFont val="Tahoma"/>
            <family val="2"/>
          </rPr>
          <t>HP:</t>
        </r>
        <r>
          <rPr>
            <sz val="9"/>
            <color indexed="81"/>
            <rFont val="Tahoma"/>
            <family val="2"/>
          </rPr>
          <t xml:space="preserve">
AMPLIAR CANAL DE SELLO 108.50 </t>
        </r>
      </text>
    </comment>
    <comment ref="AF293" authorId="1" shapeId="0" xr:uid="{085711FD-DF6A-4244-AA4F-7F8EB407AC2D}">
      <text>
        <r>
          <rPr>
            <b/>
            <sz val="9"/>
            <color indexed="81"/>
            <rFont val="Tahoma"/>
            <family val="2"/>
          </rPr>
          <t>HP:</t>
        </r>
        <r>
          <rPr>
            <sz val="9"/>
            <color indexed="81"/>
            <rFont val="Tahoma"/>
            <family val="2"/>
          </rPr>
          <t xml:space="preserve">
</t>
        </r>
      </text>
    </comment>
    <comment ref="I294" authorId="1" shapeId="0" xr:uid="{765F4118-2444-4278-AC2A-23EF504D959B}">
      <text>
        <r>
          <rPr>
            <b/>
            <sz val="9"/>
            <color indexed="81"/>
            <rFont val="Tahoma"/>
            <family val="2"/>
          </rPr>
          <t>HP:</t>
        </r>
        <r>
          <rPr>
            <sz val="9"/>
            <color indexed="81"/>
            <rFont val="Tahoma"/>
            <family val="2"/>
          </rPr>
          <t xml:space="preserve">
I: 26/2
</t>
        </r>
      </text>
    </comment>
    <comment ref="I295" authorId="1" shapeId="0" xr:uid="{33CF186B-3A55-4B6A-BB85-EEA3C2C175FB}">
      <text>
        <r>
          <rPr>
            <b/>
            <sz val="9"/>
            <color indexed="81"/>
            <rFont val="Tahoma"/>
            <family val="2"/>
          </rPr>
          <t>HP:</t>
        </r>
        <r>
          <rPr>
            <sz val="9"/>
            <color indexed="81"/>
            <rFont val="Tahoma"/>
            <family val="2"/>
          </rPr>
          <t xml:space="preserve">
I: 14-3
F: 15-3</t>
        </r>
      </text>
    </comment>
    <comment ref="I296" authorId="1" shapeId="0" xr:uid="{D382D893-23D7-4290-9A8A-A64C5EC377F8}">
      <text>
        <r>
          <rPr>
            <b/>
            <sz val="9"/>
            <color indexed="81"/>
            <rFont val="Tahoma"/>
            <family val="2"/>
          </rPr>
          <t>HP:</t>
        </r>
        <r>
          <rPr>
            <sz val="9"/>
            <color indexed="81"/>
            <rFont val="Tahoma"/>
            <family val="2"/>
          </rPr>
          <t xml:space="preserve">
I: 26/2
F: 28/2</t>
        </r>
      </text>
    </comment>
    <comment ref="W296" authorId="1" shapeId="0" xr:uid="{C89B9C2E-27B3-4AF8-A08A-00A80C0B05CF}">
      <text>
        <r>
          <rPr>
            <b/>
            <sz val="9"/>
            <color indexed="81"/>
            <rFont val="Tahoma"/>
            <family val="2"/>
          </rPr>
          <t>HP:</t>
        </r>
        <r>
          <rPr>
            <sz val="9"/>
            <color indexed="81"/>
            <rFont val="Tahoma"/>
            <family val="2"/>
          </rPr>
          <t xml:space="preserve">
E: 24/1</t>
        </r>
      </text>
    </comment>
    <comment ref="AE296" authorId="1" shapeId="0" xr:uid="{78515ABB-7614-49FD-95F0-F687EEAB4A5F}">
      <text>
        <r>
          <rPr>
            <b/>
            <sz val="9"/>
            <color indexed="81"/>
            <rFont val="Tahoma"/>
            <family val="2"/>
          </rPr>
          <t>HP:</t>
        </r>
        <r>
          <rPr>
            <sz val="9"/>
            <color indexed="81"/>
            <rFont val="Tahoma"/>
            <family val="2"/>
          </rPr>
          <t xml:space="preserve">
AMPLIAR SELLO Y PRESELLO +2.5
</t>
        </r>
      </text>
    </comment>
    <comment ref="I297" authorId="1" shapeId="0" xr:uid="{9F181F55-2504-456B-84E7-FE5EB89BC057}">
      <text>
        <r>
          <rPr>
            <b/>
            <sz val="9"/>
            <color indexed="81"/>
            <rFont val="Tahoma"/>
            <family val="2"/>
          </rPr>
          <t>HP:</t>
        </r>
        <r>
          <rPr>
            <sz val="9"/>
            <color indexed="81"/>
            <rFont val="Tahoma"/>
            <family val="2"/>
          </rPr>
          <t xml:space="preserve">
F: 28/02</t>
        </r>
      </text>
    </comment>
    <comment ref="I298" authorId="1" shapeId="0" xr:uid="{B92D5C78-8C77-4835-BF9B-0B98EBF98224}">
      <text>
        <r>
          <rPr>
            <b/>
            <sz val="9"/>
            <color indexed="81"/>
            <rFont val="Tahoma"/>
            <family val="2"/>
          </rPr>
          <t>HP:</t>
        </r>
        <r>
          <rPr>
            <sz val="9"/>
            <color indexed="81"/>
            <rFont val="Tahoma"/>
            <family val="2"/>
          </rPr>
          <t xml:space="preserve">
I:20-3
F: 21-3</t>
        </r>
      </text>
    </comment>
    <comment ref="W298" authorId="1" shapeId="0" xr:uid="{B8032DA9-65A9-4589-B582-6015DBC31E15}">
      <text>
        <r>
          <rPr>
            <b/>
            <sz val="9"/>
            <color indexed="81"/>
            <rFont val="Tahoma"/>
            <family val="2"/>
          </rPr>
          <t>HP:</t>
        </r>
        <r>
          <rPr>
            <sz val="9"/>
            <color indexed="81"/>
            <rFont val="Tahoma"/>
            <family val="2"/>
          </rPr>
          <t xml:space="preserve">
23/1
SE DEVULEVE DEBIDO A QUE ETA FATIGADO EL MATERIAL</t>
        </r>
      </text>
    </comment>
    <comment ref="I301" authorId="1" shapeId="0" xr:uid="{2BC331AD-419D-4C68-982B-D1BC9B384C1F}">
      <text>
        <r>
          <rPr>
            <b/>
            <sz val="9"/>
            <color indexed="81"/>
            <rFont val="Tahoma"/>
            <family val="2"/>
          </rPr>
          <t>HP:</t>
        </r>
        <r>
          <rPr>
            <sz val="9"/>
            <color indexed="81"/>
            <rFont val="Tahoma"/>
            <family val="2"/>
          </rPr>
          <t xml:space="preserve">
I: 14-3
F: 15/3
</t>
        </r>
      </text>
    </comment>
    <comment ref="W301" authorId="1" shapeId="0" xr:uid="{A2FCE87D-C4CB-4BBE-8C33-D152CB9FFE9B}">
      <text>
        <r>
          <rPr>
            <b/>
            <sz val="9"/>
            <color indexed="81"/>
            <rFont val="Tahoma"/>
            <family val="2"/>
          </rPr>
          <t>HP:</t>
        </r>
        <r>
          <rPr>
            <sz val="9"/>
            <color indexed="81"/>
            <rFont val="Tahoma"/>
            <family val="2"/>
          </rPr>
          <t xml:space="preserve">
F: 11/2</t>
        </r>
      </text>
    </comment>
    <comment ref="I302" authorId="1" shapeId="0" xr:uid="{A1D73DDD-1CD8-45A0-8F29-4935342CC508}">
      <text>
        <r>
          <rPr>
            <b/>
            <sz val="9"/>
            <color indexed="81"/>
            <rFont val="Tahoma"/>
            <family val="2"/>
          </rPr>
          <t>HP:</t>
        </r>
        <r>
          <rPr>
            <sz val="9"/>
            <color indexed="81"/>
            <rFont val="Tahoma"/>
            <family val="2"/>
          </rPr>
          <t xml:space="preserve">
EMERGENCIA
I:5-4
F 5-4</t>
        </r>
      </text>
    </comment>
    <comment ref="J302" authorId="1" shapeId="0" xr:uid="{6F920DE6-8968-4662-9FE2-101282FE6558}">
      <text>
        <r>
          <rPr>
            <b/>
            <sz val="9"/>
            <color indexed="81"/>
            <rFont val="Tahoma"/>
            <family val="2"/>
          </rPr>
          <t>HP:</t>
        </r>
        <r>
          <rPr>
            <sz val="9"/>
            <color indexed="81"/>
            <rFont val="Tahoma"/>
            <family val="2"/>
          </rPr>
          <t xml:space="preserve">
FALTA PEDIR VALVULA Y SELLOS
FALTA ACERO PARA CANCAMO</t>
        </r>
      </text>
    </comment>
    <comment ref="T302" authorId="1" shapeId="0" xr:uid="{E629F5CB-9E7A-45A3-A228-006C7961CC3E}">
      <text>
        <r>
          <rPr>
            <b/>
            <sz val="9"/>
            <color indexed="81"/>
            <rFont val="Tahoma"/>
            <family val="2"/>
          </rPr>
          <t>HP:</t>
        </r>
        <r>
          <rPr>
            <sz val="9"/>
            <color indexed="81"/>
            <rFont val="Tahoma"/>
            <family val="2"/>
          </rPr>
          <t xml:space="preserve">
FABRICACION DE BOCINAS
CAMBIO DE CAÑERIA
</t>
        </r>
      </text>
    </comment>
    <comment ref="X302" authorId="1" shapeId="0" xr:uid="{3CC71381-4DBF-4DEC-992F-461F3BD06C17}">
      <text>
        <r>
          <rPr>
            <b/>
            <sz val="9"/>
            <color indexed="81"/>
            <rFont val="Tahoma"/>
            <family val="2"/>
          </rPr>
          <t>HP:</t>
        </r>
        <r>
          <rPr>
            <sz val="9"/>
            <color indexed="81"/>
            <rFont val="Tahoma"/>
            <family val="2"/>
          </rPr>
          <t xml:space="preserve">
FABRICACION DE BARRA Y CANCAMO</t>
        </r>
      </text>
    </comment>
    <comment ref="AC302" authorId="1" shapeId="0" xr:uid="{21F852C5-4C19-4623-86B2-85B950EB5E4B}">
      <text>
        <r>
          <rPr>
            <b/>
            <sz val="9"/>
            <color indexed="81"/>
            <rFont val="Tahoma"/>
            <family val="2"/>
          </rPr>
          <t>HP:</t>
        </r>
        <r>
          <rPr>
            <sz val="9"/>
            <color indexed="81"/>
            <rFont val="Tahoma"/>
            <family val="2"/>
          </rPr>
          <t xml:space="preserve">
FABRICAR  BOCINA</t>
        </r>
      </text>
    </comment>
    <comment ref="AE302" authorId="1" shapeId="0" xr:uid="{8DFBC42B-904C-47F2-8816-6A7FC4A1AFA6}">
      <text>
        <r>
          <rPr>
            <b/>
            <sz val="9"/>
            <color indexed="81"/>
            <rFont val="Tahoma"/>
            <family val="2"/>
          </rPr>
          <t>HP:</t>
        </r>
        <r>
          <rPr>
            <sz val="9"/>
            <color indexed="81"/>
            <rFont val="Tahoma"/>
            <family val="2"/>
          </rPr>
          <t xml:space="preserve">
AGUJEROS</t>
        </r>
      </text>
    </comment>
    <comment ref="AF302" authorId="1" shapeId="0" xr:uid="{3AF4CBD6-0F06-4F53-AD7F-74957521E88E}">
      <text>
        <r>
          <rPr>
            <b/>
            <sz val="9"/>
            <color indexed="81"/>
            <rFont val="Tahoma"/>
            <family val="2"/>
          </rPr>
          <t>HP:</t>
        </r>
        <r>
          <rPr>
            <sz val="9"/>
            <color indexed="81"/>
            <rFont val="Tahoma"/>
            <family val="2"/>
          </rPr>
          <t xml:space="preserve">
FABRICACION</t>
        </r>
      </text>
    </comment>
    <comment ref="I303" authorId="1" shapeId="0" xr:uid="{8FE6E286-9D0E-4925-923C-BB2463255294}">
      <text>
        <r>
          <rPr>
            <b/>
            <sz val="9"/>
            <color indexed="81"/>
            <rFont val="Tahoma"/>
            <family val="2"/>
          </rPr>
          <t>HP:</t>
        </r>
        <r>
          <rPr>
            <sz val="9"/>
            <color indexed="81"/>
            <rFont val="Tahoma"/>
            <family val="2"/>
          </rPr>
          <t xml:space="preserve">
I: 13-3
F:14-3</t>
        </r>
      </text>
    </comment>
    <comment ref="W303" authorId="1" shapeId="0" xr:uid="{89793EDC-C257-4B76-81F0-EF9E4E121C8B}">
      <text>
        <r>
          <rPr>
            <b/>
            <sz val="9"/>
            <color indexed="81"/>
            <rFont val="Tahoma"/>
            <family val="2"/>
          </rPr>
          <t>HP:</t>
        </r>
        <r>
          <rPr>
            <sz val="9"/>
            <color indexed="81"/>
            <rFont val="Tahoma"/>
            <family val="2"/>
          </rPr>
          <t xml:space="preserve">
I: 17/2</t>
        </r>
      </text>
    </comment>
    <comment ref="I304" authorId="1" shapeId="0" xr:uid="{E0FC0D2F-9C87-4DA1-A46A-34C8CC0136E4}">
      <text>
        <r>
          <rPr>
            <b/>
            <sz val="9"/>
            <color indexed="81"/>
            <rFont val="Tahoma"/>
            <family val="2"/>
          </rPr>
          <t>HP:</t>
        </r>
        <r>
          <rPr>
            <sz val="9"/>
            <color indexed="81"/>
            <rFont val="Tahoma"/>
            <family val="2"/>
          </rPr>
          <t xml:space="preserve">
I: 31-3
F: 14-3</t>
        </r>
      </text>
    </comment>
    <comment ref="N304" authorId="1" shapeId="0" xr:uid="{48C6E166-7591-486B-8F1A-93F3E1CD4598}">
      <text>
        <r>
          <rPr>
            <b/>
            <sz val="9"/>
            <color indexed="81"/>
            <rFont val="Tahoma"/>
            <family val="2"/>
          </rPr>
          <t>HP:</t>
        </r>
        <r>
          <rPr>
            <sz val="9"/>
            <color indexed="81"/>
            <rFont val="Tahoma"/>
            <family val="2"/>
          </rPr>
          <t xml:space="preserve">
SOLO LIMPIEZA</t>
        </r>
      </text>
    </comment>
    <comment ref="I305" authorId="1" shapeId="0" xr:uid="{DA8B655A-362B-4E81-BA8F-A7BEBA1CF2C2}">
      <text>
        <r>
          <rPr>
            <b/>
            <sz val="9"/>
            <color indexed="81"/>
            <rFont val="Tahoma"/>
            <family val="2"/>
          </rPr>
          <t>HP:</t>
        </r>
        <r>
          <rPr>
            <sz val="9"/>
            <color indexed="81"/>
            <rFont val="Tahoma"/>
            <family val="2"/>
          </rPr>
          <t xml:space="preserve">
NO HAY BLADDER
F: 6-3</t>
        </r>
      </text>
    </comment>
    <comment ref="N305" authorId="1" shapeId="0" xr:uid="{EA8EC5CF-0753-4D11-92D7-E64B29A8F74A}">
      <text>
        <r>
          <rPr>
            <b/>
            <sz val="9"/>
            <color indexed="81"/>
            <rFont val="Tahoma"/>
            <family val="2"/>
          </rPr>
          <t>HP:</t>
        </r>
        <r>
          <rPr>
            <sz val="9"/>
            <color indexed="81"/>
            <rFont val="Tahoma"/>
            <family val="2"/>
          </rPr>
          <t xml:space="preserve">
SOLO LIMPIEZA</t>
        </r>
      </text>
    </comment>
    <comment ref="I306" authorId="1" shapeId="0" xr:uid="{7AA60351-1A88-4CB8-89F2-1CA346B7E493}">
      <text>
        <r>
          <rPr>
            <b/>
            <sz val="9"/>
            <color indexed="81"/>
            <rFont val="Tahoma"/>
            <family val="2"/>
          </rPr>
          <t>HP:</t>
        </r>
        <r>
          <rPr>
            <sz val="9"/>
            <color indexed="81"/>
            <rFont val="Tahoma"/>
            <family val="2"/>
          </rPr>
          <t xml:space="preserve">
F: 15-3</t>
        </r>
      </text>
    </comment>
    <comment ref="W306" authorId="1" shapeId="0" xr:uid="{6418A23C-AE57-4D9E-8ADF-E0FB97FE4632}">
      <text>
        <r>
          <rPr>
            <b/>
            <sz val="9"/>
            <color indexed="81"/>
            <rFont val="Tahoma"/>
            <family val="2"/>
          </rPr>
          <t>HP:</t>
        </r>
        <r>
          <rPr>
            <sz val="9"/>
            <color indexed="81"/>
            <rFont val="Tahoma"/>
            <family val="2"/>
          </rPr>
          <t xml:space="preserve">
E: 24/1
F: 11/2</t>
        </r>
      </text>
    </comment>
    <comment ref="I307" authorId="1" shapeId="0" xr:uid="{32D931F6-A33C-41A4-BF92-4978C4B22E14}">
      <text>
        <r>
          <rPr>
            <b/>
            <sz val="9"/>
            <color indexed="81"/>
            <rFont val="Tahoma"/>
            <family val="2"/>
          </rPr>
          <t>HP:</t>
        </r>
        <r>
          <rPr>
            <sz val="9"/>
            <color indexed="81"/>
            <rFont val="Tahoma"/>
            <family val="2"/>
          </rPr>
          <t xml:space="preserve">
I:17.3
F:18-3</t>
        </r>
      </text>
    </comment>
    <comment ref="I309" authorId="1" shapeId="0" xr:uid="{38088FD6-6F8C-40CA-8209-4E2A5D12ED11}">
      <text>
        <r>
          <rPr>
            <b/>
            <sz val="9"/>
            <color indexed="81"/>
            <rFont val="Tahoma"/>
            <family val="2"/>
          </rPr>
          <t>HP:</t>
        </r>
        <r>
          <rPr>
            <sz val="9"/>
            <color indexed="81"/>
            <rFont val="Tahoma"/>
            <family val="2"/>
          </rPr>
          <t xml:space="preserve">
F: 21-2</t>
        </r>
      </text>
    </comment>
    <comment ref="W309" authorId="1" shapeId="0" xr:uid="{D2F14614-0E68-44E5-ABE2-179CFA767BDA}">
      <text>
        <r>
          <rPr>
            <b/>
            <sz val="9"/>
            <color indexed="81"/>
            <rFont val="Tahoma"/>
            <family val="2"/>
          </rPr>
          <t>HP:</t>
        </r>
        <r>
          <rPr>
            <sz val="9"/>
            <color indexed="81"/>
            <rFont val="Tahoma"/>
            <family val="2"/>
          </rPr>
          <t xml:space="preserve">
E: 23/1
F: 11/2</t>
        </r>
      </text>
    </comment>
    <comment ref="W310" authorId="1" shapeId="0" xr:uid="{0C480074-ADB8-479C-864B-94A38A3C071C}">
      <text>
        <r>
          <rPr>
            <b/>
            <sz val="9"/>
            <color indexed="81"/>
            <rFont val="Tahoma"/>
            <family val="2"/>
          </rPr>
          <t>HP:</t>
        </r>
        <r>
          <rPr>
            <sz val="9"/>
            <color indexed="81"/>
            <rFont val="Tahoma"/>
            <family val="2"/>
          </rPr>
          <t xml:space="preserve">
E: 23/1
</t>
        </r>
      </text>
    </comment>
    <comment ref="AI310" authorId="1" shapeId="0" xr:uid="{9AEE37A4-4C2D-4841-BCAC-4E24F898FBA9}">
      <text>
        <r>
          <rPr>
            <b/>
            <sz val="9"/>
            <color indexed="81"/>
            <rFont val="Tahoma"/>
            <family val="2"/>
          </rPr>
          <t>HP:</t>
        </r>
        <r>
          <rPr>
            <sz val="9"/>
            <color indexed="81"/>
            <rFont val="Tahoma"/>
            <family val="2"/>
          </rPr>
          <t xml:space="preserve">
COMPRAR NUEVO</t>
        </r>
      </text>
    </comment>
    <comment ref="I311" authorId="1" shapeId="0" xr:uid="{EB14EAA7-7445-417A-9933-71B6D2C10D0A}">
      <text>
        <r>
          <rPr>
            <b/>
            <sz val="9"/>
            <color indexed="81"/>
            <rFont val="Tahoma"/>
            <family val="2"/>
          </rPr>
          <t>HP:</t>
        </r>
        <r>
          <rPr>
            <sz val="9"/>
            <color indexed="81"/>
            <rFont val="Tahoma"/>
            <family val="2"/>
          </rPr>
          <t xml:space="preserve">
I: 13-3
F- 14-3
</t>
        </r>
      </text>
    </comment>
    <comment ref="W311" authorId="1" shapeId="0" xr:uid="{E22BC51D-8ED7-4784-B9D8-00B1C150183F}">
      <text>
        <r>
          <rPr>
            <b/>
            <sz val="9"/>
            <color indexed="81"/>
            <rFont val="Tahoma"/>
            <family val="2"/>
          </rPr>
          <t>HP:</t>
        </r>
        <r>
          <rPr>
            <sz val="9"/>
            <color indexed="81"/>
            <rFont val="Tahoma"/>
            <family val="2"/>
          </rPr>
          <t xml:space="preserve">
I: 7/2</t>
        </r>
      </text>
    </comment>
    <comment ref="I312" authorId="1" shapeId="0" xr:uid="{B5B12CBB-D885-4BD8-B27A-182D0285D2E2}">
      <text>
        <r>
          <rPr>
            <b/>
            <sz val="9"/>
            <color indexed="81"/>
            <rFont val="Tahoma"/>
            <family val="2"/>
          </rPr>
          <t>HP:</t>
        </r>
        <r>
          <rPr>
            <sz val="9"/>
            <color indexed="81"/>
            <rFont val="Tahoma"/>
            <family val="2"/>
          </rPr>
          <t xml:space="preserve">
II:19-3
F:20-3</t>
        </r>
      </text>
    </comment>
    <comment ref="T312" authorId="1" shapeId="0" xr:uid="{A391F182-AA9C-4467-B027-3C1BA5A9A821}">
      <text>
        <r>
          <rPr>
            <b/>
            <sz val="9"/>
            <color indexed="81"/>
            <rFont val="Tahoma"/>
            <family val="2"/>
          </rPr>
          <t>HP:</t>
        </r>
        <r>
          <rPr>
            <sz val="9"/>
            <color indexed="81"/>
            <rFont val="Tahoma"/>
            <family val="2"/>
          </rPr>
          <t xml:space="preserve">
CAMBIO DE DADOS DE ANCLAJE</t>
        </r>
      </text>
    </comment>
    <comment ref="AE312" authorId="1" shapeId="0" xr:uid="{4B336C56-9105-4FCB-88E6-BFC92D80899E}">
      <text>
        <r>
          <rPr>
            <b/>
            <sz val="9"/>
            <color indexed="81"/>
            <rFont val="Tahoma"/>
            <family val="2"/>
          </rPr>
          <t>HP:</t>
        </r>
        <r>
          <rPr>
            <sz val="9"/>
            <color indexed="81"/>
            <rFont val="Tahoma"/>
            <family val="2"/>
          </rPr>
          <t xml:space="preserve">
RELLENO Y ESMERILADO DE CARAS LATERALES</t>
        </r>
      </text>
    </comment>
    <comment ref="I313" authorId="1" shapeId="0" xr:uid="{19366752-53FB-4683-AC7F-06A3FD241D56}">
      <text>
        <r>
          <rPr>
            <b/>
            <sz val="9"/>
            <color indexed="81"/>
            <rFont val="Tahoma"/>
            <family val="2"/>
          </rPr>
          <t>HP:</t>
        </r>
        <r>
          <rPr>
            <sz val="9"/>
            <color indexed="81"/>
            <rFont val="Tahoma"/>
            <family val="2"/>
          </rPr>
          <t xml:space="preserve">
I:20-3
F:21-3
</t>
        </r>
      </text>
    </comment>
    <comment ref="W313" authorId="1" shapeId="0" xr:uid="{D099AC95-5F3F-4B18-BA13-7F403EB1243E}">
      <text>
        <r>
          <rPr>
            <b/>
            <sz val="9"/>
            <color indexed="81"/>
            <rFont val="Tahoma"/>
            <family val="2"/>
          </rPr>
          <t>HP:</t>
        </r>
        <r>
          <rPr>
            <sz val="9"/>
            <color indexed="81"/>
            <rFont val="Tahoma"/>
            <family val="2"/>
          </rPr>
          <t xml:space="preserve">
I: 11/2</t>
        </r>
      </text>
    </comment>
    <comment ref="W314" authorId="1" shapeId="0" xr:uid="{E45D6BF5-F697-4327-B1B6-5ACFBD0E6531}">
      <text>
        <r>
          <rPr>
            <b/>
            <sz val="9"/>
            <color indexed="81"/>
            <rFont val="Tahoma"/>
            <family val="2"/>
          </rPr>
          <t>HP:</t>
        </r>
        <r>
          <rPr>
            <sz val="9"/>
            <color indexed="81"/>
            <rFont val="Tahoma"/>
            <family val="2"/>
          </rPr>
          <t xml:space="preserve">
E: 24/1
F: 11/2</t>
        </r>
      </text>
    </comment>
    <comment ref="I315" authorId="1" shapeId="0" xr:uid="{3477DD69-EF37-4224-B3D7-36308C6D2322}">
      <text>
        <r>
          <rPr>
            <b/>
            <sz val="9"/>
            <color indexed="81"/>
            <rFont val="Tahoma"/>
            <family val="2"/>
          </rPr>
          <t>HP:</t>
        </r>
        <r>
          <rPr>
            <sz val="9"/>
            <color indexed="81"/>
            <rFont val="Tahoma"/>
            <family val="2"/>
          </rPr>
          <t xml:space="preserve">
i: 26-3
f: 27-3
</t>
        </r>
      </text>
    </comment>
    <comment ref="W315" authorId="1" shapeId="0" xr:uid="{9227F5FE-8974-4E21-AB9F-5165A3484FE0}">
      <text>
        <r>
          <rPr>
            <b/>
            <sz val="9"/>
            <color indexed="81"/>
            <rFont val="Tahoma"/>
            <family val="2"/>
          </rPr>
          <t>HP:</t>
        </r>
        <r>
          <rPr>
            <sz val="9"/>
            <color indexed="81"/>
            <rFont val="Tahoma"/>
            <family val="2"/>
          </rPr>
          <t xml:space="preserve">
11/2
SE FUE SIN RELLENAR</t>
        </r>
      </text>
    </comment>
    <comment ref="AE315" authorId="1" shapeId="0" xr:uid="{ECA8B19D-5F89-420A-9A0F-8EB070F85270}">
      <text>
        <r>
          <rPr>
            <b/>
            <sz val="9"/>
            <color indexed="81"/>
            <rFont val="Tahoma"/>
            <family val="2"/>
          </rPr>
          <t>HP:</t>
        </r>
        <r>
          <rPr>
            <sz val="9"/>
            <color indexed="81"/>
            <rFont val="Tahoma"/>
            <family val="2"/>
          </rPr>
          <t xml:space="preserve">
AMPLIAR CANAL DE BUFFER +2.5 
AMPLIAR DIAMETRO DE SEÑÑP 95.60</t>
        </r>
      </text>
    </comment>
    <comment ref="I316" authorId="1" shapeId="0" xr:uid="{7D6EB5E4-ACE8-4946-88C4-09E0F347058A}">
      <text>
        <r>
          <rPr>
            <b/>
            <sz val="9"/>
            <color indexed="81"/>
            <rFont val="Tahoma"/>
            <family val="2"/>
          </rPr>
          <t>HP:</t>
        </r>
        <r>
          <rPr>
            <sz val="9"/>
            <color indexed="81"/>
            <rFont val="Tahoma"/>
            <family val="2"/>
          </rPr>
          <t xml:space="preserve">
I: 17:3 
F: 18:3</t>
        </r>
      </text>
    </comment>
    <comment ref="T316" authorId="1" shapeId="0" xr:uid="{C4EAA22B-0FA5-473E-9282-34809928DA70}">
      <text>
        <r>
          <rPr>
            <b/>
            <sz val="9"/>
            <color indexed="81"/>
            <rFont val="Tahoma"/>
            <family val="2"/>
          </rPr>
          <t>HP:</t>
        </r>
        <r>
          <rPr>
            <sz val="9"/>
            <color indexed="81"/>
            <rFont val="Tahoma"/>
            <family val="2"/>
          </rPr>
          <t xml:space="preserve">
CAMBIO DE DADOS DE ANCLAJE</t>
        </r>
      </text>
    </comment>
    <comment ref="AE316" authorId="1" shapeId="0" xr:uid="{F5885FC8-8B9C-40F1-BAE3-63BFD6264542}">
      <text>
        <r>
          <rPr>
            <b/>
            <sz val="9"/>
            <color indexed="81"/>
            <rFont val="Tahoma"/>
            <family val="2"/>
          </rPr>
          <t>HP:</t>
        </r>
        <r>
          <rPr>
            <sz val="9"/>
            <color indexed="81"/>
            <rFont val="Tahoma"/>
            <family val="2"/>
          </rPr>
          <t xml:space="preserve">
RELLENO Y ESMERILADO DE CARAS LATERALES</t>
        </r>
      </text>
    </comment>
    <comment ref="I317" authorId="1" shapeId="0" xr:uid="{A2A3D9D1-8532-4286-8B27-F4E25917218B}">
      <text>
        <r>
          <rPr>
            <b/>
            <sz val="9"/>
            <color indexed="81"/>
            <rFont val="Tahoma"/>
            <family val="2"/>
          </rPr>
          <t>HP:</t>
        </r>
        <r>
          <rPr>
            <sz val="9"/>
            <color indexed="81"/>
            <rFont val="Tahoma"/>
            <family val="2"/>
          </rPr>
          <t xml:space="preserve">
I: 17:3 
F: 18:3</t>
        </r>
      </text>
    </comment>
    <comment ref="M317" authorId="1" shapeId="0" xr:uid="{B7DB70FE-54CD-45C4-9008-A41E10509BC6}">
      <text>
        <r>
          <rPr>
            <b/>
            <sz val="9"/>
            <color indexed="81"/>
            <rFont val="Tahoma"/>
            <family val="2"/>
          </rPr>
          <t>HP:</t>
        </r>
        <r>
          <rPr>
            <sz val="9"/>
            <color indexed="81"/>
            <rFont val="Tahoma"/>
            <family val="2"/>
          </rPr>
          <t xml:space="preserve">
Y REPASADO DE MACHO</t>
        </r>
      </text>
    </comment>
    <comment ref="T317" authorId="1" shapeId="0" xr:uid="{E11698C4-6380-410B-B5CC-B852C2F83F18}">
      <text>
        <r>
          <rPr>
            <b/>
            <sz val="9"/>
            <color indexed="81"/>
            <rFont val="Tahoma"/>
            <family val="2"/>
          </rPr>
          <t xml:space="preserve">
FABRICACION DE PLANCHA ESCALONADA</t>
        </r>
      </text>
    </comment>
    <comment ref="AE317" authorId="1" shapeId="0" xr:uid="{62BE132B-1422-44A4-9AC7-CC7360158403}">
      <text>
        <r>
          <rPr>
            <b/>
            <sz val="9"/>
            <color indexed="81"/>
            <rFont val="Tahoma"/>
            <family val="2"/>
          </rPr>
          <t>HP:</t>
        </r>
        <r>
          <rPr>
            <sz val="9"/>
            <color indexed="81"/>
            <rFont val="Tahoma"/>
            <family val="2"/>
          </rPr>
          <t xml:space="preserve">
RELLENO Y ESMERILADO DE CARAS LATERALES</t>
        </r>
      </text>
    </comment>
    <comment ref="I318" authorId="1" shapeId="0" xr:uid="{566DC156-F0C2-4C63-B144-1B3059656A54}">
      <text>
        <r>
          <rPr>
            <b/>
            <sz val="9"/>
            <color indexed="81"/>
            <rFont val="Tahoma"/>
            <family val="2"/>
          </rPr>
          <t>HP:</t>
        </r>
        <r>
          <rPr>
            <sz val="9"/>
            <color indexed="81"/>
            <rFont val="Tahoma"/>
            <family val="2"/>
          </rPr>
          <t xml:space="preserve">
I: 13/3
F: 14-3
</t>
        </r>
      </text>
    </comment>
    <comment ref="W318" authorId="1" shapeId="0" xr:uid="{F1478A2D-5DBC-44E0-9888-7DB69D82AC28}">
      <text>
        <r>
          <rPr>
            <b/>
            <sz val="9"/>
            <color indexed="81"/>
            <rFont val="Tahoma"/>
            <family val="2"/>
          </rPr>
          <t>HP:</t>
        </r>
        <r>
          <rPr>
            <sz val="9"/>
            <color indexed="81"/>
            <rFont val="Tahoma"/>
            <family val="2"/>
          </rPr>
          <t xml:space="preserve">
E: 24/1</t>
        </r>
      </text>
    </comment>
    <comment ref="I320" authorId="1" shapeId="0" xr:uid="{DBDA73C5-D9B1-4621-8A3F-74394D9B26FE}">
      <text>
        <r>
          <rPr>
            <b/>
            <sz val="9"/>
            <color indexed="81"/>
            <rFont val="Tahoma"/>
            <family val="2"/>
          </rPr>
          <t>HP:</t>
        </r>
        <r>
          <rPr>
            <sz val="9"/>
            <color indexed="81"/>
            <rFont val="Tahoma"/>
            <family val="2"/>
          </rPr>
          <t xml:space="preserve">
I:17.3
F:18-3</t>
        </r>
      </text>
    </comment>
    <comment ref="AI320" authorId="1" shapeId="0" xr:uid="{D8436B77-F872-41EF-9472-59BB3CDBE6F7}">
      <text>
        <r>
          <rPr>
            <b/>
            <sz val="9"/>
            <color indexed="81"/>
            <rFont val="Tahoma"/>
            <family val="2"/>
          </rPr>
          <t>HP:</t>
        </r>
        <r>
          <rPr>
            <sz val="9"/>
            <color indexed="81"/>
            <rFont val="Tahoma"/>
            <family val="2"/>
          </rPr>
          <t xml:space="preserve">
NUEVO</t>
        </r>
      </text>
    </comment>
    <comment ref="I321" authorId="1" shapeId="0" xr:uid="{5CEC521B-BB07-468D-A19C-3CC708A2A60E}">
      <text>
        <r>
          <rPr>
            <b/>
            <sz val="9"/>
            <color indexed="81"/>
            <rFont val="Tahoma"/>
            <family val="2"/>
          </rPr>
          <t>HP:</t>
        </r>
        <r>
          <rPr>
            <sz val="9"/>
            <color indexed="81"/>
            <rFont val="Tahoma"/>
            <family val="2"/>
          </rPr>
          <t xml:space="preserve">
I: 31-3
f: 31-3</t>
        </r>
      </text>
    </comment>
    <comment ref="W321" authorId="1" shapeId="0" xr:uid="{E79664AA-C2ED-4AB9-BD59-506493980DAE}">
      <text>
        <r>
          <rPr>
            <b/>
            <sz val="9"/>
            <color indexed="81"/>
            <rFont val="Tahoma"/>
            <family val="2"/>
          </rPr>
          <t>HP:</t>
        </r>
        <r>
          <rPr>
            <sz val="9"/>
            <color indexed="81"/>
            <rFont val="Tahoma"/>
            <family val="2"/>
          </rPr>
          <t xml:space="preserve">
I. 10/2
</t>
        </r>
      </text>
    </comment>
    <comment ref="AF321" authorId="1" shapeId="0" xr:uid="{9DE875C0-204B-47E9-A228-EF4EA343E1E7}">
      <text>
        <r>
          <rPr>
            <b/>
            <sz val="9"/>
            <color indexed="81"/>
            <rFont val="Tahoma"/>
            <family val="2"/>
          </rPr>
          <t>HP:</t>
        </r>
        <r>
          <rPr>
            <sz val="9"/>
            <color indexed="81"/>
            <rFont val="Tahoma"/>
            <family val="2"/>
          </rPr>
          <t xml:space="preserve">
FABRICACION DE TAPA EN UN3RO</t>
        </r>
      </text>
    </comment>
    <comment ref="AH321" authorId="1" shapeId="0" xr:uid="{5A6541E5-A371-4CC8-9ED4-F786E7F6C29C}">
      <text>
        <r>
          <rPr>
            <b/>
            <sz val="9"/>
            <color indexed="81"/>
            <rFont val="Tahoma"/>
            <family val="2"/>
          </rPr>
          <t>HP:</t>
        </r>
        <r>
          <rPr>
            <sz val="9"/>
            <color indexed="81"/>
            <rFont val="Tahoma"/>
            <family val="2"/>
          </rPr>
          <t xml:space="preserve">
RECTIFICAR ALTURA Y DIAMETRO DE GUIA</t>
        </r>
      </text>
    </comment>
    <comment ref="I322" authorId="1" shapeId="0" xr:uid="{9562146C-5121-42EC-9565-03444A6DED2E}">
      <text>
        <r>
          <rPr>
            <b/>
            <sz val="9"/>
            <color indexed="81"/>
            <rFont val="Tahoma"/>
            <family val="2"/>
          </rPr>
          <t>HP:</t>
        </r>
        <r>
          <rPr>
            <sz val="9"/>
            <color indexed="81"/>
            <rFont val="Tahoma"/>
            <family val="2"/>
          </rPr>
          <t xml:space="preserve">
DEVOLUCION</t>
        </r>
      </text>
    </comment>
    <comment ref="J322" authorId="1" shapeId="0" xr:uid="{52B245EE-A3E4-46CF-9096-7CEAE4871E46}">
      <text>
        <r>
          <rPr>
            <b/>
            <sz val="9"/>
            <color indexed="81"/>
            <rFont val="Tahoma"/>
            <family val="2"/>
          </rPr>
          <t>HP:</t>
        </r>
        <r>
          <rPr>
            <sz val="9"/>
            <color indexed="81"/>
            <rFont val="Tahoma"/>
            <family val="2"/>
          </rPr>
          <t xml:space="preserve">
FALTA LISTADO DE SELLOS</t>
        </r>
      </text>
    </comment>
    <comment ref="I323" authorId="1" shapeId="0" xr:uid="{052761E6-6338-4B1E-A106-A8A1B680C321}">
      <text>
        <r>
          <rPr>
            <b/>
            <sz val="9"/>
            <color indexed="81"/>
            <rFont val="Tahoma"/>
            <family val="2"/>
          </rPr>
          <t>HP:</t>
        </r>
        <r>
          <rPr>
            <sz val="9"/>
            <color indexed="81"/>
            <rFont val="Tahoma"/>
            <family val="2"/>
          </rPr>
          <t xml:space="preserve">
DEVOLUCION</t>
        </r>
      </text>
    </comment>
    <comment ref="I324" authorId="1" shapeId="0" xr:uid="{26E402BE-8270-4A9C-AF9C-BCDBEBA55A0C}">
      <text>
        <r>
          <rPr>
            <b/>
            <sz val="9"/>
            <color indexed="81"/>
            <rFont val="Tahoma"/>
            <family val="2"/>
          </rPr>
          <t>HP:</t>
        </r>
        <r>
          <rPr>
            <sz val="9"/>
            <color indexed="81"/>
            <rFont val="Tahoma"/>
            <family val="2"/>
          </rPr>
          <t xml:space="preserve">
i: 21-3
f: 21-3</t>
        </r>
      </text>
    </comment>
    <comment ref="G325" authorId="1" shapeId="0" xr:uid="{586A641F-AF58-4FBB-B49D-6315C0AB03FB}">
      <text>
        <r>
          <rPr>
            <b/>
            <sz val="9"/>
            <color indexed="81"/>
            <rFont val="Tahoma"/>
            <family val="2"/>
          </rPr>
          <t>HP:</t>
        </r>
        <r>
          <rPr>
            <sz val="9"/>
            <color indexed="81"/>
            <rFont val="Tahoma"/>
            <family val="2"/>
          </rPr>
          <t xml:space="preserve">
I: 14-4
F: 16-4</t>
        </r>
      </text>
    </comment>
    <comment ref="W325" authorId="1" shapeId="0" xr:uid="{306EBBE6-5564-4D6E-874F-BB177B48C56D}">
      <text>
        <r>
          <rPr>
            <b/>
            <sz val="9"/>
            <color indexed="81"/>
            <rFont val="Tahoma"/>
            <family val="2"/>
          </rPr>
          <t>HP:</t>
        </r>
        <r>
          <rPr>
            <sz val="9"/>
            <color indexed="81"/>
            <rFont val="Tahoma"/>
            <family val="2"/>
          </rPr>
          <t xml:space="preserve">
I: 3/2
</t>
        </r>
      </text>
    </comment>
    <comment ref="AE325" authorId="1" shapeId="0" xr:uid="{58998C9C-3DC2-4DE4-AC2B-B81DB89684BC}">
      <text>
        <r>
          <rPr>
            <b/>
            <sz val="9"/>
            <color indexed="81"/>
            <rFont val="Tahoma"/>
            <family val="2"/>
          </rPr>
          <t>HP:</t>
        </r>
        <r>
          <rPr>
            <sz val="9"/>
            <color indexed="81"/>
            <rFont val="Tahoma"/>
            <family val="2"/>
          </rPr>
          <t xml:space="preserve">
RELLENO Y ESMERILADO DE CARAS LATERALES</t>
        </r>
      </text>
    </comment>
    <comment ref="G326" authorId="1" shapeId="0" xr:uid="{8EC7D16D-26CA-4DA4-BC1A-55BFA77241D2}">
      <text>
        <r>
          <rPr>
            <b/>
            <sz val="9"/>
            <color indexed="81"/>
            <rFont val="Tahoma"/>
            <family val="2"/>
          </rPr>
          <t>HP:</t>
        </r>
        <r>
          <rPr>
            <sz val="9"/>
            <color indexed="81"/>
            <rFont val="Tahoma"/>
            <family val="2"/>
          </rPr>
          <t xml:space="preserve">
I:22-4
F: 24-4
</t>
        </r>
      </text>
    </comment>
    <comment ref="W326" authorId="1" shapeId="0" xr:uid="{64E2FB03-F562-4F9E-ADD0-998212F6AAC7}">
      <text>
        <r>
          <rPr>
            <b/>
            <sz val="9"/>
            <color indexed="81"/>
            <rFont val="Tahoma"/>
            <family val="2"/>
          </rPr>
          <t>HP:</t>
        </r>
        <r>
          <rPr>
            <sz val="9"/>
            <color indexed="81"/>
            <rFont val="Tahoma"/>
            <family val="2"/>
          </rPr>
          <t xml:space="preserve">
I. 10/2
</t>
        </r>
      </text>
    </comment>
    <comment ref="G327" authorId="1" shapeId="0" xr:uid="{563C0199-153F-495F-AF14-ABCEA50B7220}">
      <text>
        <r>
          <rPr>
            <b/>
            <sz val="9"/>
            <color indexed="81"/>
            <rFont val="Tahoma"/>
            <family val="2"/>
          </rPr>
          <t>HP:</t>
        </r>
        <r>
          <rPr>
            <sz val="9"/>
            <color indexed="81"/>
            <rFont val="Tahoma"/>
            <family val="2"/>
          </rPr>
          <t xml:space="preserve">
I:22-4
F:23-4
</t>
        </r>
      </text>
    </comment>
    <comment ref="AR327" authorId="1" shapeId="0" xr:uid="{5067C0D9-42BE-4D89-A161-A34A3B50150B}">
      <text>
        <r>
          <rPr>
            <b/>
            <sz val="9"/>
            <color indexed="81"/>
            <rFont val="Tahoma"/>
            <family val="2"/>
          </rPr>
          <t>HP:</t>
        </r>
        <r>
          <rPr>
            <sz val="9"/>
            <color indexed="81"/>
            <rFont val="Tahoma"/>
            <family val="2"/>
          </rPr>
          <t xml:space="preserve">
I: 4/2</t>
        </r>
      </text>
    </comment>
    <comment ref="G328" authorId="1" shapeId="0" xr:uid="{0001A673-4570-48F7-928D-A235AE989C41}">
      <text>
        <r>
          <rPr>
            <b/>
            <sz val="9"/>
            <color indexed="81"/>
            <rFont val="Tahoma"/>
            <family val="2"/>
          </rPr>
          <t>HP:</t>
        </r>
        <r>
          <rPr>
            <sz val="9"/>
            <color indexed="81"/>
            <rFont val="Tahoma"/>
            <family val="2"/>
          </rPr>
          <t xml:space="preserve">
F: 28/4</t>
        </r>
      </text>
    </comment>
    <comment ref="AR328" authorId="1" shapeId="0" xr:uid="{9F2E2D4A-6A87-4A06-8AD8-074A68C1C25E}">
      <text>
        <r>
          <rPr>
            <b/>
            <sz val="9"/>
            <color indexed="81"/>
            <rFont val="Tahoma"/>
            <family val="2"/>
          </rPr>
          <t>HP:</t>
        </r>
        <r>
          <rPr>
            <sz val="9"/>
            <color indexed="81"/>
            <rFont val="Tahoma"/>
            <family val="2"/>
          </rPr>
          <t xml:space="preserve">
I: 4/2</t>
        </r>
      </text>
    </comment>
    <comment ref="I329" authorId="1" shapeId="0" xr:uid="{50255397-0668-4326-B1CB-A1A2CFCC10E3}">
      <text>
        <r>
          <rPr>
            <b/>
            <sz val="9"/>
            <color indexed="81"/>
            <rFont val="Tahoma"/>
            <family val="2"/>
          </rPr>
          <t>HP:</t>
        </r>
        <r>
          <rPr>
            <sz val="9"/>
            <color indexed="81"/>
            <rFont val="Tahoma"/>
            <family val="2"/>
          </rPr>
          <t xml:space="preserve">
i: 25-3
f:26-3</t>
        </r>
      </text>
    </comment>
    <comment ref="W329" authorId="1" shapeId="0" xr:uid="{368594FB-44D8-4849-8CA2-DED1AFC2ABD0}">
      <text>
        <r>
          <rPr>
            <b/>
            <sz val="9"/>
            <color indexed="81"/>
            <rFont val="Tahoma"/>
            <family val="2"/>
          </rPr>
          <t>HP:</t>
        </r>
        <r>
          <rPr>
            <sz val="9"/>
            <color indexed="81"/>
            <rFont val="Tahoma"/>
            <family val="2"/>
          </rPr>
          <t xml:space="preserve">
I. 10/2
F: 26/2</t>
        </r>
      </text>
    </comment>
    <comment ref="AE329" authorId="1" shapeId="0" xr:uid="{98667FB8-7A2B-472B-8439-E3F53CC58AF6}">
      <text>
        <r>
          <rPr>
            <b/>
            <sz val="9"/>
            <color indexed="81"/>
            <rFont val="Tahoma"/>
            <family val="2"/>
          </rPr>
          <t>HP:</t>
        </r>
        <r>
          <rPr>
            <sz val="9"/>
            <color indexed="81"/>
            <rFont val="Tahoma"/>
            <family val="2"/>
          </rPr>
          <t xml:space="preserve">
AMPLIAR ALTURA +2.5 DE BUFFER
</t>
        </r>
      </text>
    </comment>
    <comment ref="I330" authorId="1" shapeId="0" xr:uid="{394378E0-5872-4184-B519-63BEBF1EFD0E}">
      <text>
        <r>
          <rPr>
            <b/>
            <sz val="9"/>
            <color indexed="81"/>
            <rFont val="Tahoma"/>
            <family val="2"/>
          </rPr>
          <t>HP:</t>
        </r>
        <r>
          <rPr>
            <sz val="9"/>
            <color indexed="81"/>
            <rFont val="Tahoma"/>
            <family val="2"/>
          </rPr>
          <t xml:space="preserve">
I: 20-3
F: 21-3</t>
        </r>
      </text>
    </comment>
    <comment ref="W330" authorId="1" shapeId="0" xr:uid="{1648B2AC-174F-4A35-9DC3-218E3B48D638}">
      <text>
        <r>
          <rPr>
            <b/>
            <sz val="9"/>
            <color indexed="81"/>
            <rFont val="Tahoma"/>
            <family val="2"/>
          </rPr>
          <t>HP:</t>
        </r>
        <r>
          <rPr>
            <sz val="9"/>
            <color indexed="81"/>
            <rFont val="Tahoma"/>
            <family val="2"/>
          </rPr>
          <t xml:space="preserve">
I: 7/2</t>
        </r>
      </text>
    </comment>
    <comment ref="G331" authorId="1" shapeId="0" xr:uid="{A37E0D78-4C54-4A49-A2FA-C3F3E934DF91}">
      <text>
        <r>
          <rPr>
            <b/>
            <sz val="9"/>
            <color indexed="81"/>
            <rFont val="Tahoma"/>
            <family val="2"/>
          </rPr>
          <t>HP:</t>
        </r>
        <r>
          <rPr>
            <sz val="9"/>
            <color indexed="81"/>
            <rFont val="Tahoma"/>
            <family val="2"/>
          </rPr>
          <t xml:space="preserve">
I 14-4
F 14-4
</t>
        </r>
      </text>
    </comment>
    <comment ref="N331" authorId="1" shapeId="0" xr:uid="{FEA89D76-A08E-4FC4-BB13-6BBAD5B2EAA9}">
      <text>
        <r>
          <rPr>
            <b/>
            <sz val="9"/>
            <color indexed="81"/>
            <rFont val="Tahoma"/>
            <family val="2"/>
          </rPr>
          <t>HP:</t>
        </r>
        <r>
          <rPr>
            <sz val="9"/>
            <color indexed="81"/>
            <rFont val="Tahoma"/>
            <family val="2"/>
          </rPr>
          <t xml:space="preserve">
SOLO LIMPIEZA</t>
        </r>
      </text>
    </comment>
    <comment ref="I332" authorId="1" shapeId="0" xr:uid="{A035A701-D61E-42E4-A0AF-493E6DC71647}">
      <text>
        <r>
          <rPr>
            <b/>
            <sz val="9"/>
            <color indexed="81"/>
            <rFont val="Tahoma"/>
            <family val="2"/>
          </rPr>
          <t>HP:</t>
        </r>
        <r>
          <rPr>
            <sz val="9"/>
            <color indexed="81"/>
            <rFont val="Tahoma"/>
            <family val="2"/>
          </rPr>
          <t xml:space="preserve">
I: 21-3
F: 25-3</t>
        </r>
      </text>
    </comment>
    <comment ref="W332" authorId="1" shapeId="0" xr:uid="{12C32788-AFB2-44E3-BDD9-0287DA42329D}">
      <text>
        <r>
          <rPr>
            <b/>
            <sz val="9"/>
            <color indexed="81"/>
            <rFont val="Tahoma"/>
            <family val="2"/>
          </rPr>
          <t>HP:</t>
        </r>
        <r>
          <rPr>
            <sz val="9"/>
            <color indexed="81"/>
            <rFont val="Tahoma"/>
            <family val="2"/>
          </rPr>
          <t xml:space="preserve">
I. 10/2
</t>
        </r>
      </text>
    </comment>
    <comment ref="AE332" authorId="1" shapeId="0" xr:uid="{B1A174CF-3130-4078-BE54-524F7ADCEA9C}">
      <text>
        <r>
          <rPr>
            <b/>
            <sz val="9"/>
            <color indexed="81"/>
            <rFont val="Tahoma"/>
            <family val="2"/>
          </rPr>
          <t>HP:</t>
        </r>
        <r>
          <rPr>
            <sz val="9"/>
            <color indexed="81"/>
            <rFont val="Tahoma"/>
            <family val="2"/>
          </rPr>
          <t xml:space="preserve">
APLIAR +2.5 SELLO PRINCPAL
</t>
        </r>
      </text>
    </comment>
    <comment ref="I333" authorId="1" shapeId="0" xr:uid="{D73EED5E-1540-4930-8E39-0300CF317D8E}">
      <text>
        <r>
          <rPr>
            <b/>
            <sz val="9"/>
            <color indexed="81"/>
            <rFont val="Tahoma"/>
            <family val="2"/>
          </rPr>
          <t>HP:</t>
        </r>
        <r>
          <rPr>
            <sz val="9"/>
            <color indexed="81"/>
            <rFont val="Tahoma"/>
            <family val="2"/>
          </rPr>
          <t xml:space="preserve">
I: 21-3
F: 25-3</t>
        </r>
      </text>
    </comment>
    <comment ref="W333" authorId="1" shapeId="0" xr:uid="{CDE51219-AC8D-4948-9E56-2B27FDFC169A}">
      <text>
        <r>
          <rPr>
            <b/>
            <sz val="9"/>
            <color indexed="81"/>
            <rFont val="Tahoma"/>
            <family val="2"/>
          </rPr>
          <t>HP:</t>
        </r>
        <r>
          <rPr>
            <sz val="9"/>
            <color indexed="81"/>
            <rFont val="Tahoma"/>
            <family val="2"/>
          </rPr>
          <t xml:space="preserve">
I. 10/2
</t>
        </r>
      </text>
    </comment>
    <comment ref="AE333" authorId="1" shapeId="0" xr:uid="{F3E2F08F-7C22-4E91-8D54-34A2C9E228E0}">
      <text>
        <r>
          <rPr>
            <b/>
            <sz val="9"/>
            <color indexed="81"/>
            <rFont val="Tahoma"/>
            <family val="2"/>
          </rPr>
          <t>HP:</t>
        </r>
        <r>
          <rPr>
            <sz val="9"/>
            <color indexed="81"/>
            <rFont val="Tahoma"/>
            <family val="2"/>
          </rPr>
          <t xml:space="preserve">
APLIAR +2.5 SELLO PRINCPAL
</t>
        </r>
      </text>
    </comment>
    <comment ref="I335" authorId="1" shapeId="0" xr:uid="{4E50827A-630C-481B-909C-AD5EE5E4A75B}">
      <text>
        <r>
          <rPr>
            <b/>
            <sz val="9"/>
            <color indexed="81"/>
            <rFont val="Tahoma"/>
            <family val="2"/>
          </rPr>
          <t>HP:</t>
        </r>
        <r>
          <rPr>
            <sz val="9"/>
            <color indexed="81"/>
            <rFont val="Tahoma"/>
            <family val="2"/>
          </rPr>
          <t xml:space="preserve">
I: 27-3
F: 29-3</t>
        </r>
      </text>
    </comment>
    <comment ref="X335" authorId="1" shapeId="0" xr:uid="{E27E8273-AB1F-4FED-86B6-D38DEDFCA3CE}">
      <text>
        <r>
          <rPr>
            <b/>
            <sz val="9"/>
            <color indexed="81"/>
            <rFont val="Tahoma"/>
            <family val="2"/>
          </rPr>
          <t>HP:</t>
        </r>
        <r>
          <rPr>
            <sz val="9"/>
            <color indexed="81"/>
            <rFont val="Tahoma"/>
            <family val="2"/>
          </rPr>
          <t xml:space="preserve">
CANCAMO Y BARRA</t>
        </r>
      </text>
    </comment>
    <comment ref="AE335" authorId="1" shapeId="0" xr:uid="{8B297286-0CD1-48F9-9FB0-85F9EBBC9E2B}">
      <text>
        <r>
          <rPr>
            <b/>
            <sz val="9"/>
            <color indexed="81"/>
            <rFont val="Tahoma"/>
            <family val="2"/>
          </rPr>
          <t>HP:</t>
        </r>
        <r>
          <rPr>
            <sz val="9"/>
            <color indexed="81"/>
            <rFont val="Tahoma"/>
            <family val="2"/>
          </rPr>
          <t xml:space="preserve">
RELENAR Y ESMERILAR CARA EXTERIOR</t>
        </r>
      </text>
    </comment>
    <comment ref="J336" authorId="1" shapeId="0" xr:uid="{676C38D3-CD72-4746-90A3-C0A510E2F914}">
      <text>
        <r>
          <rPr>
            <b/>
            <sz val="9"/>
            <color indexed="81"/>
            <rFont val="Tahoma"/>
            <family val="2"/>
          </rPr>
          <t>HP:</t>
        </r>
        <r>
          <rPr>
            <sz val="9"/>
            <color indexed="81"/>
            <rFont val="Tahoma"/>
            <family val="2"/>
          </rPr>
          <t xml:space="preserve">
PRIMERO SE CAMBIO 
316725 SE ARMO Y SE CAMBIO POR 318425 (CILINDRO QUE SALE)
Me quede con el tubo y vastago de la 84 el cual se cambi+o por la 320025, se armo con sellos de la 320025 y tapa de la 318425</t>
        </r>
      </text>
    </comment>
    <comment ref="W336" authorId="1" shapeId="0" xr:uid="{C9170E22-5E09-4E16-8DB8-F0DE976DFD35}">
      <text>
        <r>
          <rPr>
            <b/>
            <sz val="9"/>
            <color indexed="81"/>
            <rFont val="Tahoma"/>
            <family val="2"/>
          </rPr>
          <t>HP:</t>
        </r>
        <r>
          <rPr>
            <sz val="9"/>
            <color indexed="81"/>
            <rFont val="Tahoma"/>
            <family val="2"/>
          </rPr>
          <t xml:space="preserve">
E: 27/1
</t>
        </r>
      </text>
    </comment>
    <comment ref="W337" authorId="1" shapeId="0" xr:uid="{7282F603-7CBF-4147-A3F9-F5AF0D00C1B7}">
      <text>
        <r>
          <rPr>
            <b/>
            <sz val="9"/>
            <color indexed="81"/>
            <rFont val="Tahoma"/>
            <family val="2"/>
          </rPr>
          <t>HP:</t>
        </r>
        <r>
          <rPr>
            <sz val="9"/>
            <color indexed="81"/>
            <rFont val="Tahoma"/>
            <family val="2"/>
          </rPr>
          <t xml:space="preserve">
E: 27/1
</t>
        </r>
      </text>
    </comment>
    <comment ref="I338" authorId="1" shapeId="0" xr:uid="{752A4DB0-DB91-40D6-9994-BABD3A43416A}">
      <text>
        <r>
          <rPr>
            <b/>
            <sz val="9"/>
            <color indexed="81"/>
            <rFont val="Tahoma"/>
            <family val="2"/>
          </rPr>
          <t>HP:</t>
        </r>
        <r>
          <rPr>
            <sz val="9"/>
            <color indexed="81"/>
            <rFont val="Tahoma"/>
            <family val="2"/>
          </rPr>
          <t xml:space="preserve">
i: 21-3
F: 25-3
</t>
        </r>
      </text>
    </comment>
    <comment ref="T338" authorId="1" shapeId="0" xr:uid="{E40A89CA-50A2-4122-9DE0-2BD119848838}">
      <text>
        <r>
          <rPr>
            <b/>
            <sz val="9"/>
            <color indexed="81"/>
            <rFont val="Tahoma"/>
            <family val="2"/>
          </rPr>
          <t>HP:</t>
        </r>
        <r>
          <rPr>
            <sz val="9"/>
            <color indexed="81"/>
            <rFont val="Tahoma"/>
            <family val="2"/>
          </rPr>
          <t xml:space="preserve">
FABRICAR BOCINAS</t>
        </r>
      </text>
    </comment>
    <comment ref="W338" authorId="1" shapeId="0" xr:uid="{D8768480-15DF-4E52-A222-77944EF70E83}">
      <text>
        <r>
          <rPr>
            <b/>
            <sz val="9"/>
            <color indexed="81"/>
            <rFont val="Tahoma"/>
            <family val="2"/>
          </rPr>
          <t>HP:</t>
        </r>
        <r>
          <rPr>
            <sz val="9"/>
            <color indexed="81"/>
            <rFont val="Tahoma"/>
            <family val="2"/>
          </rPr>
          <t xml:space="preserve">
I. 10/2
</t>
        </r>
      </text>
    </comment>
    <comment ref="AC338" authorId="1" shapeId="0" xr:uid="{0363CFB0-CEDC-4508-ADA2-DF196A8E333F}">
      <text>
        <r>
          <rPr>
            <b/>
            <sz val="9"/>
            <color indexed="81"/>
            <rFont val="Tahoma"/>
            <family val="2"/>
          </rPr>
          <t>HP:</t>
        </r>
        <r>
          <rPr>
            <sz val="9"/>
            <color indexed="81"/>
            <rFont val="Tahoma"/>
            <family val="2"/>
          </rPr>
          <t xml:space="preserve">
FABRICAR BOCINA</t>
        </r>
      </text>
    </comment>
    <comment ref="W339" authorId="1" shapeId="0" xr:uid="{00902AA5-EB4A-4357-A569-D4D4C2AE6072}">
      <text>
        <r>
          <rPr>
            <b/>
            <sz val="9"/>
            <color indexed="81"/>
            <rFont val="Tahoma"/>
            <family val="2"/>
          </rPr>
          <t>HP:</t>
        </r>
        <r>
          <rPr>
            <sz val="9"/>
            <color indexed="81"/>
            <rFont val="Tahoma"/>
            <family val="2"/>
          </rPr>
          <t xml:space="preserve">
E: 27/1
</t>
        </r>
      </text>
    </comment>
    <comment ref="W340" authorId="1" shapeId="0" xr:uid="{E3D1B7C1-DDA9-4726-8A10-764AE7EDD5A5}">
      <text>
        <r>
          <rPr>
            <b/>
            <sz val="9"/>
            <color indexed="81"/>
            <rFont val="Tahoma"/>
            <family val="2"/>
          </rPr>
          <t>HP:</t>
        </r>
        <r>
          <rPr>
            <sz val="9"/>
            <color indexed="81"/>
            <rFont val="Tahoma"/>
            <family val="2"/>
          </rPr>
          <t xml:space="preserve">
I: 7/2</t>
        </r>
      </text>
    </comment>
    <comment ref="I341" authorId="1" shapeId="0" xr:uid="{52D3E0ED-632E-41CE-A385-159051F1653F}">
      <text>
        <r>
          <rPr>
            <b/>
            <sz val="9"/>
            <color indexed="81"/>
            <rFont val="Tahoma"/>
            <family val="2"/>
          </rPr>
          <t>HP:</t>
        </r>
        <r>
          <rPr>
            <sz val="9"/>
            <color indexed="81"/>
            <rFont val="Tahoma"/>
            <family val="2"/>
          </rPr>
          <t xml:space="preserve">
18/02</t>
        </r>
      </text>
    </comment>
    <comment ref="J341" authorId="1" shapeId="0" xr:uid="{C445B695-37E2-424E-BADB-EE7EB56162FC}">
      <text>
        <r>
          <rPr>
            <b/>
            <sz val="9"/>
            <color indexed="81"/>
            <rFont val="Tahoma"/>
            <family val="2"/>
          </rPr>
          <t>HP:</t>
        </r>
        <r>
          <rPr>
            <sz val="9"/>
            <color indexed="81"/>
            <rFont val="Tahoma"/>
            <family val="2"/>
          </rPr>
          <t xml:space="preserve">
FALTA PEDIR SELLOS, EL CLIENTE SUMINISTRARÁ
</t>
        </r>
      </text>
    </comment>
    <comment ref="W341" authorId="1" shapeId="0" xr:uid="{C39BC8CD-4B48-4DF8-B595-C8CED863A474}">
      <text>
        <r>
          <rPr>
            <b/>
            <sz val="9"/>
            <color indexed="81"/>
            <rFont val="Tahoma"/>
            <family val="2"/>
          </rPr>
          <t>HP:</t>
        </r>
        <r>
          <rPr>
            <sz val="9"/>
            <color indexed="81"/>
            <rFont val="Tahoma"/>
            <family val="2"/>
          </rPr>
          <t xml:space="preserve">
I: 29/2</t>
        </r>
      </text>
    </comment>
    <comment ref="I342" authorId="1" shapeId="0" xr:uid="{C489460B-5F4E-43F0-8667-1B8DA358986F}">
      <text>
        <r>
          <rPr>
            <b/>
            <sz val="9"/>
            <color indexed="81"/>
            <rFont val="Tahoma"/>
            <family val="2"/>
          </rPr>
          <t>HP:</t>
        </r>
        <r>
          <rPr>
            <sz val="9"/>
            <color indexed="81"/>
            <rFont val="Tahoma"/>
            <family val="2"/>
          </rPr>
          <t xml:space="preserve">
18/02</t>
        </r>
      </text>
    </comment>
    <comment ref="J342" authorId="1" shapeId="0" xr:uid="{F183223A-D6BD-4A44-AD43-D275E035E77A}">
      <text>
        <r>
          <rPr>
            <b/>
            <sz val="9"/>
            <color indexed="81"/>
            <rFont val="Tahoma"/>
            <family val="2"/>
          </rPr>
          <t>HP:</t>
        </r>
        <r>
          <rPr>
            <sz val="9"/>
            <color indexed="81"/>
            <rFont val="Tahoma"/>
            <family val="2"/>
          </rPr>
          <t xml:space="preserve">
FALTA PEDIR SELLOS, EL CLIENTE SUMINISTRARÁ
</t>
        </r>
      </text>
    </comment>
    <comment ref="W342" authorId="1" shapeId="0" xr:uid="{A8AC2443-C3C3-4D59-9B77-3311D3755AF6}">
      <text>
        <r>
          <rPr>
            <b/>
            <sz val="9"/>
            <color indexed="81"/>
            <rFont val="Tahoma"/>
            <family val="2"/>
          </rPr>
          <t>HP:</t>
        </r>
        <r>
          <rPr>
            <sz val="9"/>
            <color indexed="81"/>
            <rFont val="Tahoma"/>
            <family val="2"/>
          </rPr>
          <t xml:space="preserve">
I: 29/2</t>
        </r>
      </text>
    </comment>
    <comment ref="I343" authorId="1" shapeId="0" xr:uid="{48F9E24B-84F2-43F7-9B23-E8014AA094BF}">
      <text>
        <r>
          <rPr>
            <b/>
            <sz val="9"/>
            <color indexed="81"/>
            <rFont val="Tahoma"/>
            <family val="2"/>
          </rPr>
          <t>HP:</t>
        </r>
        <r>
          <rPr>
            <sz val="9"/>
            <color indexed="81"/>
            <rFont val="Tahoma"/>
            <family val="2"/>
          </rPr>
          <t xml:space="preserve">
DEVOLUCION</t>
        </r>
      </text>
    </comment>
    <comment ref="J343" authorId="1" shapeId="0" xr:uid="{C72AA990-522D-4984-9A37-A0E8687E9B7E}">
      <text>
        <r>
          <rPr>
            <b/>
            <sz val="9"/>
            <color indexed="81"/>
            <rFont val="Tahoma"/>
            <family val="2"/>
          </rPr>
          <t>HP:</t>
        </r>
        <r>
          <rPr>
            <sz val="9"/>
            <color indexed="81"/>
            <rFont val="Tahoma"/>
            <family val="2"/>
          </rPr>
          <t xml:space="preserve">
FALTA LISTADO DE SELLOS</t>
        </r>
      </text>
    </comment>
    <comment ref="AE343" authorId="1" shapeId="0" xr:uid="{840D60E2-B5C5-4015-AF3D-8A9C8C62AFAA}">
      <text>
        <r>
          <rPr>
            <b/>
            <sz val="9"/>
            <color indexed="81"/>
            <rFont val="Tahoma"/>
            <family val="2"/>
          </rPr>
          <t>HP:</t>
        </r>
        <r>
          <rPr>
            <sz val="9"/>
            <color indexed="81"/>
            <rFont val="Tahoma"/>
            <family val="2"/>
          </rPr>
          <t xml:space="preserve">
REPARAR DESGASTE CON SOLDADURA</t>
        </r>
      </text>
    </comment>
    <comment ref="I344" authorId="1" shapeId="0" xr:uid="{B201F2AF-7673-4865-9D1A-5D12F272095E}">
      <text>
        <r>
          <rPr>
            <b/>
            <sz val="9"/>
            <color indexed="81"/>
            <rFont val="Tahoma"/>
            <family val="2"/>
          </rPr>
          <t>HP:</t>
        </r>
        <r>
          <rPr>
            <sz val="9"/>
            <color indexed="81"/>
            <rFont val="Tahoma"/>
            <family val="2"/>
          </rPr>
          <t xml:space="preserve">
DEVOLUCION</t>
        </r>
      </text>
    </comment>
    <comment ref="J344" authorId="1" shapeId="0" xr:uid="{513B7FEB-6339-4C08-8562-80DAA6AAB1C5}">
      <text>
        <r>
          <rPr>
            <b/>
            <sz val="9"/>
            <color indexed="81"/>
            <rFont val="Tahoma"/>
            <family val="2"/>
          </rPr>
          <t>HP:</t>
        </r>
        <r>
          <rPr>
            <sz val="9"/>
            <color indexed="81"/>
            <rFont val="Tahoma"/>
            <family val="2"/>
          </rPr>
          <t xml:space="preserve">
RECOMIENDO DAR DE BAJA</t>
        </r>
      </text>
    </comment>
    <comment ref="Y344" authorId="1" shapeId="0" xr:uid="{2FCC63D5-1B3A-4718-B5D9-34567BF0AC43}">
      <text>
        <r>
          <rPr>
            <b/>
            <sz val="9"/>
            <color indexed="81"/>
            <rFont val="Tahoma"/>
            <family val="2"/>
          </rPr>
          <t>HP:</t>
        </r>
        <r>
          <rPr>
            <sz val="9"/>
            <color indexed="81"/>
            <rFont val="Tahoma"/>
            <family val="2"/>
          </rPr>
          <t xml:space="preserve">
CAMBIO COMPLETO</t>
        </r>
      </text>
    </comment>
    <comment ref="AF344" authorId="1" shapeId="0" xr:uid="{A120AB8F-2A41-4FC5-915A-9C9E59203FA1}">
      <text>
        <r>
          <rPr>
            <b/>
            <sz val="9"/>
            <color indexed="81"/>
            <rFont val="Tahoma"/>
            <family val="2"/>
          </rPr>
          <t>HP:</t>
        </r>
        <r>
          <rPr>
            <sz val="9"/>
            <color indexed="81"/>
            <rFont val="Tahoma"/>
            <family val="2"/>
          </rPr>
          <t xml:space="preserve">
FABRICACION DE TAPA</t>
        </r>
      </text>
    </comment>
    <comment ref="I347" authorId="1" shapeId="0" xr:uid="{0C7372EE-6D52-4894-BC6A-E228F5324013}">
      <text>
        <r>
          <rPr>
            <b/>
            <sz val="9"/>
            <color indexed="81"/>
            <rFont val="Tahoma"/>
            <family val="2"/>
          </rPr>
          <t>HP:</t>
        </r>
        <r>
          <rPr>
            <sz val="9"/>
            <color indexed="81"/>
            <rFont val="Tahoma"/>
            <family val="2"/>
          </rPr>
          <t xml:space="preserve">
26-5</t>
        </r>
      </text>
    </comment>
    <comment ref="J347" authorId="1" shapeId="0" xr:uid="{86D91941-AB5D-4296-8ECA-5115ED0CA8C7}">
      <text>
        <r>
          <rPr>
            <b/>
            <sz val="9"/>
            <color indexed="81"/>
            <rFont val="Tahoma"/>
            <family val="2"/>
          </rPr>
          <t>HP:</t>
        </r>
        <r>
          <rPr>
            <sz val="9"/>
            <color indexed="81"/>
            <rFont val="Tahoma"/>
            <family val="2"/>
          </rPr>
          <t xml:space="preserve">
SE REALIZO REQUERIMIENTO -
FALTA PEDIR SELLO LIMPIADOR
</t>
        </r>
      </text>
    </comment>
    <comment ref="P347" authorId="1" shapeId="0" xr:uid="{B57C93A7-A2DD-45F0-AE8B-14AB79A214B4}">
      <text>
        <r>
          <rPr>
            <b/>
            <sz val="9"/>
            <color indexed="81"/>
            <rFont val="Tahoma"/>
            <family val="2"/>
          </rPr>
          <t>HP:</t>
        </r>
        <r>
          <rPr>
            <sz val="9"/>
            <color indexed="81"/>
            <rFont val="Tahoma"/>
            <family val="2"/>
          </rPr>
          <t xml:space="preserve">
FABRICAR TUBO MAS BRIDA</t>
        </r>
      </text>
    </comment>
    <comment ref="AD347" authorId="1" shapeId="0" xr:uid="{D36D7D31-28C5-460B-9FAB-C1352F853FD6}">
      <text>
        <r>
          <rPr>
            <b/>
            <sz val="9"/>
            <color indexed="81"/>
            <rFont val="Tahoma"/>
            <family val="2"/>
          </rPr>
          <t>HP:</t>
        </r>
        <r>
          <rPr>
            <sz val="9"/>
            <color indexed="81"/>
            <rFont val="Tahoma"/>
            <family val="2"/>
          </rPr>
          <t xml:space="preserve">
FALTA PEDIR SELLO</t>
        </r>
      </text>
    </comment>
    <comment ref="I349" authorId="1" shapeId="0" xr:uid="{F59348DE-9503-43F8-BE9B-220CDC76F19C}">
      <text>
        <r>
          <rPr>
            <b/>
            <sz val="9"/>
            <color indexed="81"/>
            <rFont val="Tahoma"/>
            <family val="2"/>
          </rPr>
          <t>HP:</t>
        </r>
        <r>
          <rPr>
            <sz val="9"/>
            <color indexed="81"/>
            <rFont val="Tahoma"/>
            <family val="2"/>
          </rPr>
          <t xml:space="preserve">
I: 18-3
F:20-3
</t>
        </r>
      </text>
    </comment>
    <comment ref="N349" authorId="1" shapeId="0" xr:uid="{1CB1B3FB-D373-4FD7-87A6-87FE24FC65A4}">
      <text>
        <r>
          <rPr>
            <b/>
            <sz val="9"/>
            <color indexed="81"/>
            <rFont val="Tahoma"/>
            <family val="2"/>
          </rPr>
          <t>HP:</t>
        </r>
        <r>
          <rPr>
            <sz val="9"/>
            <color indexed="81"/>
            <rFont val="Tahoma"/>
            <family val="2"/>
          </rPr>
          <t xml:space="preserve">
PRIMERO BRUÑIR
LUEGO REISAR MEDIDA</t>
        </r>
      </text>
    </comment>
    <comment ref="W349" authorId="1" shapeId="0" xr:uid="{1D638524-9B6E-4883-AFF3-46C3E7C2DCD5}">
      <text>
        <r>
          <rPr>
            <b/>
            <sz val="9"/>
            <color indexed="81"/>
            <rFont val="Tahoma"/>
            <family val="2"/>
          </rPr>
          <t>HP:</t>
        </r>
        <r>
          <rPr>
            <sz val="9"/>
            <color indexed="81"/>
            <rFont val="Tahoma"/>
            <family val="2"/>
          </rPr>
          <t xml:space="preserve">
S: 11/2</t>
        </r>
      </text>
    </comment>
    <comment ref="I350" authorId="1" shapeId="0" xr:uid="{886985E2-E52A-4A77-8A10-61AA384F7FEE}">
      <text>
        <r>
          <rPr>
            <b/>
            <sz val="9"/>
            <color indexed="81"/>
            <rFont val="Tahoma"/>
            <family val="2"/>
          </rPr>
          <t>HP:</t>
        </r>
        <r>
          <rPr>
            <sz val="9"/>
            <color indexed="81"/>
            <rFont val="Tahoma"/>
            <family val="2"/>
          </rPr>
          <t xml:space="preserve">
I: 18-3
F:20-3
</t>
        </r>
      </text>
    </comment>
    <comment ref="AE351" authorId="1" shapeId="0" xr:uid="{62642D1C-1624-4B96-A2D7-EE0A24D01AA2}">
      <text>
        <r>
          <rPr>
            <b/>
            <sz val="9"/>
            <color indexed="81"/>
            <rFont val="Tahoma"/>
            <family val="2"/>
          </rPr>
          <t>HP:</t>
        </r>
        <r>
          <rPr>
            <sz val="9"/>
            <color indexed="81"/>
            <rFont val="Tahoma"/>
            <family val="2"/>
          </rPr>
          <t xml:space="preserve">
se tuvo que rectificar alojamiento de buffer y de sellado, ademas de dar radio a pestañas de alojamientos.</t>
        </r>
      </text>
    </comment>
    <comment ref="AF351" authorId="1" shapeId="0" xr:uid="{0429409E-B810-4DA3-BE9B-6B2E34F7392F}">
      <text>
        <r>
          <rPr>
            <b/>
            <sz val="9"/>
            <color indexed="81"/>
            <rFont val="Tahoma"/>
            <family val="2"/>
          </rPr>
          <t>HP:</t>
        </r>
        <r>
          <rPr>
            <sz val="9"/>
            <color indexed="81"/>
            <rFont val="Tahoma"/>
            <family val="2"/>
          </rPr>
          <t xml:space="preserve">
Se hace cambio de tapa ya que su tapa se fue con el stick de OT anterior
Se coloca tapa fabricada</t>
        </r>
      </text>
    </comment>
    <comment ref="AH351" authorId="1" shapeId="0" xr:uid="{DA2893A9-2DEC-41AA-A374-5CAB90C92A9B}">
      <text>
        <r>
          <rPr>
            <b/>
            <sz val="9"/>
            <color indexed="81"/>
            <rFont val="Tahoma"/>
            <family val="2"/>
          </rPr>
          <t>HP:</t>
        </r>
        <r>
          <rPr>
            <sz val="9"/>
            <color indexed="81"/>
            <rFont val="Tahoma"/>
            <family val="2"/>
          </rPr>
          <t xml:space="preserve">
REFRENTADO DE CARAS</t>
        </r>
      </text>
    </comment>
    <comment ref="I352" authorId="1" shapeId="0" xr:uid="{ED239F94-BD17-437C-B1A5-4D8DD9892BCC}">
      <text>
        <r>
          <rPr>
            <b/>
            <sz val="9"/>
            <color indexed="81"/>
            <rFont val="Tahoma"/>
            <family val="2"/>
          </rPr>
          <t>HP:</t>
        </r>
        <r>
          <rPr>
            <sz val="9"/>
            <color indexed="81"/>
            <rFont val="Tahoma"/>
            <family val="2"/>
          </rPr>
          <t xml:space="preserve">
I: 13-3
F:13/3</t>
        </r>
      </text>
    </comment>
    <comment ref="X352" authorId="1" shapeId="0" xr:uid="{86E9D467-DADD-41AB-A7A7-CE5AB4309B84}">
      <text>
        <r>
          <rPr>
            <b/>
            <sz val="9"/>
            <color indexed="81"/>
            <rFont val="Tahoma"/>
            <family val="2"/>
          </rPr>
          <t>HP:</t>
        </r>
        <r>
          <rPr>
            <sz val="9"/>
            <color indexed="81"/>
            <rFont val="Tahoma"/>
            <family val="2"/>
          </rPr>
          <t xml:space="preserve">
FABRICACION INTEGRAL, BARRA Y CANCAMO</t>
        </r>
      </text>
    </comment>
    <comment ref="I353" authorId="1" shapeId="0" xr:uid="{85040441-F10B-4C51-B0EE-640FE3F2210F}">
      <text>
        <r>
          <rPr>
            <b/>
            <sz val="9"/>
            <color indexed="81"/>
            <rFont val="Tahoma"/>
            <family val="2"/>
          </rPr>
          <t>HP:</t>
        </r>
        <r>
          <rPr>
            <sz val="9"/>
            <color indexed="81"/>
            <rFont val="Tahoma"/>
            <family val="2"/>
          </rPr>
          <t xml:space="preserve">
I: 24-3</t>
        </r>
      </text>
    </comment>
    <comment ref="W353" authorId="1" shapeId="0" xr:uid="{49D64C73-3B2B-4088-8E21-6B8C5B26D074}">
      <text>
        <r>
          <rPr>
            <b/>
            <sz val="9"/>
            <color indexed="81"/>
            <rFont val="Tahoma"/>
            <family val="2"/>
          </rPr>
          <t>HP:</t>
        </r>
        <r>
          <rPr>
            <sz val="9"/>
            <color indexed="81"/>
            <rFont val="Tahoma"/>
            <family val="2"/>
          </rPr>
          <t xml:space="preserve">
28-2</t>
        </r>
      </text>
    </comment>
    <comment ref="E354" authorId="1" shapeId="0" xr:uid="{AAE446B0-B2D8-4458-AF9C-EF1CB4B7F512}">
      <text>
        <r>
          <rPr>
            <b/>
            <sz val="9"/>
            <color indexed="81"/>
            <rFont val="Tahoma"/>
            <family val="2"/>
          </rPr>
          <t>HP:</t>
        </r>
        <r>
          <rPr>
            <sz val="9"/>
            <color indexed="81"/>
            <rFont val="Tahoma"/>
            <family val="2"/>
          </rPr>
          <t xml:space="preserve">
I: 27-3}
F:28-3
</t>
        </r>
      </text>
    </comment>
    <comment ref="I354" authorId="1" shapeId="0" xr:uid="{C0607DFE-84D7-4287-B958-8F58F6F5D852}">
      <text>
        <r>
          <rPr>
            <b/>
            <sz val="9"/>
            <color indexed="81"/>
            <rFont val="Tahoma"/>
            <family val="2"/>
          </rPr>
          <t>HP:</t>
        </r>
        <r>
          <rPr>
            <sz val="9"/>
            <color indexed="81"/>
            <rFont val="Tahoma"/>
            <family val="2"/>
          </rPr>
          <t xml:space="preserve">
I: 27-3}
F:28-3
</t>
        </r>
      </text>
    </comment>
    <comment ref="J355" authorId="1" shapeId="0" xr:uid="{CB4EB361-BDD0-4633-A5DC-1640B46CEBD2}">
      <text>
        <r>
          <rPr>
            <b/>
            <sz val="9"/>
            <color indexed="81"/>
            <rFont val="Tahoma"/>
            <family val="2"/>
          </rPr>
          <t>HP:</t>
        </r>
        <r>
          <rPr>
            <sz val="9"/>
            <color indexed="81"/>
            <rFont val="Tahoma"/>
            <family val="2"/>
          </rPr>
          <t xml:space="preserve">
ESPERAR ALINEAMIENTO
FALTA PEDIR SELLO CON MEDIDA FINAL</t>
        </r>
      </text>
    </comment>
    <comment ref="AE355" authorId="1" shapeId="0" xr:uid="{92A21842-CB26-4A14-8ED0-1FC5425295E5}">
      <text>
        <r>
          <rPr>
            <b/>
            <sz val="9"/>
            <color indexed="81"/>
            <rFont val="Tahoma"/>
            <family val="2"/>
          </rPr>
          <t>HP:</t>
        </r>
        <r>
          <rPr>
            <sz val="9"/>
            <color indexed="81"/>
            <rFont val="Tahoma"/>
            <family val="2"/>
          </rPr>
          <t xml:space="preserve">
RECTIFICADO DE SELLO PRINCIPAL</t>
        </r>
      </text>
    </comment>
    <comment ref="I356" authorId="1" shapeId="0" xr:uid="{CB0B7E66-E743-4FDA-9CCA-5F2981E2A04A}">
      <text>
        <r>
          <rPr>
            <b/>
            <sz val="9"/>
            <color indexed="81"/>
            <rFont val="Tahoma"/>
            <family val="2"/>
          </rPr>
          <t>HP:</t>
        </r>
        <r>
          <rPr>
            <sz val="9"/>
            <color indexed="81"/>
            <rFont val="Tahoma"/>
            <family val="2"/>
          </rPr>
          <t xml:space="preserve">
PRIMERO SE ARMO COOMO 31412, SIN EMBARGO CON 318725 SE ENVIÓ</t>
        </r>
      </text>
    </comment>
    <comment ref="O356" authorId="1" shapeId="0" xr:uid="{65598BF1-6163-4978-9AA0-2F2BD2E67CA6}">
      <text>
        <r>
          <rPr>
            <b/>
            <sz val="9"/>
            <color indexed="81"/>
            <rFont val="Tahoma"/>
            <family val="2"/>
          </rPr>
          <t>HP:</t>
        </r>
        <r>
          <rPr>
            <sz val="9"/>
            <color indexed="81"/>
            <rFont val="Tahoma"/>
            <family val="2"/>
          </rPr>
          <t xml:space="preserve">
CAMBIO DE DADO DE ANCLAJE</t>
        </r>
      </text>
    </comment>
    <comment ref="G357" authorId="1" shapeId="0" xr:uid="{6488BFCB-1780-419E-B131-3BC0F73A6B4C}">
      <text>
        <r>
          <rPr>
            <b/>
            <sz val="9"/>
            <color indexed="81"/>
            <rFont val="Tahoma"/>
            <family val="2"/>
          </rPr>
          <t>HP:</t>
        </r>
        <r>
          <rPr>
            <sz val="9"/>
            <color indexed="81"/>
            <rFont val="Tahoma"/>
            <family val="2"/>
          </rPr>
          <t xml:space="preserve">
I 14-4
F 14-4
</t>
        </r>
      </text>
    </comment>
    <comment ref="J357" authorId="1" shapeId="0" xr:uid="{A2CBBD2F-3CEC-43EF-947B-DA31B59C037B}">
      <text>
        <r>
          <rPr>
            <b/>
            <sz val="9"/>
            <color indexed="81"/>
            <rFont val="Tahoma"/>
            <family val="2"/>
          </rPr>
          <t>HP:</t>
        </r>
        <r>
          <rPr>
            <sz val="9"/>
            <color indexed="81"/>
            <rFont val="Tahoma"/>
            <family val="2"/>
          </rPr>
          <t xml:space="preserve">
FALTA PEDIR SELLOS DE ACUERDO A MEDIDA FINAL DE RECTIFICADO</t>
        </r>
      </text>
    </comment>
    <comment ref="W357" authorId="1" shapeId="0" xr:uid="{501F0C6E-2C9B-4600-AF3B-A4C97632A9BF}">
      <text>
        <r>
          <rPr>
            <b/>
            <sz val="9"/>
            <color indexed="81"/>
            <rFont val="Tahoma"/>
            <family val="2"/>
          </rPr>
          <t>HP:</t>
        </r>
        <r>
          <rPr>
            <sz val="9"/>
            <color indexed="81"/>
            <rFont val="Tahoma"/>
            <family val="2"/>
          </rPr>
          <t xml:space="preserve">
I : 24-2</t>
        </r>
      </text>
    </comment>
    <comment ref="AE357" authorId="1" shapeId="0" xr:uid="{A7570385-BEC4-46B9-A446-5146986F49E9}">
      <text>
        <r>
          <rPr>
            <b/>
            <sz val="9"/>
            <color indexed="81"/>
            <rFont val="Tahoma"/>
            <family val="2"/>
          </rPr>
          <t>HP:</t>
        </r>
        <r>
          <rPr>
            <sz val="9"/>
            <color indexed="81"/>
            <rFont val="Tahoma"/>
            <family val="2"/>
          </rPr>
          <t xml:space="preserve">
RECTIFICADO DE CANAL DE SELLO Y PRESELLO</t>
        </r>
      </text>
    </comment>
    <comment ref="AH357" authorId="1" shapeId="0" xr:uid="{FA712B5C-06A7-44B8-87E8-9EF015726715}">
      <text>
        <r>
          <rPr>
            <b/>
            <sz val="9"/>
            <color indexed="81"/>
            <rFont val="Tahoma"/>
            <family val="2"/>
          </rPr>
          <t>HP:</t>
        </r>
        <r>
          <rPr>
            <sz val="9"/>
            <color indexed="81"/>
            <rFont val="Tahoma"/>
            <family val="2"/>
          </rPr>
          <t xml:space="preserve">
RECTIFICADOD E CARA LATERAL</t>
        </r>
      </text>
    </comment>
    <comment ref="I358" authorId="1" shapeId="0" xr:uid="{73F36DD4-CBDB-4434-978D-0D962BED0DEE}">
      <text>
        <r>
          <rPr>
            <b/>
            <sz val="9"/>
            <color indexed="81"/>
            <rFont val="Tahoma"/>
            <family val="2"/>
          </rPr>
          <t>HP:</t>
        </r>
        <r>
          <rPr>
            <sz val="9"/>
            <color indexed="81"/>
            <rFont val="Tahoma"/>
            <family val="2"/>
          </rPr>
          <t xml:space="preserve">
I: 23-4
F: 23-4
</t>
        </r>
      </text>
    </comment>
    <comment ref="W358" authorId="1" shapeId="0" xr:uid="{B2A48197-6342-44F0-9A7D-2AD931F3A42D}">
      <text>
        <r>
          <rPr>
            <b/>
            <sz val="9"/>
            <color indexed="81"/>
            <rFont val="Tahoma"/>
            <family val="2"/>
          </rPr>
          <t>HP:</t>
        </r>
        <r>
          <rPr>
            <sz val="9"/>
            <color indexed="81"/>
            <rFont val="Tahoma"/>
            <family val="2"/>
          </rPr>
          <t xml:space="preserve">
I: 6-3
</t>
        </r>
      </text>
    </comment>
    <comment ref="I359" authorId="1" shapeId="0" xr:uid="{1A9ECFD9-94EF-4304-B7AC-A49B6D390CCD}">
      <text>
        <r>
          <rPr>
            <b/>
            <sz val="9"/>
            <color indexed="81"/>
            <rFont val="Tahoma"/>
            <family val="2"/>
          </rPr>
          <t>HP:</t>
        </r>
        <r>
          <rPr>
            <sz val="9"/>
            <color indexed="81"/>
            <rFont val="Tahoma"/>
            <family val="2"/>
          </rPr>
          <t xml:space="preserve">
I: 21-3
F24-3</t>
        </r>
      </text>
    </comment>
    <comment ref="I360" authorId="1" shapeId="0" xr:uid="{DAB82BD9-DC75-4092-84E4-94C19074D2E9}">
      <text>
        <r>
          <rPr>
            <b/>
            <sz val="9"/>
            <color indexed="81"/>
            <rFont val="Tahoma"/>
            <family val="2"/>
          </rPr>
          <t>HP:</t>
        </r>
        <r>
          <rPr>
            <sz val="9"/>
            <color indexed="81"/>
            <rFont val="Tahoma"/>
            <family val="2"/>
          </rPr>
          <t xml:space="preserve">
I: 21-3
F24-3</t>
        </r>
      </text>
    </comment>
    <comment ref="G362" authorId="1" shapeId="0" xr:uid="{F6C3C5DB-3671-4BC6-94AD-726D2CB385B9}">
      <text>
        <r>
          <rPr>
            <b/>
            <sz val="9"/>
            <color indexed="81"/>
            <rFont val="Tahoma"/>
            <family val="2"/>
          </rPr>
          <t>HP:</t>
        </r>
        <r>
          <rPr>
            <sz val="9"/>
            <color indexed="81"/>
            <rFont val="Tahoma"/>
            <family val="2"/>
          </rPr>
          <t xml:space="preserve">
I: 24-4
</t>
        </r>
      </text>
    </comment>
    <comment ref="J362" authorId="1" shapeId="0" xr:uid="{CB0AB9EA-DC7A-4566-BBB4-67248515E3C3}">
      <text>
        <r>
          <rPr>
            <b/>
            <sz val="9"/>
            <color indexed="81"/>
            <rFont val="Tahoma"/>
            <family val="2"/>
          </rPr>
          <t>HP:</t>
        </r>
        <r>
          <rPr>
            <sz val="9"/>
            <color indexed="81"/>
            <rFont val="Tahoma"/>
            <family val="2"/>
          </rPr>
          <t xml:space="preserve">
ESPERAR ALINEAMIENTO
FALTA PEDIR SELLO CON MEDIDA FINAL</t>
        </r>
      </text>
    </comment>
    <comment ref="AE362" authorId="1" shapeId="0" xr:uid="{EDF2DF5C-38E4-4D94-BE93-553C619C25F2}">
      <text>
        <r>
          <rPr>
            <b/>
            <sz val="9"/>
            <color indexed="81"/>
            <rFont val="Tahoma"/>
            <family val="2"/>
          </rPr>
          <t>HP:</t>
        </r>
        <r>
          <rPr>
            <sz val="9"/>
            <color indexed="81"/>
            <rFont val="Tahoma"/>
            <family val="2"/>
          </rPr>
          <t xml:space="preserve">
RECTIFICADO DE SELLO PRINCIPAL</t>
        </r>
      </text>
    </comment>
    <comment ref="U363" authorId="1" shapeId="0" xr:uid="{DCF1A638-6196-4CC9-AEF3-40AAE98EA4E9}">
      <text>
        <r>
          <rPr>
            <b/>
            <sz val="9"/>
            <color indexed="81"/>
            <rFont val="Tahoma"/>
            <family val="2"/>
          </rPr>
          <t>HP:</t>
        </r>
        <r>
          <rPr>
            <sz val="9"/>
            <color indexed="81"/>
            <rFont val="Tahoma"/>
            <family val="2"/>
          </rPr>
          <t xml:space="preserve">
RELLENADO Y MAQUINADO DE VASTAGO Y CARA DE TOPES</t>
        </r>
      </text>
    </comment>
    <comment ref="AP363" authorId="1" shapeId="0" xr:uid="{ED59FF41-DF56-4925-ADC9-09622DBDF582}">
      <text>
        <r>
          <rPr>
            <b/>
            <sz val="9"/>
            <color indexed="81"/>
            <rFont val="Tahoma"/>
            <family val="2"/>
          </rPr>
          <t>HP:</t>
        </r>
        <r>
          <rPr>
            <sz val="9"/>
            <color indexed="81"/>
            <rFont val="Tahoma"/>
            <family val="2"/>
          </rPr>
          <t xml:space="preserve">
I: 6-3
</t>
        </r>
      </text>
    </comment>
    <comment ref="I364" authorId="1" shapeId="0" xr:uid="{CFDEDD3B-164D-4A15-A455-BE9A30CA3109}">
      <text>
        <r>
          <rPr>
            <b/>
            <sz val="9"/>
            <color indexed="81"/>
            <rFont val="Tahoma"/>
            <family val="2"/>
          </rPr>
          <t>HP:</t>
        </r>
        <r>
          <rPr>
            <sz val="9"/>
            <color indexed="81"/>
            <rFont val="Tahoma"/>
            <family val="2"/>
          </rPr>
          <t xml:space="preserve">
I: 4/06/2025
ARMAR COMO 327825
SE HACE CAMBIO POR 327825
SE ARMA CILINDRO NUEVO (FERREYROS)
VASTAGO 319525
TAPA 327825</t>
        </r>
      </text>
    </comment>
    <comment ref="O364" authorId="1" shapeId="0" xr:uid="{198FC806-A31B-41CA-884D-EAB62472CB18}">
      <text>
        <r>
          <rPr>
            <b/>
            <sz val="9"/>
            <color indexed="81"/>
            <rFont val="Tahoma"/>
            <family val="2"/>
          </rPr>
          <t>HP:</t>
        </r>
        <r>
          <rPr>
            <sz val="9"/>
            <color indexed="81"/>
            <rFont val="Tahoma"/>
            <family val="2"/>
          </rPr>
          <t xml:space="preserve">
SE COMPRA CILINDRO NUEVO FERREYROS
</t>
        </r>
      </text>
    </comment>
    <comment ref="AF364" authorId="1" shapeId="0" xr:uid="{FE5D574B-7F10-46E9-BE70-C2745B6E817A}">
      <text>
        <r>
          <rPr>
            <b/>
            <sz val="9"/>
            <color indexed="81"/>
            <rFont val="Tahoma"/>
            <family val="2"/>
          </rPr>
          <t>HP:</t>
        </r>
        <r>
          <rPr>
            <sz val="9"/>
            <color indexed="81"/>
            <rFont val="Tahoma"/>
            <family val="2"/>
          </rPr>
          <t xml:space="preserve">
FABRICACION EXTERNO</t>
        </r>
      </text>
    </comment>
    <comment ref="AH364" authorId="1" shapeId="0" xr:uid="{3E72F689-C3EA-4199-823D-23285B0EB478}">
      <text>
        <r>
          <rPr>
            <b/>
            <sz val="9"/>
            <color indexed="81"/>
            <rFont val="Tahoma"/>
            <family val="2"/>
          </rPr>
          <t>HP:</t>
        </r>
        <r>
          <rPr>
            <sz val="9"/>
            <color indexed="81"/>
            <rFont val="Tahoma"/>
            <family val="2"/>
          </rPr>
          <t xml:space="preserve">
RELLENO Y MAQUINADO DE PISTON</t>
        </r>
      </text>
    </comment>
    <comment ref="G366" authorId="1" shapeId="0" xr:uid="{C84B44CD-614C-4AC1-9029-FB39DDA8BD28}">
      <text>
        <r>
          <rPr>
            <b/>
            <sz val="9"/>
            <color indexed="81"/>
            <rFont val="Tahoma"/>
            <family val="2"/>
          </rPr>
          <t>HP:</t>
        </r>
        <r>
          <rPr>
            <sz val="9"/>
            <color indexed="81"/>
            <rFont val="Tahoma"/>
            <family val="2"/>
          </rPr>
          <t xml:space="preserve">
F: 12-4</t>
        </r>
      </text>
    </comment>
    <comment ref="W366" authorId="1" shapeId="0" xr:uid="{021904CD-7F60-490C-BB9D-1052CD8C3F7A}">
      <text>
        <r>
          <rPr>
            <b/>
            <sz val="9"/>
            <color indexed="81"/>
            <rFont val="Tahoma"/>
            <family val="2"/>
          </rPr>
          <t>HP:</t>
        </r>
        <r>
          <rPr>
            <sz val="9"/>
            <color indexed="81"/>
            <rFont val="Tahoma"/>
            <family val="2"/>
          </rPr>
          <t xml:space="preserve">
S: 11-4</t>
        </r>
      </text>
    </comment>
    <comment ref="AH366" authorId="1" shapeId="0" xr:uid="{9CADB21C-674F-492E-AD7F-0E1FF4F54E0B}">
      <text>
        <r>
          <rPr>
            <b/>
            <sz val="9"/>
            <color indexed="81"/>
            <rFont val="Tahoma"/>
            <family val="2"/>
          </rPr>
          <t>HP:</t>
        </r>
        <r>
          <rPr>
            <sz val="9"/>
            <color indexed="81"/>
            <rFont val="Tahoma"/>
            <family val="2"/>
          </rPr>
          <t xml:space="preserve">
RECTIFICADO DE CARA LATERAL</t>
        </r>
      </text>
    </comment>
    <comment ref="I367" authorId="1" shapeId="0" xr:uid="{7877E4D1-DAA7-4A44-90E7-368EB393C8D7}">
      <text>
        <r>
          <rPr>
            <b/>
            <sz val="9"/>
            <color indexed="81"/>
            <rFont val="Tahoma"/>
            <family val="2"/>
          </rPr>
          <t>HP:</t>
        </r>
        <r>
          <rPr>
            <sz val="9"/>
            <color indexed="81"/>
            <rFont val="Tahoma"/>
            <family val="2"/>
          </rPr>
          <t xml:space="preserve">
I: 26-3
F:27-3</t>
        </r>
      </text>
    </comment>
    <comment ref="AE367" authorId="1" shapeId="0" xr:uid="{0B91DA97-E2D6-4381-9F4B-7B1EC7128BE7}">
      <text>
        <r>
          <rPr>
            <b/>
            <sz val="9"/>
            <color indexed="81"/>
            <rFont val="Tahoma"/>
            <family val="2"/>
          </rPr>
          <t>HP:</t>
        </r>
        <r>
          <rPr>
            <sz val="9"/>
            <color indexed="81"/>
            <rFont val="Tahoma"/>
            <family val="2"/>
          </rPr>
          <t xml:space="preserve">
RECTIFICADO DE CANAL PRINCIPAL</t>
        </r>
      </text>
    </comment>
    <comment ref="I368" authorId="1" shapeId="0" xr:uid="{6A2D6CC2-E771-4994-9945-01438C6515CE}">
      <text>
        <r>
          <rPr>
            <b/>
            <sz val="9"/>
            <color indexed="81"/>
            <rFont val="Tahoma"/>
            <family val="2"/>
          </rPr>
          <t>HP:</t>
        </r>
        <r>
          <rPr>
            <sz val="9"/>
            <color indexed="81"/>
            <rFont val="Tahoma"/>
            <family val="2"/>
          </rPr>
          <t xml:space="preserve">
I: 10
F 11-4</t>
        </r>
      </text>
    </comment>
    <comment ref="AE368" authorId="1" shapeId="0" xr:uid="{DB3DF6EE-C96E-4A70-86C2-44A7E9E0ADA0}">
      <text>
        <r>
          <rPr>
            <b/>
            <sz val="9"/>
            <color indexed="81"/>
            <rFont val="Tahoma"/>
            <family val="2"/>
          </rPr>
          <t>HP:</t>
        </r>
        <r>
          <rPr>
            <sz val="9"/>
            <color indexed="81"/>
            <rFont val="Tahoma"/>
            <family val="2"/>
          </rPr>
          <t xml:space="preserve">
RECTIFICADO DE CANAL PRINCIPAL</t>
        </r>
      </text>
    </comment>
    <comment ref="G369" authorId="1" shapeId="0" xr:uid="{63FA4E78-F89B-41D7-A9F7-E7CF782E0FE6}">
      <text>
        <r>
          <rPr>
            <b/>
            <sz val="9"/>
            <color indexed="81"/>
            <rFont val="Tahoma"/>
            <family val="2"/>
          </rPr>
          <t>HP:</t>
        </r>
        <r>
          <rPr>
            <sz val="9"/>
            <color indexed="81"/>
            <rFont val="Tahoma"/>
            <family val="2"/>
          </rPr>
          <t xml:space="preserve">
I 23-4
F 24-4</t>
        </r>
      </text>
    </comment>
    <comment ref="J369" authorId="1" shapeId="0" xr:uid="{F26E7EA9-7DC4-4097-9809-954089E897B5}">
      <text>
        <r>
          <rPr>
            <b/>
            <sz val="9"/>
            <color indexed="81"/>
            <rFont val="Tahoma"/>
            <family val="2"/>
          </rPr>
          <t>HP:</t>
        </r>
        <r>
          <rPr>
            <sz val="9"/>
            <color indexed="81"/>
            <rFont val="Tahoma"/>
            <family val="2"/>
          </rPr>
          <t xml:space="preserve">
PEDIR PS35 DESPUES DEL BRUÑIDO</t>
        </r>
      </text>
    </comment>
    <comment ref="U371" authorId="1" shapeId="0" xr:uid="{7A61C437-FC1F-4EBF-9E4E-AE22582358DE}">
      <text>
        <r>
          <rPr>
            <b/>
            <sz val="9"/>
            <color indexed="81"/>
            <rFont val="Tahoma"/>
            <family val="2"/>
          </rPr>
          <t>HP:</t>
        </r>
        <r>
          <rPr>
            <sz val="9"/>
            <color indexed="81"/>
            <rFont val="Tahoma"/>
            <family val="2"/>
          </rPr>
          <t xml:space="preserve">
DE 322925 SACAR CANCAMO</t>
        </r>
      </text>
    </comment>
    <comment ref="V371" authorId="1" shapeId="0" xr:uid="{5793B546-D4A3-4938-BD53-93C74203C72D}">
      <text>
        <r>
          <rPr>
            <b/>
            <sz val="9"/>
            <color indexed="81"/>
            <rFont val="Tahoma"/>
            <family val="2"/>
          </rPr>
          <t>HP:</t>
        </r>
        <r>
          <rPr>
            <sz val="9"/>
            <color indexed="81"/>
            <rFont val="Tahoma"/>
            <family val="2"/>
          </rPr>
          <t xml:space="preserve">
FABRICACION INTEGRAL 
BARRA
CANCAMO
</t>
        </r>
      </text>
    </comment>
    <comment ref="X371" authorId="1" shapeId="0" xr:uid="{A0130776-3CF2-422A-9E03-5A6158915AF9}">
      <text>
        <r>
          <rPr>
            <b/>
            <sz val="9"/>
            <color indexed="81"/>
            <rFont val="Tahoma"/>
            <family val="2"/>
          </rPr>
          <t>HP:</t>
        </r>
        <r>
          <rPr>
            <sz val="9"/>
            <color indexed="81"/>
            <rFont val="Tahoma"/>
            <family val="2"/>
          </rPr>
          <t xml:space="preserve">
FABRICACION INTEGRAL</t>
        </r>
      </text>
    </comment>
    <comment ref="I372" authorId="1" shapeId="0" xr:uid="{30848035-59E4-4C17-9107-DBDD06E0928E}">
      <text>
        <r>
          <rPr>
            <b/>
            <sz val="9"/>
            <color indexed="81"/>
            <rFont val="Tahoma"/>
            <family val="2"/>
          </rPr>
          <t>HP:</t>
        </r>
        <r>
          <rPr>
            <sz val="9"/>
            <color indexed="81"/>
            <rFont val="Tahoma"/>
            <family val="2"/>
          </rPr>
          <t xml:space="preserve">
I: 11-4
F: 11-4
</t>
        </r>
      </text>
    </comment>
    <comment ref="V372" authorId="1" shapeId="0" xr:uid="{01BA23C9-A65E-4636-A485-0F0BE6C0EA00}">
      <text>
        <r>
          <rPr>
            <b/>
            <sz val="9"/>
            <color indexed="81"/>
            <rFont val="Tahoma"/>
            <family val="2"/>
          </rPr>
          <t>HP:</t>
        </r>
        <r>
          <rPr>
            <sz val="9"/>
            <color indexed="81"/>
            <rFont val="Tahoma"/>
            <family val="2"/>
          </rPr>
          <t xml:space="preserve">
FABRICACION INTEGRAL 
BARRA
CANCAMO
</t>
        </r>
      </text>
    </comment>
    <comment ref="X372" authorId="1" shapeId="0" xr:uid="{B13C5DD4-73C4-4260-9F31-09DD88E73628}">
      <text>
        <r>
          <rPr>
            <b/>
            <sz val="9"/>
            <color indexed="81"/>
            <rFont val="Tahoma"/>
            <family val="2"/>
          </rPr>
          <t>HP:</t>
        </r>
        <r>
          <rPr>
            <sz val="9"/>
            <color indexed="81"/>
            <rFont val="Tahoma"/>
            <family val="2"/>
          </rPr>
          <t xml:space="preserve">
FABRICACION INTEGRAL</t>
        </r>
      </text>
    </comment>
    <comment ref="AF372" authorId="1" shapeId="0" xr:uid="{0DD23C13-0433-4805-B224-4CD60AE7CB92}">
      <text>
        <r>
          <rPr>
            <b/>
            <sz val="9"/>
            <color indexed="81"/>
            <rFont val="Tahoma"/>
            <family val="2"/>
          </rPr>
          <t>HP:</t>
        </r>
        <r>
          <rPr>
            <sz val="9"/>
            <color indexed="81"/>
            <rFont val="Tahoma"/>
            <family val="2"/>
          </rPr>
          <t xml:space="preserve">
FABRICAR</t>
        </r>
      </text>
    </comment>
    <comment ref="T373" authorId="1" shapeId="0" xr:uid="{C17E9AE0-4862-4BF4-920A-66602A46CED2}">
      <text>
        <r>
          <rPr>
            <b/>
            <sz val="9"/>
            <color indexed="81"/>
            <rFont val="Tahoma"/>
            <family val="2"/>
          </rPr>
          <t>HP:</t>
        </r>
        <r>
          <rPr>
            <sz val="9"/>
            <color indexed="81"/>
            <rFont val="Tahoma"/>
            <family val="2"/>
          </rPr>
          <t xml:space="preserve">
FABRICAR DADOS</t>
        </r>
      </text>
    </comment>
    <comment ref="G374" authorId="1" shapeId="0" xr:uid="{F9A70892-25F1-4143-9D25-E4A86FFE7A9A}">
      <text>
        <r>
          <rPr>
            <b/>
            <sz val="9"/>
            <color indexed="81"/>
            <rFont val="Tahoma"/>
            <family val="2"/>
          </rPr>
          <t>HP:</t>
        </r>
        <r>
          <rPr>
            <sz val="9"/>
            <color indexed="81"/>
            <rFont val="Tahoma"/>
            <family val="2"/>
          </rPr>
          <t xml:space="preserve">
F: 7-5</t>
        </r>
      </text>
    </comment>
    <comment ref="I374" authorId="1" shapeId="0" xr:uid="{485DC97B-C151-4EB2-B2A3-1805ADFB7D0F}">
      <text>
        <r>
          <rPr>
            <b/>
            <sz val="9"/>
            <color indexed="81"/>
            <rFont val="Tahoma"/>
            <family val="2"/>
          </rPr>
          <t>HP:</t>
        </r>
        <r>
          <rPr>
            <sz val="9"/>
            <color indexed="81"/>
            <rFont val="Tahoma"/>
            <family val="2"/>
          </rPr>
          <t xml:space="preserve">
F: 7-5</t>
        </r>
      </text>
    </comment>
    <comment ref="J374" authorId="1" shapeId="0" xr:uid="{307104A5-6BC9-4E1B-9BAF-E0225DCC9174}">
      <text>
        <r>
          <rPr>
            <b/>
            <sz val="9"/>
            <color indexed="81"/>
            <rFont val="Tahoma"/>
            <family val="2"/>
          </rPr>
          <t>HP:</t>
        </r>
        <r>
          <rPr>
            <sz val="9"/>
            <color indexed="81"/>
            <rFont val="Tahoma"/>
            <family val="2"/>
          </rPr>
          <t xml:space="preserve">
FALTA LISTADO DE SELLOS</t>
        </r>
      </text>
    </comment>
    <comment ref="W375" authorId="1" shapeId="0" xr:uid="{AD367A27-9CE9-4E47-9E38-850F70C43AAF}">
      <text>
        <r>
          <rPr>
            <b/>
            <sz val="9"/>
            <color indexed="81"/>
            <rFont val="Tahoma"/>
            <family val="2"/>
          </rPr>
          <t>HP:</t>
        </r>
        <r>
          <rPr>
            <sz val="9"/>
            <color indexed="81"/>
            <rFont val="Tahoma"/>
            <family val="2"/>
          </rPr>
          <t xml:space="preserve">
I : 24-2</t>
        </r>
      </text>
    </comment>
    <comment ref="G376" authorId="1" shapeId="0" xr:uid="{A6B4436D-7C35-41D3-BCA4-28267C73B7D9}">
      <text>
        <r>
          <rPr>
            <b/>
            <sz val="9"/>
            <color indexed="81"/>
            <rFont val="Tahoma"/>
            <family val="2"/>
          </rPr>
          <t>HP:</t>
        </r>
        <r>
          <rPr>
            <sz val="9"/>
            <color indexed="81"/>
            <rFont val="Tahoma"/>
            <family val="2"/>
          </rPr>
          <t xml:space="preserve">
I: 16-4
F 16-4</t>
        </r>
      </text>
    </comment>
    <comment ref="T376" authorId="1" shapeId="0" xr:uid="{FC6B0669-53E2-4A2C-A022-FC5B3D3CD6F6}">
      <text>
        <r>
          <rPr>
            <b/>
            <sz val="9"/>
            <color indexed="81"/>
            <rFont val="Tahoma"/>
            <family val="2"/>
          </rPr>
          <t>HP:</t>
        </r>
        <r>
          <rPr>
            <sz val="9"/>
            <color indexed="81"/>
            <rFont val="Tahoma"/>
            <family val="2"/>
          </rPr>
          <t xml:space="preserve">
FABRICACION DE 2 DADOS DE ANCLAJE</t>
        </r>
      </text>
    </comment>
    <comment ref="I377" authorId="1" shapeId="0" xr:uid="{8139D67F-7041-4A8B-92D4-4BD4C73CAE66}">
      <text>
        <r>
          <rPr>
            <b/>
            <sz val="9"/>
            <color indexed="81"/>
            <rFont val="Tahoma"/>
            <family val="2"/>
          </rPr>
          <t>HP:</t>
        </r>
        <r>
          <rPr>
            <sz val="9"/>
            <color indexed="81"/>
            <rFont val="Tahoma"/>
            <family val="2"/>
          </rPr>
          <t xml:space="preserve">
I 10-4
F 11-4</t>
        </r>
      </text>
    </comment>
    <comment ref="W378" authorId="1" shapeId="0" xr:uid="{D3FBF949-D8D6-4C8A-B09F-CFD8081E9CB3}">
      <text>
        <r>
          <rPr>
            <b/>
            <sz val="9"/>
            <color indexed="81"/>
            <rFont val="Tahoma"/>
            <family val="2"/>
          </rPr>
          <t>HP:</t>
        </r>
        <r>
          <rPr>
            <sz val="9"/>
            <color indexed="81"/>
            <rFont val="Tahoma"/>
            <family val="2"/>
          </rPr>
          <t xml:space="preserve">
S: 16-4
</t>
        </r>
      </text>
    </comment>
    <comment ref="G379" authorId="1" shapeId="0" xr:uid="{E4FBDC1E-3AD2-4C2A-899F-ADFC0599A8D3}">
      <text>
        <r>
          <rPr>
            <b/>
            <sz val="9"/>
            <color indexed="81"/>
            <rFont val="Tahoma"/>
            <family val="2"/>
          </rPr>
          <t>HP:</t>
        </r>
        <r>
          <rPr>
            <sz val="9"/>
            <color indexed="81"/>
            <rFont val="Tahoma"/>
            <family val="2"/>
          </rPr>
          <t xml:space="preserve">
F: 16-5</t>
        </r>
      </text>
    </comment>
    <comment ref="W379" authorId="1" shapeId="0" xr:uid="{1C1C1528-ECC0-4671-8A1D-5BAC2CD527C8}">
      <text>
        <r>
          <rPr>
            <b/>
            <sz val="9"/>
            <color indexed="81"/>
            <rFont val="Tahoma"/>
            <family val="2"/>
          </rPr>
          <t>HP:</t>
        </r>
        <r>
          <rPr>
            <sz val="9"/>
            <color indexed="81"/>
            <rFont val="Tahoma"/>
            <family val="2"/>
          </rPr>
          <t xml:space="preserve">
S: 16-4
</t>
        </r>
      </text>
    </comment>
    <comment ref="W380" authorId="1" shapeId="0" xr:uid="{BCED48AA-D530-402F-8725-159BD0F912C2}">
      <text>
        <r>
          <rPr>
            <b/>
            <sz val="9"/>
            <color indexed="81"/>
            <rFont val="Tahoma"/>
            <family val="2"/>
          </rPr>
          <t>HP:</t>
        </r>
        <r>
          <rPr>
            <sz val="9"/>
            <color indexed="81"/>
            <rFont val="Tahoma"/>
            <family val="2"/>
          </rPr>
          <t xml:space="preserve">
S: 11-4</t>
        </r>
      </text>
    </comment>
    <comment ref="AE380" authorId="1" shapeId="0" xr:uid="{212DFB7A-17EF-48FB-9BF8-D55231818591}">
      <text>
        <r>
          <rPr>
            <b/>
            <sz val="9"/>
            <color indexed="81"/>
            <rFont val="Tahoma"/>
            <family val="2"/>
          </rPr>
          <t>HP:</t>
        </r>
        <r>
          <rPr>
            <sz val="9"/>
            <color indexed="81"/>
            <rFont val="Tahoma"/>
            <family val="2"/>
          </rPr>
          <t xml:space="preserve">
RECTIFICAR CANAL PRINCIPAL A 96</t>
        </r>
      </text>
    </comment>
    <comment ref="T381" authorId="1" shapeId="0" xr:uid="{92CBB832-D9B6-4486-84B1-8470BC18222D}">
      <text>
        <r>
          <rPr>
            <b/>
            <sz val="9"/>
            <color indexed="81"/>
            <rFont val="Tahoma"/>
            <family val="2"/>
          </rPr>
          <t>HP:</t>
        </r>
        <r>
          <rPr>
            <sz val="9"/>
            <color indexed="81"/>
            <rFont val="Tahoma"/>
            <family val="2"/>
          </rPr>
          <t xml:space="preserve">
FABRICACION DE 2 DADOS DE ANCLAJE</t>
        </r>
      </text>
    </comment>
    <comment ref="W381" authorId="1" shapeId="0" xr:uid="{08F046A7-336A-420D-AF6E-17AF4139DAD6}">
      <text>
        <r>
          <rPr>
            <b/>
            <sz val="9"/>
            <color indexed="81"/>
            <rFont val="Tahoma"/>
            <family val="2"/>
          </rPr>
          <t>HP:</t>
        </r>
        <r>
          <rPr>
            <sz val="9"/>
            <color indexed="81"/>
            <rFont val="Tahoma"/>
            <family val="2"/>
          </rPr>
          <t xml:space="preserve">
S: 11-4</t>
        </r>
      </text>
    </comment>
    <comment ref="G382" authorId="1" shapeId="0" xr:uid="{DE2C4B77-F19C-4822-B41A-DFAF74EB7C16}">
      <text>
        <r>
          <rPr>
            <b/>
            <sz val="9"/>
            <color indexed="81"/>
            <rFont val="Tahoma"/>
            <family val="2"/>
          </rPr>
          <t>HP:</t>
        </r>
        <r>
          <rPr>
            <sz val="9"/>
            <color indexed="81"/>
            <rFont val="Tahoma"/>
            <family val="2"/>
          </rPr>
          <t xml:space="preserve">
I: 13-4
F:14-4
</t>
        </r>
      </text>
    </comment>
    <comment ref="J382" authorId="1" shapeId="0" xr:uid="{04E349C4-E047-4658-949D-E9C5F3362081}">
      <text>
        <r>
          <rPr>
            <b/>
            <sz val="9"/>
            <color indexed="81"/>
            <rFont val="Tahoma"/>
            <family val="2"/>
          </rPr>
          <t>HP:</t>
        </r>
        <r>
          <rPr>
            <sz val="9"/>
            <color indexed="81"/>
            <rFont val="Tahoma"/>
            <family val="2"/>
          </rPr>
          <t xml:space="preserve">
FALTA PEDIR SELLO PRINCIPAL DESPUES DE RECTIFICADO</t>
        </r>
      </text>
    </comment>
    <comment ref="AE382" authorId="1" shapeId="0" xr:uid="{6412298E-B10A-44A0-B030-4DAE88452FB2}">
      <text>
        <r>
          <rPr>
            <b/>
            <sz val="9"/>
            <color indexed="81"/>
            <rFont val="Tahoma"/>
            <family val="2"/>
          </rPr>
          <t>HP:</t>
        </r>
        <r>
          <rPr>
            <sz val="9"/>
            <color indexed="81"/>
            <rFont val="Tahoma"/>
            <family val="2"/>
          </rPr>
          <t xml:space="preserve">
RECTIFICADO DE CANAL PRINCIPAL Y PEDIR SELLO DE ACUERDO A MEDIDA FINAL</t>
        </r>
      </text>
    </comment>
    <comment ref="J383" authorId="1" shapeId="0" xr:uid="{0861A25B-A54E-4560-900D-AC99BE935DD3}">
      <text>
        <r>
          <rPr>
            <b/>
            <sz val="9"/>
            <color indexed="81"/>
            <rFont val="Tahoma"/>
            <family val="2"/>
          </rPr>
          <t>HP:</t>
        </r>
        <r>
          <rPr>
            <sz val="9"/>
            <color indexed="81"/>
            <rFont val="Tahoma"/>
            <family val="2"/>
          </rPr>
          <t xml:space="preserve">
FALTA PEIR SELLO PRINCIPAL Y PS35 DESPUÉS DE RECTIFICADO</t>
        </r>
      </text>
    </comment>
    <comment ref="AE383" authorId="1" shapeId="0" xr:uid="{2319E3DB-74DD-4A85-A56E-51F56A93D7E6}">
      <text>
        <r>
          <rPr>
            <b/>
            <sz val="9"/>
            <color indexed="81"/>
            <rFont val="Tahoma"/>
            <family val="2"/>
          </rPr>
          <t>HP:</t>
        </r>
        <r>
          <rPr>
            <sz val="9"/>
            <color indexed="81"/>
            <rFont val="Tahoma"/>
            <family val="2"/>
          </rPr>
          <t xml:space="preserve">
RETIFICADO DE CANAL DE SELLO PRINCIPAL
RELLENAR PESTAÑA DE SELLADO
PEDIR PS 35 SEGÚN MEDIDA FINAL</t>
        </r>
      </text>
    </comment>
    <comment ref="I384" authorId="1" shapeId="0" xr:uid="{15D954A6-82D1-485B-8D09-5C9F220C503A}">
      <text>
        <r>
          <rPr>
            <b/>
            <sz val="9"/>
            <color indexed="81"/>
            <rFont val="Tahoma"/>
            <family val="2"/>
          </rPr>
          <t>HP:</t>
        </r>
        <r>
          <rPr>
            <sz val="9"/>
            <color indexed="81"/>
            <rFont val="Tahoma"/>
            <family val="2"/>
          </rPr>
          <t xml:space="preserve">
23-5</t>
        </r>
      </text>
    </comment>
    <comment ref="AM384" authorId="1" shapeId="0" xr:uid="{41211E91-F88E-49F1-AF16-68924EEF0D0B}">
      <text>
        <r>
          <rPr>
            <b/>
            <sz val="9"/>
            <color indexed="81"/>
            <rFont val="Tahoma"/>
            <family val="2"/>
          </rPr>
          <t>HP:</t>
        </r>
        <r>
          <rPr>
            <sz val="9"/>
            <color indexed="81"/>
            <rFont val="Tahoma"/>
            <family val="2"/>
          </rPr>
          <t xml:space="preserve">
RELLENO Y BARRENADO DE ALOJAMIENTO</t>
        </r>
      </text>
    </comment>
    <comment ref="AP384" authorId="1" shapeId="0" xr:uid="{3D62D656-1D7F-4A7D-A606-3204457FC637}">
      <text>
        <r>
          <rPr>
            <b/>
            <sz val="9"/>
            <color indexed="81"/>
            <rFont val="Tahoma"/>
            <family val="2"/>
          </rPr>
          <t>HP:</t>
        </r>
        <r>
          <rPr>
            <sz val="9"/>
            <color indexed="81"/>
            <rFont val="Tahoma"/>
            <family val="2"/>
          </rPr>
          <t xml:space="preserve">
I: 6-3
</t>
        </r>
      </text>
    </comment>
    <comment ref="AR384" authorId="1" shapeId="0" xr:uid="{1ED65CCC-AD09-4B14-A2AF-2479E1A9955B}">
      <text>
        <r>
          <rPr>
            <b/>
            <sz val="9"/>
            <color indexed="81"/>
            <rFont val="Tahoma"/>
            <family val="2"/>
          </rPr>
          <t>HP:</t>
        </r>
        <r>
          <rPr>
            <sz val="9"/>
            <color indexed="81"/>
            <rFont val="Tahoma"/>
            <family val="2"/>
          </rPr>
          <t xml:space="preserve">
I: 6-3
</t>
        </r>
      </text>
    </comment>
    <comment ref="X385" authorId="1" shapeId="0" xr:uid="{F59B664B-771E-4C41-8C3F-5DCAFF45DE48}">
      <text>
        <r>
          <rPr>
            <b/>
            <sz val="9"/>
            <color indexed="81"/>
            <rFont val="Tahoma"/>
            <family val="2"/>
          </rPr>
          <t>HP:</t>
        </r>
        <r>
          <rPr>
            <sz val="9"/>
            <color indexed="81"/>
            <rFont val="Tahoma"/>
            <family val="2"/>
          </rPr>
          <t xml:space="preserve">
CAMBIO DE VASTAGO COMPLETO
CANCAMO
BARRA</t>
        </r>
      </text>
    </comment>
    <comment ref="I386" authorId="1" shapeId="0" xr:uid="{02F7691E-67BF-42EE-A311-0A0D8177204E}">
      <text>
        <r>
          <rPr>
            <b/>
            <sz val="9"/>
            <color indexed="81"/>
            <rFont val="Tahoma"/>
            <family val="2"/>
          </rPr>
          <t>HP:
F:28-5</t>
        </r>
      </text>
    </comment>
    <comment ref="I387" authorId="1" shapeId="0" xr:uid="{4BC15C94-0FE4-4C50-BCB7-D5E519720457}">
      <text>
        <r>
          <rPr>
            <b/>
            <sz val="9"/>
            <color indexed="81"/>
            <rFont val="Tahoma"/>
            <family val="2"/>
          </rPr>
          <t>HP:</t>
        </r>
        <r>
          <rPr>
            <sz val="9"/>
            <color indexed="81"/>
            <rFont val="Tahoma"/>
            <family val="2"/>
          </rPr>
          <t xml:space="preserve">
30-05</t>
        </r>
      </text>
    </comment>
    <comment ref="J387" authorId="1" shapeId="0" xr:uid="{25404DF4-96D6-4822-BAED-D909E717B078}">
      <text>
        <r>
          <rPr>
            <b/>
            <sz val="9"/>
            <color indexed="81"/>
            <rFont val="Tahoma"/>
            <family val="2"/>
          </rPr>
          <t>HP:</t>
        </r>
        <r>
          <rPr>
            <sz val="9"/>
            <color indexed="81"/>
            <rFont val="Tahoma"/>
            <family val="2"/>
          </rPr>
          <t xml:space="preserve">
F. PS35 DESPUES DE BRUÑIDO DE TUBO NUEVO</t>
        </r>
      </text>
    </comment>
    <comment ref="T387" authorId="1" shapeId="0" xr:uid="{0EDC2422-4CF0-4ABE-B38C-9E534CD98946}">
      <text>
        <r>
          <rPr>
            <b/>
            <sz val="9"/>
            <color indexed="81"/>
            <rFont val="Tahoma"/>
            <family val="2"/>
          </rPr>
          <t>HP:</t>
        </r>
        <r>
          <rPr>
            <sz val="9"/>
            <color indexed="81"/>
            <rFont val="Tahoma"/>
            <family val="2"/>
          </rPr>
          <t xml:space="preserve">
CAMBIO DE DADO DE ANCLAJE
CAMBIO DE 2 SOPORTES</t>
        </r>
      </text>
    </comment>
    <comment ref="AE387" authorId="1" shapeId="0" xr:uid="{536AC11E-F7B3-404A-A86F-BA5E2FB6964B}">
      <text>
        <r>
          <rPr>
            <b/>
            <sz val="9"/>
            <color indexed="81"/>
            <rFont val="Tahoma"/>
            <family val="2"/>
          </rPr>
          <t>HP:</t>
        </r>
        <r>
          <rPr>
            <sz val="9"/>
            <color indexed="81"/>
            <rFont val="Tahoma"/>
            <family val="2"/>
          </rPr>
          <t xml:space="preserve">
RELLENO Y BARRENADO DE EXTERIOR 
RELLENAR Y ESMERILAR CONTRATAPA
FABRICAR DISCO DE TAPA</t>
        </r>
      </text>
    </comment>
    <comment ref="AF387" authorId="1" shapeId="0" xr:uid="{B2171EE1-97A0-461D-B09C-82F94746A9A6}">
      <text>
        <r>
          <rPr>
            <b/>
            <sz val="9"/>
            <color indexed="81"/>
            <rFont val="Tahoma"/>
            <family val="2"/>
          </rPr>
          <t>HP:</t>
        </r>
        <r>
          <rPr>
            <sz val="9"/>
            <color indexed="81"/>
            <rFont val="Tahoma"/>
            <family val="2"/>
          </rPr>
          <t xml:space="preserve">
FABRICAR DISCO DE TAPA</t>
        </r>
      </text>
    </comment>
    <comment ref="W388" authorId="1" shapeId="0" xr:uid="{3C76AE53-3C41-4598-8745-A5D6FF2FABE4}">
      <text>
        <r>
          <rPr>
            <b/>
            <sz val="9"/>
            <color indexed="81"/>
            <rFont val="Tahoma"/>
            <family val="2"/>
          </rPr>
          <t>HP:</t>
        </r>
        <r>
          <rPr>
            <sz val="9"/>
            <color indexed="81"/>
            <rFont val="Tahoma"/>
            <family val="2"/>
          </rPr>
          <t xml:space="preserve">
S: 11-4</t>
        </r>
      </text>
    </comment>
    <comment ref="X389" authorId="1" shapeId="0" xr:uid="{1103126F-47D8-4042-924F-B2DD8D4185BF}">
      <text>
        <r>
          <rPr>
            <b/>
            <sz val="9"/>
            <color indexed="81"/>
            <rFont val="Tahoma"/>
            <family val="2"/>
          </rPr>
          <t>HP:</t>
        </r>
        <r>
          <rPr>
            <sz val="9"/>
            <color indexed="81"/>
            <rFont val="Tahoma"/>
            <family val="2"/>
          </rPr>
          <t xml:space="preserve">
CAMBIO DE VASTAGO COMPLETO
CANCAMO
BARRA</t>
        </r>
      </text>
    </comment>
    <comment ref="W390" authorId="1" shapeId="0" xr:uid="{97F18A9E-BC7D-480D-974D-D55353B271BD}">
      <text>
        <r>
          <rPr>
            <b/>
            <sz val="9"/>
            <color indexed="81"/>
            <rFont val="Tahoma"/>
            <family val="2"/>
          </rPr>
          <t>HP:</t>
        </r>
        <r>
          <rPr>
            <sz val="9"/>
            <color indexed="81"/>
            <rFont val="Tahoma"/>
            <family val="2"/>
          </rPr>
          <t xml:space="preserve">
S: 11-4</t>
        </r>
      </text>
    </comment>
    <comment ref="O392" authorId="1" shapeId="0" xr:uid="{139E3990-EAB6-435A-9320-0A3D52FD4846}">
      <text>
        <r>
          <rPr>
            <b/>
            <sz val="9"/>
            <color indexed="81"/>
            <rFont val="Tahoma"/>
            <family val="2"/>
          </rPr>
          <t>HP:</t>
        </r>
        <r>
          <rPr>
            <sz val="9"/>
            <color indexed="81"/>
            <rFont val="Tahoma"/>
            <family val="2"/>
          </rPr>
          <t xml:space="preserve">
SE USA TUBO DE ESTOCK, SE BRUÑE Y LUEGO SE MAQUINA EL AGUJERO ROSCADO DE LA TOMA, SE REALIZA INSERTO
</t>
        </r>
      </text>
    </comment>
    <comment ref="P392" authorId="1" shapeId="0" xr:uid="{63C0417A-A91C-47F3-9F67-B15251B1F269}">
      <text>
        <r>
          <rPr>
            <b/>
            <sz val="9"/>
            <color indexed="81"/>
            <rFont val="Tahoma"/>
            <family val="2"/>
          </rPr>
          <t>HP:</t>
        </r>
        <r>
          <rPr>
            <sz val="9"/>
            <color indexed="81"/>
            <rFont val="Tahoma"/>
            <family val="2"/>
          </rPr>
          <t xml:space="preserve">
EN ARMADO SE DA CUENTA QUE ESTA FISURADO</t>
        </r>
      </text>
    </comment>
    <comment ref="T392" authorId="1" shapeId="0" xr:uid="{DCD33496-D9EB-4C31-B730-C89458318C18}">
      <text>
        <r>
          <rPr>
            <b/>
            <sz val="9"/>
            <color indexed="81"/>
            <rFont val="Tahoma"/>
            <family val="2"/>
          </rPr>
          <t>HP:</t>
        </r>
        <r>
          <rPr>
            <sz val="9"/>
            <color indexed="81"/>
            <rFont val="Tahoma"/>
            <family val="2"/>
          </rPr>
          <t xml:space="preserve">
FABRICAR BOCINAS</t>
        </r>
      </text>
    </comment>
    <comment ref="AC392" authorId="1" shapeId="0" xr:uid="{A795A75C-88AA-48BA-8E8C-43943ACEEC5A}">
      <text>
        <r>
          <rPr>
            <b/>
            <sz val="9"/>
            <color indexed="81"/>
            <rFont val="Tahoma"/>
            <family val="2"/>
          </rPr>
          <t>HP:</t>
        </r>
        <r>
          <rPr>
            <sz val="9"/>
            <color indexed="81"/>
            <rFont val="Tahoma"/>
            <family val="2"/>
          </rPr>
          <t xml:space="preserve">
FABRICAR BOCINA</t>
        </r>
      </text>
    </comment>
    <comment ref="AE392" authorId="1" shapeId="0" xr:uid="{0BFE446C-9DB2-40E4-909C-43C132711DFB}">
      <text>
        <r>
          <rPr>
            <b/>
            <sz val="9"/>
            <color indexed="81"/>
            <rFont val="Tahoma"/>
            <family val="2"/>
          </rPr>
          <t>HP:</t>
        </r>
        <r>
          <rPr>
            <sz val="9"/>
            <color indexed="81"/>
            <rFont val="Tahoma"/>
            <family val="2"/>
          </rPr>
          <t xml:space="preserve">
AMPLIAR CANAL DE SELLO +2.5</t>
        </r>
      </text>
    </comment>
    <comment ref="AI392" authorId="1" shapeId="0" xr:uid="{19F8EBDC-3609-4253-ADA7-3267AC6D5467}">
      <text>
        <r>
          <rPr>
            <b/>
            <sz val="9"/>
            <color indexed="81"/>
            <rFont val="Tahoma"/>
            <family val="2"/>
          </rPr>
          <t>HP:</t>
        </r>
        <r>
          <rPr>
            <sz val="9"/>
            <color indexed="81"/>
            <rFont val="Tahoma"/>
            <family val="2"/>
          </rPr>
          <t xml:space="preserve">
CAMBIO DE EMBOLO
</t>
        </r>
      </text>
    </comment>
    <comment ref="R394" authorId="1" shapeId="0" xr:uid="{790C7C5C-4A8E-4942-81FD-E7EA374A4629}">
      <text>
        <r>
          <rPr>
            <b/>
            <sz val="9"/>
            <color indexed="81"/>
            <rFont val="Tahoma"/>
            <family val="2"/>
          </rPr>
          <t>HP:</t>
        </r>
        <r>
          <rPr>
            <sz val="9"/>
            <color indexed="81"/>
            <rFont val="Tahoma"/>
            <family val="2"/>
          </rPr>
          <t xml:space="preserve">
HACER AGUJEROS </t>
        </r>
      </text>
    </comment>
    <comment ref="G397" authorId="1" shapeId="0" xr:uid="{4C9371F2-8179-4E52-AF66-2F001DA25035}">
      <text>
        <r>
          <rPr>
            <b/>
            <sz val="9"/>
            <color indexed="81"/>
            <rFont val="Tahoma"/>
            <family val="2"/>
          </rPr>
          <t>HP:</t>
        </r>
        <r>
          <rPr>
            <sz val="9"/>
            <color indexed="81"/>
            <rFont val="Tahoma"/>
            <family val="2"/>
          </rPr>
          <t xml:space="preserve">
I: 14-4</t>
        </r>
      </text>
    </comment>
    <comment ref="W397" authorId="1" shapeId="0" xr:uid="{63329DCA-233E-4EFD-ADDD-26E6F653297C}">
      <text>
        <r>
          <rPr>
            <b/>
            <sz val="9"/>
            <color indexed="81"/>
            <rFont val="Tahoma"/>
            <family val="2"/>
          </rPr>
          <t>HP:</t>
        </r>
        <r>
          <rPr>
            <sz val="9"/>
            <color indexed="81"/>
            <rFont val="Tahoma"/>
            <family val="2"/>
          </rPr>
          <t xml:space="preserve">
I: 18-3</t>
        </r>
      </text>
    </comment>
    <comment ref="AE397" authorId="1" shapeId="0" xr:uid="{B6F615DC-C048-4DBF-A473-4714C04EB4D5}">
      <text>
        <r>
          <rPr>
            <b/>
            <sz val="9"/>
            <color indexed="81"/>
            <rFont val="Tahoma"/>
            <family val="2"/>
          </rPr>
          <t>HP:</t>
        </r>
        <r>
          <rPr>
            <sz val="9"/>
            <color indexed="81"/>
            <rFont val="Tahoma"/>
            <family val="2"/>
          </rPr>
          <t xml:space="preserve">
RELLENAR Y ESMERILAR CARA EXTERIOR</t>
        </r>
      </text>
    </comment>
    <comment ref="I398" authorId="1" shapeId="0" xr:uid="{8F094BDC-8F06-4C33-95BA-FDABE37A6A06}">
      <text>
        <r>
          <rPr>
            <b/>
            <sz val="9"/>
            <color indexed="81"/>
            <rFont val="Tahoma"/>
            <family val="2"/>
          </rPr>
          <t>HP:</t>
        </r>
        <r>
          <rPr>
            <sz val="9"/>
            <color indexed="81"/>
            <rFont val="Tahoma"/>
            <family val="2"/>
          </rPr>
          <t xml:space="preserve">
I: 13-3
F: 14-3
</t>
        </r>
      </text>
    </comment>
    <comment ref="X399" authorId="1" shapeId="0" xr:uid="{B8CFB2B9-1818-4B5B-BFBC-A0814F975905}">
      <text>
        <r>
          <rPr>
            <b/>
            <sz val="9"/>
            <color indexed="81"/>
            <rFont val="Tahoma"/>
            <family val="2"/>
          </rPr>
          <t>HP:</t>
        </r>
        <r>
          <rPr>
            <sz val="9"/>
            <color indexed="81"/>
            <rFont val="Tahoma"/>
            <family val="2"/>
          </rPr>
          <t xml:space="preserve">
FABRICACION COMPLETA
BARRA
CANCAMO</t>
        </r>
      </text>
    </comment>
    <comment ref="W400" authorId="1" shapeId="0" xr:uid="{1B06EDBA-39C1-4C26-AF1E-0D4206110CD3}">
      <text>
        <r>
          <rPr>
            <b/>
            <sz val="9"/>
            <color indexed="81"/>
            <rFont val="Tahoma"/>
            <family val="2"/>
          </rPr>
          <t>HP:</t>
        </r>
        <r>
          <rPr>
            <sz val="9"/>
            <color indexed="81"/>
            <rFont val="Tahoma"/>
            <family val="2"/>
          </rPr>
          <t xml:space="preserve">
I: 18-3</t>
        </r>
      </text>
    </comment>
    <comment ref="I402" authorId="1" shapeId="0" xr:uid="{1E54980E-DD8E-4F83-ADC8-1F8CF0E65634}">
      <text>
        <r>
          <rPr>
            <b/>
            <sz val="9"/>
            <color indexed="81"/>
            <rFont val="Tahoma"/>
            <family val="2"/>
          </rPr>
          <t>HP:</t>
        </r>
        <r>
          <rPr>
            <sz val="9"/>
            <color indexed="81"/>
            <rFont val="Tahoma"/>
            <family val="2"/>
          </rPr>
          <t xml:space="preserve">
F: 26-5</t>
        </r>
      </text>
    </comment>
    <comment ref="AM402" authorId="1" shapeId="0" xr:uid="{C0CFDF10-D660-46BB-8A74-CBB0657EC695}">
      <text>
        <r>
          <rPr>
            <b/>
            <sz val="9"/>
            <color indexed="81"/>
            <rFont val="Tahoma"/>
            <family val="2"/>
          </rPr>
          <t>HP:</t>
        </r>
        <r>
          <rPr>
            <sz val="9"/>
            <color indexed="81"/>
            <rFont val="Tahoma"/>
            <family val="2"/>
          </rPr>
          <t xml:space="preserve">
RELLENO Y BARRENADO DE ALOJAMIENTO</t>
        </r>
      </text>
    </comment>
    <comment ref="AP402" authorId="1" shapeId="0" xr:uid="{B00AB19A-CBD5-491F-8C17-1022F42BDDD4}">
      <text>
        <r>
          <rPr>
            <b/>
            <sz val="9"/>
            <color indexed="81"/>
            <rFont val="Tahoma"/>
            <family val="2"/>
          </rPr>
          <t>HP:</t>
        </r>
        <r>
          <rPr>
            <sz val="9"/>
            <color indexed="81"/>
            <rFont val="Tahoma"/>
            <family val="2"/>
          </rPr>
          <t xml:space="preserve">
I: 6-3
</t>
        </r>
      </text>
    </comment>
    <comment ref="AR402" authorId="1" shapeId="0" xr:uid="{3765C00D-868D-40DD-A7BE-AEDE036111AF}">
      <text>
        <r>
          <rPr>
            <b/>
            <sz val="9"/>
            <color indexed="81"/>
            <rFont val="Tahoma"/>
            <family val="2"/>
          </rPr>
          <t>HP:</t>
        </r>
        <r>
          <rPr>
            <sz val="9"/>
            <color indexed="81"/>
            <rFont val="Tahoma"/>
            <family val="2"/>
          </rPr>
          <t xml:space="preserve">
I: 6-3
</t>
        </r>
      </text>
    </comment>
    <comment ref="G403" authorId="1" shapeId="0" xr:uid="{D27A258C-7231-48D2-A533-599499E4B822}">
      <text>
        <r>
          <rPr>
            <b/>
            <sz val="9"/>
            <color indexed="81"/>
            <rFont val="Tahoma"/>
            <family val="2"/>
          </rPr>
          <t>HP:</t>
        </r>
        <r>
          <rPr>
            <sz val="9"/>
            <color indexed="81"/>
            <rFont val="Tahoma"/>
            <family val="2"/>
          </rPr>
          <t xml:space="preserve">
F: 16-5</t>
        </r>
      </text>
    </comment>
    <comment ref="X403" authorId="1" shapeId="0" xr:uid="{27BE6CAA-3EB8-4F4D-99D2-E31E3374E1C2}">
      <text>
        <r>
          <rPr>
            <b/>
            <sz val="9"/>
            <color indexed="81"/>
            <rFont val="Tahoma"/>
            <family val="2"/>
          </rPr>
          <t>HP:</t>
        </r>
        <r>
          <rPr>
            <sz val="9"/>
            <color indexed="81"/>
            <rFont val="Tahoma"/>
            <family val="2"/>
          </rPr>
          <t xml:space="preserve">
SOLO FAB DE BARRA</t>
        </r>
      </text>
    </comment>
    <comment ref="AE403" authorId="1" shapeId="0" xr:uid="{EC8C1198-BEF0-4EF1-940F-7BD16F1033D9}">
      <text>
        <r>
          <rPr>
            <b/>
            <sz val="9"/>
            <color indexed="81"/>
            <rFont val="Tahoma"/>
            <family val="2"/>
          </rPr>
          <t>HP:</t>
        </r>
        <r>
          <rPr>
            <sz val="9"/>
            <color indexed="81"/>
            <rFont val="Tahoma"/>
            <family val="2"/>
          </rPr>
          <t xml:space="preserve">
AMPLIAR CANAL DE USEAL
90MM DIAMETRO
</t>
        </r>
      </text>
    </comment>
    <comment ref="M404" authorId="1" shapeId="0" xr:uid="{5ED3B578-72DF-4663-B7F7-422B591B1F4B}">
      <text>
        <r>
          <rPr>
            <b/>
            <sz val="9"/>
            <color indexed="81"/>
            <rFont val="Tahoma"/>
            <family val="2"/>
          </rPr>
          <t>HP:</t>
        </r>
        <r>
          <rPr>
            <sz val="9"/>
            <color indexed="81"/>
            <rFont val="Tahoma"/>
            <family val="2"/>
          </rPr>
          <t xml:space="preserve">
AGUJEROS DE CILINDRO</t>
        </r>
      </text>
    </comment>
    <comment ref="I405" authorId="1" shapeId="0" xr:uid="{EB705796-ED22-4212-876D-3B7131061B76}">
      <text>
        <r>
          <rPr>
            <b/>
            <sz val="9"/>
            <color indexed="81"/>
            <rFont val="Tahoma"/>
            <family val="2"/>
          </rPr>
          <t>HP:</t>
        </r>
        <r>
          <rPr>
            <sz val="9"/>
            <color indexed="81"/>
            <rFont val="Tahoma"/>
            <family val="2"/>
          </rPr>
          <t xml:space="preserve">
14
-5</t>
        </r>
      </text>
    </comment>
    <comment ref="G406" authorId="1" shapeId="0" xr:uid="{9A623550-89DE-4B37-B7E1-9F3AB29F8A05}">
      <text>
        <r>
          <rPr>
            <b/>
            <sz val="9"/>
            <color indexed="81"/>
            <rFont val="Tahoma"/>
            <family val="2"/>
          </rPr>
          <t>HP:</t>
        </r>
        <r>
          <rPr>
            <sz val="9"/>
            <color indexed="81"/>
            <rFont val="Tahoma"/>
            <family val="2"/>
          </rPr>
          <t xml:space="preserve">
F: 30-4</t>
        </r>
      </text>
    </comment>
    <comment ref="T406" authorId="1" shapeId="0" xr:uid="{4CF1807A-81BD-4C4C-8083-B356BFC61BD4}">
      <text>
        <r>
          <rPr>
            <b/>
            <sz val="9"/>
            <color indexed="81"/>
            <rFont val="Tahoma"/>
            <family val="2"/>
          </rPr>
          <t>HP:</t>
        </r>
        <r>
          <rPr>
            <sz val="9"/>
            <color indexed="81"/>
            <rFont val="Tahoma"/>
            <family val="2"/>
          </rPr>
          <t xml:space="preserve">
FABRICAR TACO DENTADO</t>
        </r>
      </text>
    </comment>
    <comment ref="AE406" authorId="1" shapeId="0" xr:uid="{EABED9E7-917B-4800-B71F-6F24BFF219B8}">
      <text>
        <r>
          <rPr>
            <b/>
            <sz val="9"/>
            <color indexed="81"/>
            <rFont val="Tahoma"/>
            <family val="2"/>
          </rPr>
          <t>HP:</t>
        </r>
        <r>
          <rPr>
            <sz val="9"/>
            <color indexed="81"/>
            <rFont val="Tahoma"/>
            <family val="2"/>
          </rPr>
          <t xml:space="preserve">
AMPLIAR CANAL DE USEAL Y BUFFER A +2.5 </t>
        </r>
      </text>
    </comment>
    <comment ref="AF406" authorId="1" shapeId="0" xr:uid="{C1D54AFE-8043-4F04-AB55-FFBB6E207600}">
      <text>
        <r>
          <rPr>
            <b/>
            <sz val="9"/>
            <color indexed="81"/>
            <rFont val="Tahoma"/>
            <family val="2"/>
          </rPr>
          <t>HP:</t>
        </r>
        <r>
          <rPr>
            <sz val="9"/>
            <color indexed="81"/>
            <rFont val="Tahoma"/>
            <family val="2"/>
          </rPr>
          <t xml:space="preserve">
AMPLIAR CANAL DE USEAL Y BUFFER A +2.5 </t>
        </r>
      </text>
    </comment>
    <comment ref="O407" authorId="1" shapeId="0" xr:uid="{CE57F30E-3288-4B91-8132-8A60045B30FD}">
      <text>
        <r>
          <rPr>
            <b/>
            <sz val="9"/>
            <color indexed="81"/>
            <rFont val="Tahoma"/>
            <family val="2"/>
          </rPr>
          <t>HP:</t>
        </r>
        <r>
          <rPr>
            <sz val="9"/>
            <color indexed="81"/>
            <rFont val="Tahoma"/>
            <family val="2"/>
          </rPr>
          <t xml:space="preserve">
SE HACE CAMBIO POR CILINDRO DE STOCK 291625
CILINDRO DE 323825 CORTADO OK MAS NO FAB</t>
        </r>
      </text>
    </comment>
    <comment ref="X407" authorId="1" shapeId="0" xr:uid="{0817F634-894A-4DEE-9DE5-F967CD56A09B}">
      <text>
        <r>
          <rPr>
            <b/>
            <sz val="9"/>
            <color indexed="81"/>
            <rFont val="Tahoma"/>
            <family val="2"/>
          </rPr>
          <t>HP:</t>
        </r>
        <r>
          <rPr>
            <sz val="9"/>
            <color indexed="81"/>
            <rFont val="Tahoma"/>
            <family val="2"/>
          </rPr>
          <t xml:space="preserve">
FABRICACION COMPLETA
BARRA
CANCAMO</t>
        </r>
      </text>
    </comment>
    <comment ref="AE407" authorId="1" shapeId="0" xr:uid="{625E6AB9-504E-455A-9885-DB4313C0E33D}">
      <text>
        <r>
          <rPr>
            <b/>
            <sz val="9"/>
            <color indexed="81"/>
            <rFont val="Tahoma"/>
            <family val="2"/>
          </rPr>
          <t>HP:</t>
        </r>
        <r>
          <rPr>
            <sz val="9"/>
            <color indexed="81"/>
            <rFont val="Tahoma"/>
            <family val="2"/>
          </rPr>
          <t xml:space="preserve">
AMPLIAR CANAL DE BUFFER
+2 MM ALTURA</t>
        </r>
      </text>
    </comment>
    <comment ref="O408" authorId="1" shapeId="0" xr:uid="{BC5F89D7-0F06-4632-BD58-A83943F55037}">
      <text>
        <r>
          <rPr>
            <b/>
            <sz val="9"/>
            <color indexed="81"/>
            <rFont val="Tahoma"/>
            <family val="2"/>
          </rPr>
          <t>HP:</t>
        </r>
        <r>
          <rPr>
            <sz val="9"/>
            <color indexed="81"/>
            <rFont val="Tahoma"/>
            <family val="2"/>
          </rPr>
          <t xml:space="preserve">
MAQUINADO DE TONA DE PLACA</t>
        </r>
      </text>
    </comment>
    <comment ref="I410" authorId="1" shapeId="0" xr:uid="{C25EE364-0572-4300-803D-FF0F048EC6AF}">
      <text>
        <r>
          <rPr>
            <b/>
            <sz val="9"/>
            <color indexed="81"/>
            <rFont val="Tahoma"/>
            <family val="2"/>
          </rPr>
          <t>HP:</t>
        </r>
        <r>
          <rPr>
            <sz val="9"/>
            <color indexed="81"/>
            <rFont val="Tahoma"/>
            <family val="2"/>
          </rPr>
          <t xml:space="preserve">
5/06/2025</t>
        </r>
      </text>
    </comment>
    <comment ref="T411" authorId="1" shapeId="0" xr:uid="{70CDB631-FB91-40B3-BF5F-96ACA128E7EC}">
      <text>
        <r>
          <rPr>
            <b/>
            <sz val="9"/>
            <color indexed="81"/>
            <rFont val="Tahoma"/>
            <family val="2"/>
          </rPr>
          <t>HP:</t>
        </r>
        <r>
          <rPr>
            <sz val="9"/>
            <color indexed="81"/>
            <rFont val="Tahoma"/>
            <family val="2"/>
          </rPr>
          <t xml:space="preserve">
CAMBIO DE TACO DENTADO
</t>
        </r>
      </text>
    </comment>
    <comment ref="AE411" authorId="1" shapeId="0" xr:uid="{E44DE591-2BAA-4A6C-9AA5-E45EABA23162}">
      <text>
        <r>
          <rPr>
            <b/>
            <sz val="9"/>
            <color indexed="81"/>
            <rFont val="Tahoma"/>
            <family val="2"/>
          </rPr>
          <t>HP:</t>
        </r>
        <r>
          <rPr>
            <sz val="9"/>
            <color indexed="81"/>
            <rFont val="Tahoma"/>
            <family val="2"/>
          </rPr>
          <t xml:space="preserve">
RELLENO Y ESMERILADO DE CARAS LATERALES</t>
        </r>
      </text>
    </comment>
    <comment ref="AH411" authorId="1" shapeId="0" xr:uid="{941B2D8C-1865-4ECA-85B5-AFBBF5F56591}">
      <text>
        <r>
          <rPr>
            <b/>
            <sz val="9"/>
            <color indexed="81"/>
            <rFont val="Tahoma"/>
            <family val="2"/>
          </rPr>
          <t>HP:</t>
        </r>
        <r>
          <rPr>
            <sz val="9"/>
            <color indexed="81"/>
            <rFont val="Tahoma"/>
            <family val="2"/>
          </rPr>
          <t xml:space="preserve">
RECTIFICADO DE CARA LATERAL</t>
        </r>
      </text>
    </comment>
    <comment ref="I412" authorId="1" shapeId="0" xr:uid="{6C3F1F81-455A-4CEF-91B7-04901B2BF3B7}">
      <text>
        <r>
          <rPr>
            <b/>
            <sz val="9"/>
            <color indexed="81"/>
            <rFont val="Tahoma"/>
            <family val="2"/>
          </rPr>
          <t>HP:</t>
        </r>
        <r>
          <rPr>
            <sz val="9"/>
            <color indexed="81"/>
            <rFont val="Tahoma"/>
            <family val="2"/>
          </rPr>
          <t xml:space="preserve">
ENESPERA DE SELLO 
REQ 30-05
F ;4/06/2025</t>
        </r>
      </text>
    </comment>
    <comment ref="W412" authorId="1" shapeId="0" xr:uid="{F83F2BEA-DEA0-47F4-881C-DB931C232DE6}">
      <text>
        <r>
          <rPr>
            <b/>
            <sz val="9"/>
            <color indexed="81"/>
            <rFont val="Tahoma"/>
            <family val="2"/>
          </rPr>
          <t>HP:</t>
        </r>
        <r>
          <rPr>
            <sz val="9"/>
            <color indexed="81"/>
            <rFont val="Tahoma"/>
            <family val="2"/>
          </rPr>
          <t xml:space="preserve">
SE MANDA A CROMAR, EVALUACION MNADA A CAMBIO, SE V A A CROMAR</t>
        </r>
      </text>
    </comment>
    <comment ref="A413" authorId="0" shapeId="0" xr:uid="{A26D957A-FF59-4435-BA4A-8ACF6EF1081C}">
      <text>
        <r>
          <rPr>
            <b/>
            <sz val="9"/>
            <color indexed="81"/>
            <rFont val="Tahoma"/>
            <family val="2"/>
          </rPr>
          <t>PC:</t>
        </r>
        <r>
          <rPr>
            <sz val="9"/>
            <color indexed="81"/>
            <rFont val="Tahoma"/>
            <family val="2"/>
          </rPr>
          <t xml:space="preserve">
MINA ENVIARA SUS REPUESTOS INDICO OSCAR
</t>
        </r>
      </text>
    </comment>
    <comment ref="A414" authorId="0" shapeId="0" xr:uid="{5FDB972B-96A7-49E8-BB4E-33820447E5CB}">
      <text>
        <r>
          <rPr>
            <b/>
            <sz val="9"/>
            <color indexed="81"/>
            <rFont val="Tahoma"/>
            <family val="2"/>
          </rPr>
          <t>PC:</t>
        </r>
        <r>
          <rPr>
            <sz val="9"/>
            <color indexed="81"/>
            <rFont val="Tahoma"/>
            <family val="2"/>
          </rPr>
          <t xml:space="preserve">
MINA ENVIARA SUS REPUESTOS INDICO OSCAR</t>
        </r>
      </text>
    </comment>
    <comment ref="J415" authorId="1" shapeId="0" xr:uid="{968C7FC3-E393-4AAD-BF76-BAF5E217A44E}">
      <text>
        <r>
          <rPr>
            <b/>
            <sz val="9"/>
            <color indexed="81"/>
            <rFont val="Tahoma"/>
            <family val="2"/>
          </rPr>
          <t>HP:</t>
        </r>
        <r>
          <rPr>
            <sz val="9"/>
            <color indexed="81"/>
            <rFont val="Tahoma"/>
            <family val="2"/>
          </rPr>
          <t xml:space="preserve">
FALTA PEDIR SLLO DESPUES DE RECTIFICADO DE TAPA</t>
        </r>
      </text>
    </comment>
    <comment ref="P415" authorId="1" shapeId="0" xr:uid="{8721A2BE-06C2-4E90-A754-2A026695F2F4}">
      <text>
        <r>
          <rPr>
            <b/>
            <sz val="9"/>
            <color indexed="81"/>
            <rFont val="Tahoma"/>
            <family val="2"/>
          </rPr>
          <t>HP:</t>
        </r>
        <r>
          <rPr>
            <sz val="9"/>
            <color indexed="81"/>
            <rFont val="Tahoma"/>
            <family val="2"/>
          </rPr>
          <t xml:space="preserve">
EXTRAER TAPA POSTERIOR PARA REVISAR ALOJAMIENTO DE SENSOR</t>
        </r>
      </text>
    </comment>
    <comment ref="R415" authorId="1" shapeId="0" xr:uid="{4FEFE640-3CF1-467B-8372-8E90F65CDB32}">
      <text>
        <r>
          <rPr>
            <b/>
            <sz val="9"/>
            <color indexed="81"/>
            <rFont val="Tahoma"/>
            <family val="2"/>
          </rPr>
          <t>HP:</t>
        </r>
        <r>
          <rPr>
            <sz val="9"/>
            <color indexed="81"/>
            <rFont val="Tahoma"/>
            <family val="2"/>
          </rPr>
          <t xml:space="preserve">
MAQUINAR ALOJAMIENTO DE SENSOR</t>
        </r>
      </text>
    </comment>
    <comment ref="AE415" authorId="1" shapeId="0" xr:uid="{C3FFF542-9057-4C0C-9BBB-030193EEA760}">
      <text>
        <r>
          <rPr>
            <b/>
            <sz val="9"/>
            <color indexed="81"/>
            <rFont val="Tahoma"/>
            <family val="2"/>
          </rPr>
          <t>HP:</t>
        </r>
        <r>
          <rPr>
            <sz val="9"/>
            <color indexed="81"/>
            <rFont val="Tahoma"/>
            <family val="2"/>
          </rPr>
          <t xml:space="preserve">
RECTIFICAR CANAL DE SELLO</t>
        </r>
      </text>
    </comment>
    <comment ref="W416" authorId="1" shapeId="0" xr:uid="{3DAA4490-EC96-4EF9-BD1B-F7954B0B94BB}">
      <text>
        <r>
          <rPr>
            <b/>
            <sz val="9"/>
            <color indexed="81"/>
            <rFont val="Tahoma"/>
            <family val="2"/>
          </rPr>
          <t>HP:</t>
        </r>
        <r>
          <rPr>
            <sz val="9"/>
            <color indexed="81"/>
            <rFont val="Tahoma"/>
            <family val="2"/>
          </rPr>
          <t xml:space="preserve">
S: 11-4</t>
        </r>
      </text>
    </comment>
    <comment ref="I417" authorId="1" shapeId="0" xr:uid="{8C8716AD-92BB-4FB1-8713-1DCA40B3E935}">
      <text>
        <r>
          <rPr>
            <b/>
            <sz val="9"/>
            <color indexed="81"/>
            <rFont val="Tahoma"/>
            <family val="2"/>
          </rPr>
          <t>HP:</t>
        </r>
        <r>
          <rPr>
            <sz val="9"/>
            <color indexed="81"/>
            <rFont val="Tahoma"/>
            <family val="2"/>
          </rPr>
          <t xml:space="preserve">
6/06/2025</t>
        </r>
      </text>
    </comment>
    <comment ref="G421" authorId="1" shapeId="0" xr:uid="{FAAE2A89-A149-424C-86BD-AD8B080ECE66}">
      <text>
        <r>
          <rPr>
            <b/>
            <sz val="9"/>
            <color indexed="81"/>
            <rFont val="Tahoma"/>
            <family val="2"/>
          </rPr>
          <t>HP:</t>
        </r>
        <r>
          <rPr>
            <sz val="9"/>
            <color indexed="81"/>
            <rFont val="Tahoma"/>
            <family val="2"/>
          </rPr>
          <t xml:space="preserve">
27/5
</t>
        </r>
      </text>
    </comment>
    <comment ref="AE421" authorId="1" shapeId="0" xr:uid="{15442B0A-5CEC-4B25-A907-A30EC5258A19}">
      <text>
        <r>
          <rPr>
            <b/>
            <sz val="9"/>
            <color indexed="81"/>
            <rFont val="Tahoma"/>
            <family val="2"/>
          </rPr>
          <t>HP:</t>
        </r>
        <r>
          <rPr>
            <sz val="9"/>
            <color indexed="81"/>
            <rFont val="Tahoma"/>
            <family val="2"/>
          </rPr>
          <t xml:space="preserve">
RECTIFICADO DE SELLO PRINCIPAL</t>
        </r>
      </text>
    </comment>
    <comment ref="J422" authorId="1" shapeId="0" xr:uid="{FD2FC230-E35C-4F3F-B2D4-9F04DC4EB800}">
      <text>
        <r>
          <rPr>
            <b/>
            <sz val="9"/>
            <color indexed="81"/>
            <rFont val="Tahoma"/>
            <family val="2"/>
          </rPr>
          <t>HP:</t>
        </r>
        <r>
          <rPr>
            <sz val="9"/>
            <color indexed="81"/>
            <rFont val="Tahoma"/>
            <family val="2"/>
          </rPr>
          <t xml:space="preserve">
FALTA MANDAR A FUNDIR CANCAMO
</t>
        </r>
      </text>
    </comment>
    <comment ref="K422" authorId="1" shapeId="0" xr:uid="{FA671C47-C847-488D-8609-5D85EB23001E}">
      <text>
        <r>
          <rPr>
            <b/>
            <sz val="9"/>
            <color indexed="81"/>
            <rFont val="Tahoma"/>
            <family val="2"/>
          </rPr>
          <t>HP:</t>
        </r>
        <r>
          <rPr>
            <sz val="9"/>
            <color indexed="81"/>
            <rFont val="Tahoma"/>
            <family val="2"/>
          </rPr>
          <t xml:space="preserve">
FALTA MANDAR A FUNDIR CANCAMO
</t>
        </r>
      </text>
    </comment>
    <comment ref="P422" authorId="1" shapeId="0" xr:uid="{646083D0-B497-4328-82C3-2CA8DB887922}">
      <text>
        <r>
          <rPr>
            <b/>
            <sz val="9"/>
            <color indexed="81"/>
            <rFont val="Tahoma"/>
            <family val="2"/>
          </rPr>
          <t>HP:</t>
        </r>
        <r>
          <rPr>
            <sz val="9"/>
            <color indexed="81"/>
            <rFont val="Tahoma"/>
            <family val="2"/>
          </rPr>
          <t xml:space="preserve">
SE CAMBIA TUBO POSTERIOR POR UNO DE STOCK</t>
        </r>
      </text>
    </comment>
    <comment ref="S422" authorId="1" shapeId="0" xr:uid="{0DC42105-A470-4DF1-90AB-6F00C1C47E07}">
      <text>
        <r>
          <rPr>
            <b/>
            <sz val="9"/>
            <color indexed="81"/>
            <rFont val="Tahoma"/>
            <family val="2"/>
          </rPr>
          <t>HP:</t>
        </r>
        <r>
          <rPr>
            <sz val="9"/>
            <color indexed="81"/>
            <rFont val="Tahoma"/>
            <family val="2"/>
          </rPr>
          <t xml:space="preserve">
FALTA SOLDAR DADOD E ANCLAJE</t>
        </r>
      </text>
    </comment>
    <comment ref="AE422" authorId="1" shapeId="0" xr:uid="{2B10CF9D-6FCA-42B7-B736-20652672EA8B}">
      <text>
        <r>
          <rPr>
            <b/>
            <sz val="9"/>
            <color indexed="81"/>
            <rFont val="Tahoma"/>
            <family val="2"/>
          </rPr>
          <t>HP:</t>
        </r>
        <r>
          <rPr>
            <sz val="9"/>
            <color indexed="81"/>
            <rFont val="Tahoma"/>
            <family val="2"/>
          </rPr>
          <t xml:space="preserve">
RELLENADO Y ESMERILADO DE CARAS EXT.
</t>
        </r>
      </text>
    </comment>
    <comment ref="I423" authorId="1" shapeId="0" xr:uid="{07F3DB3D-F671-4FE4-8B23-6AA21E8F33EA}">
      <text>
        <r>
          <rPr>
            <b/>
            <sz val="9"/>
            <color indexed="81"/>
            <rFont val="Tahoma"/>
            <family val="2"/>
          </rPr>
          <t>HP:</t>
        </r>
        <r>
          <rPr>
            <sz val="9"/>
            <color indexed="81"/>
            <rFont val="Tahoma"/>
            <family val="2"/>
          </rPr>
          <t xml:space="preserve">
I 2/06/2025
F 3/06/2025</t>
        </r>
      </text>
    </comment>
    <comment ref="AE423" authorId="1" shapeId="0" xr:uid="{004DEFAB-C680-4CF0-988C-9845A281DE49}">
      <text>
        <r>
          <rPr>
            <b/>
            <sz val="9"/>
            <color indexed="81"/>
            <rFont val="Tahoma"/>
            <family val="2"/>
          </rPr>
          <t>HP:</t>
        </r>
        <r>
          <rPr>
            <sz val="9"/>
            <color indexed="81"/>
            <rFont val="Tahoma"/>
            <family val="2"/>
          </rPr>
          <t xml:space="preserve">
RELLENADO Y ESMERILADO DE CARAS EXT.
</t>
        </r>
      </text>
    </comment>
    <comment ref="X424" authorId="1" shapeId="0" xr:uid="{547E877E-D111-47AB-AF1B-275579FBAB42}">
      <text>
        <r>
          <rPr>
            <b/>
            <sz val="9"/>
            <color indexed="81"/>
            <rFont val="Tahoma"/>
            <family val="2"/>
          </rPr>
          <t>HP:</t>
        </r>
        <r>
          <rPr>
            <sz val="9"/>
            <color indexed="81"/>
            <rFont val="Tahoma"/>
            <family val="2"/>
          </rPr>
          <t xml:space="preserve">
SE SCA CANCAMO DE STOCK</t>
        </r>
      </text>
    </comment>
    <comment ref="I426" authorId="1" shapeId="0" xr:uid="{CD24EBA4-2DA3-43E1-BA0E-456C5052998F}">
      <text>
        <r>
          <rPr>
            <b/>
            <sz val="9"/>
            <color indexed="81"/>
            <rFont val="Tahoma"/>
            <family val="2"/>
          </rPr>
          <t>HP:</t>
        </r>
        <r>
          <rPr>
            <sz val="9"/>
            <color indexed="81"/>
            <rFont val="Tahoma"/>
            <family val="2"/>
          </rPr>
          <t xml:space="preserve">
29-5</t>
        </r>
      </text>
    </comment>
    <comment ref="N426" authorId="1" shapeId="0" xr:uid="{8A61159A-6CF3-4B56-87F9-CC9FC44D0458}">
      <text>
        <r>
          <rPr>
            <b/>
            <sz val="9"/>
            <color indexed="81"/>
            <rFont val="Tahoma"/>
            <family val="2"/>
          </rPr>
          <t>HP:</t>
        </r>
        <r>
          <rPr>
            <sz val="9"/>
            <color indexed="81"/>
            <rFont val="Tahoma"/>
            <family val="2"/>
          </rPr>
          <t xml:space="preserve">
CAMBIO DE BOCINA</t>
        </r>
      </text>
    </comment>
    <comment ref="W426" authorId="1" shapeId="0" xr:uid="{FCA2A49E-64EB-4DDB-BFB9-6ABDCD47080A}">
      <text>
        <r>
          <rPr>
            <b/>
            <sz val="9"/>
            <color indexed="81"/>
            <rFont val="Tahoma"/>
            <family val="2"/>
          </rPr>
          <t>HP:</t>
        </r>
        <r>
          <rPr>
            <sz val="9"/>
            <color indexed="81"/>
            <rFont val="Tahoma"/>
            <family val="2"/>
          </rPr>
          <t xml:space="preserve">
S: 11-4</t>
        </r>
      </text>
    </comment>
    <comment ref="AE427" authorId="1" shapeId="0" xr:uid="{27F171BB-A62E-4F29-BA09-2D42EF22050E}">
      <text>
        <r>
          <rPr>
            <b/>
            <sz val="9"/>
            <color indexed="81"/>
            <rFont val="Tahoma"/>
            <family val="2"/>
          </rPr>
          <t>HP:</t>
        </r>
        <r>
          <rPr>
            <sz val="9"/>
            <color indexed="81"/>
            <rFont val="Tahoma"/>
            <family val="2"/>
          </rPr>
          <t xml:space="preserve">
MAQUINADO DE DESTAJES</t>
        </r>
      </text>
    </comment>
    <comment ref="AF427" authorId="1" shapeId="0" xr:uid="{4B38825E-6CFB-4AD2-98A2-DBFFA2E16232}">
      <text>
        <r>
          <rPr>
            <b/>
            <sz val="9"/>
            <color indexed="81"/>
            <rFont val="Tahoma"/>
            <family val="2"/>
          </rPr>
          <t>HP:</t>
        </r>
        <r>
          <rPr>
            <sz val="9"/>
            <color indexed="81"/>
            <rFont val="Tahoma"/>
            <family val="2"/>
          </rPr>
          <t xml:space="preserve">
FABRICACION DE TAPA</t>
        </r>
      </text>
    </comment>
    <comment ref="AI428" authorId="1" shapeId="0" xr:uid="{2C26B161-98C0-48D2-97C4-969F4C82669F}">
      <text>
        <r>
          <rPr>
            <b/>
            <sz val="9"/>
            <color indexed="81"/>
            <rFont val="Tahoma"/>
            <family val="2"/>
          </rPr>
          <t>HP:</t>
        </r>
        <r>
          <rPr>
            <sz val="9"/>
            <color indexed="81"/>
            <rFont val="Tahoma"/>
            <family val="2"/>
          </rPr>
          <t xml:space="preserve">
ORIGINAL CAT</t>
        </r>
      </text>
    </comment>
    <comment ref="I429" authorId="1" shapeId="0" xr:uid="{47CB67ED-02C4-4FAB-9BC8-164BE96F435A}">
      <text>
        <r>
          <rPr>
            <b/>
            <sz val="9"/>
            <color indexed="81"/>
            <rFont val="Tahoma"/>
            <family val="2"/>
          </rPr>
          <t>HP:</t>
        </r>
        <r>
          <rPr>
            <sz val="9"/>
            <color indexed="81"/>
            <rFont val="Tahoma"/>
            <family val="2"/>
          </rPr>
          <t xml:space="preserve">
F 3/06/2025</t>
        </r>
      </text>
    </comment>
    <comment ref="I431" authorId="1" shapeId="0" xr:uid="{5AB9FB9E-8B3E-42BE-98A0-681AF0907188}">
      <text>
        <r>
          <rPr>
            <b/>
            <sz val="9"/>
            <color indexed="81"/>
            <rFont val="Tahoma"/>
            <family val="2"/>
          </rPr>
          <t>HP:</t>
        </r>
        <r>
          <rPr>
            <sz val="9"/>
            <color indexed="81"/>
            <rFont val="Tahoma"/>
            <family val="2"/>
          </rPr>
          <t xml:space="preserve">
F 3/06/2025</t>
        </r>
      </text>
    </comment>
    <comment ref="I432" authorId="1" shapeId="0" xr:uid="{65072F64-4F9C-4F86-B49D-DB8C47244171}">
      <text>
        <r>
          <rPr>
            <b/>
            <sz val="9"/>
            <color indexed="81"/>
            <rFont val="Tahoma"/>
            <family val="2"/>
          </rPr>
          <t>HP:</t>
        </r>
        <r>
          <rPr>
            <sz val="9"/>
            <color indexed="81"/>
            <rFont val="Tahoma"/>
            <family val="2"/>
          </rPr>
          <t xml:space="preserve">
I  6/06/2025
F: 9/06/2025</t>
        </r>
      </text>
    </comment>
    <comment ref="J432" authorId="1" shapeId="0" xr:uid="{FF29BEBF-D3E9-44E8-8C97-49D3649799D8}">
      <text>
        <r>
          <rPr>
            <b/>
            <sz val="9"/>
            <color indexed="81"/>
            <rFont val="Tahoma"/>
            <family val="2"/>
          </rPr>
          <t>HP:</t>
        </r>
        <r>
          <rPr>
            <sz val="9"/>
            <color indexed="81"/>
            <rFont val="Tahoma"/>
            <family val="2"/>
          </rPr>
          <t xml:space="preserve">
FALRA 1 LIMPIADOR</t>
        </r>
      </text>
    </comment>
    <comment ref="T432" authorId="1" shapeId="0" xr:uid="{BC873DB4-C53B-49AB-9942-1E7612C1D44C}">
      <text>
        <r>
          <rPr>
            <b/>
            <sz val="9"/>
            <color indexed="81"/>
            <rFont val="Tahoma"/>
            <family val="2"/>
          </rPr>
          <t>HP:</t>
        </r>
        <r>
          <rPr>
            <sz val="9"/>
            <color indexed="81"/>
            <rFont val="Tahoma"/>
            <family val="2"/>
          </rPr>
          <t xml:space="preserve">
FABRICACION DE SOPORTE ROSCADO</t>
        </r>
      </text>
    </comment>
    <comment ref="I434" authorId="1" shapeId="0" xr:uid="{092C0BDE-5BCC-44D0-B3B7-7237275705CA}">
      <text>
        <r>
          <rPr>
            <b/>
            <sz val="9"/>
            <color indexed="81"/>
            <rFont val="Tahoma"/>
            <family val="2"/>
          </rPr>
          <t>HP:</t>
        </r>
        <r>
          <rPr>
            <sz val="9"/>
            <color indexed="81"/>
            <rFont val="Tahoma"/>
            <family val="2"/>
          </rPr>
          <t xml:space="preserve">
28-5
</t>
        </r>
      </text>
    </comment>
    <comment ref="T434" authorId="1" shapeId="0" xr:uid="{35F8D23A-6FE5-4B39-AB82-0DE61F3E4823}">
      <text>
        <r>
          <rPr>
            <b/>
            <sz val="9"/>
            <color indexed="81"/>
            <rFont val="Tahoma"/>
            <family val="2"/>
          </rPr>
          <t>HP:</t>
        </r>
        <r>
          <rPr>
            <sz val="9"/>
            <color indexed="81"/>
            <rFont val="Tahoma"/>
            <family val="2"/>
          </rPr>
          <t xml:space="preserve">
FABRICACION DE DADO DE ANCLAJE</t>
        </r>
      </text>
    </comment>
    <comment ref="I435" authorId="1" shapeId="0" xr:uid="{032CBD7C-506D-4CCA-8337-87483F55A544}">
      <text>
        <r>
          <rPr>
            <b/>
            <sz val="9"/>
            <color indexed="81"/>
            <rFont val="Tahoma"/>
            <family val="2"/>
          </rPr>
          <t>HP:</t>
        </r>
        <r>
          <rPr>
            <sz val="9"/>
            <color indexed="81"/>
            <rFont val="Tahoma"/>
            <family val="2"/>
          </rPr>
          <t xml:space="preserve">
28-5
</t>
        </r>
      </text>
    </comment>
    <comment ref="G436" authorId="1" shapeId="0" xr:uid="{74889AD9-FE31-4B45-825C-BA80113A29FB}">
      <text>
        <r>
          <rPr>
            <b/>
            <sz val="9"/>
            <color indexed="81"/>
            <rFont val="Tahoma"/>
            <family val="2"/>
          </rPr>
          <t>HP:</t>
        </r>
        <r>
          <rPr>
            <sz val="9"/>
            <color indexed="81"/>
            <rFont val="Tahoma"/>
            <family val="2"/>
          </rPr>
          <t xml:space="preserve">
23-5</t>
        </r>
      </text>
    </comment>
    <comment ref="J436" authorId="1" shapeId="0" xr:uid="{BE4327D9-DE34-4D12-BF81-B3708C57A466}">
      <text>
        <r>
          <rPr>
            <b/>
            <sz val="9"/>
            <color indexed="81"/>
            <rFont val="Tahoma"/>
            <family val="2"/>
          </rPr>
          <t>HP:</t>
        </r>
        <r>
          <rPr>
            <sz val="9"/>
            <color indexed="81"/>
            <rFont val="Tahoma"/>
            <family val="2"/>
          </rPr>
          <t xml:space="preserve">
FALTA SELLOS</t>
        </r>
      </text>
    </comment>
    <comment ref="V436" authorId="1" shapeId="0" xr:uid="{01082FEF-DDFC-4DAE-89BA-16ACAEBC6FB2}">
      <text>
        <r>
          <rPr>
            <b/>
            <sz val="9"/>
            <color indexed="81"/>
            <rFont val="Tahoma"/>
            <family val="2"/>
          </rPr>
          <t>HP:</t>
        </r>
        <r>
          <rPr>
            <sz val="9"/>
            <color indexed="81"/>
            <rFont val="Tahoma"/>
            <family val="2"/>
          </rPr>
          <t xml:space="preserve">
MAQUINAR AGUJERO</t>
        </r>
      </text>
    </comment>
    <comment ref="X436" authorId="1" shapeId="0" xr:uid="{83E27EB3-B501-4C8E-99EB-AF05930D0BC5}">
      <text>
        <r>
          <rPr>
            <b/>
            <sz val="9"/>
            <color indexed="81"/>
            <rFont val="Tahoma"/>
            <family val="2"/>
          </rPr>
          <t>HP:</t>
        </r>
        <r>
          <rPr>
            <sz val="9"/>
            <color indexed="81"/>
            <rFont val="Tahoma"/>
            <family val="2"/>
          </rPr>
          <t xml:space="preserve">
se hace cambio con la barra 332025</t>
        </r>
      </text>
    </comment>
    <comment ref="I437" authorId="1" shapeId="0" xr:uid="{30C0A3C7-9211-4B41-AC11-28F3C529E453}">
      <text>
        <r>
          <rPr>
            <b/>
            <sz val="9"/>
            <color indexed="81"/>
            <rFont val="Tahoma"/>
            <family val="2"/>
          </rPr>
          <t>HP:</t>
        </r>
        <r>
          <rPr>
            <sz val="9"/>
            <color indexed="81"/>
            <rFont val="Tahoma"/>
            <family val="2"/>
          </rPr>
          <t xml:space="preserve">
28-5</t>
        </r>
      </text>
    </comment>
    <comment ref="H438" authorId="3" shapeId="0" xr:uid="{C6F02640-D453-4EA0-97F7-A1AD6CC554D9}">
      <text>
        <r>
          <rPr>
            <b/>
            <sz val="9"/>
            <color indexed="81"/>
            <rFont val="Tahoma"/>
            <family val="2"/>
          </rPr>
          <t>Usuario:</t>
        </r>
        <r>
          <rPr>
            <sz val="9"/>
            <color indexed="81"/>
            <rFont val="Tahoma"/>
            <family val="2"/>
          </rPr>
          <t xml:space="preserve">
SE DEMORA ARMADO PROGRAMADO 21-6 POR FALTA  DE SELLO</t>
        </r>
      </text>
    </comment>
    <comment ref="AE438" authorId="1" shapeId="0" xr:uid="{FAE94D39-B518-4F9E-B8F8-9AB572008E1C}">
      <text>
        <r>
          <rPr>
            <b/>
            <sz val="9"/>
            <color indexed="81"/>
            <rFont val="Tahoma"/>
            <family val="2"/>
          </rPr>
          <t>HP:</t>
        </r>
        <r>
          <rPr>
            <sz val="9"/>
            <color indexed="81"/>
            <rFont val="Tahoma"/>
            <family val="2"/>
          </rPr>
          <t xml:space="preserve">
RECTIFICADO DE ENTRADA DE VALVULA</t>
        </r>
      </text>
    </comment>
    <comment ref="P439" authorId="3" shapeId="0" xr:uid="{FCCBD7C5-91ED-4BEC-B088-18B5ABDA73F5}">
      <text>
        <r>
          <rPr>
            <b/>
            <sz val="9"/>
            <color indexed="81"/>
            <rFont val="Tahoma"/>
            <family val="2"/>
          </rPr>
          <t>Usuario:</t>
        </r>
        <r>
          <rPr>
            <sz val="9"/>
            <color indexed="81"/>
            <rFont val="Tahoma"/>
            <family val="2"/>
          </rPr>
          <t xml:space="preserve">
Se usa con el cilindro del cilindro de STOCK</t>
        </r>
      </text>
    </comment>
    <comment ref="W439" authorId="1" shapeId="0" xr:uid="{B4CDEB70-7AFE-4DC2-B983-98F7EE2F8A04}">
      <text>
        <r>
          <rPr>
            <b/>
            <sz val="9"/>
            <color indexed="81"/>
            <rFont val="Tahoma"/>
            <family val="2"/>
          </rPr>
          <t>HP:</t>
        </r>
        <r>
          <rPr>
            <sz val="9"/>
            <color indexed="81"/>
            <rFont val="Tahoma"/>
            <family val="2"/>
          </rPr>
          <t xml:space="preserve">
S: 11-4</t>
        </r>
      </text>
    </comment>
    <comment ref="C440" authorId="1" shapeId="0" xr:uid="{F4331830-01A9-48D4-AFFB-C6C22E0F1407}">
      <text>
        <r>
          <rPr>
            <b/>
            <sz val="9"/>
            <color indexed="81"/>
            <rFont val="Tahoma"/>
            <family val="2"/>
          </rPr>
          <t>HP:</t>
        </r>
        <r>
          <rPr>
            <sz val="9"/>
            <color indexed="81"/>
            <rFont val="Tahoma"/>
            <family val="2"/>
          </rPr>
          <t xml:space="preserve">
361-0725 </t>
        </r>
      </text>
    </comment>
    <comment ref="M440" authorId="3" shapeId="0" xr:uid="{BD2E14E1-7015-44A2-9A3F-7E6E80AC026A}">
      <text>
        <r>
          <rPr>
            <b/>
            <sz val="9"/>
            <color indexed="81"/>
            <rFont val="Tahoma"/>
            <family val="2"/>
          </rPr>
          <t>Usuario:</t>
        </r>
        <r>
          <rPr>
            <sz val="9"/>
            <color indexed="81"/>
            <rFont val="Tahoma"/>
            <family val="2"/>
          </rPr>
          <t xml:space="preserve">
4-7 FINALIZA </t>
        </r>
      </text>
    </comment>
    <comment ref="P440" authorId="1" shapeId="0" xr:uid="{0BC33BBD-AD7E-4D64-B10E-B5728B5B2C76}">
      <text>
        <r>
          <rPr>
            <b/>
            <sz val="9"/>
            <color indexed="81"/>
            <rFont val="Tahoma"/>
            <family val="2"/>
          </rPr>
          <t>HP:</t>
        </r>
        <r>
          <rPr>
            <sz val="9"/>
            <color indexed="81"/>
            <rFont val="Tahoma"/>
            <family val="2"/>
          </rPr>
          <t xml:space="preserve">
FABRICACION DE TUBO + BRIDA</t>
        </r>
      </text>
    </comment>
    <comment ref="AF440" authorId="1" shapeId="0" xr:uid="{842720ED-04B0-4550-BF12-87FAF4C14D72}">
      <text>
        <r>
          <rPr>
            <b/>
            <sz val="9"/>
            <color indexed="81"/>
            <rFont val="Tahoma"/>
            <family val="2"/>
          </rPr>
          <t>HP:</t>
        </r>
        <r>
          <rPr>
            <sz val="9"/>
            <color indexed="81"/>
            <rFont val="Tahoma"/>
            <family val="2"/>
          </rPr>
          <t xml:space="preserve">
CAMBIO O FABRIACION DE TAPA</t>
        </r>
      </text>
    </comment>
    <comment ref="J441" authorId="1" shapeId="0" xr:uid="{11AA496F-F87D-4338-9E74-F83DEF887352}">
      <text>
        <r>
          <rPr>
            <b/>
            <sz val="9"/>
            <color indexed="81"/>
            <rFont val="Tahoma"/>
            <family val="2"/>
          </rPr>
          <t>HP:</t>
        </r>
        <r>
          <rPr>
            <sz val="9"/>
            <color indexed="81"/>
            <rFont val="Tahoma"/>
            <family val="2"/>
          </rPr>
          <t xml:space="preserve">
F PEDIR SELLO A MEDIDA FINAL</t>
        </r>
      </text>
    </comment>
    <comment ref="AE441" authorId="1" shapeId="0" xr:uid="{8058133E-5BC7-40FA-A869-170B50C370F7}">
      <text>
        <r>
          <rPr>
            <b/>
            <sz val="9"/>
            <color indexed="81"/>
            <rFont val="Tahoma"/>
            <family val="2"/>
          </rPr>
          <t>HP:</t>
        </r>
        <r>
          <rPr>
            <sz val="9"/>
            <color indexed="81"/>
            <rFont val="Tahoma"/>
            <family val="2"/>
          </rPr>
          <t xml:space="preserve">
RECTIFICAR CANAL DE USEAL
FALTA PEDIR SELLO A MEDIDA FINAL
</t>
        </r>
      </text>
    </comment>
    <comment ref="H442" authorId="1" shapeId="0" xr:uid="{D519DA47-ABE9-4FFA-BD5B-79EE78F2000D}">
      <text>
        <r>
          <rPr>
            <b/>
            <sz val="9"/>
            <color indexed="81"/>
            <rFont val="Tahoma"/>
            <family val="2"/>
          </rPr>
          <t>HP:</t>
        </r>
        <r>
          <rPr>
            <sz val="9"/>
            <color indexed="81"/>
            <rFont val="Tahoma"/>
            <family val="2"/>
          </rPr>
          <t xml:space="preserve">
SE ESPERA SELLO FABRICADO PARA ARMADO</t>
        </r>
      </text>
    </comment>
    <comment ref="AE442" authorId="1" shapeId="0" xr:uid="{7FC09E27-1B84-48FE-B5B7-3CEC9A2FCE01}">
      <text>
        <r>
          <rPr>
            <b/>
            <sz val="9"/>
            <color indexed="81"/>
            <rFont val="Tahoma"/>
            <family val="2"/>
          </rPr>
          <t>HP:</t>
        </r>
        <r>
          <rPr>
            <sz val="9"/>
            <color indexed="81"/>
            <rFont val="Tahoma"/>
            <family val="2"/>
          </rPr>
          <t xml:space="preserve">
RECTIFICADO DE ROSCA</t>
        </r>
      </text>
    </comment>
    <comment ref="AE443" authorId="1" shapeId="0" xr:uid="{0255EC4C-C4D9-4A21-B04F-EC76A5C27E9D}">
      <text>
        <r>
          <rPr>
            <b/>
            <sz val="9"/>
            <color indexed="81"/>
            <rFont val="Tahoma"/>
            <family val="2"/>
          </rPr>
          <t>HP:</t>
        </r>
        <r>
          <rPr>
            <sz val="9"/>
            <color indexed="81"/>
            <rFont val="Tahoma"/>
            <family val="2"/>
          </rPr>
          <t xml:space="preserve">
RECTIFICADO DE SELLO Y BUFFER</t>
        </r>
      </text>
    </comment>
    <comment ref="AF444" authorId="1" shapeId="0" xr:uid="{2B52BF05-FE98-434F-A191-EAECDF64928C}">
      <text>
        <r>
          <rPr>
            <b/>
            <sz val="9"/>
            <color indexed="81"/>
            <rFont val="Tahoma"/>
            <family val="2"/>
          </rPr>
          <t>HP:</t>
        </r>
        <r>
          <rPr>
            <sz val="9"/>
            <color indexed="81"/>
            <rFont val="Tahoma"/>
            <family val="2"/>
          </rPr>
          <t xml:space="preserve">
SE PIDE NUEVO</t>
        </r>
      </text>
    </comment>
    <comment ref="AI444" authorId="1" shapeId="0" xr:uid="{926FF262-DDDC-476F-B1D3-37EE3D1BD2B2}">
      <text>
        <r>
          <rPr>
            <b/>
            <sz val="9"/>
            <color indexed="81"/>
            <rFont val="Tahoma"/>
            <family val="2"/>
          </rPr>
          <t>HP:</t>
        </r>
        <r>
          <rPr>
            <sz val="9"/>
            <color indexed="81"/>
            <rFont val="Tahoma"/>
            <family val="2"/>
          </rPr>
          <t xml:space="preserve">
SE PIDE NUEVO</t>
        </r>
      </text>
    </comment>
    <comment ref="AE446" authorId="1" shapeId="0" xr:uid="{7CF7E3F7-6966-4F9D-88CF-53C1778A9A24}">
      <text>
        <r>
          <rPr>
            <b/>
            <sz val="9"/>
            <color indexed="81"/>
            <rFont val="Tahoma"/>
            <family val="2"/>
          </rPr>
          <t>HP:</t>
        </r>
        <r>
          <rPr>
            <sz val="9"/>
            <color indexed="81"/>
            <rFont val="Tahoma"/>
            <family val="2"/>
          </rPr>
          <t xml:space="preserve">
RECTIFICADO DE ASIENTO DE PLACA
EXTRAER PERNOS ROTOS</t>
        </r>
      </text>
    </comment>
    <comment ref="I447" authorId="1" shapeId="0" xr:uid="{8041B878-4934-46FA-AC99-6C7DCC784FCF}">
      <text>
        <r>
          <rPr>
            <b/>
            <sz val="9"/>
            <color indexed="81"/>
            <rFont val="Tahoma"/>
            <family val="2"/>
          </rPr>
          <t>HP:</t>
        </r>
        <r>
          <rPr>
            <sz val="9"/>
            <color indexed="81"/>
            <rFont val="Tahoma"/>
            <family val="2"/>
          </rPr>
          <t xml:space="preserve">
F 7/06/2025
SE ARMA LA 319525 Y SE CAMBIA DE OT POR LA 327825
</t>
        </r>
      </text>
    </comment>
    <comment ref="AH447" authorId="1" shapeId="0" xr:uid="{AC8D86ED-E572-4267-AD91-FEFFF33CE31F}">
      <text>
        <r>
          <rPr>
            <b/>
            <sz val="9"/>
            <color indexed="81"/>
            <rFont val="Tahoma"/>
            <family val="2"/>
          </rPr>
          <t>HP:</t>
        </r>
        <r>
          <rPr>
            <sz val="9"/>
            <color indexed="81"/>
            <rFont val="Tahoma"/>
            <family val="2"/>
          </rPr>
          <t xml:space="preserve">
RELLENO Y MAQUINADO DE PISTON</t>
        </r>
      </text>
    </comment>
    <comment ref="I448" authorId="1" shapeId="0" xr:uid="{AE493C76-E18E-4147-A824-94329069A06F}">
      <text>
        <r>
          <rPr>
            <b/>
            <sz val="9"/>
            <color indexed="81"/>
            <rFont val="Tahoma"/>
            <family val="2"/>
          </rPr>
          <t>HP:</t>
        </r>
        <r>
          <rPr>
            <sz val="9"/>
            <color indexed="81"/>
            <rFont val="Tahoma"/>
            <family val="2"/>
          </rPr>
          <t xml:space="preserve">
I 4/06/2025
ESPERA DE SELLO FFAB
</t>
        </r>
      </text>
    </comment>
    <comment ref="J448" authorId="1" shapeId="0" xr:uid="{A7033221-9D66-4A87-8615-F74884DFDC9D}">
      <text>
        <r>
          <rPr>
            <b/>
            <sz val="9"/>
            <color indexed="81"/>
            <rFont val="Tahoma"/>
            <family val="2"/>
          </rPr>
          <t>HP:</t>
        </r>
        <r>
          <rPr>
            <sz val="9"/>
            <color indexed="81"/>
            <rFont val="Tahoma"/>
            <family val="2"/>
          </rPr>
          <t xml:space="preserve">
SEGÚN EVALUACION HAY QUE RECTIFICAR PERNO NO PIDE SELLO
REVISAR NUEVAMENTE</t>
        </r>
      </text>
    </comment>
    <comment ref="AE448" authorId="1" shapeId="0" xr:uid="{B3F52E15-1B10-4E52-A92F-362605DB5D0A}">
      <text>
        <r>
          <rPr>
            <b/>
            <sz val="9"/>
            <color indexed="81"/>
            <rFont val="Tahoma"/>
            <family val="2"/>
          </rPr>
          <t>HP:</t>
        </r>
        <r>
          <rPr>
            <sz val="9"/>
            <color indexed="81"/>
            <rFont val="Tahoma"/>
            <family val="2"/>
          </rPr>
          <t xml:space="preserve">
RECTIFICADO DE CANAL DE SELLO
REVISAR NUEVAMENTE NO HAY MEDIDA</t>
        </r>
      </text>
    </comment>
    <comment ref="I449" authorId="1" shapeId="0" xr:uid="{CA937240-4ED9-4AC7-B970-227D563523F6}">
      <text>
        <r>
          <rPr>
            <b/>
            <sz val="9"/>
            <color indexed="81"/>
            <rFont val="Tahoma"/>
            <family val="2"/>
          </rPr>
          <t>HP:</t>
        </r>
        <r>
          <rPr>
            <sz val="9"/>
            <color indexed="81"/>
            <rFont val="Tahoma"/>
            <family val="2"/>
          </rPr>
          <t xml:space="preserve">
F 2/06/2025</t>
        </r>
      </text>
    </comment>
    <comment ref="W449" authorId="1" shapeId="0" xr:uid="{3D169DF2-2006-4C5D-A452-1C5674F0031B}">
      <text>
        <r>
          <rPr>
            <b/>
            <sz val="9"/>
            <color indexed="81"/>
            <rFont val="Tahoma"/>
            <family val="2"/>
          </rPr>
          <t>HP:</t>
        </r>
        <r>
          <rPr>
            <sz val="9"/>
            <color indexed="81"/>
            <rFont val="Tahoma"/>
            <family val="2"/>
          </rPr>
          <t xml:space="preserve">
S: 11-4</t>
        </r>
      </text>
    </comment>
    <comment ref="AH449" authorId="1" shapeId="0" xr:uid="{6D473F2F-4248-459C-B824-C41B4E21FA9F}">
      <text>
        <r>
          <rPr>
            <b/>
            <sz val="9"/>
            <color indexed="81"/>
            <rFont val="Tahoma"/>
            <family val="2"/>
          </rPr>
          <t>HP:</t>
        </r>
        <r>
          <rPr>
            <sz val="9"/>
            <color indexed="81"/>
            <rFont val="Tahoma"/>
            <family val="2"/>
          </rPr>
          <t xml:space="preserve">
RECTIFICADO DE CARA LATERAL</t>
        </r>
      </text>
    </comment>
    <comment ref="I450" authorId="1" shapeId="0" xr:uid="{2F5F6D19-9D0D-410D-80EC-B4F81AB90A61}">
      <text>
        <r>
          <rPr>
            <b/>
            <sz val="9"/>
            <color indexed="81"/>
            <rFont val="Tahoma"/>
            <family val="2"/>
          </rPr>
          <t>HP:</t>
        </r>
        <r>
          <rPr>
            <sz val="9"/>
            <color indexed="81"/>
            <rFont val="Tahoma"/>
            <family val="2"/>
          </rPr>
          <t xml:space="preserve">
F 3/06/2025
</t>
        </r>
      </text>
    </comment>
    <comment ref="W450" authorId="1" shapeId="0" xr:uid="{1859A7FC-D234-4E6B-9987-DE1406D3C4CF}">
      <text>
        <r>
          <rPr>
            <b/>
            <sz val="9"/>
            <color indexed="81"/>
            <rFont val="Tahoma"/>
            <family val="2"/>
          </rPr>
          <t>HP:</t>
        </r>
        <r>
          <rPr>
            <sz val="9"/>
            <color indexed="81"/>
            <rFont val="Tahoma"/>
            <family val="2"/>
          </rPr>
          <t xml:space="preserve">
S: 11-4</t>
        </r>
      </text>
    </comment>
    <comment ref="G457" authorId="1" shapeId="0" xr:uid="{85AEAF31-579C-44CB-815F-89671BAF90F2}">
      <text>
        <r>
          <rPr>
            <b/>
            <sz val="9"/>
            <color indexed="81"/>
            <rFont val="Tahoma"/>
            <family val="2"/>
          </rPr>
          <t>HP:</t>
        </r>
        <r>
          <rPr>
            <sz val="9"/>
            <color indexed="81"/>
            <rFont val="Tahoma"/>
            <family val="2"/>
          </rPr>
          <t xml:space="preserve">
12-4
</t>
        </r>
      </text>
    </comment>
    <comment ref="G458" authorId="1" shapeId="0" xr:uid="{735E05DE-033E-45EE-8C5F-CDB6DA66BCD0}">
      <text>
        <r>
          <rPr>
            <b/>
            <sz val="9"/>
            <color indexed="81"/>
            <rFont val="Tahoma"/>
            <family val="2"/>
          </rPr>
          <t>HP:</t>
        </r>
        <r>
          <rPr>
            <sz val="9"/>
            <color indexed="81"/>
            <rFont val="Tahoma"/>
            <family val="2"/>
          </rPr>
          <t xml:space="preserve">
12-4
</t>
        </r>
      </text>
    </comment>
    <comment ref="G459" authorId="1" shapeId="0" xr:uid="{CC80A373-E4C8-4EF6-8D76-2FB042302F2C}">
      <text>
        <r>
          <rPr>
            <b/>
            <sz val="9"/>
            <color indexed="81"/>
            <rFont val="Tahoma"/>
            <family val="2"/>
          </rPr>
          <t>HP:</t>
        </r>
        <r>
          <rPr>
            <sz val="9"/>
            <color indexed="81"/>
            <rFont val="Tahoma"/>
            <family val="2"/>
          </rPr>
          <t xml:space="preserve">
12-4
</t>
        </r>
      </text>
    </comment>
    <comment ref="J459" authorId="1" shapeId="0" xr:uid="{E8A84BAB-1C33-4D69-B354-E152BB0951FF}">
      <text>
        <r>
          <rPr>
            <b/>
            <sz val="9"/>
            <color indexed="81"/>
            <rFont val="Tahoma"/>
            <family val="2"/>
          </rPr>
          <t>HP:</t>
        </r>
        <r>
          <rPr>
            <sz val="9"/>
            <color indexed="81"/>
            <rFont val="Tahoma"/>
            <family val="2"/>
          </rPr>
          <t xml:space="preserve">
F SELLOS</t>
        </r>
      </text>
    </comment>
    <comment ref="G460" authorId="1" shapeId="0" xr:uid="{04373414-08E8-453F-B6AF-45CC84D6C0AA}">
      <text>
        <r>
          <rPr>
            <b/>
            <sz val="9"/>
            <color indexed="81"/>
            <rFont val="Tahoma"/>
            <family val="2"/>
          </rPr>
          <t>HP:</t>
        </r>
        <r>
          <rPr>
            <sz val="9"/>
            <color indexed="81"/>
            <rFont val="Tahoma"/>
            <family val="2"/>
          </rPr>
          <t xml:space="preserve">
12-4
</t>
        </r>
      </text>
    </comment>
    <comment ref="J460" authorId="1" shapeId="0" xr:uid="{02F6772A-F734-412F-A9D1-7B19E80094B9}">
      <text>
        <r>
          <rPr>
            <b/>
            <sz val="9"/>
            <color indexed="81"/>
            <rFont val="Tahoma"/>
            <family val="2"/>
          </rPr>
          <t>HP:</t>
        </r>
        <r>
          <rPr>
            <sz val="9"/>
            <color indexed="81"/>
            <rFont val="Tahoma"/>
            <family val="2"/>
          </rPr>
          <t xml:space="preserve">
F SELLOS</t>
        </r>
      </text>
    </comment>
    <comment ref="K461" authorId="1" shapeId="0" xr:uid="{9AF11E0B-CE61-4C31-BEB1-9904D72EEED5}">
      <text>
        <r>
          <rPr>
            <b/>
            <sz val="9"/>
            <color indexed="81"/>
            <rFont val="Tahoma"/>
            <family val="2"/>
          </rPr>
          <t>HP:</t>
        </r>
        <r>
          <rPr>
            <sz val="9"/>
            <color indexed="81"/>
            <rFont val="Tahoma"/>
            <family val="2"/>
          </rPr>
          <t xml:space="preserve">
SE ESTA SOLICITANDO DAR DE BAJA A COMPONENTE 
A ESPERA DE ORDEN DE MINA</t>
        </r>
      </text>
    </comment>
    <comment ref="P461" authorId="1" shapeId="0" xr:uid="{34CEC04F-8002-406C-A8C3-ED1C7FD40802}">
      <text>
        <r>
          <rPr>
            <b/>
            <sz val="9"/>
            <color indexed="81"/>
            <rFont val="Tahoma"/>
            <family val="2"/>
          </rPr>
          <t>HP:</t>
        </r>
        <r>
          <rPr>
            <sz val="9"/>
            <color indexed="81"/>
            <rFont val="Tahoma"/>
            <family val="2"/>
          </rPr>
          <t xml:space="preserve">
CAMBIO DE TUBO + BRIDA</t>
        </r>
      </text>
    </comment>
    <comment ref="AH469" authorId="1" shapeId="0" xr:uid="{B0640D07-D824-4203-AE9C-DBD9059A882A}">
      <text>
        <r>
          <rPr>
            <b/>
            <sz val="9"/>
            <color indexed="81"/>
            <rFont val="Tahoma"/>
            <family val="2"/>
          </rPr>
          <t>HP:</t>
        </r>
        <r>
          <rPr>
            <sz val="9"/>
            <color indexed="81"/>
            <rFont val="Tahoma"/>
            <family val="2"/>
          </rPr>
          <t xml:space="preserve">
RECTIFICADO DE CARA LATERAL
</t>
        </r>
      </text>
    </comment>
    <comment ref="AD470" authorId="1" shapeId="0" xr:uid="{5C9474A1-8EFC-48DB-8CBE-2177C7B1347F}">
      <text>
        <r>
          <rPr>
            <b/>
            <sz val="9"/>
            <color indexed="81"/>
            <rFont val="Tahoma"/>
            <family val="2"/>
          </rPr>
          <t>HP:</t>
        </r>
        <r>
          <rPr>
            <sz val="9"/>
            <color indexed="81"/>
            <rFont val="Tahoma"/>
            <family val="2"/>
          </rPr>
          <t xml:space="preserve">
se pierden los pernos y media luna, se hace pedido nuevo</t>
        </r>
      </text>
    </comment>
    <comment ref="W471" authorId="1" shapeId="0" xr:uid="{0321F2EF-E481-403D-BC32-50B832BACFAA}">
      <text>
        <r>
          <rPr>
            <b/>
            <sz val="9"/>
            <color indexed="81"/>
            <rFont val="Tahoma"/>
            <family val="2"/>
          </rPr>
          <t>HP:</t>
        </r>
        <r>
          <rPr>
            <sz val="9"/>
            <color indexed="81"/>
            <rFont val="Tahoma"/>
            <family val="2"/>
          </rPr>
          <t xml:space="preserve">
12-5
</t>
        </r>
      </text>
    </comment>
    <comment ref="AE471" authorId="1" shapeId="0" xr:uid="{38DF9485-80D6-49E8-8E56-66EA43990C9B}">
      <text>
        <r>
          <rPr>
            <b/>
            <sz val="9"/>
            <color indexed="81"/>
            <rFont val="Tahoma"/>
            <family val="2"/>
          </rPr>
          <t>HP:</t>
        </r>
        <r>
          <rPr>
            <sz val="9"/>
            <color indexed="81"/>
            <rFont val="Tahoma"/>
            <family val="2"/>
          </rPr>
          <t xml:space="preserve">
RECTIFICADO DE CARA DE TOMA</t>
        </r>
      </text>
    </comment>
    <comment ref="W472" authorId="1" shapeId="0" xr:uid="{D2E16805-3925-44E3-894A-07E28E4ADE12}">
      <text>
        <r>
          <rPr>
            <b/>
            <sz val="9"/>
            <color indexed="81"/>
            <rFont val="Tahoma"/>
            <family val="2"/>
          </rPr>
          <t>HP:</t>
        </r>
        <r>
          <rPr>
            <sz val="9"/>
            <color indexed="81"/>
            <rFont val="Tahoma"/>
            <family val="2"/>
          </rPr>
          <t xml:space="preserve">
12-5
</t>
        </r>
      </text>
    </comment>
    <comment ref="AE472" authorId="1" shapeId="0" xr:uid="{80D45ACF-2106-44F7-94AD-E86A7B1065C5}">
      <text>
        <r>
          <rPr>
            <b/>
            <sz val="9"/>
            <color indexed="81"/>
            <rFont val="Tahoma"/>
            <family val="2"/>
          </rPr>
          <t>HP:</t>
        </r>
        <r>
          <rPr>
            <sz val="9"/>
            <color indexed="81"/>
            <rFont val="Tahoma"/>
            <family val="2"/>
          </rPr>
          <t xml:space="preserve">
RECTIFICADO DE CARA DE TOMA</t>
        </r>
      </text>
    </comment>
    <comment ref="A473" authorId="0" shapeId="0" xr:uid="{556CFA4F-61D4-4D06-AECC-AFE805CEEF1B}">
      <text>
        <r>
          <rPr>
            <b/>
            <sz val="9"/>
            <color indexed="81"/>
            <rFont val="Tahoma"/>
            <family val="2"/>
          </rPr>
          <t>PC:</t>
        </r>
        <r>
          <rPr>
            <sz val="9"/>
            <color indexed="81"/>
            <rFont val="Tahoma"/>
            <family val="2"/>
          </rPr>
          <t xml:space="preserve">
ing grover enviara el motor para ensamble</t>
        </r>
      </text>
    </comment>
    <comment ref="T474" authorId="1" shapeId="0" xr:uid="{4EE32A50-E0FF-4A4E-B092-A1D0658CA8B1}">
      <text>
        <r>
          <rPr>
            <b/>
            <sz val="9"/>
            <color indexed="81"/>
            <rFont val="Tahoma"/>
            <family val="2"/>
          </rPr>
          <t>HP:</t>
        </r>
        <r>
          <rPr>
            <sz val="9"/>
            <color indexed="81"/>
            <rFont val="Tahoma"/>
            <family val="2"/>
          </rPr>
          <t xml:space="preserve">
FABRICACION BOCINA CIL Y VAS</t>
        </r>
      </text>
    </comment>
    <comment ref="J475" authorId="1" shapeId="0" xr:uid="{3D70688C-7FB0-4985-A8E6-390887190E76}">
      <text>
        <r>
          <rPr>
            <b/>
            <sz val="9"/>
            <color indexed="81"/>
            <rFont val="Tahoma"/>
            <family val="2"/>
          </rPr>
          <t>HP:</t>
        </r>
        <r>
          <rPr>
            <sz val="9"/>
            <color indexed="81"/>
            <rFont val="Tahoma"/>
            <family val="2"/>
          </rPr>
          <t xml:space="preserve">
NO SE PIDE DIBIDO A QUE SE MANDA A DAR DE BAJA A CLIENTE</t>
        </r>
      </text>
    </comment>
    <comment ref="AF480" authorId="1" shapeId="0" xr:uid="{3F2584A9-FD4F-4742-914C-79FFBFF10C01}">
      <text>
        <r>
          <rPr>
            <b/>
            <sz val="9"/>
            <color indexed="81"/>
            <rFont val="Tahoma"/>
            <family val="2"/>
          </rPr>
          <t>HP:</t>
        </r>
        <r>
          <rPr>
            <sz val="9"/>
            <color indexed="81"/>
            <rFont val="Tahoma"/>
            <family val="2"/>
          </rPr>
          <t xml:space="preserve">
FABRICACIONDE TAPA EXTERNO</t>
        </r>
      </text>
    </comment>
    <comment ref="I481" authorId="1" shapeId="0" xr:uid="{BB173A30-8A18-477B-978A-2F91802A4183}">
      <text>
        <r>
          <rPr>
            <b/>
            <sz val="9"/>
            <color indexed="81"/>
            <rFont val="Tahoma"/>
            <family val="2"/>
          </rPr>
          <t>HP:</t>
        </r>
        <r>
          <rPr>
            <sz val="9"/>
            <color indexed="81"/>
            <rFont val="Tahoma"/>
            <family val="2"/>
          </rPr>
          <t xml:space="preserve">
I 4/7</t>
        </r>
      </text>
    </comment>
    <comment ref="AF481" authorId="1" shapeId="0" xr:uid="{FC201DDF-9A8A-47FF-828D-B6E91C5B28D8}">
      <text>
        <r>
          <rPr>
            <b/>
            <sz val="9"/>
            <color indexed="81"/>
            <rFont val="Tahoma"/>
            <family val="2"/>
          </rPr>
          <t>HP:</t>
        </r>
        <r>
          <rPr>
            <sz val="9"/>
            <color indexed="81"/>
            <rFont val="Tahoma"/>
            <family val="2"/>
          </rPr>
          <t xml:space="preserve">
FABRICACIONDE TAPA EXTERNO</t>
        </r>
      </text>
    </comment>
    <comment ref="I482" authorId="1" shapeId="0" xr:uid="{A7EAA132-42D4-47D5-856E-E7AFCDE8DEB5}">
      <text>
        <r>
          <rPr>
            <b/>
            <sz val="9"/>
            <color indexed="81"/>
            <rFont val="Tahoma"/>
            <family val="2"/>
          </rPr>
          <t>HP:</t>
        </r>
        <r>
          <rPr>
            <sz val="9"/>
            <color indexed="81"/>
            <rFont val="Tahoma"/>
            <family val="2"/>
          </rPr>
          <t xml:space="preserve">
30-5
</t>
        </r>
      </text>
    </comment>
    <comment ref="I483" authorId="1" shapeId="0" xr:uid="{A4E7647B-0965-4201-A26D-D8CAB5B285BB}">
      <text>
        <r>
          <rPr>
            <b/>
            <sz val="9"/>
            <color indexed="81"/>
            <rFont val="Tahoma"/>
            <family val="2"/>
          </rPr>
          <t>HP:</t>
        </r>
        <r>
          <rPr>
            <sz val="9"/>
            <color indexed="81"/>
            <rFont val="Tahoma"/>
            <family val="2"/>
          </rPr>
          <t xml:space="preserve">
30-5
</t>
        </r>
      </text>
    </comment>
    <comment ref="P484" authorId="3" shapeId="0" xr:uid="{A712AE75-209E-4720-B0F8-CBA5819505C4}">
      <text>
        <r>
          <rPr>
            <b/>
            <sz val="9"/>
            <color indexed="81"/>
            <rFont val="Tahoma"/>
            <family val="2"/>
          </rPr>
          <t>Usuario:</t>
        </r>
        <r>
          <rPr>
            <sz val="9"/>
            <color indexed="81"/>
            <rFont val="Tahoma"/>
            <family val="2"/>
          </rPr>
          <t xml:space="preserve">
SE CAMBIA EL TUOBO POR UNO DE STOCK, SE USA EL TRUNNION DE LA 332025 Y SE CAMBIA TODO LO DEMAS, DEBIDO A QUE SE DEFORMÓ CON LA SOLDADURA.</t>
        </r>
      </text>
    </comment>
    <comment ref="W485" authorId="1" shapeId="0" xr:uid="{715476F1-10B9-469B-9543-080D0B51C8C7}">
      <text>
        <r>
          <rPr>
            <b/>
            <sz val="9"/>
            <color indexed="81"/>
            <rFont val="Tahoma"/>
            <family val="2"/>
          </rPr>
          <t>HP:</t>
        </r>
        <r>
          <rPr>
            <sz val="9"/>
            <color indexed="81"/>
            <rFont val="Tahoma"/>
            <family val="2"/>
          </rPr>
          <t xml:space="preserve">
I: 28-5
</t>
        </r>
      </text>
    </comment>
    <comment ref="AH486" authorId="1" shapeId="0" xr:uid="{524C77A7-E481-46F6-B073-DEF9E4FED47E}">
      <text>
        <r>
          <rPr>
            <b/>
            <sz val="9"/>
            <color indexed="81"/>
            <rFont val="Tahoma"/>
            <family val="2"/>
          </rPr>
          <t>HP:</t>
        </r>
        <r>
          <rPr>
            <sz val="9"/>
            <color indexed="81"/>
            <rFont val="Tahoma"/>
            <family val="2"/>
          </rPr>
          <t xml:space="preserve">
REFRENTADO DE CARAS</t>
        </r>
      </text>
    </comment>
    <comment ref="W490" authorId="1" shapeId="0" xr:uid="{2D60488D-1D5B-4129-B336-0281E0186175}">
      <text>
        <r>
          <rPr>
            <b/>
            <sz val="9"/>
            <color indexed="81"/>
            <rFont val="Tahoma"/>
            <family val="2"/>
          </rPr>
          <t>HP:</t>
        </r>
        <r>
          <rPr>
            <sz val="9"/>
            <color indexed="81"/>
            <rFont val="Tahoma"/>
            <family val="2"/>
          </rPr>
          <t xml:space="preserve">
I: 28-5
</t>
        </r>
      </text>
    </comment>
    <comment ref="I493" authorId="1" shapeId="0" xr:uid="{F13AA1B1-8959-43BD-96CC-59AE02A55510}">
      <text>
        <r>
          <rPr>
            <b/>
            <sz val="9"/>
            <color indexed="81"/>
            <rFont val="Tahoma"/>
            <family val="2"/>
          </rPr>
          <t>HP:
2/06/2025
F: 2/06/2025</t>
        </r>
      </text>
    </comment>
    <comment ref="AI493" authorId="1" shapeId="0" xr:uid="{4648183D-E79B-4369-934E-BD32D5199F4D}">
      <text>
        <r>
          <rPr>
            <b/>
            <sz val="9"/>
            <color indexed="81"/>
            <rFont val="Tahoma"/>
            <family val="2"/>
          </rPr>
          <t>HP:</t>
        </r>
        <r>
          <rPr>
            <sz val="9"/>
            <color indexed="81"/>
            <rFont val="Tahoma"/>
            <family val="2"/>
          </rPr>
          <t xml:space="preserve">
CAMBIO DE PISTON
SE COMPRA NUEVO</t>
        </r>
      </text>
    </comment>
    <comment ref="I494" authorId="1" shapeId="0" xr:uid="{C6488140-BB82-48EE-B5D6-216E3DCC4B28}">
      <text>
        <r>
          <rPr>
            <b/>
            <sz val="9"/>
            <color indexed="81"/>
            <rFont val="Tahoma"/>
            <family val="2"/>
          </rPr>
          <t>HP:</t>
        </r>
        <r>
          <rPr>
            <sz val="9"/>
            <color indexed="81"/>
            <rFont val="Tahoma"/>
            <family val="2"/>
          </rPr>
          <t xml:space="preserve">
29-5</t>
        </r>
      </text>
    </comment>
    <comment ref="AE494" authorId="1" shapeId="0" xr:uid="{AA0372EB-F393-4B25-A83F-41E75104052F}">
      <text>
        <r>
          <rPr>
            <b/>
            <sz val="9"/>
            <color indexed="81"/>
            <rFont val="Tahoma"/>
            <family val="2"/>
          </rPr>
          <t>HP:</t>
        </r>
        <r>
          <rPr>
            <sz val="9"/>
            <color indexed="81"/>
            <rFont val="Tahoma"/>
            <family val="2"/>
          </rPr>
          <t xml:space="preserve">
RECTIFICAR ALOJAMIENTO DE BUFFER + 1.5</t>
        </r>
      </text>
    </comment>
    <comment ref="AE500" authorId="1" shapeId="0" xr:uid="{95F1E873-B9D9-443D-826A-93EB57884556}">
      <text>
        <r>
          <rPr>
            <b/>
            <sz val="9"/>
            <color indexed="81"/>
            <rFont val="Tahoma"/>
            <family val="2"/>
          </rPr>
          <t>HP:</t>
        </r>
        <r>
          <rPr>
            <sz val="9"/>
            <color indexed="81"/>
            <rFont val="Tahoma"/>
            <family val="2"/>
          </rPr>
          <t xml:space="preserve">
retificado de canal principal y canal de guia</t>
        </r>
      </text>
    </comment>
    <comment ref="AE501" authorId="1" shapeId="0" xr:uid="{4BC64270-4D7F-43EB-A589-91C96EB76411}">
      <text>
        <r>
          <rPr>
            <b/>
            <sz val="9"/>
            <color indexed="81"/>
            <rFont val="Tahoma"/>
            <family val="2"/>
          </rPr>
          <t>HP:</t>
        </r>
        <r>
          <rPr>
            <sz val="9"/>
            <color indexed="81"/>
            <rFont val="Tahoma"/>
            <family val="2"/>
          </rPr>
          <t xml:space="preserve">
RECTIFICADO DE SELLO A 96.40</t>
        </r>
      </text>
    </comment>
    <comment ref="T502" authorId="1" shapeId="0" xr:uid="{217CD283-88EA-483E-8C8A-DCC9A43390D2}">
      <text>
        <r>
          <rPr>
            <b/>
            <sz val="9"/>
            <color indexed="81"/>
            <rFont val="Tahoma"/>
            <family val="2"/>
          </rPr>
          <t>HP:</t>
        </r>
        <r>
          <rPr>
            <sz val="9"/>
            <color indexed="81"/>
            <rFont val="Tahoma"/>
            <family val="2"/>
          </rPr>
          <t xml:space="preserve">
FABRICAR DADOS DE ANCLAJE
</t>
        </r>
      </text>
    </comment>
    <comment ref="W502" authorId="1" shapeId="0" xr:uid="{42DF0671-8A3E-4C01-8DAF-C062290302EA}">
      <text>
        <r>
          <rPr>
            <b/>
            <sz val="9"/>
            <color indexed="81"/>
            <rFont val="Tahoma"/>
            <family val="2"/>
          </rPr>
          <t>HP:</t>
        </r>
        <r>
          <rPr>
            <sz val="9"/>
            <color indexed="81"/>
            <rFont val="Tahoma"/>
            <family val="2"/>
          </rPr>
          <t xml:space="preserve">
I: 28-5
</t>
        </r>
      </text>
    </comment>
    <comment ref="W506" authorId="1" shapeId="0" xr:uid="{481648F9-3AEF-492E-9996-83D31BD01851}">
      <text>
        <r>
          <rPr>
            <b/>
            <sz val="9"/>
            <color indexed="81"/>
            <rFont val="Tahoma"/>
            <family val="2"/>
          </rPr>
          <t>HP:</t>
        </r>
        <r>
          <rPr>
            <sz val="9"/>
            <color indexed="81"/>
            <rFont val="Tahoma"/>
            <family val="2"/>
          </rPr>
          <t xml:space="preserve">
I: 28-5
</t>
        </r>
      </text>
    </comment>
    <comment ref="W507" authorId="1" shapeId="0" xr:uid="{404E93E3-F724-41C7-BCEA-FC894899560D}">
      <text>
        <r>
          <rPr>
            <b/>
            <sz val="9"/>
            <color indexed="81"/>
            <rFont val="Tahoma"/>
            <family val="2"/>
          </rPr>
          <t>HP:</t>
        </r>
        <r>
          <rPr>
            <sz val="9"/>
            <color indexed="81"/>
            <rFont val="Tahoma"/>
            <family val="2"/>
          </rPr>
          <t xml:space="preserve">
I: 28-5
</t>
        </r>
      </text>
    </comment>
    <comment ref="W509" authorId="1" shapeId="0" xr:uid="{2EF130F2-EE58-423B-A1B4-0D6176512E83}">
      <text>
        <r>
          <rPr>
            <b/>
            <sz val="9"/>
            <color indexed="81"/>
            <rFont val="Tahoma"/>
            <family val="2"/>
          </rPr>
          <t>HP:</t>
        </r>
        <r>
          <rPr>
            <sz val="9"/>
            <color indexed="81"/>
            <rFont val="Tahoma"/>
            <family val="2"/>
          </rPr>
          <t xml:space="preserve">
I: 28-5
</t>
        </r>
      </text>
    </comment>
    <comment ref="T510" authorId="1" shapeId="0" xr:uid="{98BC5BE1-3EDE-4EBF-A84E-734599DFEBD4}">
      <text>
        <r>
          <rPr>
            <b/>
            <sz val="9"/>
            <color indexed="81"/>
            <rFont val="Tahoma"/>
            <family val="2"/>
          </rPr>
          <t>HP:</t>
        </r>
        <r>
          <rPr>
            <sz val="9"/>
            <color indexed="81"/>
            <rFont val="Tahoma"/>
            <family val="2"/>
          </rPr>
          <t xml:space="preserve">
FABRICAR DADAOS DE NCLAJE
</t>
        </r>
      </text>
    </comment>
    <comment ref="AE510" authorId="1" shapeId="0" xr:uid="{460FCEE7-42AF-4C82-9026-235D64B52188}">
      <text>
        <r>
          <rPr>
            <b/>
            <sz val="9"/>
            <color indexed="81"/>
            <rFont val="Tahoma"/>
            <family val="2"/>
          </rPr>
          <t>HP:</t>
        </r>
        <r>
          <rPr>
            <sz val="9"/>
            <color indexed="81"/>
            <rFont val="Tahoma"/>
            <family val="2"/>
          </rPr>
          <t xml:space="preserve">
RELLENAR Y ESMERILAR EXTERIOR</t>
        </r>
      </text>
    </comment>
    <comment ref="T511" authorId="1" shapeId="0" xr:uid="{4E1299D3-2611-4EBC-9A4B-5983105A9CFD}">
      <text>
        <r>
          <rPr>
            <b/>
            <sz val="9"/>
            <color indexed="81"/>
            <rFont val="Tahoma"/>
            <family val="2"/>
          </rPr>
          <t>HP:</t>
        </r>
        <r>
          <rPr>
            <sz val="9"/>
            <color indexed="81"/>
            <rFont val="Tahoma"/>
            <family val="2"/>
          </rPr>
          <t xml:space="preserve">
FABRICAR SOPORTES ROSCADOS
</t>
        </r>
      </text>
    </comment>
    <comment ref="T512" authorId="1" shapeId="0" xr:uid="{F53B9434-254D-4464-A75D-2DBE3408F5DF}">
      <text>
        <r>
          <rPr>
            <b/>
            <sz val="9"/>
            <color indexed="81"/>
            <rFont val="Tahoma"/>
            <family val="2"/>
          </rPr>
          <t>HP:</t>
        </r>
        <r>
          <rPr>
            <sz val="9"/>
            <color indexed="81"/>
            <rFont val="Tahoma"/>
            <family val="2"/>
          </rPr>
          <t xml:space="preserve">
FABRICAR SOPORTES ROSCADOS</t>
        </r>
      </text>
    </comment>
    <comment ref="AE512" authorId="1" shapeId="0" xr:uid="{DC69541B-84FE-4A36-AFBB-2745DA669ECD}">
      <text>
        <r>
          <rPr>
            <b/>
            <sz val="9"/>
            <color indexed="81"/>
            <rFont val="Tahoma"/>
            <family val="2"/>
          </rPr>
          <t>HP:</t>
        </r>
        <r>
          <rPr>
            <sz val="9"/>
            <color indexed="81"/>
            <rFont val="Tahoma"/>
            <family val="2"/>
          </rPr>
          <t xml:space="preserve">
RECTIFICAR ALOJAMIENTO DE USEAL, ELIMINAR MATERIAL REPUJADO</t>
        </r>
      </text>
    </comment>
    <comment ref="W515" authorId="1" shapeId="0" xr:uid="{927231CF-7633-47D0-A839-3699FFBF65A9}">
      <text>
        <r>
          <rPr>
            <b/>
            <sz val="9"/>
            <color indexed="81"/>
            <rFont val="Tahoma"/>
            <family val="2"/>
          </rPr>
          <t>HP:</t>
        </r>
        <r>
          <rPr>
            <sz val="9"/>
            <color indexed="81"/>
            <rFont val="Tahoma"/>
            <family val="2"/>
          </rPr>
          <t xml:space="preserve">
I: 28-5
</t>
        </r>
      </text>
    </comment>
    <comment ref="AE515" authorId="1" shapeId="0" xr:uid="{01749C40-8C94-4601-BC56-EEEA7FE627C3}">
      <text>
        <r>
          <rPr>
            <b/>
            <sz val="9"/>
            <color indexed="81"/>
            <rFont val="Tahoma"/>
            <family val="2"/>
          </rPr>
          <t>HP:</t>
        </r>
        <r>
          <rPr>
            <sz val="9"/>
            <color indexed="81"/>
            <rFont val="Tahoma"/>
            <family val="2"/>
          </rPr>
          <t xml:space="preserve">
RECTIFICADO DE ALTURA DE BUFFER +2.5</t>
        </r>
      </text>
    </comment>
    <comment ref="AI515" authorId="1" shapeId="0" xr:uid="{ED8D1A2E-5C91-42EC-8AE0-98BECB4699BE}">
      <text>
        <r>
          <rPr>
            <b/>
            <sz val="9"/>
            <color indexed="81"/>
            <rFont val="Tahoma"/>
            <family val="2"/>
          </rPr>
          <t>HP:</t>
        </r>
        <r>
          <rPr>
            <sz val="9"/>
            <color indexed="81"/>
            <rFont val="Tahoma"/>
            <family val="2"/>
          </rPr>
          <t xml:space="preserve">
FABRICACION</t>
        </r>
      </text>
    </comment>
    <comment ref="W516" authorId="1" shapeId="0" xr:uid="{86303664-C2E6-4C65-A187-E65CD71116E4}">
      <text>
        <r>
          <rPr>
            <b/>
            <sz val="9"/>
            <color indexed="81"/>
            <rFont val="Tahoma"/>
            <family val="2"/>
          </rPr>
          <t>HP:</t>
        </r>
        <r>
          <rPr>
            <sz val="9"/>
            <color indexed="81"/>
            <rFont val="Tahoma"/>
            <family val="2"/>
          </rPr>
          <t xml:space="preserve">
I: 28-5
</t>
        </r>
      </text>
    </comment>
    <comment ref="I517" authorId="3" shapeId="0" xr:uid="{D47D8A64-3A82-441A-AF09-C2417B9BE48C}">
      <text>
        <r>
          <rPr>
            <b/>
            <sz val="9"/>
            <color indexed="81"/>
            <rFont val="Tahoma"/>
            <family val="2"/>
          </rPr>
          <t>Usuario:</t>
        </r>
        <r>
          <rPr>
            <sz val="9"/>
            <color indexed="81"/>
            <rFont val="Tahoma"/>
            <family val="2"/>
          </rPr>
          <t xml:space="preserve">
I 4/7/2025</t>
        </r>
      </text>
    </comment>
    <comment ref="J517" authorId="1" shapeId="0" xr:uid="{AD33284C-261E-4081-B7C5-C6CAB70334D2}">
      <text>
        <r>
          <rPr>
            <b/>
            <sz val="9"/>
            <color indexed="81"/>
            <rFont val="Tahoma"/>
            <family val="2"/>
          </rPr>
          <t>HP:</t>
        </r>
        <r>
          <rPr>
            <sz val="9"/>
            <color indexed="81"/>
            <rFont val="Tahoma"/>
            <family val="2"/>
          </rPr>
          <t xml:space="preserve">
FALTA SELLOS
</t>
        </r>
      </text>
    </comment>
    <comment ref="S517" authorId="1" shapeId="0" xr:uid="{84A52C79-A6F2-4171-824E-D6450CEA137E}">
      <text>
        <r>
          <rPr>
            <b/>
            <sz val="9"/>
            <color indexed="81"/>
            <rFont val="Tahoma"/>
            <family val="2"/>
          </rPr>
          <t>HP:</t>
        </r>
        <r>
          <rPr>
            <sz val="9"/>
            <color indexed="81"/>
            <rFont val="Tahoma"/>
            <family val="2"/>
          </rPr>
          <t xml:space="preserve">
EXTRAER PERNOS ROTOS</t>
        </r>
      </text>
    </comment>
    <comment ref="T517" authorId="1" shapeId="0" xr:uid="{3A4FE30F-B463-4F7C-8F22-4EE9D2BFEA98}">
      <text>
        <r>
          <rPr>
            <b/>
            <sz val="9"/>
            <color indexed="81"/>
            <rFont val="Tahoma"/>
            <family val="2"/>
          </rPr>
          <t>HP:</t>
        </r>
        <r>
          <rPr>
            <sz val="9"/>
            <color indexed="81"/>
            <rFont val="Tahoma"/>
            <family val="2"/>
          </rPr>
          <t xml:space="preserve">
FABRICAR BOCINA</t>
        </r>
      </text>
    </comment>
    <comment ref="AE517" authorId="1" shapeId="0" xr:uid="{F5A3F95F-6CC2-40B0-B5F2-188C412A3938}">
      <text>
        <r>
          <rPr>
            <b/>
            <sz val="9"/>
            <color indexed="81"/>
            <rFont val="Tahoma"/>
            <family val="2"/>
          </rPr>
          <t>HP:</t>
        </r>
        <r>
          <rPr>
            <sz val="9"/>
            <color indexed="81"/>
            <rFont val="Tahoma"/>
            <family val="2"/>
          </rPr>
          <t xml:space="preserve">
MAQUINAR 4 ALOJAMIENTOS ROSCADOS</t>
        </r>
      </text>
    </comment>
    <comment ref="X518" authorId="1" shapeId="0" xr:uid="{A0D7128F-F21D-4DAA-B5E7-4A8E7E5C7225}">
      <text>
        <r>
          <rPr>
            <b/>
            <sz val="9"/>
            <color indexed="81"/>
            <rFont val="Tahoma"/>
            <family val="2"/>
          </rPr>
          <t>HP:</t>
        </r>
        <r>
          <rPr>
            <sz val="9"/>
            <color indexed="81"/>
            <rFont val="Tahoma"/>
            <family val="2"/>
          </rPr>
          <t xml:space="preserve">
FABRICACION DE BARRA Y CANCAMO</t>
        </r>
      </text>
    </comment>
    <comment ref="P520" authorId="1" shapeId="0" xr:uid="{262D6CA5-9690-4341-A369-EE4C49EB4A38}">
      <text>
        <r>
          <rPr>
            <b/>
            <sz val="9"/>
            <color indexed="81"/>
            <rFont val="Tahoma"/>
            <family val="2"/>
          </rPr>
          <t>HP:</t>
        </r>
        <r>
          <rPr>
            <sz val="9"/>
            <color indexed="81"/>
            <rFont val="Tahoma"/>
            <family val="2"/>
          </rPr>
          <t xml:space="preserve">
EXTRAER TAPA POSTERIOR</t>
        </r>
      </text>
    </comment>
    <comment ref="T521" authorId="1" shapeId="0" xr:uid="{44BEF8B9-3AAB-4FC1-89E2-17F4C059D65D}">
      <text>
        <r>
          <rPr>
            <b/>
            <sz val="9"/>
            <color indexed="81"/>
            <rFont val="Tahoma"/>
            <family val="2"/>
          </rPr>
          <t>HP:</t>
        </r>
        <r>
          <rPr>
            <sz val="9"/>
            <color indexed="81"/>
            <rFont val="Tahoma"/>
            <family val="2"/>
          </rPr>
          <t xml:space="preserve">
CAMBIO DE DADO DE ANCLAJE</t>
        </r>
      </text>
    </comment>
    <comment ref="L522" authorId="3" shapeId="0" xr:uid="{86835007-CFD3-4303-BA70-B6A617C9EE31}">
      <text>
        <r>
          <rPr>
            <b/>
            <sz val="9"/>
            <color indexed="81"/>
            <rFont val="Tahoma"/>
            <family val="2"/>
          </rPr>
          <t>Usuario:</t>
        </r>
        <r>
          <rPr>
            <sz val="9"/>
            <color indexed="81"/>
            <rFont val="Tahoma"/>
            <family val="2"/>
          </rPr>
          <t xml:space="preserve">
AQP WELDING</t>
        </r>
      </text>
    </comment>
    <comment ref="J523" authorId="1" shapeId="0" xr:uid="{8883C2E4-C699-4037-91AE-C8AE8463A4E7}">
      <text>
        <r>
          <rPr>
            <b/>
            <sz val="9"/>
            <color indexed="81"/>
            <rFont val="Tahoma"/>
            <family val="2"/>
          </rPr>
          <t>HP:</t>
        </r>
        <r>
          <rPr>
            <sz val="9"/>
            <color indexed="81"/>
            <rFont val="Tahoma"/>
            <family val="2"/>
          </rPr>
          <t xml:space="preserve">
FALTA SELLOS
</t>
        </r>
      </text>
    </comment>
    <comment ref="T523" authorId="1" shapeId="0" xr:uid="{886840E9-06A0-4BE5-8A07-529782DA3322}">
      <text>
        <r>
          <rPr>
            <b/>
            <sz val="9"/>
            <color indexed="81"/>
            <rFont val="Tahoma"/>
            <family val="2"/>
          </rPr>
          <t>HP:</t>
        </r>
        <r>
          <rPr>
            <sz val="9"/>
            <color indexed="81"/>
            <rFont val="Tahoma"/>
            <family val="2"/>
          </rPr>
          <t xml:space="preserve">
FABRICAR BOCINA</t>
        </r>
      </text>
    </comment>
    <comment ref="AE523" authorId="1" shapeId="0" xr:uid="{D225F096-76C5-4A1A-AEF0-068BE267FBEF}">
      <text>
        <r>
          <rPr>
            <b/>
            <sz val="9"/>
            <color indexed="81"/>
            <rFont val="Tahoma"/>
            <family val="2"/>
          </rPr>
          <t>HP:</t>
        </r>
        <r>
          <rPr>
            <sz val="9"/>
            <color indexed="81"/>
            <rFont val="Tahoma"/>
            <family val="2"/>
          </rPr>
          <t xml:space="preserve">
MAQUINAR 4 ALOJAMIENTOS ROSCADOS</t>
        </r>
      </text>
    </comment>
    <comment ref="N524" authorId="1" shapeId="0" xr:uid="{5FEAEE64-A868-48E6-A172-BB6B169A5F2C}">
      <text>
        <r>
          <rPr>
            <b/>
            <sz val="9"/>
            <color indexed="81"/>
            <rFont val="Tahoma"/>
            <family val="2"/>
          </rPr>
          <t>HP:</t>
        </r>
        <r>
          <rPr>
            <sz val="9"/>
            <color indexed="81"/>
            <rFont val="Tahoma"/>
            <family val="2"/>
          </rPr>
          <t xml:space="preserve">
Cilindro 336025
Sale con vástago
322625
Sale con cilindro
334925
Tapa 334925
Sellos 336025</t>
        </r>
      </text>
    </comment>
    <comment ref="AE527" authorId="1" shapeId="0" xr:uid="{B0087BAD-E7B1-40D3-92DC-8CFF89FA82A4}">
      <text>
        <r>
          <rPr>
            <b/>
            <sz val="9"/>
            <color indexed="81"/>
            <rFont val="Tahoma"/>
            <family val="2"/>
          </rPr>
          <t>HP:</t>
        </r>
        <r>
          <rPr>
            <sz val="9"/>
            <color indexed="81"/>
            <rFont val="Tahoma"/>
            <family val="2"/>
          </rPr>
          <t xml:space="preserve">
RELLENAR EXTERIOR DE TAPA</t>
        </r>
      </text>
    </comment>
    <comment ref="W529" authorId="1" shapeId="0" xr:uid="{F1AEF810-FDAA-414D-AB3E-F64D1BC03CDC}">
      <text>
        <r>
          <rPr>
            <b/>
            <sz val="9"/>
            <color indexed="81"/>
            <rFont val="Tahoma"/>
            <family val="2"/>
          </rPr>
          <t>HP:</t>
        </r>
        <r>
          <rPr>
            <sz val="9"/>
            <color indexed="81"/>
            <rFont val="Tahoma"/>
            <family val="2"/>
          </rPr>
          <t xml:space="preserve">
I: 28-5
</t>
        </r>
      </text>
    </comment>
    <comment ref="T530" authorId="1" shapeId="0" xr:uid="{D5B532E0-271F-4C7B-914D-C1680FFAFFC2}">
      <text>
        <r>
          <rPr>
            <b/>
            <sz val="9"/>
            <color indexed="81"/>
            <rFont val="Tahoma"/>
            <family val="2"/>
          </rPr>
          <t>HP:</t>
        </r>
        <r>
          <rPr>
            <sz val="9"/>
            <color indexed="81"/>
            <rFont val="Tahoma"/>
            <family val="2"/>
          </rPr>
          <t xml:space="preserve">
FABRICAR BOCINA</t>
        </r>
      </text>
    </comment>
    <comment ref="W530" authorId="1" shapeId="0" xr:uid="{D880FC01-C058-4A02-BFF1-47E684E0C091}">
      <text>
        <r>
          <rPr>
            <b/>
            <sz val="9"/>
            <color indexed="81"/>
            <rFont val="Tahoma"/>
            <family val="2"/>
          </rPr>
          <t>HP:</t>
        </r>
        <r>
          <rPr>
            <sz val="9"/>
            <color indexed="81"/>
            <rFont val="Tahoma"/>
            <family val="2"/>
          </rPr>
          <t xml:space="preserve">
I: 28-5
</t>
        </r>
      </text>
    </comment>
    <comment ref="AC530" authorId="1" shapeId="0" xr:uid="{DC8128F6-6848-4B4C-9DE2-71882B9006EE}">
      <text>
        <r>
          <rPr>
            <b/>
            <sz val="9"/>
            <color indexed="81"/>
            <rFont val="Tahoma"/>
            <family val="2"/>
          </rPr>
          <t>HP:</t>
        </r>
        <r>
          <rPr>
            <sz val="9"/>
            <color indexed="81"/>
            <rFont val="Tahoma"/>
            <family val="2"/>
          </rPr>
          <t xml:space="preserve">
FABRICAR BOCINA</t>
        </r>
      </text>
    </comment>
    <comment ref="T531" authorId="1" shapeId="0" xr:uid="{DE6FEE66-AC24-4E18-A818-B0536B0C4E20}">
      <text>
        <r>
          <rPr>
            <b/>
            <sz val="9"/>
            <color indexed="81"/>
            <rFont val="Tahoma"/>
            <family val="2"/>
          </rPr>
          <t>HP:</t>
        </r>
        <r>
          <rPr>
            <sz val="9"/>
            <color indexed="81"/>
            <rFont val="Tahoma"/>
            <family val="2"/>
          </rPr>
          <t xml:space="preserve">
FABRICAR BOCINA</t>
        </r>
      </text>
    </comment>
    <comment ref="AC531" authorId="1" shapeId="0" xr:uid="{C25FA7A0-9FD5-4E74-80E6-9314FAC1B274}">
      <text>
        <r>
          <rPr>
            <b/>
            <sz val="9"/>
            <color indexed="81"/>
            <rFont val="Tahoma"/>
            <family val="2"/>
          </rPr>
          <t>HP:</t>
        </r>
        <r>
          <rPr>
            <sz val="9"/>
            <color indexed="81"/>
            <rFont val="Tahoma"/>
            <family val="2"/>
          </rPr>
          <t xml:space="preserve">
FABRICAR BOCINA</t>
        </r>
      </text>
    </comment>
    <comment ref="J532" authorId="1" shapeId="0" xr:uid="{EF063FCF-5426-44A5-B352-5B378B760134}">
      <text>
        <r>
          <rPr>
            <b/>
            <sz val="9"/>
            <color indexed="81"/>
            <rFont val="Tahoma"/>
            <family val="2"/>
          </rPr>
          <t>HP:</t>
        </r>
        <r>
          <rPr>
            <sz val="9"/>
            <color indexed="81"/>
            <rFont val="Tahoma"/>
            <family val="2"/>
          </rPr>
          <t xml:space="preserve">
FALTA SELLO ANTI EXTRUSHION</t>
        </r>
      </text>
    </comment>
    <comment ref="W532" authorId="1" shapeId="0" xr:uid="{9535C1E9-C54F-4518-9F27-E9BA9D40AA36}">
      <text>
        <r>
          <rPr>
            <b/>
            <sz val="9"/>
            <color indexed="81"/>
            <rFont val="Tahoma"/>
            <family val="2"/>
          </rPr>
          <t>HP:</t>
        </r>
        <r>
          <rPr>
            <sz val="9"/>
            <color indexed="81"/>
            <rFont val="Tahoma"/>
            <family val="2"/>
          </rPr>
          <t xml:space="preserve">
I: 28-5
</t>
        </r>
      </text>
    </comment>
    <comment ref="P533" authorId="1" shapeId="0" xr:uid="{DBACEFB6-1069-4AF9-B3F0-079370A0B79A}">
      <text>
        <r>
          <rPr>
            <b/>
            <sz val="9"/>
            <color indexed="81"/>
            <rFont val="Tahoma"/>
            <family val="2"/>
          </rPr>
          <t>HP:</t>
        </r>
        <r>
          <rPr>
            <sz val="9"/>
            <color indexed="81"/>
            <rFont val="Tahoma"/>
            <family val="2"/>
          </rPr>
          <t xml:space="preserve">
EXTRAER PERNO ROTO EN ALOJAMIENTO ROSCADO</t>
        </r>
      </text>
    </comment>
    <comment ref="T533" authorId="1" shapeId="0" xr:uid="{885C73E2-C331-457B-B6A9-D568E5020C7D}">
      <text>
        <r>
          <rPr>
            <b/>
            <sz val="9"/>
            <color indexed="81"/>
            <rFont val="Tahoma"/>
            <family val="2"/>
          </rPr>
          <t>HP:</t>
        </r>
        <r>
          <rPr>
            <sz val="9"/>
            <color indexed="81"/>
            <rFont val="Tahoma"/>
            <family val="2"/>
          </rPr>
          <t xml:space="preserve">
FABRICACION DE DADOS DE ANCLAJE</t>
        </r>
      </text>
    </comment>
    <comment ref="AE533" authorId="1" shapeId="0" xr:uid="{A487B6CB-D80A-44DF-B56F-7D320CF848BF}">
      <text>
        <r>
          <rPr>
            <b/>
            <sz val="9"/>
            <color indexed="81"/>
            <rFont val="Tahoma"/>
            <family val="2"/>
          </rPr>
          <t>HP:</t>
        </r>
        <r>
          <rPr>
            <sz val="9"/>
            <color indexed="81"/>
            <rFont val="Tahoma"/>
            <family val="2"/>
          </rPr>
          <t xml:space="preserve">
RECTIFICADO DE AOJAMIENTO DE USEAL Y BUFFER </t>
        </r>
      </text>
    </comment>
    <comment ref="K534" authorId="1" shapeId="0" xr:uid="{EA5DE091-002B-402A-B7AF-B2468010EBC4}">
      <text>
        <r>
          <rPr>
            <b/>
            <sz val="9"/>
            <color indexed="81"/>
            <rFont val="Tahoma"/>
            <family val="2"/>
          </rPr>
          <t>HP:</t>
        </r>
        <r>
          <rPr>
            <sz val="9"/>
            <color indexed="81"/>
            <rFont val="Tahoma"/>
            <family val="2"/>
          </rPr>
          <t xml:space="preserve">
FALTTA LISTADO DE SELLOS</t>
        </r>
      </text>
    </comment>
    <comment ref="T534" authorId="1" shapeId="0" xr:uid="{326398B3-0A84-403E-BAB2-9CE60245DC4B}">
      <text>
        <r>
          <rPr>
            <b/>
            <sz val="9"/>
            <color indexed="81"/>
            <rFont val="Tahoma"/>
            <family val="2"/>
          </rPr>
          <t>HP:</t>
        </r>
        <r>
          <rPr>
            <sz val="9"/>
            <color indexed="81"/>
            <rFont val="Tahoma"/>
            <family val="2"/>
          </rPr>
          <t xml:space="preserve">
FABRICACION DE BOCINA</t>
        </r>
      </text>
    </comment>
    <comment ref="W534" authorId="3" shapeId="0" xr:uid="{C1E4642D-F15B-4EC0-9A40-9B73E50BA352}">
      <text>
        <r>
          <rPr>
            <b/>
            <sz val="9"/>
            <color indexed="81"/>
            <rFont val="Tahoma"/>
            <family val="2"/>
          </rPr>
          <t>Usuario:</t>
        </r>
        <r>
          <rPr>
            <sz val="9"/>
            <color indexed="81"/>
            <rFont val="Tahoma"/>
            <family val="2"/>
          </rPr>
          <t xml:space="preserve">
I 6/6</t>
        </r>
      </text>
    </comment>
    <comment ref="AC534" authorId="1" shapeId="0" xr:uid="{92AE3F78-D1F8-45BA-8A17-FFB18E5FABDA}">
      <text>
        <r>
          <rPr>
            <b/>
            <sz val="9"/>
            <color indexed="81"/>
            <rFont val="Tahoma"/>
            <family val="2"/>
          </rPr>
          <t>HP:</t>
        </r>
        <r>
          <rPr>
            <sz val="9"/>
            <color indexed="81"/>
            <rFont val="Tahoma"/>
            <family val="2"/>
          </rPr>
          <t xml:space="preserve">
FABRICACION DE BOCINA</t>
        </r>
      </text>
    </comment>
    <comment ref="E537" authorId="1" shapeId="0" xr:uid="{7F4301D2-21E1-4ED7-9918-A76BC8CAB62B}">
      <text>
        <r>
          <rPr>
            <b/>
            <sz val="9"/>
            <color indexed="81"/>
            <rFont val="Tahoma"/>
            <family val="2"/>
          </rPr>
          <t>HP:</t>
        </r>
        <r>
          <rPr>
            <sz val="9"/>
            <color indexed="81"/>
            <rFont val="Tahoma"/>
            <family val="2"/>
          </rPr>
          <t xml:space="preserve">
i 30/05
F: 30/05</t>
        </r>
      </text>
    </comment>
    <comment ref="AE539" authorId="1" shapeId="0" xr:uid="{DFB4B2A6-EEB4-449A-817B-1329CA54BF02}">
      <text>
        <r>
          <rPr>
            <b/>
            <sz val="9"/>
            <color indexed="81"/>
            <rFont val="Tahoma"/>
            <family val="2"/>
          </rPr>
          <t>HP:</t>
        </r>
        <r>
          <rPr>
            <sz val="9"/>
            <color indexed="81"/>
            <rFont val="Tahoma"/>
            <family val="2"/>
          </rPr>
          <t xml:space="preserve">
RELLENAR Y ESMERILAR EXTERIOR</t>
        </r>
      </text>
    </comment>
    <comment ref="X542" authorId="3" shapeId="0" xr:uid="{B345B202-5F5B-4537-B8CC-1BB1B8D2D1B0}">
      <text>
        <r>
          <rPr>
            <b/>
            <sz val="9"/>
            <color indexed="81"/>
            <rFont val="Tahoma"/>
            <family val="2"/>
          </rPr>
          <t>Usuario:</t>
        </r>
        <r>
          <rPr>
            <sz val="9"/>
            <color indexed="81"/>
            <rFont val="Tahoma"/>
            <family val="2"/>
          </rPr>
          <t xml:space="preserve">
SE MANDA CORREO POR DEVOLUCION DE BARRA, MEDIDA FUERA DE TOLERANCIA</t>
        </r>
      </text>
    </comment>
    <comment ref="G543" authorId="3" shapeId="0" xr:uid="{65FC0C09-56CE-4357-8631-352DA4B81A9F}">
      <text>
        <r>
          <rPr>
            <b/>
            <sz val="9"/>
            <color indexed="81"/>
            <rFont val="Tahoma"/>
            <family val="2"/>
          </rPr>
          <t>Usuario:</t>
        </r>
        <r>
          <rPr>
            <sz val="9"/>
            <color indexed="81"/>
            <rFont val="Tahoma"/>
            <family val="2"/>
          </rPr>
          <t xml:space="preserve">
LLEGADA 10/7</t>
        </r>
      </text>
    </comment>
    <comment ref="L543" authorId="3" shapeId="0" xr:uid="{69BD66D8-E22C-4BA8-B450-17325239A5A3}">
      <text>
        <r>
          <rPr>
            <b/>
            <sz val="9"/>
            <color indexed="81"/>
            <rFont val="Tahoma"/>
            <family val="2"/>
          </rPr>
          <t>Usuario:</t>
        </r>
        <r>
          <rPr>
            <sz val="9"/>
            <color indexed="81"/>
            <rFont val="Tahoma"/>
            <family val="2"/>
          </rPr>
          <t xml:space="preserve">
AQP WELDING</t>
        </r>
      </text>
    </comment>
    <comment ref="L544" authorId="3" shapeId="0" xr:uid="{F9BE83BA-EE21-4177-879F-DF1B4CE9B874}">
      <text>
        <r>
          <rPr>
            <b/>
            <sz val="9"/>
            <color indexed="81"/>
            <rFont val="Tahoma"/>
            <family val="2"/>
          </rPr>
          <t>Usuario:</t>
        </r>
        <r>
          <rPr>
            <sz val="9"/>
            <color indexed="81"/>
            <rFont val="Tahoma"/>
            <family val="2"/>
          </rPr>
          <t xml:space="preserve">
AQP WELDING</t>
        </r>
      </text>
    </comment>
    <comment ref="L545" authorId="3" shapeId="0" xr:uid="{20D76CE2-4548-4378-9A6F-1E3759EF59D0}">
      <text>
        <r>
          <rPr>
            <b/>
            <sz val="9"/>
            <color indexed="81"/>
            <rFont val="Tahoma"/>
            <family val="2"/>
          </rPr>
          <t>Usuario:</t>
        </r>
        <r>
          <rPr>
            <sz val="9"/>
            <color indexed="81"/>
            <rFont val="Tahoma"/>
            <family val="2"/>
          </rPr>
          <t xml:space="preserve">
AQP WELDING</t>
        </r>
      </text>
    </comment>
    <comment ref="AM545" authorId="1" shapeId="0" xr:uid="{A8D5AD5B-5F63-43A9-95FC-340FE8CDAB7C}">
      <text>
        <r>
          <rPr>
            <b/>
            <sz val="9"/>
            <color indexed="81"/>
            <rFont val="Tahoma"/>
            <family val="2"/>
          </rPr>
          <t>HP:</t>
        </r>
        <r>
          <rPr>
            <sz val="9"/>
            <color indexed="81"/>
            <rFont val="Tahoma"/>
            <family val="2"/>
          </rPr>
          <t xml:space="preserve">
A ESPERA DE EXTRAER TAPA
</t>
        </r>
      </text>
    </comment>
    <comment ref="L548" authorId="3" shapeId="0" xr:uid="{93E39FFA-56C6-4360-B8DB-DCFC616304BF}">
      <text>
        <r>
          <rPr>
            <b/>
            <sz val="9"/>
            <color indexed="81"/>
            <rFont val="Tahoma"/>
            <family val="2"/>
          </rPr>
          <t>Usuario:</t>
        </r>
        <r>
          <rPr>
            <sz val="9"/>
            <color indexed="81"/>
            <rFont val="Tahoma"/>
            <family val="2"/>
          </rPr>
          <t xml:space="preserve">
AQP WELDING</t>
        </r>
      </text>
    </comment>
    <comment ref="AE549" authorId="1" shapeId="0" xr:uid="{02BAED3A-7CFE-41B3-8653-B7B2FD06D343}">
      <text>
        <r>
          <rPr>
            <b/>
            <sz val="9"/>
            <color indexed="81"/>
            <rFont val="Tahoma"/>
            <family val="2"/>
          </rPr>
          <t>HP:</t>
        </r>
        <r>
          <rPr>
            <sz val="9"/>
            <color indexed="81"/>
            <rFont val="Tahoma"/>
            <family val="2"/>
          </rPr>
          <t xml:space="preserve">
RECTIFIAR DIAMETRO EXTERIOR</t>
        </r>
      </text>
    </comment>
    <comment ref="AD550" authorId="3" shapeId="0" xr:uid="{3A30F4B2-393A-4553-8FBA-050641036D6A}">
      <text>
        <r>
          <rPr>
            <b/>
            <sz val="9"/>
            <color indexed="81"/>
            <rFont val="Tahoma"/>
            <family val="2"/>
          </rPr>
          <t>Usuario:</t>
        </r>
        <r>
          <rPr>
            <sz val="9"/>
            <color indexed="81"/>
            <rFont val="Tahoma"/>
            <family val="2"/>
          </rPr>
          <t xml:space="preserve">
F. RELLENAR</t>
        </r>
      </text>
    </comment>
    <comment ref="AE550" authorId="1" shapeId="0" xr:uid="{1317F19A-BF17-49DF-9A86-C19884A51E27}">
      <text>
        <r>
          <rPr>
            <b/>
            <sz val="9"/>
            <color indexed="81"/>
            <rFont val="Tahoma"/>
            <family val="2"/>
          </rPr>
          <t>HP:</t>
        </r>
        <r>
          <rPr>
            <sz val="9"/>
            <color indexed="81"/>
            <rFont val="Tahoma"/>
            <family val="2"/>
          </rPr>
          <t xml:space="preserve">
RECTIFICAR 
ampliar sello  3 mm
ampliar buffer 2.5 mm
Rellenado y esmerilado de caras laterales de tapa</t>
        </r>
      </text>
    </comment>
    <comment ref="A551" authorId="0" shapeId="0" xr:uid="{AA9A3141-692E-49C3-B858-699FAEA41AA3}">
      <text>
        <r>
          <rPr>
            <b/>
            <sz val="9"/>
            <color indexed="81"/>
            <rFont val="Tahoma"/>
            <family val="2"/>
          </rPr>
          <t>PC:</t>
        </r>
        <r>
          <rPr>
            <sz val="9"/>
            <color indexed="81"/>
            <rFont val="Tahoma"/>
            <family val="2"/>
          </rPr>
          <t xml:space="preserve">
ENVIAR A ANDRES</t>
        </r>
      </text>
    </comment>
    <comment ref="AE552" authorId="1" shapeId="0" xr:uid="{3F303053-4256-43A8-8A47-784D6307D502}">
      <text>
        <r>
          <rPr>
            <b/>
            <sz val="9"/>
            <color indexed="81"/>
            <rFont val="Tahoma"/>
            <family val="2"/>
          </rPr>
          <t>HP:</t>
        </r>
        <r>
          <rPr>
            <sz val="9"/>
            <color indexed="81"/>
            <rFont val="Tahoma"/>
            <family val="2"/>
          </rPr>
          <t xml:space="preserve">
RECTIFICAR ALOJAMIENTO DE PERNOS DAÑADOS 
RECTIFICAR ALTURA DE ALOJAMIENTO DE BUFFER 
RECTIFICADO DE TOMA HIDRAULICA</t>
        </r>
      </text>
    </comment>
    <comment ref="L553" authorId="3" shapeId="0" xr:uid="{78BA43BB-C648-4074-B7D2-D4025951787B}">
      <text>
        <r>
          <rPr>
            <b/>
            <sz val="9"/>
            <color indexed="81"/>
            <rFont val="Tahoma"/>
            <family val="2"/>
          </rPr>
          <t>Usuario:</t>
        </r>
        <r>
          <rPr>
            <sz val="9"/>
            <color indexed="81"/>
            <rFont val="Tahoma"/>
            <family val="2"/>
          </rPr>
          <t xml:space="preserve">
AQP WELDING</t>
        </r>
      </text>
    </comment>
    <comment ref="AE553" authorId="1" shapeId="0" xr:uid="{2B5356FD-E028-4B10-A982-D219949DB155}">
      <text>
        <r>
          <rPr>
            <b/>
            <sz val="9"/>
            <color indexed="81"/>
            <rFont val="Tahoma"/>
            <family val="2"/>
          </rPr>
          <t>HP:</t>
        </r>
        <r>
          <rPr>
            <sz val="9"/>
            <color indexed="81"/>
            <rFont val="Tahoma"/>
            <family val="2"/>
          </rPr>
          <t xml:space="preserve">
RECTIFICAR SELLO A 108.10</t>
        </r>
      </text>
    </comment>
    <comment ref="AC554" authorId="3" shapeId="0" xr:uid="{4FE64E0D-1F86-48D6-8085-71A8BB26B605}">
      <text>
        <r>
          <rPr>
            <b/>
            <sz val="9"/>
            <color indexed="81"/>
            <rFont val="Tahoma"/>
            <family val="2"/>
          </rPr>
          <t>Usuario:</t>
        </r>
        <r>
          <rPr>
            <sz val="9"/>
            <color indexed="81"/>
            <rFont val="Tahoma"/>
            <family val="2"/>
          </rPr>
          <t xml:space="preserve">
FABRICAR BOCINA</t>
        </r>
      </text>
    </comment>
    <comment ref="A555" authorId="0" shapeId="0" xr:uid="{9E27A762-762D-4964-B13D-012AB063A22B}">
      <text>
        <r>
          <rPr>
            <b/>
            <sz val="9"/>
            <color indexed="81"/>
            <rFont val="Tahoma"/>
            <family val="2"/>
          </rPr>
          <t>PC:</t>
        </r>
        <r>
          <rPr>
            <sz val="9"/>
            <color indexed="81"/>
            <rFont val="Tahoma"/>
            <family val="2"/>
          </rPr>
          <t xml:space="preserve">
ENVIAR A ANDRES</t>
        </r>
      </text>
    </comment>
    <comment ref="A556" authorId="0" shapeId="0" xr:uid="{AB02972F-5103-412C-BAD9-7E2E0D88D5D2}">
      <text>
        <r>
          <rPr>
            <b/>
            <sz val="9"/>
            <color indexed="81"/>
            <rFont val="Tahoma"/>
            <family val="2"/>
          </rPr>
          <t>PC:</t>
        </r>
        <r>
          <rPr>
            <sz val="9"/>
            <color indexed="81"/>
            <rFont val="Tahoma"/>
            <family val="2"/>
          </rPr>
          <t xml:space="preserve">
ENVIAR A ANDRES</t>
        </r>
      </text>
    </comment>
    <comment ref="A557" authorId="0" shapeId="0" xr:uid="{68E067D3-53D5-4D23-9591-751DD0880FD6}">
      <text>
        <r>
          <rPr>
            <b/>
            <sz val="9"/>
            <color indexed="81"/>
            <rFont val="Tahoma"/>
            <family val="2"/>
          </rPr>
          <t>PC:</t>
        </r>
        <r>
          <rPr>
            <sz val="9"/>
            <color indexed="81"/>
            <rFont val="Tahoma"/>
            <family val="2"/>
          </rPr>
          <t xml:space="preserve">
ENVIAR A ANDRES</t>
        </r>
      </text>
    </comment>
    <comment ref="N558" authorId="1" shapeId="0" xr:uid="{E65EE2A6-626B-403F-832A-48FC064B34C7}">
      <text>
        <r>
          <rPr>
            <b/>
            <sz val="9"/>
            <color indexed="81"/>
            <rFont val="Tahoma"/>
            <family val="2"/>
          </rPr>
          <t>HP:</t>
        </r>
        <r>
          <rPr>
            <sz val="9"/>
            <color indexed="81"/>
            <rFont val="Tahoma"/>
            <family val="2"/>
          </rPr>
          <t xml:space="preserve">
SOLO LIMPIEZA</t>
        </r>
      </text>
    </comment>
    <comment ref="G566" authorId="3" shapeId="0" xr:uid="{191D3544-5AE2-470F-AD20-8BB1A1CDF61D}">
      <text>
        <r>
          <rPr>
            <b/>
            <sz val="9"/>
            <color indexed="81"/>
            <rFont val="Tahoma"/>
            <family val="2"/>
          </rPr>
          <t>Usuario:</t>
        </r>
        <r>
          <rPr>
            <sz val="9"/>
            <color indexed="81"/>
            <rFont val="Tahoma"/>
            <family val="2"/>
          </rPr>
          <t xml:space="preserve">
LIMPIADORES 9/7
</t>
        </r>
      </text>
    </comment>
    <comment ref="G567" authorId="3" shapeId="0" xr:uid="{F2B65F8F-DC8D-4676-BD9F-058D1D34533E}">
      <text>
        <r>
          <rPr>
            <b/>
            <sz val="9"/>
            <color indexed="81"/>
            <rFont val="Tahoma"/>
            <family val="2"/>
          </rPr>
          <t>Usuario:</t>
        </r>
        <r>
          <rPr>
            <sz val="9"/>
            <color indexed="81"/>
            <rFont val="Tahoma"/>
            <family val="2"/>
          </rPr>
          <t xml:space="preserve">
SELLOS PARA 16/7
SE PUEDE SACAR DE LA 338025</t>
        </r>
      </text>
    </comment>
    <comment ref="L567" authorId="3" shapeId="0" xr:uid="{94C0F667-B159-4518-BC8C-DED57751596C}">
      <text>
        <r>
          <rPr>
            <b/>
            <sz val="9"/>
            <color indexed="81"/>
            <rFont val="Tahoma"/>
            <family val="2"/>
          </rPr>
          <t>Usuario:</t>
        </r>
        <r>
          <rPr>
            <sz val="9"/>
            <color indexed="81"/>
            <rFont val="Tahoma"/>
            <family val="2"/>
          </rPr>
          <t xml:space="preserve">
AQP WELDING</t>
        </r>
      </text>
    </comment>
    <comment ref="G568" authorId="3" shapeId="0" xr:uid="{79310E06-650D-4245-AD93-EB62B74A38E1}">
      <text>
        <r>
          <rPr>
            <b/>
            <sz val="9"/>
            <color indexed="81"/>
            <rFont val="Tahoma"/>
            <family val="2"/>
          </rPr>
          <t>Usuario:</t>
        </r>
        <r>
          <rPr>
            <sz val="9"/>
            <color indexed="81"/>
            <rFont val="Tahoma"/>
            <family val="2"/>
          </rPr>
          <t xml:space="preserve">
HAY SELLOS ALTERNATIVOS
ORIGINAL LLEGA EL 18/7</t>
        </r>
      </text>
    </comment>
    <comment ref="AE569" authorId="3" shapeId="0" xr:uid="{B42A657C-934A-4380-AFAE-40E8DF95A81F}">
      <text>
        <r>
          <rPr>
            <b/>
            <sz val="9"/>
            <color indexed="81"/>
            <rFont val="Tahoma"/>
            <family val="2"/>
          </rPr>
          <t>Usuario:</t>
        </r>
        <r>
          <rPr>
            <sz val="9"/>
            <color indexed="81"/>
            <rFont val="Tahoma"/>
            <family val="2"/>
          </rPr>
          <t xml:space="preserve">
Recuperar con soldadura diametro exterior</t>
        </r>
      </text>
    </comment>
    <comment ref="AE570" authorId="3" shapeId="0" xr:uid="{3DBE20C6-B4DD-4068-82F5-13AF5F523F40}">
      <text>
        <r>
          <rPr>
            <b/>
            <sz val="9"/>
            <color indexed="81"/>
            <rFont val="Tahoma"/>
            <family val="2"/>
          </rPr>
          <t>Usuario:</t>
        </r>
        <r>
          <rPr>
            <sz val="9"/>
            <color indexed="81"/>
            <rFont val="Tahoma"/>
            <family val="2"/>
          </rPr>
          <t xml:space="preserve">
Recuperar con soldadura diametro exterior</t>
        </r>
      </text>
    </comment>
    <comment ref="G571" authorId="3" shapeId="0" xr:uid="{48C0DB1B-EA9B-4516-81CA-6C138FDF34B4}">
      <text>
        <r>
          <rPr>
            <b/>
            <sz val="9"/>
            <color indexed="81"/>
            <rFont val="Tahoma"/>
            <family val="2"/>
          </rPr>
          <t>Usuario:</t>
        </r>
        <r>
          <rPr>
            <sz val="9"/>
            <color indexed="81"/>
            <rFont val="Tahoma"/>
            <family val="2"/>
          </rPr>
          <t xml:space="preserve">
LLEGADA SELLOS 15/7</t>
        </r>
      </text>
    </comment>
    <comment ref="G572" authorId="3" shapeId="0" xr:uid="{AD4CA72C-739C-4601-A0F6-ABD17F118BB5}">
      <text>
        <r>
          <rPr>
            <b/>
            <sz val="9"/>
            <color indexed="81"/>
            <rFont val="Tahoma"/>
            <family val="2"/>
          </rPr>
          <t>Usuario:</t>
        </r>
        <r>
          <rPr>
            <sz val="9"/>
            <color indexed="81"/>
            <rFont val="Tahoma"/>
            <family val="2"/>
          </rPr>
          <t xml:space="preserve">
LLEGADA SELLOS 15/7</t>
        </r>
      </text>
    </comment>
    <comment ref="G573" authorId="3" shapeId="0" xr:uid="{326F1C6F-9650-4E93-8CC6-672030F7E23A}">
      <text>
        <r>
          <rPr>
            <b/>
            <sz val="9"/>
            <color indexed="81"/>
            <rFont val="Tahoma"/>
            <family val="2"/>
          </rPr>
          <t>Usuario:</t>
        </r>
        <r>
          <rPr>
            <sz val="9"/>
            <color indexed="81"/>
            <rFont val="Tahoma"/>
            <family val="2"/>
          </rPr>
          <t xml:space="preserve">
LLEGA 18/7</t>
        </r>
      </text>
    </comment>
    <comment ref="G574" authorId="3" shapeId="0" xr:uid="{9317A94B-2CD7-4493-BB2E-01199C938D3E}">
      <text>
        <r>
          <rPr>
            <b/>
            <sz val="9"/>
            <color indexed="81"/>
            <rFont val="Tahoma"/>
            <family val="2"/>
          </rPr>
          <t>Usuario:</t>
        </r>
        <r>
          <rPr>
            <sz val="9"/>
            <color indexed="81"/>
            <rFont val="Tahoma"/>
            <family val="2"/>
          </rPr>
          <t xml:space="preserve">
LLEGADA SELLOS 15/7</t>
        </r>
      </text>
    </comment>
    <comment ref="G577" authorId="3" shapeId="0" xr:uid="{27FF5890-9633-4480-8AB4-38B012CCC6F7}">
      <text>
        <r>
          <rPr>
            <b/>
            <sz val="9"/>
            <color indexed="81"/>
            <rFont val="Tahoma"/>
            <family val="2"/>
          </rPr>
          <t>Usuario:</t>
        </r>
        <r>
          <rPr>
            <sz val="9"/>
            <color indexed="81"/>
            <rFont val="Tahoma"/>
            <family val="2"/>
          </rPr>
          <t xml:space="preserve">
PENDIENTE FECHA DE SELLOS</t>
        </r>
      </text>
    </comment>
    <comment ref="J577" authorId="3" shapeId="0" xr:uid="{A25EEFBF-2A56-48F9-8BFA-9C436785E005}">
      <text>
        <r>
          <rPr>
            <b/>
            <sz val="9"/>
            <color indexed="81"/>
            <rFont val="Tahoma"/>
            <family val="2"/>
          </rPr>
          <t>Usuario:</t>
        </r>
        <r>
          <rPr>
            <sz val="9"/>
            <color indexed="81"/>
            <rFont val="Tahoma"/>
            <family val="2"/>
          </rPr>
          <t xml:space="preserve">
FALTA LISTADO DE SELLOS</t>
        </r>
      </text>
    </comment>
    <comment ref="T577" authorId="3" shapeId="0" xr:uid="{60AA4ED5-64D8-46E3-9031-DDE74D55314D}">
      <text>
        <r>
          <rPr>
            <b/>
            <sz val="9"/>
            <color indexed="81"/>
            <rFont val="Tahoma"/>
            <family val="2"/>
          </rPr>
          <t>Usuario:</t>
        </r>
        <r>
          <rPr>
            <sz val="9"/>
            <color indexed="81"/>
            <rFont val="Tahoma"/>
            <family val="2"/>
          </rPr>
          <t xml:space="preserve">
FABRICAR BOCIANAS</t>
        </r>
      </text>
    </comment>
    <comment ref="AA577" authorId="3" shapeId="0" xr:uid="{86DAE295-C1BA-4DFF-A903-E44569F9EF26}">
      <text>
        <r>
          <rPr>
            <b/>
            <sz val="9"/>
            <color indexed="81"/>
            <rFont val="Tahoma"/>
            <family val="2"/>
          </rPr>
          <t>Usuario:</t>
        </r>
        <r>
          <rPr>
            <sz val="9"/>
            <color indexed="81"/>
            <rFont val="Tahoma"/>
            <family val="2"/>
          </rPr>
          <t xml:space="preserve">
RELLENAR Y MAQUINR ROSCA DE ESPIGA, PRIMERO DE HARA RECTIFICADO
</t>
        </r>
      </text>
    </comment>
    <comment ref="AC577" authorId="3" shapeId="0" xr:uid="{20F29F46-7B3E-4BD7-BEAD-AEA13240191B}">
      <text>
        <r>
          <rPr>
            <b/>
            <sz val="9"/>
            <color indexed="81"/>
            <rFont val="Tahoma"/>
            <family val="2"/>
          </rPr>
          <t>Usuario:</t>
        </r>
        <r>
          <rPr>
            <sz val="9"/>
            <color indexed="81"/>
            <rFont val="Tahoma"/>
            <family val="2"/>
          </rPr>
          <t xml:space="preserve">
FABRICAR BOCINAS
</t>
        </r>
      </text>
    </comment>
    <comment ref="T578" authorId="3" shapeId="0" xr:uid="{71CDF11E-781F-412E-8102-032F2A3E981D}">
      <text>
        <r>
          <rPr>
            <b/>
            <sz val="9"/>
            <color indexed="81"/>
            <rFont val="Tahoma"/>
            <family val="2"/>
          </rPr>
          <t>Usuario:</t>
        </r>
        <r>
          <rPr>
            <sz val="9"/>
            <color indexed="81"/>
            <rFont val="Tahoma"/>
            <family val="2"/>
          </rPr>
          <t xml:space="preserve">
FABRICAR DADO DE ANCLAJE</t>
        </r>
      </text>
    </comment>
    <comment ref="AE578" authorId="3" shapeId="0" xr:uid="{C5F9FC22-0092-46B7-94DA-65D6F5335BFE}">
      <text>
        <r>
          <rPr>
            <b/>
            <sz val="9"/>
            <color indexed="81"/>
            <rFont val="Tahoma"/>
            <family val="2"/>
          </rPr>
          <t>Usuario:</t>
        </r>
        <r>
          <rPr>
            <sz val="9"/>
            <color indexed="81"/>
            <rFont val="Tahoma"/>
            <family val="2"/>
          </rPr>
          <t xml:space="preserve">
RECTIFICADO DE TAPA
WIPPER
GUIA
USEAL
BUFFER
</t>
        </r>
      </text>
    </comment>
    <comment ref="AE579" authorId="3" shapeId="0" xr:uid="{07DCA781-9B98-464F-AE72-47A25A684F9A}">
      <text>
        <r>
          <rPr>
            <b/>
            <sz val="9"/>
            <color indexed="81"/>
            <rFont val="Tahoma"/>
            <family val="2"/>
          </rPr>
          <t>Usuario:</t>
        </r>
        <r>
          <rPr>
            <sz val="9"/>
            <color indexed="81"/>
            <rFont val="Tahoma"/>
            <family val="2"/>
          </rPr>
          <t xml:space="preserve">
RRECTIFICADO DE ALOJAMIENTO DE BUFFER (MATAR HFILOS)</t>
        </r>
      </text>
    </comment>
    <comment ref="AH579" authorId="3" shapeId="0" xr:uid="{7FD923C5-B205-4DAB-B821-6128F3D503B5}">
      <text>
        <r>
          <rPr>
            <b/>
            <sz val="9"/>
            <color indexed="81"/>
            <rFont val="Tahoma"/>
            <family val="2"/>
          </rPr>
          <t>Usuario:</t>
        </r>
        <r>
          <rPr>
            <sz val="9"/>
            <color indexed="81"/>
            <rFont val="Tahoma"/>
            <family val="2"/>
          </rPr>
          <t xml:space="preserve">
ELIMINAR FILOS DE PS</t>
        </r>
      </text>
    </comment>
    <comment ref="AE580" authorId="3" shapeId="0" xr:uid="{6E4500B0-2E0E-4E1B-A2FC-BFE0815236B4}">
      <text>
        <r>
          <rPr>
            <b/>
            <sz val="9"/>
            <color indexed="81"/>
            <rFont val="Tahoma"/>
            <family val="2"/>
          </rPr>
          <t>Usuario:</t>
        </r>
        <r>
          <rPr>
            <sz val="9"/>
            <color indexed="81"/>
            <rFont val="Tahoma"/>
            <family val="2"/>
          </rPr>
          <t xml:space="preserve">
RECTIFICADO DE DIAMETRO EXTERIOR</t>
        </r>
      </text>
    </comment>
    <comment ref="T587" authorId="3" shapeId="0" xr:uid="{FD7E34C8-49BE-49CE-8592-C8B219C1D493}">
      <text>
        <r>
          <rPr>
            <b/>
            <sz val="9"/>
            <color indexed="81"/>
            <rFont val="Tahoma"/>
            <family val="2"/>
          </rPr>
          <t>Usuario:</t>
        </r>
        <r>
          <rPr>
            <sz val="9"/>
            <color indexed="81"/>
            <rFont val="Tahoma"/>
            <family val="2"/>
          </rPr>
          <t xml:space="preserve">
DADOS DE ANCLAJE</t>
        </r>
      </text>
    </comment>
    <comment ref="AE587" authorId="3" shapeId="0" xr:uid="{BF67449F-334F-4B8F-BBD4-F1057E55D6BF}">
      <text>
        <r>
          <rPr>
            <b/>
            <sz val="9"/>
            <color indexed="81"/>
            <rFont val="Tahoma"/>
            <family val="2"/>
          </rPr>
          <t>Usuario:</t>
        </r>
        <r>
          <rPr>
            <sz val="9"/>
            <color indexed="81"/>
            <rFont val="Tahoma"/>
            <family val="2"/>
          </rPr>
          <t xml:space="preserve">
RECUPERAR CON SOLDADURA EXTERIOR
RECTIFICAR ALOJAMIENTO DE BUFFER Y USEAL</t>
        </r>
      </text>
    </comment>
    <comment ref="T588" authorId="3" shapeId="0" xr:uid="{AC253185-170C-43D1-8C1A-6BD36273A212}">
      <text>
        <r>
          <rPr>
            <b/>
            <sz val="9"/>
            <color indexed="81"/>
            <rFont val="Tahoma"/>
            <family val="2"/>
          </rPr>
          <t>Usuario:</t>
        </r>
        <r>
          <rPr>
            <sz val="9"/>
            <color indexed="81"/>
            <rFont val="Tahoma"/>
            <family val="2"/>
          </rPr>
          <t xml:space="preserve">
DADOS DE ANCLAJE</t>
        </r>
      </text>
    </comment>
    <comment ref="AE588" authorId="3" shapeId="0" xr:uid="{478EBBC3-1A2F-4862-875B-C24FE51F8ED4}">
      <text>
        <r>
          <rPr>
            <b/>
            <sz val="9"/>
            <color indexed="81"/>
            <rFont val="Tahoma"/>
            <family val="2"/>
          </rPr>
          <t>Usuario:</t>
        </r>
        <r>
          <rPr>
            <sz val="9"/>
            <color indexed="81"/>
            <rFont val="Tahoma"/>
            <family val="2"/>
          </rPr>
          <t xml:space="preserve">
RECUPERAR CON SOLDADURA EXTERIOR</t>
        </r>
      </text>
    </comment>
    <comment ref="N589" authorId="3" shapeId="0" xr:uid="{B8B30178-EAD9-4A31-B271-19448073CEEC}">
      <text>
        <r>
          <rPr>
            <b/>
            <sz val="9"/>
            <color indexed="81"/>
            <rFont val="Tahoma"/>
            <family val="2"/>
          </rPr>
          <t>Usuario:</t>
        </r>
        <r>
          <rPr>
            <sz val="9"/>
            <color indexed="81"/>
            <rFont val="Tahoma"/>
            <family val="2"/>
          </rPr>
          <t xml:space="preserve">
SE REPARA FISURA, EL CILINDRO SE CIERRA 0.5 MM, SE MOTEA Y LUEGO SE BRUÑE</t>
        </r>
      </text>
    </comment>
    <comment ref="L590" authorId="1" shapeId="0" xr:uid="{7EA57AEE-6667-452B-8A92-82B484F377E0}">
      <text>
        <r>
          <rPr>
            <b/>
            <sz val="9"/>
            <color indexed="81"/>
            <rFont val="Tahoma"/>
            <family val="2"/>
          </rPr>
          <t>HP:</t>
        </r>
        <r>
          <rPr>
            <sz val="9"/>
            <color indexed="81"/>
            <rFont val="Tahoma"/>
            <family val="2"/>
          </rPr>
          <t xml:space="preserve">
EXTERNO</t>
        </r>
      </text>
    </comment>
    <comment ref="L591" authorId="1" shapeId="0" xr:uid="{969A5CC7-F755-4EEE-9A32-F516980126EC}">
      <text>
        <r>
          <rPr>
            <b/>
            <sz val="9"/>
            <color indexed="81"/>
            <rFont val="Tahoma"/>
            <family val="2"/>
          </rPr>
          <t>HP:</t>
        </r>
        <r>
          <rPr>
            <sz val="9"/>
            <color indexed="81"/>
            <rFont val="Tahoma"/>
            <family val="2"/>
          </rPr>
          <t xml:space="preserve">
EXTERNO</t>
        </r>
      </text>
    </comment>
    <comment ref="U591" authorId="1" shapeId="0" xr:uid="{4046252F-3A5C-4BE4-A75F-5F0D03E6537A}">
      <text>
        <r>
          <rPr>
            <b/>
            <sz val="9"/>
            <color indexed="81"/>
            <rFont val="Tahoma"/>
            <family val="2"/>
          </rPr>
          <t>HP:</t>
        </r>
        <r>
          <rPr>
            <sz val="9"/>
            <color indexed="81"/>
            <rFont val="Tahoma"/>
            <family val="2"/>
          </rPr>
          <t xml:space="preserve">
EXTERNO</t>
        </r>
      </text>
    </comment>
    <comment ref="AE591" authorId="3" shapeId="0" xr:uid="{5F285818-6529-4AD4-92E3-057D7C1F41B9}">
      <text>
        <r>
          <rPr>
            <b/>
            <sz val="9"/>
            <color indexed="81"/>
            <rFont val="Tahoma"/>
            <family val="2"/>
          </rPr>
          <t>Usuario:</t>
        </r>
        <r>
          <rPr>
            <sz val="9"/>
            <color indexed="81"/>
            <rFont val="Tahoma"/>
            <family val="2"/>
          </rPr>
          <t xml:space="preserve">
RECTIFIADO DE ALOJAMIENTO DE WIPER</t>
        </r>
      </text>
    </comment>
    <comment ref="AE592" authorId="3" shapeId="0" xr:uid="{62EB7F16-5326-4803-8A18-F646B98547F6}">
      <text>
        <r>
          <rPr>
            <b/>
            <sz val="9"/>
            <color indexed="81"/>
            <rFont val="Tahoma"/>
            <family val="2"/>
          </rPr>
          <t>Usuario:</t>
        </r>
        <r>
          <rPr>
            <sz val="9"/>
            <color indexed="81"/>
            <rFont val="Tahoma"/>
            <family val="2"/>
          </rPr>
          <t xml:space="preserve">
RECTIFICAR BUFFER +2.5 
USEAL + 3.00 </t>
        </r>
      </text>
    </comment>
    <comment ref="L594" authorId="1" shapeId="0" xr:uid="{2C7F3500-2C85-491B-9438-987561A84EA8}">
      <text>
        <r>
          <rPr>
            <b/>
            <sz val="9"/>
            <color indexed="81"/>
            <rFont val="Tahoma"/>
            <family val="2"/>
          </rPr>
          <t>HP:</t>
        </r>
        <r>
          <rPr>
            <sz val="9"/>
            <color indexed="81"/>
            <rFont val="Tahoma"/>
            <family val="2"/>
          </rPr>
          <t xml:space="preserve">
EXTERNO</t>
        </r>
      </text>
    </comment>
    <comment ref="L595" authorId="1" shapeId="0" xr:uid="{4596DDD2-2493-45B8-994B-A81862A29750}">
      <text>
        <r>
          <rPr>
            <b/>
            <sz val="9"/>
            <color indexed="81"/>
            <rFont val="Tahoma"/>
            <family val="2"/>
          </rPr>
          <t>HP:</t>
        </r>
        <r>
          <rPr>
            <sz val="9"/>
            <color indexed="81"/>
            <rFont val="Tahoma"/>
            <family val="2"/>
          </rPr>
          <t xml:space="preserve">
EXTERNO</t>
        </r>
      </text>
    </comment>
    <comment ref="U595" authorId="1" shapeId="0" xr:uid="{1370D08E-C20B-4938-8589-DC166BF94D0C}">
      <text>
        <r>
          <rPr>
            <b/>
            <sz val="9"/>
            <color indexed="81"/>
            <rFont val="Tahoma"/>
            <family val="2"/>
          </rPr>
          <t>HP:</t>
        </r>
        <r>
          <rPr>
            <sz val="9"/>
            <color indexed="81"/>
            <rFont val="Tahoma"/>
            <family val="2"/>
          </rPr>
          <t xml:space="preserve">
EXTERNO</t>
        </r>
      </text>
    </comment>
    <comment ref="AE595" authorId="3" shapeId="0" xr:uid="{FD70EB9E-70CD-4AD9-8066-9A2AC595F988}">
      <text>
        <r>
          <rPr>
            <b/>
            <sz val="9"/>
            <color indexed="81"/>
            <rFont val="Tahoma"/>
            <family val="2"/>
          </rPr>
          <t>Usuario:</t>
        </r>
        <r>
          <rPr>
            <sz val="9"/>
            <color indexed="81"/>
            <rFont val="Tahoma"/>
            <family val="2"/>
          </rPr>
          <t xml:space="preserve">
RECTIFICADO DE ALOJAMIENTO DE PERNO</t>
        </r>
      </text>
    </comment>
    <comment ref="L596" authorId="1" shapeId="0" xr:uid="{C07E2707-01E2-4968-9067-450B10FA65CB}">
      <text>
        <r>
          <rPr>
            <b/>
            <sz val="9"/>
            <color indexed="81"/>
            <rFont val="Tahoma"/>
            <family val="2"/>
          </rPr>
          <t>HP:</t>
        </r>
        <r>
          <rPr>
            <sz val="9"/>
            <color indexed="81"/>
            <rFont val="Tahoma"/>
            <family val="2"/>
          </rPr>
          <t xml:space="preserve">
EXTERNO</t>
        </r>
      </text>
    </comment>
    <comment ref="U596" authorId="1" shapeId="0" xr:uid="{EC7EB8B7-61B5-45CE-921F-091AF2EFC0AF}">
      <text>
        <r>
          <rPr>
            <b/>
            <sz val="9"/>
            <color indexed="81"/>
            <rFont val="Tahoma"/>
            <family val="2"/>
          </rPr>
          <t>HP:</t>
        </r>
        <r>
          <rPr>
            <sz val="9"/>
            <color indexed="81"/>
            <rFont val="Tahoma"/>
            <family val="2"/>
          </rPr>
          <t xml:space="preserve">
EXTERNO</t>
        </r>
      </text>
    </comment>
    <comment ref="N597" authorId="3" shapeId="0" xr:uid="{789E7414-73A9-4C5C-8AE1-C9AED96963E0}">
      <text>
        <r>
          <rPr>
            <b/>
            <sz val="9"/>
            <color indexed="81"/>
            <rFont val="Tahoma"/>
            <family val="2"/>
          </rPr>
          <t>Usuario:</t>
        </r>
        <r>
          <rPr>
            <sz val="9"/>
            <color indexed="81"/>
            <rFont val="Tahoma"/>
            <family val="2"/>
          </rPr>
          <t xml:space="preserve">
SOLO LIMPIEZA</t>
        </r>
      </text>
    </comment>
    <comment ref="N599" authorId="3" shapeId="0" xr:uid="{C0F4C176-E972-426F-929B-E941E874B58D}">
      <text>
        <r>
          <rPr>
            <b/>
            <sz val="9"/>
            <color indexed="81"/>
            <rFont val="Tahoma"/>
            <family val="2"/>
          </rPr>
          <t>Usuario:</t>
        </r>
        <r>
          <rPr>
            <sz val="9"/>
            <color indexed="81"/>
            <rFont val="Tahoma"/>
            <family val="2"/>
          </rPr>
          <t xml:space="preserve">
SOLO LIMPIEZA</t>
        </r>
      </text>
    </comment>
    <comment ref="L600" authorId="1" shapeId="0" xr:uid="{20EDB8A7-70FA-4427-8C86-1D78AB86969F}">
      <text>
        <r>
          <rPr>
            <b/>
            <sz val="9"/>
            <color indexed="81"/>
            <rFont val="Tahoma"/>
            <family val="2"/>
          </rPr>
          <t>HP:</t>
        </r>
        <r>
          <rPr>
            <sz val="9"/>
            <color indexed="81"/>
            <rFont val="Tahoma"/>
            <family val="2"/>
          </rPr>
          <t xml:space="preserve">
EXTERNO</t>
        </r>
      </text>
    </comment>
    <comment ref="U600" authorId="1" shapeId="0" xr:uid="{2DE4DD52-8381-42D2-B99D-DC6477A90BCD}">
      <text>
        <r>
          <rPr>
            <b/>
            <sz val="9"/>
            <color indexed="81"/>
            <rFont val="Tahoma"/>
            <family val="2"/>
          </rPr>
          <t>HP:</t>
        </r>
        <r>
          <rPr>
            <sz val="9"/>
            <color indexed="81"/>
            <rFont val="Tahoma"/>
            <family val="2"/>
          </rPr>
          <t xml:space="preserve">
EXTERNO</t>
        </r>
      </text>
    </comment>
    <comment ref="H601" authorId="3" shapeId="0" xr:uid="{A62B3606-CB8C-44FF-A3B3-AAF252E682ED}">
      <text>
        <r>
          <rPr>
            <b/>
            <sz val="9"/>
            <color indexed="81"/>
            <rFont val="Tahoma"/>
            <family val="2"/>
          </rPr>
          <t>Usuario:</t>
        </r>
        <r>
          <rPr>
            <sz val="9"/>
            <color indexed="81"/>
            <rFont val="Tahoma"/>
            <family val="2"/>
          </rPr>
          <t xml:space="preserve">
PENDIENTE SEGUROS SEAGER *LOGISTICA(</t>
        </r>
      </text>
    </comment>
    <comment ref="L601" authorId="1" shapeId="0" xr:uid="{1B1F5A4A-818D-44E9-A8D6-02F22C42219C}">
      <text>
        <r>
          <rPr>
            <b/>
            <sz val="9"/>
            <color indexed="81"/>
            <rFont val="Tahoma"/>
            <family val="2"/>
          </rPr>
          <t>HP:</t>
        </r>
        <r>
          <rPr>
            <sz val="9"/>
            <color indexed="81"/>
            <rFont val="Tahoma"/>
            <family val="2"/>
          </rPr>
          <t xml:space="preserve">
EXTERNO</t>
        </r>
      </text>
    </comment>
    <comment ref="AE601" authorId="3" shapeId="0" xr:uid="{93B30459-5624-4305-A456-76DE104EE371}">
      <text>
        <r>
          <rPr>
            <b/>
            <sz val="9"/>
            <color indexed="81"/>
            <rFont val="Tahoma"/>
            <family val="2"/>
          </rPr>
          <t>Usuario:</t>
        </r>
        <r>
          <rPr>
            <sz val="9"/>
            <color indexed="81"/>
            <rFont val="Tahoma"/>
            <family val="2"/>
          </rPr>
          <t xml:space="preserve">
rectificado de cara de toma hidraulica
revisar si no se hace</t>
        </r>
      </text>
    </comment>
    <comment ref="W605" authorId="3" shapeId="0" xr:uid="{C4F8AE19-C555-4CF3-8FF2-8AAE7621177A}">
      <text>
        <r>
          <rPr>
            <b/>
            <sz val="9"/>
            <color indexed="81"/>
            <rFont val="Tahoma"/>
            <family val="2"/>
          </rPr>
          <t>Usuario:</t>
        </r>
        <r>
          <rPr>
            <sz val="9"/>
            <color indexed="81"/>
            <rFont val="Tahoma"/>
            <family val="2"/>
          </rPr>
          <t xml:space="preserve">
I 1/8/25</t>
        </r>
      </text>
    </comment>
    <comment ref="W606" authorId="3" shapeId="0" xr:uid="{17B6E8F0-FDEF-48BB-AE12-F05F934FEB03}">
      <text>
        <r>
          <rPr>
            <b/>
            <sz val="9"/>
            <color indexed="81"/>
            <rFont val="Tahoma"/>
            <family val="2"/>
          </rPr>
          <t>Usuario:</t>
        </r>
        <r>
          <rPr>
            <sz val="9"/>
            <color indexed="81"/>
            <rFont val="Tahoma"/>
            <family val="2"/>
          </rPr>
          <t xml:space="preserve">
I 1/8/25</t>
        </r>
      </text>
    </comment>
    <comment ref="AE606" authorId="3" shapeId="0" xr:uid="{5EBB474D-1CA3-48AF-A325-877C13476F1D}">
      <text>
        <r>
          <rPr>
            <b/>
            <sz val="9"/>
            <color indexed="81"/>
            <rFont val="Tahoma"/>
            <family val="2"/>
          </rPr>
          <t>Usuario:</t>
        </r>
        <r>
          <rPr>
            <sz val="9"/>
            <color indexed="81"/>
            <rFont val="Tahoma"/>
            <family val="2"/>
          </rPr>
          <t xml:space="preserve">
RECTIFICAR ALTURA DE BUFFER
</t>
        </r>
      </text>
    </comment>
    <comment ref="X607" authorId="3" shapeId="0" xr:uid="{DA708774-C6F6-4E67-A786-8E3F338BD25F}">
      <text>
        <r>
          <rPr>
            <b/>
            <sz val="9"/>
            <color indexed="81"/>
            <rFont val="Tahoma"/>
            <family val="2"/>
          </rPr>
          <t>Usuario:</t>
        </r>
        <r>
          <rPr>
            <sz val="9"/>
            <color indexed="81"/>
            <rFont val="Tahoma"/>
            <family val="2"/>
          </rPr>
          <t xml:space="preserve">
FABRICAR BARRA Y CANCAMO</t>
        </r>
      </text>
    </comment>
    <comment ref="Y607" authorId="3" shapeId="0" xr:uid="{5DD0E53A-0023-4538-87CB-3CD7EAFD0687}">
      <text>
        <r>
          <rPr>
            <b/>
            <sz val="9"/>
            <color indexed="81"/>
            <rFont val="Tahoma"/>
            <family val="2"/>
          </rPr>
          <t>Usuario:</t>
        </r>
        <r>
          <rPr>
            <sz val="9"/>
            <color indexed="81"/>
            <rFont val="Tahoma"/>
            <family val="2"/>
          </rPr>
          <t xml:space="preserve">
SE FABRICO CANCAMO
1/8/2025</t>
        </r>
      </text>
    </comment>
    <comment ref="AE609" authorId="3" shapeId="0" xr:uid="{70B693E3-AE3B-41CE-8BB3-72FCD1E0BB22}">
      <text>
        <r>
          <rPr>
            <b/>
            <sz val="9"/>
            <color indexed="81"/>
            <rFont val="Tahoma"/>
            <family val="2"/>
          </rPr>
          <t>Usuario:</t>
        </r>
        <r>
          <rPr>
            <sz val="9"/>
            <color indexed="81"/>
            <rFont val="Tahoma"/>
            <family val="2"/>
          </rPr>
          <t xml:space="preserve">
RECTIFICAR CANAL DE SELLO</t>
        </r>
      </text>
    </comment>
    <comment ref="AE611" authorId="3" shapeId="0" xr:uid="{570CD18B-2FC9-487F-8943-817322BE212F}">
      <text>
        <r>
          <rPr>
            <b/>
            <sz val="9"/>
            <color indexed="81"/>
            <rFont val="Tahoma"/>
            <family val="2"/>
          </rPr>
          <t>Usuario:</t>
        </r>
        <r>
          <rPr>
            <sz val="9"/>
            <color indexed="81"/>
            <rFont val="Tahoma"/>
            <family val="2"/>
          </rPr>
          <t xml:space="preserve">
FABRICAR INSERTOS ROSCADOS</t>
        </r>
      </text>
    </comment>
    <comment ref="M613" authorId="3" shapeId="0" xr:uid="{0033B68E-823B-427E-9A47-27A22FC4B66A}">
      <text>
        <r>
          <rPr>
            <b/>
            <sz val="9"/>
            <color indexed="81"/>
            <rFont val="Tahoma"/>
            <family val="2"/>
          </rPr>
          <t>Usuario:</t>
        </r>
        <r>
          <rPr>
            <sz val="9"/>
            <color indexed="81"/>
            <rFont val="Tahoma"/>
            <family val="2"/>
          </rPr>
          <t xml:space="preserve">
BARRENADO EN TERCERO</t>
        </r>
      </text>
    </comment>
    <comment ref="W613" authorId="3" shapeId="0" xr:uid="{26BCB0B1-8A37-41E2-972D-DB14747B3989}">
      <text>
        <r>
          <rPr>
            <b/>
            <sz val="9"/>
            <color indexed="81"/>
            <rFont val="Tahoma"/>
            <family val="2"/>
          </rPr>
          <t>Usuario:</t>
        </r>
        <r>
          <rPr>
            <sz val="9"/>
            <color indexed="81"/>
            <rFont val="Tahoma"/>
            <family val="2"/>
          </rPr>
          <t xml:space="preserve">
I 8/8/25</t>
        </r>
      </text>
    </comment>
    <comment ref="AE613" authorId="3" shapeId="0" xr:uid="{E7E68C23-0D44-47DF-8E39-A536BD3A141C}">
      <text>
        <r>
          <rPr>
            <b/>
            <sz val="9"/>
            <color indexed="81"/>
            <rFont val="Tahoma"/>
            <family val="2"/>
          </rPr>
          <t>Usuario:</t>
        </r>
        <r>
          <rPr>
            <sz val="9"/>
            <color indexed="81"/>
            <rFont val="Tahoma"/>
            <family val="2"/>
          </rPr>
          <t xml:space="preserve">
RECTIFICAR CARA DE TOMA HIDRAULICA</t>
        </r>
      </text>
    </comment>
    <comment ref="M614" authorId="3" shapeId="0" xr:uid="{DAEDBC39-3F2F-440D-98DB-EC9CF7DA5EE7}">
      <text>
        <r>
          <rPr>
            <b/>
            <sz val="9"/>
            <color indexed="81"/>
            <rFont val="Tahoma"/>
            <family val="2"/>
          </rPr>
          <t>Usuario:</t>
        </r>
        <r>
          <rPr>
            <sz val="9"/>
            <color indexed="81"/>
            <rFont val="Tahoma"/>
            <family val="2"/>
          </rPr>
          <t xml:space="preserve">
BARRENADO EN TERCERO</t>
        </r>
      </text>
    </comment>
    <comment ref="W614" authorId="3" shapeId="0" xr:uid="{05580347-B4C0-4562-80D9-D6472F968B2D}">
      <text>
        <r>
          <rPr>
            <b/>
            <sz val="9"/>
            <color indexed="81"/>
            <rFont val="Tahoma"/>
            <family val="2"/>
          </rPr>
          <t>Usuario:</t>
        </r>
        <r>
          <rPr>
            <sz val="9"/>
            <color indexed="81"/>
            <rFont val="Tahoma"/>
            <family val="2"/>
          </rPr>
          <t xml:space="preserve">
I 8/8/25</t>
        </r>
      </text>
    </comment>
    <comment ref="AE616" authorId="3" shapeId="0" xr:uid="{6021D111-9E35-428E-BF02-4E463A4BD2B1}">
      <text>
        <r>
          <rPr>
            <b/>
            <sz val="9"/>
            <color indexed="81"/>
            <rFont val="Tahoma"/>
            <family val="2"/>
          </rPr>
          <t>Usuario:</t>
        </r>
        <r>
          <rPr>
            <sz val="9"/>
            <color indexed="81"/>
            <rFont val="Tahoma"/>
            <family val="2"/>
          </rPr>
          <t xml:space="preserve">
RECTIFICADO DE ALOJAMIENTO
MEDIDA FINAL 118 MM 
</t>
        </r>
      </text>
    </comment>
    <comment ref="M619" authorId="3" shapeId="0" xr:uid="{FC13044D-C2F9-4CB2-83E1-30DB7898C160}">
      <text>
        <r>
          <rPr>
            <b/>
            <sz val="9"/>
            <color indexed="81"/>
            <rFont val="Tahoma"/>
            <family val="2"/>
          </rPr>
          <t>Usuario:</t>
        </r>
        <r>
          <rPr>
            <sz val="9"/>
            <color indexed="81"/>
            <rFont val="Tahoma"/>
            <family val="2"/>
          </rPr>
          <t xml:space="preserve">
BARRENADO EN TERCERO</t>
        </r>
      </text>
    </comment>
    <comment ref="W619" authorId="3" shapeId="0" xr:uid="{7C6628F7-4D29-4074-A7EA-10D235CBC3C3}">
      <text>
        <r>
          <rPr>
            <b/>
            <sz val="9"/>
            <color indexed="81"/>
            <rFont val="Tahoma"/>
            <family val="2"/>
          </rPr>
          <t>Usuario:</t>
        </r>
        <r>
          <rPr>
            <sz val="9"/>
            <color indexed="81"/>
            <rFont val="Tahoma"/>
            <family val="2"/>
          </rPr>
          <t xml:space="preserve">
I 8/8/25</t>
        </r>
      </text>
    </comment>
    <comment ref="AI619" authorId="3" shapeId="0" xr:uid="{B669D02C-1A1E-48E3-9B8B-42200A994316}">
      <text>
        <r>
          <rPr>
            <b/>
            <sz val="9"/>
            <color indexed="81"/>
            <rFont val="Tahoma"/>
            <family val="2"/>
          </rPr>
          <t>Usuario:</t>
        </r>
        <r>
          <rPr>
            <sz val="9"/>
            <color indexed="81"/>
            <rFont val="Tahoma"/>
            <family val="2"/>
          </rPr>
          <t xml:space="preserve">
FABRICAR NUEVO</t>
        </r>
      </text>
    </comment>
    <comment ref="W620" authorId="3" shapeId="0" xr:uid="{5388BBCA-C837-4DA5-BA42-8DC7E5B308CF}">
      <text>
        <r>
          <rPr>
            <b/>
            <sz val="9"/>
            <color indexed="81"/>
            <rFont val="Tahoma"/>
            <family val="2"/>
          </rPr>
          <t>Usuario:</t>
        </r>
        <r>
          <rPr>
            <sz val="9"/>
            <color indexed="81"/>
            <rFont val="Tahoma"/>
            <family val="2"/>
          </rPr>
          <t xml:space="preserve">
I 8/8/25</t>
        </r>
      </text>
    </comment>
    <comment ref="I622" authorId="4" shapeId="0" xr:uid="{518C264A-C30D-4997-A33C-FA68BEB8AD2B}">
      <text>
        <r>
          <rPr>
            <b/>
            <sz val="9"/>
            <color indexed="81"/>
            <rFont val="Tahoma"/>
            <family val="2"/>
          </rPr>
          <t>Juan Fernando Vera Canales:</t>
        </r>
        <r>
          <rPr>
            <sz val="9"/>
            <color indexed="81"/>
            <rFont val="Tahoma"/>
            <family val="2"/>
          </rPr>
          <t xml:space="preserve">
SE ARMA EL 28 DE AGOSTO,
19-11 SE HACE CAMBIO DE OT, SOLO SE COLOCA LA OT 357925 Y SE DESPACHA
PENDIENTE NUEVO ARMADO
</t>
        </r>
      </text>
    </comment>
    <comment ref="AE622" authorId="3" shapeId="0" xr:uid="{D8F19170-F8E4-4A82-8C44-BC9DCD12315D}">
      <text>
        <r>
          <rPr>
            <b/>
            <sz val="9"/>
            <color indexed="81"/>
            <rFont val="Tahoma"/>
            <family val="2"/>
          </rPr>
          <t>Usuario:</t>
        </r>
        <r>
          <rPr>
            <sz val="9"/>
            <color indexed="81"/>
            <rFont val="Tahoma"/>
            <family val="2"/>
          </rPr>
          <t xml:space="preserve">
RECTIFICADO A 96 DIAMETRO</t>
        </r>
      </text>
    </comment>
    <comment ref="M623" authorId="3" shapeId="0" xr:uid="{52FD0FD3-B38C-405B-BA77-70CE8C161636}">
      <text>
        <r>
          <rPr>
            <b/>
            <sz val="9"/>
            <color indexed="81"/>
            <rFont val="Tahoma"/>
            <family val="2"/>
          </rPr>
          <t>Usuario:</t>
        </r>
        <r>
          <rPr>
            <sz val="9"/>
            <color indexed="81"/>
            <rFont val="Tahoma"/>
            <family val="2"/>
          </rPr>
          <t xml:space="preserve">
BARRENADO EN TERCERO</t>
        </r>
      </text>
    </comment>
    <comment ref="V623" authorId="5" shapeId="0" xr:uid="{E7579F43-BEAA-4B0E-A8FF-8CAAC4D4E0A3}">
      <text>
        <r>
          <rPr>
            <b/>
            <sz val="9"/>
            <color indexed="81"/>
            <rFont val="Tahoma"/>
            <family val="2"/>
          </rPr>
          <t>pc:</t>
        </r>
        <r>
          <rPr>
            <sz val="9"/>
            <color indexed="81"/>
            <rFont val="Tahoma"/>
            <family val="2"/>
          </rPr>
          <t xml:space="preserve">
SE TOMA EL CANCAMO DE LA OT 344125-1. (STOCK)</t>
        </r>
      </text>
    </comment>
    <comment ref="X623" authorId="3" shapeId="0" xr:uid="{AFCFD0D9-38D6-4E5F-AF3E-06F0061D108A}">
      <text>
        <r>
          <rPr>
            <b/>
            <sz val="9"/>
            <color indexed="81"/>
            <rFont val="Tahoma"/>
            <family val="2"/>
          </rPr>
          <t>Usuario:</t>
        </r>
        <r>
          <rPr>
            <sz val="9"/>
            <color indexed="81"/>
            <rFont val="Tahoma"/>
            <family val="2"/>
          </rPr>
          <t xml:space="preserve">
CAMBIO DE BARRA Y CANCAMO, ASI COMO DADOS</t>
        </r>
      </text>
    </comment>
    <comment ref="AE623" authorId="3" shapeId="0" xr:uid="{E993CF92-358B-49FD-91C1-C8F00F8E9465}">
      <text>
        <r>
          <rPr>
            <b/>
            <sz val="9"/>
            <color indexed="81"/>
            <rFont val="Tahoma"/>
            <family val="2"/>
          </rPr>
          <t>Usuario:</t>
        </r>
        <r>
          <rPr>
            <sz val="9"/>
            <color indexed="81"/>
            <rFont val="Tahoma"/>
            <family val="2"/>
          </rPr>
          <t xml:space="preserve">
RECTIFICADO DE ALTURA DE SELLO ] 2.5</t>
        </r>
      </text>
    </comment>
    <comment ref="M625" authorId="3" shapeId="0" xr:uid="{74C7A843-74B4-4325-9140-42CA1EBCE84C}">
      <text>
        <r>
          <rPr>
            <b/>
            <sz val="9"/>
            <color indexed="81"/>
            <rFont val="Tahoma"/>
            <family val="2"/>
          </rPr>
          <t>Usuario:</t>
        </r>
        <r>
          <rPr>
            <sz val="9"/>
            <color indexed="81"/>
            <rFont val="Tahoma"/>
            <family val="2"/>
          </rPr>
          <t xml:space="preserve">
BARRENADO EN TERCERO</t>
        </r>
      </text>
    </comment>
    <comment ref="P626" authorId="4" shapeId="0" xr:uid="{3B93F58F-ADE1-45A5-9D1D-E835553E7B7E}">
      <text>
        <r>
          <rPr>
            <b/>
            <sz val="9"/>
            <color indexed="81"/>
            <rFont val="Tahoma"/>
            <family val="2"/>
          </rPr>
          <t>Juan Fernando Vera Canales:</t>
        </r>
        <r>
          <rPr>
            <sz val="9"/>
            <color indexed="81"/>
            <rFont val="Tahoma"/>
            <family val="2"/>
          </rPr>
          <t xml:space="preserve">
SE TUVO QUE  CAMBIAR, SE REALIZÓ SOLDADURA DE TRUNNION</t>
        </r>
      </text>
    </comment>
    <comment ref="W627" authorId="3" shapeId="0" xr:uid="{DB67A68F-E228-45B3-8021-427DF1E9AABA}">
      <text>
        <r>
          <rPr>
            <b/>
            <sz val="9"/>
            <color indexed="81"/>
            <rFont val="Tahoma"/>
            <family val="2"/>
          </rPr>
          <t>Usuario:</t>
        </r>
        <r>
          <rPr>
            <sz val="9"/>
            <color indexed="81"/>
            <rFont val="Tahoma"/>
            <family val="2"/>
          </rPr>
          <t xml:space="preserve">
I 8/8/25</t>
        </r>
      </text>
    </comment>
    <comment ref="X627" authorId="5" shapeId="0" xr:uid="{6D66935E-296A-428F-8B24-740115BD0F0B}">
      <text>
        <r>
          <rPr>
            <b/>
            <sz val="9"/>
            <color indexed="81"/>
            <rFont val="Tahoma"/>
            <family val="2"/>
          </rPr>
          <t>pc:</t>
        </r>
        <r>
          <rPr>
            <sz val="9"/>
            <color indexed="81"/>
            <rFont val="Tahoma"/>
            <family val="2"/>
          </rPr>
          <t xml:space="preserve">
SE PROGRMAMO PARA CROMADO, SIN EMBARGO SE MANDA PARA CAMBIO</t>
        </r>
      </text>
    </comment>
    <comment ref="W628" authorId="3" shapeId="0" xr:uid="{3326B744-C70C-48F8-BD93-791E6C6B421F}">
      <text>
        <r>
          <rPr>
            <b/>
            <sz val="9"/>
            <color indexed="81"/>
            <rFont val="Tahoma"/>
            <family val="2"/>
          </rPr>
          <t>Usuario:</t>
        </r>
        <r>
          <rPr>
            <sz val="9"/>
            <color indexed="81"/>
            <rFont val="Tahoma"/>
            <family val="2"/>
          </rPr>
          <t xml:space="preserve">
I 8/8/25</t>
        </r>
      </text>
    </comment>
    <comment ref="AE628" authorId="6" shapeId="0" xr:uid="{F7C8DAA0-84FD-4BFE-B0EB-42A5914B168A}">
      <text>
        <r>
          <rPr>
            <b/>
            <sz val="9"/>
            <color indexed="81"/>
            <rFont val="Tahoma"/>
            <family val="2"/>
          </rPr>
          <t>ASUS:</t>
        </r>
        <r>
          <rPr>
            <sz val="9"/>
            <color indexed="81"/>
            <rFont val="Tahoma"/>
            <family val="2"/>
          </rPr>
          <t xml:space="preserve">
SE RECIFICO ALOJAMIENTO DE TAPA, MUESTRA PICDURAS</t>
        </r>
      </text>
    </comment>
    <comment ref="J631" authorId="3" shapeId="0" xr:uid="{509DD0C9-F921-40D7-8551-6F5D70CB060B}">
      <text>
        <r>
          <rPr>
            <b/>
            <sz val="9"/>
            <color indexed="81"/>
            <rFont val="Tahoma"/>
            <family val="2"/>
          </rPr>
          <t>Usuario:</t>
        </r>
        <r>
          <rPr>
            <sz val="9"/>
            <color indexed="81"/>
            <rFont val="Tahoma"/>
            <family val="2"/>
          </rPr>
          <t xml:space="preserve">
NO REQUIERE GUIAS,
LUIS HUERTA</t>
        </r>
      </text>
    </comment>
    <comment ref="I632" authorId="4" shapeId="0" xr:uid="{0FEA4C65-BA02-4FC5-B43D-EF581209AAB5}">
      <text>
        <r>
          <rPr>
            <b/>
            <sz val="9"/>
            <color indexed="81"/>
            <rFont val="Tahoma"/>
            <family val="2"/>
          </rPr>
          <t>Juan Fernando Vera Canales:</t>
        </r>
        <r>
          <rPr>
            <sz val="9"/>
            <color indexed="81"/>
            <rFont val="Tahoma"/>
            <family val="2"/>
          </rPr>
          <t xml:space="preserve">
ENTREGADO 
3-11</t>
        </r>
      </text>
    </comment>
    <comment ref="O634" authorId="3" shapeId="0" xr:uid="{DFF150D7-E6CE-4CFD-B9D0-A2D5D27F8C47}">
      <text>
        <r>
          <rPr>
            <b/>
            <sz val="9"/>
            <color indexed="81"/>
            <rFont val="Tahoma"/>
            <family val="2"/>
          </rPr>
          <t>Usuario:</t>
        </r>
        <r>
          <rPr>
            <sz val="9"/>
            <color indexed="81"/>
            <rFont val="Tahoma"/>
            <family val="2"/>
          </rPr>
          <t xml:space="preserve">
FABRICAR SOPORTES</t>
        </r>
      </text>
    </comment>
    <comment ref="T634" authorId="3" shapeId="0" xr:uid="{9D570A31-3C75-4928-9B48-D833D751BFE2}">
      <text>
        <r>
          <rPr>
            <b/>
            <sz val="9"/>
            <color indexed="81"/>
            <rFont val="Tahoma"/>
            <family val="2"/>
          </rPr>
          <t>Usuario:</t>
        </r>
        <r>
          <rPr>
            <sz val="9"/>
            <color indexed="81"/>
            <rFont val="Tahoma"/>
            <family val="2"/>
          </rPr>
          <t xml:space="preserve">
FABRICAR BOCINAS O REVISAR STOCK
</t>
        </r>
      </text>
    </comment>
    <comment ref="T637" authorId="3" shapeId="0" xr:uid="{D03DDA13-78DC-40EF-BE2F-421EBE3FCB7E}">
      <text>
        <r>
          <rPr>
            <b/>
            <sz val="9"/>
            <color indexed="81"/>
            <rFont val="Tahoma"/>
            <family val="2"/>
          </rPr>
          <t>Usuario:</t>
        </r>
        <r>
          <rPr>
            <sz val="9"/>
            <color indexed="81"/>
            <rFont val="Tahoma"/>
            <family val="2"/>
          </rPr>
          <t xml:space="preserve">
FABRICAR BOCINAS O REVISAR STOCK
</t>
        </r>
      </text>
    </comment>
    <comment ref="AC637" authorId="3" shapeId="0" xr:uid="{2ACCF92C-0B48-41BA-A15A-6952D9A9A5BA}">
      <text>
        <r>
          <rPr>
            <b/>
            <sz val="9"/>
            <color indexed="81"/>
            <rFont val="Tahoma"/>
            <family val="2"/>
          </rPr>
          <t>Usuario:</t>
        </r>
        <r>
          <rPr>
            <sz val="9"/>
            <color indexed="81"/>
            <rFont val="Tahoma"/>
            <family val="2"/>
          </rPr>
          <t xml:space="preserve">
FABRICAR BOCINAS O REVISAR STOCK
</t>
        </r>
      </text>
    </comment>
    <comment ref="T638" authorId="3" shapeId="0" xr:uid="{7D37468D-40DD-456F-9B6C-631EE113955B}">
      <text>
        <r>
          <rPr>
            <b/>
            <sz val="9"/>
            <color indexed="81"/>
            <rFont val="Tahoma"/>
            <family val="2"/>
          </rPr>
          <t>Usuario:</t>
        </r>
        <r>
          <rPr>
            <sz val="9"/>
            <color indexed="81"/>
            <rFont val="Tahoma"/>
            <family val="2"/>
          </rPr>
          <t xml:space="preserve">
FABRICAR BOCINAS O REVISAR STOCK
</t>
        </r>
      </text>
    </comment>
    <comment ref="AC638" authorId="3" shapeId="0" xr:uid="{5CEC86D7-DC68-46A4-89AD-4D35A1CD431D}">
      <text>
        <r>
          <rPr>
            <b/>
            <sz val="9"/>
            <color indexed="81"/>
            <rFont val="Tahoma"/>
            <family val="2"/>
          </rPr>
          <t>Usuario:</t>
        </r>
        <r>
          <rPr>
            <sz val="9"/>
            <color indexed="81"/>
            <rFont val="Tahoma"/>
            <family val="2"/>
          </rPr>
          <t xml:space="preserve">
FABRICAR BOCINAS O REVISAR STOCK
</t>
        </r>
      </text>
    </comment>
    <comment ref="O639" authorId="3" shapeId="0" xr:uid="{71E21232-DAD7-44B6-AA21-F0DE2EBF04C3}">
      <text>
        <r>
          <rPr>
            <b/>
            <sz val="9"/>
            <color indexed="81"/>
            <rFont val="Tahoma"/>
            <family val="2"/>
          </rPr>
          <t>Usuario:</t>
        </r>
        <r>
          <rPr>
            <sz val="9"/>
            <color indexed="81"/>
            <rFont val="Tahoma"/>
            <family val="2"/>
          </rPr>
          <t xml:space="preserve">
FABRICAR SOPORTES</t>
        </r>
      </text>
    </comment>
    <comment ref="T639" authorId="3" shapeId="0" xr:uid="{50C4BF8F-5323-4E3C-A119-9AEBBAF842F8}">
      <text>
        <r>
          <rPr>
            <b/>
            <sz val="9"/>
            <color indexed="81"/>
            <rFont val="Tahoma"/>
            <family val="2"/>
          </rPr>
          <t>Usuario:</t>
        </r>
        <r>
          <rPr>
            <sz val="9"/>
            <color indexed="81"/>
            <rFont val="Tahoma"/>
            <family val="2"/>
          </rPr>
          <t xml:space="preserve">
FABRICAR BOCINAS O REVISAR STOCK
</t>
        </r>
      </text>
    </comment>
    <comment ref="W640" authorId="5" shapeId="0" xr:uid="{3DE10C50-5D1E-49F0-87C6-FDA90C1C2038}">
      <text>
        <r>
          <rPr>
            <b/>
            <sz val="9"/>
            <color indexed="81"/>
            <rFont val="Tahoma"/>
            <family val="2"/>
          </rPr>
          <t>pc:</t>
        </r>
        <r>
          <rPr>
            <sz val="9"/>
            <color indexed="81"/>
            <rFont val="Tahoma"/>
            <family val="2"/>
          </rPr>
          <t xml:space="preserve">
ENVIAR A CROMADO</t>
        </r>
      </text>
    </comment>
    <comment ref="AE643" authorId="3" shapeId="0" xr:uid="{5611A882-7A09-46C6-9BE1-24425D736115}">
      <text>
        <r>
          <rPr>
            <b/>
            <sz val="9"/>
            <color indexed="81"/>
            <rFont val="Tahoma"/>
            <family val="2"/>
          </rPr>
          <t>Usuario:</t>
        </r>
        <r>
          <rPr>
            <sz val="9"/>
            <color indexed="81"/>
            <rFont val="Tahoma"/>
            <family val="2"/>
          </rPr>
          <t xml:space="preserve">
RECTIFICADO DE USEAL</t>
        </r>
      </text>
    </comment>
    <comment ref="AE645" authorId="3" shapeId="0" xr:uid="{17D565A5-2FFA-4AA5-A962-6F9B825C0B3C}">
      <text>
        <r>
          <rPr>
            <b/>
            <sz val="9"/>
            <color indexed="81"/>
            <rFont val="Tahoma"/>
            <family val="2"/>
          </rPr>
          <t>Usuario:</t>
        </r>
        <r>
          <rPr>
            <sz val="9"/>
            <color indexed="81"/>
            <rFont val="Tahoma"/>
            <family val="2"/>
          </rPr>
          <t xml:space="preserve">
</t>
        </r>
      </text>
    </comment>
    <comment ref="AH645" authorId="3" shapeId="0" xr:uid="{176291FB-0EEB-44CB-A796-35A5D7E4772C}">
      <text>
        <r>
          <rPr>
            <b/>
            <sz val="9"/>
            <color indexed="81"/>
            <rFont val="Tahoma"/>
            <family val="2"/>
          </rPr>
          <t>Usuario:</t>
        </r>
        <r>
          <rPr>
            <sz val="9"/>
            <color indexed="81"/>
            <rFont val="Tahoma"/>
            <family val="2"/>
          </rPr>
          <t xml:space="preserve">
RECTIFICAR SUPERFICIE DESGASTADA</t>
        </r>
      </text>
    </comment>
    <comment ref="AE646" authorId="3" shapeId="0" xr:uid="{74FCF6E9-89A5-4321-8EA1-9A2A16D6189F}">
      <text>
        <r>
          <rPr>
            <b/>
            <sz val="9"/>
            <color indexed="81"/>
            <rFont val="Tahoma"/>
            <family val="2"/>
          </rPr>
          <t>Usuario:</t>
        </r>
        <r>
          <rPr>
            <sz val="9"/>
            <color indexed="81"/>
            <rFont val="Tahoma"/>
            <family val="2"/>
          </rPr>
          <t xml:space="preserve">
RECTIFICADO DE ALOJAMIENTO DE GUIA
REPARAR EXTERIOR CON SOLDADURA</t>
        </r>
      </text>
    </comment>
    <comment ref="I648" authorId="4" shapeId="0" xr:uid="{B3BF1E42-F0F7-496E-B0D5-9539961DC84B}">
      <text>
        <r>
          <rPr>
            <b/>
            <sz val="9"/>
            <color indexed="81"/>
            <rFont val="Tahoma"/>
            <family val="2"/>
          </rPr>
          <t>Juan Fernando Vera Canales:</t>
        </r>
        <r>
          <rPr>
            <sz val="9"/>
            <color indexed="81"/>
            <rFont val="Tahoma"/>
            <family val="2"/>
          </rPr>
          <t xml:space="preserve">
falta ball stud</t>
        </r>
      </text>
    </comment>
    <comment ref="AE648" authorId="3" shapeId="0" xr:uid="{78F1F8CD-9480-4DE6-B03C-114938F8FCB0}">
      <text>
        <r>
          <rPr>
            <b/>
            <sz val="9"/>
            <color indexed="81"/>
            <rFont val="Tahoma"/>
            <family val="2"/>
          </rPr>
          <t>Usuario:</t>
        </r>
        <r>
          <rPr>
            <sz val="9"/>
            <color indexed="81"/>
            <rFont val="Tahoma"/>
            <family val="2"/>
          </rPr>
          <t xml:space="preserve">
RECTIFICADO DE CARA DE TOMA</t>
        </r>
      </text>
    </comment>
    <comment ref="AE649" authorId="3" shapeId="0" xr:uid="{5BFB7CC7-8648-4328-B84A-23A3537D80D8}">
      <text>
        <r>
          <rPr>
            <b/>
            <sz val="9"/>
            <color indexed="81"/>
            <rFont val="Tahoma"/>
            <family val="2"/>
          </rPr>
          <t>Usuario:</t>
        </r>
        <r>
          <rPr>
            <sz val="9"/>
            <color indexed="81"/>
            <rFont val="Tahoma"/>
            <family val="2"/>
          </rPr>
          <t xml:space="preserve">
RECTIFICADO DE USEAL</t>
        </r>
      </text>
    </comment>
    <comment ref="AE650" authorId="6" shapeId="0" xr:uid="{50E02BBC-8BD3-4393-AA11-58A42FE0DAF5}">
      <text>
        <r>
          <rPr>
            <b/>
            <sz val="9"/>
            <color indexed="81"/>
            <rFont val="Tahoma"/>
            <family val="2"/>
          </rPr>
          <t>ASUS:</t>
        </r>
        <r>
          <rPr>
            <sz val="9"/>
            <color indexed="81"/>
            <rFont val="Tahoma"/>
            <family val="2"/>
          </rPr>
          <t xml:space="preserve">
reparar exterior con soldadura</t>
        </r>
      </text>
    </comment>
    <comment ref="G651" authorId="4" shapeId="0" xr:uid="{8C0979A3-C349-4E86-A8D0-C419575DE9E9}">
      <text>
        <r>
          <rPr>
            <b/>
            <sz val="9"/>
            <color indexed="81"/>
            <rFont val="Tahoma"/>
            <family val="2"/>
          </rPr>
          <t>Juan Fernando Vera Canales:</t>
        </r>
        <r>
          <rPr>
            <sz val="9"/>
            <color indexed="81"/>
            <rFont val="Tahoma"/>
            <family val="2"/>
          </rPr>
          <t xml:space="preserve">
EMERGENCIA</t>
        </r>
      </text>
    </comment>
    <comment ref="P651" authorId="3" shapeId="0" xr:uid="{2E7C2205-E3C1-4BFC-AD13-DB7DAAC17B22}">
      <text>
        <r>
          <rPr>
            <b/>
            <sz val="9"/>
            <color indexed="81"/>
            <rFont val="Tahoma"/>
            <family val="2"/>
          </rPr>
          <t>Usuario:</t>
        </r>
        <r>
          <rPr>
            <sz val="9"/>
            <color indexed="81"/>
            <rFont val="Tahoma"/>
            <family val="2"/>
          </rPr>
          <t xml:space="preserve">
EXTRAER TAPA POSTERIOR</t>
        </r>
      </text>
    </comment>
    <comment ref="S651" authorId="3" shapeId="0" xr:uid="{D8E62BB5-47DC-4DCB-A34C-2137206C0692}">
      <text>
        <r>
          <rPr>
            <b/>
            <sz val="9"/>
            <color indexed="81"/>
            <rFont val="Tahoma"/>
            <family val="2"/>
          </rPr>
          <t>Usuario:</t>
        </r>
        <r>
          <rPr>
            <sz val="9"/>
            <color indexed="81"/>
            <rFont val="Tahoma"/>
            <family val="2"/>
          </rPr>
          <t xml:space="preserve">
REPARAR CON SOLDADURA INTERIOR DE LOJAMIENTO DE BOCINA</t>
        </r>
      </text>
    </comment>
    <comment ref="W651" authorId="4" shapeId="0" xr:uid="{72075D2C-7353-4607-A9DD-FDED95146A22}">
      <text>
        <r>
          <rPr>
            <b/>
            <sz val="9"/>
            <color indexed="81"/>
            <rFont val="Tahoma"/>
            <family val="2"/>
          </rPr>
          <t>Juan Fernando Vera Canales:</t>
        </r>
        <r>
          <rPr>
            <sz val="9"/>
            <color indexed="81"/>
            <rFont val="Tahoma"/>
            <family val="2"/>
          </rPr>
          <t xml:space="preserve">
31/10/2025</t>
        </r>
      </text>
    </comment>
    <comment ref="P652" authorId="6" shapeId="0" xr:uid="{9EF992A2-8CC1-4EF4-8DC6-3416F0DA0FB7}">
      <text>
        <r>
          <rPr>
            <b/>
            <sz val="9"/>
            <color indexed="81"/>
            <rFont val="Tahoma"/>
            <family val="2"/>
          </rPr>
          <t>ASUS:</t>
        </r>
        <r>
          <rPr>
            <sz val="9"/>
            <color indexed="81"/>
            <rFont val="Tahoma"/>
            <family val="2"/>
          </rPr>
          <t xml:space="preserve">
FABRICAR CANCAMO COMPLETO</t>
        </r>
      </text>
    </comment>
    <comment ref="X652" authorId="6" shapeId="0" xr:uid="{F75AD900-08F9-478C-920A-8E2708024C1B}">
      <text>
        <r>
          <rPr>
            <b/>
            <sz val="9"/>
            <color indexed="81"/>
            <rFont val="Tahoma"/>
            <family val="2"/>
          </rPr>
          <t>ASUS:</t>
        </r>
        <r>
          <rPr>
            <sz val="9"/>
            <color indexed="81"/>
            <rFont val="Tahoma"/>
            <family val="2"/>
          </rPr>
          <t xml:space="preserve">
hay que volver a soldar j1</t>
        </r>
      </text>
    </comment>
    <comment ref="AE652" authorId="6" shapeId="0" xr:uid="{51EB4EB1-BA34-4966-8AC9-A5FB7C1E79DF}">
      <text>
        <r>
          <rPr>
            <b/>
            <sz val="9"/>
            <color indexed="81"/>
            <rFont val="Tahoma"/>
            <family val="2"/>
          </rPr>
          <t>ASUS:</t>
        </r>
        <r>
          <rPr>
            <sz val="9"/>
            <color indexed="81"/>
            <rFont val="Tahoma"/>
            <family val="2"/>
          </rPr>
          <t xml:space="preserve">
INDICA RECTIFICADO</t>
        </r>
      </text>
    </comment>
    <comment ref="AE657" authorId="3" shapeId="0" xr:uid="{C9EF8518-B405-41A7-9628-B20DD9C57BFE}">
      <text>
        <r>
          <rPr>
            <b/>
            <sz val="9"/>
            <color indexed="81"/>
            <rFont val="Tahoma"/>
            <family val="2"/>
          </rPr>
          <t>Usuario:</t>
        </r>
        <r>
          <rPr>
            <sz val="9"/>
            <color indexed="81"/>
            <rFont val="Tahoma"/>
            <family val="2"/>
          </rPr>
          <t xml:space="preserve">
EXTRAER PERNOS ROTOS</t>
        </r>
      </text>
    </comment>
    <comment ref="AE660" authorId="6" shapeId="0" xr:uid="{C5E19C2D-C722-4D64-AD25-C4996B4E5130}">
      <text>
        <r>
          <rPr>
            <b/>
            <sz val="9"/>
            <color indexed="81"/>
            <rFont val="Tahoma"/>
            <family val="2"/>
          </rPr>
          <t>ASUS:</t>
        </r>
        <r>
          <rPr>
            <sz val="9"/>
            <color indexed="81"/>
            <rFont val="Tahoma"/>
            <family val="2"/>
          </rPr>
          <t xml:space="preserve">
RECTIFICAR ALOJAMIENTO DE USEAL</t>
        </r>
      </text>
    </comment>
    <comment ref="AE661" authorId="6" shapeId="0" xr:uid="{13DA4201-9852-4C33-BEC4-4D863E8230FF}">
      <text>
        <r>
          <rPr>
            <b/>
            <sz val="9"/>
            <color indexed="81"/>
            <rFont val="Tahoma"/>
            <family val="2"/>
          </rPr>
          <t>ASUS:</t>
        </r>
        <r>
          <rPr>
            <sz val="9"/>
            <color indexed="81"/>
            <rFont val="Tahoma"/>
            <family val="2"/>
          </rPr>
          <t xml:space="preserve">
RECTIFICAR ALOJAMIENTO DE USEAL</t>
        </r>
      </text>
    </comment>
    <comment ref="T663" authorId="3" shapeId="0" xr:uid="{19248246-598C-4C6B-B822-6979A954C2C6}">
      <text>
        <r>
          <rPr>
            <b/>
            <sz val="9"/>
            <color indexed="81"/>
            <rFont val="Tahoma"/>
            <family val="2"/>
          </rPr>
          <t>Usuario:</t>
        </r>
        <r>
          <rPr>
            <sz val="9"/>
            <color indexed="81"/>
            <rFont val="Tahoma"/>
            <family val="2"/>
          </rPr>
          <t xml:space="preserve">
FABRICAR BOCINA</t>
        </r>
      </text>
    </comment>
    <comment ref="AC663" authorId="3" shapeId="0" xr:uid="{31F29B79-CAEB-41A3-B0DE-2892FF7EB107}">
      <text>
        <r>
          <rPr>
            <b/>
            <sz val="9"/>
            <color indexed="81"/>
            <rFont val="Tahoma"/>
            <family val="2"/>
          </rPr>
          <t>Usuario:</t>
        </r>
        <r>
          <rPr>
            <sz val="9"/>
            <color indexed="81"/>
            <rFont val="Tahoma"/>
            <family val="2"/>
          </rPr>
          <t xml:space="preserve">
FBRICAR BOCINA</t>
        </r>
      </text>
    </comment>
    <comment ref="T665" authorId="3" shapeId="0" xr:uid="{31136C00-723F-4B25-B017-E4091B26D53C}">
      <text>
        <r>
          <rPr>
            <b/>
            <sz val="9"/>
            <color indexed="81"/>
            <rFont val="Tahoma"/>
            <family val="2"/>
          </rPr>
          <t>Usuario:</t>
        </r>
        <r>
          <rPr>
            <sz val="9"/>
            <color indexed="81"/>
            <rFont val="Tahoma"/>
            <family val="2"/>
          </rPr>
          <t xml:space="preserve">
FABRICAR BOCINA</t>
        </r>
      </text>
    </comment>
    <comment ref="AC665" authorId="3" shapeId="0" xr:uid="{6D5F5248-082D-43F2-8CD9-ABC1BB74A22C}">
      <text>
        <r>
          <rPr>
            <b/>
            <sz val="9"/>
            <color indexed="81"/>
            <rFont val="Tahoma"/>
            <family val="2"/>
          </rPr>
          <t>Usuario:</t>
        </r>
        <r>
          <rPr>
            <sz val="9"/>
            <color indexed="81"/>
            <rFont val="Tahoma"/>
            <family val="2"/>
          </rPr>
          <t xml:space="preserve">
FBRICAR BOCINA</t>
        </r>
      </text>
    </comment>
    <comment ref="AE667" authorId="3" shapeId="0" xr:uid="{FD6B7811-3454-48FD-BB8C-C9537E3395E7}">
      <text>
        <r>
          <rPr>
            <b/>
            <sz val="9"/>
            <color indexed="81"/>
            <rFont val="Tahoma"/>
            <family val="2"/>
          </rPr>
          <t>Usuario:</t>
        </r>
        <r>
          <rPr>
            <sz val="9"/>
            <color indexed="81"/>
            <rFont val="Tahoma"/>
            <family val="2"/>
          </rPr>
          <t xml:space="preserve">
RECTIFICADO DE ALOJAMIENTO DE USEAL</t>
        </r>
      </text>
    </comment>
    <comment ref="AE668" authorId="6" shapeId="0" xr:uid="{57BBC2E6-92D9-4591-A9F2-A4FDF3FEAEE2}">
      <text>
        <r>
          <rPr>
            <b/>
            <sz val="9"/>
            <color indexed="81"/>
            <rFont val="Tahoma"/>
            <family val="2"/>
          </rPr>
          <t>ASUS:</t>
        </r>
        <r>
          <rPr>
            <sz val="9"/>
            <color indexed="81"/>
            <rFont val="Tahoma"/>
            <family val="2"/>
          </rPr>
          <t xml:space="preserve">
RECONSTRUIR CON SOLDADURA EXTERIOR DE TAPA</t>
        </r>
      </text>
    </comment>
    <comment ref="Y674" authorId="4" shapeId="0" xr:uid="{2102A394-D6FC-4ED2-BB33-5E84F74091CC}">
      <text>
        <r>
          <rPr>
            <b/>
            <sz val="9"/>
            <color indexed="81"/>
            <rFont val="Tahoma"/>
            <family val="2"/>
          </rPr>
          <t>Juan Fernando Vera Canales:</t>
        </r>
        <r>
          <rPr>
            <sz val="9"/>
            <color indexed="81"/>
            <rFont val="Tahoma"/>
            <family val="2"/>
          </rPr>
          <t xml:space="preserve">
FABRICACION DE CANCAMO Y BARRA</t>
        </r>
      </text>
    </comment>
    <comment ref="AE674" authorId="4" shapeId="0" xr:uid="{B2505B42-0FD1-4382-9EE2-840D3C56F9A8}">
      <text>
        <r>
          <rPr>
            <b/>
            <sz val="9"/>
            <color indexed="81"/>
            <rFont val="Tahoma"/>
            <family val="2"/>
          </rPr>
          <t>Juan Fernando Vera Canales:</t>
        </r>
        <r>
          <rPr>
            <sz val="9"/>
            <color indexed="81"/>
            <rFont val="Tahoma"/>
            <family val="2"/>
          </rPr>
          <t xml:space="preserve">
RECTIFICADO DE SELLO PRINCIPAL
</t>
        </r>
      </text>
    </comment>
    <comment ref="AE675" authorId="4" shapeId="0" xr:uid="{FC41336C-AE00-4478-AE42-C849BB3BF995}">
      <text>
        <r>
          <rPr>
            <b/>
            <sz val="9"/>
            <color indexed="81"/>
            <rFont val="Tahoma"/>
            <family val="2"/>
          </rPr>
          <t>Juan Fernando Vera Canales:</t>
        </r>
        <r>
          <rPr>
            <sz val="9"/>
            <color indexed="81"/>
            <rFont val="Tahoma"/>
            <family val="2"/>
          </rPr>
          <t xml:space="preserve">
REFRENTADO DE CARA DAÑADA EN TORNO
</t>
        </r>
      </text>
    </comment>
    <comment ref="AH675" authorId="4" shapeId="0" xr:uid="{1A01AA09-A281-4CF8-8283-1ED68923F399}">
      <text>
        <r>
          <rPr>
            <b/>
            <sz val="9"/>
            <color indexed="81"/>
            <rFont val="Tahoma"/>
            <family val="2"/>
          </rPr>
          <t>Juan Fernando Vera Canales:</t>
        </r>
        <r>
          <rPr>
            <sz val="9"/>
            <color indexed="81"/>
            <rFont val="Tahoma"/>
            <family val="2"/>
          </rPr>
          <t xml:space="preserve">
REFRENTADO DE CARA EN TORNO</t>
        </r>
      </text>
    </comment>
    <comment ref="T676" authorId="4" shapeId="0" xr:uid="{2EAAE56D-C161-47AC-ACC2-7924577EB1FA}">
      <text>
        <r>
          <rPr>
            <b/>
            <sz val="9"/>
            <color indexed="81"/>
            <rFont val="Tahoma"/>
            <family val="2"/>
          </rPr>
          <t>Juan Fernando Vera Canales:</t>
        </r>
        <r>
          <rPr>
            <sz val="9"/>
            <color indexed="81"/>
            <rFont val="Tahoma"/>
            <family val="2"/>
          </rPr>
          <t xml:space="preserve">
FABRICACION DE DADOS ROSCADOS</t>
        </r>
      </text>
    </comment>
    <comment ref="AE677" authorId="4" shapeId="0" xr:uid="{982AD9F6-DB36-4281-BFC2-BCAB0F2C026A}">
      <text>
        <r>
          <rPr>
            <b/>
            <sz val="9"/>
            <color indexed="81"/>
            <rFont val="Tahoma"/>
            <family val="2"/>
          </rPr>
          <t>Juan Fernando Vera Canales:</t>
        </r>
        <r>
          <rPr>
            <sz val="9"/>
            <color indexed="81"/>
            <rFont val="Tahoma"/>
            <family val="2"/>
          </rPr>
          <t xml:space="preserve">
SOLDADURA EN EXTERIOR DE TAPA</t>
        </r>
      </text>
    </comment>
    <comment ref="AH677" authorId="4" shapeId="0" xr:uid="{BFDA9371-2610-4272-90A5-7C545596FFC2}">
      <text>
        <r>
          <rPr>
            <b/>
            <sz val="9"/>
            <color indexed="81"/>
            <rFont val="Tahoma"/>
            <family val="2"/>
          </rPr>
          <t>Juan Fernando Vera Canales:</t>
        </r>
        <r>
          <rPr>
            <sz val="9"/>
            <color indexed="81"/>
            <rFont val="Tahoma"/>
            <family val="2"/>
          </rPr>
          <t xml:space="preserve">
RECTIFICADO DE CARA DAÑADA</t>
        </r>
      </text>
    </comment>
    <comment ref="W678" authorId="4" shapeId="0" xr:uid="{E788A6D6-47E3-427A-9B8A-82E24CCFB61B}">
      <text>
        <r>
          <rPr>
            <b/>
            <sz val="9"/>
            <color indexed="81"/>
            <rFont val="Tahoma"/>
            <family val="2"/>
          </rPr>
          <t>Juan Fernando Vera Canales:</t>
        </r>
        <r>
          <rPr>
            <sz val="9"/>
            <color indexed="81"/>
            <rFont val="Tahoma"/>
            <family val="2"/>
          </rPr>
          <t xml:space="preserve">
1-10-25</t>
        </r>
      </text>
    </comment>
    <comment ref="AD679" authorId="4" shapeId="0" xr:uid="{94B59681-475C-45CA-AA61-B5B650B20A31}">
      <text>
        <r>
          <rPr>
            <b/>
            <sz val="9"/>
            <color indexed="81"/>
            <rFont val="Tahoma"/>
            <family val="2"/>
          </rPr>
          <t>Juan Fernando Vera Canales:</t>
        </r>
        <r>
          <rPr>
            <sz val="9"/>
            <color indexed="81"/>
            <rFont val="Tahoma"/>
            <family val="2"/>
          </rPr>
          <t xml:space="preserve">
PULIDO EN TORNO</t>
        </r>
      </text>
    </comment>
    <comment ref="P681" authorId="4" shapeId="0" xr:uid="{EAA0EF02-2FD4-4954-8CEE-CA97CB8C3047}">
      <text>
        <r>
          <rPr>
            <b/>
            <sz val="9"/>
            <color indexed="81"/>
            <rFont val="Tahoma"/>
            <family val="2"/>
          </rPr>
          <t>Juan Fernando Vera Canales:
se realiza el armado con el tubo de la 360525</t>
        </r>
        <r>
          <rPr>
            <sz val="9"/>
            <color indexed="81"/>
            <rFont val="Tahoma"/>
            <family val="2"/>
          </rPr>
          <t xml:space="preserve">
EXTRAER TAPA POSTERIOR DE CILINDRO</t>
        </r>
      </text>
    </comment>
    <comment ref="S681" authorId="4" shapeId="0" xr:uid="{7E1C48D2-40CE-4F94-BB2D-90679096D295}">
      <text>
        <r>
          <rPr>
            <b/>
            <sz val="9"/>
            <color indexed="81"/>
            <rFont val="Tahoma"/>
            <family val="2"/>
          </rPr>
          <t>Juan Fernando Vera Canales:</t>
        </r>
        <r>
          <rPr>
            <sz val="9"/>
            <color indexed="81"/>
            <rFont val="Tahoma"/>
            <family val="2"/>
          </rPr>
          <t xml:space="preserve">
SOLDADURA DE CANCAMO</t>
        </r>
      </text>
    </comment>
    <comment ref="J682" authorId="4" shapeId="0" xr:uid="{4E8A88EE-32F4-4D6A-B519-16C6F3264D74}">
      <text>
        <r>
          <rPr>
            <b/>
            <sz val="9"/>
            <color indexed="81"/>
            <rFont val="Tahoma"/>
            <family val="2"/>
          </rPr>
          <t>Juan Fernando Vera Canales:</t>
        </r>
        <r>
          <rPr>
            <sz val="9"/>
            <color indexed="81"/>
            <rFont val="Tahoma"/>
            <family val="2"/>
          </rPr>
          <t xml:space="preserve">
FALTA SELLOS FABRICADOS DESPUES DE MAQUINAR EL CILINDRO</t>
        </r>
      </text>
    </comment>
    <comment ref="N682" authorId="4" shapeId="0" xr:uid="{C05D1D7F-8392-4ED9-AA69-41939AFF056A}">
      <text>
        <r>
          <rPr>
            <b/>
            <sz val="9"/>
            <color indexed="81"/>
            <rFont val="Tahoma"/>
            <family val="2"/>
          </rPr>
          <t>Juan Fernando Vera Canales:</t>
        </r>
        <r>
          <rPr>
            <sz val="9"/>
            <color indexed="81"/>
            <rFont val="Tahoma"/>
            <family val="2"/>
          </rPr>
          <t xml:space="preserve">
SOLO LIMPIEZA</t>
        </r>
      </text>
    </comment>
    <comment ref="R682" authorId="4" shapeId="0" xr:uid="{E33E1741-76F0-48FA-9F95-0011725CDC5F}">
      <text>
        <r>
          <rPr>
            <b/>
            <sz val="9"/>
            <color indexed="81"/>
            <rFont val="Tahoma"/>
            <family val="2"/>
          </rPr>
          <t>Juan Fernando Vera Canales:</t>
        </r>
        <r>
          <rPr>
            <sz val="9"/>
            <color indexed="81"/>
            <rFont val="Tahoma"/>
            <family val="2"/>
          </rPr>
          <t xml:space="preserve">
RECTIFICADO DE DIAMETRO DE SALIDA DE CILINDRO
</t>
        </r>
      </text>
    </comment>
    <comment ref="W682" authorId="4" shapeId="0" xr:uid="{7CFC0602-61A5-47A9-9425-FDAE4246D593}">
      <text>
        <r>
          <rPr>
            <b/>
            <sz val="9"/>
            <color indexed="81"/>
            <rFont val="Tahoma"/>
            <family val="2"/>
          </rPr>
          <t>Juan Fernando Vera Canales:</t>
        </r>
        <r>
          <rPr>
            <sz val="9"/>
            <color indexed="81"/>
            <rFont val="Tahoma"/>
            <family val="2"/>
          </rPr>
          <t xml:space="preserve">
1-10-25</t>
        </r>
      </text>
    </comment>
    <comment ref="W683" authorId="4" shapeId="0" xr:uid="{728112BA-2B04-4C29-A62D-5C847FE6C231}">
      <text>
        <r>
          <rPr>
            <b/>
            <sz val="9"/>
            <color indexed="81"/>
            <rFont val="Tahoma"/>
            <family val="2"/>
          </rPr>
          <t>Juan Fernando Vera Canales:</t>
        </r>
        <r>
          <rPr>
            <sz val="9"/>
            <color indexed="81"/>
            <rFont val="Tahoma"/>
            <family val="2"/>
          </rPr>
          <t xml:space="preserve">
1-10-25</t>
        </r>
      </text>
    </comment>
    <comment ref="AI683" authorId="4" shapeId="0" xr:uid="{594A17EE-0FFD-445E-99E7-26DB37D29A0C}">
      <text>
        <r>
          <rPr>
            <b/>
            <sz val="9"/>
            <color indexed="81"/>
            <rFont val="Tahoma"/>
            <family val="2"/>
          </rPr>
          <t>Juan Fernando Vera Canales:</t>
        </r>
        <r>
          <rPr>
            <sz val="9"/>
            <color indexed="81"/>
            <rFont val="Tahoma"/>
            <family val="2"/>
          </rPr>
          <t xml:space="preserve">
COMPRAR NUEVO</t>
        </r>
      </text>
    </comment>
    <comment ref="M684" authorId="4" shapeId="0" xr:uid="{88A403AD-B593-48BD-B66E-89F136AE3933}">
      <text>
        <r>
          <rPr>
            <b/>
            <sz val="9"/>
            <color indexed="81"/>
            <rFont val="Tahoma"/>
            <family val="2"/>
          </rPr>
          <t>Juan Fernando Vera Canales:</t>
        </r>
        <r>
          <rPr>
            <sz val="9"/>
            <color indexed="81"/>
            <rFont val="Tahoma"/>
            <family val="2"/>
          </rPr>
          <t xml:space="preserve">
REPROCESO</t>
        </r>
      </text>
    </comment>
    <comment ref="J685" authorId="4" shapeId="0" xr:uid="{CEAF0B1A-792A-433D-A511-DC607DE0863A}">
      <text>
        <r>
          <rPr>
            <b/>
            <sz val="9"/>
            <color indexed="81"/>
            <rFont val="Tahoma"/>
            <family val="2"/>
          </rPr>
          <t>Juan Fernando Vera Canales:</t>
        </r>
        <r>
          <rPr>
            <sz val="9"/>
            <color indexed="81"/>
            <rFont val="Tahoma"/>
            <family val="2"/>
          </rPr>
          <t xml:space="preserve">
FALTA SELLOS FABRICADOS DESPUES DE MAQUINAR EL CILINDRO</t>
        </r>
      </text>
    </comment>
    <comment ref="L685" authorId="4" shapeId="0" xr:uid="{8E321591-C93C-45E8-9916-99A1064B89C5}">
      <text>
        <r>
          <rPr>
            <b/>
            <sz val="9"/>
            <color indexed="81"/>
            <rFont val="Tahoma"/>
            <family val="2"/>
          </rPr>
          <t>Juan Fernando Vera Canales:</t>
        </r>
        <r>
          <rPr>
            <sz val="9"/>
            <color indexed="81"/>
            <rFont val="Tahoma"/>
            <family val="2"/>
          </rPr>
          <t xml:space="preserve">
SACAR BOCINAS PRIMERO</t>
        </r>
      </text>
    </comment>
    <comment ref="R685" authorId="4" shapeId="0" xr:uid="{7874AF55-0462-4FF2-A346-E3836317FEA2}">
      <text>
        <r>
          <rPr>
            <b/>
            <sz val="9"/>
            <color indexed="81"/>
            <rFont val="Tahoma"/>
            <family val="2"/>
          </rPr>
          <t>Juan Fernando Vera Canales:</t>
        </r>
        <r>
          <rPr>
            <sz val="9"/>
            <color indexed="81"/>
            <rFont val="Tahoma"/>
            <family val="2"/>
          </rPr>
          <t xml:space="preserve">
RECTIFICADO DE DIAMETRO DE SALIDA DE CILINDRO
</t>
        </r>
      </text>
    </comment>
    <comment ref="O686" authorId="4" shapeId="0" xr:uid="{1CEBC333-40FB-4E29-A66D-A2795318B5A8}">
      <text>
        <r>
          <rPr>
            <b/>
            <sz val="9"/>
            <color indexed="81"/>
            <rFont val="Tahoma"/>
            <family val="2"/>
          </rPr>
          <t>Juan Fernando Vera Canales:</t>
        </r>
        <r>
          <rPr>
            <sz val="9"/>
            <color indexed="81"/>
            <rFont val="Tahoma"/>
            <family val="2"/>
          </rPr>
          <t xml:space="preserve">
FABRICACION DE DADOS DE ANCLAJE</t>
        </r>
      </text>
    </comment>
    <comment ref="T686" authorId="4" shapeId="0" xr:uid="{E6BBCBD1-E406-4A81-97FA-791258CB75BA}">
      <text>
        <r>
          <rPr>
            <b/>
            <sz val="9"/>
            <color indexed="81"/>
            <rFont val="Tahoma"/>
            <family val="2"/>
          </rPr>
          <t>Juan Fernando Vera Canales:</t>
        </r>
        <r>
          <rPr>
            <sz val="9"/>
            <color indexed="81"/>
            <rFont val="Tahoma"/>
            <family val="2"/>
          </rPr>
          <t xml:space="preserve">
FABRICACION DE DADOS DE ANCLAJE</t>
        </r>
      </text>
    </comment>
    <comment ref="O687" authorId="4" shapeId="0" xr:uid="{DE9FB29E-4734-439F-BCF1-10BB6A9AFF87}">
      <text>
        <r>
          <rPr>
            <b/>
            <sz val="9"/>
            <color indexed="81"/>
            <rFont val="Tahoma"/>
            <family val="2"/>
          </rPr>
          <t>Juan Fernando Vera Canales:</t>
        </r>
        <r>
          <rPr>
            <sz val="9"/>
            <color indexed="81"/>
            <rFont val="Tahoma"/>
            <family val="2"/>
          </rPr>
          <t xml:space="preserve">
FABRICACION DE DADOS DE ANCLAJE</t>
        </r>
      </text>
    </comment>
    <comment ref="AE687" authorId="4" shapeId="0" xr:uid="{DCE1A73D-2F3F-45D7-9661-5723142CBB9C}">
      <text>
        <r>
          <rPr>
            <b/>
            <sz val="9"/>
            <color indexed="81"/>
            <rFont val="Tahoma"/>
            <family val="2"/>
          </rPr>
          <t>Juan Fernando Vera Canales:</t>
        </r>
        <r>
          <rPr>
            <sz val="9"/>
            <color indexed="81"/>
            <rFont val="Tahoma"/>
            <family val="2"/>
          </rPr>
          <t xml:space="preserve">
RECTIFICADO DE ALTURA DE CANAL DE SELLO</t>
        </r>
      </text>
    </comment>
    <comment ref="AH687" authorId="4" shapeId="0" xr:uid="{914A2485-8B3A-4537-9B35-9BF07C3A34E7}">
      <text>
        <r>
          <rPr>
            <b/>
            <sz val="9"/>
            <color indexed="81"/>
            <rFont val="Tahoma"/>
            <family val="2"/>
          </rPr>
          <t>Juan Fernando Vera Canales:</t>
        </r>
        <r>
          <rPr>
            <sz val="9"/>
            <color indexed="81"/>
            <rFont val="Tahoma"/>
            <family val="2"/>
          </rPr>
          <t xml:space="preserve">
MAQUINADO DE CARA LATERAL</t>
        </r>
      </text>
    </comment>
    <comment ref="R688" authorId="4" shapeId="0" xr:uid="{391FD3B6-A3DF-4226-9403-325E16E99088}">
      <text>
        <r>
          <rPr>
            <b/>
            <sz val="9"/>
            <color indexed="81"/>
            <rFont val="Tahoma"/>
            <family val="2"/>
          </rPr>
          <t>Juan Fernando Vera Canales:</t>
        </r>
        <r>
          <rPr>
            <sz val="9"/>
            <color indexed="81"/>
            <rFont val="Tahoma"/>
            <family val="2"/>
          </rPr>
          <t xml:space="preserve">
RECTIFICADO DE DIAMETRO DE SALIDA DE CILINDRO
</t>
        </r>
      </text>
    </comment>
    <comment ref="W689" authorId="4" shapeId="0" xr:uid="{B55CB0B5-4F74-4FD1-8202-4C83BA8B27B9}">
      <text>
        <r>
          <rPr>
            <b/>
            <sz val="9"/>
            <color indexed="81"/>
            <rFont val="Tahoma"/>
            <family val="2"/>
          </rPr>
          <t>Juan Fernando Vera Canales:</t>
        </r>
        <r>
          <rPr>
            <sz val="9"/>
            <color indexed="81"/>
            <rFont val="Tahoma"/>
            <family val="2"/>
          </rPr>
          <t xml:space="preserve">
1-10-25</t>
        </r>
      </text>
    </comment>
    <comment ref="W695" authorId="4" shapeId="0" xr:uid="{A1CA15CB-4ACA-4C4F-9F76-020553A61816}">
      <text>
        <r>
          <rPr>
            <b/>
            <sz val="9"/>
            <color indexed="81"/>
            <rFont val="Tahoma"/>
            <family val="2"/>
          </rPr>
          <t>Juan Fernando Vera Canales:</t>
        </r>
        <r>
          <rPr>
            <sz val="9"/>
            <color indexed="81"/>
            <rFont val="Tahoma"/>
            <family val="2"/>
          </rPr>
          <t xml:space="preserve">
1-10-25
</t>
        </r>
      </text>
    </comment>
    <comment ref="AP695" authorId="4" shapeId="0" xr:uid="{D6E9D363-6DB8-42D1-80A8-73B6304BF3F4}">
      <text>
        <r>
          <rPr>
            <b/>
            <sz val="9"/>
            <color indexed="81"/>
            <rFont val="Tahoma"/>
            <family val="2"/>
          </rPr>
          <t>Juan Fernando Vera Canales:</t>
        </r>
        <r>
          <rPr>
            <sz val="9"/>
            <color indexed="81"/>
            <rFont val="Tahoma"/>
            <family val="2"/>
          </rPr>
          <t xml:space="preserve">
3/10/2025</t>
        </r>
      </text>
    </comment>
    <comment ref="AR695" authorId="4" shapeId="0" xr:uid="{4138FA0C-8136-4678-8FD3-707AB98941DC}">
      <text>
        <r>
          <rPr>
            <b/>
            <sz val="9"/>
            <color indexed="81"/>
            <rFont val="Tahoma"/>
            <family val="2"/>
          </rPr>
          <t>Juan Fernando Vera Canales:</t>
        </r>
        <r>
          <rPr>
            <sz val="9"/>
            <color indexed="81"/>
            <rFont val="Tahoma"/>
            <family val="2"/>
          </rPr>
          <t xml:space="preserve">
3/10/2025</t>
        </r>
      </text>
    </comment>
    <comment ref="L696" authorId="4" shapeId="0" xr:uid="{5EADF230-A0A9-4A8C-B37A-F6DA3A64578C}">
      <text>
        <r>
          <rPr>
            <b/>
            <sz val="9"/>
            <color indexed="81"/>
            <rFont val="Tahoma"/>
            <family val="2"/>
          </rPr>
          <t>Juan Fernando Vera Canales:</t>
        </r>
        <r>
          <rPr>
            <sz val="9"/>
            <color indexed="81"/>
            <rFont val="Tahoma"/>
            <family val="2"/>
          </rPr>
          <t xml:space="preserve">
SE HACE CAMBIO DE CILINDRO, SE ARMA LA 3493425 CON EL CILINDRO DE LA 353225
</t>
        </r>
      </text>
    </comment>
    <comment ref="W696" authorId="4" shapeId="0" xr:uid="{83631570-53F4-47FA-A46B-BC81903383FC}">
      <text>
        <r>
          <rPr>
            <b/>
            <sz val="9"/>
            <color indexed="81"/>
            <rFont val="Tahoma"/>
            <family val="2"/>
          </rPr>
          <t>Juan Fernando Vera Canales:</t>
        </r>
        <r>
          <rPr>
            <sz val="9"/>
            <color indexed="81"/>
            <rFont val="Tahoma"/>
            <family val="2"/>
          </rPr>
          <t xml:space="preserve">
3/10/2025</t>
        </r>
      </text>
    </comment>
    <comment ref="J697" authorId="4" shapeId="0" xr:uid="{08D5F0E2-493D-4BEE-A248-84E0816E6C5C}">
      <text>
        <r>
          <rPr>
            <b/>
            <sz val="9"/>
            <color indexed="81"/>
            <rFont val="Tahoma"/>
            <family val="2"/>
          </rPr>
          <t>Juan Fernando Vera Canales:</t>
        </r>
        <r>
          <rPr>
            <sz val="9"/>
            <color indexed="81"/>
            <rFont val="Tahoma"/>
            <family val="2"/>
          </rPr>
          <t xml:space="preserve">
PENDIENTE SOLICITAR PS35 DESPUES CON MEDIDA FINAL DE BRUÑIDO</t>
        </r>
      </text>
    </comment>
    <comment ref="W697" authorId="4" shapeId="0" xr:uid="{A2D2E2C0-AEC1-410F-B022-ED5DDDD5DBAA}">
      <text>
        <r>
          <rPr>
            <b/>
            <sz val="9"/>
            <color indexed="81"/>
            <rFont val="Tahoma"/>
            <family val="2"/>
          </rPr>
          <t>Juan Fernando Vera Canales:</t>
        </r>
        <r>
          <rPr>
            <sz val="9"/>
            <color indexed="81"/>
            <rFont val="Tahoma"/>
            <family val="2"/>
          </rPr>
          <t xml:space="preserve">
1-10-25
</t>
        </r>
      </text>
    </comment>
    <comment ref="AA697" authorId="4" shapeId="0" xr:uid="{9FAC3BF7-29A2-433E-94BE-6872E0431D04}">
      <text>
        <r>
          <rPr>
            <b/>
            <sz val="9"/>
            <color indexed="81"/>
            <rFont val="Tahoma"/>
            <family val="2"/>
          </rPr>
          <t>Juan Fernando Vera Canales:</t>
        </r>
        <r>
          <rPr>
            <sz val="9"/>
            <color indexed="81"/>
            <rFont val="Tahoma"/>
            <family val="2"/>
          </rPr>
          <t xml:space="preserve">
RECUPERAR SUPERFICIE EXTERIOR DE VASTAGO</t>
        </r>
      </text>
    </comment>
    <comment ref="AM697" authorId="4" shapeId="0" xr:uid="{4C3C1BD2-A637-458B-8756-25FCF69C5531}">
      <text>
        <r>
          <rPr>
            <b/>
            <sz val="9"/>
            <color indexed="81"/>
            <rFont val="Tahoma"/>
            <family val="2"/>
          </rPr>
          <t>Juan Fernando Vera Canales:</t>
        </r>
        <r>
          <rPr>
            <sz val="9"/>
            <color indexed="81"/>
            <rFont val="Tahoma"/>
            <family val="2"/>
          </rPr>
          <t xml:space="preserve">
RECTIFICADO DE GOLPE DE CUERPO INTERMEDIO</t>
        </r>
      </text>
    </comment>
    <comment ref="AB698" authorId="4" shapeId="0" xr:uid="{53BA068A-18A7-400C-9B2A-A18005D01EDF}">
      <text>
        <r>
          <rPr>
            <b/>
            <sz val="9"/>
            <color indexed="81"/>
            <rFont val="Tahoma"/>
            <family val="2"/>
          </rPr>
          <t>Juan Fernando Vera Canales:</t>
        </r>
        <r>
          <rPr>
            <sz val="9"/>
            <color indexed="81"/>
            <rFont val="Tahoma"/>
            <family val="2"/>
          </rPr>
          <t xml:space="preserve">
Y ESPIGA, ALOJAMIENTO DE BILLAS</t>
        </r>
      </text>
    </comment>
    <comment ref="AE699" authorId="4" shapeId="0" xr:uid="{1AA45F70-5BEF-4296-8A39-1FA1473F6AC2}">
      <text>
        <r>
          <rPr>
            <b/>
            <sz val="9"/>
            <color indexed="81"/>
            <rFont val="Tahoma"/>
            <family val="2"/>
          </rPr>
          <t>Juan Fernando Vera Canales:</t>
        </r>
        <r>
          <rPr>
            <sz val="9"/>
            <color indexed="81"/>
            <rFont val="Tahoma"/>
            <family val="2"/>
          </rPr>
          <t xml:space="preserve">
AMPLIAR CANAL DE SELLO A 13</t>
        </r>
      </text>
    </comment>
    <comment ref="W704" authorId="4" shapeId="0" xr:uid="{A1E70D3C-C8CC-4952-B4BB-BE38F11D5895}">
      <text>
        <r>
          <rPr>
            <b/>
            <sz val="9"/>
            <color indexed="81"/>
            <rFont val="Tahoma"/>
            <family val="2"/>
          </rPr>
          <t>Juan Fernando Vera Canales:</t>
        </r>
        <r>
          <rPr>
            <sz val="9"/>
            <color indexed="81"/>
            <rFont val="Tahoma"/>
            <family val="2"/>
          </rPr>
          <t xml:space="preserve">
3/10/2025</t>
        </r>
      </text>
    </comment>
    <comment ref="W706" authorId="4" shapeId="0" xr:uid="{B912A5A4-CD25-418D-839E-383CC30A1C2D}">
      <text>
        <r>
          <rPr>
            <b/>
            <sz val="9"/>
            <color indexed="81"/>
            <rFont val="Tahoma"/>
            <family val="2"/>
          </rPr>
          <t>Juan Fernando Vera Canales:</t>
        </r>
        <r>
          <rPr>
            <sz val="9"/>
            <color indexed="81"/>
            <rFont val="Tahoma"/>
            <family val="2"/>
          </rPr>
          <t xml:space="preserve">
1-10-25
</t>
        </r>
      </text>
    </comment>
    <comment ref="W708" authorId="4" shapeId="0" xr:uid="{04A28A55-F076-48A0-A8A6-6F68A4CE99F4}">
      <text>
        <r>
          <rPr>
            <b/>
            <sz val="9"/>
            <color indexed="81"/>
            <rFont val="Tahoma"/>
            <family val="2"/>
          </rPr>
          <t>Juan Fernando Vera Canales:</t>
        </r>
        <r>
          <rPr>
            <sz val="9"/>
            <color indexed="81"/>
            <rFont val="Tahoma"/>
            <family val="2"/>
          </rPr>
          <t xml:space="preserve">
1-10-25
</t>
        </r>
      </text>
    </comment>
    <comment ref="AE708" authorId="4" shapeId="0" xr:uid="{785D2634-3E5F-44D2-BF18-3D07AD93E313}">
      <text>
        <r>
          <rPr>
            <b/>
            <sz val="9"/>
            <color indexed="81"/>
            <rFont val="Tahoma"/>
            <family val="2"/>
          </rPr>
          <t>Juan Fernando Vera Canales:</t>
        </r>
        <r>
          <rPr>
            <sz val="9"/>
            <color indexed="81"/>
            <rFont val="Tahoma"/>
            <family val="2"/>
          </rPr>
          <t xml:space="preserve">
RECTIFICADO MINIMO DE CANAL DE SELLO</t>
        </r>
      </text>
    </comment>
    <comment ref="AH708" authorId="4" shapeId="0" xr:uid="{FD03F376-F30C-4AD4-9BED-C00918ECE0F7}">
      <text>
        <r>
          <rPr>
            <b/>
            <sz val="9"/>
            <color indexed="81"/>
            <rFont val="Tahoma"/>
            <family val="2"/>
          </rPr>
          <t>Juan Fernando Vera Canales:</t>
        </r>
        <r>
          <rPr>
            <sz val="9"/>
            <color indexed="81"/>
            <rFont val="Tahoma"/>
            <family val="2"/>
          </rPr>
          <t xml:space="preserve">
RECTIFICADO DE CARA DE EMBOLO</t>
        </r>
      </text>
    </comment>
    <comment ref="J710" authorId="4" shapeId="0" xr:uid="{288712A7-9A2D-470D-B68F-B0FDAA2106BD}">
      <text>
        <r>
          <rPr>
            <b/>
            <sz val="9"/>
            <color indexed="81"/>
            <rFont val="Tahoma"/>
            <family val="2"/>
          </rPr>
          <t>Juan Fernando Vera Canales:</t>
        </r>
        <r>
          <rPr>
            <sz val="9"/>
            <color indexed="81"/>
            <rFont val="Tahoma"/>
            <family val="2"/>
          </rPr>
          <t xml:space="preserve">
SE PIDE LO BASICO PARA PODER IR AVANZANDO (NO INFORME)</t>
        </r>
      </text>
    </comment>
    <comment ref="AE710" authorId="4" shapeId="0" xr:uid="{37884EEF-E8A8-4D7B-9DEB-4CD0FF06FCA3}">
      <text>
        <r>
          <rPr>
            <b/>
            <sz val="9"/>
            <color indexed="81"/>
            <rFont val="Tahoma"/>
            <family val="2"/>
          </rPr>
          <t>Juan Fernando Vera Canales:</t>
        </r>
        <r>
          <rPr>
            <sz val="9"/>
            <color indexed="81"/>
            <rFont val="Tahoma"/>
            <family val="2"/>
          </rPr>
          <t xml:space="preserve">
RECUPERAR CON SOLDADURA </t>
        </r>
      </text>
    </comment>
    <comment ref="L720" authorId="4" shapeId="0" xr:uid="{50C43D3F-D2BF-4E1C-A2B6-97637B686E6B}">
      <text>
        <r>
          <rPr>
            <b/>
            <sz val="9"/>
            <color indexed="81"/>
            <rFont val="Tahoma"/>
            <family val="2"/>
          </rPr>
          <t>Juan Fernando Vera Canales:</t>
        </r>
        <r>
          <rPr>
            <sz val="9"/>
            <color indexed="81"/>
            <rFont val="Tahoma"/>
            <family val="2"/>
          </rPr>
          <t xml:space="preserve">
17/10/2025 SE ENVIA A AQP WELDING
</t>
        </r>
      </text>
    </comment>
    <comment ref="U720" authorId="4" shapeId="0" xr:uid="{23FA8A37-3E47-4AF3-A7C8-B0015262F0DB}">
      <text>
        <r>
          <rPr>
            <b/>
            <sz val="9"/>
            <color indexed="81"/>
            <rFont val="Tahoma"/>
            <family val="2"/>
          </rPr>
          <t>Juan Fernando Vera Canales:</t>
        </r>
        <r>
          <rPr>
            <sz val="9"/>
            <color indexed="81"/>
            <rFont val="Tahoma"/>
            <family val="2"/>
          </rPr>
          <t xml:space="preserve">
17/10/2025 SE ENVIA A AQP WELDING
</t>
        </r>
      </text>
    </comment>
    <comment ref="J723" authorId="4" shapeId="0" xr:uid="{D20797A7-6D07-4EFB-A5A7-4066E5A18CD4}">
      <text>
        <r>
          <rPr>
            <b/>
            <sz val="9"/>
            <color indexed="81"/>
            <rFont val="Tahoma"/>
            <family val="2"/>
          </rPr>
          <t>Juan Fernando Vera Canales:</t>
        </r>
        <r>
          <rPr>
            <sz val="9"/>
            <color indexed="81"/>
            <rFont val="Tahoma"/>
            <family val="2"/>
          </rPr>
          <t xml:space="preserve">
SE PIDE LO BASICO PARA PODER IR AVANZANDO (NO INFORME)</t>
        </r>
      </text>
    </comment>
    <comment ref="AE723" authorId="4" shapeId="0" xr:uid="{5F292A69-B7C4-4637-B8DD-0F94DC4E5763}">
      <text>
        <r>
          <rPr>
            <b/>
            <sz val="9"/>
            <color indexed="81"/>
            <rFont val="Tahoma"/>
            <family val="2"/>
          </rPr>
          <t>Juan Fernando Vera Canales:</t>
        </r>
        <r>
          <rPr>
            <sz val="9"/>
            <color indexed="81"/>
            <rFont val="Tahoma"/>
            <family val="2"/>
          </rPr>
          <t xml:space="preserve">
RECTIFICADO DE ALOJAMIENTO DE USEAL + RELLENO DE TAPA</t>
        </r>
      </text>
    </comment>
    <comment ref="AE724" authorId="4" shapeId="0" xr:uid="{7A2EDF76-4648-43A4-ACAE-AEDA34CCEF8E}">
      <text>
        <r>
          <rPr>
            <b/>
            <sz val="9"/>
            <color indexed="81"/>
            <rFont val="Tahoma"/>
            <family val="2"/>
          </rPr>
          <t>Juan Fernando Vera Canales:</t>
        </r>
        <r>
          <rPr>
            <sz val="9"/>
            <color indexed="81"/>
            <rFont val="Tahoma"/>
            <family val="2"/>
          </rPr>
          <t xml:space="preserve">
RECTIFICADO DE ALOJAMIENTO DE USEAL</t>
        </r>
      </text>
    </comment>
    <comment ref="L725" authorId="4" shapeId="0" xr:uid="{B1C535A8-0628-4DDE-855F-E2C33CC508A9}">
      <text>
        <r>
          <rPr>
            <b/>
            <sz val="9"/>
            <color indexed="81"/>
            <rFont val="Tahoma"/>
            <family val="2"/>
          </rPr>
          <t>Juan Fernando Vera Canales:</t>
        </r>
        <r>
          <rPr>
            <sz val="9"/>
            <color indexed="81"/>
            <rFont val="Tahoma"/>
            <family val="2"/>
          </rPr>
          <t xml:space="preserve">
17/10/2025 SE ENVIA A AQP WELDING
</t>
        </r>
      </text>
    </comment>
    <comment ref="U725" authorId="4" shapeId="0" xr:uid="{4947AD1A-FD5E-4411-B126-F639734F5FF3}">
      <text>
        <r>
          <rPr>
            <b/>
            <sz val="9"/>
            <color indexed="81"/>
            <rFont val="Tahoma"/>
            <family val="2"/>
          </rPr>
          <t>Juan Fernando Vera Canales:</t>
        </r>
        <r>
          <rPr>
            <sz val="9"/>
            <color indexed="81"/>
            <rFont val="Tahoma"/>
            <family val="2"/>
          </rPr>
          <t xml:space="preserve">
17/10/2025 SE ENVIA A AQP WELDING
</t>
        </r>
      </text>
    </comment>
    <comment ref="H726" authorId="4" shapeId="0" xr:uid="{78E95C9B-2D74-4308-874D-67D15F6B2C41}">
      <text>
        <r>
          <rPr>
            <b/>
            <sz val="9"/>
            <color indexed="81"/>
            <rFont val="Tahoma"/>
            <family val="2"/>
          </rPr>
          <t>Juan Fernando Vera Canales:</t>
        </r>
        <r>
          <rPr>
            <sz val="9"/>
            <color indexed="81"/>
            <rFont val="Tahoma"/>
            <family val="2"/>
          </rPr>
          <t xml:space="preserve">
</t>
        </r>
      </text>
    </comment>
    <comment ref="AE730" authorId="4" shapeId="0" xr:uid="{D32A90D4-374B-4B77-8CDB-478A33A0C333}">
      <text>
        <r>
          <rPr>
            <b/>
            <sz val="9"/>
            <color indexed="81"/>
            <rFont val="Tahoma"/>
            <family val="2"/>
          </rPr>
          <t>Juan Fernando Vera Canales:</t>
        </r>
        <r>
          <rPr>
            <sz val="9"/>
            <color indexed="81"/>
            <rFont val="Tahoma"/>
            <family val="2"/>
          </rPr>
          <t xml:space="preserve">
RECTIFICADO DE ALOJAMIENTO DE USEAL + RELLENO DE TAPA</t>
        </r>
      </text>
    </comment>
    <comment ref="K735" authorId="4" shapeId="0" xr:uid="{51E85275-A2DA-4555-B621-E9912082CE02}">
      <text>
        <r>
          <rPr>
            <b/>
            <sz val="9"/>
            <color indexed="81"/>
            <rFont val="Tahoma"/>
            <family val="2"/>
          </rPr>
          <t>Juan Fernando Vera Canales:</t>
        </r>
        <r>
          <rPr>
            <sz val="9"/>
            <color indexed="81"/>
            <rFont val="Tahoma"/>
            <family val="2"/>
          </rPr>
          <t xml:space="preserve">
HECHO POR RODRIGO</t>
        </r>
      </text>
    </comment>
    <comment ref="K736" authorId="4" shapeId="0" xr:uid="{71C8D34E-4F56-4872-9921-243CBE417184}">
      <text>
        <r>
          <rPr>
            <b/>
            <sz val="9"/>
            <color indexed="81"/>
            <rFont val="Tahoma"/>
            <family val="2"/>
          </rPr>
          <t>Juan Fernando Vera Canales:</t>
        </r>
        <r>
          <rPr>
            <sz val="9"/>
            <color indexed="81"/>
            <rFont val="Tahoma"/>
            <family val="2"/>
          </rPr>
          <t xml:space="preserve">
HECHO POR RODRIGO</t>
        </r>
      </text>
    </comment>
    <comment ref="N738" authorId="4" shapeId="0" xr:uid="{F34A1A35-F625-460B-8900-A336DC0E568A}">
      <text>
        <r>
          <rPr>
            <b/>
            <sz val="9"/>
            <color indexed="81"/>
            <rFont val="Tahoma"/>
            <family val="2"/>
          </rPr>
          <t>Juan Fernando Vera Canales:</t>
        </r>
        <r>
          <rPr>
            <sz val="9"/>
            <color indexed="81"/>
            <rFont val="Tahoma"/>
            <family val="2"/>
          </rPr>
          <t xml:space="preserve">
LIMPIEZA</t>
        </r>
      </text>
    </comment>
    <comment ref="X739" authorId="4" shapeId="0" xr:uid="{C4D395BF-79D3-4E2A-92D1-290C7F1A1199}">
      <text>
        <r>
          <rPr>
            <b/>
            <sz val="9"/>
            <color indexed="81"/>
            <rFont val="Tahoma"/>
            <family val="2"/>
          </rPr>
          <t>Juan Fernando Vera Canales:</t>
        </r>
        <r>
          <rPr>
            <sz val="9"/>
            <color indexed="81"/>
            <rFont val="Tahoma"/>
            <family val="2"/>
          </rPr>
          <t xml:space="preserve">
FABRICACION INTEGRAL, VASTAGO, CANCAMO Y ANILLO</t>
        </r>
      </text>
    </comment>
    <comment ref="AC739" authorId="4" shapeId="0" xr:uid="{37DD1EB9-6517-430B-B696-E58E32B400AF}">
      <text>
        <r>
          <rPr>
            <b/>
            <sz val="9"/>
            <color indexed="81"/>
            <rFont val="Tahoma"/>
            <family val="2"/>
          </rPr>
          <t>Juan Fernando Vera Canales:</t>
        </r>
        <r>
          <rPr>
            <sz val="9"/>
            <color indexed="81"/>
            <rFont val="Tahoma"/>
            <family val="2"/>
          </rPr>
          <t xml:space="preserve">
FABRICAR ANILLO PARA  CANCAMO</t>
        </r>
      </text>
    </comment>
    <comment ref="W740" authorId="4" shapeId="0" xr:uid="{CD965377-023A-40EF-A283-BE3310CECB9A}">
      <text>
        <r>
          <rPr>
            <b/>
            <sz val="9"/>
            <color indexed="81"/>
            <rFont val="Tahoma"/>
            <family val="2"/>
          </rPr>
          <t>Juan Fernando Vera Canales:</t>
        </r>
        <r>
          <rPr>
            <sz val="9"/>
            <color indexed="81"/>
            <rFont val="Tahoma"/>
            <family val="2"/>
          </rPr>
          <t xml:space="preserve">
6-11
</t>
        </r>
      </text>
    </comment>
    <comment ref="W741" authorId="4" shapeId="0" xr:uid="{5D20B5FC-B961-48C4-9F5B-55973DB04ABC}">
      <text>
        <r>
          <rPr>
            <b/>
            <sz val="9"/>
            <color indexed="81"/>
            <rFont val="Tahoma"/>
            <family val="2"/>
          </rPr>
          <t>Juan Fernando Vera Canales:</t>
        </r>
        <r>
          <rPr>
            <sz val="9"/>
            <color indexed="81"/>
            <rFont val="Tahoma"/>
            <family val="2"/>
          </rPr>
          <t xml:space="preserve">
13-11</t>
        </r>
      </text>
    </comment>
    <comment ref="W742" authorId="4" shapeId="0" xr:uid="{56300914-7BC4-46A2-8F94-FBD07E544C82}">
      <text>
        <r>
          <rPr>
            <b/>
            <sz val="9"/>
            <color indexed="81"/>
            <rFont val="Tahoma"/>
            <family val="2"/>
          </rPr>
          <t>Juan Fernando Vera Canales:</t>
        </r>
        <r>
          <rPr>
            <sz val="9"/>
            <color indexed="81"/>
            <rFont val="Tahoma"/>
            <family val="2"/>
          </rPr>
          <t xml:space="preserve">
12-11</t>
        </r>
      </text>
    </comment>
    <comment ref="W743" authorId="4" shapeId="0" xr:uid="{153D3EC2-0E75-40E9-820D-9DD54D156D49}">
      <text>
        <r>
          <rPr>
            <b/>
            <sz val="9"/>
            <color indexed="81"/>
            <rFont val="Tahoma"/>
            <family val="2"/>
          </rPr>
          <t>Juan Fernando Vera Canales:</t>
        </r>
        <r>
          <rPr>
            <sz val="9"/>
            <color indexed="81"/>
            <rFont val="Tahoma"/>
            <family val="2"/>
          </rPr>
          <t xml:space="preserve">
6-11
</t>
        </r>
      </text>
    </comment>
    <comment ref="AE744" authorId="4" shapeId="0" xr:uid="{68BECBD5-99BA-473C-B527-69385A568EC5}">
      <text>
        <r>
          <rPr>
            <b/>
            <sz val="9"/>
            <color indexed="81"/>
            <rFont val="Tahoma"/>
            <family val="2"/>
          </rPr>
          <t>Juan Fernando Vera Canales:</t>
        </r>
        <r>
          <rPr>
            <sz val="9"/>
            <color indexed="81"/>
            <rFont val="Tahoma"/>
            <family val="2"/>
          </rPr>
          <t xml:space="preserve">
RECTIFICADO DE DIÁMETRO DE SELLADO</t>
        </r>
      </text>
    </comment>
    <comment ref="W745" authorId="4" shapeId="0" xr:uid="{2E452081-C43D-4203-948E-86072796F00C}">
      <text>
        <r>
          <rPr>
            <b/>
            <sz val="9"/>
            <color indexed="81"/>
            <rFont val="Tahoma"/>
            <family val="2"/>
          </rPr>
          <t>Juan Fernando Vera Canales:</t>
        </r>
        <r>
          <rPr>
            <sz val="9"/>
            <color indexed="81"/>
            <rFont val="Tahoma"/>
            <family val="2"/>
          </rPr>
          <t xml:space="preserve">
6-11
</t>
        </r>
      </text>
    </comment>
    <comment ref="W746" authorId="4" shapeId="0" xr:uid="{A00B460E-141F-4D4D-8CC4-F7701467635A}">
      <text>
        <r>
          <rPr>
            <b/>
            <sz val="9"/>
            <color indexed="81"/>
            <rFont val="Tahoma"/>
            <family val="2"/>
          </rPr>
          <t>Juan Fernando Vera Canales:</t>
        </r>
        <r>
          <rPr>
            <sz val="9"/>
            <color indexed="81"/>
            <rFont val="Tahoma"/>
            <family val="2"/>
          </rPr>
          <t xml:space="preserve">
6-11
</t>
        </r>
      </text>
    </comment>
    <comment ref="W747" authorId="4" shapeId="0" xr:uid="{F94827DB-4C54-414E-BDC1-A496F090CD99}">
      <text>
        <r>
          <rPr>
            <b/>
            <sz val="9"/>
            <color indexed="81"/>
            <rFont val="Tahoma"/>
            <family val="2"/>
          </rPr>
          <t>Juan Fernando Vera Canales:</t>
        </r>
        <r>
          <rPr>
            <sz val="9"/>
            <color indexed="81"/>
            <rFont val="Tahoma"/>
            <family val="2"/>
          </rPr>
          <t xml:space="preserve">
6-11
</t>
        </r>
      </text>
    </comment>
    <comment ref="AE747" authorId="4" shapeId="0" xr:uid="{EE6AF526-B82C-4E53-BDFE-C77BBC4809DC}">
      <text>
        <r>
          <rPr>
            <b/>
            <sz val="9"/>
            <color indexed="81"/>
            <rFont val="Tahoma"/>
            <family val="2"/>
          </rPr>
          <t>Juan Fernando Vera Canales:</t>
        </r>
        <r>
          <rPr>
            <sz val="9"/>
            <color indexed="81"/>
            <rFont val="Tahoma"/>
            <family val="2"/>
          </rPr>
          <t xml:space="preserve">
AMPLIAR ALOJAMIENTO DE USEAL</t>
        </r>
      </text>
    </comment>
    <comment ref="AE751" authorId="4" shapeId="0" xr:uid="{4516D7E8-3A70-4B6F-96B6-944D4FCDC0DF}">
      <text>
        <r>
          <rPr>
            <b/>
            <sz val="9"/>
            <color indexed="81"/>
            <rFont val="Tahoma"/>
            <family val="2"/>
          </rPr>
          <t>Juan Fernando Vera Canales:</t>
        </r>
        <r>
          <rPr>
            <sz val="9"/>
            <color indexed="81"/>
            <rFont val="Tahoma"/>
            <family val="2"/>
          </rPr>
          <t xml:space="preserve">
RECTIFICADO CON SOLDADURA Y MAQUIADO
INTERIOR Y EXTERIOR</t>
        </r>
      </text>
    </comment>
    <comment ref="AI751" authorId="4" shapeId="0" xr:uid="{F4FB1666-896E-4ECA-9D53-226F90DA98D4}">
      <text>
        <r>
          <rPr>
            <b/>
            <sz val="9"/>
            <color indexed="81"/>
            <rFont val="Tahoma"/>
            <family val="2"/>
          </rPr>
          <t>Juan Fernando Vera Canales:</t>
        </r>
        <r>
          <rPr>
            <sz val="9"/>
            <color indexed="81"/>
            <rFont val="Tahoma"/>
            <family val="2"/>
          </rPr>
          <t xml:space="preserve">
EN LA PRUEBA FALLO POR DAÑO EN ALOJAMIENTO DE VALVULAS, SE ARMA CON PISTON NUEVO</t>
        </r>
      </text>
    </comment>
    <comment ref="AE752" authorId="4" shapeId="0" xr:uid="{A7184439-2DEF-409A-AFEF-F93CDBDA60FA}">
      <text>
        <r>
          <rPr>
            <b/>
            <sz val="9"/>
            <color indexed="81"/>
            <rFont val="Tahoma"/>
            <family val="2"/>
          </rPr>
          <t>Juan Fernando Vera Canales:</t>
        </r>
        <r>
          <rPr>
            <sz val="9"/>
            <color indexed="81"/>
            <rFont val="Tahoma"/>
            <family val="2"/>
          </rPr>
          <t xml:space="preserve">
RECTIFICADO DE ALOJAMIENTOS</t>
        </r>
      </text>
    </comment>
    <comment ref="AH752" authorId="4" shapeId="0" xr:uid="{C00255F8-CF83-4FD5-B13C-C9A6A6F593ED}">
      <text>
        <r>
          <rPr>
            <b/>
            <sz val="9"/>
            <color indexed="81"/>
            <rFont val="Tahoma"/>
            <family val="2"/>
          </rPr>
          <t>Juan Fernando Vera Canales:</t>
        </r>
        <r>
          <rPr>
            <sz val="9"/>
            <color indexed="81"/>
            <rFont val="Tahoma"/>
            <family val="2"/>
          </rPr>
          <t xml:space="preserve">
RECTIFICADO Y PULIDO</t>
        </r>
      </text>
    </comment>
    <comment ref="T753" authorId="4" shapeId="0" xr:uid="{525E6FDD-BD0A-4AE4-AB8D-FD906A25190C}">
      <text>
        <r>
          <rPr>
            <b/>
            <sz val="9"/>
            <color indexed="81"/>
            <rFont val="Tahoma"/>
            <family val="2"/>
          </rPr>
          <t>Juan Fernando Vera Canales:</t>
        </r>
        <r>
          <rPr>
            <sz val="9"/>
            <color indexed="81"/>
            <rFont val="Tahoma"/>
            <family val="2"/>
          </rPr>
          <t xml:space="preserve">
CAMBIO DE PLANCHA ESCALONADA</t>
        </r>
      </text>
    </comment>
    <comment ref="W755" authorId="4" shapeId="0" xr:uid="{71046E61-14E0-42F4-A8A2-6244C63311A9}">
      <text>
        <r>
          <rPr>
            <b/>
            <sz val="9"/>
            <color indexed="81"/>
            <rFont val="Tahoma"/>
            <family val="2"/>
          </rPr>
          <t>Juan Fernando Vera Canales:</t>
        </r>
        <r>
          <rPr>
            <sz val="9"/>
            <color indexed="81"/>
            <rFont val="Tahoma"/>
            <family val="2"/>
          </rPr>
          <t xml:space="preserve">
12-11</t>
        </r>
      </text>
    </comment>
    <comment ref="AC765" authorId="4" shapeId="0" xr:uid="{459D4CC3-BD58-4390-808E-3DCDAD7EFEDD}">
      <text>
        <r>
          <rPr>
            <b/>
            <sz val="9"/>
            <color indexed="81"/>
            <rFont val="Tahoma"/>
            <family val="2"/>
          </rPr>
          <t>Juan Fernando Vera Canales:</t>
        </r>
        <r>
          <rPr>
            <sz val="9"/>
            <color indexed="81"/>
            <rFont val="Tahoma"/>
            <family val="2"/>
          </rPr>
          <t xml:space="preserve">
FABRICAR BOCINA</t>
        </r>
      </text>
    </comment>
    <comment ref="J766" authorId="4" shapeId="0" xr:uid="{71BA956E-2DB9-4A06-A263-ED2B634E1AD2}">
      <text>
        <r>
          <rPr>
            <b/>
            <sz val="9"/>
            <color indexed="81"/>
            <rFont val="Tahoma"/>
            <family val="2"/>
          </rPr>
          <t>Juan Fernando Vera Canales:</t>
        </r>
        <r>
          <rPr>
            <sz val="9"/>
            <color indexed="81"/>
            <rFont val="Tahoma"/>
            <family val="2"/>
          </rPr>
          <t xml:space="preserve">
FALTA LISTADO DE SELLOS</t>
        </r>
      </text>
    </comment>
    <comment ref="AE770" authorId="4" shapeId="0" xr:uid="{DEC5F957-23EF-4F42-BFB7-2B19A235617B}">
      <text>
        <r>
          <rPr>
            <b/>
            <sz val="9"/>
            <color indexed="81"/>
            <rFont val="Tahoma"/>
            <family val="2"/>
          </rPr>
          <t>Juan Fernando Vera Canales:</t>
        </r>
        <r>
          <rPr>
            <sz val="9"/>
            <color indexed="81"/>
            <rFont val="Tahoma"/>
            <family val="2"/>
          </rPr>
          <t xml:space="preserve">
REPARAR SUPERFICIE EXTERNA</t>
        </r>
      </text>
    </comment>
    <comment ref="N772" authorId="4" shapeId="0" xr:uid="{C78B0A10-0EDC-475F-8348-AA320F23B864}">
      <text>
        <r>
          <rPr>
            <b/>
            <sz val="9"/>
            <color indexed="81"/>
            <rFont val="Tahoma"/>
            <family val="2"/>
          </rPr>
          <t>Juan Fernando Vera Canales:</t>
        </r>
        <r>
          <rPr>
            <sz val="9"/>
            <color indexed="81"/>
            <rFont val="Tahoma"/>
            <family val="2"/>
          </rPr>
          <t xml:space="preserve">
EN UN COMIENZO SOO ERA BRUÑIDO Y PULIO DE BOCINA, SIN EMBARGO EL TUBO DE LA 360525 -&gt; SE USA PARA LA 351725.
PARA LA 360525 SE FABRICA TUBO NUEVEO
</t>
        </r>
      </text>
    </comment>
    <comment ref="AE774" authorId="4" shapeId="0" xr:uid="{BD7CAB0F-56E6-4192-96EE-27667B75A612}">
      <text>
        <r>
          <rPr>
            <b/>
            <sz val="9"/>
            <color indexed="81"/>
            <rFont val="Tahoma"/>
            <family val="2"/>
          </rPr>
          <t>Juan Fernando Vera Canales:</t>
        </r>
        <r>
          <rPr>
            <sz val="9"/>
            <color indexed="81"/>
            <rFont val="Tahoma"/>
            <family val="2"/>
          </rPr>
          <t xml:space="preserve">
RECTIFICADO DE ALOJAMIENTOS </t>
        </r>
      </text>
    </comment>
    <comment ref="N779" authorId="4" shapeId="0" xr:uid="{16F0177A-00B2-4AF9-97E8-9E00AB1F89DD}">
      <text>
        <r>
          <rPr>
            <b/>
            <sz val="9"/>
            <color indexed="81"/>
            <rFont val="Tahoma"/>
            <family val="2"/>
          </rPr>
          <t>Juan Fernando Vera Canales:</t>
        </r>
        <r>
          <rPr>
            <sz val="9"/>
            <color indexed="81"/>
            <rFont val="Tahoma"/>
            <family val="2"/>
          </rPr>
          <t xml:space="preserve">
Solo limpieza</t>
        </r>
      </text>
    </comment>
    <comment ref="N780" authorId="4" shapeId="0" xr:uid="{7A2BA20A-E9A6-40E9-AB9F-338AD6FF0B65}">
      <text>
        <r>
          <rPr>
            <b/>
            <sz val="9"/>
            <color indexed="81"/>
            <rFont val="Tahoma"/>
            <family val="2"/>
          </rPr>
          <t>Juan Fernando Vera Canales:</t>
        </r>
        <r>
          <rPr>
            <sz val="9"/>
            <color indexed="81"/>
            <rFont val="Tahoma"/>
            <family val="2"/>
          </rPr>
          <t xml:space="preserve">
Solo limpieza</t>
        </r>
      </text>
    </comment>
    <comment ref="J782" authorId="4" shapeId="0" xr:uid="{885CDFC8-9095-4233-8F68-069262241462}">
      <text>
        <r>
          <rPr>
            <b/>
            <sz val="9"/>
            <color indexed="81"/>
            <rFont val="Tahoma"/>
            <family val="2"/>
          </rPr>
          <t>Juan Fernando Vera Canales:</t>
        </r>
        <r>
          <rPr>
            <sz val="9"/>
            <color indexed="81"/>
            <rFont val="Tahoma"/>
            <family val="2"/>
          </rPr>
          <t xml:space="preserve">
f sellos
</t>
        </r>
      </text>
    </comment>
    <comment ref="P782" authorId="4" shapeId="0" xr:uid="{EC6F64BA-9C13-482A-9552-5D7D1CD7F704}">
      <text>
        <r>
          <rPr>
            <b/>
            <sz val="9"/>
            <color indexed="81"/>
            <rFont val="Tahoma"/>
            <family val="2"/>
          </rPr>
          <t>Juan Fernando Vera Canales:</t>
        </r>
        <r>
          <rPr>
            <sz val="9"/>
            <color indexed="81"/>
            <rFont val="Tahoma"/>
            <family val="2"/>
          </rPr>
          <t xml:space="preserve">
REPARAR CANCAMO FISURADO</t>
        </r>
      </text>
    </comment>
    <comment ref="S782" authorId="4" shapeId="0" xr:uid="{604C764B-E52C-4F4D-BDE7-1A116B6C29DC}">
      <text>
        <r>
          <rPr>
            <b/>
            <sz val="9"/>
            <color indexed="81"/>
            <rFont val="Tahoma"/>
            <family val="2"/>
          </rPr>
          <t>Juan Fernando Vera Canales:</t>
        </r>
        <r>
          <rPr>
            <sz val="9"/>
            <color indexed="81"/>
            <rFont val="Tahoma"/>
            <family val="2"/>
          </rPr>
          <t xml:space="preserve">
recuperar con soldadura zona dañada
</t>
        </r>
      </text>
    </comment>
    <comment ref="J783" authorId="4" shapeId="0" xr:uid="{B2CA84D6-DF67-4FEE-8545-E6A1D1CA0772}">
      <text>
        <r>
          <rPr>
            <b/>
            <sz val="9"/>
            <color indexed="81"/>
            <rFont val="Tahoma"/>
            <family val="2"/>
          </rPr>
          <t>Juan Fernando Vera Canales:</t>
        </r>
        <r>
          <rPr>
            <sz val="9"/>
            <color indexed="81"/>
            <rFont val="Tahoma"/>
            <family val="2"/>
          </rPr>
          <t xml:space="preserve">
f sellos
</t>
        </r>
      </text>
    </comment>
    <comment ref="AE787" authorId="4" shapeId="0" xr:uid="{F2C5407D-095C-4774-B7EF-ABE88715B2B8}">
      <text>
        <r>
          <rPr>
            <b/>
            <sz val="9"/>
            <color indexed="81"/>
            <rFont val="Tahoma"/>
            <family val="2"/>
          </rPr>
          <t>Juan Fernando Vera Canales:</t>
        </r>
        <r>
          <rPr>
            <sz val="9"/>
            <color indexed="81"/>
            <rFont val="Tahoma"/>
            <family val="2"/>
          </rPr>
          <t xml:space="preserve">
AMPLIAR ALOJAMIENTO DE SELLO</t>
        </r>
      </text>
    </comment>
    <comment ref="A791" authorId="0" shapeId="0" xr:uid="{E3AFEDD4-6E1C-4EFD-99AB-DB7BF32D0B8E}">
      <text>
        <r>
          <rPr>
            <b/>
            <sz val="9"/>
            <color indexed="81"/>
            <rFont val="Tahoma"/>
            <family val="2"/>
          </rPr>
          <t>PC:</t>
        </r>
        <r>
          <rPr>
            <sz val="9"/>
            <color indexed="81"/>
            <rFont val="Tahoma"/>
            <family val="2"/>
          </rPr>
          <t xml:space="preserve">
entregado en mina traslado alexis </t>
        </r>
      </text>
    </comment>
    <comment ref="AF794" authorId="4" shapeId="0" xr:uid="{D53EFE5E-2B42-4E62-B89F-0E3565FC8938}">
      <text>
        <r>
          <rPr>
            <b/>
            <sz val="9"/>
            <color indexed="81"/>
            <rFont val="Tahoma"/>
            <family val="2"/>
          </rPr>
          <t>Juan Fernando Vera Canales:</t>
        </r>
        <r>
          <rPr>
            <sz val="9"/>
            <color indexed="81"/>
            <rFont val="Tahoma"/>
            <family val="2"/>
          </rPr>
          <t xml:space="preserve">
FABRICAR NUEVO</t>
        </r>
      </text>
    </comment>
    <comment ref="J795" authorId="4" shapeId="0" xr:uid="{70A2DAA1-10EE-4827-AAD7-781587A28716}">
      <text>
        <r>
          <rPr>
            <b/>
            <sz val="9"/>
            <color indexed="81"/>
            <rFont val="Tahoma"/>
            <family val="2"/>
          </rPr>
          <t>Juan Fernando Vera Canales:</t>
        </r>
        <r>
          <rPr>
            <sz val="9"/>
            <color indexed="81"/>
            <rFont val="Tahoma"/>
            <family val="2"/>
          </rPr>
          <t xml:space="preserve">
F. SELLOS</t>
        </r>
      </text>
    </comment>
    <comment ref="D799" authorId="4" shapeId="0" xr:uid="{990ADAF8-9DBD-45DA-8BD1-DCFAD8E6620B}">
      <text>
        <r>
          <rPr>
            <b/>
            <sz val="9"/>
            <color indexed="81"/>
            <rFont val="Tahoma"/>
            <family val="2"/>
          </rPr>
          <t>Juan Fernando Vera Canales:</t>
        </r>
        <r>
          <rPr>
            <sz val="9"/>
            <color indexed="81"/>
            <rFont val="Tahoma"/>
            <family val="2"/>
          </rPr>
          <t xml:space="preserve">
NP
476-0283</t>
        </r>
      </text>
    </comment>
    <comment ref="J799" authorId="4" shapeId="0" xr:uid="{54A7B7E9-5B52-4C83-A541-3DFA192A2DAF}">
      <text>
        <r>
          <rPr>
            <b/>
            <sz val="9"/>
            <color indexed="81"/>
            <rFont val="Tahoma"/>
            <family val="2"/>
          </rPr>
          <t>Juan Fernando Vera Canales:</t>
        </r>
        <r>
          <rPr>
            <sz val="9"/>
            <color indexed="81"/>
            <rFont val="Tahoma"/>
            <family val="2"/>
          </rPr>
          <t xml:space="preserve">
FALTA SELLOS</t>
        </r>
      </text>
    </comment>
    <comment ref="AF799" authorId="4" shapeId="0" xr:uid="{D8FDEAB3-CA42-44DD-B1D7-87EA423DC666}">
      <text>
        <r>
          <rPr>
            <b/>
            <sz val="9"/>
            <color indexed="81"/>
            <rFont val="Tahoma"/>
            <family val="2"/>
          </rPr>
          <t>Juan Fernando Vera Canales:</t>
        </r>
        <r>
          <rPr>
            <sz val="9"/>
            <color indexed="81"/>
            <rFont val="Tahoma"/>
            <family val="2"/>
          </rPr>
          <t xml:space="preserve">
fabricacion </t>
        </r>
      </text>
    </comment>
    <comment ref="AM799" authorId="4" shapeId="0" xr:uid="{545BF3FB-E839-433B-AE90-A00C3BC1E54A}">
      <text>
        <r>
          <rPr>
            <b/>
            <sz val="9"/>
            <color indexed="81"/>
            <rFont val="Tahoma"/>
            <family val="2"/>
          </rPr>
          <t>Juan Fernando Vera Canales:</t>
        </r>
        <r>
          <rPr>
            <sz val="9"/>
            <color indexed="81"/>
            <rFont val="Tahoma"/>
            <family val="2"/>
          </rPr>
          <t xml:space="preserve">
RECTIFICADO DE TAPA, NO INDICA MAS
SOLO PULIDO
</t>
        </r>
      </text>
    </comment>
    <comment ref="AI803" authorId="4" shapeId="0" xr:uid="{4812D4BF-950B-4E58-8D39-1F597B60302E}">
      <text>
        <r>
          <rPr>
            <b/>
            <sz val="9"/>
            <color indexed="81"/>
            <rFont val="Tahoma"/>
            <family val="2"/>
          </rPr>
          <t>Juan Fernando Vera Canales:</t>
        </r>
        <r>
          <rPr>
            <sz val="9"/>
            <color indexed="81"/>
            <rFont val="Tahoma"/>
            <family val="2"/>
          </rPr>
          <t xml:space="preserve">
FABRICACION</t>
        </r>
      </text>
    </comment>
    <comment ref="J805" authorId="4" shapeId="0" xr:uid="{B4BBCCBF-51BE-4C1B-9078-E9C0D1B91FA9}">
      <text>
        <r>
          <rPr>
            <b/>
            <sz val="9"/>
            <color indexed="81"/>
            <rFont val="Tahoma"/>
            <family val="2"/>
          </rPr>
          <t>Juan Fernando Vera Canales:</t>
        </r>
        <r>
          <rPr>
            <sz val="9"/>
            <color indexed="81"/>
            <rFont val="Tahoma"/>
            <family val="2"/>
          </rPr>
          <t xml:space="preserve">
FALTA PS35 DESPUES DE FABRICA CILINDRO Y U SEAL
</t>
        </r>
      </text>
    </comment>
    <comment ref="N810" authorId="4" shapeId="0" xr:uid="{8225440D-3228-4DCE-B875-F6A9EE54687C}">
      <text>
        <r>
          <rPr>
            <b/>
            <sz val="9"/>
            <color indexed="81"/>
            <rFont val="Tahoma"/>
            <family val="2"/>
          </rPr>
          <t>Juan Fernando Vera Canales:</t>
        </r>
        <r>
          <rPr>
            <sz val="9"/>
            <color indexed="81"/>
            <rFont val="Tahoma"/>
            <family val="2"/>
          </rPr>
          <t xml:space="preserve">
SOLO LIMPIEZA</t>
        </r>
      </text>
    </comment>
    <comment ref="AE812" authorId="4" shapeId="0" xr:uid="{4D8FD704-D76F-4448-AEC9-C0C57ECD1DAE}">
      <text>
        <r>
          <rPr>
            <b/>
            <sz val="9"/>
            <color indexed="81"/>
            <rFont val="Tahoma"/>
            <family val="2"/>
          </rPr>
          <t>Juan Fernando Vera Canales:</t>
        </r>
        <r>
          <rPr>
            <sz val="9"/>
            <color indexed="81"/>
            <rFont val="Tahoma"/>
            <family val="2"/>
          </rPr>
          <t xml:space="preserve">
SOLO DICE RECTIFICADO DE ALOJAMIENTOS (REVISAR)
RECUPERAR CON SOLDADURA EXTERIOR
</t>
        </r>
      </text>
    </comment>
    <comment ref="AE824" authorId="4" shapeId="0" xr:uid="{EAFFFD36-427F-4ED0-905D-63253E69EF4C}">
      <text>
        <r>
          <rPr>
            <b/>
            <sz val="9"/>
            <color indexed="81"/>
            <rFont val="Tahoma"/>
            <family val="2"/>
          </rPr>
          <t>Juan Fernando Vera Canales:</t>
        </r>
        <r>
          <rPr>
            <sz val="9"/>
            <color indexed="81"/>
            <rFont val="Tahoma"/>
            <family val="2"/>
          </rPr>
          <t xml:space="preserve">
DIAMETRO DE SELLO A 96</t>
        </r>
      </text>
    </comment>
    <comment ref="T827" authorId="4" shapeId="0" xr:uid="{4B9557F4-AF80-452D-A3E1-B08950FFADDF}">
      <text>
        <r>
          <rPr>
            <b/>
            <sz val="9"/>
            <color indexed="81"/>
            <rFont val="Tahoma"/>
            <family val="2"/>
          </rPr>
          <t>Juan Fernando Vera Canales:</t>
        </r>
        <r>
          <rPr>
            <sz val="9"/>
            <color indexed="81"/>
            <rFont val="Tahoma"/>
            <family val="2"/>
          </rPr>
          <t xml:space="preserve">
FABRICAR BOCINA
FABRICAR SOPORTES</t>
        </r>
      </text>
    </comment>
    <comment ref="T830" authorId="4" shapeId="0" xr:uid="{0494FF95-0D12-42D3-88A5-101C08FE429D}">
      <text>
        <r>
          <rPr>
            <b/>
            <sz val="9"/>
            <color indexed="81"/>
            <rFont val="Tahoma"/>
            <family val="2"/>
          </rPr>
          <t>Juan Fernando Vera Canales:</t>
        </r>
        <r>
          <rPr>
            <sz val="9"/>
            <color indexed="81"/>
            <rFont val="Tahoma"/>
            <family val="2"/>
          </rPr>
          <t xml:space="preserve">
FABRICAR SOPORTE
</t>
        </r>
      </text>
    </comment>
    <comment ref="S831" authorId="4" shapeId="0" xr:uid="{003DB78E-9CE9-4A2F-903B-365C3C4A668A}">
      <text>
        <r>
          <rPr>
            <b/>
            <sz val="9"/>
            <color indexed="81"/>
            <rFont val="Tahoma"/>
            <family val="2"/>
          </rPr>
          <t>Juan Fernando Vera Canales:</t>
        </r>
        <r>
          <rPr>
            <sz val="9"/>
            <color indexed="81"/>
            <rFont val="Tahoma"/>
            <family val="2"/>
          </rPr>
          <t xml:space="preserve">
RELLENO Y ESMERILADO DE EXTERIOR
</t>
        </r>
      </text>
    </comment>
    <comment ref="AH831" authorId="4" shapeId="0" xr:uid="{CDB8915C-6DCF-452E-AAB5-AA26317A41BF}">
      <text>
        <r>
          <rPr>
            <b/>
            <sz val="9"/>
            <color indexed="81"/>
            <rFont val="Tahoma"/>
            <family val="2"/>
          </rPr>
          <t>Juan Fernando Vera Canales:</t>
        </r>
        <r>
          <rPr>
            <sz val="9"/>
            <color indexed="81"/>
            <rFont val="Tahoma"/>
            <family val="2"/>
          </rPr>
          <t xml:space="preserve">
RECTIFICADO DE CARA DE SELLADO
</t>
        </r>
      </text>
    </comment>
    <comment ref="AH839" authorId="4" shapeId="0" xr:uid="{69761863-415D-45C0-A8C2-599F21975EA7}">
      <text>
        <r>
          <rPr>
            <b/>
            <sz val="9"/>
            <color indexed="81"/>
            <rFont val="Tahoma"/>
            <family val="2"/>
          </rPr>
          <t>Juan Fernando Vera Canales:</t>
        </r>
        <r>
          <rPr>
            <sz val="9"/>
            <color indexed="81"/>
            <rFont val="Tahoma"/>
            <family val="2"/>
          </rPr>
          <t xml:space="preserve">
REFRENTADO MNIMO DE CARA DE SELLADO
</t>
        </r>
      </text>
    </comment>
    <comment ref="AH849" authorId="4" shapeId="0" xr:uid="{1534C07F-1726-45FA-B3A3-209E92806BB5}">
      <text>
        <r>
          <rPr>
            <b/>
            <sz val="9"/>
            <color indexed="81"/>
            <rFont val="Tahoma"/>
            <family val="2"/>
          </rPr>
          <t>Juan Fernando Vera Canales:</t>
        </r>
        <r>
          <rPr>
            <sz val="9"/>
            <color indexed="81"/>
            <rFont val="Tahoma"/>
            <family val="2"/>
          </rPr>
          <t xml:space="preserve">
RECTIFICADO DE CARA EM EMBOLO</t>
        </r>
      </text>
    </comment>
    <comment ref="T852" authorId="4" shapeId="0" xr:uid="{8E44E892-A461-48FF-8794-939D206A05D6}">
      <text>
        <r>
          <rPr>
            <b/>
            <sz val="9"/>
            <color indexed="81"/>
            <rFont val="Tahoma"/>
            <family val="2"/>
          </rPr>
          <t xml:space="preserve">Juan Fernando Vera Canales:
FABRICAR DADOS DE ANCLAJE
</t>
        </r>
      </text>
    </comment>
    <comment ref="AE852" authorId="4" shapeId="0" xr:uid="{D55BB82B-C75B-463D-A089-1C96A178283B}">
      <text>
        <r>
          <rPr>
            <b/>
            <sz val="9"/>
            <color indexed="81"/>
            <rFont val="Tahoma"/>
            <family val="2"/>
          </rPr>
          <t>Juan Fernando Vera Canales:</t>
        </r>
        <r>
          <rPr>
            <sz val="9"/>
            <color indexed="81"/>
            <rFont val="Tahoma"/>
            <family val="2"/>
          </rPr>
          <t xml:space="preserve">
RECONSTRUCCION CON SOLDADURA EXTERIOR
</t>
        </r>
      </text>
    </comment>
    <comment ref="T853" authorId="4" shapeId="0" xr:uid="{608E2786-CA8A-4D5E-BA3F-D08243C4E378}">
      <text>
        <r>
          <rPr>
            <b/>
            <sz val="9"/>
            <color indexed="81"/>
            <rFont val="Tahoma"/>
            <family val="2"/>
          </rPr>
          <t xml:space="preserve">Juan Fernando Vera Canales:
FABRICAR DADOS DE ANCLAJE
</t>
        </r>
      </text>
    </comment>
    <comment ref="AE853" authorId="4" shapeId="0" xr:uid="{BE43A38B-AC5F-43EB-B181-2514FFD2C892}">
      <text>
        <r>
          <rPr>
            <b/>
            <sz val="9"/>
            <color indexed="81"/>
            <rFont val="Tahoma"/>
            <family val="2"/>
          </rPr>
          <t>Juan Fernando Vera Canales:</t>
        </r>
        <r>
          <rPr>
            <sz val="9"/>
            <color indexed="81"/>
            <rFont val="Tahoma"/>
            <family val="2"/>
          </rPr>
          <t xml:space="preserve">
RECONSTRUCCION CON SOLDADURA EXTERIOR
</t>
        </r>
      </text>
    </comment>
    <comment ref="J860" authorId="4" shapeId="0" xr:uid="{EBAF8E02-AFC3-4A5C-A39B-07A057200893}">
      <text>
        <r>
          <rPr>
            <b/>
            <sz val="9"/>
            <color indexed="81"/>
            <rFont val="Tahoma"/>
            <family val="2"/>
          </rPr>
          <t>Juan Fernando Vera Canales:</t>
        </r>
        <r>
          <rPr>
            <sz val="9"/>
            <color indexed="81"/>
            <rFont val="Tahoma"/>
            <family val="2"/>
          </rPr>
          <t xml:space="preserve">
PEDIR PRISIONERO DESPUES DE MEDIDA RECTIFICADA</t>
        </r>
      </text>
    </comment>
    <comment ref="AE860" authorId="4" shapeId="0" xr:uid="{69956807-DAB9-4EF7-B5E5-AD2B1C445C1C}">
      <text>
        <r>
          <rPr>
            <b/>
            <sz val="9"/>
            <color indexed="81"/>
            <rFont val="Tahoma"/>
            <family val="2"/>
          </rPr>
          <t>Juan Fernando Vera Canales:</t>
        </r>
        <r>
          <rPr>
            <sz val="9"/>
            <color indexed="81"/>
            <rFont val="Tahoma"/>
            <family val="2"/>
          </rPr>
          <t xml:space="preserve">
RELLENAR CARAS LATERALES
</t>
        </r>
      </text>
    </comment>
    <comment ref="AH860" authorId="4" shapeId="0" xr:uid="{F6BF4900-BD70-46A2-958C-D35F8231D613}">
      <text>
        <r>
          <rPr>
            <b/>
            <sz val="9"/>
            <color indexed="81"/>
            <rFont val="Tahoma"/>
            <family val="2"/>
          </rPr>
          <t>Juan Fernando Vera Canales:</t>
        </r>
        <r>
          <rPr>
            <sz val="9"/>
            <color indexed="81"/>
            <rFont val="Tahoma"/>
            <family val="2"/>
          </rPr>
          <t xml:space="preserve">
EXTRAER PRISIONERO DE ROSCA</t>
        </r>
      </text>
    </comment>
    <comment ref="N874" authorId="4" shapeId="0" xr:uid="{4CCDF285-5877-49FA-B6E6-2C96F1C62C25}">
      <text>
        <r>
          <rPr>
            <b/>
            <sz val="9"/>
            <color indexed="81"/>
            <rFont val="Tahoma"/>
            <family val="2"/>
          </rPr>
          <t>Juan Fernando Vera Canales:</t>
        </r>
        <r>
          <rPr>
            <sz val="9"/>
            <color indexed="81"/>
            <rFont val="Tahoma"/>
            <family val="2"/>
          </rPr>
          <t xml:space="preserve">
</t>
        </r>
      </text>
    </comment>
    <comment ref="J876" authorId="4" shapeId="0" xr:uid="{B27CEB0C-6327-4F68-A325-C19E33D103A7}">
      <text>
        <r>
          <rPr>
            <b/>
            <sz val="9"/>
            <color indexed="81"/>
            <rFont val="Tahoma"/>
            <family val="2"/>
          </rPr>
          <t>Juan Fernando Vera Canales:</t>
        </r>
        <r>
          <rPr>
            <sz val="9"/>
            <color indexed="81"/>
            <rFont val="Tahoma"/>
            <family val="2"/>
          </rPr>
          <t xml:space="preserve">
FALTA MEDIDA DE SELLO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HP</author>
  </authors>
  <commentList>
    <comment ref="O25" authorId="0" shapeId="0" xr:uid="{99F1F9A9-6205-4C2F-AB98-A2982FCA2B05}">
      <text>
        <r>
          <rPr>
            <b/>
            <sz val="9"/>
            <color indexed="81"/>
            <rFont val="Tahoma"/>
            <family val="2"/>
          </rPr>
          <t>HP:</t>
        </r>
        <r>
          <rPr>
            <sz val="9"/>
            <color indexed="81"/>
            <rFont val="Tahoma"/>
            <family val="2"/>
          </rPr>
          <t xml:space="preserve">
DOBLE HORQUILLA</t>
        </r>
      </text>
    </comment>
    <comment ref="AF25" authorId="0" shapeId="0" xr:uid="{A9A04AFA-B4F5-4D83-9604-19170E03435F}">
      <text>
        <r>
          <rPr>
            <b/>
            <sz val="9"/>
            <color indexed="81"/>
            <rFont val="Tahoma"/>
            <family val="2"/>
          </rPr>
          <t>HP:</t>
        </r>
        <r>
          <rPr>
            <sz val="9"/>
            <color indexed="81"/>
            <rFont val="Tahoma"/>
            <family val="2"/>
          </rPr>
          <t xml:space="preserve">
DOBLE HORQUILLA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J3" authorId="0" shapeId="0" xr:uid="{058BA7BA-9997-47AD-B1F1-5F68DFA27CE2}">
      <text>
        <r>
          <rPr>
            <sz val="8"/>
            <color indexed="81"/>
            <rFont val="Tahoma"/>
            <family val="2"/>
          </rPr>
          <t>Excluir solo los dias que se encuentren dentro del rango del Proyecto</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python.xml><?xml version="1.0" encoding="utf-8"?>
<python xmlns="http://schemas.microsoft.com/office/spreadsheetml/2023/python">
  <environmentDefinition id="{882DD1B0-6546-4DFA-8A08-902A380B44EA}">
    <initialization>
      <code xml:space="preserve">import numpy as np
import pandas as pd
import matplotlib.pyplot as plt
import seaborn as sns
import statsmodels as sm
import excel
import warnings
warnings.simplefilter('ignore')
excel.set_xl_scalar_conversion(excel.convert_to_scalar)
excel.set_xl_array_conversion(excel.convert_to_dataframe)
</code>
    </initialization>
  </environmentDefinition>
</python>
</file>

<file path=xl/sharedStrings.xml><?xml version="1.0" encoding="utf-8"?>
<sst xmlns="http://schemas.openxmlformats.org/spreadsheetml/2006/main" count="55060" uniqueCount="3822">
  <si>
    <t>CILINDRO</t>
  </si>
  <si>
    <t>VASTAGO</t>
  </si>
  <si>
    <t>TAPA</t>
  </si>
  <si>
    <t>PISTON</t>
  </si>
  <si>
    <t>FIN</t>
  </si>
  <si>
    <t>TAPA CI</t>
  </si>
  <si>
    <t>CUERPO INT.</t>
  </si>
  <si>
    <t>ESTANDAR</t>
  </si>
  <si>
    <t>FABRICACION</t>
  </si>
  <si>
    <t>N</t>
  </si>
  <si>
    <t>HP&amp;K</t>
  </si>
  <si>
    <t>MINA</t>
  </si>
  <si>
    <t>DESCRIPCION</t>
  </si>
  <si>
    <t>MODELO</t>
  </si>
  <si>
    <t>FECHA ESTIMADA DE TERMINO DE REPARACION</t>
  </si>
  <si>
    <t>ESTIMADO</t>
  </si>
  <si>
    <t>Nombre</t>
  </si>
  <si>
    <t>Fecha de armado</t>
  </si>
  <si>
    <t>STATUS FINAL</t>
  </si>
  <si>
    <t>RQ</t>
  </si>
  <si>
    <t>FECHA</t>
  </si>
  <si>
    <t>Relleno</t>
  </si>
  <si>
    <t>Barrenado</t>
  </si>
  <si>
    <t>Bruñido</t>
  </si>
  <si>
    <t>Soldadura (Dados)</t>
  </si>
  <si>
    <t>Corte</t>
  </si>
  <si>
    <t>Encastre</t>
  </si>
  <si>
    <t>Diam Salida.</t>
  </si>
  <si>
    <t>Soldadura</t>
  </si>
  <si>
    <t>Bocinas / Dados</t>
  </si>
  <si>
    <t>Relleno2</t>
  </si>
  <si>
    <t>Barrenado3</t>
  </si>
  <si>
    <t>Cromado</t>
  </si>
  <si>
    <t>Corte4</t>
  </si>
  <si>
    <t>Encastre5</t>
  </si>
  <si>
    <t>Espiga</t>
  </si>
  <si>
    <t>Soldadura2</t>
  </si>
  <si>
    <t>Maquinar soldadura</t>
  </si>
  <si>
    <t>Bocinas2</t>
  </si>
  <si>
    <t>Pulido</t>
  </si>
  <si>
    <t>Rectificado</t>
  </si>
  <si>
    <t>Fabricacion</t>
  </si>
  <si>
    <t>Pulido2</t>
  </si>
  <si>
    <t>Rectificado2</t>
  </si>
  <si>
    <t>Fabricación</t>
  </si>
  <si>
    <t>ARMADO</t>
  </si>
  <si>
    <t>PINTURA</t>
  </si>
  <si>
    <t>Fabricacion2</t>
  </si>
  <si>
    <t>Bruñido2</t>
  </si>
  <si>
    <t>Cromado4</t>
  </si>
  <si>
    <t>Bruñido3</t>
  </si>
  <si>
    <t>Cromado2</t>
  </si>
  <si>
    <t>Cromado3</t>
  </si>
  <si>
    <t>AVANCE</t>
  </si>
  <si>
    <t>FECHA ESTIMADA DE TERMINO DE REPARACION2</t>
  </si>
  <si>
    <t>UNIMAQ</t>
  </si>
  <si>
    <t>CILINDRO DE GATA ESTABILIZADORA</t>
  </si>
  <si>
    <t>LISTO PARA DESPACHO</t>
  </si>
  <si>
    <t>PERU RAIL</t>
  </si>
  <si>
    <t>CIGÜEÑAL DE LOCOMOTARA</t>
  </si>
  <si>
    <t>DL-535</t>
  </si>
  <si>
    <t>CILINDRO DE HYD</t>
  </si>
  <si>
    <t>FUERA DE PROGRAMA</t>
  </si>
  <si>
    <t xml:space="preserve">CILINDRO DE LEVANTE </t>
  </si>
  <si>
    <t>ANTAPACCAY</t>
  </si>
  <si>
    <t>CILINDRO DE SUSPENSION POSTERIOR</t>
  </si>
  <si>
    <t>797F</t>
  </si>
  <si>
    <t>OK</t>
  </si>
  <si>
    <t>BAMBAS</t>
  </si>
  <si>
    <t>CILINDRO DE LEVANTE DE TOLVA</t>
  </si>
  <si>
    <t>930E-4SE</t>
  </si>
  <si>
    <t>ENTREGADO</t>
  </si>
  <si>
    <t xml:space="preserve">CILINDRO HIDRAULICO DE MANIPULADOR </t>
  </si>
  <si>
    <t>GENERICO</t>
  </si>
  <si>
    <t>X</t>
  </si>
  <si>
    <t>TS</t>
  </si>
  <si>
    <t>CILINDRO HIDRAULICO DE CLAM</t>
  </si>
  <si>
    <t>6060FS</t>
  </si>
  <si>
    <t>988K</t>
  </si>
  <si>
    <t>FRENO DELANTERO</t>
  </si>
  <si>
    <t>CILINDRO DE LEVANTE DE BULLDOZER</t>
  </si>
  <si>
    <t>D11T</t>
  </si>
  <si>
    <t>CILINDRO DE STICK</t>
  </si>
  <si>
    <t>390DL</t>
  </si>
  <si>
    <t>CILINDRO DE INCLINACION DE BULLDOZER</t>
  </si>
  <si>
    <t>D475</t>
  </si>
  <si>
    <t>CILINDRO DE DIRECCION</t>
  </si>
  <si>
    <t>844H</t>
  </si>
  <si>
    <t xml:space="preserve"> OK</t>
  </si>
  <si>
    <t>ESTA ARMADO EL V´STAGO CON TAPA Y PSITON + SELLOS</t>
  </si>
  <si>
    <t>CILINDRO DE LEVANTE DE RIPPER</t>
  </si>
  <si>
    <t>D11</t>
  </si>
  <si>
    <t>ESPERA DE BARRA CROMADA</t>
  </si>
  <si>
    <t>PR</t>
  </si>
  <si>
    <t>HD1500</t>
  </si>
  <si>
    <t>994F</t>
  </si>
  <si>
    <t>CAMBIO DE TAPA CON LA 285224</t>
  </si>
  <si>
    <t>CAMBIO DE PISTON CON LA 285224</t>
  </si>
  <si>
    <t>ACUMULADOR DE DIRECCION</t>
  </si>
  <si>
    <t>CILINDRO DE INCLINACION DE RIPPER</t>
  </si>
  <si>
    <t>CILINDRO DE BLADELIFT</t>
  </si>
  <si>
    <t>CILINDRO DE JACK HYD</t>
  </si>
  <si>
    <t>PITVIPER 351</t>
  </si>
  <si>
    <t>CILINDRO HIDRAULICO</t>
  </si>
  <si>
    <t>TIENE BOCINA INSTALADA VASTGO</t>
  </si>
  <si>
    <t>ok</t>
  </si>
  <si>
    <t>CILINDRO DE ARTICULACION</t>
  </si>
  <si>
    <t>CILINDRO DE BOOM</t>
  </si>
  <si>
    <t>M</t>
  </si>
  <si>
    <t xml:space="preserve"> </t>
  </si>
  <si>
    <t>-</t>
  </si>
  <si>
    <t>24M</t>
  </si>
  <si>
    <t>GATA HIDRONEUMATICA + PLATO ESTABILIZADOR</t>
  </si>
  <si>
    <t>250700N</t>
  </si>
  <si>
    <t>SE ENVIA A UN TERCERO</t>
  </si>
  <si>
    <t>FALTA EMBALAR Y PINTAR</t>
  </si>
  <si>
    <t>844K</t>
  </si>
  <si>
    <t>CILINDRO DE GARRA</t>
  </si>
  <si>
    <t>MOTOR DE GIRO DE TORNAMESA</t>
  </si>
  <si>
    <t>BOMA HIDRAULICA DE ENROLLADOR</t>
  </si>
  <si>
    <t>PIÑON CEMENTADO</t>
  </si>
  <si>
    <t>CILINDRO DE BLADETIP</t>
  </si>
  <si>
    <t>A</t>
  </si>
  <si>
    <t>834K</t>
  </si>
  <si>
    <t>Compra de seager</t>
  </si>
  <si>
    <t>x</t>
  </si>
  <si>
    <t>FAFLTA RELLENAR ESPIGA</t>
  </si>
  <si>
    <t>CILINDRO DE DIRECCION DE GIRO</t>
  </si>
  <si>
    <t>CAMBIO DE SEAGERS / SELLOS FAB</t>
  </si>
  <si>
    <t>3 PERNOS Y ARANDELAS / GUIA DE TAPA</t>
  </si>
  <si>
    <t>RUEDA DELANTERA</t>
  </si>
  <si>
    <t>CILINDRO DE SUSPENSION DELANTERA</t>
  </si>
  <si>
    <t>CILINDRO DE INCLINACION</t>
  </si>
  <si>
    <t>980G</t>
  </si>
  <si>
    <t>S</t>
  </si>
  <si>
    <t>SOLO PULIDO DE VASTAGO</t>
  </si>
  <si>
    <t>SELLO FAB</t>
  </si>
  <si>
    <t>390FL</t>
  </si>
  <si>
    <t>JIMMY</t>
  </si>
  <si>
    <t>830E</t>
  </si>
  <si>
    <t>980E</t>
  </si>
  <si>
    <t>CILINDRO DE DESPLAZAMIENTO DE VERTEDERA</t>
  </si>
  <si>
    <t>SACAR VASTAGO DE LA 291324</t>
  </si>
  <si>
    <t>COMPONENTE SE DA DE BAJA</t>
  </si>
  <si>
    <t xml:space="preserve"> CILINDRO DE BUCKET</t>
  </si>
  <si>
    <t>GALLEGOS</t>
  </si>
  <si>
    <t>YAYO</t>
  </si>
  <si>
    <t>CONJUNTO DE SISTEMA DE GARRA</t>
  </si>
  <si>
    <t>336DL</t>
  </si>
  <si>
    <t>CILINDRO DE LEVANTE DE MASTIL</t>
  </si>
  <si>
    <t>CILINDRO DE INCLINACION DE MASTIL</t>
  </si>
  <si>
    <t>STAND BY</t>
  </si>
  <si>
    <t>BOMBA DE LUBRICACION DE AIRE</t>
  </si>
  <si>
    <t>P&amp;H 4100</t>
  </si>
  <si>
    <t>SE VA A TERCER</t>
  </si>
  <si>
    <t>CILINDRO DE BUCKET</t>
  </si>
  <si>
    <t xml:space="preserve">CILINDRO DE DIRECCION </t>
  </si>
  <si>
    <t>PROCESO</t>
  </si>
  <si>
    <t>D475A</t>
  </si>
  <si>
    <t>7 d</t>
  </si>
  <si>
    <t>793D</t>
  </si>
  <si>
    <t>FRENO DE SERVICIO Y PARQUEO</t>
  </si>
  <si>
    <t>CILINDRO DE SIDESHIFT</t>
  </si>
  <si>
    <t>CHOQUE</t>
  </si>
  <si>
    <t>SE SACÓ DE 293224 DEBIDO A QUE SE CORRIÓ EL ALOJAMIENTO</t>
  </si>
  <si>
    <t>CILINDRO DE LEVANTE</t>
  </si>
  <si>
    <t>COSAPI</t>
  </si>
  <si>
    <t>EXCAVADORA SOBRE ORUGAS BOOM</t>
  </si>
  <si>
    <t>EC220DL</t>
  </si>
  <si>
    <t>3RO</t>
  </si>
  <si>
    <t>TERCERO</t>
  </si>
  <si>
    <t>ACUMULADOR DE FRENO</t>
  </si>
  <si>
    <t>CILINDRO DE NIVELACION POSTERIOR</t>
  </si>
  <si>
    <t>MD6540</t>
  </si>
  <si>
    <t>REPOROCESO</t>
  </si>
  <si>
    <t>HUERTA</t>
  </si>
  <si>
    <t>LD</t>
  </si>
  <si>
    <t>B</t>
  </si>
  <si>
    <t>¿¿-0</t>
  </si>
  <si>
    <t>24000H C/O Saddle Block Assy RH</t>
  </si>
  <si>
    <t>P&amp;H 4100XPC - AC</t>
  </si>
  <si>
    <t>24000H C/O Saddle Block Assy LH</t>
  </si>
  <si>
    <t>830DC</t>
  </si>
  <si>
    <t>CUBA</t>
  </si>
  <si>
    <t xml:space="preserve">CILINDRO DE INCLINACION </t>
  </si>
  <si>
    <t>T</t>
  </si>
  <si>
    <t>CILINDRO DE EXTENSION DE BRAZO</t>
  </si>
  <si>
    <t>INKABOR</t>
  </si>
  <si>
    <t>CILINDRO DE LEVANTE DE LAMPON</t>
  </si>
  <si>
    <t>950H</t>
  </si>
  <si>
    <t>CILINDRO DE MASTIL</t>
  </si>
  <si>
    <t>MD6640</t>
  </si>
  <si>
    <t>SOLO CAMBIO DE ROTULA Y HACER PRUEBA</t>
  </si>
  <si>
    <t>PS35 PEDIR</t>
  </si>
  <si>
    <t>FALTA LIMPIAR</t>
  </si>
  <si>
    <t>SE HIZO CAMBIO DE TAPA POR LA 304724</t>
  </si>
  <si>
    <t>SACAR BOCINA</t>
  </si>
  <si>
    <t>DEVOLUCION</t>
  </si>
  <si>
    <t>SACAR DE STOCK</t>
  </si>
  <si>
    <t>CILINDRO DE HERRAMIENTA DE GARFIO</t>
  </si>
  <si>
    <t>FMA</t>
  </si>
  <si>
    <t>LUIS HUERTA</t>
  </si>
  <si>
    <t>s</t>
  </si>
  <si>
    <t>SOLO PULIDO DE ALOJAMIENTO</t>
  </si>
  <si>
    <t>OWMPERU</t>
  </si>
  <si>
    <t>CILINDRO HIDRAULICO DE MORDAZA</t>
  </si>
  <si>
    <t>ENROLLADOR DE CABLES</t>
  </si>
  <si>
    <t>CWS</t>
  </si>
  <si>
    <t>306724 -1</t>
  </si>
  <si>
    <t>FALTA PRUEBA</t>
  </si>
  <si>
    <t>306724 -2</t>
  </si>
  <si>
    <t>F</t>
  </si>
  <si>
    <t>306724 -3</t>
  </si>
  <si>
    <t>306724 -4</t>
  </si>
  <si>
    <t>BRAZOS DE EMPUJE</t>
  </si>
  <si>
    <t>CAT 988K</t>
  </si>
  <si>
    <t xml:space="preserve">    </t>
  </si>
  <si>
    <t>CILINDRO DE VOLTEO DE BUCKET</t>
  </si>
  <si>
    <t>PC1250</t>
  </si>
  <si>
    <t>VASTAGO CCOMPLETO</t>
  </si>
  <si>
    <t>CILINDRO DE BRAZO PLUMA</t>
  </si>
  <si>
    <t>ENVIAR TUERCA DE MUESTRA</t>
  </si>
  <si>
    <t>16M</t>
  </si>
  <si>
    <t>NDT</t>
  </si>
  <si>
    <t>CILINDRO DE VOLTEO</t>
  </si>
  <si>
    <t>994K</t>
  </si>
  <si>
    <t>980H</t>
  </si>
  <si>
    <t xml:space="preserve">FALTA MEDIR </t>
  </si>
  <si>
    <t>X|</t>
  </si>
  <si>
    <t>CILINDRO DE CAMPANA</t>
  </si>
  <si>
    <t>CILINDRO DE ENSAMBLE</t>
  </si>
  <si>
    <t>CILINDRO CENTRALIZADOR</t>
  </si>
  <si>
    <t>CILINDRO DE MORDAZA</t>
  </si>
  <si>
    <t>CILINDRO DE BRAZO LATERAL</t>
  </si>
  <si>
    <t>SACAR BOCINAS</t>
  </si>
  <si>
    <t>FABRICAR SOPORTE ROSCADO</t>
  </si>
  <si>
    <t>SE COMPRA NUEVO</t>
  </si>
  <si>
    <t>CAMBIO DE VASTAGO COMPLETO</t>
  </si>
  <si>
    <t>FALTA PS35</t>
  </si>
  <si>
    <t>EXTRAER EMBOLO O FABRICAR</t>
  </si>
  <si>
    <t>CILINDRO DE WHEEL LEAN</t>
  </si>
  <si>
    <t>FABRICACION DE TRUNNION</t>
  </si>
  <si>
    <t>CILINDRO DE HYD TELESCOPICO</t>
  </si>
  <si>
    <t>CILINDRO DE TOWHAUL</t>
  </si>
  <si>
    <t>FALTA SACAT BOCINAS</t>
  </si>
  <si>
    <t>374FL</t>
  </si>
  <si>
    <t xml:space="preserve"> EN TERCERO LIMA</t>
  </si>
  <si>
    <t>se hizo fabricacion integral de cilindro</t>
  </si>
  <si>
    <t>USAR VASTAGO 315725</t>
  </si>
  <si>
    <t>PIEZA METALICA PIÑON CON RODAMIENTO</t>
  </si>
  <si>
    <t>LOBO</t>
  </si>
  <si>
    <t>SOLO PULIDO</t>
  </si>
  <si>
    <t>USAR VASTAGO 316125</t>
  </si>
  <si>
    <t>SE HIZO CMBIO DE VASTAGO POR 315225</t>
  </si>
  <si>
    <t>}</t>
  </si>
  <si>
    <t>CILINDRO DE TENSOR DE ORUGA</t>
  </si>
  <si>
    <t>PRIMERO S ECAMBIO POR LA 318425 / LUEGO SE ARMO LA 318425 CON EL CILINDRO DE LA 316725 / POR ULTIMO TODA LA OT FUE REEMPLAZADA POR LA 320025 (EN CASO DE QUERER ARMAR PEDIR TODO REPUESTOS 316725 Y CILIDRO TAPA Y PISTON DE LA 320025)</t>
  </si>
  <si>
    <t>REVISAR</t>
  </si>
  <si>
    <t>CILINDRO HIDRAULICO DE CARGADOR</t>
  </si>
  <si>
    <t>928H</t>
  </si>
  <si>
    <t>CILINDRO HIDRAULICO CENTRALIZADOR</t>
  </si>
  <si>
    <t xml:space="preserve">  </t>
  </si>
  <si>
    <t xml:space="preserve">OK  </t>
  </si>
  <si>
    <t>BRUÑIR, SI NO QUEDA SE CAMBIA EL TUBO</t>
  </si>
  <si>
    <t>SE HIZO CMBIO DE VASTAGO POR 3116725</t>
  </si>
  <si>
    <t>FALTA SACAR BOCINAS</t>
  </si>
  <si>
    <t>yayo</t>
  </si>
  <si>
    <t>SE CAMBIA, SE ARMA CIL VAS TAPA DE LA 318425 SE CAMBIA A OT 320025</t>
  </si>
  <si>
    <t xml:space="preserve">   </t>
  </si>
  <si>
    <t>CILIDNRO DE BLADETIP</t>
  </si>
  <si>
    <t>SE SCA BARRA DE STOCK</t>
  </si>
  <si>
    <t>834H</t>
  </si>
  <si>
    <t>PC2000</t>
  </si>
  <si>
    <t>CILINDRO DE BLADE TIP</t>
  </si>
  <si>
    <t>REVISAR ALOJAMIENTO</t>
  </si>
  <si>
    <t>FABRICAR CANCAMO</t>
  </si>
  <si>
    <t>930DL</t>
  </si>
  <si>
    <t>REVISAR SI SE FUE (SE MANDA COMO 3218)</t>
  </si>
  <si>
    <t>SE HACE CAMBIO POR OTRA OT</t>
  </si>
  <si>
    <t>REVISAR BLADER</t>
  </si>
  <si>
    <t>FABRICACION INTEGRAL</t>
  </si>
  <si>
    <t>FISURADO, REPARAR CON SOLDADURA</t>
  </si>
  <si>
    <t>SE SACADE LA 291524</t>
  </si>
  <si>
    <t xml:space="preserve">     </t>
  </si>
  <si>
    <t>PASA A OVER 30</t>
  </si>
  <si>
    <t>NOTA</t>
  </si>
  <si>
    <t>ES ACUMULADOR 797F</t>
  </si>
  <si>
    <t>se hace cambio con la OT 261625</t>
  </si>
  <si>
    <t xml:space="preserve">CAMBIO DE TUBO DE ACUMULADOR </t>
  </si>
  <si>
    <t>SE HACE CAMBIO DE TUBO 324325 -&gt; 325625</t>
  </si>
  <si>
    <t xml:space="preserve">NO SALE EL BALL STUD </t>
  </si>
  <si>
    <t>REQUERIMIENTO PASA DE LA 325225 A 324825</t>
  </si>
  <si>
    <t>llega sin cancamo</t>
  </si>
  <si>
    <t>SE HACE CAMBIO DE EMBOLO, SU PISTON PASA A LA 333025, DEBIDO A QUE PRESENTÓ FUGA</t>
  </si>
  <si>
    <t>SE ENVIA TUBO DE LA 324325</t>
  </si>
  <si>
    <t>FISURADO REVISAR</t>
  </si>
  <si>
    <t>BRAZO DE BOOM</t>
  </si>
  <si>
    <t>REVISAR DADO EN SIS</t>
  </si>
  <si>
    <t>CILINDRO TELESCOPICO</t>
  </si>
  <si>
    <t>ES SIN CANCAMO</t>
  </si>
  <si>
    <t xml:space="preserve"> 966H</t>
  </si>
  <si>
    <t>374DL</t>
  </si>
  <si>
    <t>mm</t>
  </si>
  <si>
    <t>in</t>
  </si>
  <si>
    <t>EXTRAER EMBOLO Y TAPA DE VASTAGO CORTADO, SE USA CANCAMO DE 324425</t>
  </si>
  <si>
    <t>SE FABRICA NUEVO</t>
  </si>
  <si>
    <t>SE TIENE QUE SOLDAR PESTAÑA DE EMBOLO</t>
  </si>
  <si>
    <t>CILINDRO DE CENTRALIZADO</t>
  </si>
  <si>
    <t>PULIDO DE PIVOTANTES</t>
  </si>
  <si>
    <t>CILINDRO DE QUIEBRE</t>
  </si>
  <si>
    <t>CILINDRO DE INTERCAMBIADOR DE BARRA</t>
  </si>
  <si>
    <t>PULIDO DE ALOJAMIENTO</t>
  </si>
  <si>
    <t>CILINDRO DE COMPUERTA</t>
  </si>
  <si>
    <t>CILINDRO DE PINZA</t>
  </si>
  <si>
    <t>PULIDO DE ROTULA</t>
  </si>
  <si>
    <t>falta pedir acero</t>
  </si>
  <si>
    <t>ICC PERU</t>
  </si>
  <si>
    <t>PRENSA HIDRAULICA MAS UNIDAD HIDRAULICA</t>
  </si>
  <si>
    <t>NO REQ</t>
  </si>
  <si>
    <t>SE HACE CAMBIO, VASTAGO DE LA 330625 PASA A LA 323525</t>
  </si>
  <si>
    <t>?</t>
  </si>
  <si>
    <t>SE MANDA A OVER 30</t>
  </si>
  <si>
    <t>PIÑON DRIVE</t>
  </si>
  <si>
    <t>+</t>
  </si>
  <si>
    <t>SE MANDA CORREO PARA DAR DE BAJA</t>
  </si>
  <si>
    <t>RELLENAR CARAS TRUNNION</t>
  </si>
  <si>
    <t>SE FABRICA EN TALLER</t>
  </si>
  <si>
    <t>SE FABRICA CANCAMO</t>
  </si>
  <si>
    <t>ARMAR CON VASTAGO DE LA 336025</t>
  </si>
  <si>
    <t>CILINDRO DE INCLINACION DE MONTACARGA</t>
  </si>
  <si>
    <t>NO REQUIERE</t>
  </si>
  <si>
    <t>CILINDRO DE DIRECCION LETOURNEAU</t>
  </si>
  <si>
    <t>LT2350</t>
  </si>
  <si>
    <t>CILINDRO DE VOLTETO DE VERTEDERA</t>
  </si>
  <si>
    <t>ARMAR CON CILINDRO 336025</t>
  </si>
  <si>
    <t>ARMAR CON TAPA 336025</t>
  </si>
  <si>
    <t>SE ARMA CON VASTAGO 336125</t>
  </si>
  <si>
    <t>MEDIR SI REQUIERE O NO</t>
  </si>
  <si>
    <t>ES FABRICACION DE BARRA Y CANCAMO</t>
  </si>
  <si>
    <t>PEDIR PERNOS</t>
  </si>
  <si>
    <t>llego roto</t>
  </si>
  <si>
    <t>CILINDRO DE VOLTEO DE STICK</t>
  </si>
  <si>
    <t>CILINDRO DE LEVANTE DE MANIPULADOR</t>
  </si>
  <si>
    <t>COMPLETO</t>
  </si>
  <si>
    <t>FABRICAR BOCINAS</t>
  </si>
  <si>
    <t>CILINDRO DE EXTENSION DE MANIPULADOR</t>
  </si>
  <si>
    <t>EXTRAER PERNO ROTO</t>
  </si>
  <si>
    <t xml:space="preserve">CILINDRO DE INCLINACION DE GARRA </t>
  </si>
  <si>
    <t>CILINDRO DE DIRECCION HYD</t>
  </si>
  <si>
    <t>992K</t>
  </si>
  <si>
    <t>E</t>
  </si>
  <si>
    <t>FABRICACION DE CANCAMO Y BARRA</t>
  </si>
  <si>
    <t>REVISAR FISURA</t>
  </si>
  <si>
    <t>revisar</t>
  </si>
  <si>
    <t>FABRICAR TAPA DE CI</t>
  </si>
  <si>
    <t>SE REPARO FISURA</t>
  </si>
  <si>
    <t>NO REQUIERE4</t>
  </si>
  <si>
    <t>FABRICAR CANCAMO / FABRICAR TAPA POSTERIOR / FABRICAR BOCINA</t>
  </si>
  <si>
    <t>FALTA SACAR BOCINA</t>
  </si>
  <si>
    <t>CAMBIO OT</t>
  </si>
  <si>
    <t>TOMAS</t>
  </si>
  <si>
    <t>LUCHO</t>
  </si>
  <si>
    <t>PULIDO</t>
  </si>
  <si>
    <t>FALTA SELLOS</t>
  </si>
  <si>
    <t>MEDIR SI SE RELLENA</t>
  </si>
  <si>
    <t xml:space="preserve"> [@RQ]</t>
  </si>
  <si>
    <t>S[@RQ]</t>
  </si>
  <si>
    <t>TUERCA NUEVA</t>
  </si>
  <si>
    <t>choque</t>
  </si>
  <si>
    <t>SE RAPARA FISURA</t>
  </si>
  <si>
    <t>WA900</t>
  </si>
  <si>
    <t>no presenta  fisura</t>
  </si>
  <si>
    <t xml:space="preserve">OK </t>
  </si>
  <si>
    <t>MAQUINAR FISURRA</t>
  </si>
  <si>
    <t>CILINDRO DE LLAVE DE QUIEBRE</t>
  </si>
  <si>
    <t>PV351</t>
  </si>
  <si>
    <t>EMERGENCIA</t>
  </si>
  <si>
    <t>FABRICACION INTEGRA</t>
  </si>
  <si>
    <t>NO REQUIERE REVISAR</t>
  </si>
  <si>
    <t>GARANTIA</t>
  </si>
  <si>
    <t>MANDAR A ENDEREZAR &amp; SI NO CAMBIO</t>
  </si>
  <si>
    <t>revisar repuestos antes de armar</t>
  </si>
  <si>
    <t>SOLDAR TOPES</t>
  </si>
  <si>
    <t>PULIDO DE BOCINAS</t>
  </si>
  <si>
    <t>REVISAR TRUNNION</t>
  </si>
  <si>
    <t>V</t>
  </si>
  <si>
    <t xml:space="preserve">CILINDRO DE CORREDERA DE GANSO </t>
  </si>
  <si>
    <t>VASTAGO DE LETOURNEAU</t>
  </si>
  <si>
    <t>L2350</t>
  </si>
  <si>
    <t>D8T</t>
  </si>
  <si>
    <t>OT</t>
  </si>
  <si>
    <t>Nombre de tarea</t>
  </si>
  <si>
    <t>Nombres de los recursos</t>
  </si>
  <si>
    <t>Duración</t>
  </si>
  <si>
    <t>Comienzo</t>
  </si>
  <si>
    <t>Fin</t>
  </si>
  <si>
    <t>% trabajo completado</t>
  </si>
  <si>
    <t>TORNO 1</t>
  </si>
  <si>
    <t>Gabriel Anco</t>
  </si>
  <si>
    <t>5.53 días</t>
  </si>
  <si>
    <t>lun 30/09/24</t>
  </si>
  <si>
    <t>lun 7/10/24</t>
  </si>
  <si>
    <t xml:space="preserve">   Corte de tapa de cilindro</t>
  </si>
  <si>
    <t>4 horas</t>
  </si>
  <si>
    <t>jue 3/10/24</t>
  </si>
  <si>
    <t xml:space="preserve">   Maquinado de diámetro de salida de cilindro</t>
  </si>
  <si>
    <t>3 horas</t>
  </si>
  <si>
    <t>4.5 horas</t>
  </si>
  <si>
    <t>vie 4/10/24</t>
  </si>
  <si>
    <t xml:space="preserve">   Corte de cilindro</t>
  </si>
  <si>
    <t>7 horas</t>
  </si>
  <si>
    <t xml:space="preserve">   Maquinado de encastre de cilindro</t>
  </si>
  <si>
    <t>TORNO 2</t>
  </si>
  <si>
    <t>Rolando Yaique</t>
  </si>
  <si>
    <t>4.42 días</t>
  </si>
  <si>
    <t>mar 1/10/24</t>
  </si>
  <si>
    <t xml:space="preserve">   Fabricación de cojinetes</t>
  </si>
  <si>
    <t>2 días</t>
  </si>
  <si>
    <t>mié 2/10/24</t>
  </si>
  <si>
    <t xml:space="preserve">   Maquinado de rosca de cilindro</t>
  </si>
  <si>
    <t xml:space="preserve">   Fabricacion de piston</t>
  </si>
  <si>
    <t>1 día</t>
  </si>
  <si>
    <t>TORNO 3</t>
  </si>
  <si>
    <t>Luis Ramos</t>
  </si>
  <si>
    <t>4.84 días?</t>
  </si>
  <si>
    <t xml:space="preserve">   Corte de vastago</t>
  </si>
  <si>
    <t>2.5 horas</t>
  </si>
  <si>
    <t xml:space="preserve">   Fabricación de cáncamo de vástago</t>
  </si>
  <si>
    <t>SOLDADURA 1</t>
  </si>
  <si>
    <t>5.79 días?</t>
  </si>
  <si>
    <t>mar 8/10/24</t>
  </si>
  <si>
    <t xml:space="preserve">   Soldadura de cilindro</t>
  </si>
  <si>
    <t>Justo Arocutipa</t>
  </si>
  <si>
    <t>11 horas</t>
  </si>
  <si>
    <t xml:space="preserve">   Soldadura de cilindro y relleno de ojo</t>
  </si>
  <si>
    <t>5 horas</t>
  </si>
  <si>
    <t xml:space="preserve">   Rellenado de tapa posterior cilindro</t>
  </si>
  <si>
    <t xml:space="preserve">   Soldadura encastre de cilindro</t>
  </si>
  <si>
    <t xml:space="preserve">   Relleno Ojo de cilindro</t>
  </si>
  <si>
    <t xml:space="preserve">   SOLDADURA 2</t>
  </si>
  <si>
    <t>5.58 días?</t>
  </si>
  <si>
    <t xml:space="preserve">   Soldadura de encastre de vástago</t>
  </si>
  <si>
    <t>Victor Caceres</t>
  </si>
  <si>
    <t xml:space="preserve">   Relleno de ojo de vástago</t>
  </si>
  <si>
    <t>1 hora</t>
  </si>
  <si>
    <t xml:space="preserve">   Extraer rótula</t>
  </si>
  <si>
    <t xml:space="preserve">   Relleno ojo vástago</t>
  </si>
  <si>
    <t xml:space="preserve">   Extraer cojinete de cilindro</t>
  </si>
  <si>
    <t>1.3 horas</t>
  </si>
  <si>
    <t xml:space="preserve">   Relleno ojo cilindro</t>
  </si>
  <si>
    <t>6.5 horas</t>
  </si>
  <si>
    <t>BRUÑIDO</t>
  </si>
  <si>
    <t>Gabriel Gallegos</t>
  </si>
  <si>
    <t>3.95 días</t>
  </si>
  <si>
    <t xml:space="preserve">   Bruñido</t>
  </si>
  <si>
    <t>EVALUACION</t>
  </si>
  <si>
    <t>4.68 días?</t>
  </si>
  <si>
    <t xml:space="preserve">   EVALUACION</t>
  </si>
  <si>
    <t>1 día?</t>
  </si>
  <si>
    <t xml:space="preserve">   DESARMADO</t>
  </si>
  <si>
    <t>1.84 días</t>
  </si>
  <si>
    <t xml:space="preserve">   PULIDO TAPA Y PISTON</t>
  </si>
  <si>
    <t>Luis Choque</t>
  </si>
  <si>
    <t xml:space="preserve">   ARMADO</t>
  </si>
  <si>
    <t>Jimmy Cuba</t>
  </si>
  <si>
    <t>Número1</t>
  </si>
  <si>
    <t>8.53 días</t>
  </si>
  <si>
    <t>vie 11/10/24</t>
  </si>
  <si>
    <t>5.5 horas</t>
  </si>
  <si>
    <t xml:space="preserve">   Rectificado de diámetro de salida y caras de brida (Cilindro)</t>
  </si>
  <si>
    <t>mié 9/10/24</t>
  </si>
  <si>
    <t>6 horas</t>
  </si>
  <si>
    <t>jue 10/10/24</t>
  </si>
  <si>
    <t>8 horas</t>
  </si>
  <si>
    <t xml:space="preserve">   Maquinado de soldadura en tapa posterior de cilindro</t>
  </si>
  <si>
    <t>8.41 días</t>
  </si>
  <si>
    <t>lun 14/10/24</t>
  </si>
  <si>
    <t xml:space="preserve">   Maquinado de barra cromada</t>
  </si>
  <si>
    <t xml:space="preserve">   Maquinado de soldadura de barra cromada</t>
  </si>
  <si>
    <t>2 horas</t>
  </si>
  <si>
    <t xml:space="preserve">   Maquinado de diám de salida de cilindro</t>
  </si>
  <si>
    <t>9 días?</t>
  </si>
  <si>
    <t xml:space="preserve">   Rectificado de alojamiento de Useal tapa</t>
  </si>
  <si>
    <t xml:space="preserve">   Corte de barra cromada</t>
  </si>
  <si>
    <t xml:space="preserve">   Maquinado de barra</t>
  </si>
  <si>
    <t>FRESA</t>
  </si>
  <si>
    <t>Jose Huamani</t>
  </si>
  <si>
    <t>2.16 días?</t>
  </si>
  <si>
    <t xml:space="preserve">   Barrenado de cilindro</t>
  </si>
  <si>
    <t>9.53 días?</t>
  </si>
  <si>
    <t>mar 15/10/24</t>
  </si>
  <si>
    <t>1.5 días</t>
  </si>
  <si>
    <t xml:space="preserve">   Soldadura de cáncamo -cilindro</t>
  </si>
  <si>
    <t>1.5 horas</t>
  </si>
  <si>
    <t xml:space="preserve">   Soldadura de vástago</t>
  </si>
  <si>
    <t>1.3 días</t>
  </si>
  <si>
    <t xml:space="preserve">   Relleno de ojo cilindro</t>
  </si>
  <si>
    <t>4.74 días?</t>
  </si>
  <si>
    <t xml:space="preserve">   &lt;Tarea nueva&gt;</t>
  </si>
  <si>
    <t>7.45 días</t>
  </si>
  <si>
    <t>2.5 días</t>
  </si>
  <si>
    <t>Espera de cromo</t>
  </si>
  <si>
    <t>9.03 días</t>
  </si>
  <si>
    <t xml:space="preserve">   Corte de cilindro (tapa trabada)</t>
  </si>
  <si>
    <t>8.91 días</t>
  </si>
  <si>
    <t>9.87 días?</t>
  </si>
  <si>
    <t xml:space="preserve">   Rectificado de alojamiento de Useal TAPA</t>
  </si>
  <si>
    <t>10.03 días?</t>
  </si>
  <si>
    <t>6.21 días</t>
  </si>
  <si>
    <t>5.05 días?</t>
  </si>
  <si>
    <t xml:space="preserve">   EVALUACION de tapa</t>
  </si>
  <si>
    <t>10 días</t>
  </si>
  <si>
    <t>mié 16/10/24</t>
  </si>
  <si>
    <t>9.58 días</t>
  </si>
  <si>
    <t xml:space="preserve">   Maquinado de encastre de tapa posterior de cilindro</t>
  </si>
  <si>
    <t>5.77 días</t>
  </si>
  <si>
    <t>9.35 días?</t>
  </si>
  <si>
    <t>7.72 días?</t>
  </si>
  <si>
    <t>11.79 días</t>
  </si>
  <si>
    <t>vie 18/10/24</t>
  </si>
  <si>
    <t>10.26 días</t>
  </si>
  <si>
    <t xml:space="preserve">   Armado de cilindro - cancamo </t>
  </si>
  <si>
    <t>3.5 horas</t>
  </si>
  <si>
    <t xml:space="preserve">   Rectificado de émbolo</t>
  </si>
  <si>
    <t xml:space="preserve">   Maquinado de encastre y espiga de vástago</t>
  </si>
  <si>
    <t>10.68 días?</t>
  </si>
  <si>
    <t>sáb 12/10/24</t>
  </si>
  <si>
    <t xml:space="preserve">   Maquinado de cilindro</t>
  </si>
  <si>
    <t>9.58 días?</t>
  </si>
  <si>
    <t xml:space="preserve">   Corte de vástago</t>
  </si>
  <si>
    <t xml:space="preserve">   Maquinado de encastre barra cromada</t>
  </si>
  <si>
    <t xml:space="preserve">   Maquinado de encastre de barra cromada</t>
  </si>
  <si>
    <t>8.97 días?</t>
  </si>
  <si>
    <t xml:space="preserve">   Soldadura de barra - cancamo</t>
  </si>
  <si>
    <t>6.95 días</t>
  </si>
  <si>
    <t>8.42 días</t>
  </si>
  <si>
    <t xml:space="preserve">   REVISAR ESTADO DE TAPA</t>
  </si>
  <si>
    <t>FALTA RECTIFICADO DE TAPA</t>
  </si>
  <si>
    <t>Avance</t>
  </si>
  <si>
    <t>Obs</t>
  </si>
  <si>
    <t>Corte de cilindro</t>
  </si>
  <si>
    <t>Maquinado de vástago</t>
  </si>
  <si>
    <t>Maquinado de vástago (encastre y espiga</t>
  </si>
  <si>
    <t xml:space="preserve">   Relleno de pivotantes</t>
  </si>
  <si>
    <t>Desarmado</t>
  </si>
  <si>
    <t>Choque</t>
  </si>
  <si>
    <t>Jimmy</t>
  </si>
  <si>
    <t>Se mandó a soldar diam exterior de tapa</t>
  </si>
  <si>
    <t>No fue posible instalar bocina de cilindro</t>
  </si>
  <si>
    <t>Pintura y embalado</t>
  </si>
  <si>
    <t>Kevin</t>
  </si>
  <si>
    <t>PULIDO TAPA Y PISTON</t>
  </si>
  <si>
    <t>19.53 días</t>
  </si>
  <si>
    <t>lun 28/10/24</t>
  </si>
  <si>
    <t xml:space="preserve">   Maquinar encastre de brida</t>
  </si>
  <si>
    <t>lun 21/10/24</t>
  </si>
  <si>
    <t>mar 22/10/24</t>
  </si>
  <si>
    <t xml:space="preserve">   Maquinar soldadura de cáncamo (encastre)</t>
  </si>
  <si>
    <t xml:space="preserve">   Armado de cilindro, para soldadura</t>
  </si>
  <si>
    <t>mié 23/10/24</t>
  </si>
  <si>
    <t xml:space="preserve">   Maquinado de caras de vástago (topes)</t>
  </si>
  <si>
    <t>jue 24/10/24</t>
  </si>
  <si>
    <t xml:space="preserve">   Maquinado de espiga</t>
  </si>
  <si>
    <t>vie 25/10/24</t>
  </si>
  <si>
    <t xml:space="preserve">   Maquinado de encastre de vástago y aproximación de medida de espiga</t>
  </si>
  <si>
    <t>18.05 días</t>
  </si>
  <si>
    <t xml:space="preserve">   Maquinado de encastre de cilindro posterior</t>
  </si>
  <si>
    <t xml:space="preserve">   Maquinado de encastre de brida de cilindro</t>
  </si>
  <si>
    <t xml:space="preserve">   Maquinado de vásatgo</t>
  </si>
  <si>
    <t>18.16 días?</t>
  </si>
  <si>
    <t>Culminar maquinado de vpastago</t>
  </si>
  <si>
    <t xml:space="preserve">   VASTAGO - Eliminar superficie roscada para luego enviar a rellenar a soldaura</t>
  </si>
  <si>
    <t xml:space="preserve">   Rectificado de alojamiento de sello principal de tapa</t>
  </si>
  <si>
    <t xml:space="preserve">   Cortar vástago</t>
  </si>
  <si>
    <t xml:space="preserve">   Maquinar espiga roscada</t>
  </si>
  <si>
    <t xml:space="preserve">   Maquinar</t>
  </si>
  <si>
    <t>18.37 días?</t>
  </si>
  <si>
    <t xml:space="preserve">   Soldadura de cara de topes de vástago</t>
  </si>
  <si>
    <t xml:space="preserve">   Soldadura de cáncamo</t>
  </si>
  <si>
    <t xml:space="preserve">   Relleno de ojo de cilindro</t>
  </si>
  <si>
    <t xml:space="preserve">   Rellenar ojo de cilindro</t>
  </si>
  <si>
    <t xml:space="preserve">   Rellenar espiga</t>
  </si>
  <si>
    <t xml:space="preserve">   Recuperar con soldadura superficie externa de tapa</t>
  </si>
  <si>
    <t>14.53 días</t>
  </si>
  <si>
    <t>8.47 días?</t>
  </si>
  <si>
    <t xml:space="preserve">   PEDIR BARRA CROMADA</t>
  </si>
  <si>
    <t>16.21 días</t>
  </si>
  <si>
    <t xml:space="preserve">   PULIDO</t>
  </si>
  <si>
    <t>maquinado de soldadura de cáncamo</t>
  </si>
  <si>
    <t>Maquinado de diámetro de salida de cilindro</t>
  </si>
  <si>
    <t>Descripcion</t>
  </si>
  <si>
    <t>Modelo</t>
  </si>
  <si>
    <t>gabriel Anco</t>
  </si>
  <si>
    <t>sáb 26/10/24</t>
  </si>
  <si>
    <t>Maquinado de encastre de brida de cilindro</t>
  </si>
  <si>
    <t>maquinado de cilindro</t>
  </si>
  <si>
    <t>Maquinado de soldadura</t>
  </si>
  <si>
    <t>Corte de vástago</t>
  </si>
  <si>
    <t>Barrenado de cilindro</t>
  </si>
  <si>
    <t>barrenado de vástago</t>
  </si>
  <si>
    <t>Relleno ojo vastago</t>
  </si>
  <si>
    <t>Relleno de encastre de tubo posterior</t>
  </si>
  <si>
    <t>Relleno de brida de cilindro</t>
  </si>
  <si>
    <t xml:space="preserve">Evalaucion </t>
  </si>
  <si>
    <t>Desarmado de rueda</t>
  </si>
  <si>
    <t>Luis Huert</t>
  </si>
  <si>
    <t>24 días?</t>
  </si>
  <si>
    <t>mar 5/11/24</t>
  </si>
  <si>
    <t>vie 1/11/24</t>
  </si>
  <si>
    <t>lun 4/11/24</t>
  </si>
  <si>
    <t>24.16 días?</t>
  </si>
  <si>
    <t xml:space="preserve">   Barrenado de vastago</t>
  </si>
  <si>
    <t xml:space="preserve">   Barrenado de vástago</t>
  </si>
  <si>
    <t xml:space="preserve">   Soldadura de barra cancamo</t>
  </si>
  <si>
    <t>23 días?</t>
  </si>
  <si>
    <t>Luis Huerta / Gabriel gallegos</t>
  </si>
  <si>
    <t>Revisar si está bruñido</t>
  </si>
  <si>
    <t>Revisar vástago</t>
  </si>
  <si>
    <t>28.58 días?</t>
  </si>
  <si>
    <t>mar 12/11/24</t>
  </si>
  <si>
    <t xml:space="preserve">   Maquinado de espiga y soldadura</t>
  </si>
  <si>
    <t>mié 6/11/24</t>
  </si>
  <si>
    <t>jue 7/11/24</t>
  </si>
  <si>
    <t xml:space="preserve">   Maquinar encastre de vásatgo y aproximar espiga</t>
  </si>
  <si>
    <t>vie 8/11/24</t>
  </si>
  <si>
    <t>8.5 horas</t>
  </si>
  <si>
    <t>lun 11/11/24</t>
  </si>
  <si>
    <t xml:space="preserve">   Encastre de tubo nuevo</t>
  </si>
  <si>
    <t>6.68 días</t>
  </si>
  <si>
    <t>jue 31/10/24</t>
  </si>
  <si>
    <t xml:space="preserve">   Maquinado de brida</t>
  </si>
  <si>
    <t xml:space="preserve">   Maquinado de tubo</t>
  </si>
  <si>
    <t xml:space="preserve">   Maquinado de tubo de cilindro</t>
  </si>
  <si>
    <t>26.47 días</t>
  </si>
  <si>
    <t xml:space="preserve">   Luis Ramos</t>
  </si>
  <si>
    <t>Maquinado de dados de anclaje</t>
  </si>
  <si>
    <t>Maquinar tapa</t>
  </si>
  <si>
    <t>Maquinado de barra cromada</t>
  </si>
  <si>
    <t>Maquinar soldadura de vástago</t>
  </si>
  <si>
    <t>23.63 días?</t>
  </si>
  <si>
    <t>7.32 días?</t>
  </si>
  <si>
    <t>mié 30/10/24</t>
  </si>
  <si>
    <t>SOLDADURA 2</t>
  </si>
  <si>
    <t>6.37 días?</t>
  </si>
  <si>
    <t>0.79 días</t>
  </si>
  <si>
    <t>0.11 días</t>
  </si>
  <si>
    <t>Falta bruñir</t>
  </si>
  <si>
    <t>Falta bruñir, revisar vastago</t>
  </si>
  <si>
    <t>Falta barrenar cilindro, rectificar tapa?</t>
  </si>
  <si>
    <t>Revisar vastago, soldadura</t>
  </si>
  <si>
    <t>Revisar ojo cilindro</t>
  </si>
  <si>
    <t>Falta barrenar vastago</t>
  </si>
  <si>
    <t>mié 13/11/24</t>
  </si>
  <si>
    <t>Falta barrenar cilindro y vastago</t>
  </si>
  <si>
    <t>Falta barrenar cilindro y vástago</t>
  </si>
  <si>
    <t>jue 14/11/24</t>
  </si>
  <si>
    <t>36.78 días?</t>
  </si>
  <si>
    <t>1.2 días</t>
  </si>
  <si>
    <t xml:space="preserve">   Corte de cilindro (para evaluar)</t>
  </si>
  <si>
    <t xml:space="preserve">   Cortar cilindro</t>
  </si>
  <si>
    <t xml:space="preserve">   Rectificar diámetro de salida</t>
  </si>
  <si>
    <t>37.36 días?</t>
  </si>
  <si>
    <t xml:space="preserve">   Maquinado de tubo nuevo</t>
  </si>
  <si>
    <t xml:space="preserve">   Fabricacion de horquilla</t>
  </si>
  <si>
    <t>38.63 días?</t>
  </si>
  <si>
    <t xml:space="preserve">   Culminar maquinado de espiga</t>
  </si>
  <si>
    <t xml:space="preserve">   Rectificado de alojamientos de tapa</t>
  </si>
  <si>
    <t xml:space="preserve">   Cortar vastago</t>
  </si>
  <si>
    <t xml:space="preserve">   Rectificar soldadura en canal de Oring de tapa</t>
  </si>
  <si>
    <t>17 días</t>
  </si>
  <si>
    <t xml:space="preserve">   Relleno de cáncamo</t>
  </si>
  <si>
    <t>10 horas</t>
  </si>
  <si>
    <t xml:space="preserve">   Soldadura de dados de anclaje</t>
  </si>
  <si>
    <t xml:space="preserve">   Soldadura de tubo</t>
  </si>
  <si>
    <t xml:space="preserve">   Relleno ojo vastago</t>
  </si>
  <si>
    <t xml:space="preserve">   Soldadura en canal de Oring</t>
  </si>
  <si>
    <t>15.84 días?</t>
  </si>
  <si>
    <t xml:space="preserve">   Sacar cojinetes de trunnion</t>
  </si>
  <si>
    <t xml:space="preserve">   Sacar cojinete de vástago</t>
  </si>
  <si>
    <t xml:space="preserve">   Sacar cojinete cilindro</t>
  </si>
  <si>
    <t xml:space="preserve">   Sacar cojinete vastago</t>
  </si>
  <si>
    <t xml:space="preserve">   Soldadura de vastago</t>
  </si>
  <si>
    <t xml:space="preserve">   Soldadura de Trunnion</t>
  </si>
  <si>
    <t>37.74 días?</t>
  </si>
  <si>
    <t xml:space="preserve">   Llevar a cromo</t>
  </si>
  <si>
    <t>72.96 días?</t>
  </si>
  <si>
    <t>jue 16/01/25</t>
  </si>
  <si>
    <t xml:space="preserve">   Maquinado de espiga de vástago</t>
  </si>
  <si>
    <t>2.3 días</t>
  </si>
  <si>
    <t>mar 7/01/25</t>
  </si>
  <si>
    <t>jue 9/01/25</t>
  </si>
  <si>
    <t>2.4 días</t>
  </si>
  <si>
    <t>mar 14/01/25</t>
  </si>
  <si>
    <t xml:space="preserve">   Maquinado de alojamiento de bocinas de cilindro</t>
  </si>
  <si>
    <t>mié 15/01/25</t>
  </si>
  <si>
    <t>50.24 días?</t>
  </si>
  <si>
    <t xml:space="preserve">   Fabricación de barra de vástago</t>
  </si>
  <si>
    <t>vie 10/01/25</t>
  </si>
  <si>
    <t>lun 13/01/25</t>
  </si>
  <si>
    <t>72.57 días</t>
  </si>
  <si>
    <t xml:space="preserve">   Fabricación de cilindro</t>
  </si>
  <si>
    <t>mié 8/01/25</t>
  </si>
  <si>
    <t xml:space="preserve">   Fabricación de vástago</t>
  </si>
  <si>
    <t xml:space="preserve">   Pulido de vástago</t>
  </si>
  <si>
    <t xml:space="preserve">   Fabricación de contratapa</t>
  </si>
  <si>
    <t xml:space="preserve">   Rectificado de cara lateral de émbolo</t>
  </si>
  <si>
    <t>1.7 horas</t>
  </si>
  <si>
    <t xml:space="preserve">   Fabricación de cáncamo</t>
  </si>
  <si>
    <t xml:space="preserve">   Fabricación de bocinas</t>
  </si>
  <si>
    <t xml:space="preserve">   Rectificado de tapa</t>
  </si>
  <si>
    <t>49.07 días</t>
  </si>
  <si>
    <t>5.2 horas</t>
  </si>
  <si>
    <t>69.05 días?</t>
  </si>
  <si>
    <t xml:space="preserve">   Soldar cilindro</t>
  </si>
  <si>
    <t xml:space="preserve">   Soldar vastago</t>
  </si>
  <si>
    <t xml:space="preserve">   Reparar cáncamo</t>
  </si>
  <si>
    <t>32.47 días?</t>
  </si>
  <si>
    <t>jue 19/12/24</t>
  </si>
  <si>
    <t>SOLDADURA 3</t>
  </si>
  <si>
    <t>Miguel Arocutipa</t>
  </si>
  <si>
    <t>18.72 días?</t>
  </si>
  <si>
    <t>lun 16/12/24</t>
  </si>
  <si>
    <t xml:space="preserve">   Sacar bocinas de cilindro</t>
  </si>
  <si>
    <t xml:space="preserve">   Sacar bocina de cilindro</t>
  </si>
  <si>
    <t xml:space="preserve">   Rellenado de alojamientos de cilindro</t>
  </si>
  <si>
    <t xml:space="preserve">   SOLDADURA DE EXTERIOR DE TOMA Y BRIDA DE CILINDRO</t>
  </si>
  <si>
    <t xml:space="preserve">   Relleno de vástago</t>
  </si>
  <si>
    <t>29.47 días</t>
  </si>
  <si>
    <t>mar 26/11/24</t>
  </si>
  <si>
    <t xml:space="preserve">   Bruñido de cilindro</t>
  </si>
  <si>
    <t>Desarmado de componente</t>
  </si>
  <si>
    <t>Armado</t>
  </si>
  <si>
    <t xml:space="preserve">   Culminar Rectificar rosca de cilindro</t>
  </si>
  <si>
    <t xml:space="preserve">   Maquinar rosca de sobretapa</t>
  </si>
  <si>
    <t xml:space="preserve"> Culminar  Fabricación de barra de vástago</t>
  </si>
  <si>
    <t xml:space="preserve">   Dar ajuste de brida para embonar en cilindro</t>
  </si>
  <si>
    <t xml:space="preserve">   Culminar Fabricación de vástago</t>
  </si>
  <si>
    <t xml:space="preserve">   Fresado de brida</t>
  </si>
  <si>
    <t>Recuperación de cancamo de cilindro</t>
  </si>
  <si>
    <t>Justo</t>
  </si>
  <si>
    <t>VARIOS</t>
  </si>
  <si>
    <t>Relleno de vástago</t>
  </si>
  <si>
    <t>Hacer listado de sellos</t>
  </si>
  <si>
    <t>TALLER</t>
  </si>
  <si>
    <t>Colocar en pallet para despacho</t>
  </si>
  <si>
    <t>Piero</t>
  </si>
  <si>
    <t xml:space="preserve">   Maquinado de cancamo de tubo</t>
  </si>
  <si>
    <t xml:space="preserve">   Maquinado de encastre de tubo</t>
  </si>
  <si>
    <t xml:space="preserve">   Alineamiento de tubo</t>
  </si>
  <si>
    <t xml:space="preserve">   Maquinado de barra </t>
  </si>
  <si>
    <t>Alonzo Otazu</t>
  </si>
  <si>
    <t xml:space="preserve">   Maquinado de trunnion</t>
  </si>
  <si>
    <t xml:space="preserve">   Maquinado de soldadura</t>
  </si>
  <si>
    <t xml:space="preserve">   Extraer tubo de brida</t>
  </si>
  <si>
    <t xml:space="preserve">   Corte de vastagos</t>
  </si>
  <si>
    <t xml:space="preserve">   Fabricacion de bocinas</t>
  </si>
  <si>
    <t xml:space="preserve">   Maquinado de tapa</t>
  </si>
  <si>
    <t xml:space="preserve">   Corte de tubo</t>
  </si>
  <si>
    <t xml:space="preserve">   Barrenado de tapa posterior de cilindro</t>
  </si>
  <si>
    <t xml:space="preserve">   Agujeros de cilindro</t>
  </si>
  <si>
    <t xml:space="preserve">   Agujeros de tapa</t>
  </si>
  <si>
    <t xml:space="preserve">   Soldadura de cancamo de cilindro</t>
  </si>
  <si>
    <t xml:space="preserve">   Relleno de caras de vástago</t>
  </si>
  <si>
    <t xml:space="preserve">   Soldadura de trunnion</t>
  </si>
  <si>
    <t xml:space="preserve">   Soldadura de trunnion de cilindro</t>
  </si>
  <si>
    <t xml:space="preserve">   Sacar cojiente de cilindro</t>
  </si>
  <si>
    <t xml:space="preserve">   Soldadura de alojamiento de bocina stop de cilindro</t>
  </si>
  <si>
    <t>118.05 días?</t>
  </si>
  <si>
    <t>98.05 días</t>
  </si>
  <si>
    <t>118.42 días</t>
  </si>
  <si>
    <t>98.58 días?</t>
  </si>
  <si>
    <t>101.43 días?</t>
  </si>
  <si>
    <t>Duración programada</t>
  </si>
  <si>
    <t>Duración Real -</t>
  </si>
  <si>
    <t>Diferencia</t>
  </si>
  <si>
    <t>1265.5 horas?</t>
  </si>
  <si>
    <t>-1 día</t>
  </si>
  <si>
    <t>0 horas</t>
  </si>
  <si>
    <t>mar 15/04/25</t>
  </si>
  <si>
    <t xml:space="preserve">   Maquinado de encastre de tubo y diam ext</t>
  </si>
  <si>
    <t>16 horas</t>
  </si>
  <si>
    <t>-12 horas</t>
  </si>
  <si>
    <t>mié 9/04/25</t>
  </si>
  <si>
    <t>jue 10/04/25</t>
  </si>
  <si>
    <t>1112.17 horas?</t>
  </si>
  <si>
    <t>mar 22/04/25</t>
  </si>
  <si>
    <t>-5 horas</t>
  </si>
  <si>
    <t>Fabricacion de cancamo</t>
  </si>
  <si>
    <t>1261.04 horas</t>
  </si>
  <si>
    <t>lun 14/04/25</t>
  </si>
  <si>
    <t xml:space="preserve">   Fabricacion integral de cilindro de garra</t>
  </si>
  <si>
    <t>-28.5 horas</t>
  </si>
  <si>
    <t xml:space="preserve">   Pulido de vastago</t>
  </si>
  <si>
    <t>-1 hora</t>
  </si>
  <si>
    <t>1225.2 horas?</t>
  </si>
  <si>
    <t xml:space="preserve">   Agujero de grasera de vastago</t>
  </si>
  <si>
    <t>-2.5 horas</t>
  </si>
  <si>
    <t>5.53 horas</t>
  </si>
  <si>
    <t>-5.53 horas</t>
  </si>
  <si>
    <t>vie 11/04/25</t>
  </si>
  <si>
    <t xml:space="preserve">   MANDRINO</t>
  </si>
  <si>
    <t>-1225.2 horas</t>
  </si>
  <si>
    <t>mar 8/04/25</t>
  </si>
  <si>
    <t xml:space="preserve">   Culminar barrenado de vástago</t>
  </si>
  <si>
    <t>-2 horas</t>
  </si>
  <si>
    <t xml:space="preserve">   Fabricaicon de dados de anclaje</t>
  </si>
  <si>
    <t>3 horas?</t>
  </si>
  <si>
    <t>-9.5 horas</t>
  </si>
  <si>
    <t>1108.67 horas?</t>
  </si>
  <si>
    <t>lun 21/04/25</t>
  </si>
  <si>
    <t>1.4 días</t>
  </si>
  <si>
    <t>-13.3 horas</t>
  </si>
  <si>
    <t>-1.5 horas</t>
  </si>
  <si>
    <t>-8 horas</t>
  </si>
  <si>
    <t>SOLDADURA</t>
  </si>
  <si>
    <t>Giancarlo</t>
  </si>
  <si>
    <t>Relleno ojo vástago</t>
  </si>
  <si>
    <t>Giancarlo Leon</t>
  </si>
  <si>
    <t>-3.5 horas</t>
  </si>
  <si>
    <t>Sacar bocina de cilindro</t>
  </si>
  <si>
    <t>-4 horas</t>
  </si>
  <si>
    <t>Relleno ojo cilindro</t>
  </si>
  <si>
    <t>44.5 horas?</t>
  </si>
  <si>
    <t>-44.5 horas</t>
  </si>
  <si>
    <t>Ricardo</t>
  </si>
  <si>
    <t>19 horas</t>
  </si>
  <si>
    <t xml:space="preserve">   Maquinado de soldadura de vastago + pulido</t>
  </si>
  <si>
    <t>-3 horas</t>
  </si>
  <si>
    <t>jue 24/04/25</t>
  </si>
  <si>
    <t>0.5 horas</t>
  </si>
  <si>
    <t xml:space="preserve">   Fabricacion de cancamo</t>
  </si>
  <si>
    <t>-6 horas</t>
  </si>
  <si>
    <t xml:space="preserve">   Rectificado de diámetro de salida de cilindro</t>
  </si>
  <si>
    <t>0.6 horas</t>
  </si>
  <si>
    <t>-0.4 horas</t>
  </si>
  <si>
    <t>0.8 horas</t>
  </si>
  <si>
    <t xml:space="preserve">   Centrado de vástago en torno para soldadura</t>
  </si>
  <si>
    <t>0.2 horas</t>
  </si>
  <si>
    <t xml:space="preserve">   Centrado de barra en torno</t>
  </si>
  <si>
    <t>-0.5 horas</t>
  </si>
  <si>
    <t xml:space="preserve">   Fabricacion de barra</t>
  </si>
  <si>
    <t>0 horas?</t>
  </si>
  <si>
    <t>vie 17/10/25</t>
  </si>
  <si>
    <t xml:space="preserve">   Culminar barrenado + Agujero de grasera de vastago</t>
  </si>
  <si>
    <t xml:space="preserve">   Maquinado de ranuras de tapa</t>
  </si>
  <si>
    <t xml:space="preserve">   Barrenado de vastago + Soldadura de aloj en maquina</t>
  </si>
  <si>
    <t xml:space="preserve">   Barrenaod de vastago</t>
  </si>
  <si>
    <t>1.6 días</t>
  </si>
  <si>
    <t>1.9 horas</t>
  </si>
  <si>
    <t>-7 horas</t>
  </si>
  <si>
    <t>1.8 horas</t>
  </si>
  <si>
    <t>1280.17 horas?</t>
  </si>
  <si>
    <t>9 horas</t>
  </si>
  <si>
    <t>-9 horas</t>
  </si>
  <si>
    <t>1131.87 horas?</t>
  </si>
  <si>
    <t xml:space="preserve">   Fabricacion de barra cromada</t>
  </si>
  <si>
    <t>-4.5 horas</t>
  </si>
  <si>
    <t>1270.29 horas</t>
  </si>
  <si>
    <t xml:space="preserve">   Fabricacion de pin</t>
  </si>
  <si>
    <t>2258.87 horas?</t>
  </si>
  <si>
    <t>MANDRINO</t>
  </si>
  <si>
    <t>Barrenaod de vastago</t>
  </si>
  <si>
    <t>1109.17 horas?</t>
  </si>
  <si>
    <t>Esmerilado de caras de cancamo</t>
  </si>
  <si>
    <t>Amarrado de vastago con tapa y piston</t>
  </si>
  <si>
    <t>1290.22 horas?</t>
  </si>
  <si>
    <t xml:space="preserve">   Fabricacion de barra de vástago</t>
  </si>
  <si>
    <t>-11.4 horas</t>
  </si>
  <si>
    <t>1299.47 horas?</t>
  </si>
  <si>
    <t>vie 18/04/25</t>
  </si>
  <si>
    <t>sáb 12/04/25</t>
  </si>
  <si>
    <t xml:space="preserve">   Refrentado de piston</t>
  </si>
  <si>
    <t xml:space="preserve">   Maquinado de soldadura + rosca de vastago + pulido</t>
  </si>
  <si>
    <t>1285.29 horas?</t>
  </si>
  <si>
    <t>mié 16/04/25</t>
  </si>
  <si>
    <t>306724 - 4</t>
  </si>
  <si>
    <t xml:space="preserve">   Fabricacion integral de cilindro</t>
  </si>
  <si>
    <t>-23.75 horas</t>
  </si>
  <si>
    <t xml:space="preserve">   Maquinado de alojamiento de seager de cilindro</t>
  </si>
  <si>
    <t xml:space="preserve">   Fabricacion de 3 pin</t>
  </si>
  <si>
    <t>2460.87 horas?</t>
  </si>
  <si>
    <t>jue 16/10/25</t>
  </si>
  <si>
    <t>Barrenado de vástago</t>
  </si>
  <si>
    <t>-5.5 horas</t>
  </si>
  <si>
    <t>1134.62 horas?</t>
  </si>
  <si>
    <t>mié 23/04/25</t>
  </si>
  <si>
    <t xml:space="preserve">   Soldadura de encastre de tapa post + tubo</t>
  </si>
  <si>
    <t xml:space="preserve">   Soldadura de brida</t>
  </si>
  <si>
    <t xml:space="preserve">   Soldadura de dados de anclaje + relleno de alojamientos</t>
  </si>
  <si>
    <t>Reparar fisuras de trunnion</t>
  </si>
  <si>
    <t>Soldadura de vástago</t>
  </si>
  <si>
    <t>52.5 horas?</t>
  </si>
  <si>
    <t>-52.5 horas</t>
  </si>
  <si>
    <t>Culminar Armado</t>
  </si>
  <si>
    <t>9.5 horas?</t>
  </si>
  <si>
    <t>Armado (espera de vastago)</t>
  </si>
  <si>
    <t>1302.02 horas?</t>
  </si>
  <si>
    <t>-12.35 horas</t>
  </si>
  <si>
    <t>jue 17/04/25</t>
  </si>
  <si>
    <t>1305.17 horas?</t>
  </si>
  <si>
    <t>1290.29 horas</t>
  </si>
  <si>
    <t>Barrenado de vastago</t>
  </si>
  <si>
    <t>1130.02 horas?</t>
  </si>
  <si>
    <t xml:space="preserve">   Culminar soldadura de union</t>
  </si>
  <si>
    <t xml:space="preserve">   Fabricacionde soportes de anclaje</t>
  </si>
  <si>
    <t xml:space="preserve">   Relleno de alojamiento</t>
  </si>
  <si>
    <t>Soldadura de vástago + Relleno de alojamiento</t>
  </si>
  <si>
    <t>Relleno de alojamiento de cilindro</t>
  </si>
  <si>
    <t>Relleno de alojamientos</t>
  </si>
  <si>
    <t>Armado de garra</t>
  </si>
  <si>
    <t>Culminar armado (demora por reproceso de vastago)</t>
  </si>
  <si>
    <t xml:space="preserve">Armado </t>
  </si>
  <si>
    <t>Pulido + Amarrado de vastago con tapa</t>
  </si>
  <si>
    <t>1306.02 horas?</t>
  </si>
  <si>
    <t xml:space="preserve">   Culminar fabricacion de barra de vástago</t>
  </si>
  <si>
    <t xml:space="preserve">   Colocado de cilindro en torno para soldadura</t>
  </si>
  <si>
    <t>1328.17 horas?</t>
  </si>
  <si>
    <t xml:space="preserve">   Culminado de maquinado de barra cromada</t>
  </si>
  <si>
    <t>1300.67 horas</t>
  </si>
  <si>
    <t>Fabricacion de barra</t>
  </si>
  <si>
    <t>7.5 horas</t>
  </si>
  <si>
    <t>-7.5 horas</t>
  </si>
  <si>
    <t xml:space="preserve">  Culminar Barrenado de cilindro</t>
  </si>
  <si>
    <t xml:space="preserve">   Barrenado de vástago a estandar (Se fabricará bocina)</t>
  </si>
  <si>
    <t xml:space="preserve"> Barrenado de cilindro ( a espera de culminar maquinado de Alonzo Otazu)</t>
  </si>
  <si>
    <t>1137.52 horas?</t>
  </si>
  <si>
    <t>Armado de cilindro</t>
  </si>
  <si>
    <t>Armado de cilindro EMERGENCIA</t>
  </si>
  <si>
    <t>Iniciar con el pulido de tapa y piston</t>
  </si>
  <si>
    <t>1267.67 horas?</t>
  </si>
  <si>
    <t xml:space="preserve">   Pulido de tapa </t>
  </si>
  <si>
    <t>Gabrie Gallegos</t>
  </si>
  <si>
    <t xml:space="preserve">   Pulido de tapa + colocar sellos </t>
  </si>
  <si>
    <t>Bruruñido de cilindros</t>
  </si>
  <si>
    <t xml:space="preserve">   Maquinado de encastre de brida</t>
  </si>
  <si>
    <t xml:space="preserve">   Maquinado de encastre de tapa post de cilindro</t>
  </si>
  <si>
    <t>1327.87 horas?</t>
  </si>
  <si>
    <t xml:space="preserve">   Maquinado de soldadura de vastago</t>
  </si>
  <si>
    <t>-1.7 horas</t>
  </si>
  <si>
    <t>1309.42 horas</t>
  </si>
  <si>
    <t xml:space="preserve">   Culminar maquinado de encastre</t>
  </si>
  <si>
    <t>1166.02 horas?</t>
  </si>
  <si>
    <t>mar 29/04/25</t>
  </si>
  <si>
    <t>Rlleno de alojamiento de vastago</t>
  </si>
  <si>
    <t>938.17 horas?</t>
  </si>
  <si>
    <t>Armado de suspension delantera</t>
  </si>
  <si>
    <t>1317.27 horas?</t>
  </si>
  <si>
    <t>1343.17 horas?</t>
  </si>
  <si>
    <t>lun 28/04/25</t>
  </si>
  <si>
    <t xml:space="preserve">   Rectificado de rosca de embolo</t>
  </si>
  <si>
    <t>1321.92 horas</t>
  </si>
  <si>
    <t xml:space="preserve">   Maquinado de encastre de cancamo</t>
  </si>
  <si>
    <t xml:space="preserve">Maquinado de agujeros </t>
  </si>
  <si>
    <t xml:space="preserve">   Preparacion de dados de anclaje</t>
  </si>
  <si>
    <t>Soldadura de vastago + relleno de ojo</t>
  </si>
  <si>
    <t>1324.67 horas?</t>
  </si>
  <si>
    <t>12 horas</t>
  </si>
  <si>
    <t>15 horas</t>
  </si>
  <si>
    <t>1343.67 horas?</t>
  </si>
  <si>
    <t>1332.67 horas</t>
  </si>
  <si>
    <t>1168.32 horas?</t>
  </si>
  <si>
    <t>mié 30/04/25</t>
  </si>
  <si>
    <t>Relleno de alojamiento de Vástago</t>
  </si>
  <si>
    <t>1353.67 horas?</t>
  </si>
  <si>
    <t>1339.17 horas?</t>
  </si>
  <si>
    <t>vie 25/04/25</t>
  </si>
  <si>
    <t xml:space="preserve">   Rectifiacdo de tapa (ampliar canal de buffer +2.5</t>
  </si>
  <si>
    <t>1364.42 horas</t>
  </si>
  <si>
    <t>-14.25 horas</t>
  </si>
  <si>
    <t>1220.02 horas?</t>
  </si>
  <si>
    <t>mié 7/05/25</t>
  </si>
  <si>
    <t>Relleno de aljamiento de vastago</t>
  </si>
  <si>
    <t>Soldadura de cilindro + relleno de alojamiento</t>
  </si>
  <si>
    <t>959.17 horas?</t>
  </si>
  <si>
    <t>Preparación para armado ( a espera de sellos)</t>
  </si>
  <si>
    <t xml:space="preserve">       </t>
  </si>
  <si>
    <t>1366.67 horas?</t>
  </si>
  <si>
    <t xml:space="preserve">   Pulido de tapa en torno</t>
  </si>
  <si>
    <t>1148.67 horas</t>
  </si>
  <si>
    <t>Refrentado de piston</t>
  </si>
  <si>
    <t>1351.42 horas</t>
  </si>
  <si>
    <t xml:space="preserve">   Fabricacion integral de cilindro (cilindro y vastago)</t>
  </si>
  <si>
    <t>1227.62 horas?</t>
  </si>
  <si>
    <t>jue 8/05/25</t>
  </si>
  <si>
    <t>1.1 días</t>
  </si>
  <si>
    <t>-10.45 horas</t>
  </si>
  <si>
    <t xml:space="preserve">   Soldadura de ext tapa</t>
  </si>
  <si>
    <t>Soldadura de vastago</t>
  </si>
  <si>
    <t>Soldadura de vástago + relleno de alojamiento</t>
  </si>
  <si>
    <t>1337.67 horas?</t>
  </si>
  <si>
    <t xml:space="preserve">   Armado de cilindro</t>
  </si>
  <si>
    <t>Culminar prueba hidraulica</t>
  </si>
  <si>
    <t>Armado de suspension delantera (espera de bala)</t>
  </si>
  <si>
    <t>1377.67 horas?</t>
  </si>
  <si>
    <t xml:space="preserve">   Fabricacion de barra de vastago</t>
  </si>
  <si>
    <t>1158.17 horas</t>
  </si>
  <si>
    <t xml:space="preserve">   Fabricacion de bocina</t>
  </si>
  <si>
    <t>1357.64 horas</t>
  </si>
  <si>
    <t>&lt;Tarea nueva&gt;</t>
  </si>
  <si>
    <t>1387.67 horas?</t>
  </si>
  <si>
    <t>vie 2/05/25</t>
  </si>
  <si>
    <t xml:space="preserve">   Esmerilado de tapa</t>
  </si>
  <si>
    <t xml:space="preserve">   Soldadura de vástago + relleno de alojamiento</t>
  </si>
  <si>
    <t>Yayo</t>
  </si>
  <si>
    <t>1371.67 horas?</t>
  </si>
  <si>
    <t>1162.67 horas</t>
  </si>
  <si>
    <t xml:space="preserve">   Fabricacion de vastago</t>
  </si>
  <si>
    <t>1394.67 horas?</t>
  </si>
  <si>
    <t>lun 5/05/25</t>
  </si>
  <si>
    <t>1163.67 horas?</t>
  </si>
  <si>
    <t>133.5 horas</t>
  </si>
  <si>
    <t>1401.17 horas?</t>
  </si>
  <si>
    <t>Prueba hidraulica</t>
  </si>
  <si>
    <t>1413.67 horas?</t>
  </si>
  <si>
    <t>mar 6/05/25</t>
  </si>
  <si>
    <t>1245.17 horas?</t>
  </si>
  <si>
    <t>mié 14/05/25</t>
  </si>
  <si>
    <t xml:space="preserve">   Colocado de dados de anclaje</t>
  </si>
  <si>
    <t>1375.72 horas</t>
  </si>
  <si>
    <t>1240.67 horas?</t>
  </si>
  <si>
    <t>lun 12/05/25</t>
  </si>
  <si>
    <t>Relleno de alojamiento de vastago</t>
  </si>
  <si>
    <t>Evaluacion</t>
  </si>
  <si>
    <t>Luis Huerta</t>
  </si>
  <si>
    <t>1415.17 horas?</t>
  </si>
  <si>
    <t>1198.67 horas</t>
  </si>
  <si>
    <t xml:space="preserve">   Refrentado de cara lateral de piston</t>
  </si>
  <si>
    <t xml:space="preserve">   Corte de cilindro para extracción</t>
  </si>
  <si>
    <t>167 horas</t>
  </si>
  <si>
    <t>1234.17 horas?</t>
  </si>
  <si>
    <t>Culminar armado</t>
  </si>
  <si>
    <t>Gallegos</t>
  </si>
  <si>
    <t>1431.17 horas?</t>
  </si>
  <si>
    <t xml:space="preserve">   Maquinado de tubo </t>
  </si>
  <si>
    <t>1208.67 horas</t>
  </si>
  <si>
    <t>1429.17 horas?</t>
  </si>
  <si>
    <t xml:space="preserve">   Destruir espiga de vastago</t>
  </si>
  <si>
    <t xml:space="preserve">   Cortar vastago + encastre de cancamo</t>
  </si>
  <si>
    <t xml:space="preserve">   Maquinar barra</t>
  </si>
  <si>
    <t>173.5 horas</t>
  </si>
  <si>
    <t>1249.67 horas?</t>
  </si>
  <si>
    <t>mar 13/05/25</t>
  </si>
  <si>
    <t>Culminar relleno de cilindro</t>
  </si>
  <si>
    <t xml:space="preserve">   Relleno y esmerilado de tapa</t>
  </si>
  <si>
    <t>Preparacion de componentes para Armado</t>
  </si>
  <si>
    <t>1449.07 horas?</t>
  </si>
  <si>
    <t>vie 9/05/25</t>
  </si>
  <si>
    <t>1237.67 horas?</t>
  </si>
  <si>
    <t>1435.67 horas</t>
  </si>
  <si>
    <t>193 horas</t>
  </si>
  <si>
    <t xml:space="preserve">   Maquinado de cara de trunnion</t>
  </si>
  <si>
    <t>1257.17 horas?</t>
  </si>
  <si>
    <t xml:space="preserve">   Relleno de alojamiento de vastago</t>
  </si>
  <si>
    <t xml:space="preserve">   Reparar fisura de cilindro</t>
  </si>
  <si>
    <t>Relleno alojamiento de vastago</t>
  </si>
  <si>
    <t>Soldadura de cilindro</t>
  </si>
  <si>
    <t>Sacar bocina de vástago</t>
  </si>
  <si>
    <t>Preparacion de componentes para armado</t>
  </si>
  <si>
    <t>1445.67 horas?</t>
  </si>
  <si>
    <t>1244.67 horas?</t>
  </si>
  <si>
    <t>1447.67 horas</t>
  </si>
  <si>
    <t>201.5 horas</t>
  </si>
  <si>
    <t>1274.17 horas?</t>
  </si>
  <si>
    <t>vie 16/05/25</t>
  </si>
  <si>
    <t>1487.17 horas?</t>
  </si>
  <si>
    <t xml:space="preserve">   Maquinado de cara de topes</t>
  </si>
  <si>
    <t xml:space="preserve">   Sacar tapa posterior de tubo</t>
  </si>
  <si>
    <t>1275.67 horas</t>
  </si>
  <si>
    <t>lun 19/05/25</t>
  </si>
  <si>
    <t xml:space="preserve">   Corte de cilindro (a espera de revision)</t>
  </si>
  <si>
    <t>1463.97 horas</t>
  </si>
  <si>
    <t>-8.5 horas</t>
  </si>
  <si>
    <t>1452.67 horas?</t>
  </si>
  <si>
    <t>jue 15/05/25</t>
  </si>
  <si>
    <t>1488.17 horas?</t>
  </si>
  <si>
    <t xml:space="preserve">   Sacar tapa posterior de cilindro</t>
  </si>
  <si>
    <t>1279.17 horas</t>
  </si>
  <si>
    <t>mar 20/05/25</t>
  </si>
  <si>
    <t>Culminacionde maquinado de barra cromada</t>
  </si>
  <si>
    <t xml:space="preserve">   Maquinado de soldadura de cilindro</t>
  </si>
  <si>
    <t>1470.97 horas</t>
  </si>
  <si>
    <t xml:space="preserve">   Soldadura en torno de vastago</t>
  </si>
  <si>
    <t>1455.67 horas?</t>
  </si>
  <si>
    <t xml:space="preserve">   Barrenado de trunnion</t>
  </si>
  <si>
    <t>Reparar fisura de trunnion</t>
  </si>
  <si>
    <t>Rellenado de alojamiento de tapa posterior</t>
  </si>
  <si>
    <t>1369.17 horas?</t>
  </si>
  <si>
    <t>Bruñido de cilindro</t>
  </si>
  <si>
    <t>1508.17 horas?</t>
  </si>
  <si>
    <t xml:space="preserve">   Maquinado de interior de trunnion</t>
  </si>
  <si>
    <t>1505.67 horas</t>
  </si>
  <si>
    <t>jue 22/05/25</t>
  </si>
  <si>
    <t xml:space="preserve">   Fabricacion de brida</t>
  </si>
  <si>
    <t>1511.79 horas?</t>
  </si>
  <si>
    <t xml:space="preserve">   Fabricacion de tapa</t>
  </si>
  <si>
    <t xml:space="preserve">   Fabricacion de embolo</t>
  </si>
  <si>
    <t>265.5 horas?</t>
  </si>
  <si>
    <t>mié 21/05/25</t>
  </si>
  <si>
    <t xml:space="preserve">   Refrentado de cara de toma de tapa </t>
  </si>
  <si>
    <t xml:space="preserve">   Barrenado de alojamiento de vástago</t>
  </si>
  <si>
    <t xml:space="preserve">   Barrenado de alojamiento de cilindro</t>
  </si>
  <si>
    <t>1551.17 horas?</t>
  </si>
  <si>
    <t>jue 29/05/25</t>
  </si>
  <si>
    <t xml:space="preserve">   Soldadura de vastago + relleno de ojo</t>
  </si>
  <si>
    <t>-6.5 horas</t>
  </si>
  <si>
    <t>Rellenado de vastago</t>
  </si>
  <si>
    <t>sáb 17/05/25</t>
  </si>
  <si>
    <t>2.8 horas</t>
  </si>
  <si>
    <t>-2.8 horas</t>
  </si>
  <si>
    <t>1525.17 horas?</t>
  </si>
  <si>
    <t xml:space="preserve">   Maquinado de encastre, longitud y exterior de tubo</t>
  </si>
  <si>
    <t xml:space="preserve">   Agujero de toma y encastrado de cilindro</t>
  </si>
  <si>
    <t>1521.17 horas</t>
  </si>
  <si>
    <t>vie 23/05/25</t>
  </si>
  <si>
    <t xml:space="preserve">   Corte de vastago + encastre de cancamo</t>
  </si>
  <si>
    <t>1504.19 horas</t>
  </si>
  <si>
    <t>1307.67 horas?</t>
  </si>
  <si>
    <t xml:space="preserve">   Barrenado de pivotantes de trunnion</t>
  </si>
  <si>
    <t xml:space="preserve">   Barrenado de alojamiento de vastago</t>
  </si>
  <si>
    <t>1515.17 horas?</t>
  </si>
  <si>
    <t xml:space="preserve">   Maquinado de agujeros de cilindro</t>
  </si>
  <si>
    <t>1545.87 horas?</t>
  </si>
  <si>
    <t>mié 28/05/25</t>
  </si>
  <si>
    <t>Rellenar alojamiento de vastago</t>
  </si>
  <si>
    <t>Rellenado y esmerilado de tapa</t>
  </si>
  <si>
    <t>1522.67 horas?</t>
  </si>
  <si>
    <t>1323.17 horas</t>
  </si>
  <si>
    <t>lun 26/05/25</t>
  </si>
  <si>
    <t xml:space="preserve">   Maquinado de diámetro de salide de cilindro</t>
  </si>
  <si>
    <t>1523.49 horas</t>
  </si>
  <si>
    <t xml:space="preserve">   Maquinado de vastago</t>
  </si>
  <si>
    <t>1317.17 horas?</t>
  </si>
  <si>
    <t xml:space="preserve">   Maquinado de agujero de vástago</t>
  </si>
  <si>
    <t>1529.42 horas?</t>
  </si>
  <si>
    <t>Soldadura de vastago + relleno de alojamiento</t>
  </si>
  <si>
    <t>Soldadura de cara de topes</t>
  </si>
  <si>
    <t>1526.87 horas?</t>
  </si>
  <si>
    <t>1325.67 horas</t>
  </si>
  <si>
    <t>1525.17 horas</t>
  </si>
  <si>
    <t>1534.17 horas?</t>
  </si>
  <si>
    <t>mar 27/05/25</t>
  </si>
  <si>
    <t>-19 horas</t>
  </si>
  <si>
    <t xml:space="preserve">   Maquinado de agujeros de brida</t>
  </si>
  <si>
    <t>1552.87 horas?</t>
  </si>
  <si>
    <t xml:space="preserve">   Soldadura de cañeria hidráulica</t>
  </si>
  <si>
    <t>1547.38 horas?</t>
  </si>
  <si>
    <t xml:space="preserve">   Maquinado de diámetro exterior de tubo</t>
  </si>
  <si>
    <t>sáb 24/05/25</t>
  </si>
  <si>
    <t xml:space="preserve">   Corte de cilindro para evaluación.</t>
  </si>
  <si>
    <t>1332.17 horas</t>
  </si>
  <si>
    <t>1532.17 horas?</t>
  </si>
  <si>
    <t>1336.67 horas?</t>
  </si>
  <si>
    <t>1540.82 horas?</t>
  </si>
  <si>
    <t>1.7 días</t>
  </si>
  <si>
    <t>-16.15 horas</t>
  </si>
  <si>
    <t>1556.37 horas?</t>
  </si>
  <si>
    <t xml:space="preserve">   Soldadura de trunnion + tomas</t>
  </si>
  <si>
    <t>Relleno de alojamiento de cilindro + fabricacion de soportes 2 und</t>
  </si>
  <si>
    <t>Soldadura de cara de topes + revisar pivotantes</t>
  </si>
  <si>
    <t>Armado (a espera de sello machen)</t>
  </si>
  <si>
    <t>1564.87 horas?</t>
  </si>
  <si>
    <t>1551.67 horas?</t>
  </si>
  <si>
    <t>1548.67 horas?</t>
  </si>
  <si>
    <t>1355.67 horas?</t>
  </si>
  <si>
    <t>1552.17 horas?</t>
  </si>
  <si>
    <t>1569.47 horas?</t>
  </si>
  <si>
    <t>vie 30/05/25</t>
  </si>
  <si>
    <t>1581.67 horas?</t>
  </si>
  <si>
    <t xml:space="preserve">   Maquinar diametro de salida de cilindro</t>
  </si>
  <si>
    <t>1378.17 horas</t>
  </si>
  <si>
    <t>lun 2/06/25</t>
  </si>
  <si>
    <t xml:space="preserve">   Maquinado de chaflan de cilindro</t>
  </si>
  <si>
    <t>1579.67 horas?</t>
  </si>
  <si>
    <t xml:space="preserve">   Fabricacion de cancamo de vastago</t>
  </si>
  <si>
    <t>1376.17 horas?</t>
  </si>
  <si>
    <t xml:space="preserve">   Maquinado de alojamiento de vastago</t>
  </si>
  <si>
    <t>1571.67 horas?</t>
  </si>
  <si>
    <t>1596.67 horas?</t>
  </si>
  <si>
    <t>mié 4/06/25</t>
  </si>
  <si>
    <t xml:space="preserve">   Soldadura de soportes oscados</t>
  </si>
  <si>
    <t xml:space="preserve">   Soldadura de soporte roscado cilindro</t>
  </si>
  <si>
    <t>1607.17 horas?</t>
  </si>
  <si>
    <t>mar 3/06/25</t>
  </si>
  <si>
    <t>1416.17 horas</t>
  </si>
  <si>
    <t>vie 6/06/25</t>
  </si>
  <si>
    <t xml:space="preserve">   Maquinado de chaflan de entrada y marcado de diámetro de agujeros</t>
  </si>
  <si>
    <t xml:space="preserve">   Cote de vástago</t>
  </si>
  <si>
    <t>1599.67 horas?</t>
  </si>
  <si>
    <t xml:space="preserve">   Refrentado de embolo</t>
  </si>
  <si>
    <t>1390.67 horas?</t>
  </si>
  <si>
    <t>1596.17 horas?</t>
  </si>
  <si>
    <t xml:space="preserve">   Barrenado de cilindro y agujero de toma hidruailica</t>
  </si>
  <si>
    <t>1625.07 horas?</t>
  </si>
  <si>
    <t>lun 9/06/25</t>
  </si>
  <si>
    <t xml:space="preserve">Preparacion de cmpnentes para armado </t>
  </si>
  <si>
    <t>1625.17 horas?</t>
  </si>
  <si>
    <t>jue 5/06/25</t>
  </si>
  <si>
    <t>1436.17 horas?</t>
  </si>
  <si>
    <t>mar 10/06/25</t>
  </si>
  <si>
    <t xml:space="preserve">   Cote de vástago + encastre de cancamo</t>
  </si>
  <si>
    <t>1639.92 horas</t>
  </si>
  <si>
    <t>mié 11/06/25</t>
  </si>
  <si>
    <t>1614.67 horas?</t>
  </si>
  <si>
    <t>1621.17 horas?</t>
  </si>
  <si>
    <t>1625.67 horas?</t>
  </si>
  <si>
    <t xml:space="preserve">   Relleno de alojamiento de cilindro</t>
  </si>
  <si>
    <t>Soldadura de junta de vastago</t>
  </si>
  <si>
    <t>Relleno de alojamiento de sensor</t>
  </si>
  <si>
    <t>1682.92 horas?</t>
  </si>
  <si>
    <t>mar 17/06/25</t>
  </si>
  <si>
    <t>jue 12/06/25</t>
  </si>
  <si>
    <t>vie 13/06/25</t>
  </si>
  <si>
    <t>lun 16/06/25</t>
  </si>
  <si>
    <t xml:space="preserve">   Maquinado de encastre de vástago</t>
  </si>
  <si>
    <t xml:space="preserve">   Maquinado de espiga de vastago</t>
  </si>
  <si>
    <t xml:space="preserve">   Fabricar brida</t>
  </si>
  <si>
    <t>1671.67 horas?</t>
  </si>
  <si>
    <t xml:space="preserve">   INSERTO</t>
  </si>
  <si>
    <t>1704.67 horas</t>
  </si>
  <si>
    <t>jue 19/06/25</t>
  </si>
  <si>
    <t xml:space="preserve">   Pulido de embolo</t>
  </si>
  <si>
    <t xml:space="preserve">   Maquinado de caras de embolo</t>
  </si>
  <si>
    <t>mié 18/06/25</t>
  </si>
  <si>
    <t>1667.67 horas?</t>
  </si>
  <si>
    <t xml:space="preserve">   Barrenado de vastago + Corana de soldadura</t>
  </si>
  <si>
    <t xml:space="preserve">   Barrenado de cilindro SUSP POST 930</t>
  </si>
  <si>
    <t>1674.67 horas?</t>
  </si>
  <si>
    <t xml:space="preserve">   Maquinado de alojamiento de sensor</t>
  </si>
  <si>
    <t xml:space="preserve">   Barrenado de cilindro </t>
  </si>
  <si>
    <t xml:space="preserve">   Maquinado de agujeros</t>
  </si>
  <si>
    <t>1677.92 horas?</t>
  </si>
  <si>
    <t xml:space="preserve">   Sacar pistas</t>
  </si>
  <si>
    <t xml:space="preserve">   Soldadura de junta de vastago</t>
  </si>
  <si>
    <t xml:space="preserve">   Relleno de pivotantes de trunnion</t>
  </si>
  <si>
    <t xml:space="preserve">   Recuperacion de trunnion</t>
  </si>
  <si>
    <t xml:space="preserve">   Soldadura de junta de cilindro</t>
  </si>
  <si>
    <t xml:space="preserve">   Soldadura de junta de vastago + alojamiento</t>
  </si>
  <si>
    <t>Soldadura y esmerilado de exterior de tapa</t>
  </si>
  <si>
    <t>1737.92 horas?</t>
  </si>
  <si>
    <t>mié 25/06/25</t>
  </si>
  <si>
    <t xml:space="preserve">   Extraer tapa posterior de cilindro</t>
  </si>
  <si>
    <t>vie 20/06/25</t>
  </si>
  <si>
    <t>lun 23/06/25</t>
  </si>
  <si>
    <t>mar 24/06/25</t>
  </si>
  <si>
    <t>1528.67 horas</t>
  </si>
  <si>
    <t>1744.02 horas</t>
  </si>
  <si>
    <t>1530.37 horas?</t>
  </si>
  <si>
    <t>5.7 horas</t>
  </si>
  <si>
    <t>-5.7 horas</t>
  </si>
  <si>
    <t xml:space="preserve">   Barrenado de vástago 323525</t>
  </si>
  <si>
    <t>480.5 horas</t>
  </si>
  <si>
    <t>1712.17 horas?</t>
  </si>
  <si>
    <t xml:space="preserve">   Soldadura de soporte</t>
  </si>
  <si>
    <t>Culminado de Soldadura de Junta de vastago</t>
  </si>
  <si>
    <t>Soldadura de Junta de vastago</t>
  </si>
  <si>
    <t>-10 horas</t>
  </si>
  <si>
    <t>DIVISION NIVEL MACRO</t>
  </si>
  <si>
    <t>AREA</t>
  </si>
  <si>
    <t>RESPONSABLE</t>
  </si>
  <si>
    <t>QTY TAREAS</t>
  </si>
  <si>
    <t>3449.33 horas?</t>
  </si>
  <si>
    <t>mar 17/3/26</t>
  </si>
  <si>
    <t xml:space="preserve">   Refrentado de tapa de acumulador + canal de Oring</t>
  </si>
  <si>
    <t>sáb 21/6/25</t>
  </si>
  <si>
    <t>lun 23/6/25</t>
  </si>
  <si>
    <t>1761.92 horas</t>
  </si>
  <si>
    <t>jue 26/6/25</t>
  </si>
  <si>
    <t>1737.67 horas?</t>
  </si>
  <si>
    <t>mar 24/6/25</t>
  </si>
  <si>
    <t xml:space="preserve">   Barrenado de alojamiento de brazo</t>
  </si>
  <si>
    <t>vie 20/6/25</t>
  </si>
  <si>
    <t>1776.42 horas?</t>
  </si>
  <si>
    <t>lun 30/6/25</t>
  </si>
  <si>
    <t xml:space="preserve">   Soldadura de junta de vástago + relleno de alojamiento</t>
  </si>
  <si>
    <t xml:space="preserve">   Relleno de alojamiento de cilindro (en el caso se haga en taller confirmar)</t>
  </si>
  <si>
    <t>Soldadura de junta 2</t>
  </si>
  <si>
    <t>8h</t>
  </si>
  <si>
    <t>520.67 horas</t>
  </si>
  <si>
    <t>lun 7/4/25</t>
  </si>
  <si>
    <t xml:space="preserve">   Culminar Soldadura de junta de vástago</t>
  </si>
  <si>
    <t xml:space="preserve">   Soldadura de junta de vástago</t>
  </si>
  <si>
    <t xml:space="preserve">   Rellenar alojamiento de vastago</t>
  </si>
  <si>
    <t>1721.67 horas?</t>
  </si>
  <si>
    <t xml:space="preserve">   Pasar mota a cilindro</t>
  </si>
  <si>
    <t>Preparacion de componentes para armado de frenos</t>
  </si>
  <si>
    <t>1772.17 horas?</t>
  </si>
  <si>
    <t xml:space="preserve">   Armado. A espera de sello</t>
  </si>
  <si>
    <t xml:space="preserve">   Armado</t>
  </si>
  <si>
    <t>1788.42 horas?</t>
  </si>
  <si>
    <t>mar 1/7/25</t>
  </si>
  <si>
    <t xml:space="preserve">   Apuntalado de tubo y cancamo en torno</t>
  </si>
  <si>
    <t>mié 25/6/25</t>
  </si>
  <si>
    <t>vie 27/6/25</t>
  </si>
  <si>
    <t>1582.42 horas</t>
  </si>
  <si>
    <t xml:space="preserve">   Rectificado de rosca </t>
  </si>
  <si>
    <t>1.2 horas</t>
  </si>
  <si>
    <t>-1.2 horas</t>
  </si>
  <si>
    <t xml:space="preserve">   Fabricacion de tuerca</t>
  </si>
  <si>
    <t xml:space="preserve">   Corte de vastago + encastre</t>
  </si>
  <si>
    <t>1775.87 horas</t>
  </si>
  <si>
    <t>-6.35 horas</t>
  </si>
  <si>
    <t xml:space="preserve">   Fabricacion de arandelas de acumulador</t>
  </si>
  <si>
    <t xml:space="preserve">   Corte de cilindro + encastre</t>
  </si>
  <si>
    <t>1585.27 horas?</t>
  </si>
  <si>
    <t xml:space="preserve">   Ampliar agujeros de piston</t>
  </si>
  <si>
    <t xml:space="preserve">   Maquinado de alojamiento de chaveta</t>
  </si>
  <si>
    <t>544.1 horas?</t>
  </si>
  <si>
    <t>jue 10/4/25</t>
  </si>
  <si>
    <t>jue 19/6/25</t>
  </si>
  <si>
    <t xml:space="preserve">   Barrenado de alojamientos de cilindro</t>
  </si>
  <si>
    <t>1797.42 horas?</t>
  </si>
  <si>
    <t>mié 2/7/25</t>
  </si>
  <si>
    <t>1755.67 horas?</t>
  </si>
  <si>
    <t xml:space="preserve">   Soldadura de J1 + relleno de ojo</t>
  </si>
  <si>
    <t xml:space="preserve">   Rellenar alojamiento de cilindro</t>
  </si>
  <si>
    <t xml:space="preserve">   Sacar bcinas + soldadura de dados de anclaje</t>
  </si>
  <si>
    <t>Soldadura de vastago j1</t>
  </si>
  <si>
    <t>sáb 7/6/25</t>
  </si>
  <si>
    <t>1855.77 horas?</t>
  </si>
  <si>
    <t>vie 11/7/25</t>
  </si>
  <si>
    <t>1.8 días</t>
  </si>
  <si>
    <t>-17.1 horas</t>
  </si>
  <si>
    <t xml:space="preserve">   Maquinado de diámetro de salida</t>
  </si>
  <si>
    <t>jue 3/7/25</t>
  </si>
  <si>
    <t xml:space="preserve">   Maquinado de diametro de salida</t>
  </si>
  <si>
    <t>vie 4/7/25</t>
  </si>
  <si>
    <t>1662.27 horas?</t>
  </si>
  <si>
    <t>lun 14/7/25</t>
  </si>
  <si>
    <t>1850.37 horas</t>
  </si>
  <si>
    <t>jue 10/7/25</t>
  </si>
  <si>
    <t>1630.67 horas?</t>
  </si>
  <si>
    <t>mar 8/7/25</t>
  </si>
  <si>
    <t>1823.17 horas?</t>
  </si>
  <si>
    <t>lun 7/7/25</t>
  </si>
  <si>
    <t>1639.57 horas?</t>
  </si>
  <si>
    <t xml:space="preserve">   Soldadura de Junta + sacar bocinas + oldar soportes roscados</t>
  </si>
  <si>
    <t xml:space="preserve">   Soldadura de chaveta</t>
  </si>
  <si>
    <t>637.17 horas?</t>
  </si>
  <si>
    <t xml:space="preserve">   Soldadura de Junta de cilindro + rellenar alojamiento</t>
  </si>
  <si>
    <t xml:space="preserve">   Soldadura de junta de vástago + relleno de ojo</t>
  </si>
  <si>
    <t xml:space="preserve">   Rellen de alojamiento de cilindro</t>
  </si>
  <si>
    <t>1790.17 horas?</t>
  </si>
  <si>
    <t>1861.17 horas?</t>
  </si>
  <si>
    <t>vie 11/07/25</t>
  </si>
  <si>
    <t xml:space="preserve">   Dar longitud de cilindro + culminado de exterior</t>
  </si>
  <si>
    <t>vie 4/07/25</t>
  </si>
  <si>
    <t>lun 7/07/25</t>
  </si>
  <si>
    <t xml:space="preserve">   Hacer agujero de cilindro</t>
  </si>
  <si>
    <t xml:space="preserve">   Armar cilindro</t>
  </si>
  <si>
    <t>mar 8/07/25</t>
  </si>
  <si>
    <t>mié 9/07/25</t>
  </si>
  <si>
    <t>jue 10/07/25</t>
  </si>
  <si>
    <t xml:space="preserve">   Maquinado de encastre de trunnion</t>
  </si>
  <si>
    <t>1663.17 horas</t>
  </si>
  <si>
    <t>lun 14/07/25</t>
  </si>
  <si>
    <t xml:space="preserve">   Maquinado de barra (ESPERAR LLEGADA DE BARRA)</t>
  </si>
  <si>
    <t xml:space="preserve">   Fabricacion de cilindro</t>
  </si>
  <si>
    <t xml:space="preserve">   Fabricacin de barra cromada</t>
  </si>
  <si>
    <t>1863.17 horas</t>
  </si>
  <si>
    <t>sáb 21/06/25</t>
  </si>
  <si>
    <t xml:space="preserve">   Fabricar bocinas</t>
  </si>
  <si>
    <t xml:space="preserve">   Fabricar piston</t>
  </si>
  <si>
    <t xml:space="preserve">   Fabricar tapa posterior de cilindro</t>
  </si>
  <si>
    <t xml:space="preserve">   Rectificado de tapa. Ampliar altura de buffer</t>
  </si>
  <si>
    <t xml:space="preserve">   Rectificar alojamiento de useal y buffer</t>
  </si>
  <si>
    <t xml:space="preserve">   Rectificar sello</t>
  </si>
  <si>
    <t>1868.17 horas?</t>
  </si>
  <si>
    <t xml:space="preserve">   Barrenado decilindro</t>
  </si>
  <si>
    <t>634 horas?</t>
  </si>
  <si>
    <t xml:space="preserve">   Maquinado de agujero de cancamo</t>
  </si>
  <si>
    <t>1867.07 horas?</t>
  </si>
  <si>
    <t xml:space="preserve">   Reparar fisura de vastago</t>
  </si>
  <si>
    <t xml:space="preserve">   Rellenar interior de brida</t>
  </si>
  <si>
    <t xml:space="preserve">   Soldadura de dados de anclaje+ relleno de alojamiento de cilindro</t>
  </si>
  <si>
    <t>1863.17 horas?</t>
  </si>
  <si>
    <t xml:space="preserve">   Sacar pernos rotos de tapa</t>
  </si>
  <si>
    <t xml:space="preserve">   Rellenar caras laterales de tapa</t>
  </si>
  <si>
    <t xml:space="preserve">   Soldadura de J1 + relleno de vastago</t>
  </si>
  <si>
    <t xml:space="preserve">   Soldadura de J1 + relleno de cilindro</t>
  </si>
  <si>
    <t xml:space="preserve">   Relleno de alojamiento de tapa posterior</t>
  </si>
  <si>
    <t>2034.67 horas?</t>
  </si>
  <si>
    <t>vie 8/08/25</t>
  </si>
  <si>
    <t>NO SALE</t>
  </si>
  <si>
    <t>1919.17 horas?</t>
  </si>
  <si>
    <t>mié 23/7/25</t>
  </si>
  <si>
    <t>mar 15/7/25</t>
  </si>
  <si>
    <t xml:space="preserve">   Soldadura de interior de brida en torno</t>
  </si>
  <si>
    <t>mié 16/7/25</t>
  </si>
  <si>
    <t>jue 17/7/25</t>
  </si>
  <si>
    <t>vie 18/7/25</t>
  </si>
  <si>
    <t>lun 21/7/25</t>
  </si>
  <si>
    <t>mar 22/7/25</t>
  </si>
  <si>
    <t>1907.17 horas?</t>
  </si>
  <si>
    <t>1902.02 horas</t>
  </si>
  <si>
    <t xml:space="preserve">   Fabricacion de tapa roscada de cuerpo intermedio</t>
  </si>
  <si>
    <t>1740.67 horas?</t>
  </si>
  <si>
    <t>vie 25/7/25</t>
  </si>
  <si>
    <t>jue 24/7/25</t>
  </si>
  <si>
    <t>687 horas</t>
  </si>
  <si>
    <t>1717.67 horas?</t>
  </si>
  <si>
    <t xml:space="preserve">   Soldadura de J1</t>
  </si>
  <si>
    <t xml:space="preserve">   Soldadura de J1 J2 y trunnion de cilindro</t>
  </si>
  <si>
    <t xml:space="preserve">   Soldadura de J1 + alojamiento de vastago</t>
  </si>
  <si>
    <t>692.17 horas</t>
  </si>
  <si>
    <t xml:space="preserve">   Rellenado de alojamientos de vastago</t>
  </si>
  <si>
    <t>2028.67 horas?</t>
  </si>
  <si>
    <t>vie 8/8/25</t>
  </si>
  <si>
    <t>1826.17 horas?</t>
  </si>
  <si>
    <t>1928.67 horas?</t>
  </si>
  <si>
    <t>Maquinado de interior de cilindro</t>
  </si>
  <si>
    <t>1736.67 horas</t>
  </si>
  <si>
    <t>1941.17 horas</t>
  </si>
  <si>
    <t xml:space="preserve">   Maquinado de soldadura de tapa</t>
  </si>
  <si>
    <t xml:space="preserve">   Rectificado de tapa, sello a 108.10</t>
  </si>
  <si>
    <t xml:space="preserve">   Rectifiado de tapa</t>
  </si>
  <si>
    <t xml:space="preserve">   Rectificado de embolo</t>
  </si>
  <si>
    <t>1761.67 horas?</t>
  </si>
  <si>
    <t>mar 29/7/25</t>
  </si>
  <si>
    <t>lun 28/7/25</t>
  </si>
  <si>
    <t>731.5 horas</t>
  </si>
  <si>
    <t>mié 30/7/25</t>
  </si>
  <si>
    <t>1757.92 horas?</t>
  </si>
  <si>
    <t xml:space="preserve">   Soldadura de J1 y J2 de cilindro</t>
  </si>
  <si>
    <t xml:space="preserve">   Soldadura de J1 + relleno de ojo de vastago</t>
  </si>
  <si>
    <t xml:space="preserve">   Soldadura de J1 + alojamientos de vastago</t>
  </si>
  <si>
    <t xml:space="preserve">   Soldadura de cilindro J1 ´J2 + J3 + j4 + trunnion</t>
  </si>
  <si>
    <t>741.17 horas</t>
  </si>
  <si>
    <t xml:space="preserve">   Evaluacion</t>
  </si>
  <si>
    <t>1978.17 horas?</t>
  </si>
  <si>
    <t>lun 4/08/25</t>
  </si>
  <si>
    <t>vie 25/07/25</t>
  </si>
  <si>
    <t>mié 30/07/25</t>
  </si>
  <si>
    <t>jue 31/07/25</t>
  </si>
  <si>
    <t>vie 1/08/25</t>
  </si>
  <si>
    <t>1778.02 horas</t>
  </si>
  <si>
    <t xml:space="preserve">   Maquinado de cancamo</t>
  </si>
  <si>
    <t xml:space="preserve">   Barra de stock. Corte de vastago</t>
  </si>
  <si>
    <t>1966.67 horas</t>
  </si>
  <si>
    <t>3 días</t>
  </si>
  <si>
    <t>9.5 horas</t>
  </si>
  <si>
    <t>mié 23/07/25</t>
  </si>
  <si>
    <t xml:space="preserve">   Fabricar insertos roscados</t>
  </si>
  <si>
    <t>1798.17 horas?</t>
  </si>
  <si>
    <t>jue 7/08/25</t>
  </si>
  <si>
    <t>mar 5/08/25</t>
  </si>
  <si>
    <t>mié 6/08/25</t>
  </si>
  <si>
    <t>1988.17 horas?</t>
  </si>
  <si>
    <t>1785.92 horas?</t>
  </si>
  <si>
    <t>754.17 horas</t>
  </si>
  <si>
    <t>lun 7/04/25</t>
  </si>
  <si>
    <t xml:space="preserve">   Soldadura de soportes</t>
  </si>
  <si>
    <t>2010.67 horas?</t>
  </si>
  <si>
    <t>1964.17 horas?</t>
  </si>
  <si>
    <t>1811.17 horas</t>
  </si>
  <si>
    <t>lun 4/8/25</t>
  </si>
  <si>
    <t>mar 5/8/25</t>
  </si>
  <si>
    <t>mié 6/8/25</t>
  </si>
  <si>
    <t>jue 7/8/25</t>
  </si>
  <si>
    <t>2008.67 horas?</t>
  </si>
  <si>
    <t xml:space="preserve">   Maquinado de alojamientos de vastago</t>
  </si>
  <si>
    <t>1816.67 horas?</t>
  </si>
  <si>
    <t>lun 11/8/25</t>
  </si>
  <si>
    <t xml:space="preserve">   Barrenado de pivotantes de cilindro</t>
  </si>
  <si>
    <t>799 horas?</t>
  </si>
  <si>
    <t>mar 12/8/25</t>
  </si>
  <si>
    <t xml:space="preserve">   Barremado de cilindro</t>
  </si>
  <si>
    <t>1978.92 horas?</t>
  </si>
  <si>
    <t xml:space="preserve">   Soldadura de J1 de cilindro</t>
  </si>
  <si>
    <t xml:space="preserve">   Relleno de alojamientos de vastago</t>
  </si>
  <si>
    <t xml:space="preserve">   Relleno de alojamiento de cilindro + soldadura de dados de anclaje</t>
  </si>
  <si>
    <t>vie 1/8/25</t>
  </si>
  <si>
    <t>809.17 horas?</t>
  </si>
  <si>
    <t xml:space="preserve">   Sacar bocina de cilindro + revisar si se rellena</t>
  </si>
  <si>
    <t>1991.17 horas?</t>
  </si>
  <si>
    <t>1859.67 horas</t>
  </si>
  <si>
    <t>vie 15/8/25</t>
  </si>
  <si>
    <t>mié 13/8/25</t>
  </si>
  <si>
    <t>jue 14/8/25</t>
  </si>
  <si>
    <t>2077.17 horas</t>
  </si>
  <si>
    <t>mar 19/8/25</t>
  </si>
  <si>
    <t xml:space="preserve">   Maquinado de alojamiento de tapa</t>
  </si>
  <si>
    <t xml:space="preserve">   Maquinado de encastre de suspension</t>
  </si>
  <si>
    <t>1857.67 horas?</t>
  </si>
  <si>
    <t>835 horas?</t>
  </si>
  <si>
    <t>lun 18/8/25</t>
  </si>
  <si>
    <t xml:space="preserve">   Maquiando de agujeros de toma de tapa</t>
  </si>
  <si>
    <t>2068.17 horas?</t>
  </si>
  <si>
    <t xml:space="preserve">   Relleno de alojamientos de cilindro</t>
  </si>
  <si>
    <t xml:space="preserve">   Relleno de alojamiento de cilindro + fabricacion de soportes</t>
  </si>
  <si>
    <t>864.17 horas?</t>
  </si>
  <si>
    <t xml:space="preserve">   Relleno de alojamiento de cilindro + relleno y esmerilado de exterior de brida</t>
  </si>
  <si>
    <t>1579.17 horas?</t>
  </si>
  <si>
    <t>mar 10/12/24</t>
  </si>
  <si>
    <t>2036.17 horas?</t>
  </si>
  <si>
    <t>1900.17 horas</t>
  </si>
  <si>
    <t>vie 22/8/25</t>
  </si>
  <si>
    <t xml:space="preserve">   Maquinado de encastre de vastago</t>
  </si>
  <si>
    <t>mié 20/8/25</t>
  </si>
  <si>
    <t>jue 21/8/25</t>
  </si>
  <si>
    <t xml:space="preserve">   Rectificado de alojamiento de tapa</t>
  </si>
  <si>
    <t>2111.17 horas</t>
  </si>
  <si>
    <t>lun 25/8/25</t>
  </si>
  <si>
    <t xml:space="preserve">   Extraer tubo</t>
  </si>
  <si>
    <t xml:space="preserve">   Maquinado de diámetro exterior y encastre de tubo</t>
  </si>
  <si>
    <t xml:space="preserve">   Corte de cilindro (para evaluacion)</t>
  </si>
  <si>
    <t>2108.67 horas?</t>
  </si>
  <si>
    <t xml:space="preserve">   Barrenado de pivotante de trunnion.</t>
  </si>
  <si>
    <t xml:space="preserve">   Barrenado de alojamiento de cilindro.</t>
  </si>
  <si>
    <t xml:space="preserve">   Barrenado de alojamientos de vástago</t>
  </si>
  <si>
    <t>885 horas?</t>
  </si>
  <si>
    <t>mar 26/8/25</t>
  </si>
  <si>
    <t>2107.37 horas?</t>
  </si>
  <si>
    <t xml:space="preserve">   Soldadura de J1 + Relleno de alojamiento de vastago</t>
  </si>
  <si>
    <t xml:space="preserve">   Soldadura de J1 + Relleno de alojamiento cilindro</t>
  </si>
  <si>
    <t>870.67 horas?</t>
  </si>
  <si>
    <t xml:space="preserve">   Soldadura de soportes roscados.</t>
  </si>
  <si>
    <t xml:space="preserve">   Sacar bocina de cilindro.</t>
  </si>
  <si>
    <t xml:space="preserve">   Reconstruccion de alojamiento de cilindro</t>
  </si>
  <si>
    <t xml:space="preserve">   Fabricaicon de soportes de cilindro + soldadura</t>
  </si>
  <si>
    <t>mié 27/8/25</t>
  </si>
  <si>
    <t xml:space="preserve">   Armado (EMERGENCIA)</t>
  </si>
  <si>
    <t>2169.67 horas?</t>
  </si>
  <si>
    <t>mar 01/10/24</t>
  </si>
  <si>
    <t>mar 02/09/25</t>
  </si>
  <si>
    <t xml:space="preserve">   Maquinado de encastre de cuerpo intermedio</t>
  </si>
  <si>
    <t>lun 25/08/25</t>
  </si>
  <si>
    <t>mar 26/08/25</t>
  </si>
  <si>
    <t xml:space="preserve">   Maquinado de soldadura de cuerpo intermedio</t>
  </si>
  <si>
    <t>mié 27/08/25</t>
  </si>
  <si>
    <t>jue 28/08/25</t>
  </si>
  <si>
    <t>vie 29/08/25</t>
  </si>
  <si>
    <t>lun 01/09/25</t>
  </si>
  <si>
    <t>1950.57 horas</t>
  </si>
  <si>
    <t xml:space="preserve">   Maquinado de encastre de cancamo de vastago</t>
  </si>
  <si>
    <t>3.4 horas</t>
  </si>
  <si>
    <t>-3.4 horas</t>
  </si>
  <si>
    <t>2150.42 horas</t>
  </si>
  <si>
    <t xml:space="preserve">   Corte + encastre de vastago.</t>
  </si>
  <si>
    <t xml:space="preserve">   Fabricacion de tapa roscada</t>
  </si>
  <si>
    <t xml:space="preserve">   Refrentado de cara de embolo.</t>
  </si>
  <si>
    <t xml:space="preserve">   Rectificado de alojamiento de useal</t>
  </si>
  <si>
    <t xml:space="preserve">   Rectificado de alojamiento de guia</t>
  </si>
  <si>
    <t>2153.67 horas?</t>
  </si>
  <si>
    <t xml:space="preserve">   Culminar barrenado de vastago</t>
  </si>
  <si>
    <t>913 horas?</t>
  </si>
  <si>
    <t>lun 11/08/25</t>
  </si>
  <si>
    <t>mar 12/08/25</t>
  </si>
  <si>
    <t>2149.37 horas?</t>
  </si>
  <si>
    <t xml:space="preserve">   Soldadura de J1 de vastago</t>
  </si>
  <si>
    <t xml:space="preserve">   Soldadura de cuerpo intermedio</t>
  </si>
  <si>
    <t>950.17 horas?</t>
  </si>
  <si>
    <t>lun 07/04/25</t>
  </si>
  <si>
    <t xml:space="preserve">   Fabricacion de soportes roscados</t>
  </si>
  <si>
    <t xml:space="preserve">   Relleno de alojaiento de vastago</t>
  </si>
  <si>
    <t xml:space="preserve">   Soldadura de J1 + relleno de alojamiento de vastago</t>
  </si>
  <si>
    <t xml:space="preserve">   Fabricacion de soportes</t>
  </si>
  <si>
    <t xml:space="preserve">   Relleno de alojamiento de cilindro + soldadura de soportes</t>
  </si>
  <si>
    <t>vie 08/08/25</t>
  </si>
  <si>
    <t>mié 02/10/24</t>
  </si>
  <si>
    <t>2117.17 horas?</t>
  </si>
  <si>
    <t>Tomas Vilca</t>
  </si>
  <si>
    <t>2156.37 horas?</t>
  </si>
  <si>
    <t>lun 1/9/25</t>
  </si>
  <si>
    <t xml:space="preserve">   Extraer pernos de Spindle </t>
  </si>
  <si>
    <t>vie 29/8/25</t>
  </si>
  <si>
    <t>2205.17 horas?</t>
  </si>
  <si>
    <t>lun 8/9/25</t>
  </si>
  <si>
    <t xml:space="preserve">   Extraer embolo de espiga rota</t>
  </si>
  <si>
    <t>mar 2/9/25</t>
  </si>
  <si>
    <t xml:space="preserve">   Maquinado de fisura de vastago</t>
  </si>
  <si>
    <t>mié 3/9/25</t>
  </si>
  <si>
    <t>vie 5/9/25</t>
  </si>
  <si>
    <t xml:space="preserve">   Fabricacion de bocinas D475</t>
  </si>
  <si>
    <t>1996.67 horas</t>
  </si>
  <si>
    <t>jue 4/9/25</t>
  </si>
  <si>
    <t xml:space="preserve">   Maquinado de barra cromada 844 h levante</t>
  </si>
  <si>
    <t>2003.67 horas?</t>
  </si>
  <si>
    <t xml:space="preserve">   Maquinado de destajes de tapa</t>
  </si>
  <si>
    <t>973.5 horas?</t>
  </si>
  <si>
    <t>mar 9/9/25</t>
  </si>
  <si>
    <t xml:space="preserve">   Barrenado de alojamiento de vastago (esperar de cromo)</t>
  </si>
  <si>
    <t xml:space="preserve">   Fabricacion de bocinas (levante d475)</t>
  </si>
  <si>
    <t>2162.02 horas?</t>
  </si>
  <si>
    <t xml:space="preserve">   Soldadura de vastago de suspension posterior en torno</t>
  </si>
  <si>
    <t xml:space="preserve">   Soldadura de J1 de vastago (espera de maquinado de vastago</t>
  </si>
  <si>
    <t xml:space="preserve">   Soldadura de J1 + alojamiento</t>
  </si>
  <si>
    <t>jue 28/8/25</t>
  </si>
  <si>
    <t xml:space="preserve">   Soldadura de cilindro levante d475</t>
  </si>
  <si>
    <t>2135.17 horas?</t>
  </si>
  <si>
    <t xml:space="preserve">   Reconstruccion de alojamiento de vastago</t>
  </si>
  <si>
    <t>1705.17 horas?</t>
  </si>
  <si>
    <t xml:space="preserve">   Armado (A espera de cromado)</t>
  </si>
  <si>
    <t>2239.67 horas?</t>
  </si>
  <si>
    <t>vie 12/09/25</t>
  </si>
  <si>
    <t>mié 3/09/25</t>
  </si>
  <si>
    <t>lun 8/09/25</t>
  </si>
  <si>
    <t>mar 9/09/25</t>
  </si>
  <si>
    <t>mié 10/09/25</t>
  </si>
  <si>
    <t xml:space="preserve">   Corte de cilindro para revisar alojamiento de bocina de freno</t>
  </si>
  <si>
    <t>jue 11/09/25</t>
  </si>
  <si>
    <t xml:space="preserve">   Soldadura de alojamiento de bocina (en torno)</t>
  </si>
  <si>
    <t xml:space="preserve">   Maquinado de alojamiento de bocina</t>
  </si>
  <si>
    <t>2032.67 horas</t>
  </si>
  <si>
    <t>vie 5/09/25</t>
  </si>
  <si>
    <t xml:space="preserve">   Rectificado de alojamiento de Useal</t>
  </si>
  <si>
    <t xml:space="preserve">   Corte de vastago (evaluacion)</t>
  </si>
  <si>
    <t>2240.67 horas</t>
  </si>
  <si>
    <t xml:space="preserve">   Fabricacion de bocinas de cilindro (levante d475)</t>
  </si>
  <si>
    <t xml:space="preserve">   Fabricacion de bocina de vastago (levante d475)</t>
  </si>
  <si>
    <t xml:space="preserve">   Fabricacion de bocina inclinacion de bulldozer d475</t>
  </si>
  <si>
    <t>2044.17 horas?</t>
  </si>
  <si>
    <t>lun 15/09/25</t>
  </si>
  <si>
    <t xml:space="preserve">   Barrenado de alojamiento de trunnion</t>
  </si>
  <si>
    <t>960.5 horas?</t>
  </si>
  <si>
    <t>2246.67 horas?</t>
  </si>
  <si>
    <t xml:space="preserve">   Soldadura de J2 + J3 de cilindro</t>
  </si>
  <si>
    <t xml:space="preserve">   Relleno de alojameinto de vastago</t>
  </si>
  <si>
    <t xml:space="preserve">   Soldadura de J1 + alojamiento (espera de maquinado de vastago)</t>
  </si>
  <si>
    <t>2178.67 horas?</t>
  </si>
  <si>
    <t xml:space="preserve">   Soldadura de planchas escalonadas</t>
  </si>
  <si>
    <t>mar 16/09/25</t>
  </si>
  <si>
    <t xml:space="preserve">   Armado (Inicio de preparativos para armado)</t>
  </si>
  <si>
    <t xml:space="preserve">   Armado (espera de cromado de C.I)</t>
  </si>
  <si>
    <t xml:space="preserve">   Armado (En fabricaicon de vastago)</t>
  </si>
  <si>
    <t xml:space="preserve">   Armado (Falta alojamiento de cilindro, se puede amarrar conj vastago)</t>
  </si>
  <si>
    <t xml:space="preserve">   Armado (avanzar con pulido)</t>
  </si>
  <si>
    <t xml:space="preserve">   Armado (falta barrenado de cilindro)</t>
  </si>
  <si>
    <t>2295.17 horas?</t>
  </si>
  <si>
    <t>lun 22/09/25</t>
  </si>
  <si>
    <t xml:space="preserve">   Maquinado de utilaje de barrenador portatil</t>
  </si>
  <si>
    <t xml:space="preserve">   Encastre de cancamo + brida</t>
  </si>
  <si>
    <t>mié 17/09/25</t>
  </si>
  <si>
    <t xml:space="preserve">   Armado de cilindro en torno para soldadura</t>
  </si>
  <si>
    <t>jue 18/09/25</t>
  </si>
  <si>
    <t xml:space="preserve">   Maquinado de cáncamo</t>
  </si>
  <si>
    <t>2075.17 horas</t>
  </si>
  <si>
    <t>CILINDRO DE GANZO</t>
  </si>
  <si>
    <t xml:space="preserve">   Rectificado De tapa</t>
  </si>
  <si>
    <t xml:space="preserve">   Fabricación de embolo</t>
  </si>
  <si>
    <t xml:space="preserve">   Fabricación de barra cromada</t>
  </si>
  <si>
    <t>2266.67 horas</t>
  </si>
  <si>
    <t>2096.17 horas?</t>
  </si>
  <si>
    <t>mar 23/09/25</t>
  </si>
  <si>
    <t xml:space="preserve">   Barrenado de pivotante de cilindro</t>
  </si>
  <si>
    <t xml:space="preserve">   Barrenado de alojamientos de vastago</t>
  </si>
  <si>
    <t xml:space="preserve">   Maquinado de alojamiento de bocina stop</t>
  </si>
  <si>
    <t>vie 19/09/25</t>
  </si>
  <si>
    <t>2197.67 horas?</t>
  </si>
  <si>
    <t>2290.87 horas?</t>
  </si>
  <si>
    <t xml:space="preserve">   Relleno de alojamiento de bocina STOP</t>
  </si>
  <si>
    <t xml:space="preserve">   Soldadura de J1 de cilindro + relleno de alojamiento de cilindro</t>
  </si>
  <si>
    <t xml:space="preserve">   Soldadura de J1 + J2 + alojamiento</t>
  </si>
  <si>
    <t xml:space="preserve">   Extraer cancamo de cilindro</t>
  </si>
  <si>
    <t>1066.92 horas?</t>
  </si>
  <si>
    <t xml:space="preserve">   Releno de alojamiento de cilindro</t>
  </si>
  <si>
    <t xml:space="preserve">   Soldadura de pivotante de trunnion</t>
  </si>
  <si>
    <t xml:space="preserve">   Sacar bocinas de cilindro, hacer NDT</t>
  </si>
  <si>
    <t xml:space="preserve">   Armado (f soldar cancamo)</t>
  </si>
  <si>
    <t xml:space="preserve">   Armado (Falta barrenado de cilindro)</t>
  </si>
  <si>
    <t xml:space="preserve">   Armado (Falta barrenados)</t>
  </si>
  <si>
    <t>2319.67 horas?</t>
  </si>
  <si>
    <t>jue 25/9/25</t>
  </si>
  <si>
    <t>vie 19/9/25</t>
  </si>
  <si>
    <t>mar 23/9/25</t>
  </si>
  <si>
    <t>mié 24/9/25</t>
  </si>
  <si>
    <t>2128.67 horas</t>
  </si>
  <si>
    <t>vie 26/9/25</t>
  </si>
  <si>
    <t>lun 22/9/25</t>
  </si>
  <si>
    <t xml:space="preserve">   Maquinado de soldadura de vástago</t>
  </si>
  <si>
    <t xml:space="preserve">   Refrentado de cara de tapa </t>
  </si>
  <si>
    <t xml:space="preserve">   Refrentado de cara de embolo </t>
  </si>
  <si>
    <t>2302.17 horas</t>
  </si>
  <si>
    <t xml:space="preserve">   Maquinado de perno </t>
  </si>
  <si>
    <t xml:space="preserve">   Maquinado de utilaje de mandrino</t>
  </si>
  <si>
    <t>2294.17 horas?</t>
  </si>
  <si>
    <t xml:space="preserve">   Fresado de utilaje de barrenador portatil</t>
  </si>
  <si>
    <t>1106.5 horas?</t>
  </si>
  <si>
    <t>mar 30/9/25</t>
  </si>
  <si>
    <t>lun 29/9/25</t>
  </si>
  <si>
    <t>2328.07 horas?</t>
  </si>
  <si>
    <t xml:space="preserve">   Soldadura de J1 de vastago + relleno de alojamiento</t>
  </si>
  <si>
    <t>1118.67 horas?</t>
  </si>
  <si>
    <t xml:space="preserve">   Armado (F soldadura de vastago)</t>
  </si>
  <si>
    <t xml:space="preserve">   Armado (F barrenado de vastago)</t>
  </si>
  <si>
    <t>CRONOGRAMA DE ACTIVIDADES</t>
  </si>
  <si>
    <t>PROYECTO</t>
  </si>
  <si>
    <t>TALLER HPK</t>
  </si>
  <si>
    <t>FECHA ACTUAL</t>
  </si>
  <si>
    <t>FECHA INICIO</t>
  </si>
  <si>
    <t>FECHA FIN</t>
  </si>
  <si>
    <t>CROMOGRAMA</t>
  </si>
  <si>
    <t>ACTIVIDADES</t>
  </si>
  <si>
    <t>FECHA INI</t>
  </si>
  <si>
    <t>Nº DÍAS</t>
  </si>
  <si>
    <t>ESTADO</t>
  </si>
  <si>
    <t/>
  </si>
  <si>
    <t>MAQUINADO</t>
  </si>
  <si>
    <t>Maquinado de encastre de cilindro y medida final OD</t>
  </si>
  <si>
    <t>Completado</t>
  </si>
  <si>
    <t>Maquinado de espiga</t>
  </si>
  <si>
    <t>En Proceso</t>
  </si>
  <si>
    <t>Maquinado de soldadura de tapa posterior de cilindro</t>
  </si>
  <si>
    <t>Sin Empezar</t>
  </si>
  <si>
    <t>Montaje de cilindro con tapa posterior para soldadura</t>
  </si>
  <si>
    <t>Fabricar planchas escalonadas</t>
  </si>
  <si>
    <t>Rectificado de diámetro de salida</t>
  </si>
  <si>
    <t>Fabricacion de cojinete</t>
  </si>
  <si>
    <t>Corte cilindro</t>
  </si>
  <si>
    <t>Maquinado de encastre</t>
  </si>
  <si>
    <t>Corte de barra - cancamo</t>
  </si>
  <si>
    <t>Maquinado de rosca de tapa</t>
  </si>
  <si>
    <t>Maquinado de bocinas</t>
  </si>
  <si>
    <t>Revisar acero para maquinado de cáncamo</t>
  </si>
  <si>
    <t>Fabricacion de pistón</t>
  </si>
  <si>
    <t>Fabricación de cáncamo</t>
  </si>
  <si>
    <t>Recuperar con soldadura alojamiento de tapa posterior de cilindro</t>
  </si>
  <si>
    <t>Soldadura encastre de cilindro</t>
  </si>
  <si>
    <t>Relleno Ojo de cilindro</t>
  </si>
  <si>
    <t>Soldadura de encastre de vástago</t>
  </si>
  <si>
    <t>Relleno de ojo de vástago</t>
  </si>
  <si>
    <t>Soldadura de trunnion</t>
  </si>
  <si>
    <t>Extraer rótula</t>
  </si>
  <si>
    <t>Siguiente</t>
  </si>
  <si>
    <t>1499.47 horas?</t>
  </si>
  <si>
    <t xml:space="preserve">   Encastre de cancamo</t>
  </si>
  <si>
    <t>6.3 horas</t>
  </si>
  <si>
    <t>-6.3 horas</t>
  </si>
  <si>
    <t>Rectificado de tapa</t>
  </si>
  <si>
    <t>Refrentado de embolo</t>
  </si>
  <si>
    <t>REPORTE DE TRABAJOS OT 286624 (EMERGENCIA)</t>
  </si>
  <si>
    <t>CUADRO COMPARATIVO DE PRECIOS - CÁNCAMO DE VÁSTAGO CIL. INCLINACIÓN DE BULLDOZER CAT D11T</t>
  </si>
  <si>
    <t>#</t>
  </si>
  <si>
    <t>NOMBRES</t>
  </si>
  <si>
    <t>TRABAJOS</t>
  </si>
  <si>
    <t>FECHA Y HORA SALIDA</t>
  </si>
  <si>
    <t>TOTAL HORAS EXTRA</t>
  </si>
  <si>
    <t>FABRICACION TALLER HPK</t>
  </si>
  <si>
    <t>FUNDICION - FUNDTEC</t>
  </si>
  <si>
    <t>Evaluación</t>
  </si>
  <si>
    <t>Supervisión / Armado</t>
  </si>
  <si>
    <t>DESC.</t>
  </si>
  <si>
    <t>UNIDAD</t>
  </si>
  <si>
    <t>MONTO</t>
  </si>
  <si>
    <t>TOTAL</t>
  </si>
  <si>
    <t>ROLANDO LLAIQUE</t>
  </si>
  <si>
    <t>Maquinado</t>
  </si>
  <si>
    <t xml:space="preserve">Maquinado de diámetro de salida de cilindro </t>
  </si>
  <si>
    <t>ACERO H1045</t>
  </si>
  <si>
    <t>13" X 16" X 4-1/2"</t>
  </si>
  <si>
    <t>FUNDICION EN ACERO H1045</t>
  </si>
  <si>
    <t>JUSTO AROCUTIPA</t>
  </si>
  <si>
    <t>Corte / Soldadura de dado de anclaje</t>
  </si>
  <si>
    <t>HORA MAQUINA</t>
  </si>
  <si>
    <t>FAB. DE MOLDE (SOLO 1 VEZ)</t>
  </si>
  <si>
    <t>GABRIEL GALLEGOS</t>
  </si>
  <si>
    <t>Pintura</t>
  </si>
  <si>
    <t>Pintura y embalado de cilindro</t>
  </si>
  <si>
    <t>HORA HOMBRE</t>
  </si>
  <si>
    <t>TRANSPORTE</t>
  </si>
  <si>
    <t>TOTAL DOLARES</t>
  </si>
  <si>
    <t>40 USD HORA</t>
  </si>
  <si>
    <t>TOTAL SOLES</t>
  </si>
  <si>
    <t>GABRIEL ANCO</t>
  </si>
  <si>
    <t>LUIS RAMOS</t>
  </si>
  <si>
    <t>JOSE HUAMANI</t>
  </si>
  <si>
    <t>LUIS CHOQUE</t>
  </si>
  <si>
    <t>JIMMY CUBA</t>
  </si>
  <si>
    <t>KEVIN</t>
  </si>
  <si>
    <t>REPORTE DE TRABAJOS OT 292024 (EMERGENCIA) - 22/10</t>
  </si>
  <si>
    <t>OT 292024 (EMERGENCIA) - 22/10</t>
  </si>
  <si>
    <t>Fresa</t>
  </si>
  <si>
    <t>ROLANDO LLAYQUE</t>
  </si>
  <si>
    <t>DESC</t>
  </si>
  <si>
    <t>CANT.</t>
  </si>
  <si>
    <t>COSTO</t>
  </si>
  <si>
    <t>COSTO TOTAL</t>
  </si>
  <si>
    <t xml:space="preserve">Dados de anclaje </t>
  </si>
  <si>
    <t>VICTOR CACERES</t>
  </si>
  <si>
    <t>Torno</t>
  </si>
  <si>
    <t>RESUMEN DE PAGOS - 21/10 - 26/10</t>
  </si>
  <si>
    <t># DIAS</t>
  </si>
  <si>
    <t>MONTO REAL - DESPUES DE TRABAJOS</t>
  </si>
  <si>
    <t>MONTO SOLICITADO EL 31/10</t>
  </si>
  <si>
    <t>MONTO RESTANTE A DEPOSITAR</t>
  </si>
  <si>
    <t>KEVIN MORAN</t>
  </si>
  <si>
    <t>Mecánico</t>
  </si>
  <si>
    <t>RESUMEN DE PAGOS - 28/10 - 01/11</t>
  </si>
  <si>
    <t>JUVENAL MORALES - OCTUBRE</t>
  </si>
  <si>
    <t>JUVENAL MORALES</t>
  </si>
  <si>
    <t>Almacen</t>
  </si>
  <si>
    <t>o</t>
  </si>
  <si>
    <t>ERICK CARDENAS</t>
  </si>
  <si>
    <t>RESUMEN DE PAGOS - 4/11 - 8/11</t>
  </si>
  <si>
    <t>JUAN VERA</t>
  </si>
  <si>
    <t>Mpa</t>
  </si>
  <si>
    <t>PSI</t>
  </si>
  <si>
    <t>BAR</t>
  </si>
  <si>
    <t>TONELADA</t>
  </si>
  <si>
    <t>Ingreso 5:00:00</t>
  </si>
  <si>
    <t>Maquinado de diametro interior de cilindro</t>
  </si>
  <si>
    <t>RECUPERACION</t>
  </si>
  <si>
    <t>FERNANDO BARRIENTOS</t>
  </si>
  <si>
    <t>Pulido de freno</t>
  </si>
  <si>
    <t>MIGUEL AROCUTPA</t>
  </si>
  <si>
    <t>TRABAJOS REALIZADOS</t>
  </si>
  <si>
    <t>DETALLE</t>
  </si>
  <si>
    <t>Hora Entrada</t>
  </si>
  <si>
    <t>Hora Salida</t>
  </si>
  <si>
    <t>Soldadura de cáncamo cilindro / Rellenado de diámetro de alojamiento / Soldadura de planchas escalonadas</t>
  </si>
  <si>
    <t>295124 / 303624</t>
  </si>
  <si>
    <t>Relleno de diámetro exterior de brida. / Relleno de diámetro de ojo de vástago.</t>
  </si>
  <si>
    <t xml:space="preserve">Prueba hidraulica </t>
  </si>
  <si>
    <t>Maquinado de machina y centrado de cilindro en torno</t>
  </si>
  <si>
    <t>304124 / 300824</t>
  </si>
  <si>
    <t>Relleno de alojamientos de vástago. / Soldadura de union de cancamo - barra.</t>
  </si>
  <si>
    <t>Rellenado de ojo vastago</t>
  </si>
  <si>
    <t>304024 / 303424</t>
  </si>
  <si>
    <t>Relleno de alojamientos de vástago. / Relleno de alojamiento de cilindro.</t>
  </si>
  <si>
    <t>303324 / 308624 / 308924</t>
  </si>
  <si>
    <t>Relleno de caras laterales de cáncamo. / Relleno de alojamientos de vástago.</t>
  </si>
  <si>
    <t>308824 / 303424</t>
  </si>
  <si>
    <t>Rellenado de diámetro de alojamiento / Soldadura de planchas escalonadas</t>
  </si>
  <si>
    <t>305424 / 308424</t>
  </si>
  <si>
    <t>Relleno de alojamiento de cilindro.</t>
  </si>
  <si>
    <t>Fabricación de cancamo</t>
  </si>
  <si>
    <t>308624 / 309224</t>
  </si>
  <si>
    <t>Mecanico</t>
  </si>
  <si>
    <t>297324 / 298824</t>
  </si>
  <si>
    <t>Bruñido de cilindros</t>
  </si>
  <si>
    <t>309424 / 310324 / 309224</t>
  </si>
  <si>
    <t>Relleno de alojamientos de vástago</t>
  </si>
  <si>
    <t>DIEGO MUÑOZ</t>
  </si>
  <si>
    <t>Operaciones</t>
  </si>
  <si>
    <t>Licitacion</t>
  </si>
  <si>
    <t>Planeamiento</t>
  </si>
  <si>
    <t>Programacion de trabajos</t>
  </si>
  <si>
    <t>301724 / 302924</t>
  </si>
  <si>
    <t>Relleno de alojamientos de cilindro.</t>
  </si>
  <si>
    <t>Maquinado de espiga de vastago</t>
  </si>
  <si>
    <t>308024 / 303624 / 308424</t>
  </si>
  <si>
    <t>Relleno de alojamientos de cilindro. / Relleno de alojamientos de vástago.</t>
  </si>
  <si>
    <t>Maquinado de diámetro de salida de cilindro.</t>
  </si>
  <si>
    <t>310224 / 297024 / 304724</t>
  </si>
  <si>
    <t>Relleno de alojamientos de cilindro. / Sacar bocina cilindro para metrologia.</t>
  </si>
  <si>
    <t>304424 / 309724 / 308224</t>
  </si>
  <si>
    <t>308524 / 313024</t>
  </si>
  <si>
    <t>Relleno de alojamiento de vástago.</t>
  </si>
  <si>
    <t>304424 / 310224 / 314525</t>
  </si>
  <si>
    <t xml:space="preserve">Relleno de alojamientos de vástagos. </t>
  </si>
  <si>
    <t>303224 / 303324</t>
  </si>
  <si>
    <t>308124 / 313225 / 310024</t>
  </si>
  <si>
    <t>Relleno de alojamiento de cilindro y vástago. / Sacar bocinas de cilindro.</t>
  </si>
  <si>
    <t>309324 / 314025 / 312425</t>
  </si>
  <si>
    <t>Relleno de alojamientos de cilindros.</t>
  </si>
  <si>
    <t>313725 / 314925 / 310024 / 309424</t>
  </si>
  <si>
    <t>Relleno de alojamientos de vástagos.</t>
  </si>
  <si>
    <t>309724 / 315625 / 316825</t>
  </si>
  <si>
    <t>Relleno de alojamientos de vástagos. / Relleno de lojamiento de cilindro.</t>
  </si>
  <si>
    <t>317025 / 316725</t>
  </si>
  <si>
    <t>Relleno de alojamiento de cilindro. / Relleno de alojamiento de vástago.</t>
  </si>
  <si>
    <t>Recosntrucción de alojamiento de cilindro</t>
  </si>
  <si>
    <t>Soldadura de union cancamo - tubo</t>
  </si>
  <si>
    <t>299024 / 297124</t>
  </si>
  <si>
    <t>Armado de suspensión / Armado de cilindro</t>
  </si>
  <si>
    <t>316725 / 315725</t>
  </si>
  <si>
    <t xml:space="preserve">Relleno de alojamientos de cilindro.  </t>
  </si>
  <si>
    <t>299024 / 302425</t>
  </si>
  <si>
    <t>Armado de suspensión / Evaluación</t>
  </si>
  <si>
    <t>315225 / 317125</t>
  </si>
  <si>
    <t>Supervisión</t>
  </si>
  <si>
    <t>RESUMEN DE PAGOS - 25/11 - 30/11</t>
  </si>
  <si>
    <t>312725 / 319625</t>
  </si>
  <si>
    <t>Relleno de alojamiento de cilindro y vástago.</t>
  </si>
  <si>
    <t>314925 / 312425 / 310424</t>
  </si>
  <si>
    <t>313225 / 313725</t>
  </si>
  <si>
    <t>314825 / 315825</t>
  </si>
  <si>
    <t>Soldadra de barra / cancamo.</t>
  </si>
  <si>
    <t>315925 / 318825 / 312625 / 319025</t>
  </si>
  <si>
    <t>Relleno de alojamiento de cilindro. / Relleno de alojamientos de vástagos.</t>
  </si>
  <si>
    <t>320625 / 318725 /320725</t>
  </si>
  <si>
    <t xml:space="preserve">320825 / 314324 </t>
  </si>
  <si>
    <t>315125 / 313825</t>
  </si>
  <si>
    <t>Recosntrucción de alojamiento de cilindro. / relleno de ojo cilindro.</t>
  </si>
  <si>
    <t xml:space="preserve">318425 / 313425 </t>
  </si>
  <si>
    <t xml:space="preserve">Relleno de alojamientos de cilindros.  </t>
  </si>
  <si>
    <t>316125 / 313425</t>
  </si>
  <si>
    <t>Maquinado de espiga de vástago</t>
  </si>
  <si>
    <t>Torno 1</t>
  </si>
  <si>
    <t xml:space="preserve">Instalación de chuck </t>
  </si>
  <si>
    <t>Instalación de chuck</t>
  </si>
  <si>
    <t>RESUMEN DE PAGOS - 9/12 - 14/12</t>
  </si>
  <si>
    <t>Amrado de cilindro</t>
  </si>
  <si>
    <t>Repasado de macho de pernos de rueda</t>
  </si>
  <si>
    <t>Pintura de cilindro</t>
  </si>
  <si>
    <t>FECHA Y HORA ENTRADA</t>
  </si>
  <si>
    <t>Fabricación de tapa</t>
  </si>
  <si>
    <t>308224 / 300924</t>
  </si>
  <si>
    <t>Culminar  Fabricación de barra de vástago /  Dar ajuste de brida para embonar en cilindro</t>
  </si>
  <si>
    <t>304624/ 302024</t>
  </si>
  <si>
    <t>Culminar Fabricación de vástago / Rectificar alojamiento de tapa</t>
  </si>
  <si>
    <t>PIERO PACSI</t>
  </si>
  <si>
    <t>313224 / 313324 / 312824</t>
  </si>
  <si>
    <t>Desarmado de cilindros</t>
  </si>
  <si>
    <t>Preparación de rueda para armado</t>
  </si>
  <si>
    <t>303224 / 301724</t>
  </si>
  <si>
    <t>307524 / 307624 / 307724</t>
  </si>
  <si>
    <t>Listado de sellos y evaluaciones.</t>
  </si>
  <si>
    <t>Barrenado de pivotantes de trunnion</t>
  </si>
  <si>
    <t>SIDANE HUARANCCA</t>
  </si>
  <si>
    <t>RESUMEN DE PAGOS - 06/01 - 11/01</t>
  </si>
  <si>
    <t>MIRIAM CCANAHUIRE</t>
  </si>
  <si>
    <t>Logistica</t>
  </si>
  <si>
    <t>Inventario</t>
  </si>
  <si>
    <t>ALFREDO MURILLO</t>
  </si>
  <si>
    <t>DIEGO JAIME</t>
  </si>
  <si>
    <t>ANTONIO ZUMAETA</t>
  </si>
  <si>
    <t>Inventario / Supervision de trabajos otro taller.</t>
  </si>
  <si>
    <t>INVENTARIO</t>
  </si>
  <si>
    <t>SUMA TOTAL</t>
  </si>
  <si>
    <t>Instalación de tapa y émbolo en vástago</t>
  </si>
  <si>
    <t>Maquinado de tubo nuevo</t>
  </si>
  <si>
    <t>Fabricación de vástago</t>
  </si>
  <si>
    <t>Corte de vástago y encastre</t>
  </si>
  <si>
    <t xml:space="preserve"> HORAS EXTRA (V)</t>
  </si>
  <si>
    <t>313925 / 302224</t>
  </si>
  <si>
    <t>Armado de cilindro / Armado de rueda</t>
  </si>
  <si>
    <t>Armado de rueda</t>
  </si>
  <si>
    <t>Bruñido de cilindro / Pintura</t>
  </si>
  <si>
    <t>Agujeros de brida</t>
  </si>
  <si>
    <t>313425 / 314325</t>
  </si>
  <si>
    <t>Supervision</t>
  </si>
  <si>
    <t>RESUMEN DE PAGOS - 13/01 - 18/01</t>
  </si>
  <si>
    <t>Maquinado de caras de cáncamo</t>
  </si>
  <si>
    <t>RESUMEN DE PAGOS - 20/01 - 25/01</t>
  </si>
  <si>
    <t>311024 / 311124</t>
  </si>
  <si>
    <t>Preparación para armado de freno / Colocación de pistas en hielo seco</t>
  </si>
  <si>
    <t>Preparación de componentes para armado</t>
  </si>
  <si>
    <t>Ordenar patio. / Desarmado de 319425</t>
  </si>
  <si>
    <t>317225 / 317325</t>
  </si>
  <si>
    <t>Barrenado de vástagos (2) / Barrenado de cilindro (1)</t>
  </si>
  <si>
    <t xml:space="preserve">317325 / </t>
  </si>
  <si>
    <t>Relleno de alojamientos de vástago y cilindro.</t>
  </si>
  <si>
    <t>RESUMEN DE PAGOS - 10/02 - 15/02</t>
  </si>
  <si>
    <t>Pintura de rueda</t>
  </si>
  <si>
    <t>Apoyo de armado y pintura de rueda</t>
  </si>
  <si>
    <t>Soldador</t>
  </si>
  <si>
    <t>318825 / 320625 / 319625</t>
  </si>
  <si>
    <t>Relleno de alojamientos de vástagos</t>
  </si>
  <si>
    <t>ALONZO OTAZU</t>
  </si>
  <si>
    <t>Extraccion de embolo y tapa trabados en barra cromada.</t>
  </si>
  <si>
    <t>FECHA Y HORA INGRESO</t>
  </si>
  <si>
    <t>Desalojo de local</t>
  </si>
  <si>
    <t>314225 / 309324</t>
  </si>
  <si>
    <t>Armado de cilindros</t>
  </si>
  <si>
    <t>314225 / 304824 / 309324</t>
  </si>
  <si>
    <t>apoyo en armado</t>
  </si>
  <si>
    <t>Maquinado de trunnion</t>
  </si>
  <si>
    <t>RESUMEN DE PAGOS - 24/02 - 01/03</t>
  </si>
  <si>
    <t>322025 - 323125 - 324025</t>
  </si>
  <si>
    <t>Soldadura de cilindro / dados de anclaje.</t>
  </si>
  <si>
    <t>315225 - 317125</t>
  </si>
  <si>
    <t>Corte de cilindro.</t>
  </si>
  <si>
    <t>Maquinado de tubo.</t>
  </si>
  <si>
    <t>Armado de rueda para armado</t>
  </si>
  <si>
    <t>319025 / 319125</t>
  </si>
  <si>
    <t>320325 -321125 - 321425 - 321625</t>
  </si>
  <si>
    <t>314325 - 312925</t>
  </si>
  <si>
    <t>Rellenado de alojamientos de cilindro / Relleno de ojo vastago</t>
  </si>
  <si>
    <t>Extracción de emboolo de barra / Centrado de barra en torno.</t>
  </si>
  <si>
    <t>Maquinado de cancamo de tubo</t>
  </si>
  <si>
    <t>317825 / 314825</t>
  </si>
  <si>
    <t>Logistica y Almacen</t>
  </si>
  <si>
    <t>RESUMEN DE PAGOS - 10/03 - 15/03</t>
  </si>
  <si>
    <t>a</t>
  </si>
  <si>
    <t>COMPENSACION</t>
  </si>
  <si>
    <t>Maquinado de tubo</t>
  </si>
  <si>
    <t>Maquinado de encastre de cilindro</t>
  </si>
  <si>
    <t>Maquinado de cilindro</t>
  </si>
  <si>
    <t>323025 / 323925</t>
  </si>
  <si>
    <t>RESUMEN DE PAGOS - 17/03 - 22/03</t>
  </si>
  <si>
    <t>Agujeros de cilindro</t>
  </si>
  <si>
    <t>MAÑANA</t>
  </si>
  <si>
    <t>JOSE LLAYQUE</t>
  </si>
  <si>
    <t>Maquinado de agujeros</t>
  </si>
  <si>
    <t>TARDE</t>
  </si>
  <si>
    <t>Soldadura de tomas de cilindro</t>
  </si>
  <si>
    <t>Pasado de macho de agujeros roscados. / Bruñido de cilindro.</t>
  </si>
  <si>
    <t>Limpieza de cilindro. / Pintura y embalado</t>
  </si>
  <si>
    <t>Supervision. / Despacho de cilindro.</t>
  </si>
  <si>
    <t>RESUMEN DE PAGOS - 03/04 - 05/04</t>
  </si>
  <si>
    <t>Soldadura de cilindro + tomas</t>
  </si>
  <si>
    <t>Maquinado de encastre de cáncamo</t>
  </si>
  <si>
    <t>Maquinado de diámetro exterior de cilindro</t>
  </si>
  <si>
    <t>JEANCARLO IBARRA</t>
  </si>
  <si>
    <t>Maquinado de diametro exterior de tubo</t>
  </si>
  <si>
    <t>315625 / 317825</t>
  </si>
  <si>
    <t>Soldadura de pista + taco de anclaje / Soldadura de union de cilindro - tubo post.</t>
  </si>
  <si>
    <t>321425 / 317825</t>
  </si>
  <si>
    <t>Fabricacion de cáncamo de vastago / Armado de cilindro</t>
  </si>
  <si>
    <t>321425 - 320625</t>
  </si>
  <si>
    <t>Soldadura de vástago / Relleno de ojo cilindro</t>
  </si>
  <si>
    <t>ENRIQUE YANA</t>
  </si>
  <si>
    <t>328825 - 328925 - 329025 - 329125</t>
  </si>
  <si>
    <t>Armado de cilindros + prueba</t>
  </si>
  <si>
    <t>Preparado de componentes para armado. / Pintura y embalado</t>
  </si>
  <si>
    <t>RODRIGO HUAMANI</t>
  </si>
  <si>
    <t>Supervision / Compra de pintura + conectores para componentes de despacho</t>
  </si>
  <si>
    <t>Preparacion de rueda para armado</t>
  </si>
  <si>
    <t>315725 / 317125</t>
  </si>
  <si>
    <t>Pulido de tapa. Preparacion para armado</t>
  </si>
  <si>
    <t>319225 / 321625 / 323025</t>
  </si>
  <si>
    <t>316525 / 315725</t>
  </si>
  <si>
    <t xml:space="preserve">Relleno de alojamientos / Colocado de cilindro en torno para soldadura. Inicio </t>
  </si>
  <si>
    <t>318625 / 323825</t>
  </si>
  <si>
    <t>Culminar fabricacion de barra de vástago /    Corte de cilindro</t>
  </si>
  <si>
    <t>324425 / 324525</t>
  </si>
  <si>
    <t xml:space="preserve">318925 / </t>
  </si>
  <si>
    <t xml:space="preserve">   Barrenado de vástago / Barrenado de cilindro</t>
  </si>
  <si>
    <t>320725 / 328025</t>
  </si>
  <si>
    <t>Apoyo de armado. / Desarmado de componente</t>
  </si>
  <si>
    <t>RESUMEN DE PAGOS - 14/04 - 19/04</t>
  </si>
  <si>
    <t>Apoyo en montacargas</t>
  </si>
  <si>
    <t>319225 / 320225</t>
  </si>
  <si>
    <t>Relleno y esmerilados de tapa</t>
  </si>
  <si>
    <t>323825 / 3319225 / 320225</t>
  </si>
  <si>
    <t>Preparacion de cilindros para armado (</t>
  </si>
  <si>
    <t xml:space="preserve">318625 / 323825 </t>
  </si>
  <si>
    <t>Fabricacion de bocina para grasera / Maquinado de soldadura de vastago</t>
  </si>
  <si>
    <t>Barrenado de cilindro / Colocado de cilindro en torno para refrentado</t>
  </si>
  <si>
    <t>Pintura de cilindro / Apoyo taller</t>
  </si>
  <si>
    <t xml:space="preserve">Supervision / Apoyo taller / Llevar componentes a comité 4 </t>
  </si>
  <si>
    <t>RESUMEN DE PAGOS - 21/04 - 26/04</t>
  </si>
  <si>
    <t>Armado de componente</t>
  </si>
  <si>
    <t>Maquinado de soldadura y pulido de vastago</t>
  </si>
  <si>
    <t>RESUMEN DE PAGOS - 28/04 - 03/05</t>
  </si>
  <si>
    <t>Soldadura de J1 cilindro</t>
  </si>
  <si>
    <t>Maquinado de alojamiento de seager</t>
  </si>
  <si>
    <t>Culminacion de fabricacion de vastago</t>
  </si>
  <si>
    <t>Modificacion de base</t>
  </si>
  <si>
    <t>Apoyo / supervision</t>
  </si>
  <si>
    <t>322125 - 321125</t>
  </si>
  <si>
    <t>RESUMEN DE PAGOS - 06/05 - 10/05</t>
  </si>
  <si>
    <t>Maquinado de cara de topes</t>
  </si>
  <si>
    <t>Fabricacion de barra cromada</t>
  </si>
  <si>
    <t>319725 / 325625</t>
  </si>
  <si>
    <t xml:space="preserve">Pintura </t>
  </si>
  <si>
    <t>Seguimiento de actividades.</t>
  </si>
  <si>
    <t>Fabricacion de bocina</t>
  </si>
  <si>
    <t>Corte de vastago</t>
  </si>
  <si>
    <t>SIDANE ANDERSON</t>
  </si>
  <si>
    <t>321125 - 322125</t>
  </si>
  <si>
    <t>Culminar armado de cilindro / Prueba hidraulica</t>
  </si>
  <si>
    <t>Evaluacion de cilindros</t>
  </si>
  <si>
    <t>Soldadura de limpiadores metalicos</t>
  </si>
  <si>
    <t>Pintura de freno de servicio.</t>
  </si>
  <si>
    <t>Desarmado y evaluacion de cilindros.</t>
  </si>
  <si>
    <t xml:space="preserve">Apoyo taller / Programacion </t>
  </si>
  <si>
    <t>Maquinado de encastre de tapa posterior</t>
  </si>
  <si>
    <t>Corte de cilindro para evaluacion</t>
  </si>
  <si>
    <t>Barrenado de alojamiento.</t>
  </si>
  <si>
    <t xml:space="preserve"> Destorquear vastagos</t>
  </si>
  <si>
    <t>Desarmado de cilindros.</t>
  </si>
  <si>
    <t>Preparacion para armado</t>
  </si>
  <si>
    <t>325625  - 325725</t>
  </si>
  <si>
    <t>Corte de cilindros</t>
  </si>
  <si>
    <t>330725 - 330825</t>
  </si>
  <si>
    <t>Barrenado de 2 cilindros 1 vastago</t>
  </si>
  <si>
    <t>Fabricacion de tapa</t>
  </si>
  <si>
    <t>324725 - 322725 - 320425</t>
  </si>
  <si>
    <t>Reparacion de fisura de trunnion</t>
  </si>
  <si>
    <t>320925 - 322725 - 321925</t>
  </si>
  <si>
    <t>Pintura de cilindros.</t>
  </si>
  <si>
    <t>322025 - 328025 - 328125</t>
  </si>
  <si>
    <t>Supervisión / Programacion de actividades / Requerimientos</t>
  </si>
  <si>
    <t>JUVENAL SERPA</t>
  </si>
  <si>
    <t>RESUMEN DE PAGOS - 12/05 - 17/05</t>
  </si>
  <si>
    <t>Maquinado de encastre, longitud y exterior de tubo</t>
  </si>
  <si>
    <t>Corte de vastago + encastre de cancamo</t>
  </si>
  <si>
    <t>Fabricacion de embolo</t>
  </si>
  <si>
    <t>Barrenado de alojamiento de vastago</t>
  </si>
  <si>
    <t>306724.3 - 306724.2</t>
  </si>
  <si>
    <t>Desarmado de cilindros I Apoyo montacargas</t>
  </si>
  <si>
    <t>Evaluación de cilindros</t>
  </si>
  <si>
    <t>Desarmado de freno para sacar pistas</t>
  </si>
  <si>
    <t>Verificación de actividades I Apoyo taller</t>
  </si>
  <si>
    <t>329725 - 325625</t>
  </si>
  <si>
    <t>Culminado de corte de cilindro - Agujero de toma y encastrado de cilindro</t>
  </si>
  <si>
    <t>330825 - 321225</t>
  </si>
  <si>
    <t>Relleno y esmerilado de exterior de tapa</t>
  </si>
  <si>
    <t>331325 - 331425</t>
  </si>
  <si>
    <t>Verificación de meidas de pista aojamiento de rodamientos de Spindle</t>
  </si>
  <si>
    <t>320825 - 321225</t>
  </si>
  <si>
    <t>Verificación de actividades I Requerimientos I Programación</t>
  </si>
  <si>
    <t>Maquinado de tubo, se da longitud se refrenta.</t>
  </si>
  <si>
    <t>Maquinado de barra de vastago</t>
  </si>
  <si>
    <t>Prueba hidraulica de cilindro</t>
  </si>
  <si>
    <t>Soldadura de tapa posterior de cilindro</t>
  </si>
  <si>
    <t>Apoyo en armado</t>
  </si>
  <si>
    <t>Desarmado de rueda / Evaluacion de componentes.</t>
  </si>
  <si>
    <t xml:space="preserve">Apoyo desarmado de rueda </t>
  </si>
  <si>
    <t>335125 - 331125 - 333825</t>
  </si>
  <si>
    <t>325225 - 330525</t>
  </si>
  <si>
    <t>Maquinado de soldadura de vastago I Refrentado de cara de embolo I Corte de vastago</t>
  </si>
  <si>
    <t>325225 - 322325</t>
  </si>
  <si>
    <t>Barrenado de alojamiento de vastago y cilindro I Barrenado de vastago</t>
  </si>
  <si>
    <t>312325 - 333125 329925</t>
  </si>
  <si>
    <t>Maquinado de soldadura de vastago. I Maquinado de cilindro I Maquinado de barra cromada</t>
  </si>
  <si>
    <t>325625 - 325725</t>
  </si>
  <si>
    <t>Soldadura de trunnion de cilindro + toma</t>
  </si>
  <si>
    <t>322325 - 326625</t>
  </si>
  <si>
    <t>Sacar bocinas de trunnion I Relleno de caras de trunnion I Fabricacion de sporte</t>
  </si>
  <si>
    <t>317825 - 326725</t>
  </si>
  <si>
    <t>Pintura de cilindro I Apoyo mntacargas I Modificación de bocina</t>
  </si>
  <si>
    <t>Evaluacion de rueda I Supervisión</t>
  </si>
  <si>
    <t>330225 - 330325</t>
  </si>
  <si>
    <t>Preparación de frenos para armado</t>
  </si>
  <si>
    <t>Desarmado de suspensión</t>
  </si>
  <si>
    <t>RESUMEN DE PAGOS - 19/05 - 24/05</t>
  </si>
  <si>
    <t>322325 - 323525</t>
  </si>
  <si>
    <t>Soldadura de caras de trunnion. I Armado y apuntalado de cilindro para armado</t>
  </si>
  <si>
    <t>Sacar rotula + Relleno de alojamiento de cilindro.</t>
  </si>
  <si>
    <t>Supervisióm - Apoyo taller - Programa</t>
  </si>
  <si>
    <t xml:space="preserve">Barrenado de vástago </t>
  </si>
  <si>
    <t>Soldadura de tapa posterior de cilindro.</t>
  </si>
  <si>
    <t>Sacar bocina de cilindro + Limpieza Preparacion para rellenar)</t>
  </si>
  <si>
    <t>Reunion con Carlos Viña</t>
  </si>
  <si>
    <t>324625 - 327525</t>
  </si>
  <si>
    <t>Culimacion de corte de vástago. I Maquiando de encastre y brida de cilindro.</t>
  </si>
  <si>
    <t>Maquinado de barra cromada.</t>
  </si>
  <si>
    <t>333125 - 325825</t>
  </si>
  <si>
    <t>Barrenado de vástagos.</t>
  </si>
  <si>
    <t>326325 - 306724.2</t>
  </si>
  <si>
    <t>Armado de cilindros y prueba hidraulica</t>
  </si>
  <si>
    <t>Soldadura de Junta 1 + relleno de alojaminto + soldadura de soportes</t>
  </si>
  <si>
    <t xml:space="preserve">Pintura de Spindle de rueda. I Preparacion para </t>
  </si>
  <si>
    <t>Bruñido de cilindro I Bruñido de CI 1. I Bruñido de CI 2.</t>
  </si>
  <si>
    <t>Desarmado de cilindros (Ingresos).</t>
  </si>
  <si>
    <t>Trabajo de Cuadro de OTS</t>
  </si>
  <si>
    <t>Trabajo de Cuadro de OTS, Programación, Supervision taller.</t>
  </si>
  <si>
    <t>RESUMEN DE PAGOS - 02/06 - 07/06</t>
  </si>
  <si>
    <t>Reunion KPI</t>
  </si>
  <si>
    <t>Soldadura de cilindro.</t>
  </si>
  <si>
    <t>Apoyo montacargas soldadura. I Programa</t>
  </si>
  <si>
    <t>333325 - 323525</t>
  </si>
  <si>
    <t>Remover pintura de cilindro. I Pintura de cilindro.</t>
  </si>
  <si>
    <t>Barrenado de cilindro.</t>
  </si>
  <si>
    <t>Trabajo de cuadro de KPIs</t>
  </si>
  <si>
    <t>336025 -335025</t>
  </si>
  <si>
    <t>Pintura y embalaje de componentes.</t>
  </si>
  <si>
    <t>Reunion de KPI.  I  Guia de despacho de componentes.</t>
  </si>
  <si>
    <t xml:space="preserve">Reunion de KPI.  </t>
  </si>
  <si>
    <t>Realizacion de informes</t>
  </si>
  <si>
    <t>Fotos para informes. I Resumen de componentes depachados a 3ro.</t>
  </si>
  <si>
    <t>Espera de transporte para carar cilindro de emergencia</t>
  </si>
  <si>
    <t>Reunion de KPI.  I  Requerimientos pendientes.</t>
  </si>
  <si>
    <t>RESUMEN DE PAGOS - 09/06 - 14/06</t>
  </si>
  <si>
    <t>Fabricacion de brida</t>
  </si>
  <si>
    <t>Soldadura de junta de cilindro.</t>
  </si>
  <si>
    <t>Supervision.</t>
  </si>
  <si>
    <t>326925 - 330525</t>
  </si>
  <si>
    <t>Refrentado de tapa de acumulador + canal de Oring. I Maquinado de soldadura de vastago.</t>
  </si>
  <si>
    <t>Fabriacion de embolo.</t>
  </si>
  <si>
    <t>306925 - 339525</t>
  </si>
  <si>
    <t>Barrenado de alojamiento de brazo . I Barranado de alojamiento de vastago.</t>
  </si>
  <si>
    <t xml:space="preserve">324225 - 326925 </t>
  </si>
  <si>
    <t>Armado. I Preparacion de componentes para armado</t>
  </si>
  <si>
    <t>335625 - 339525</t>
  </si>
  <si>
    <t>Soldadura de J1 (50%) I Relleno de alojamiento de cilindro.</t>
  </si>
  <si>
    <t>331625 - 331725</t>
  </si>
  <si>
    <t>Soldadura de junta de vastago + anillo de grasera</t>
  </si>
  <si>
    <t>Pintura y embalaje de rueda</t>
  </si>
  <si>
    <t>Evaluacion de cilindros.</t>
  </si>
  <si>
    <t>333925 -334025</t>
  </si>
  <si>
    <t>Preparaciond e componentes para armado.</t>
  </si>
  <si>
    <t>Apoyo armado. I Desarmado de cilindros.</t>
  </si>
  <si>
    <t>334925 - 342125 -342225</t>
  </si>
  <si>
    <t>Pintura y embalaje.</t>
  </si>
  <si>
    <t>Apoyo arreglo de torno. I Maquinado de bocinas</t>
  </si>
  <si>
    <t>Maquinado de barra</t>
  </si>
  <si>
    <t>Barrenado de vastago.</t>
  </si>
  <si>
    <t>Maquinado de agujeros de cilindro.</t>
  </si>
  <si>
    <t>Soldadura de pivotantes de trunnion.</t>
  </si>
  <si>
    <t>Supervision. I Apoyo taller.</t>
  </si>
  <si>
    <t>Apoyo arreglo de torno. - Armado de cilindro para soldadura.</t>
  </si>
  <si>
    <t>Armado de cilindro. I Apuntalado.</t>
  </si>
  <si>
    <t>RESUMEN DE PAGOS - 23/06 - 28/06</t>
  </si>
  <si>
    <t>Relleno de pivotantes de trunnion</t>
  </si>
  <si>
    <t>335625 - 330425</t>
  </si>
  <si>
    <t>Culminar soldadura de junta de cilindro. - Sacar bocinas de cilindro</t>
  </si>
  <si>
    <t xml:space="preserve">Supervision. </t>
  </si>
  <si>
    <t>Maquinado de diámetro exterior de tubo</t>
  </si>
  <si>
    <t>Soldadura de dados de anclaje</t>
  </si>
  <si>
    <t>RESUMEN DE PAGOS - 30/06 - 05/07</t>
  </si>
  <si>
    <t>HH</t>
  </si>
  <si>
    <t>OTAZU</t>
  </si>
  <si>
    <t>SIDAN</t>
  </si>
  <si>
    <t>Maquinado de encastre de trunnion. I Maquinado de tubo nuevo.</t>
  </si>
  <si>
    <t>342425 - 336725 - 338425</t>
  </si>
  <si>
    <t xml:space="preserve">Culminado de maquinado de barra cromada. I Maquinado de soldadura de vastago. </t>
  </si>
  <si>
    <t>327725 - 340425</t>
  </si>
  <si>
    <t>Barrenado de cilindro. I Barrenado de vastago</t>
  </si>
  <si>
    <t>Supervisión.</t>
  </si>
  <si>
    <t>DIEGO MONJE</t>
  </si>
  <si>
    <t>RESUMEN DE PAGOS - 07/07 - 12/07</t>
  </si>
  <si>
    <t>Soldadura de dados de anclaje+ relleno de alojamiento de cilindro</t>
  </si>
  <si>
    <t>Fabricacion de bocinas.</t>
  </si>
  <si>
    <t>Fabricacion de embolo.</t>
  </si>
  <si>
    <t>Relleno de alojamiento. (Reparar)</t>
  </si>
  <si>
    <t>Maquinado de tubo nuevo.</t>
  </si>
  <si>
    <t>Fabricacion de bocinas</t>
  </si>
  <si>
    <t>RESUMEN DE PAGOS - 14/07 - 19/07</t>
  </si>
  <si>
    <t>339625 / 343125</t>
  </si>
  <si>
    <t>Maquinado de tapa de Cuerpo Intermedio.</t>
  </si>
  <si>
    <t>334025 / 340525 / 340625</t>
  </si>
  <si>
    <t>Barrenado de alojamientos de vastagos</t>
  </si>
  <si>
    <t>Barrenado de alojamiento de vastago.</t>
  </si>
  <si>
    <t>334625 / 343725</t>
  </si>
  <si>
    <t>Soldadura de dados de anclaje. I Soldadura de J1 y J2 de cilindro</t>
  </si>
  <si>
    <t>342825 / 342525 / 338825</t>
  </si>
  <si>
    <t>Rellenado y esmerilado de caras de exterior de tapa.</t>
  </si>
  <si>
    <t>338025 / 341625</t>
  </si>
  <si>
    <t>319525 / 338925 / 333825</t>
  </si>
  <si>
    <t>Bruñido.</t>
  </si>
  <si>
    <t>Operaciones. Planeamiento</t>
  </si>
  <si>
    <t>RODRIGO ARANGOITIA</t>
  </si>
  <si>
    <t>Informes y fotos.</t>
  </si>
  <si>
    <t>Almacen / Logistica</t>
  </si>
  <si>
    <t>RESUMEN DE PAGOS - 21/07 - 26/07</t>
  </si>
  <si>
    <t>346325 - 346425</t>
  </si>
  <si>
    <t>Desarmado de componentes.</t>
  </si>
  <si>
    <t>Trabajo de oficina.</t>
  </si>
  <si>
    <t>347325 - 347425</t>
  </si>
  <si>
    <t>345425 - 345225</t>
  </si>
  <si>
    <t>336925 - 333825 -  338625</t>
  </si>
  <si>
    <t>336325 - 338625</t>
  </si>
  <si>
    <t>Barrenado de vastagos.</t>
  </si>
  <si>
    <t>343725 - 342325</t>
  </si>
  <si>
    <t>Armado.</t>
  </si>
  <si>
    <t>340525 - 340925</t>
  </si>
  <si>
    <t>Soldadura de J1 de cilindro</t>
  </si>
  <si>
    <t>344825 / 344125</t>
  </si>
  <si>
    <t>Soldadura de J1 + relleno de alojamiento. / Relleno de alojamiento de cilindro.</t>
  </si>
  <si>
    <t>Pintura de enrollador.</t>
  </si>
  <si>
    <t>338125 - 338225 - 336925</t>
  </si>
  <si>
    <t>Operaciones.</t>
  </si>
  <si>
    <t>Informes iniciales.</t>
  </si>
  <si>
    <t>RESUMEN DE PAGOS - 04/08 - 08/08</t>
  </si>
  <si>
    <t>Relleno de alojamientos de vastago.</t>
  </si>
  <si>
    <t>Trabajo de oficina. I Supervision.</t>
  </si>
  <si>
    <t>345825 I 345925</t>
  </si>
  <si>
    <t>Releno de alojamientos de vastagos para cromado.</t>
  </si>
  <si>
    <t>Barrenado de alojamiento de cilindro</t>
  </si>
  <si>
    <t>345525 - 346125</t>
  </si>
  <si>
    <t>Barrenado de alojamientos de vastago.</t>
  </si>
  <si>
    <t>344725 I 338825</t>
  </si>
  <si>
    <t>Apoyo de armado de cilindro. I Armado de conjunto de vastago</t>
  </si>
  <si>
    <t>Maquinado de caras de cancamo de cilindro.</t>
  </si>
  <si>
    <t>Despacho de enrollador de cables</t>
  </si>
  <si>
    <t>Pintura y embalado de enrollador de cables.</t>
  </si>
  <si>
    <t>RESUMEN DE PAGOS - 11/08 - 16/08</t>
  </si>
  <si>
    <t>CORRECCION DE MARCADOR</t>
  </si>
  <si>
    <t>Gestion para modificacion de bases</t>
  </si>
  <si>
    <t>Fabricacion de base metalica</t>
  </si>
  <si>
    <t>Soldadura de J1 de vastago</t>
  </si>
  <si>
    <t>Preparacion de componentes para armado.</t>
  </si>
  <si>
    <t>RESUMEN DE PAGOS - 18/08 - 22/08</t>
  </si>
  <si>
    <t>Extraccion de pernos de Spindle</t>
  </si>
  <si>
    <t>Ayuda para extraer pernos de spinle</t>
  </si>
  <si>
    <t>**</t>
  </si>
  <si>
    <t>Reparaso de macho en agujeros roscados de Spindle.</t>
  </si>
  <si>
    <t>Cordinación de trabajos.</t>
  </si>
  <si>
    <t>Relleno de alojamiento de vastago.</t>
  </si>
  <si>
    <t>RESUMEN DE PAGOS - 25/08 - 29/08</t>
  </si>
  <si>
    <t>Evaluacion de componentes</t>
  </si>
  <si>
    <t>KEVIN FERNANDO</t>
  </si>
  <si>
    <t>Desarmado y destorqueado</t>
  </si>
  <si>
    <t>347125 - 347825</t>
  </si>
  <si>
    <t>Rellenado de alojamiento de cilindros</t>
  </si>
  <si>
    <t>RESUMEN DE PAGOS - 2/09 - 6/09</t>
  </si>
  <si>
    <t>Soldadura de J1 + relleno de alojamiento de vastago.</t>
  </si>
  <si>
    <t>350525 - 350625</t>
  </si>
  <si>
    <t>Trabajo de oficina</t>
  </si>
  <si>
    <t>RESUMEN DE PAGOS - 8/09 - 12/09</t>
  </si>
  <si>
    <t>Armado de rueda 980</t>
  </si>
  <si>
    <t>Apoyo taller.</t>
  </si>
  <si>
    <t>Orden de taller.</t>
  </si>
  <si>
    <t>Barrenado de alojamiento de cilindro.</t>
  </si>
  <si>
    <t>Fabricación de bocinas.</t>
  </si>
  <si>
    <t>RICARDO YANA</t>
  </si>
  <si>
    <t>Supervisión. / Trabajo oficina.</t>
  </si>
  <si>
    <t>Barrenado de vástago.</t>
  </si>
  <si>
    <t>Maquinado de diámero de salida de cilindro.</t>
  </si>
  <si>
    <t>Apoyo a Gabriel Anco.</t>
  </si>
  <si>
    <t>Armado de rueda 930</t>
  </si>
  <si>
    <t>Soldadura de J1 + J2 + ojo</t>
  </si>
  <si>
    <t>351025 - 332625</t>
  </si>
  <si>
    <t>Armado de cilindro de emergencia. - Armado de suspensión delantera.</t>
  </si>
  <si>
    <t>Apoyo montacargas</t>
  </si>
  <si>
    <t>RESUMEN DE PAGOS - 15/09 - 19/09</t>
  </si>
  <si>
    <t>N°</t>
  </si>
  <si>
    <t>NOMBRE</t>
  </si>
  <si>
    <t>ENERO</t>
  </si>
  <si>
    <t>FEBRERO</t>
  </si>
  <si>
    <t>MARZO</t>
  </si>
  <si>
    <t>TRIMESTRE 1</t>
  </si>
  <si>
    <t>ABRIL</t>
  </si>
  <si>
    <t>MAYO</t>
  </si>
  <si>
    <t>JUNIO</t>
  </si>
  <si>
    <t>TRIMESTRE 2</t>
  </si>
  <si>
    <t>JULIO</t>
  </si>
  <si>
    <t>CUADRO RESUMEN</t>
  </si>
  <si>
    <t>COLABORADOR</t>
  </si>
  <si>
    <t>TOTAL HORAS</t>
  </si>
  <si>
    <t>ELIZABETH UMAYASI</t>
  </si>
  <si>
    <t>29:20:00</t>
  </si>
  <si>
    <t>13:20:00</t>
  </si>
  <si>
    <t>26:30:00</t>
  </si>
  <si>
    <t>16:05:00</t>
  </si>
  <si>
    <t>24:55:00</t>
  </si>
  <si>
    <t>24:05:00</t>
  </si>
  <si>
    <t>27:00:00</t>
  </si>
  <si>
    <t>28:30:00</t>
  </si>
  <si>
    <t>28:00:00</t>
  </si>
  <si>
    <t>19:30:00</t>
  </si>
  <si>
    <t>35:00:00</t>
  </si>
  <si>
    <t>31:05:00</t>
  </si>
  <si>
    <t>DANTE TRISTAN</t>
  </si>
  <si>
    <t>MIRIAN CCANAHUIRE</t>
  </si>
  <si>
    <t>33:40:00</t>
  </si>
  <si>
    <t>26:10:00</t>
  </si>
  <si>
    <t>24:00:00</t>
  </si>
  <si>
    <t>27:10:00</t>
  </si>
  <si>
    <t>SIDANE HUANRANCCA</t>
  </si>
  <si>
    <t>&amp;K</t>
  </si>
  <si>
    <t>CLIENTE</t>
  </si>
  <si>
    <t>BASE METALICA</t>
  </si>
  <si>
    <t>EQUIPO</t>
  </si>
  <si>
    <t> MODELO</t>
  </si>
  <si>
    <t>POS</t>
  </si>
  <si>
    <t>Nº PARTE</t>
  </si>
  <si>
    <t>NRO OC</t>
  </si>
  <si>
    <t>FECHA EST</t>
  </si>
  <si>
    <t>DIAS EN TALLER</t>
  </si>
  <si>
    <t>TIPO DE REPARACION</t>
  </si>
  <si>
    <t>ESTADO DE REPARACION (PROCESOS)</t>
  </si>
  <si>
    <t>COMENTARIOS</t>
  </si>
  <si>
    <t>ENTREGA</t>
  </si>
  <si>
    <t>SI</t>
  </si>
  <si>
    <t>CATERPILLAR</t>
  </si>
  <si>
    <t>RH</t>
  </si>
  <si>
    <t>353-9648</t>
  </si>
  <si>
    <t>NO ESTANDAR</t>
  </si>
  <si>
    <t>En armado</t>
  </si>
  <si>
    <t>LH</t>
  </si>
  <si>
    <t>271-9321</t>
  </si>
  <si>
    <t>605-8794</t>
  </si>
  <si>
    <t>Falta retirar pistón de vástago roto. / Luego se procede a armar</t>
  </si>
  <si>
    <t>502-5819</t>
  </si>
  <si>
    <t>F, Pulido de tapa. / Luego se arma</t>
  </si>
  <si>
    <t>516-8026</t>
  </si>
  <si>
    <t>273-1733</t>
  </si>
  <si>
    <t>Flata maquinado de espiga. / Luego se arma</t>
  </si>
  <si>
    <t>Falta maquinado de barra de vástago, soldadura, maquinado de soldadura. / Luego se arma</t>
  </si>
  <si>
    <t>KOMATSU</t>
  </si>
  <si>
    <t>58F3240013</t>
  </si>
  <si>
    <t>XB3916</t>
  </si>
  <si>
    <t>112-5004</t>
  </si>
  <si>
    <t>Falta pulido de tapa y piston. / Listo para armado</t>
  </si>
  <si>
    <t>252-0471</t>
  </si>
  <si>
    <t>Falta sacar cojinete de vástago y rellenar, barrenado. / Luego se arma</t>
  </si>
  <si>
    <t>EM8844</t>
  </si>
  <si>
    <t>En proceso de rellenado de ojo de vástago, falta cromado, barrenado. / Falta rellenar ojo de cilindo, barrenar. / Luego se arma</t>
  </si>
  <si>
    <t>Falta cromado, barrenado. / Falta rellenar ojo de cilindo, barrenar. / Luego se arma</t>
  </si>
  <si>
    <t>NO</t>
  </si>
  <si>
    <t>582-7096</t>
  </si>
  <si>
    <t>Hay que mandar a fabricar a un tercero el cancamo de vástago. / Es fab. Completa de vástago. / F. Rectificar tapa. / F. rellenas, barrenar, bruñir cilindro.</t>
  </si>
  <si>
    <t xml:space="preserve">En proceso de cromado, falta rellenado y barrenado de cilindro. / </t>
  </si>
  <si>
    <t>​</t>
  </si>
  <si>
    <t>CRITICIDAD</t>
  </si>
  <si>
    <t>% AVANCE</t>
  </si>
  <si>
    <t>ALTA</t>
  </si>
  <si>
    <t>CILINDRO DE LEVANTE </t>
  </si>
  <si>
    <t>REPROCESO POR FALLA EN SOLDADURA</t>
  </si>
  <si>
    <t> MEDIA</t>
  </si>
  <si>
    <t>REPROCESO POR CALIDAD EN TUBO</t>
  </si>
  <si>
    <t>EN PROCESO DE ARMADO, FALTA PRUEBA</t>
  </si>
  <si>
    <t>P2</t>
  </si>
  <si>
    <t>6E1244</t>
  </si>
  <si>
    <t>MEDIA</t>
  </si>
  <si>
    <t>58B4150120</t>
  </si>
  <si>
    <t>PC2732</t>
  </si>
  <si>
    <t>80114C001</t>
  </si>
  <si>
    <t>80109C001</t>
  </si>
  <si>
    <t>58B5000400</t>
  </si>
  <si>
    <t>113-7754</t>
  </si>
  <si>
    <t>CILINDRO DE DIRECCION </t>
  </si>
  <si>
    <t>6E-1244</t>
  </si>
  <si>
    <t>707G300180SG</t>
  </si>
  <si>
    <t>58B500400</t>
  </si>
  <si>
    <t>507-2438</t>
  </si>
  <si>
    <t>PLAQUETEO</t>
  </si>
  <si>
    <t>EQ6105</t>
  </si>
  <si>
    <t>EQ6136</t>
  </si>
  <si>
    <t>HT010</t>
  </si>
  <si>
    <t>EQ3126</t>
  </si>
  <si>
    <t>EQ6134</t>
  </si>
  <si>
    <t>EQ3140</t>
  </si>
  <si>
    <t>HT105</t>
  </si>
  <si>
    <t>Falta bruñido de cilindro y barrenado de vástago. El motivo por el cual no se pudo cumplir con este trabajo fue que había otros procesos programados en cola para poder completar los demás armados, lo que generó un retraso.</t>
  </si>
  <si>
    <t>EFICIENCIA =</t>
  </si>
  <si>
    <t>APOYO 100%</t>
  </si>
  <si>
    <t>Este mes trabajó en 2 máquinas en paralelo (fresadora y mandrinadora), minimizando tiempos de barrenado al 50%.</t>
  </si>
  <si>
    <t>Este mes apoyó en el armado de la rueda y frenos de servicio, quedandose horas extra logrando sacar adelante los trabajos.</t>
  </si>
  <si>
    <t>Este mes apoyó cuando se requirió, quedandose horas extra después del horario laboral y viniendo los días sábados programados, tanto de este mes como el mes anterior.</t>
  </si>
  <si>
    <t>Este mes se vió una mejoria en los tiempos de armado, además de apoyar en las horas extra del día sábado programado, al igual que el mes anterior.</t>
  </si>
  <si>
    <t>Este mes brindó apoyo cuando se requirió, asistiendo al sábado programado, al igual que el mes anterior. Reflejandose el comromiso con la empresa.</t>
  </si>
  <si>
    <t>Este mes brindó apoyo cuando se requirió, aunque por motivos de salud no pudo realizar horas extra. Cabe destacar que el mes pasado cumplió con todas las horas extra solicitadas.</t>
  </si>
  <si>
    <t xml:space="preserve">Este mes mostró una mejoría en su actitud, apoyando con horas extra en tareas de pintara y embalaje de cilindros y la rueda. </t>
  </si>
  <si>
    <t>APOYO PARCIAL</t>
  </si>
  <si>
    <t>Este mes apoyó con horas extra el sábado programado; sin embargo, mostró negativa para quedarse en días de semana cuando se le solicitó. Es necesario mejorar su actitud en general.</t>
  </si>
  <si>
    <t>NO APOYO</t>
  </si>
  <si>
    <t>Este mes mostró negativa al solicitarle quedarse horas extra y argumentó que no puede asistir los sábados debido a sus estudios, aunque esto genera dudas sobre su veracidad. Además, se le pidió quedarse tres días esta semana, pero solo cumplió el martes, negándose los demás días. Por otro lado, durante la semana que Justo estuvo de vacaciones, asumió todo el trabajo de soldadura, mostrando una mejora significativa. Antes, realizaba solo trabajos de rellenado, pero esa semana soldó un cilindro con stick, cuya soldadura fue validada con ultrasonido (NDT) y resultó correcta. Actualmente, está soldando cilindros y uniones de vástagos. Aún necesita mejorar su actitud.</t>
  </si>
  <si>
    <t>Este mes mostró una negativa total cuando se le solicitó quedarse horas extra después del horario laboral o asistir los sábados, mostrando falta de disposición para apoyar.</t>
  </si>
  <si>
    <t>REQUISITOS DEL SISTEMA</t>
  </si>
  <si>
    <t>HARDWARE DE LAPTOP</t>
  </si>
  <si>
    <t>RAM</t>
  </si>
  <si>
    <t>16 GB</t>
  </si>
  <si>
    <t>4 GB</t>
  </si>
  <si>
    <t>MEMORIA (ALMACENAMIENTO)</t>
  </si>
  <si>
    <t>50 GB LIBRES + 10%</t>
  </si>
  <si>
    <t>40 GB LIBRES</t>
  </si>
  <si>
    <t>PROCESADOR</t>
  </si>
  <si>
    <t>I5 o RYZEN 5</t>
  </si>
  <si>
    <t>RYZEN 3</t>
  </si>
  <si>
    <t>TARJETA GRAFICA</t>
  </si>
  <si>
    <t>NO TIENE</t>
  </si>
  <si>
    <t>REPORTENCIAR</t>
  </si>
  <si>
    <t>PRECIO</t>
  </si>
  <si>
    <t>2 MEMORIAS DE 8 GB DDR4 3200 MT/S</t>
  </si>
  <si>
    <t>S/. 300</t>
  </si>
  <si>
    <t>ALMACENAMIENTO</t>
  </si>
  <si>
    <t>MEMORIA SSD 1TB NV3 M.2 PCIe 4.0</t>
  </si>
  <si>
    <t>S/. 235</t>
  </si>
  <si>
    <t>INSTALACION DE PROGRAMA</t>
  </si>
  <si>
    <t>SOLIDWORKS</t>
  </si>
  <si>
    <t>S/. 20</t>
  </si>
  <si>
    <t>SERVICIO TECNICO</t>
  </si>
  <si>
    <t>CLONACION DE MEMORIA ANTIGUA</t>
  </si>
  <si>
    <t>S/. 50</t>
  </si>
  <si>
    <t>S/. 605</t>
  </si>
  <si>
    <t>ESPECIFICACIONES</t>
  </si>
  <si>
    <t>500 GB</t>
  </si>
  <si>
    <t>PROGRAMA DE FORMACIÓN BÁSICO PARA CLIENTES LINCOLN ELECTRIC</t>
  </si>
  <si>
    <t>TEMA</t>
  </si>
  <si>
    <t>DURACIÓN</t>
  </si>
  <si>
    <t>PONENTE</t>
  </si>
  <si>
    <t>CLASE 1</t>
  </si>
  <si>
    <t>SEGURIDAD EN SOLDADURA</t>
  </si>
  <si>
    <t>45 MIN</t>
  </si>
  <si>
    <t>DANIEL LUQUE</t>
  </si>
  <si>
    <t>CLASE 2</t>
  </si>
  <si>
    <t>FISICA DEL ARCO ELECTRICO EN PROCESOS DE SOLDADURA</t>
  </si>
  <si>
    <t>CLASE 3</t>
  </si>
  <si>
    <t>PROCESO DE SOLDADURA SMAW</t>
  </si>
  <si>
    <t>CLASE 4</t>
  </si>
  <si>
    <t>PROCESO DE SOLDADURA GMAW</t>
  </si>
  <si>
    <t>CLASE 5</t>
  </si>
  <si>
    <t>PROCESO DE SOLDADURA FCAW</t>
  </si>
  <si>
    <t>CLASE 6</t>
  </si>
  <si>
    <t>PROCESO DE SOLDADURA GTAW</t>
  </si>
  <si>
    <t>CLASE 7</t>
  </si>
  <si>
    <t>PROCESO DE SOLDADURA SAW</t>
  </si>
  <si>
    <t>CLASE 8</t>
  </si>
  <si>
    <t>PROCESOS DE SOLDADURA AVANZADOS DE ALTA PRODUCTIVIDAD</t>
  </si>
  <si>
    <t>CLASE 9</t>
  </si>
  <si>
    <t>METALURGIA DE LA SOLDADURA BÁSICA</t>
  </si>
  <si>
    <t>CLASE 10</t>
  </si>
  <si>
    <t>MANTENIMIENTO Y REPARACIÓN DE COMPONENTES POR SOLDADURA</t>
  </si>
  <si>
    <t>NOMBRES Y APELLIDOS</t>
  </si>
  <si>
    <t>DNI</t>
  </si>
  <si>
    <t>CORREO</t>
  </si>
  <si>
    <t>TELEFONO</t>
  </si>
  <si>
    <t>JUAN FERNANDO VERA CANALES</t>
  </si>
  <si>
    <t>JUAN DIEGO MUÑOZ MANRIQUE</t>
  </si>
  <si>
    <t>judimuma@gmail.com</t>
  </si>
  <si>
    <t>974 565 497</t>
  </si>
  <si>
    <t>RODRIGO FRANK HUAMANI ARANGOITIA</t>
  </si>
  <si>
    <t>rodrigo_frank1903@hotmail.com</t>
  </si>
  <si>
    <t>900 470 317</t>
  </si>
  <si>
    <t>LUIS ENRIQUE HUERTA CORNEJO</t>
  </si>
  <si>
    <t>luishuerta81@gmail.com</t>
  </si>
  <si>
    <t>959 929 823</t>
  </si>
  <si>
    <t xml:space="preserve">ANTONIO ZUMAETA MENDOZA </t>
  </si>
  <si>
    <t>operaciones@hpkinv.com</t>
  </si>
  <si>
    <t>952 416 946</t>
  </si>
  <si>
    <t>MIRIAN LISBETH CCANAHUIRE PARICAHUA</t>
  </si>
  <si>
    <t>mirian.ccanahuire@ucsp.edu.pe</t>
  </si>
  <si>
    <t>961 820 072</t>
  </si>
  <si>
    <t>KEVIN FERNANDO MORAN NEGRON</t>
  </si>
  <si>
    <t>Elfhomekill@gmail.com</t>
  </si>
  <si>
    <t>961 620 828</t>
  </si>
  <si>
    <t>JIMMY FRIDMAN CUBA VILCA</t>
  </si>
  <si>
    <t>jimmy.cubav@gmail.com</t>
  </si>
  <si>
    <t>952 180 958</t>
  </si>
  <si>
    <t>JOSE ALBERTO HUAMANI CARCAUSTO</t>
  </si>
  <si>
    <t>huamanicarcaustojosealberto@gmail.com</t>
  </si>
  <si>
    <t>930 614 080</t>
  </si>
  <si>
    <t>FERNANDO RONALDO BARRIENTOS QUISPE</t>
  </si>
  <si>
    <t>gyzuetac@gmail.com</t>
  </si>
  <si>
    <t>962 596 354</t>
  </si>
  <si>
    <t>LUIS SIMEÓN CHOQUE CONDORI</t>
  </si>
  <si>
    <t>dakman25@hotmail.com</t>
  </si>
  <si>
    <t>JOSE ROLANDO LLAYQUE CCOATA</t>
  </si>
  <si>
    <t>Joseronaldojr@gmail.com</t>
  </si>
  <si>
    <t>952 362 232</t>
  </si>
  <si>
    <t>JUSTO ROGELIO AROCUTIPA COPAJA</t>
  </si>
  <si>
    <t>04639857</t>
  </si>
  <si>
    <t>925 238 477</t>
  </si>
  <si>
    <t>GABRIEL EDGAR ANCO JIMENEZ</t>
  </si>
  <si>
    <t>992 170 987</t>
  </si>
  <si>
    <t>ERICK WILFREDO CARDENAS EGUILUZ</t>
  </si>
  <si>
    <t>ece131326@gmail.com</t>
  </si>
  <si>
    <t>974 252 512</t>
  </si>
  <si>
    <t>EDUARDO GABRIEL GALLEGOS AQUINO</t>
  </si>
  <si>
    <t>gabrielgallegos589@gmail.com</t>
  </si>
  <si>
    <t>946 601 116</t>
  </si>
  <si>
    <t>MIGUEL ANGEL SERPA BERNA</t>
  </si>
  <si>
    <t>Piero Alexis Pacsi Chambi</t>
  </si>
  <si>
    <t>pieroalexis02@hotmail.com</t>
  </si>
  <si>
    <t>SIDANE ANDERSON HUARANCCA CASTRO</t>
  </si>
  <si>
    <t>Sidan1800@gmail.com</t>
  </si>
  <si>
    <t>Miguel Ángel Arocutipa Iquiapaza</t>
  </si>
  <si>
    <t>chiko.kore.tk@hotmail.com</t>
  </si>
  <si>
    <t>942 259 567</t>
  </si>
  <si>
    <t>FLUJOGRAMA</t>
  </si>
  <si>
    <t>INGRESO DE CILINDRO</t>
  </si>
  <si>
    <t>CODIGO/</t>
  </si>
  <si>
    <t>HORAS </t>
  </si>
  <si>
    <t>PCR</t>
  </si>
  <si>
    <t>ID</t>
  </si>
  <si>
    <t>SERIE</t>
  </si>
  <si>
    <t>TRENV00007205</t>
  </si>
  <si>
    <t>EQ7107</t>
  </si>
  <si>
    <t>SAP3884184</t>
  </si>
  <si>
    <t>ID S241458-1</t>
  </si>
  <si>
    <t>ALTA </t>
  </si>
  <si>
    <t>TRENV00008159</t>
  </si>
  <si>
    <t>TRENV00008167</t>
  </si>
  <si>
    <t>TRENV00008067</t>
  </si>
  <si>
    <t>TRENV00008492</t>
  </si>
  <si>
    <t>TRENV00008689</t>
  </si>
  <si>
    <t>EQ6108</t>
  </si>
  <si>
    <t>SAP3959496</t>
  </si>
  <si>
    <t>ID S241556-1</t>
  </si>
  <si>
    <t>SAP3960697</t>
  </si>
  <si>
    <t>ID S241556-2</t>
  </si>
  <si>
    <t>EQ8113</t>
  </si>
  <si>
    <t>SAP3942529</t>
  </si>
  <si>
    <t>ID S241551-2</t>
  </si>
  <si>
    <t>355-7377</t>
  </si>
  <si>
    <t>TRENV00008712</t>
  </si>
  <si>
    <t>EX001</t>
  </si>
  <si>
    <t>TRENV00008890</t>
  </si>
  <si>
    <t>POS1</t>
  </si>
  <si>
    <t>EQ3153</t>
  </si>
  <si>
    <t>PC1811</t>
  </si>
  <si>
    <t>SAP3998991</t>
  </si>
  <si>
    <t>ID S241631-1</t>
  </si>
  <si>
    <t>EQ6111</t>
  </si>
  <si>
    <t>SAP3194710</t>
  </si>
  <si>
    <t>ID S241620-1</t>
  </si>
  <si>
    <t>TRENV00008875</t>
  </si>
  <si>
    <t>WBM</t>
  </si>
  <si>
    <t>CR012</t>
  </si>
  <si>
    <t>317-002-1072</t>
  </si>
  <si>
    <t>TRENV00009133</t>
  </si>
  <si>
    <t>COST PROV</t>
  </si>
  <si>
    <t>PRECIO HPK</t>
  </si>
  <si>
    <t>DIFERENCIA PORCENTUAL</t>
  </si>
  <si>
    <t>CONTROL REMOTO</t>
  </si>
  <si>
    <t>CONTROLADOR DE VALVULAS</t>
  </si>
  <si>
    <t>MOTOR CHARLYN</t>
  </si>
  <si>
    <t>ARMA</t>
  </si>
  <si>
    <t>EQ6107</t>
  </si>
  <si>
    <t>SAP3382086</t>
  </si>
  <si>
    <t>ID S241515-2</t>
  </si>
  <si>
    <t>TRENV00008480</t>
  </si>
  <si>
    <t>EQ4101</t>
  </si>
  <si>
    <t>SAP3919980</t>
  </si>
  <si>
    <t>ID S241567-1</t>
  </si>
  <si>
    <t>EQ7106</t>
  </si>
  <si>
    <t>SAP3976469</t>
  </si>
  <si>
    <t>ID S241588-1</t>
  </si>
  <si>
    <t>SAP3643216</t>
  </si>
  <si>
    <t>ID S241633-1</t>
  </si>
  <si>
    <t>EQ8108</t>
  </si>
  <si>
    <t>707G105220</t>
  </si>
  <si>
    <t>SAP4052204</t>
  </si>
  <si>
    <t>ID S241675-1</t>
  </si>
  <si>
    <t>TRENV00009780</t>
  </si>
  <si>
    <t>CR011</t>
  </si>
  <si>
    <t>317-002-1071</t>
  </si>
  <si>
    <t>TRENV00009787</t>
  </si>
  <si>
    <t>TRENV00009784</t>
  </si>
  <si>
    <t>TRENV00009543</t>
  </si>
  <si>
    <t>HT023</t>
  </si>
  <si>
    <t>EM0241</t>
  </si>
  <si>
    <t>TRENV00009118</t>
  </si>
  <si>
    <t>HT002</t>
  </si>
  <si>
    <t>TRENV00009319</t>
  </si>
  <si>
    <t>ESTADO DE ARMADO</t>
  </si>
  <si>
    <t>Entregado</t>
  </si>
  <si>
    <t>Armado, en pintura.</t>
  </si>
  <si>
    <t>Montado en brazo de dirección de rueda</t>
  </si>
  <si>
    <t>Pintado, para embalaje</t>
  </si>
  <si>
    <t>En cola para pintura</t>
  </si>
  <si>
    <t>31/01/2025 </t>
  </si>
  <si>
    <t> 31/01/2025 </t>
  </si>
  <si>
    <t>En armado, falta repuestos</t>
  </si>
  <si>
    <t>HT032</t>
  </si>
  <si>
    <t>271-9322</t>
  </si>
  <si>
    <t>Para armado</t>
  </si>
  <si>
    <t>HT027</t>
  </si>
  <si>
    <t>EQ6109</t>
  </si>
  <si>
    <t>CX002549</t>
  </si>
  <si>
    <t>PC11567</t>
  </si>
  <si>
    <t>BH00012552</t>
  </si>
  <si>
    <t>CM47050</t>
  </si>
  <si>
    <t>Falta rel, barr, bru cil</t>
  </si>
  <si>
    <t>80109C0-01</t>
  </si>
  <si>
    <t>EQ3137</t>
  </si>
  <si>
    <t>BAJA</t>
  </si>
  <si>
    <t>EQ5101</t>
  </si>
  <si>
    <t>Falta bruñido, soldadura de cachos</t>
  </si>
  <si>
    <t>EQ6132</t>
  </si>
  <si>
    <t>Falta piston</t>
  </si>
  <si>
    <t>HT113</t>
  </si>
  <si>
    <t>Sacar bocina</t>
  </si>
  <si>
    <t>9T9568</t>
  </si>
  <si>
    <t xml:space="preserve">BRUÑIDO </t>
  </si>
  <si>
    <t>PRIORIDAD</t>
  </si>
  <si>
    <t>CAMPO</t>
  </si>
  <si>
    <t>TIPO DE MANTENIMIENTO:</t>
  </si>
  <si>
    <t>Correctivo</t>
  </si>
  <si>
    <t>EQUIPO / AREA:</t>
  </si>
  <si>
    <t>Fresadora</t>
  </si>
  <si>
    <t>FECHA Y HORA:</t>
  </si>
  <si>
    <t>REPORTE:</t>
  </si>
  <si>
    <t>Equipo se está frenando (pierve velocidad).</t>
  </si>
  <si>
    <t>IMPACTO EN OPERACIONES:</t>
  </si>
  <si>
    <t>🔁 Baja eficiencia</t>
  </si>
  <si>
    <r>
      <t>⛔ Paro de línea</t>
    </r>
    <r>
      <rPr>
        <sz val="11"/>
        <color rgb="FF404040"/>
        <rFont val="Segoe UI"/>
        <family val="2"/>
      </rPr>
      <t> / </t>
    </r>
    <r>
      <rPr>
        <sz val="9.6"/>
        <color rgb="FF404040"/>
        <rFont val="Courier New"/>
        <family val="3"/>
      </rPr>
      <t>⚠️ Operación limitada</t>
    </r>
    <r>
      <rPr>
        <sz val="11"/>
        <color rgb="FF404040"/>
        <rFont val="Segoe UI"/>
        <family val="2"/>
      </rPr>
      <t> / </t>
    </r>
    <r>
      <rPr>
        <sz val="9.6"/>
        <color rgb="FF404040"/>
        <rFont val="Courier New"/>
        <family val="3"/>
      </rPr>
      <t>🔁 Baja eficiencia</t>
    </r>
  </si>
  <si>
    <t>NIVEL DE URGENCIA:</t>
  </si>
  <si>
    <t>🟡 Medio</t>
  </si>
  <si>
    <r>
      <t>🔥 Crítico (requiere acción inmediata)</t>
    </r>
    <r>
      <rPr>
        <sz val="11"/>
        <color rgb="FF404040"/>
        <rFont val="Segoe UI"/>
        <family val="2"/>
      </rPr>
      <t> / </t>
    </r>
    <r>
      <rPr>
        <sz val="9.6"/>
        <color rgb="FF404040"/>
        <rFont val="Courier New"/>
        <family val="3"/>
      </rPr>
      <t>⚠️ Alto</t>
    </r>
    <r>
      <rPr>
        <sz val="11"/>
        <color rgb="FF404040"/>
        <rFont val="Segoe UI"/>
        <family val="2"/>
      </rPr>
      <t> / </t>
    </r>
    <r>
      <rPr>
        <sz val="9.6"/>
        <color rgb="FF404040"/>
        <rFont val="Courier New"/>
        <family val="3"/>
      </rPr>
      <t>🟡 Medio</t>
    </r>
    <r>
      <rPr>
        <sz val="11"/>
        <color rgb="FF404040"/>
        <rFont val="Segoe UI"/>
        <family val="2"/>
      </rPr>
      <t> / </t>
    </r>
    <r>
      <rPr>
        <sz val="9.6"/>
        <color rgb="FF404040"/>
        <rFont val="Courier New"/>
        <family val="3"/>
      </rPr>
      <t>🟢 Bajo</t>
    </r>
  </si>
  <si>
    <t>INFORME INICIAL</t>
  </si>
  <si>
    <t>CILINDRO DE INCLINACION </t>
  </si>
  <si>
    <t> 966H</t>
  </si>
  <si>
    <t>COMPONENTES EVALUADOS</t>
  </si>
  <si>
    <t>FALTA EVALUAR</t>
  </si>
  <si>
    <t>EVALUADORES</t>
  </si>
  <si>
    <t>ASISTENCIA</t>
  </si>
  <si>
    <t>L - J (V - NO ASISTIO)</t>
  </si>
  <si>
    <t>L - V</t>
  </si>
  <si>
    <t>Muy alta</t>
  </si>
  <si>
    <t>Dificultad</t>
  </si>
  <si>
    <t>Alta</t>
  </si>
  <si>
    <t>Media Alta</t>
  </si>
  <si>
    <t xml:space="preserve">Media </t>
  </si>
  <si>
    <t>Media baja</t>
  </si>
  <si>
    <t>T_ref</t>
  </si>
  <si>
    <t>D_ref</t>
  </si>
  <si>
    <t>n</t>
  </si>
  <si>
    <t>FRESA / MANDRINO</t>
  </si>
  <si>
    <t>BARRENADO</t>
  </si>
  <si>
    <t>RELLENADO</t>
  </si>
  <si>
    <t>SOLDADURA DE JUNTAS</t>
  </si>
  <si>
    <t>2. Maquinado de Barra de Vástago</t>
  </si>
  <si>
    <t>ALOJAMIENTO</t>
  </si>
  <si>
    <t>TUBO</t>
  </si>
  <si>
    <t>UNION</t>
  </si>
  <si>
    <t>BARRA</t>
  </si>
  <si>
    <t>EXTERIOR</t>
  </si>
  <si>
    <t>INTERIOR</t>
  </si>
  <si>
    <t xml:space="preserve">CILINDRO </t>
  </si>
  <si>
    <t>DIAMETRO</t>
  </si>
  <si>
    <t>ANCHO</t>
  </si>
  <si>
    <t>OD</t>
  </si>
  <si>
    <t>CANCAMO - TUBO</t>
  </si>
  <si>
    <t>MARCA</t>
  </si>
  <si>
    <t>CANTIDAD SEAGER</t>
  </si>
  <si>
    <t>TIEMPO (HRS)</t>
  </si>
  <si>
    <t>Se concidera solo pistas, no alojamiento completo</t>
  </si>
  <si>
    <t>VOLUMEN 1</t>
  </si>
  <si>
    <t>J1</t>
  </si>
  <si>
    <t>VOLUMEN 2</t>
  </si>
  <si>
    <t>J2</t>
  </si>
  <si>
    <t>VOLUMEN</t>
  </si>
  <si>
    <t>CAT</t>
  </si>
  <si>
    <t>88 MM</t>
  </si>
  <si>
    <t>63 MM</t>
  </si>
  <si>
    <t>Equipo</t>
  </si>
  <si>
    <t>Diámetro de Barra</t>
  </si>
  <si>
    <t>Tipo de Trabajo</t>
  </si>
  <si>
    <t>Tiempo Estimado</t>
  </si>
  <si>
    <t>73 MM</t>
  </si>
  <si>
    <t>46 MM</t>
  </si>
  <si>
    <t>CILINDRO DE TOWHOL</t>
  </si>
  <si>
    <t>KOM</t>
  </si>
  <si>
    <t>83 MM</t>
  </si>
  <si>
    <t>CILINDRO DE STICL</t>
  </si>
  <si>
    <t>4. Fabricación de Bujes</t>
  </si>
  <si>
    <t>930E</t>
  </si>
  <si>
    <t>Tipo de Buje</t>
  </si>
  <si>
    <t>Diámetro</t>
  </si>
  <si>
    <t>5. Maquinado de Alojamientos</t>
  </si>
  <si>
    <t>230MM</t>
  </si>
  <si>
    <t>260 MM</t>
  </si>
  <si>
    <t>Dimensión del Alojamiento</t>
  </si>
  <si>
    <t>Seager?</t>
  </si>
  <si>
    <t>Barrenado de alojamientos</t>
  </si>
  <si>
    <t>6. Soldadura de Uniones en Fabricación de Cilindros y Vástagos (FCAW - Arco con Alambre Tubular)</t>
  </si>
  <si>
    <t>Tipo de Soldadura FCAW</t>
  </si>
  <si>
    <t>Diámetro de Componente</t>
  </si>
  <si>
    <t>Ancho</t>
  </si>
  <si>
    <t>Volumen</t>
  </si>
  <si>
    <t>Tasa de deposito</t>
  </si>
  <si>
    <t>Relleno de alojamiento</t>
  </si>
  <si>
    <t>RELLENADO DE ALOJAMIENTO</t>
  </si>
  <si>
    <t>LONGITUD</t>
  </si>
  <si>
    <t>TIEMPO</t>
  </si>
  <si>
    <t>K</t>
  </si>
  <si>
    <t>promedio</t>
  </si>
  <si>
    <t>UNIDAD DE MEDIDA</t>
  </si>
  <si>
    <t>ITEM</t>
  </si>
  <si>
    <t>QTY</t>
  </si>
  <si>
    <t>OC</t>
  </si>
  <si>
    <t>EMPRESA</t>
  </si>
  <si>
    <t>COTIZACION</t>
  </si>
  <si>
    <t>MEMORIA RAM</t>
  </si>
  <si>
    <t>CALIICACION</t>
  </si>
  <si>
    <t>COMENTARIO</t>
  </si>
  <si>
    <t>rectificado diametro exterior *soldadura(</t>
  </si>
  <si>
    <t>CONTROL REMOTO,CARACTERISTICAS ADICIONALES: DCB1614</t>
  </si>
  <si>
    <t>POLO GAMING</t>
  </si>
  <si>
    <t>001-00089</t>
  </si>
  <si>
    <t>ACER</t>
  </si>
  <si>
    <t>LITE NL16</t>
  </si>
  <si>
    <t>I5-13420H</t>
  </si>
  <si>
    <t>8 GB</t>
  </si>
  <si>
    <t>512 GB</t>
  </si>
  <si>
    <t>MEJOR REFRIGERACION</t>
  </si>
  <si>
    <t>IN</t>
  </si>
  <si>
    <t>rectificado de sello *tapa</t>
  </si>
  <si>
    <t>FRENO,PESADO,DUTY,HPKMC13552070</t>
  </si>
  <si>
    <t>MAC LAPTOP</t>
  </si>
  <si>
    <t>002-004816</t>
  </si>
  <si>
    <t>MISMO MODELO DIFERENTE PRECIO</t>
  </si>
  <si>
    <t>Recuperar con soldadura exterior</t>
  </si>
  <si>
    <t>REPARACION DE ROLLER,1368500B,CAT</t>
  </si>
  <si>
    <t>MEGACOMPUTER AQP</t>
  </si>
  <si>
    <t>HP</t>
  </si>
  <si>
    <t>VICTUS</t>
  </si>
  <si>
    <t>RYZEN 5 8645HS</t>
  </si>
  <si>
    <t>CONTROL DE VALVULA ARMADO,HPK20210076197</t>
  </si>
  <si>
    <t>NITRO V15</t>
  </si>
  <si>
    <t>rectificado de alojamientos de tapa</t>
  </si>
  <si>
    <t>002-004815</t>
  </si>
  <si>
    <t>LENOVO</t>
  </si>
  <si>
    <t>LOQ 15</t>
  </si>
  <si>
    <t>RYZEN 5 7235HS</t>
  </si>
  <si>
    <t>12GB DDR5</t>
  </si>
  <si>
    <t>MAS RAM</t>
  </si>
  <si>
    <t xml:space="preserve">002-004817 </t>
  </si>
  <si>
    <t>ASUS</t>
  </si>
  <si>
    <t>TUF F16</t>
  </si>
  <si>
    <t>CORE 5 210H</t>
  </si>
  <si>
    <t>Rectificado de alojamiento de tapa. / Reparar exterior con soldadura</t>
  </si>
  <si>
    <t>En proceso de soldadura (tapa)</t>
  </si>
  <si>
    <t>rectiicado de cara de toma hidraulica (revisar si se hace)</t>
  </si>
  <si>
    <t>COMPONENTE</t>
  </si>
  <si>
    <t xml:space="preserve"> MODELO</t>
  </si>
  <si>
    <t>Rectificar altura de buffer</t>
  </si>
  <si>
    <t>CILINDRO Y VASTAGO</t>
  </si>
  <si>
    <t>FALABELLA</t>
  </si>
  <si>
    <t>OT DRITSA / HPK</t>
  </si>
  <si>
    <t>CLIENTE </t>
  </si>
  <si>
    <t>DESCRIPCIÓN </t>
  </si>
  <si>
    <t>STATUS </t>
  </si>
  <si>
    <t>5946 / 336425</t>
  </si>
  <si>
    <t>HPK</t>
  </si>
  <si>
    <t>CILINDRO HIDRÁULICO DE ARTICULACIÓN </t>
  </si>
  <si>
    <t>VÁSTAGO Y TUERCA NO LLEGARON / EXTERIOR DE TAPA REQUIERE RELLENAR Y RECTIFICAR / REPUESTOS OK </t>
  </si>
  <si>
    <t>5947 / 337225</t>
  </si>
  <si>
    <t>CILINDRO HIDRAULICO DE DIRECCION </t>
  </si>
  <si>
    <t>REPUESTOS OK </t>
  </si>
  <si>
    <t>5948 / 337425</t>
  </si>
  <si>
    <t>EXTERIOR DE TAPA REQUIERE RELLENAR Y RECTIFICAR / FALTAN BOCINAS, LIMPIADORES, KIT DE SELLOS Y TUERCA DE VÁSTAGO </t>
  </si>
  <si>
    <t>5949 / 337625</t>
  </si>
  <si>
    <t>CILINDRO HIDRÁULICO WHEEL LEAN </t>
  </si>
  <si>
    <t>FALTA MEDIDA DE SALIDA DE GRASERA / REPUESTOS OK </t>
  </si>
  <si>
    <t>5950 / 338325</t>
  </si>
  <si>
    <t>RECTIFICAR AGUJERO DE CARA PLANA DE OJO /FALTA MEDIDA DE SALIDA DE GRASERA / FALTAN ROTULAS / FALTAN PERNOS Ø 3/8 X 1 1/4 LONG + ARANDELA DE PRESIÓN (16 UND) / FALTAN PERNOS Ø3/4 X 2 LONG + ARANDELA (04 UND) </t>
  </si>
  <si>
    <t>5951 / 338725 </t>
  </si>
  <si>
    <t>REQUIERE BRUÑIDO REGULAR / VÁSTAGO Y TUERCA NO LLEGARON / FALTAN BOCINAS, LIMPIADORES, KIT DE SELLOS / RELLENAR Y RECTIFICAR DIÁMETRO DE SELLADO DE TAPA / FABRICAR SELLO A NUEVA MEDIDA / EXTERIOR DE TAPA REQUIERE RELLENAR Y RECTIFICAR  </t>
  </si>
  <si>
    <t>5952 / 339125 </t>
  </si>
  <si>
    <t>CILINDRO HIDRÁULICO BLADELIFT</t>
  </si>
  <si>
    <t>REQUIERE RECTIFICAR PICADURAS EN Ø DE TUBO / VÁSTAGO Y TUERCA NO LLEGARON / FALTAN BOCINAS DE TRUNNION, KIT DE SELLOS / FABRICAR SELLO A NUEVA MEDIDA </t>
  </si>
  <si>
    <t>5953 / 339225</t>
  </si>
  <si>
    <t>REQUIERE RECTIFICAR PICADURAS EN Ø DE TUBO / VÁSTAGO Y TUERCA NO LLEGARON / FALTAN BOCINAS DE TRUNNION, KIT DE SELLOS / FABRICAR SELLO A NUEVA MEDIDA /  EXTERIOR DE TAPA REQUIERE RELLENAR Y RECTIFICAR</t>
  </si>
  <si>
    <t>5954 / 339325</t>
  </si>
  <si>
    <t>VÁSTAGO Y TUERCA NO LLEGARON / FALTAN BOCINAS DE TRUNNION, KIT DE SELLOS / EXTERIOR DE TAPA REQUIERE RELLENAR Y RECTIFICAR</t>
  </si>
  <si>
    <t>PUNTUACION</t>
  </si>
  <si>
    <t>DESPACHO</t>
  </si>
  <si>
    <t>MEDIDA</t>
  </si>
  <si>
    <t>EXTRAS.</t>
  </si>
  <si>
    <t>Apoyo en taller. / Demuestra cambio (respnsabilidad).</t>
  </si>
  <si>
    <t>PERNO</t>
  </si>
  <si>
    <t>M10 X 15 LONG</t>
  </si>
  <si>
    <t>Horas extra. / Trabajos en paralelo.</t>
  </si>
  <si>
    <t>M12 X 15 LONG</t>
  </si>
  <si>
    <t>Horas extra. / Apoyo taller.</t>
  </si>
  <si>
    <t>M14 X 15 LONG</t>
  </si>
  <si>
    <t>3/8" X 1/2" LONG</t>
  </si>
  <si>
    <t>Apoyo en taller. / Horas extra.</t>
  </si>
  <si>
    <t>5/16" X 1/2" LONG</t>
  </si>
  <si>
    <t>Horas extra parciales.</t>
  </si>
  <si>
    <t>3/16" X 1/2" LONG</t>
  </si>
  <si>
    <t xml:space="preserve">Apoyo en taller. I Horas extra. </t>
  </si>
  <si>
    <t>LUIS ARMANDO RAMOS TICONA</t>
  </si>
  <si>
    <t>Buen rendimiento. / Horas extra. / Se nota mejora de actirud.</t>
  </si>
  <si>
    <t>PRUEBA HIDRAULICA</t>
  </si>
  <si>
    <t>Horas extra.</t>
  </si>
  <si>
    <t>Buen rendimiento y actitud. / Horas extra. / Apoyo taller.</t>
  </si>
  <si>
    <t>M10 X 30 LONG</t>
  </si>
  <si>
    <t>C/ ARANDELA DE PRESION</t>
  </si>
  <si>
    <t>GEANCARLO IBARRA</t>
  </si>
  <si>
    <t>Mejora de rendimiento. / Horas extra. / Apoyo taller.</t>
  </si>
  <si>
    <t>M12 X 30 LONG</t>
  </si>
  <si>
    <t>Notable mejora en actitud. / Se nota mejora en tiempos de trabajo.</t>
  </si>
  <si>
    <t>M14 X 30 LONG</t>
  </si>
  <si>
    <t>Es hábil y proactivo.</t>
  </si>
  <si>
    <t>3/8" X 1-1/4" LONG</t>
  </si>
  <si>
    <t>5/16" X 1-1/4" LONG</t>
  </si>
  <si>
    <t>3/16" X 1-1/4" LONG</t>
  </si>
  <si>
    <t>1/2" X 1-1/4" LONG</t>
  </si>
  <si>
    <t xml:space="preserve">PERSONAL HP&amp;K </t>
  </si>
  <si>
    <t>Dados de anclaje </t>
  </si>
  <si>
    <t>FECHA DE INGRESO</t>
  </si>
  <si>
    <t>STOCK</t>
  </si>
  <si>
    <t>ANCO JIMENEZ GABRIEL EDGAR</t>
  </si>
  <si>
    <t>1/2" X 2" LONG</t>
  </si>
  <si>
    <t>C/ ARANDELA PLANA + TUERCA</t>
  </si>
  <si>
    <t>AROCUTIPA COPAJA JUSTO ROGELIO</t>
  </si>
  <si>
    <t>3/4" X 6" LONG</t>
  </si>
  <si>
    <t>BARRIENTOS QUISPE FERNANDO RONALDO</t>
  </si>
  <si>
    <t>CARDENAS EGUILUZ ERICK WILFREDO</t>
  </si>
  <si>
    <t>CHOQUE CONDORI LUIS SIMEÓN</t>
  </si>
  <si>
    <t>CUBA VILCA FRIDMAN JIMMY</t>
  </si>
  <si>
    <t>GALLEGOS AQUINO EDUARDO GABRIEL</t>
  </si>
  <si>
    <t>Corte plancha escalonada 3/4"</t>
  </si>
  <si>
    <t>HUAMANI CARCAUSTO JOSE ALBERTO</t>
  </si>
  <si>
    <t>HUARANCCA CASTRO SIDANE ANDERSON</t>
  </si>
  <si>
    <t>LLAYQUE CCOATA JOSE ROLANDO</t>
  </si>
  <si>
    <t>SIN IGV</t>
  </si>
  <si>
    <t>OTAZU PORTUGAL ALONZO EDGARDO</t>
  </si>
  <si>
    <t>CON IGV</t>
  </si>
  <si>
    <t>RAMOS TICONA LUIS ARMANDO</t>
  </si>
  <si>
    <t>Corte y fab de soportes</t>
  </si>
  <si>
    <t>stock</t>
  </si>
  <si>
    <t>Soporte roscado</t>
  </si>
  <si>
    <t>PRODUCCION</t>
  </si>
  <si>
    <t>Corte laser de contratapa</t>
  </si>
  <si>
    <t>JEANCARLO IBARRA ZAPANA</t>
  </si>
  <si>
    <t>Refrentado + maquinado de agujero de soporte</t>
  </si>
  <si>
    <t>MECANICO</t>
  </si>
  <si>
    <t>ENRIQUE RICARDO YANA MENDOZA</t>
  </si>
  <si>
    <t>LUIS HUERTA CORNEJO</t>
  </si>
  <si>
    <t>SUPERVISOR</t>
  </si>
  <si>
    <t>LOGISTICA / ALMACEN</t>
  </si>
  <si>
    <t>LOGISTICA</t>
  </si>
  <si>
    <t>Fabricacion de placas de toma para despacho.</t>
  </si>
  <si>
    <t>HORARIO</t>
  </si>
  <si>
    <t>INGRESO</t>
  </si>
  <si>
    <t>SALIDA</t>
  </si>
  <si>
    <t>POR CONFIRMAR</t>
  </si>
  <si>
    <t>MECANICOS</t>
  </si>
  <si>
    <t>TOTAL + IGV</t>
  </si>
  <si>
    <t xml:space="preserve">KEVIN MORAN </t>
  </si>
  <si>
    <t>GIANCARLO</t>
  </si>
  <si>
    <t>CONFIRMAR</t>
  </si>
  <si>
    <t>OPERACIONES / SUPERVISION</t>
  </si>
  <si>
    <t>OPERACIONES</t>
  </si>
  <si>
    <t>MANTENIMIENTO</t>
  </si>
  <si>
    <t>LIMPIEZA</t>
  </si>
  <si>
    <t>OBSERVACIONES</t>
  </si>
  <si>
    <t>COMPONENTES</t>
  </si>
  <si>
    <t>PROCESOS</t>
  </si>
  <si>
    <t>EXTRA</t>
  </si>
  <si>
    <t>Ø</t>
  </si>
  <si>
    <t>OTRO</t>
  </si>
  <si>
    <t>METROLOGIA</t>
  </si>
  <si>
    <t>CORTE.</t>
  </si>
  <si>
    <t>FAB.</t>
  </si>
  <si>
    <t>RECT.</t>
  </si>
  <si>
    <t>FAB</t>
  </si>
  <si>
    <t>INICIO</t>
  </si>
  <si>
    <t>CIL</t>
  </si>
  <si>
    <t>VAS</t>
  </si>
  <si>
    <t>PIS</t>
  </si>
  <si>
    <t>J3</t>
  </si>
  <si>
    <t>OJO</t>
  </si>
  <si>
    <t>CI</t>
  </si>
  <si>
    <t>NOMINAL</t>
  </si>
  <si>
    <t>MEDIDA FINAL</t>
  </si>
  <si>
    <t>TIPO</t>
  </si>
  <si>
    <t>FACTOR</t>
  </si>
  <si>
    <t>MANO DE OBRA</t>
  </si>
  <si>
    <t>PULIDO DE ALOJAMIENTOS</t>
  </si>
  <si>
    <t>REFRENTADO DE ESPIGA</t>
  </si>
  <si>
    <t>PULIDO DE CANALES</t>
  </si>
  <si>
    <t>RECTIFICADO DE CANALES</t>
  </si>
  <si>
    <t>DESARMADO Y EVALUACION</t>
  </si>
  <si>
    <t>ARMADO Y PRUEBA</t>
  </si>
  <si>
    <t>SERVICIOS EXTERNOS</t>
  </si>
  <si>
    <t>SERVICIO</t>
  </si>
  <si>
    <t>CROMADO</t>
  </si>
  <si>
    <t>REPUESTOS E INSUMOS</t>
  </si>
  <si>
    <t>PROVEEDOR</t>
  </si>
  <si>
    <t>NP</t>
  </si>
  <si>
    <t>CANTIDAD</t>
  </si>
  <si>
    <t>COSTO UNIT</t>
  </si>
  <si>
    <t>REPUESTO</t>
  </si>
  <si>
    <t>KIT DE SELLOS</t>
  </si>
  <si>
    <t>590-5387</t>
  </si>
  <si>
    <t>UND</t>
  </si>
  <si>
    <t>BOCINAS VASTAGO</t>
  </si>
  <si>
    <t>471-1977</t>
  </si>
  <si>
    <t>BOCINAS CILINDRO</t>
  </si>
  <si>
    <t>471-1979</t>
  </si>
  <si>
    <t>SELLOS ESPECIALES</t>
  </si>
  <si>
    <t>INSUMO</t>
  </si>
  <si>
    <t>GL</t>
  </si>
  <si>
    <t>* Se puede Excluir hasta 30 Dias</t>
  </si>
  <si>
    <t>Ingresar Datos</t>
  </si>
  <si>
    <t>Responsables</t>
  </si>
  <si>
    <t>Estados</t>
  </si>
  <si>
    <t>Fechas No consideradas</t>
  </si>
  <si>
    <t>Excluir Fechas</t>
  </si>
  <si>
    <t>Retraso</t>
  </si>
  <si>
    <t>Erick Cardenas</t>
  </si>
  <si>
    <t>Hecho</t>
  </si>
  <si>
    <t>Proceso</t>
  </si>
  <si>
    <t>Falta</t>
  </si>
  <si>
    <t>Trabajo siguiente</t>
  </si>
  <si>
    <t>YAIQUE</t>
  </si>
  <si>
    <t>MAÑANA SUBE PARA RECTIFICAR POSICION DE TRUNNION</t>
  </si>
  <si>
    <t>SUBE PARA CORTE DE CILINDRO</t>
  </si>
  <si>
    <t>ANCO</t>
  </si>
  <si>
    <t>CULMINA TRABAJO DE VÁSTAGO (PULIDO)</t>
  </si>
  <si>
    <t>SUBE CILINDRO PARA SACAR TAPA POSTERIOR</t>
  </si>
  <si>
    <t>SUBE CILINDRO PARA CORTE</t>
  </si>
  <si>
    <t>BAMBAM</t>
  </si>
  <si>
    <t>PERFORAR AGUJERO DE CILINDRO  PARA TOMA</t>
  </si>
  <si>
    <t>SOLDAURA DE CILINDRO</t>
  </si>
  <si>
    <t>SOLDADURA DE CILINDRO</t>
  </si>
  <si>
    <t>SOLDADURA DE TRUNNION</t>
  </si>
  <si>
    <t>SOLDADURA OJO VAS</t>
  </si>
  <si>
    <t>3H</t>
  </si>
  <si>
    <t>GORDO</t>
  </si>
  <si>
    <t>direccion930</t>
  </si>
  <si>
    <t>direccion 24</t>
  </si>
  <si>
    <t>revisar sellos</t>
  </si>
  <si>
    <t>Cromo</t>
  </si>
  <si>
    <t>PRUEBA DE  RUEDA</t>
  </si>
  <si>
    <t>LIMPIEZA DE CIL</t>
  </si>
  <si>
    <t>BRUÑIDO DE CIL</t>
  </si>
  <si>
    <t>Pintura de soportes para cilindro de exhibición.</t>
  </si>
  <si>
    <t>Fabricacion de soportes para cilindro de exhibición.</t>
  </si>
  <si>
    <t>Pintura de cilindro de exhibición.</t>
  </si>
  <si>
    <t>Armado de rueda.</t>
  </si>
  <si>
    <t>RESUMEN DE PAGOS - 22/09 - 26/09</t>
  </si>
  <si>
    <t>2379.67 horas?</t>
  </si>
  <si>
    <t>lun 6/10/25</t>
  </si>
  <si>
    <t xml:space="preserve">   Maquinado de encastre de tapa posterior</t>
  </si>
  <si>
    <t xml:space="preserve">   Maquinado de diametro exterior y longitud</t>
  </si>
  <si>
    <t>mié 1/10/25</t>
  </si>
  <si>
    <t>jue 2/10/25</t>
  </si>
  <si>
    <t xml:space="preserve">   Armado de cilindro para soldadura</t>
  </si>
  <si>
    <t>vie 3/10/25</t>
  </si>
  <si>
    <t xml:space="preserve">   Maquinado de Junta de cuerpo intermedio</t>
  </si>
  <si>
    <t>2168.67 horas</t>
  </si>
  <si>
    <t>2373.67 horas</t>
  </si>
  <si>
    <t xml:space="preserve">   Maquinado de soportes roscados</t>
  </si>
  <si>
    <t>2176.67 horas?</t>
  </si>
  <si>
    <t xml:space="preserve">   Maquinado de agujero de grasera de cancamo</t>
  </si>
  <si>
    <t>2191.67 horas?</t>
  </si>
  <si>
    <t>2391.92 horas?</t>
  </si>
  <si>
    <t>mar 7/10/25</t>
  </si>
  <si>
    <t xml:space="preserve">   Soldadura de J1 + J2 + j3 + J4 de cilindro</t>
  </si>
  <si>
    <t xml:space="preserve">   Sacar bocinas de cilindro + NDT</t>
  </si>
  <si>
    <t>1178.67 horas?</t>
  </si>
  <si>
    <t xml:space="preserve">   Soldadura de exterior de tapa</t>
  </si>
  <si>
    <t>2162.17 horas?</t>
  </si>
  <si>
    <t>barra cromada</t>
  </si>
  <si>
    <t>F. MAQ</t>
  </si>
  <si>
    <t>2423.17 horas?</t>
  </si>
  <si>
    <t>mar 14/10/25</t>
  </si>
  <si>
    <t xml:space="preserve">   Posicionamiento de cancamo para soldadura</t>
  </si>
  <si>
    <t xml:space="preserve">   Soldadura y maquinado de sección de vastago. (Esperar a que lo traigan de Tracto, preguntar indicaciones de procedimiento al cromador)</t>
  </si>
  <si>
    <t>jue 9/10/25</t>
  </si>
  <si>
    <t xml:space="preserve">   Fabricacion de cilindro nuevo</t>
  </si>
  <si>
    <t>vie 10/10/25</t>
  </si>
  <si>
    <t xml:space="preserve">   Corte de Junta de cancamo, para revisar alojamiento de bocina STOP</t>
  </si>
  <si>
    <t>lun 13/10/25</t>
  </si>
  <si>
    <t>2225.67 horas</t>
  </si>
  <si>
    <t xml:space="preserve">   Maquinado de barra cromada (Esperar a que llegue)</t>
  </si>
  <si>
    <t>2361.67 horas</t>
  </si>
  <si>
    <t xml:space="preserve">   Extraer pin de espiga. Corte de vástago</t>
  </si>
  <si>
    <t xml:space="preserve">   Rectificado de embolo, refrentado de cara dañada</t>
  </si>
  <si>
    <t xml:space="preserve">   Rectificado de tapa, ampliar altura de canal de sello</t>
  </si>
  <si>
    <t xml:space="preserve">   Rectificado de embolo, refrentado de cara</t>
  </si>
  <si>
    <t xml:space="preserve">   Rectificado minimo de canal de sello (Tapa)</t>
  </si>
  <si>
    <t xml:space="preserve">   Maquinado de barra cromada (Esperar a que llegue la barra)</t>
  </si>
  <si>
    <t xml:space="preserve">   Fabricacionde soportes roscados</t>
  </si>
  <si>
    <t>2403.67 horas?</t>
  </si>
  <si>
    <t xml:space="preserve">   Maquinado de alojamiento de vastago (Con medida de bocina FABRICADA)</t>
  </si>
  <si>
    <t xml:space="preserve">   Barrenado de vastago (cromado)</t>
  </si>
  <si>
    <t>956 horas?</t>
  </si>
  <si>
    <t>2439.42 horas?</t>
  </si>
  <si>
    <t>mié 15/10/25</t>
  </si>
  <si>
    <t xml:space="preserve">   Soldadura de J1 + Alojamiento de vástago</t>
  </si>
  <si>
    <t xml:space="preserve">   Soldadura de J1 + toma hidraulica + relleno de alojamiento de cilindro</t>
  </si>
  <si>
    <t xml:space="preserve">   Soldadura de J1 + relleno de alojamineto de vastago</t>
  </si>
  <si>
    <t>1255.17 horas?</t>
  </si>
  <si>
    <t>mar 21/10/25</t>
  </si>
  <si>
    <t>5 días</t>
  </si>
  <si>
    <t>-47.5 horas</t>
  </si>
  <si>
    <t xml:space="preserve">   Relleno de alojamiento de tapa posterior (Revisar medida antes del procedimiento)</t>
  </si>
  <si>
    <t>lun 20/10/25</t>
  </si>
  <si>
    <t xml:space="preserve">   Armado (F soldadura de tapa)</t>
  </si>
  <si>
    <t xml:space="preserve">   Armado (Medir pivotantes)</t>
  </si>
  <si>
    <t xml:space="preserve">   Armado (F Sellos)</t>
  </si>
  <si>
    <t>980E-4SE</t>
  </si>
  <si>
    <t>CILINDRO DE  BOOM</t>
  </si>
  <si>
    <t>CILINDRO DE HYD FMA</t>
  </si>
  <si>
    <t>SOLO LIMPIEZA</t>
  </si>
  <si>
    <t>HAY QUE REMOVER SOLDADURA Y SOLDAR DE NUEVO</t>
  </si>
  <si>
    <t>SOLO PULIDO DE BOCINAS</t>
  </si>
  <si>
    <t>OKK</t>
  </si>
  <si>
    <t>Predecesoras</t>
  </si>
  <si>
    <t>50.5 horas</t>
  </si>
  <si>
    <t>lun 27/10/25</t>
  </si>
  <si>
    <t xml:space="preserve">   Maquinado de vástago</t>
  </si>
  <si>
    <t xml:space="preserve">   Maquinado de encastre de tubo posterior.</t>
  </si>
  <si>
    <t xml:space="preserve">   Armado de cilindro en torno, apuntalado.</t>
  </si>
  <si>
    <t>mié 22/10/25</t>
  </si>
  <si>
    <t>jue 23/10/25</t>
  </si>
  <si>
    <t>vie 24/10/25</t>
  </si>
  <si>
    <t xml:space="preserve">   Maquinado de tubo nuevo (Esperar a que llegue)</t>
  </si>
  <si>
    <t>42 horas</t>
  </si>
  <si>
    <t xml:space="preserve">   Corte de vástago + encastre</t>
  </si>
  <si>
    <t xml:space="preserve">   Maquinado de barra de vástago</t>
  </si>
  <si>
    <t xml:space="preserve">   Refrentado de cara de embolo</t>
  </si>
  <si>
    <t xml:space="preserve">   Remover soldadura de encastre de vástago (Fisura)</t>
  </si>
  <si>
    <t xml:space="preserve">   Fabricacion de cáncamo</t>
  </si>
  <si>
    <t xml:space="preserve">   Fabricacion de anillo de cancamo (Retenedor)</t>
  </si>
  <si>
    <t>FRESADORA</t>
  </si>
  <si>
    <t>48.5 horas</t>
  </si>
  <si>
    <t>mar 28/10/25</t>
  </si>
  <si>
    <t>Jose Huamaní</t>
  </si>
  <si>
    <t xml:space="preserve">   Maquinado de canal de grasera de cilindro</t>
  </si>
  <si>
    <t xml:space="preserve">   Maquinado de canal de grasera de vastago</t>
  </si>
  <si>
    <t>MANDRINADORA</t>
  </si>
  <si>
    <t>8 horas?</t>
  </si>
  <si>
    <t>45 horas</t>
  </si>
  <si>
    <t>Giancarlo Ibarra</t>
  </si>
  <si>
    <t xml:space="preserve">   Soldadura de cilindro, J1 + J2 + J3 + j4</t>
  </si>
  <si>
    <t xml:space="preserve">   Sacar bocinas (Hacer NDT)</t>
  </si>
  <si>
    <t xml:space="preserve">   Soldadura de J1 + Relleno de alojamiento</t>
  </si>
  <si>
    <t>10 horas?</t>
  </si>
  <si>
    <t xml:space="preserve">   Evaluación</t>
  </si>
  <si>
    <t xml:space="preserve">   Armado (Revisar alojamiento de cancamo y bruñido de CI)</t>
  </si>
  <si>
    <t>Ricardo Yana</t>
  </si>
  <si>
    <t xml:space="preserve">   Armado (Falta Barrenado de vastago)</t>
  </si>
  <si>
    <t xml:space="preserve">   Armado (F. Barrenado de vastago(</t>
  </si>
  <si>
    <t xml:space="preserve">   Rectificado de canal de sello</t>
  </si>
  <si>
    <t>NO SE MANDA A CROMAR</t>
  </si>
  <si>
    <t>ANGELO MATTOS</t>
  </si>
  <si>
    <t>Logitica</t>
  </si>
  <si>
    <t>RESUMEN DE PAGOS - 13/10 - 17/10</t>
  </si>
  <si>
    <t>Preparación de componentes para armado.</t>
  </si>
  <si>
    <t>Apoyo montacargas.</t>
  </si>
  <si>
    <t>Maquinado de diámetro de barra.</t>
  </si>
  <si>
    <t>GARANTI</t>
  </si>
  <si>
    <t>CAMBIO TUBO 349425</t>
  </si>
  <si>
    <t>Texto3</t>
  </si>
  <si>
    <t>81.7 horas</t>
  </si>
  <si>
    <t>vie 31/10/25</t>
  </si>
  <si>
    <t xml:space="preserve">   Maquinado de tubo nuevo + maquinado de diámetro interior de brida..</t>
  </si>
  <si>
    <t>Demora, debido a que tiene que maquinar la brida, forma ovoide.</t>
  </si>
  <si>
    <t xml:space="preserve">   Maquinado de diámetro de salida + marcar posición de soportes roscados</t>
  </si>
  <si>
    <t>mié 29/10/25</t>
  </si>
  <si>
    <t xml:space="preserve">   Maquinado de encastre de brida, tapa posterior + trunnion.</t>
  </si>
  <si>
    <t>jue 30/10/25</t>
  </si>
  <si>
    <t>80 horas</t>
  </si>
  <si>
    <t xml:space="preserve">   Maquinado de soldadura de vástago + pulido</t>
  </si>
  <si>
    <t>99 horas</t>
  </si>
  <si>
    <t>mié 5/11/25</t>
  </si>
  <si>
    <t xml:space="preserve">   Corte + encastre de cancamo</t>
  </si>
  <si>
    <t xml:space="preserve">   Fabricación de vastago</t>
  </si>
  <si>
    <t>Stock</t>
  </si>
  <si>
    <t xml:space="preserve">   Fabricacion de bocinas de levante de bulldozer KOM D475 (4 und)</t>
  </si>
  <si>
    <t>71.5 horas</t>
  </si>
  <si>
    <t>En cromo</t>
  </si>
  <si>
    <t>83 horas</t>
  </si>
  <si>
    <t>lun 3/11/25</t>
  </si>
  <si>
    <t xml:space="preserve">   Soldadura de J1 de vástago</t>
  </si>
  <si>
    <t xml:space="preserve">   Soldadura de J1 + relleno de alojamiento de vástago</t>
  </si>
  <si>
    <t>Se rectifica tapa posterior</t>
  </si>
  <si>
    <t>Falta rotula, a espera de logistica</t>
  </si>
  <si>
    <t>Armado (A espera de sellos)</t>
  </si>
  <si>
    <t>Armado (Falta Sellos)</t>
  </si>
  <si>
    <t>Falta soldadura de soportes. Falta barrenado de vastago</t>
  </si>
  <si>
    <t>RESUMEN DE PAGOS - 20/10 - 23/10</t>
  </si>
  <si>
    <t>Fabricaciónde arandela de cancamo</t>
  </si>
  <si>
    <t>Soldadura de Juntas de cilindro</t>
  </si>
  <si>
    <t>HORAS</t>
  </si>
  <si>
    <t xml:space="preserve">                                                                                                                                                                                                                                                                                                                                                                                                                                                                                                                                                                                                                                                                                                                                                                                                                                                                                                                                                                                                                                                                                                                                                                                                                                                                                                                                                                                                                                                                                                                                                                                                                                                                                                                                                                                                                                                                                                                                                                                                                                                                                                                                                                                                                     </t>
  </si>
  <si>
    <t>420E</t>
  </si>
  <si>
    <t>Soldadura de junta de vástago + sacar bocina.</t>
  </si>
  <si>
    <t>Soldadura de junta de vastago.</t>
  </si>
  <si>
    <t>Maquinado de soldadura vástago.</t>
  </si>
  <si>
    <t>Soldadura de J1 + relleno de vástago</t>
  </si>
  <si>
    <t>Pintura.</t>
  </si>
  <si>
    <t>RESUMEN DE PAGOS - 27/10 - 31/10</t>
  </si>
  <si>
    <t>Maquinado de soldadura / Pulido</t>
  </si>
  <si>
    <t>FALTA KIT DE SELLOS</t>
  </si>
  <si>
    <t>REPUESTOS OK</t>
  </si>
  <si>
    <t>154 horas</t>
  </si>
  <si>
    <t>jue 13/11/25</t>
  </si>
  <si>
    <t xml:space="preserve">   OCTUBRE</t>
  </si>
  <si>
    <t>87.7 horas</t>
  </si>
  <si>
    <t xml:space="preserve">   NOVIEMBRE</t>
  </si>
  <si>
    <t>66 horas</t>
  </si>
  <si>
    <t xml:space="preserve">      Maquinado de diámetro exterior + longistud de tubo + encastre</t>
  </si>
  <si>
    <t>8:00 A 9:00 Se desarmó la tapa. / 9:00 A 11:30 se realizó el montaje y centrado, además de verificación de dureza. / Se baja de torno debido a que no cumple requitos de dureza de material.</t>
  </si>
  <si>
    <t xml:space="preserve">      Corte de cilindro + maquinado de brida</t>
  </si>
  <si>
    <t>Se realizó extraccion de brida y cancamo</t>
  </si>
  <si>
    <t xml:space="preserve">      Corte de cilindro</t>
  </si>
  <si>
    <t>mar 4/11/25</t>
  </si>
  <si>
    <t>Extracción de brida</t>
  </si>
  <si>
    <t xml:space="preserve">      Fabricación de vástago</t>
  </si>
  <si>
    <t xml:space="preserve">      Fabricación de cilindro</t>
  </si>
  <si>
    <t>vie 7/11/25</t>
  </si>
  <si>
    <t xml:space="preserve">      Armado de cilindro en torno para soldadura</t>
  </si>
  <si>
    <t>87 horas?</t>
  </si>
  <si>
    <t>79 horas</t>
  </si>
  <si>
    <t xml:space="preserve">      &lt;Tarea nueva&gt;</t>
  </si>
  <si>
    <t>114.5 horas</t>
  </si>
  <si>
    <t>82.5 horas</t>
  </si>
  <si>
    <t>32 horas</t>
  </si>
  <si>
    <t xml:space="preserve">      Maquinado de soldadura de vástago + maquinado de espiga</t>
  </si>
  <si>
    <t xml:space="preserve">      Maquinado de soldadura + pulido de vástago</t>
  </si>
  <si>
    <t xml:space="preserve">      Rectificado de tapa</t>
  </si>
  <si>
    <t>jue 6/11/25</t>
  </si>
  <si>
    <t>152.6 horas?</t>
  </si>
  <si>
    <t>71 horas</t>
  </si>
  <si>
    <t xml:space="preserve">      Maquinado de alojamiento de cilindro</t>
  </si>
  <si>
    <t xml:space="preserve">      Barrenado de alojamiento de vastago</t>
  </si>
  <si>
    <t xml:space="preserve">      Barrenado de alojamiento de tapa posterior</t>
  </si>
  <si>
    <t>lun 10/11/25</t>
  </si>
  <si>
    <t xml:space="preserve">      Barrenado de alojamiento de vastago (Esperar a que llegue de cromo)</t>
  </si>
  <si>
    <t>mar 11/11/25</t>
  </si>
  <si>
    <t>Rolando Llayque</t>
  </si>
  <si>
    <t>54 horas</t>
  </si>
  <si>
    <t xml:space="preserve">      Soldadura de J1 de vástago</t>
  </si>
  <si>
    <t>LEVANTE 844H</t>
  </si>
  <si>
    <t xml:space="preserve">      Fabricación de protector de válvula</t>
  </si>
  <si>
    <t xml:space="preserve">      Soldadura de J1, J2 + relleno de alojamiento de cilindro</t>
  </si>
  <si>
    <t xml:space="preserve">      Soldadura de cilindro, J1 + J2 + J3 + j4</t>
  </si>
  <si>
    <t xml:space="preserve">      Soldadura de J1, J2 + relleno de alojamiento de cilindro + soldadura de planchas escalonadas</t>
  </si>
  <si>
    <t xml:space="preserve">      Soldadura de J1 + relleno de alojamiento de cilindro</t>
  </si>
  <si>
    <t>128.3 horas</t>
  </si>
  <si>
    <t>84 horas</t>
  </si>
  <si>
    <t>44.3 horas</t>
  </si>
  <si>
    <t xml:space="preserve">      Soldadura de J1 + relleno de alojamiento de vástago</t>
  </si>
  <si>
    <t>se retira por mal estado de salud, infeccion estomacal</t>
  </si>
  <si>
    <t xml:space="preserve">      Sacar bocinas (Hacer NDT)</t>
  </si>
  <si>
    <t xml:space="preserve">      Relleno de alojamiento de cilindro, soldadura de planchas escalonadas, reparar brida</t>
  </si>
  <si>
    <t xml:space="preserve">      Sacar rotula + relleno de alojamiento de tapa posterior</t>
  </si>
  <si>
    <t xml:space="preserve">      Relleno y esmerilado de exterior de tapa</t>
  </si>
  <si>
    <t xml:space="preserve">      Relleno de alojamiento de cilindro</t>
  </si>
  <si>
    <t>NOVIEMBRE</t>
  </si>
  <si>
    <t xml:space="preserve">   Bruñido regular + limpieza</t>
  </si>
  <si>
    <t xml:space="preserve">   Bruñido minimo + limpieza</t>
  </si>
  <si>
    <t>130 horas?</t>
  </si>
  <si>
    <t xml:space="preserve">   Armado (A espera de sellos)</t>
  </si>
  <si>
    <t>Armado ok</t>
  </si>
  <si>
    <t xml:space="preserve">   Armado (Falta sacar bocinas de cilindro)</t>
  </si>
  <si>
    <t xml:space="preserve">   Armado (Listo)</t>
  </si>
  <si>
    <t xml:space="preserve">   Armado (Falta soldadura, extraer bocinas)</t>
  </si>
  <si>
    <t>Falta limpiar cilindro</t>
  </si>
  <si>
    <t xml:space="preserve">   Preparación para armado</t>
  </si>
  <si>
    <t>Tomas Vilca / Gabriel Gallegos</t>
  </si>
  <si>
    <t>Preparación para armado</t>
  </si>
  <si>
    <t xml:space="preserve">   Falta maquinado de soldadura y bruñido</t>
  </si>
  <si>
    <t xml:space="preserve">   Armado. Vastago OK, Falta cilindro</t>
  </si>
  <si>
    <t>Falta barrenado de vastago</t>
  </si>
  <si>
    <t>Falta rotula</t>
  </si>
  <si>
    <t>140 horas</t>
  </si>
  <si>
    <t>52 horas</t>
  </si>
  <si>
    <t xml:space="preserve">      Maquinado de encastre de barra</t>
  </si>
  <si>
    <t xml:space="preserve">      Maquinado de tubo</t>
  </si>
  <si>
    <t xml:space="preserve">      Maquinado de espiga de vástago + maquinado de soldadura</t>
  </si>
  <si>
    <t xml:space="preserve">CILINDRO DE VOLTEO DE BUCKET </t>
  </si>
  <si>
    <t>D8</t>
  </si>
  <si>
    <t>CILINDRO DE LETERNEAU</t>
  </si>
  <si>
    <t>Q</t>
  </si>
  <si>
    <t>LONGITUD DE CROMO</t>
  </si>
  <si>
    <t>181.2 horas</t>
  </si>
  <si>
    <t>mar 18/11/25</t>
  </si>
  <si>
    <t>93.2 horas</t>
  </si>
  <si>
    <t xml:space="preserve">      Maquinado de diámetro exterior de tubo</t>
  </si>
  <si>
    <t>Se demora debido a que no se podia centrar. Contrapunta es muy pequeño para el diametro del cilindro. Se tuvo que hacer machina para centrar.</t>
  </si>
  <si>
    <t xml:space="preserve">      Maquinado de diámetro de salida de cilindro + marcado de posición de soportes roscados</t>
  </si>
  <si>
    <t xml:space="preserve">      Maquinado de diámetro de salida de cilindro</t>
  </si>
  <si>
    <t xml:space="preserve">      Maquinado de tubo (fabricación de cilindro)</t>
  </si>
  <si>
    <t xml:space="preserve">      Corte de cilindro + maq de brida</t>
  </si>
  <si>
    <t>mié 12/11/25</t>
  </si>
  <si>
    <t>lun 17/11/25</t>
  </si>
  <si>
    <t>159 horas</t>
  </si>
  <si>
    <t>vie 14/11/25</t>
  </si>
  <si>
    <t>76.5 horas</t>
  </si>
  <si>
    <t xml:space="preserve">      Fabricacion de vastago</t>
  </si>
  <si>
    <t xml:space="preserve">      Maquinado de soldadura de vástago + pulido</t>
  </si>
  <si>
    <t xml:space="preserve">      Fabricacion de vastago (esperar que llegue barra cromada)</t>
  </si>
  <si>
    <t xml:space="preserve">      Rectificado de tapa + pulido</t>
  </si>
  <si>
    <t xml:space="preserve">      Rectificado de embolo + pulido</t>
  </si>
  <si>
    <t>156.8 horas</t>
  </si>
  <si>
    <t>85.8 horas</t>
  </si>
  <si>
    <t xml:space="preserve">      Barrenado de pivotante de trunnion</t>
  </si>
  <si>
    <t xml:space="preserve">      Barrenado de alojamiento de cilindro</t>
  </si>
  <si>
    <t xml:space="preserve">      Barrenado de alojamiento de vástago</t>
  </si>
  <si>
    <t xml:space="preserve">      Barrenado de vástago</t>
  </si>
  <si>
    <t>164.7 horas?</t>
  </si>
  <si>
    <t xml:space="preserve">      Soldadura de vastago, J1 + relleno de alojamiento</t>
  </si>
  <si>
    <t xml:space="preserve">      Relleno de alojamiento de vástago</t>
  </si>
  <si>
    <t xml:space="preserve">      Soldadura de soportes roscados</t>
  </si>
  <si>
    <t xml:space="preserve">      Soldadura de J1, J2, J3</t>
  </si>
  <si>
    <t xml:space="preserve">      Soldadura de cilindro nuevo</t>
  </si>
  <si>
    <t>161.2 horas</t>
  </si>
  <si>
    <t>77.2 horas</t>
  </si>
  <si>
    <t xml:space="preserve">      Relleno de interior y esmerilado de exterior de tapa</t>
  </si>
  <si>
    <t xml:space="preserve">      Soldadura de J1 de vástago + relleno de alojamientos</t>
  </si>
  <si>
    <t>Armado de freno</t>
  </si>
  <si>
    <t>50 horas?</t>
  </si>
  <si>
    <t xml:space="preserve">   a espera de solución de bruñidora</t>
  </si>
  <si>
    <t>170 horas?</t>
  </si>
  <si>
    <t xml:space="preserve">   Armado (falta soldadura de soportes roscados de cilindro, vastago OK</t>
  </si>
  <si>
    <t xml:space="preserve">   Armado (Falta barrenado de pivotante de cilindro)</t>
  </si>
  <si>
    <t xml:space="preserve">   Armado (Falta bruñido de cilindro, vastago OK)</t>
  </si>
  <si>
    <t xml:space="preserve">   Armado (Falta bruñido)</t>
  </si>
  <si>
    <t xml:space="preserve">   Preparación PULIDO para Armado (Falta barrenado de vástago, bruñido de cuerpos)</t>
  </si>
  <si>
    <t xml:space="preserve">   Armado (OK)</t>
  </si>
  <si>
    <t xml:space="preserve">   Armado. (Falta bruñido)</t>
  </si>
  <si>
    <t xml:space="preserve">   Armado (Revisar repuestos?)</t>
  </si>
  <si>
    <t xml:space="preserve">   Armado (Falta barrenado de vastago)</t>
  </si>
  <si>
    <t>Soldadura de Junta / Relleno de alojamiento de cilindro</t>
  </si>
  <si>
    <t>358425 / 353425</t>
  </si>
  <si>
    <t>TRACTO</t>
  </si>
  <si>
    <t>CILINDRO DE EXTENSION DE BRAZO GRUA</t>
  </si>
  <si>
    <t>SE ARMA CON LA SUSPENSION DE LA 353625</t>
  </si>
  <si>
    <t>NRO</t>
  </si>
  <si>
    <t>VALOR</t>
  </si>
  <si>
    <t>GASEOSAS / BOCADITOS</t>
  </si>
  <si>
    <t>COMPROBANTE</t>
  </si>
  <si>
    <t>FACTURA</t>
  </si>
  <si>
    <t>TORTAS (1 GRANDE + 1 MEDIANA)</t>
  </si>
  <si>
    <t>PASTELES</t>
  </si>
  <si>
    <t>CENA (HORAS EXTRA)</t>
  </si>
  <si>
    <t>N/F</t>
  </si>
  <si>
    <t>YAPE</t>
  </si>
  <si>
    <t>BOLETA</t>
  </si>
  <si>
    <t>PENDIENTE</t>
  </si>
  <si>
    <t>SALDO ENTREGADO</t>
  </si>
  <si>
    <t>CANCHA (DIEGO)</t>
  </si>
  <si>
    <t xml:space="preserve">          </t>
  </si>
  <si>
    <t>225.5 horas?</t>
  </si>
  <si>
    <t>vie 21/11/25</t>
  </si>
  <si>
    <t>98.5 horas</t>
  </si>
  <si>
    <t>mié 19/11/25</t>
  </si>
  <si>
    <t xml:space="preserve">      Maquinado de tubo nuevo</t>
  </si>
  <si>
    <t>jue 20/11/25</t>
  </si>
  <si>
    <t xml:space="preserve">      Armaado de cilindro y soldadura (apuntalado) en torno</t>
  </si>
  <si>
    <t xml:space="preserve">      Extras</t>
  </si>
  <si>
    <t>237 horas?</t>
  </si>
  <si>
    <t>lun 24/11/25</t>
  </si>
  <si>
    <t>89 horas</t>
  </si>
  <si>
    <t xml:space="preserve">      Rectificado de embolo</t>
  </si>
  <si>
    <t>Taller</t>
  </si>
  <si>
    <t xml:space="preserve">      Fabricación de soportes roscados</t>
  </si>
  <si>
    <t xml:space="preserve">      Trabajo pendiente</t>
  </si>
  <si>
    <t>233.2 horas?</t>
  </si>
  <si>
    <t xml:space="preserve">      Fabricacion de vastago </t>
  </si>
  <si>
    <t xml:space="preserve">      Maquinado de tubo nuevo (fabricacion)</t>
  </si>
  <si>
    <t xml:space="preserve">      Corte de cancamo de vástago</t>
  </si>
  <si>
    <t xml:space="preserve">      Maquinado de soldadura de vástago</t>
  </si>
  <si>
    <t xml:space="preserve">      Fabricación de cancamo de vastago</t>
  </si>
  <si>
    <t xml:space="preserve">      Fabricación de cancamo</t>
  </si>
  <si>
    <t>214 horas</t>
  </si>
  <si>
    <t>134 horas</t>
  </si>
  <si>
    <t xml:space="preserve">      Barrenado de alojamiento de vastago (esperar a que llegue de cromo)</t>
  </si>
  <si>
    <t>Barrenado de alojamiento de tapa posterior</t>
  </si>
  <si>
    <t>Barrenado de alojamiento de vastago (Esperar a que llegue de cromo)</t>
  </si>
  <si>
    <t>163 horas</t>
  </si>
  <si>
    <t>jue 27/11/25</t>
  </si>
  <si>
    <t xml:space="preserve">      Soldadura de J1 de vastago</t>
  </si>
  <si>
    <t xml:space="preserve">      Soldadura de cilindro J1, J2, J3, J4 + scar bocinas</t>
  </si>
  <si>
    <t xml:space="preserve">      Soldadura de J1 + alojamiento de cilindro</t>
  </si>
  <si>
    <t>solicitar material</t>
  </si>
  <si>
    <t xml:space="preserve">      Fabricación de base para pernos</t>
  </si>
  <si>
    <t>mar 25/11/25</t>
  </si>
  <si>
    <t>211 horas</t>
  </si>
  <si>
    <t>93.5 horas</t>
  </si>
  <si>
    <t>116 horas</t>
  </si>
  <si>
    <t xml:space="preserve">      Fabricación de soportes de cilindro + soldadura</t>
  </si>
  <si>
    <t xml:space="preserve">      Relleno de alojamiento</t>
  </si>
  <si>
    <t xml:space="preserve">      Soldadura de J1 + alojamiento de vastago</t>
  </si>
  <si>
    <t xml:space="preserve">      Soldadura de cilindro J1 + J2 + Alojamiento</t>
  </si>
  <si>
    <t>193 horas?</t>
  </si>
  <si>
    <t>189 horas?</t>
  </si>
  <si>
    <t xml:space="preserve">   Armado (falta bruñido</t>
  </si>
  <si>
    <t xml:space="preserve">   Preparación PULIDO para Armado (Falta bruñido de cuerpos)</t>
  </si>
  <si>
    <t xml:space="preserve">   Armado. (OK)</t>
  </si>
  <si>
    <t xml:space="preserve">   Armado (ok)</t>
  </si>
  <si>
    <t xml:space="preserve">   Armado (OK) Usar tubo 355625</t>
  </si>
  <si>
    <t>CILINDRO DE DESPLAZAMIENTO LATERAL</t>
  </si>
  <si>
    <t>CILINDRO DE EXTENSION DE ESTABILIZADOR</t>
  </si>
  <si>
    <t>CILINDRO DE DIRECCION DE EXCAVADORA</t>
  </si>
  <si>
    <t>HYSERCON</t>
  </si>
  <si>
    <t>SE CAMBIO DE OTS, 345825</t>
  </si>
  <si>
    <t>ARMAR COMO 357925</t>
  </si>
  <si>
    <t>CAMBIO DE OT</t>
  </si>
  <si>
    <t>PV351D</t>
  </si>
  <si>
    <t>FECHA DE SALIDA</t>
  </si>
  <si>
    <t>DIAS EN CROMO</t>
  </si>
  <si>
    <t>EN TALLER</t>
  </si>
  <si>
    <t>FECHA DE SALIDA 1</t>
  </si>
  <si>
    <t>FECHA DE SALIDA 2</t>
  </si>
  <si>
    <t>Pulido3 / Releno</t>
  </si>
  <si>
    <t>Rectificado3 / Barrenado</t>
  </si>
  <si>
    <t>REFRENTEAR SUPERFICIES DAÑADAS</t>
  </si>
  <si>
    <t>359425 - 1</t>
  </si>
  <si>
    <t>359425 - 3</t>
  </si>
  <si>
    <t>359425 - 2</t>
  </si>
  <si>
    <t>CAMBIO DE ROTULA</t>
  </si>
  <si>
    <t xml:space="preserve">   Armado (OK). Se armará con la OT 355825</t>
  </si>
  <si>
    <t xml:space="preserve">   Armado (A espera de cromado de vastago))</t>
  </si>
  <si>
    <t xml:space="preserve">   Armado (. Barrenado de vastago)</t>
  </si>
  <si>
    <t>262.5 horas?</t>
  </si>
  <si>
    <t>163.5 horas?</t>
  </si>
  <si>
    <t xml:space="preserve">      Corte de vásatgo</t>
  </si>
  <si>
    <t xml:space="preserve">      Corte de vástago</t>
  </si>
  <si>
    <t xml:space="preserve">      Fabricación de cilindro (A espera de tubo)</t>
  </si>
  <si>
    <t xml:space="preserve">      Maquinado de tubo nuevo (A espera de tubo)</t>
  </si>
  <si>
    <t>mié 26/11/25</t>
  </si>
  <si>
    <t xml:space="preserve">      Trabajos Extras</t>
  </si>
  <si>
    <t>247 horas?</t>
  </si>
  <si>
    <t>Extras</t>
  </si>
  <si>
    <t xml:space="preserve">      Fabricación de soportes de inclinacion 844</t>
  </si>
  <si>
    <t>253.95 horas?</t>
  </si>
  <si>
    <t>161.45 horas?</t>
  </si>
  <si>
    <t xml:space="preserve">      Rectificado de diámetro de salida de cilindro + marcado de posición de soportes roscados</t>
  </si>
  <si>
    <t xml:space="preserve">      Trabajos extras</t>
  </si>
  <si>
    <t>236 horas</t>
  </si>
  <si>
    <t>156 horas</t>
  </si>
  <si>
    <t xml:space="preserve">      Barrenado de alojamiento de cilindro (A espera de soldadura)</t>
  </si>
  <si>
    <t>Trabajos extras</t>
  </si>
  <si>
    <t>278 horas?</t>
  </si>
  <si>
    <t>vie 28/11/25</t>
  </si>
  <si>
    <t xml:space="preserve">      Relleno de alojamineto de vástago</t>
  </si>
  <si>
    <t>276.5 horas?</t>
  </si>
  <si>
    <t>lun 1/12/25</t>
  </si>
  <si>
    <t>181.5 horas?</t>
  </si>
  <si>
    <t xml:space="preserve">      Armado + Soldadura de cilindro J1, J2, J3, J4 + scar bocinas</t>
  </si>
  <si>
    <t xml:space="preserve">      Soldadura de cilindro J1 + J2 + Alojamiento (Esperar a que se fabrique</t>
  </si>
  <si>
    <t xml:space="preserve">      Soldadura de J1 + relleno de alojamiento de vástago (Esperar a que se fabrique)</t>
  </si>
  <si>
    <t>147.5 horas?</t>
  </si>
  <si>
    <t>C. INTER</t>
  </si>
  <si>
    <t>Informes</t>
  </si>
  <si>
    <t>354525 - 357325</t>
  </si>
  <si>
    <t>Prueba. / Armado de cilindros</t>
  </si>
  <si>
    <t>Soldadura de j1 de vastago</t>
  </si>
  <si>
    <t>Soldadura de j1 de cilindro</t>
  </si>
  <si>
    <t>RELLENO ALOJAMIENTOS</t>
  </si>
  <si>
    <t>RESUMEN DE PAGOS - 17/11 - 28/11</t>
  </si>
  <si>
    <t>924G</t>
  </si>
  <si>
    <t>DICIEMBRE</t>
  </si>
  <si>
    <t>334 horas?</t>
  </si>
  <si>
    <t>mar 9/12/25</t>
  </si>
  <si>
    <t>270 horas?</t>
  </si>
  <si>
    <t xml:space="preserve">   DICIEMBRE</t>
  </si>
  <si>
    <t xml:space="preserve">      Maquinado de barra cromada</t>
  </si>
  <si>
    <t>mar 2/12/25</t>
  </si>
  <si>
    <t>inkabor</t>
  </si>
  <si>
    <t xml:space="preserve">      Corte de encastre para soldadura</t>
  </si>
  <si>
    <t>mié 3/12/25</t>
  </si>
  <si>
    <t xml:space="preserve">      Maquinado de diámetro de salida de tubo</t>
  </si>
  <si>
    <t>jue 4/12/25</t>
  </si>
  <si>
    <t>vie 5/12/25</t>
  </si>
  <si>
    <t>lun 8/12/25</t>
  </si>
  <si>
    <t>314.5 horas</t>
  </si>
  <si>
    <t>81 horas</t>
  </si>
  <si>
    <t>45.5 horas</t>
  </si>
  <si>
    <t xml:space="preserve">      Maquinado de barra de vástago</t>
  </si>
  <si>
    <t xml:space="preserve">      Maquinado de soldadura de vastago</t>
  </si>
  <si>
    <t xml:space="preserve">      Fabricación de piston</t>
  </si>
  <si>
    <t>288 horas?</t>
  </si>
  <si>
    <t>92.5 horas</t>
  </si>
  <si>
    <t>173.45 horas</t>
  </si>
  <si>
    <t xml:space="preserve">      Pulido de tapas y pistones</t>
  </si>
  <si>
    <t>292 horas</t>
  </si>
  <si>
    <t>173 horas</t>
  </si>
  <si>
    <t xml:space="preserve">      Barrenado de trunnion</t>
  </si>
  <si>
    <t xml:space="preserve">      Barrenado de alojamiento de vastago (Esperar que llegue de cromado</t>
  </si>
  <si>
    <t xml:space="preserve">      Otros</t>
  </si>
  <si>
    <t>OCTUBRE</t>
  </si>
  <si>
    <t>116.5 horas</t>
  </si>
  <si>
    <t>30 horas?</t>
  </si>
  <si>
    <t xml:space="preserve">   Barrenado de alojamiento de tapa posterior</t>
  </si>
  <si>
    <t>322 horas?</t>
  </si>
  <si>
    <t>168.5 horas</t>
  </si>
  <si>
    <t xml:space="preserve">      Relleno de alojamiento de vastgo</t>
  </si>
  <si>
    <t>318 horas?</t>
  </si>
  <si>
    <t xml:space="preserve">      Soldadura de J1 + J2 + J3 + J4</t>
  </si>
  <si>
    <t>359425-1</t>
  </si>
  <si>
    <t>359425-2</t>
  </si>
  <si>
    <t>359425-3</t>
  </si>
  <si>
    <t xml:space="preserve">      Relleno de alojamiento de vastago</t>
  </si>
  <si>
    <t xml:space="preserve">      Extraer bocinas y hacer NDT</t>
  </si>
  <si>
    <t>161.5 horas</t>
  </si>
  <si>
    <t>11 horas?</t>
  </si>
  <si>
    <t xml:space="preserve">      Armado (ok). Armar con componentes de la 357925</t>
  </si>
  <si>
    <t xml:space="preserve">      Armado (ok)</t>
  </si>
  <si>
    <t xml:space="preserve">      Armado (ok). F. Sellos fabricados</t>
  </si>
  <si>
    <t xml:space="preserve">      Armado (ok). Armar con otros componentes</t>
  </si>
  <si>
    <t xml:space="preserve">      Armado (Falta rectificado tubo. Vastago ok. Fecha aprox miercoles)</t>
  </si>
  <si>
    <t xml:space="preserve">      Armado (ok). Espera de cromado</t>
  </si>
  <si>
    <t>F. DESARMAR</t>
  </si>
  <si>
    <t>solo limpieza</t>
  </si>
  <si>
    <t>C. INTERMEDIO</t>
  </si>
  <si>
    <t>8"</t>
  </si>
  <si>
    <t>6.750"</t>
  </si>
  <si>
    <t>57"</t>
  </si>
  <si>
    <t>60"</t>
  </si>
  <si>
    <t>COSTO UNITARIO</t>
  </si>
  <si>
    <t>FABRICACION (HH)</t>
  </si>
  <si>
    <t>JUNTA (HH)</t>
  </si>
  <si>
    <t>SE HACE CAMBIO DE OT 353225</t>
  </si>
  <si>
    <t>CILINDRO DE DIRECCION DE MONTACARGAS</t>
  </si>
  <si>
    <t>CILINDRO DE LEVANTE DE MONTACARGAS</t>
  </si>
  <si>
    <t>P22000</t>
  </si>
  <si>
    <t>DP70E</t>
  </si>
  <si>
    <t>Armado (Usar tubo 360525 (Falta bruñir))</t>
  </si>
  <si>
    <t>Armado (ok). Armar con otros componentes</t>
  </si>
  <si>
    <t>Armado (ok)</t>
  </si>
  <si>
    <t>Armado (ok) (Sellos fab 11/12)</t>
  </si>
  <si>
    <t>Armado (Falta Bruñido. Vastago ok.)</t>
  </si>
  <si>
    <t>Armado (ok) (Vastago Ok, se puede amarrar, falta extraer bocinas y bruñido)</t>
  </si>
  <si>
    <t>Armado (Falta maquinado de soldadura)</t>
  </si>
  <si>
    <t>378.5 horas?</t>
  </si>
  <si>
    <t>jue 18/12/25</t>
  </si>
  <si>
    <t>103.5 horas</t>
  </si>
  <si>
    <t xml:space="preserve">      Rectificado de tuerca</t>
  </si>
  <si>
    <t>mié 10/12/25</t>
  </si>
  <si>
    <t xml:space="preserve">      Maquinado de diametro de salida de cilindro</t>
  </si>
  <si>
    <t>jue 11/12/25</t>
  </si>
  <si>
    <t xml:space="preserve">      Maquinado de encastre de vástago</t>
  </si>
  <si>
    <t>vie 12/12/25</t>
  </si>
  <si>
    <t>lun 15/12/25</t>
  </si>
  <si>
    <t xml:space="preserve">      Maquinado de espiga de vástago</t>
  </si>
  <si>
    <t>365 horas</t>
  </si>
  <si>
    <t>mié 17/12/25</t>
  </si>
  <si>
    <t>96 horas</t>
  </si>
  <si>
    <t xml:space="preserve">      Fabricación de vástago (A espera de barra cromada)</t>
  </si>
  <si>
    <t xml:space="preserve">      Fabricación de tapa</t>
  </si>
  <si>
    <t>mar 16/12/25</t>
  </si>
  <si>
    <t>56 horas?</t>
  </si>
  <si>
    <t xml:space="preserve">      Desbronque de acero para tapa</t>
  </si>
  <si>
    <t xml:space="preserve">      Otros trabajos</t>
  </si>
  <si>
    <t>327.5 horas</t>
  </si>
  <si>
    <t>67.5 horas</t>
  </si>
  <si>
    <t xml:space="preserve">      Barrenado de alojamientos de cilindrp</t>
  </si>
  <si>
    <t xml:space="preserve">      barrenado de alojamientos de vastago</t>
  </si>
  <si>
    <t>303 horas?</t>
  </si>
  <si>
    <t>352.5 horas?</t>
  </si>
  <si>
    <t xml:space="preserve">      Extracción de rotula + relleno de alojamiento de cilindro</t>
  </si>
  <si>
    <t xml:space="preserve">      Soldadura de J1 + J2 + J3 + trunnion</t>
  </si>
  <si>
    <t xml:space="preserve">      Relleno ojo cilindro</t>
  </si>
  <si>
    <t>341 horas</t>
  </si>
  <si>
    <t>72 horas</t>
  </si>
  <si>
    <t xml:space="preserve">      Extraccion de bocina + relleno ojo cilindro</t>
  </si>
  <si>
    <t xml:space="preserve">      Reparar exterior de tapa</t>
  </si>
  <si>
    <t xml:space="preserve">      Armado (Usar tubo 360525 (Falta bruñir))</t>
  </si>
  <si>
    <t xml:space="preserve">      Armado (ok) (Sellos fab 11/12)</t>
  </si>
  <si>
    <t xml:space="preserve">      Armado (Falta Bruñido. Vastago ok.)</t>
  </si>
  <si>
    <t xml:space="preserve">      Armado (ok) (Vastago Ok, se puede amarrar, falta extraer bocinas y bruñido)</t>
  </si>
  <si>
    <t xml:space="preserve">      Armado (Falta maquinado de soldadura)</t>
  </si>
  <si>
    <t>CUERPO INTERMEDIO</t>
  </si>
  <si>
    <t>TOTAL (SIN IGV)</t>
  </si>
  <si>
    <t>solo pulido de vastago</t>
  </si>
  <si>
    <t>Apoyo taller, trabajo oficina</t>
  </si>
  <si>
    <t>RESUMEN DE PAGOS - 1/12 - 5/12</t>
  </si>
  <si>
    <t>Soldadura de vástago J1 + relleno OJO</t>
  </si>
  <si>
    <t>Relleno de alojamineto de vastago</t>
  </si>
  <si>
    <t>361825 - 361925</t>
  </si>
  <si>
    <t>362125 - 362225</t>
  </si>
  <si>
    <t>Pulido de tapas</t>
  </si>
  <si>
    <t>358125 - 361925 - 362025 - 359025</t>
  </si>
  <si>
    <t>Armado de cilindro + prueba</t>
  </si>
  <si>
    <t>Soldadura de J1+ ojo cilindro</t>
  </si>
  <si>
    <t>Maquinado de diametro de salida de cilindro</t>
  </si>
  <si>
    <t>361825-361925-362025-360025</t>
  </si>
  <si>
    <t>Pintura y embalado de cilindros</t>
  </si>
  <si>
    <t>TUBO MICROBRUÑIDO</t>
  </si>
  <si>
    <t>DIAS</t>
  </si>
  <si>
    <t>FECHA SOLICITUD</t>
  </si>
  <si>
    <t>ROD BUSHING</t>
  </si>
  <si>
    <t>BARRA CROMADA</t>
  </si>
  <si>
    <t>SELLOS FABRICADOS</t>
  </si>
  <si>
    <t>401 horas?</t>
  </si>
  <si>
    <t>lun 22/12/25</t>
  </si>
  <si>
    <t>126 horas</t>
  </si>
  <si>
    <t xml:space="preserve">      Corte de tapa de C.I debido a que se amarró</t>
  </si>
  <si>
    <t xml:space="preserve">      Rectificado de encastre + soldadura en torno</t>
  </si>
  <si>
    <t xml:space="preserve">      Maquinado de exterior de tubo de cilindro (a espera de llegada de Lima)</t>
  </si>
  <si>
    <t>380 horas</t>
  </si>
  <si>
    <t>vie 19/12/25</t>
  </si>
  <si>
    <t>111 horas</t>
  </si>
  <si>
    <t xml:space="preserve">      Maquinado de alojamientos de embolo</t>
  </si>
  <si>
    <t xml:space="preserve">      Fabricacion de barra cromada de inclinacion d11t</t>
  </si>
  <si>
    <t>368 horas?</t>
  </si>
  <si>
    <t xml:space="preserve">      Plano de vástago</t>
  </si>
  <si>
    <t xml:space="preserve">      Corte + maquinado de encastre de vástago</t>
  </si>
  <si>
    <t xml:space="preserve">      Pulido de vástago</t>
  </si>
  <si>
    <t xml:space="preserve">      Desbronque de acero para maquinado de embolo</t>
  </si>
  <si>
    <t xml:space="preserve">      Tareas adicionales</t>
  </si>
  <si>
    <t>375.5 horas</t>
  </si>
  <si>
    <t>115.5 horas</t>
  </si>
  <si>
    <t>326 horas?</t>
  </si>
  <si>
    <t>285 horas</t>
  </si>
  <si>
    <t>106 horas</t>
  </si>
  <si>
    <t xml:space="preserve">      Soldadura de J1 + relleno de aljamiento de vastago</t>
  </si>
  <si>
    <t xml:space="preserve">      Soldadura de J1</t>
  </si>
  <si>
    <t>376 horas?</t>
  </si>
  <si>
    <t xml:space="preserve">      Soldadura de J1 + relleno de alojamiento</t>
  </si>
  <si>
    <t xml:space="preserve">      Relleno alojamiento de cilindro</t>
  </si>
  <si>
    <t>351 horas?</t>
  </si>
  <si>
    <t xml:space="preserve">      Armado. (Falta Fab tubo) EMERGENCIA</t>
  </si>
  <si>
    <t xml:space="preserve">      Armado (ok). </t>
  </si>
  <si>
    <t xml:space="preserve">      Armado (ok). Luis Huerta</t>
  </si>
  <si>
    <t xml:space="preserve">      Armado (ok). Espera de sellos, solo coloca rotulas</t>
  </si>
  <si>
    <t xml:space="preserve">      Armado (ok). Espera de rectificado de vastago</t>
  </si>
  <si>
    <t xml:space="preserve">      Armado (OK)</t>
  </si>
  <si>
    <t xml:space="preserve">      Armado (ok) (Vastago Ok, se puede amarrar, falta extraer barrenado)</t>
  </si>
  <si>
    <t xml:space="preserve">      Armado (Pulido de tapa y piston, falta barrenados)</t>
  </si>
  <si>
    <t xml:space="preserve">      Armado. URGENCIA (Falta cromado, pedir despiece de sellos)</t>
  </si>
  <si>
    <t xml:space="preserve">      Armado. URGENCIA (pedir despiece de sellos)</t>
  </si>
  <si>
    <t>966M</t>
  </si>
  <si>
    <t>REVISAR REQ</t>
  </si>
  <si>
    <t>JJA ENGINE</t>
  </si>
  <si>
    <t>SMETAL GROUP</t>
  </si>
  <si>
    <t xml:space="preserve">EJE DE BATIDOR </t>
  </si>
  <si>
    <t>FALTA HACER DESTAJES</t>
  </si>
  <si>
    <t>456 horas?</t>
  </si>
  <si>
    <t>mar 30/12/25</t>
  </si>
  <si>
    <t>181 horas</t>
  </si>
  <si>
    <t xml:space="preserve">      Maquinado de interior de tubo</t>
  </si>
  <si>
    <t xml:space="preserve">      Fabricacion de vastago. Maquinado de barra.</t>
  </si>
  <si>
    <t>mar 23/12/25</t>
  </si>
  <si>
    <t>vie 26/12/25</t>
  </si>
  <si>
    <t>lun 29/12/25</t>
  </si>
  <si>
    <t>434.8 horas</t>
  </si>
  <si>
    <t>165.8 horas</t>
  </si>
  <si>
    <t xml:space="preserve">      Plano + centrado + maquinado de alojamientos</t>
  </si>
  <si>
    <t>13 horas</t>
  </si>
  <si>
    <t>mié 24/12/25</t>
  </si>
  <si>
    <t>jue 25/12/25</t>
  </si>
  <si>
    <t xml:space="preserve">      Fabricacion de vastago. Maquinado de barra cromada</t>
  </si>
  <si>
    <t>123 horas?</t>
  </si>
  <si>
    <t xml:space="preserve">      Corte de vastago + encastre de vastago</t>
  </si>
  <si>
    <t xml:space="preserve">      Trabajos extras.</t>
  </si>
  <si>
    <t>430 horas?</t>
  </si>
  <si>
    <t xml:space="preserve">      FALTA VIERNES</t>
  </si>
  <si>
    <t xml:space="preserve">      Destajes de tapa</t>
  </si>
  <si>
    <t xml:space="preserve">      Teabajos extras</t>
  </si>
  <si>
    <t>415 horas?</t>
  </si>
  <si>
    <t xml:space="preserve">   Trabajos extras</t>
  </si>
  <si>
    <t>412 horas?</t>
  </si>
  <si>
    <t xml:space="preserve">      Extraer pistas de rueda</t>
  </si>
  <si>
    <t xml:space="preserve">      Fabricacion (mantenimiento)</t>
  </si>
  <si>
    <t xml:space="preserve">      Releno ojo cil + reparar exterior + soldadura de soporte</t>
  </si>
  <si>
    <t xml:space="preserve">      Armado (Pulido de tapa y piston, falta barrenado DE VASTAGO)</t>
  </si>
  <si>
    <t xml:space="preserve">      Armado. Falta barrenados, fecha aprox de armado jueves</t>
  </si>
  <si>
    <t xml:space="preserve">      Armado. Falta cromado, fecha aprox de armado jueves</t>
  </si>
  <si>
    <t xml:space="preserve">      Armado. Falta barrenado, fecha aprox de armado miercoles</t>
  </si>
  <si>
    <t xml:space="preserve">      Armado. Falta barrenado, fecha aprox de armado martes.</t>
  </si>
  <si>
    <t>Apoyo y supervicion a soldadura.</t>
  </si>
  <si>
    <t>Maquinado de diámtro exterior de cilindro.</t>
  </si>
  <si>
    <t>Pintura de componente</t>
  </si>
  <si>
    <t>Apoyo en pintura de componente</t>
  </si>
  <si>
    <t>RESUMEN DE PAGOS - 15/12 - 19/12</t>
  </si>
  <si>
    <t>Barrenado de aljamiento de cilindro</t>
  </si>
  <si>
    <t>Soldadura + relleno de alojamiento de vastago</t>
  </si>
  <si>
    <t>Desarmado de cilindro</t>
  </si>
  <si>
    <t>Apoyo desarmado de cilindro</t>
  </si>
  <si>
    <t>RESUMEN DE PAGOS - 22/12 - 26/12</t>
  </si>
  <si>
    <t>466 horas?</t>
  </si>
  <si>
    <t>lun 5/1/26</t>
  </si>
  <si>
    <t>191 horas</t>
  </si>
  <si>
    <t xml:space="preserve">      Armado de abatidor</t>
  </si>
  <si>
    <t>mié 31/12/25</t>
  </si>
  <si>
    <t>vie 2/1/26</t>
  </si>
  <si>
    <t>449 horas?</t>
  </si>
  <si>
    <t>180 horas?</t>
  </si>
  <si>
    <t>jue 1/1/26</t>
  </si>
  <si>
    <t xml:space="preserve">      Rectificado de alojamientos de tapa</t>
  </si>
  <si>
    <t>455.5 horas?</t>
  </si>
  <si>
    <t xml:space="preserve">      Corte de vastago + encastre </t>
  </si>
  <si>
    <t xml:space="preserve">      Maquinado de alojamiento de sello guia</t>
  </si>
  <si>
    <t xml:space="preserve">      Maquinado de alojamientos de tapa</t>
  </si>
  <si>
    <t>462 horas?</t>
  </si>
  <si>
    <t xml:space="preserve">      Barrenado de alojamiento de cilindro (esperar que se maquine)</t>
  </si>
  <si>
    <t>446 horas?</t>
  </si>
  <si>
    <t xml:space="preserve">   Barrenado de vastago (suspension 930)</t>
  </si>
  <si>
    <t xml:space="preserve">      Soldadura de J1 + Ojo</t>
  </si>
  <si>
    <t>428 horas?</t>
  </si>
  <si>
    <t>DAVID PAUCAR</t>
  </si>
  <si>
    <t>Preparacion de rueda para armado.</t>
  </si>
  <si>
    <t>RESUMEN DE PAGOS - 29/12 - 2/02</t>
  </si>
  <si>
    <t>tubo microbruñido</t>
  </si>
  <si>
    <t>acero</t>
  </si>
  <si>
    <t>364725-364825-365825</t>
  </si>
  <si>
    <t>aceros</t>
  </si>
  <si>
    <t>Guantes</t>
  </si>
  <si>
    <t>Horno para electrodos</t>
  </si>
  <si>
    <t>Calentador de flujometro (soldadura)</t>
  </si>
  <si>
    <t>RUEDAS</t>
  </si>
  <si>
    <t>STATUS</t>
  </si>
  <si>
    <t>CUERPO INTERMEDIO 1</t>
  </si>
  <si>
    <t>CUERPO INTERMEDIO 2</t>
  </si>
  <si>
    <t>CILINDRO DE EXTENSION DE GRUA</t>
  </si>
  <si>
    <t>CILINDRO DE VOLTEO DE VERTEDERA</t>
  </si>
  <si>
    <t>439 horas?</t>
  </si>
  <si>
    <t>164 horas</t>
  </si>
  <si>
    <t xml:space="preserve">   ENERO</t>
  </si>
  <si>
    <t>43.75 horas</t>
  </si>
  <si>
    <t xml:space="preserve">      SEMANA 1</t>
  </si>
  <si>
    <t xml:space="preserve">         Maquinado de espiga de vástago</t>
  </si>
  <si>
    <t xml:space="preserve">         Colocacon de pines y centrado en torno</t>
  </si>
  <si>
    <t xml:space="preserve">         Fabricación de cilindro (A espera de tubo)</t>
  </si>
  <si>
    <t>505 horas?</t>
  </si>
  <si>
    <t>vie 9/1/26</t>
  </si>
  <si>
    <t>170 horas</t>
  </si>
  <si>
    <t xml:space="preserve">         Fabricacion de vastago. Maquinado de barra cromada</t>
  </si>
  <si>
    <t>mar 6/1/26</t>
  </si>
  <si>
    <t xml:space="preserve">         Corte de tapa, cilindro se encuentra amarrado.</t>
  </si>
  <si>
    <t xml:space="preserve">         Corte de cilindro</t>
  </si>
  <si>
    <t>mié 7/1/26</t>
  </si>
  <si>
    <t xml:space="preserve">         Corte de vástago</t>
  </si>
  <si>
    <t>jue 8/1/26</t>
  </si>
  <si>
    <t xml:space="preserve">         Corte de vástago (confirmar)</t>
  </si>
  <si>
    <t xml:space="preserve">         Fabricacion de bocinas</t>
  </si>
  <si>
    <t xml:space="preserve">         Trabajos extras</t>
  </si>
  <si>
    <t>500 horas</t>
  </si>
  <si>
    <t>lun 12/1/26</t>
  </si>
  <si>
    <t>48 horas</t>
  </si>
  <si>
    <t xml:space="preserve">         Recuperacion de tuerca y embolo de espiga rota</t>
  </si>
  <si>
    <t xml:space="preserve">         Maquinar vastago para reparar fisuras</t>
  </si>
  <si>
    <t xml:space="preserve">         Rectificado de tapa (revisar)</t>
  </si>
  <si>
    <t xml:space="preserve">         Rectificado de cara de embolo</t>
  </si>
  <si>
    <t xml:space="preserve">         Rectificado de alojamieno de sello a 96</t>
  </si>
  <si>
    <t xml:space="preserve">         Rectificado de alojamiento de tapa</t>
  </si>
  <si>
    <t xml:space="preserve">         Desbronque de acero para fabricar tapa</t>
  </si>
  <si>
    <t>509 horas?</t>
  </si>
  <si>
    <t>444 horas?</t>
  </si>
  <si>
    <t xml:space="preserve">         Destajes de tapa</t>
  </si>
  <si>
    <t xml:space="preserve">         Barrenado de pivotantes de trunnion</t>
  </si>
  <si>
    <t xml:space="preserve">         Barrenado de alojamiento de cilindro</t>
  </si>
  <si>
    <t xml:space="preserve">         Barrenado de alojamiento de cilindro (esperar que se maquine)</t>
  </si>
  <si>
    <t>431 horas?</t>
  </si>
  <si>
    <t>168 horas?</t>
  </si>
  <si>
    <t xml:space="preserve">         Barrenado de cilindro</t>
  </si>
  <si>
    <t>506 horas?</t>
  </si>
  <si>
    <t>162 horas?</t>
  </si>
  <si>
    <t>Mantto</t>
  </si>
  <si>
    <t xml:space="preserve">         Reparacion de tolva de camion</t>
  </si>
  <si>
    <t xml:space="preserve">         Relleno de alojamiento + soldadura de J1</t>
  </si>
  <si>
    <t xml:space="preserve">         Relleno de pivotantes de trunnion</t>
  </si>
  <si>
    <t>496 horas</t>
  </si>
  <si>
    <t>150 horas</t>
  </si>
  <si>
    <t>44 horas</t>
  </si>
  <si>
    <t xml:space="preserve">         Relleno de alojamiento de cilindro</t>
  </si>
  <si>
    <t xml:space="preserve">         Relleno de alojamiento de tapa posterior</t>
  </si>
  <si>
    <t xml:space="preserve">         Armado. Falta bruñido</t>
  </si>
  <si>
    <t xml:space="preserve">         Armado (OK)</t>
  </si>
  <si>
    <t>revisar bruñido</t>
  </si>
  <si>
    <t>&gt;</t>
  </si>
  <si>
    <t>FALTA PEDIR SELLO</t>
  </si>
  <si>
    <t>549.5 horas?</t>
  </si>
  <si>
    <t>vie 16/1/26</t>
  </si>
  <si>
    <t>97.5 horas</t>
  </si>
  <si>
    <t>53 horas</t>
  </si>
  <si>
    <t xml:space="preserve">      SEMANA 2</t>
  </si>
  <si>
    <t>44.5 horas</t>
  </si>
  <si>
    <t xml:space="preserve">         Corte de vastago</t>
  </si>
  <si>
    <t>mar 13/1/26</t>
  </si>
  <si>
    <t xml:space="preserve">         Maquinado de encastre de tubo posterior</t>
  </si>
  <si>
    <t xml:space="preserve">         Maquinado de interior de brida</t>
  </si>
  <si>
    <t>mié 14/1/26</t>
  </si>
  <si>
    <t>jue 15/1/26</t>
  </si>
  <si>
    <t>545 horas?</t>
  </si>
  <si>
    <t>lun 19/1/26</t>
  </si>
  <si>
    <t>101 horas?</t>
  </si>
  <si>
    <t>47 horas</t>
  </si>
  <si>
    <t>54 horas?</t>
  </si>
  <si>
    <t xml:space="preserve">         Fabricacion de vástago, maquinado de barra</t>
  </si>
  <si>
    <t xml:space="preserve">         Fabricacion de bocina</t>
  </si>
  <si>
    <t xml:space="preserve">         Fabricacion de dados de anclaje</t>
  </si>
  <si>
    <t>530 horas?</t>
  </si>
  <si>
    <t>76 horas?</t>
  </si>
  <si>
    <t>42.5 horas</t>
  </si>
  <si>
    <t>33.5 horas?</t>
  </si>
  <si>
    <t xml:space="preserve">         Maquinado de encastre de cancamo de vastago</t>
  </si>
  <si>
    <t xml:space="preserve">         Fabricacion de piston</t>
  </si>
  <si>
    <t xml:space="preserve">         Fabricacion de tapa</t>
  </si>
  <si>
    <t>558 horas?</t>
  </si>
  <si>
    <t>88 horas?</t>
  </si>
  <si>
    <t>35.5 horas</t>
  </si>
  <si>
    <t>52 horas?</t>
  </si>
  <si>
    <t xml:space="preserve">         Barrenado de alojamientos de cancamo</t>
  </si>
  <si>
    <t xml:space="preserve">         Barrenado de alojamiento de vastago (a espera de cromo)</t>
  </si>
  <si>
    <t xml:space="preserve">         Barrenado de alojamiento de vastago</t>
  </si>
  <si>
    <t>487 horas?</t>
  </si>
  <si>
    <t>86 horas?</t>
  </si>
  <si>
    <t>35 horas</t>
  </si>
  <si>
    <t xml:space="preserve">         Barrenado de vastago + maquinado de caras + centrado</t>
  </si>
  <si>
    <t xml:space="preserve">         Barrenado de vastago</t>
  </si>
  <si>
    <t>102.5 horas</t>
  </si>
  <si>
    <t>53.5 horas</t>
  </si>
  <si>
    <t>49 horas</t>
  </si>
  <si>
    <t xml:space="preserve">         Soldadura de Junta de cancamo</t>
  </si>
  <si>
    <t xml:space="preserve">         Soldadura de J1 + relleno de alojamiento de vastago</t>
  </si>
  <si>
    <t>563 horas?</t>
  </si>
  <si>
    <t>mar 20/1/26</t>
  </si>
  <si>
    <t xml:space="preserve">         Relleno de alojamientos de vastago</t>
  </si>
  <si>
    <t xml:space="preserve">         Relleno de alojamiento de vastago</t>
  </si>
  <si>
    <t xml:space="preserve">         &lt;Tarea nueva&gt;</t>
  </si>
  <si>
    <t>647 horas?</t>
  </si>
  <si>
    <t>mar 3/2/26</t>
  </si>
  <si>
    <t>150 horas?</t>
  </si>
  <si>
    <t xml:space="preserve">         Evaluacion</t>
  </si>
  <si>
    <t>mié 21/1/26</t>
  </si>
  <si>
    <t>jue 22/1/26</t>
  </si>
  <si>
    <t>vie 23/1/26</t>
  </si>
  <si>
    <t>lun 26/1/26</t>
  </si>
  <si>
    <t>mar 27/1/26</t>
  </si>
  <si>
    <t>mié 28/1/26</t>
  </si>
  <si>
    <t>jue 29/1/26</t>
  </si>
  <si>
    <t>vie 30/1/26</t>
  </si>
  <si>
    <t>lun 2/2/26</t>
  </si>
  <si>
    <t xml:space="preserve">         Armado. A espera de cromo (EMERGENCIA)</t>
  </si>
  <si>
    <t xml:space="preserve">         Armado. A espera de barrenados (EMERGENCIA)</t>
  </si>
  <si>
    <t xml:space="preserve">emergencia </t>
  </si>
  <si>
    <t>Desrmadode componente. / Destoqueado de vástagos</t>
  </si>
  <si>
    <t>Preparacion de componentes para armado de rueda.</t>
  </si>
  <si>
    <t>Barrenado de vastagos</t>
  </si>
  <si>
    <t>RESUMEN DE PAGOS - 05/01 - 09/01</t>
  </si>
  <si>
    <t>F. EVAL</t>
  </si>
  <si>
    <t xml:space="preserve">                                             </t>
  </si>
  <si>
    <t xml:space="preserve">         Armado. Falta TUBO, PROCESO DE FABRICACION</t>
  </si>
  <si>
    <t>??</t>
  </si>
  <si>
    <t>LIMA</t>
  </si>
  <si>
    <t>644.5 horas?</t>
  </si>
  <si>
    <t>192.5 horas</t>
  </si>
  <si>
    <t xml:space="preserve">      SEMANA 3</t>
  </si>
  <si>
    <t xml:space="preserve">      SEMANA 4</t>
  </si>
  <si>
    <t>84.5 horas</t>
  </si>
  <si>
    <t xml:space="preserve">         Maquinado de diámetro de salida de cilindro</t>
  </si>
  <si>
    <t xml:space="preserve">         Corte de tubo</t>
  </si>
  <si>
    <t xml:space="preserve">         Fabriacion de cilindro, maquinado de tubo nuevo (a espera de llegada)</t>
  </si>
  <si>
    <t>632.5 horas?</t>
  </si>
  <si>
    <t>188.5 horas?</t>
  </si>
  <si>
    <t>92.5 horas?</t>
  </si>
  <si>
    <t>6 días</t>
  </si>
  <si>
    <t xml:space="preserve">         Fabricar soporte</t>
  </si>
  <si>
    <t>594 horas?</t>
  </si>
  <si>
    <t>140 horas?</t>
  </si>
  <si>
    <t xml:space="preserve">         Soldadura de soporte. + Corte de vástago + maquinado de encastre</t>
  </si>
  <si>
    <t xml:space="preserve">         Rectificado de superficie roscada</t>
  </si>
  <si>
    <t xml:space="preserve">         Maquinado de tubo nuevo</t>
  </si>
  <si>
    <t xml:space="preserve">         Maquinado de superficie roscada de tapa</t>
  </si>
  <si>
    <t xml:space="preserve">         Maquinado de encastre de cilindro </t>
  </si>
  <si>
    <t xml:space="preserve">         Maquinado de encastre de cancamo </t>
  </si>
  <si>
    <t>595 horas?</t>
  </si>
  <si>
    <t>125 horas?</t>
  </si>
  <si>
    <t>43 horas?</t>
  </si>
  <si>
    <t>44 horas?</t>
  </si>
  <si>
    <t>550 horas?</t>
  </si>
  <si>
    <t>22 horas?</t>
  </si>
  <si>
    <t>491 horas?</t>
  </si>
  <si>
    <t>138 horas?</t>
  </si>
  <si>
    <t>51 horas?</t>
  </si>
  <si>
    <t>39 horas</t>
  </si>
  <si>
    <t xml:space="preserve">         Soldadura de J1 + J2 + relleno de alojamiento</t>
  </si>
  <si>
    <t xml:space="preserve">         Soldadura de J1 + relleno de ojo de vastago</t>
  </si>
  <si>
    <t>552.5 horas?</t>
  </si>
  <si>
    <t>516 horas?</t>
  </si>
  <si>
    <t xml:space="preserve">         Armado (OK). Falta bruñido</t>
  </si>
  <si>
    <t>FALTA FAB SOPORTE</t>
  </si>
  <si>
    <t>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</si>
</sst>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164" formatCode="_-&quot;S/&quot;\ * #,##0.00_-;\-&quot;S/&quot;\ * #,##0.00_-;_-&quot;S/&quot;\ * &quot;-&quot;??_-;_-@_-"/>
    <numFmt numFmtId="165" formatCode="mmmm"/>
    <numFmt numFmtId="166" formatCode="dd"/>
    <numFmt numFmtId="167" formatCode="d\-m;@"/>
    <numFmt numFmtId="168" formatCode="d\-m\-yy;@"/>
    <numFmt numFmtId="169" formatCode="&quot;S/&quot;\ #,##0.00"/>
    <numFmt numFmtId="170" formatCode="_-[$$-540A]* #,##0.00_ ;_-[$$-540A]* \-#,##0.00\ ;_-[$$-540A]* &quot;-&quot;??_ ;_-@_ "/>
    <numFmt numFmtId="171" formatCode="_-[$S/-280A]\ * #,##0.00_-;\-[$S/-280A]\ * #,##0.00_-;_-[$S/-280A]\ * &quot;-&quot;??_-;_-@_-"/>
    <numFmt numFmtId="172" formatCode="General\ &quot;KG&quot;"/>
    <numFmt numFmtId="173" formatCode="General\ &quot;H&quot;"/>
    <numFmt numFmtId="174" formatCode="[$-F800]dddd\,\ mmmm\ dd\,\ yyyy"/>
    <numFmt numFmtId="175" formatCode="[$-F400]h:mm:ss\ AM/PM"/>
    <numFmt numFmtId="176" formatCode="0.0"/>
    <numFmt numFmtId="177" formatCode="h:mm:ss;@"/>
    <numFmt numFmtId="178" formatCode="[$$-409]#,##0.00"/>
    <numFmt numFmtId="179" formatCode="General\ &quot;in2&quot;"/>
    <numFmt numFmtId="180" formatCode="General\ &quot;in&quot;"/>
    <numFmt numFmtId="181" formatCode="General\ &quot;hrs&quot;"/>
    <numFmt numFmtId="182" formatCode="0.000\ &quot;in&quot;"/>
    <numFmt numFmtId="183" formatCode="General\ &quot;USD&quot;"/>
    <numFmt numFmtId="184" formatCode="_-[$$-409]* #,##0.00_ ;_-[$$-409]* \-#,##0.00\ ;_-[$$-409]* &quot;-&quot;??_ ;_-@_ "/>
    <numFmt numFmtId="185" formatCode="0.000"/>
  </numFmts>
  <fonts count="106" x14ac:knownFonts="1">
    <font>
      <sz val="11"/>
      <color theme="1"/>
      <name val="Calibri"/>
      <family val="2"/>
      <scheme val="minor"/>
    </font>
    <font>
      <b/>
      <sz val="9"/>
      <color indexed="81"/>
      <name val="Tahoma"/>
      <family val="2"/>
    </font>
    <font>
      <sz val="9"/>
      <color indexed="81"/>
      <name val="Tahoma"/>
      <family val="2"/>
    </font>
    <font>
      <b/>
      <sz val="10"/>
      <color theme="0"/>
      <name val="Trebuchet MS"/>
      <family val="2"/>
    </font>
    <font>
      <b/>
      <sz val="8"/>
      <color theme="0"/>
      <name val="Trebuchet MS"/>
      <family val="2"/>
    </font>
    <font>
      <sz val="10"/>
      <color theme="1"/>
      <name val="Calibri"/>
      <family val="2"/>
      <scheme val="minor"/>
    </font>
    <font>
      <b/>
      <sz val="12"/>
      <color theme="1"/>
      <name val="Calibri"/>
      <family val="2"/>
      <scheme val="minor"/>
    </font>
    <font>
      <sz val="10"/>
      <name val="Calibri"/>
      <family val="2"/>
      <scheme val="minor"/>
    </font>
    <font>
      <sz val="11"/>
      <name val="Calibri"/>
      <family val="2"/>
      <scheme val="minor"/>
    </font>
    <font>
      <sz val="8"/>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0"/>
      <color theme="1"/>
      <name val="Segoe UI"/>
      <family val="2"/>
    </font>
    <font>
      <sz val="10"/>
      <color theme="0"/>
      <name val="Arial Black"/>
      <family val="2"/>
    </font>
    <font>
      <b/>
      <sz val="10"/>
      <color theme="1"/>
      <name val="Segoe UI"/>
      <family val="2"/>
    </font>
    <font>
      <b/>
      <sz val="11"/>
      <color rgb="FF000081"/>
      <name val="Segoe UI"/>
      <family val="2"/>
    </font>
    <font>
      <b/>
      <sz val="10"/>
      <name val="Segoe UI"/>
      <family val="2"/>
    </font>
    <font>
      <b/>
      <sz val="10"/>
      <color rgb="FF000081"/>
      <name val="Segoe UI"/>
      <family val="2"/>
    </font>
    <font>
      <sz val="12"/>
      <color indexed="9"/>
      <name val="Segoe UI"/>
      <family val="2"/>
    </font>
    <font>
      <sz val="12"/>
      <color theme="8" tint="-0.499984740745262"/>
      <name val="Segoe UI"/>
      <family val="2"/>
    </font>
    <font>
      <b/>
      <sz val="10"/>
      <color indexed="9"/>
      <name val="Segoe UI"/>
      <family val="2"/>
    </font>
    <font>
      <b/>
      <sz val="11"/>
      <color indexed="10"/>
      <name val="Segoe UI"/>
      <family val="2"/>
    </font>
    <font>
      <b/>
      <sz val="9"/>
      <color indexed="9"/>
      <name val="Segoe UI"/>
      <family val="2"/>
    </font>
    <font>
      <sz val="7"/>
      <color theme="1"/>
      <name val="Segoe UI"/>
      <family val="2"/>
    </font>
    <font>
      <b/>
      <sz val="14"/>
      <color rgb="FFFFFFCC"/>
      <name val="Segoe UI"/>
      <family val="2"/>
    </font>
    <font>
      <b/>
      <sz val="12"/>
      <color rgb="FFFFFFCC"/>
      <name val="Segoe UI"/>
      <family val="2"/>
    </font>
    <font>
      <sz val="9"/>
      <color theme="1"/>
      <name val="Calibri"/>
      <family val="2"/>
      <scheme val="minor"/>
    </font>
    <font>
      <b/>
      <sz val="9"/>
      <color theme="8" tint="-0.499984740745262"/>
      <name val="Segoe UI"/>
      <family val="2"/>
    </font>
    <font>
      <b/>
      <sz val="10"/>
      <color theme="8" tint="-0.499984740745262"/>
      <name val="Segoe UI"/>
      <family val="2"/>
    </font>
    <font>
      <b/>
      <sz val="10"/>
      <color rgb="FFFFFFCC"/>
      <name val="Segoe UI"/>
      <family val="2"/>
    </font>
    <font>
      <b/>
      <sz val="9"/>
      <name val="Segoe UI"/>
      <family val="2"/>
    </font>
    <font>
      <sz val="8"/>
      <name val="Segoe UI"/>
      <family val="2"/>
    </font>
    <font>
      <b/>
      <sz val="11"/>
      <color theme="2" tint="-0.499984740745262"/>
      <name val="Segoe UI"/>
      <family val="2"/>
    </font>
    <font>
      <i/>
      <sz val="9"/>
      <color theme="2" tint="-0.499984740745262"/>
      <name val="Segoe UI"/>
      <family val="2"/>
    </font>
    <font>
      <sz val="9"/>
      <color theme="2" tint="-0.499984740745262"/>
      <name val="Segoe UI"/>
      <family val="2"/>
    </font>
    <font>
      <b/>
      <sz val="10"/>
      <color theme="2" tint="-0.499984740745262"/>
      <name val="Segoe UI"/>
      <family val="2"/>
    </font>
    <font>
      <b/>
      <sz val="9"/>
      <color theme="2" tint="-0.499984740745262"/>
      <name val="Segoe UI"/>
      <family val="2"/>
    </font>
    <font>
      <b/>
      <i/>
      <sz val="9"/>
      <color theme="2" tint="-0.499984740745262"/>
      <name val="Segoe UI"/>
      <family val="2"/>
    </font>
    <font>
      <sz val="8"/>
      <color indexed="81"/>
      <name val="Tahoma"/>
      <family val="2"/>
    </font>
    <font>
      <sz val="9"/>
      <color rgb="FF363636"/>
      <name val="Segoe UI"/>
      <family val="2"/>
    </font>
    <font>
      <b/>
      <sz val="11"/>
      <color rgb="FF000000"/>
      <name val="Calibri"/>
      <family val="2"/>
      <scheme val="minor"/>
    </font>
    <font>
      <sz val="11"/>
      <color rgb="FF000000"/>
      <name val="Calibri"/>
      <family val="2"/>
      <scheme val="minor"/>
    </font>
    <font>
      <sz val="11"/>
      <color rgb="FF006100"/>
      <name val="Calibri"/>
      <family val="2"/>
      <scheme val="minor"/>
    </font>
    <font>
      <sz val="11"/>
      <color rgb="FF9C5700"/>
      <name val="Calibri"/>
      <family val="2"/>
      <scheme val="minor"/>
    </font>
    <font>
      <sz val="11"/>
      <color theme="1"/>
      <name val="Calibri"/>
      <family val="2"/>
      <scheme val="minor"/>
    </font>
    <font>
      <sz val="11"/>
      <color rgb="FF3F3F76"/>
      <name val="Calibri"/>
      <family val="2"/>
      <scheme val="minor"/>
    </font>
    <font>
      <b/>
      <sz val="11"/>
      <color rgb="FF3F3F3F"/>
      <name val="Calibri"/>
      <family val="2"/>
      <scheme val="minor"/>
    </font>
    <font>
      <sz val="10"/>
      <color rgb="FF3F3F76"/>
      <name val="Calibri"/>
      <family val="2"/>
      <scheme val="minor"/>
    </font>
    <font>
      <sz val="10"/>
      <color rgb="FF006100"/>
      <name val="Calibri"/>
      <family val="2"/>
      <scheme val="minor"/>
    </font>
    <font>
      <b/>
      <sz val="10"/>
      <color rgb="FF3F3F3F"/>
      <name val="Calibri"/>
      <family val="2"/>
      <scheme val="minor"/>
    </font>
    <font>
      <b/>
      <sz val="10"/>
      <color rgb="FFFFFFFF"/>
      <name val="Trebuchet MS"/>
      <family val="2"/>
    </font>
    <font>
      <b/>
      <sz val="8"/>
      <color rgb="FFFFFFFF"/>
      <name val="Trebuchet MS"/>
      <family val="2"/>
    </font>
    <font>
      <sz val="10"/>
      <color rgb="FF000000"/>
      <name val="Verdana"/>
      <family val="2"/>
    </font>
    <font>
      <sz val="11"/>
      <color rgb="FF9C0006"/>
      <name val="Calibri"/>
      <family val="2"/>
    </font>
    <font>
      <b/>
      <sz val="11"/>
      <color rgb="FFFA7D00"/>
      <name val="Calibri"/>
      <family val="2"/>
      <scheme val="minor"/>
    </font>
    <font>
      <sz val="16"/>
      <color theme="1"/>
      <name val="Calibri"/>
      <family val="2"/>
      <scheme val="minor"/>
    </font>
    <font>
      <b/>
      <sz val="14"/>
      <color rgb="FF000000"/>
      <name val="Calibri"/>
      <family val="2"/>
      <scheme val="minor"/>
    </font>
    <font>
      <sz val="14"/>
      <color rgb="FF000000"/>
      <name val="Calibri"/>
      <family val="2"/>
      <scheme val="minor"/>
    </font>
    <font>
      <b/>
      <sz val="11"/>
      <name val="Calibri"/>
      <family val="2"/>
      <scheme val="minor"/>
    </font>
    <font>
      <sz val="11"/>
      <color rgb="FFFF0000"/>
      <name val="Calibri"/>
      <family val="2"/>
      <scheme val="minor"/>
    </font>
    <font>
      <sz val="11.5"/>
      <color theme="1"/>
      <name val="Calibri"/>
      <family val="2"/>
      <scheme val="minor"/>
    </font>
    <font>
      <sz val="16"/>
      <color rgb="FF000000"/>
      <name val="Calibri"/>
      <family val="2"/>
      <scheme val="minor"/>
    </font>
    <font>
      <b/>
      <sz val="10"/>
      <color rgb="FF000000"/>
      <name val="Verdana"/>
      <family val="2"/>
    </font>
    <font>
      <b/>
      <sz val="16"/>
      <color rgb="FF000000"/>
      <name val="Calibri"/>
      <family val="2"/>
      <scheme val="minor"/>
    </font>
    <font>
      <sz val="11"/>
      <color theme="1"/>
      <name val="Verdana"/>
      <family val="2"/>
    </font>
    <font>
      <b/>
      <sz val="16"/>
      <color theme="1"/>
      <name val="Calibri"/>
      <family val="2"/>
      <scheme val="minor"/>
    </font>
    <font>
      <b/>
      <sz val="11"/>
      <color theme="1"/>
      <name val="Verdana"/>
      <family val="2"/>
    </font>
    <font>
      <b/>
      <sz val="12"/>
      <color rgb="FFFFFFFF"/>
      <name val="Trebuchet MS"/>
      <family val="2"/>
    </font>
    <font>
      <sz val="12"/>
      <color rgb="FF000000"/>
      <name val="Verdana"/>
      <family val="2"/>
    </font>
    <font>
      <sz val="12"/>
      <color rgb="FF9C0006"/>
      <name val="Calibri"/>
      <family val="2"/>
    </font>
    <font>
      <b/>
      <sz val="14"/>
      <color rgb="FFFFFFFF"/>
      <name val="Trebuchet MS"/>
      <family val="2"/>
    </font>
    <font>
      <sz val="14"/>
      <color theme="1"/>
      <name val="Calibri"/>
      <family val="2"/>
      <scheme val="minor"/>
    </font>
    <font>
      <u/>
      <sz val="11"/>
      <color theme="10"/>
      <name val="Calibri"/>
      <family val="2"/>
      <scheme val="minor"/>
    </font>
    <font>
      <sz val="11"/>
      <color rgb="FF9C5700"/>
      <name val="Verdana"/>
      <family val="2"/>
    </font>
    <font>
      <sz val="14"/>
      <color rgb="FF363636"/>
      <name val="Segoe UI"/>
      <family val="2"/>
    </font>
    <font>
      <b/>
      <sz val="18"/>
      <color rgb="FF000000"/>
      <name val="Calibri"/>
      <family val="2"/>
      <scheme val="minor"/>
    </font>
    <font>
      <sz val="18"/>
      <color rgb="FF000000"/>
      <name val="Calibri"/>
      <family val="2"/>
      <scheme val="minor"/>
    </font>
    <font>
      <sz val="18"/>
      <color theme="1"/>
      <name val="Calibri"/>
      <family val="2"/>
      <scheme val="minor"/>
    </font>
    <font>
      <sz val="11"/>
      <color rgb="FF9C0006"/>
      <name val="Calibri"/>
      <family val="2"/>
      <scheme val="minor"/>
    </font>
    <font>
      <b/>
      <sz val="13.5"/>
      <color theme="1"/>
      <name val="Calibri"/>
      <family val="2"/>
      <scheme val="minor"/>
    </font>
    <font>
      <sz val="11"/>
      <color rgb="FF000000"/>
      <name val="Calibri"/>
      <family val="2"/>
    </font>
    <font>
      <sz val="12"/>
      <color rgb="FF363636"/>
      <name val="Segoe UI"/>
      <family val="2"/>
    </font>
    <font>
      <sz val="12"/>
      <color theme="1"/>
      <name val="Calibri"/>
      <family val="2"/>
      <scheme val="minor"/>
    </font>
    <font>
      <b/>
      <sz val="12"/>
      <color rgb="FF000000"/>
      <name val="Calibri"/>
      <family val="2"/>
      <scheme val="minor"/>
    </font>
    <font>
      <sz val="12"/>
      <color rgb="FF000000"/>
      <name val="Calibri"/>
      <family val="2"/>
      <scheme val="minor"/>
    </font>
    <font>
      <sz val="16"/>
      <color rgb="FF363636"/>
      <name val="Segoe UI"/>
      <family val="2"/>
    </font>
    <font>
      <sz val="14"/>
      <color rgb="FF363636"/>
      <name val="Calibri"/>
      <family val="2"/>
      <scheme val="minor"/>
    </font>
    <font>
      <sz val="11"/>
      <color rgb="FF363636"/>
      <name val="Segoe UI"/>
      <family val="2"/>
    </font>
    <font>
      <sz val="12"/>
      <color rgb="FF9C0006"/>
      <name val="Calibri"/>
      <family val="2"/>
      <scheme val="minor"/>
    </font>
    <font>
      <sz val="11"/>
      <color rgb="FF404040"/>
      <name val="Segoe UI"/>
      <family val="2"/>
    </font>
    <font>
      <sz val="9.6"/>
      <color rgb="FF404040"/>
      <name val="Courier New"/>
      <family val="3"/>
    </font>
    <font>
      <sz val="10"/>
      <color rgb="FF000000"/>
      <name val="Calibri"/>
      <family val="2"/>
      <scheme val="minor"/>
    </font>
    <font>
      <b/>
      <sz val="10"/>
      <color rgb="FF000000"/>
      <name val="Calibri"/>
      <family val="2"/>
      <scheme val="minor"/>
    </font>
    <font>
      <b/>
      <sz val="12"/>
      <color rgb="FF000000"/>
      <name val="Calibri"/>
      <family val="2"/>
    </font>
    <font>
      <strike/>
      <sz val="11"/>
      <color rgb="FFC0C0C0"/>
      <name val="Calibri"/>
      <family val="2"/>
      <scheme val="minor"/>
    </font>
    <font>
      <sz val="10"/>
      <color rgb="FF000000"/>
      <name val="Arial"/>
      <family val="2"/>
    </font>
    <font>
      <sz val="8"/>
      <color rgb="FF000000"/>
      <name val="Segoe UI"/>
      <family val="2"/>
    </font>
    <font>
      <sz val="11"/>
      <color theme="1"/>
      <name val="Calibri"/>
      <family val="2"/>
    </font>
    <font>
      <b/>
      <sz val="11"/>
      <color rgb="FF00B050"/>
      <name val="Calibri"/>
      <family val="2"/>
      <scheme val="minor"/>
    </font>
    <font>
      <b/>
      <sz val="11"/>
      <color rgb="FFBF9000"/>
      <name val="Calibri"/>
      <family val="2"/>
      <scheme val="minor"/>
    </font>
    <font>
      <b/>
      <sz val="11"/>
      <color rgb="FF1E4E79"/>
      <name val="Calibri"/>
      <family val="2"/>
      <scheme val="minor"/>
    </font>
    <font>
      <b/>
      <sz val="11"/>
      <color rgb="FF002060"/>
      <name val="Calibri"/>
      <family val="2"/>
      <scheme val="minor"/>
    </font>
    <font>
      <b/>
      <sz val="11"/>
      <color rgb="FF7030A0"/>
      <name val="Calibri"/>
      <family val="2"/>
      <scheme val="minor"/>
    </font>
    <font>
      <b/>
      <sz val="11"/>
      <color rgb="FFC00000"/>
      <name val="Calibri"/>
      <family val="2"/>
      <scheme val="minor"/>
    </font>
    <font>
      <b/>
      <sz val="11"/>
      <color theme="0" tint="-4.9989318521683403E-2"/>
      <name val="Calibri"/>
      <family val="2"/>
      <scheme val="minor"/>
    </font>
  </fonts>
  <fills count="63">
    <fill>
      <patternFill patternType="none"/>
    </fill>
    <fill>
      <patternFill patternType="gray125"/>
    </fill>
    <fill>
      <patternFill patternType="solid">
        <fgColor rgb="FFFF0000"/>
        <bgColor indexed="64"/>
      </patternFill>
    </fill>
    <fill>
      <patternFill patternType="solid">
        <fgColor rgb="FF92D050"/>
        <bgColor indexed="64"/>
      </patternFill>
    </fill>
    <fill>
      <patternFill patternType="solid">
        <fgColor rgb="FF00D25F"/>
        <bgColor indexed="64"/>
      </patternFill>
    </fill>
    <fill>
      <patternFill patternType="solid">
        <fgColor rgb="FF0070C0"/>
        <bgColor indexed="64"/>
      </patternFill>
    </fill>
    <fill>
      <patternFill patternType="solid">
        <fgColor rgb="FFFFFF00"/>
        <bgColor indexed="64"/>
      </patternFill>
    </fill>
    <fill>
      <patternFill patternType="solid">
        <fgColor theme="0"/>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3" tint="0.79998168889431442"/>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2"/>
        <bgColor indexed="64"/>
      </patternFill>
    </fill>
    <fill>
      <patternFill patternType="solid">
        <fgColor theme="2" tint="-0.249977111117893"/>
        <bgColor indexed="64"/>
      </patternFill>
    </fill>
    <fill>
      <patternFill patternType="solid">
        <fgColor rgb="FF00B0F0"/>
        <bgColor indexed="64"/>
      </patternFill>
    </fill>
    <fill>
      <patternFill patternType="solid">
        <fgColor rgb="FFFFC000"/>
        <bgColor indexed="64"/>
      </patternFill>
    </fill>
    <fill>
      <patternFill patternType="solid">
        <fgColor theme="5" tint="0.39997558519241921"/>
        <bgColor indexed="64"/>
      </patternFill>
    </fill>
    <fill>
      <patternFill patternType="solid">
        <fgColor theme="6"/>
        <bgColor indexed="64"/>
      </patternFill>
    </fill>
    <fill>
      <patternFill patternType="solid">
        <fgColor theme="0" tint="-4.9989318521683403E-2"/>
        <bgColor indexed="64"/>
      </patternFill>
    </fill>
    <fill>
      <patternFill patternType="solid">
        <fgColor theme="7" tint="0.59999389629810485"/>
        <bgColor indexed="64"/>
      </patternFill>
    </fill>
    <fill>
      <patternFill patternType="solid">
        <fgColor theme="4" tint="-0.499984740745262"/>
        <bgColor indexed="64"/>
      </patternFill>
    </fill>
    <fill>
      <patternFill patternType="solid">
        <fgColor rgb="FFFFFFCC"/>
        <bgColor indexed="64"/>
      </patternFill>
    </fill>
    <fill>
      <patternFill patternType="solid">
        <fgColor indexed="9"/>
        <bgColor indexed="64"/>
      </patternFill>
    </fill>
    <fill>
      <patternFill patternType="solid">
        <fgColor rgb="FFDFE3E8"/>
        <bgColor indexed="64"/>
      </patternFill>
    </fill>
    <fill>
      <patternFill patternType="solid">
        <fgColor rgb="FF9CC3E5"/>
        <bgColor indexed="64"/>
      </patternFill>
    </fill>
    <fill>
      <patternFill patternType="solid">
        <fgColor rgb="FFFFFFFF"/>
        <bgColor indexed="64"/>
      </patternFill>
    </fill>
    <fill>
      <patternFill patternType="solid">
        <fgColor rgb="FFF2F2F2"/>
        <bgColor indexed="64"/>
      </patternFill>
    </fill>
    <fill>
      <patternFill patternType="solid">
        <fgColor theme="7"/>
        <bgColor indexed="64"/>
      </patternFill>
    </fill>
    <fill>
      <patternFill patternType="solid">
        <fgColor rgb="FFFFD965"/>
        <bgColor indexed="64"/>
      </patternFill>
    </fill>
    <fill>
      <patternFill patternType="solid">
        <fgColor theme="7" tint="0.39997558519241921"/>
        <bgColor indexed="64"/>
      </patternFill>
    </fill>
    <fill>
      <patternFill patternType="solid">
        <fgColor rgb="FFC6EF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C5E0B3"/>
        <bgColor indexed="64"/>
      </patternFill>
    </fill>
    <fill>
      <patternFill patternType="solid">
        <fgColor rgb="FFFFFFCC"/>
      </patternFill>
    </fill>
    <fill>
      <patternFill patternType="solid">
        <fgColor theme="8" tint="0.59999389629810485"/>
        <bgColor indexed="64"/>
      </patternFill>
    </fill>
    <fill>
      <patternFill patternType="solid">
        <fgColor theme="2" tint="-9.9978637043366805E-2"/>
        <bgColor indexed="64"/>
      </patternFill>
    </fill>
    <fill>
      <patternFill patternType="solid">
        <fgColor theme="1" tint="0.499984740745262"/>
        <bgColor indexed="64"/>
      </patternFill>
    </fill>
    <fill>
      <patternFill patternType="solid">
        <fgColor theme="6" tint="0.59999389629810485"/>
        <bgColor indexed="64"/>
      </patternFill>
    </fill>
    <fill>
      <patternFill patternType="solid">
        <fgColor theme="0" tint="-0.34998626667073579"/>
        <bgColor indexed="64"/>
      </patternFill>
    </fill>
    <fill>
      <patternFill patternType="solid">
        <fgColor theme="4" tint="-0.249977111117893"/>
        <bgColor indexed="64"/>
      </patternFill>
    </fill>
    <fill>
      <patternFill patternType="solid">
        <fgColor theme="0" tint="-0.499984740745262"/>
        <bgColor indexed="64"/>
      </patternFill>
    </fill>
    <fill>
      <patternFill patternType="solid">
        <fgColor theme="5" tint="-0.499984740745262"/>
        <bgColor indexed="64"/>
      </patternFill>
    </fill>
    <fill>
      <patternFill patternType="solid">
        <fgColor rgb="FF002060"/>
        <bgColor indexed="64"/>
      </patternFill>
    </fill>
    <fill>
      <patternFill patternType="solid">
        <fgColor rgb="FFA5A5A5"/>
      </patternFill>
    </fill>
    <fill>
      <patternFill patternType="solid">
        <fgColor rgb="FFFFF200"/>
        <bgColor indexed="64"/>
      </patternFill>
    </fill>
    <fill>
      <patternFill patternType="solid">
        <fgColor rgb="FF66FF66"/>
        <bgColor indexed="64"/>
      </patternFill>
    </fill>
    <fill>
      <patternFill patternType="solid">
        <fgColor rgb="FFFFC7CE"/>
        <bgColor indexed="64"/>
      </patternFill>
    </fill>
    <fill>
      <patternFill patternType="solid">
        <fgColor rgb="FFFFEB9C"/>
        <bgColor indexed="64"/>
      </patternFill>
    </fill>
    <fill>
      <patternFill patternType="solid">
        <fgColor rgb="FFFFC7CE"/>
      </patternFill>
    </fill>
    <fill>
      <patternFill patternType="solid">
        <fgColor rgb="FFD9E1F2"/>
        <bgColor indexed="64"/>
      </patternFill>
    </fill>
    <fill>
      <patternFill patternType="solid">
        <fgColor theme="4" tint="0.59999389629810485"/>
        <bgColor indexed="65"/>
      </patternFill>
    </fill>
    <fill>
      <patternFill patternType="solid">
        <fgColor theme="4" tint="0.79998168889431442"/>
        <bgColor theme="4" tint="0.79998168889431442"/>
      </patternFill>
    </fill>
    <fill>
      <patternFill patternType="solid">
        <fgColor rgb="FFEE0000"/>
        <bgColor indexed="64"/>
      </patternFill>
    </fill>
    <fill>
      <patternFill patternType="solid">
        <fgColor theme="8" tint="0.59999389629810485"/>
        <bgColor theme="4" tint="0.79998168889431442"/>
      </patternFill>
    </fill>
    <fill>
      <patternFill patternType="solid">
        <fgColor rgb="FFF3F3F3"/>
        <bgColor indexed="64"/>
      </patternFill>
    </fill>
    <fill>
      <patternFill patternType="solid">
        <fgColor theme="5" tint="-0.249977111117893"/>
        <bgColor indexed="64"/>
      </patternFill>
    </fill>
  </fills>
  <borders count="142">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theme="0" tint="-0.34998626667073579"/>
      </left>
      <right/>
      <top style="thin">
        <color theme="0" tint="-0.34998626667073579"/>
      </top>
      <bottom/>
      <diagonal/>
    </border>
    <border>
      <left/>
      <right/>
      <top style="thin">
        <color theme="0" tint="-0.34998626667073579"/>
      </top>
      <bottom/>
      <diagonal/>
    </border>
    <border>
      <left style="thin">
        <color theme="0" tint="-0.34998626667073579"/>
      </left>
      <right/>
      <top/>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style="thin">
        <color theme="2" tint="-0.499984740745262"/>
      </left>
      <right/>
      <top style="thin">
        <color theme="2" tint="-0.499984740745262"/>
      </top>
      <bottom/>
      <diagonal/>
    </border>
    <border>
      <left/>
      <right/>
      <top style="thin">
        <color theme="2" tint="-0.499984740745262"/>
      </top>
      <bottom/>
      <diagonal/>
    </border>
    <border>
      <left/>
      <right style="thin">
        <color theme="2" tint="-0.499984740745262"/>
      </right>
      <top style="thin">
        <color theme="2" tint="-0.499984740745262"/>
      </top>
      <bottom/>
      <diagonal/>
    </border>
    <border>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style="thin">
        <color theme="2" tint="-0.499984740745262"/>
      </left>
      <right/>
      <top/>
      <bottom/>
      <diagonal/>
    </border>
    <border>
      <left/>
      <right style="thin">
        <color theme="2" tint="-0.499984740745262"/>
      </right>
      <top/>
      <bottom/>
      <diagonal/>
    </border>
    <border>
      <left/>
      <right/>
      <top/>
      <bottom style="thin">
        <color theme="2" tint="-0.499984740745262"/>
      </bottom>
      <diagonal/>
    </border>
    <border>
      <left/>
      <right style="thin">
        <color theme="2" tint="-0.499984740745262"/>
      </right>
      <top/>
      <bottom style="thin">
        <color theme="2" tint="-0.499984740745262"/>
      </bottom>
      <diagonal/>
    </border>
    <border>
      <left style="thin">
        <color theme="2" tint="-0.499984740745262"/>
      </left>
      <right/>
      <top/>
      <bottom style="thin">
        <color theme="2" tint="-0.499984740745262"/>
      </bottom>
      <diagonal/>
    </border>
    <border>
      <left/>
      <right style="thin">
        <color indexed="22"/>
      </right>
      <top/>
      <bottom style="thin">
        <color theme="2" tint="-0.499984740745262"/>
      </bottom>
      <diagonal/>
    </border>
    <border>
      <left style="thin">
        <color indexed="22"/>
      </left>
      <right style="thin">
        <color indexed="22"/>
      </right>
      <top/>
      <bottom style="thin">
        <color theme="2" tint="-0.499984740745262"/>
      </bottom>
      <diagonal/>
    </border>
    <border>
      <left style="thin">
        <color indexed="22"/>
      </left>
      <right style="thin">
        <color theme="2" tint="-0.499984740745262"/>
      </right>
      <top/>
      <bottom style="thin">
        <color theme="2" tint="-0.499984740745262"/>
      </bottom>
      <diagonal/>
    </border>
    <border>
      <left style="thin">
        <color theme="2" tint="-0.499984740745262"/>
      </left>
      <right style="thin">
        <color theme="0" tint="-0.499984740745262"/>
      </right>
      <top style="thin">
        <color theme="0" tint="-0.499984740745262"/>
      </top>
      <bottom/>
      <diagonal/>
    </border>
    <border>
      <left style="thin">
        <color theme="0" tint="-0.499984740745262"/>
      </left>
      <right/>
      <top/>
      <bottom/>
      <diagonal/>
    </border>
    <border>
      <left style="thin">
        <color theme="2" tint="-0.499984740745262"/>
      </left>
      <right style="thin">
        <color theme="0" tint="-0.14996795556505021"/>
      </right>
      <top style="thin">
        <color indexed="23"/>
      </top>
      <bottom style="thin">
        <color theme="0" tint="-0.14996795556505021"/>
      </bottom>
      <diagonal/>
    </border>
    <border>
      <left style="thin">
        <color theme="0" tint="-0.14996795556505021"/>
      </left>
      <right style="thin">
        <color theme="0" tint="-0.14996795556505021"/>
      </right>
      <top style="thin">
        <color indexed="23"/>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24994659260841701"/>
      </right>
      <top style="thin">
        <color indexed="23"/>
      </top>
      <bottom style="thin">
        <color theme="0" tint="-0.14996795556505021"/>
      </bottom>
      <diagonal/>
    </border>
    <border>
      <left style="thin">
        <color theme="0" tint="-0.14996795556505021"/>
      </left>
      <right/>
      <top style="thin">
        <color indexed="23"/>
      </top>
      <bottom style="thin">
        <color theme="0" tint="-0.14996795556505021"/>
      </bottom>
      <diagonal/>
    </border>
    <border>
      <left/>
      <right style="thin">
        <color theme="0" tint="-0.14996795556505021"/>
      </right>
      <top style="thin">
        <color indexed="23"/>
      </top>
      <bottom style="thin">
        <color theme="0" tint="-0.14996795556505021"/>
      </bottom>
      <diagonal/>
    </border>
    <border>
      <left/>
      <right style="thin">
        <color theme="0" tint="-0.24994659260841701"/>
      </right>
      <top style="thin">
        <color indexed="23"/>
      </top>
      <bottom style="thin">
        <color theme="0" tint="-0.24994659260841701"/>
      </bottom>
      <diagonal/>
    </border>
    <border>
      <left style="thin">
        <color theme="0" tint="-0.24994659260841701"/>
      </left>
      <right style="thin">
        <color theme="0" tint="-0.24994659260841701"/>
      </right>
      <top style="thin">
        <color indexed="23"/>
      </top>
      <bottom style="thin">
        <color theme="0" tint="-0.24994659260841701"/>
      </bottom>
      <diagonal/>
    </border>
    <border>
      <left style="thin">
        <color theme="0" tint="-0.24994659260841701"/>
      </left>
      <right style="thin">
        <color theme="2" tint="-0.499984740745262"/>
      </right>
      <top style="thin">
        <color indexed="23"/>
      </top>
      <bottom style="thin">
        <color theme="0" tint="-0.24994659260841701"/>
      </bottom>
      <diagonal/>
    </border>
    <border>
      <left style="thin">
        <color theme="2" tint="-0.499984740745262"/>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24994659260841701"/>
      </right>
      <top style="thin">
        <color theme="0" tint="-0.14996795556505021"/>
      </top>
      <bottom style="thin">
        <color theme="0" tint="-0.14996795556505021"/>
      </bottom>
      <diagonal/>
    </border>
    <border>
      <left style="thin">
        <color theme="0" tint="-0.14996795556505021"/>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34998626667073579"/>
      </left>
      <right/>
      <top style="thin">
        <color indexed="64"/>
      </top>
      <bottom/>
      <diagonal/>
    </border>
    <border>
      <left style="thin">
        <color theme="0" tint="-0.34998626667073579"/>
      </left>
      <right style="thin">
        <color theme="2" tint="-0.499984740745262"/>
      </right>
      <top style="thin">
        <color indexed="64"/>
      </top>
      <bottom/>
      <diagonal/>
    </border>
    <border>
      <left style="thin">
        <color theme="2" tint="-0.499984740745262"/>
      </left>
      <right style="thin">
        <color theme="0" tint="-0.14996795556505021"/>
      </right>
      <top style="thin">
        <color theme="0" tint="-0.14996795556505021"/>
      </top>
      <bottom style="thin">
        <color indexed="23"/>
      </bottom>
      <diagonal/>
    </border>
    <border>
      <left style="thin">
        <color theme="0" tint="-0.14996795556505021"/>
      </left>
      <right style="thin">
        <color theme="0" tint="-0.14996795556505021"/>
      </right>
      <top style="thin">
        <color theme="0" tint="-0.14996795556505021"/>
      </top>
      <bottom/>
      <diagonal/>
    </border>
    <border>
      <left style="thin">
        <color theme="0" tint="-0.14996795556505021"/>
      </left>
      <right style="thin">
        <color theme="0" tint="-0.24994659260841701"/>
      </right>
      <top style="thin">
        <color theme="0" tint="-0.14996795556505021"/>
      </top>
      <bottom/>
      <diagonal/>
    </border>
    <border>
      <left style="thin">
        <color theme="0" tint="-0.14996795556505021"/>
      </left>
      <right/>
      <top style="thin">
        <color theme="0" tint="-0.14996795556505021"/>
      </top>
      <bottom/>
      <diagonal/>
    </border>
    <border>
      <left/>
      <right style="thin">
        <color theme="0" tint="-0.14996795556505021"/>
      </right>
      <top style="thin">
        <color theme="0" tint="-0.14996795556505021"/>
      </top>
      <bottom/>
      <diagonal/>
    </border>
    <border>
      <left style="thin">
        <color theme="0" tint="-0.14996795556505021"/>
      </left>
      <right style="thin">
        <color theme="0" tint="-0.14996795556505021"/>
      </right>
      <top/>
      <bottom style="thin">
        <color theme="0" tint="-0.14993743705557422"/>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style="thin">
        <color theme="0" tint="-0.24994659260841701"/>
      </right>
      <top/>
      <bottom style="thin">
        <color theme="0" tint="-0.14996795556505021"/>
      </bottom>
      <diagonal/>
    </border>
    <border>
      <left style="thin">
        <color theme="0" tint="-0.14996795556505021"/>
      </left>
      <right style="thin">
        <color theme="0" tint="-0.14996795556505021"/>
      </right>
      <top style="thin">
        <color theme="0" tint="-0.14993743705557422"/>
      </top>
      <bottom style="thin">
        <color theme="0" tint="-0.14993743705557422"/>
      </bottom>
      <diagonal/>
    </border>
    <border>
      <left/>
      <right style="thin">
        <color theme="2" tint="-0.499984740745262"/>
      </right>
      <top style="thin">
        <color indexed="64"/>
      </top>
      <bottom/>
      <diagonal/>
    </border>
    <border>
      <left style="thin">
        <color theme="2" tint="-0.499984740745262"/>
      </left>
      <right style="thin">
        <color theme="0" tint="-0.14996795556505021"/>
      </right>
      <top style="thin">
        <color indexed="64"/>
      </top>
      <bottom style="thin">
        <color theme="0" tint="-0.14996795556505021"/>
      </bottom>
      <diagonal/>
    </border>
    <border>
      <left style="thin">
        <color theme="0" tint="-0.14996795556505021"/>
      </left>
      <right style="thin">
        <color theme="0" tint="-0.14996795556505021"/>
      </right>
      <top style="thin">
        <color theme="0" tint="-0.14996795556505021"/>
      </top>
      <bottom style="thin">
        <color indexed="23"/>
      </bottom>
      <diagonal/>
    </border>
    <border>
      <left style="thin">
        <color theme="0" tint="-0.14996795556505021"/>
      </left>
      <right style="thin">
        <color theme="0" tint="-0.24994659260841701"/>
      </right>
      <top style="thin">
        <color theme="0" tint="-0.14996795556505021"/>
      </top>
      <bottom style="thin">
        <color indexed="23"/>
      </bottom>
      <diagonal/>
    </border>
    <border>
      <left style="thin">
        <color theme="0" tint="-0.14996795556505021"/>
      </left>
      <right style="thin">
        <color theme="0" tint="-0.14996795556505021"/>
      </right>
      <top style="thin">
        <color theme="0" tint="-0.14993743705557422"/>
      </top>
      <bottom style="thin">
        <color indexed="23"/>
      </bottom>
      <diagonal/>
    </border>
    <border>
      <left style="thin">
        <color theme="0" tint="-0.14996795556505021"/>
      </left>
      <right style="thin">
        <color indexed="22"/>
      </right>
      <top style="thin">
        <color theme="0" tint="-0.14996795556505021"/>
      </top>
      <bottom style="thin">
        <color indexed="23"/>
      </bottom>
      <diagonal/>
    </border>
    <border>
      <left/>
      <right style="thin">
        <color theme="0" tint="-0.24994659260841701"/>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2" tint="-0.499984740745262"/>
      </left>
      <right style="thin">
        <color theme="0" tint="-0.14996795556505021"/>
      </right>
      <top style="thin">
        <color theme="0" tint="-0.14996795556505021"/>
      </top>
      <bottom/>
      <diagonal/>
    </border>
    <border>
      <left style="thin">
        <color rgb="FFB1BBCC"/>
      </left>
      <right style="thin">
        <color rgb="FFB1BBCC"/>
      </right>
      <top style="thin">
        <color rgb="FFB1BBCC"/>
      </top>
      <bottom style="thin">
        <color rgb="FFB1BBCC"/>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rgb="FFB1BBCC"/>
      </left>
      <right style="thin">
        <color rgb="FFB1BBCC"/>
      </right>
      <top/>
      <bottom/>
      <diagonal/>
    </border>
    <border>
      <left style="thin">
        <color rgb="FF3F3F3F"/>
      </left>
      <right style="thin">
        <color rgb="FF3F3F3F"/>
      </right>
      <top/>
      <bottom/>
      <diagonal/>
    </border>
    <border>
      <left style="thin">
        <color rgb="FF3F3F3F"/>
      </left>
      <right/>
      <top/>
      <bottom/>
      <diagonal/>
    </border>
    <border>
      <left style="thin">
        <color rgb="FF7F7F7F"/>
      </left>
      <right style="thin">
        <color rgb="FF7F7F7F"/>
      </right>
      <top style="thin">
        <color rgb="FF7F7F7F"/>
      </top>
      <bottom/>
      <diagonal/>
    </border>
    <border>
      <left style="thin">
        <color rgb="FFB2B2B2"/>
      </left>
      <right style="thin">
        <color rgb="FFB2B2B2"/>
      </right>
      <top style="thin">
        <color rgb="FFB2B2B2"/>
      </top>
      <bottom style="thin">
        <color rgb="FFB2B2B2"/>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rgb="FF000000"/>
      </left>
      <right style="thin">
        <color indexed="64"/>
      </right>
      <top style="thin">
        <color rgb="FF000000"/>
      </top>
      <bottom/>
      <diagonal/>
    </border>
    <border>
      <left style="thin">
        <color indexed="64"/>
      </left>
      <right style="thin">
        <color indexed="64"/>
      </right>
      <top style="thin">
        <color rgb="FF000000"/>
      </top>
      <bottom/>
      <diagonal/>
    </border>
    <border>
      <left style="thin">
        <color indexed="64"/>
      </left>
      <right style="thin">
        <color rgb="FF000000"/>
      </right>
      <top style="thin">
        <color rgb="FF000000"/>
      </top>
      <bottom/>
      <diagonal/>
    </border>
    <border>
      <left style="thin">
        <color rgb="FF000000"/>
      </left>
      <right style="thin">
        <color indexed="64"/>
      </right>
      <top/>
      <bottom style="thin">
        <color indexed="64"/>
      </bottom>
      <diagonal/>
    </border>
    <border>
      <left style="thin">
        <color indexed="64"/>
      </left>
      <right style="thin">
        <color rgb="FF000000"/>
      </right>
      <top/>
      <bottom style="thin">
        <color indexed="64"/>
      </bottom>
      <diagonal/>
    </border>
    <border>
      <left style="thin">
        <color rgb="FF000000"/>
      </left>
      <right style="thin">
        <color indexed="64"/>
      </right>
      <top style="thin">
        <color indexed="64"/>
      </top>
      <bottom style="thin">
        <color indexed="64"/>
      </bottom>
      <diagonal/>
    </border>
    <border>
      <left style="thin">
        <color indexed="64"/>
      </left>
      <right style="thin">
        <color rgb="FF000000"/>
      </right>
      <top style="thin">
        <color indexed="64"/>
      </top>
      <bottom style="thin">
        <color indexed="64"/>
      </bottom>
      <diagonal/>
    </border>
    <border>
      <left style="thin">
        <color rgb="FF000000"/>
      </left>
      <right style="thin">
        <color indexed="64"/>
      </right>
      <top style="thin">
        <color indexed="64"/>
      </top>
      <bottom style="thin">
        <color rgb="FF000000"/>
      </bottom>
      <diagonal/>
    </border>
    <border>
      <left style="thin">
        <color indexed="64"/>
      </left>
      <right style="thin">
        <color indexed="64"/>
      </right>
      <top style="thin">
        <color indexed="64"/>
      </top>
      <bottom style="thin">
        <color rgb="FF000000"/>
      </bottom>
      <diagonal/>
    </border>
    <border>
      <left style="thin">
        <color indexed="64"/>
      </left>
      <right style="thin">
        <color rgb="FF000000"/>
      </right>
      <top style="thin">
        <color indexed="64"/>
      </top>
      <bottom style="thin">
        <color rgb="FF000000"/>
      </bottom>
      <diagonal/>
    </border>
    <border>
      <left style="thin">
        <color indexed="64"/>
      </left>
      <right style="thin">
        <color rgb="FF000000"/>
      </right>
      <top/>
      <bottom/>
      <diagonal/>
    </border>
    <border>
      <left/>
      <right style="thin">
        <color indexed="64"/>
      </right>
      <top/>
      <bottom/>
      <diagonal/>
    </border>
    <border>
      <left style="thin">
        <color indexed="64"/>
      </left>
      <right style="medium">
        <color indexed="64"/>
      </right>
      <top/>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diagonal/>
    </border>
    <border>
      <left style="double">
        <color rgb="FF3F3F3F"/>
      </left>
      <right style="double">
        <color rgb="FF3F3F3F"/>
      </right>
      <top style="double">
        <color rgb="FF3F3F3F"/>
      </top>
      <bottom/>
      <diagonal/>
    </border>
    <border>
      <left style="thin">
        <color rgb="FF3F3F3F"/>
      </left>
      <right/>
      <top style="thin">
        <color rgb="FF3F3F3F"/>
      </top>
      <bottom style="thin">
        <color rgb="FF3F3F3F"/>
      </bottom>
      <diagonal/>
    </border>
    <border>
      <left style="thin">
        <color rgb="FF7F7F7F"/>
      </left>
      <right/>
      <top style="thin">
        <color rgb="FF7F7F7F"/>
      </top>
      <bottom style="thin">
        <color rgb="FF7F7F7F"/>
      </bottom>
      <diagonal/>
    </border>
    <border>
      <left/>
      <right style="thin">
        <color indexed="64"/>
      </right>
      <top/>
      <bottom style="thin">
        <color indexed="64"/>
      </bottom>
      <diagonal/>
    </border>
    <border>
      <left/>
      <right/>
      <top style="thin">
        <color theme="4" tint="0.39997558519241921"/>
      </top>
      <bottom style="thin">
        <color theme="4" tint="0.39997558519241921"/>
      </bottom>
      <diagonal/>
    </border>
    <border>
      <left style="thin">
        <color indexed="64"/>
      </left>
      <right style="thin">
        <color indexed="64"/>
      </right>
      <top style="thin">
        <color indexed="64"/>
      </top>
      <bottom style="thin">
        <color theme="4" tint="0.39997558519241921"/>
      </bottom>
      <diagonal/>
    </border>
    <border>
      <left/>
      <right style="thin">
        <color indexed="64"/>
      </right>
      <top style="thin">
        <color indexed="64"/>
      </top>
      <bottom style="thin">
        <color theme="4" tint="0.39997558519241921"/>
      </bottom>
      <diagonal/>
    </border>
    <border>
      <left style="thin">
        <color rgb="FF000000"/>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indexed="64"/>
      </right>
      <top style="thin">
        <color rgb="FF000000"/>
      </top>
      <bottom style="thin">
        <color indexed="64"/>
      </bottom>
      <diagonal/>
    </border>
    <border>
      <left style="thin">
        <color indexed="64"/>
      </left>
      <right style="thin">
        <color indexed="64"/>
      </right>
      <top style="thin">
        <color rgb="FF000000"/>
      </top>
      <bottom style="thin">
        <color indexed="64"/>
      </bottom>
      <diagonal/>
    </border>
    <border>
      <left style="thin">
        <color indexed="64"/>
      </left>
      <right style="thin">
        <color rgb="FF000000"/>
      </right>
      <top style="thin">
        <color rgb="FF000000"/>
      </top>
      <bottom style="thin">
        <color indexed="64"/>
      </bottom>
      <diagonal/>
    </border>
    <border>
      <left style="thin">
        <color indexed="64"/>
      </left>
      <right style="thin">
        <color rgb="FF000000"/>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rgb="FFB1BBCC"/>
      </right>
      <top style="thin">
        <color rgb="FFB1BBCC"/>
      </top>
      <bottom style="thin">
        <color rgb="FFB1BBCC"/>
      </bottom>
      <diagonal/>
    </border>
    <border>
      <left/>
      <right/>
      <top style="thin">
        <color indexed="64"/>
      </top>
      <bottom style="thin">
        <color indexed="64"/>
      </bottom>
      <diagonal/>
    </border>
    <border>
      <left/>
      <right/>
      <top/>
      <bottom style="medium">
        <color rgb="FFE5E5E5"/>
      </bottom>
      <diagonal/>
    </border>
    <border>
      <left style="thin">
        <color indexed="64"/>
      </left>
      <right style="thin">
        <color indexed="64"/>
      </right>
      <top style="thin">
        <color indexed="64"/>
      </top>
      <bottom style="thin">
        <color rgb="FF8EA9DB"/>
      </bottom>
      <diagonal/>
    </border>
    <border>
      <left style="thin">
        <color rgb="FF000000"/>
      </left>
      <right style="thin">
        <color indexed="64"/>
      </right>
      <top style="thin">
        <color indexed="64"/>
      </top>
      <bottom style="thin">
        <color rgb="FF8EA9DB"/>
      </bottom>
      <diagonal/>
    </border>
    <border>
      <left style="thin">
        <color indexed="64"/>
      </left>
      <right style="thin">
        <color rgb="FF000000"/>
      </right>
      <top style="thin">
        <color indexed="64"/>
      </top>
      <bottom style="thin">
        <color rgb="FF8EA9DB"/>
      </bottom>
      <diagonal/>
    </border>
    <border>
      <left style="thin">
        <color rgb="FFB1BBCC"/>
      </left>
      <right/>
      <top style="thin">
        <color rgb="FFB1BBCC"/>
      </top>
      <bottom style="thin">
        <color rgb="FFB1BBCC"/>
      </bottom>
      <diagonal/>
    </border>
    <border>
      <left style="thin">
        <color rgb="FFB1BBCC"/>
      </left>
      <right style="thin">
        <color rgb="FFB1BBCC"/>
      </right>
      <top style="thin">
        <color rgb="FFB1BBCC"/>
      </top>
      <bottom/>
      <diagonal/>
    </border>
    <border>
      <left style="thin">
        <color indexed="64"/>
      </left>
      <right style="thin">
        <color indexed="64"/>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8EA9DB"/>
      </bottom>
      <diagonal/>
    </border>
    <border>
      <left style="thin">
        <color rgb="FF000000"/>
      </left>
      <right style="thin">
        <color rgb="FF000000"/>
      </right>
      <top style="thin">
        <color rgb="FF000000"/>
      </top>
      <bottom style="thin">
        <color theme="4" tint="0.39997558519241921"/>
      </bottom>
      <diagonal/>
    </border>
    <border>
      <left/>
      <right style="medium">
        <color indexed="64"/>
      </right>
      <top style="thin">
        <color theme="4" tint="0.39997558519241921"/>
      </top>
      <bottom/>
      <diagonal/>
    </border>
  </borders>
  <cellStyleXfs count="14">
    <xf numFmtId="0" fontId="0" fillId="0" borderId="0"/>
    <xf numFmtId="0" fontId="43" fillId="35" borderId="0" applyNumberFormat="0" applyBorder="0" applyAlignment="0" applyProtection="0"/>
    <xf numFmtId="0" fontId="44" fillId="36" borderId="0" applyNumberFormat="0" applyBorder="0" applyAlignment="0" applyProtection="0"/>
    <xf numFmtId="164" fontId="45" fillId="0" borderId="0" applyFont="0" applyFill="0" applyBorder="0" applyAlignment="0" applyProtection="0"/>
    <xf numFmtId="0" fontId="46" fillId="37" borderId="81" applyNumberFormat="0" applyAlignment="0" applyProtection="0"/>
    <xf numFmtId="0" fontId="47" fillId="38" borderId="82" applyNumberFormat="0" applyAlignment="0" applyProtection="0"/>
    <xf numFmtId="9" fontId="45" fillId="0" borderId="0" applyFont="0" applyFill="0" applyBorder="0" applyAlignment="0" applyProtection="0"/>
    <xf numFmtId="0" fontId="45" fillId="40" borderId="87" applyNumberFormat="0" applyFont="0" applyAlignment="0" applyProtection="0"/>
    <xf numFmtId="0" fontId="55" fillId="38" borderId="81" applyNumberFormat="0" applyAlignment="0" applyProtection="0"/>
    <xf numFmtId="0" fontId="10" fillId="50" borderId="103" applyNumberFormat="0" applyAlignment="0" applyProtection="0"/>
    <xf numFmtId="0" fontId="73" fillId="0" borderId="0" applyNumberFormat="0" applyFill="0" applyBorder="0" applyAlignment="0" applyProtection="0"/>
    <xf numFmtId="0" fontId="79" fillId="55" borderId="0" applyNumberFormat="0" applyBorder="0" applyAlignment="0" applyProtection="0"/>
    <xf numFmtId="0" fontId="45" fillId="57" borderId="0" applyNumberFormat="0" applyBorder="0" applyAlignment="0" applyProtection="0"/>
    <xf numFmtId="0" fontId="92" fillId="0" borderId="0"/>
  </cellStyleXfs>
  <cellXfs count="898">
    <xf numFmtId="0" fontId="0" fillId="0" borderId="0" xfId="0"/>
    <xf numFmtId="0" fontId="0" fillId="2" borderId="1" xfId="0" applyFill="1" applyBorder="1" applyAlignment="1">
      <alignment horizontal="center" vertical="center"/>
    </xf>
    <xf numFmtId="0" fontId="3" fillId="5" borderId="1" xfId="0" applyFont="1" applyFill="1" applyBorder="1" applyAlignment="1">
      <alignment horizontal="center" vertical="center" wrapText="1"/>
    </xf>
    <xf numFmtId="0" fontId="0" fillId="6" borderId="1" xfId="0" applyFill="1" applyBorder="1" applyAlignment="1">
      <alignment horizontal="center" vertical="center"/>
    </xf>
    <xf numFmtId="0" fontId="0" fillId="0" borderId="0" xfId="0" applyAlignment="1">
      <alignment horizontal="center" vertical="center"/>
    </xf>
    <xf numFmtId="0" fontId="3" fillId="5" borderId="3" xfId="0" applyFont="1" applyFill="1" applyBorder="1" applyAlignment="1">
      <alignment horizontal="center" vertical="center" wrapText="1"/>
    </xf>
    <xf numFmtId="0" fontId="0" fillId="0" borderId="3" xfId="0" applyBorder="1" applyAlignment="1">
      <alignment horizontal="center" vertical="center"/>
    </xf>
    <xf numFmtId="0" fontId="0" fillId="4" borderId="3" xfId="0" applyFill="1" applyBorder="1" applyAlignment="1">
      <alignment horizontal="center" vertical="center"/>
    </xf>
    <xf numFmtId="0" fontId="0" fillId="0" borderId="7" xfId="0" applyBorder="1"/>
    <xf numFmtId="0" fontId="0" fillId="0" borderId="8" xfId="0" applyBorder="1"/>
    <xf numFmtId="0" fontId="4" fillId="5" borderId="1" xfId="0" applyFont="1" applyFill="1" applyBorder="1" applyAlignment="1">
      <alignment horizontal="center" vertical="center" wrapText="1"/>
    </xf>
    <xf numFmtId="0" fontId="0" fillId="0" borderId="0" xfId="0" applyAlignment="1">
      <alignment wrapText="1"/>
    </xf>
    <xf numFmtId="0" fontId="0" fillId="0" borderId="2" xfId="0" applyBorder="1"/>
    <xf numFmtId="0" fontId="0" fillId="0" borderId="16" xfId="0" applyBorder="1"/>
    <xf numFmtId="0" fontId="0" fillId="3" borderId="0" xfId="0" applyFill="1"/>
    <xf numFmtId="0" fontId="0" fillId="20" borderId="0" xfId="0" applyFill="1"/>
    <xf numFmtId="0" fontId="0" fillId="21" borderId="0" xfId="0" applyFill="1"/>
    <xf numFmtId="0" fontId="0" fillId="22" borderId="0" xfId="0" applyFill="1"/>
    <xf numFmtId="0" fontId="3" fillId="5" borderId="18" xfId="0" applyFont="1" applyFill="1" applyBorder="1" applyAlignment="1">
      <alignment horizontal="center" vertical="center" wrapText="1"/>
    </xf>
    <xf numFmtId="0" fontId="0" fillId="0" borderId="18" xfId="0" applyBorder="1" applyAlignment="1">
      <alignment horizontal="center" vertical="center"/>
    </xf>
    <xf numFmtId="0" fontId="0" fillId="2" borderId="18" xfId="0" applyFill="1" applyBorder="1" applyAlignment="1">
      <alignment horizontal="center" vertical="center"/>
    </xf>
    <xf numFmtId="0" fontId="0" fillId="3" borderId="18" xfId="0" applyFill="1" applyBorder="1" applyAlignment="1">
      <alignment horizontal="center" vertical="center"/>
    </xf>
    <xf numFmtId="0" fontId="0" fillId="4" borderId="18" xfId="0" applyFill="1" applyBorder="1" applyAlignment="1">
      <alignment horizontal="center" vertical="center"/>
    </xf>
    <xf numFmtId="0" fontId="7" fillId="12" borderId="7" xfId="0" applyFont="1" applyFill="1" applyBorder="1" applyAlignment="1">
      <alignment horizontal="center" vertical="center" textRotation="90" wrapText="1"/>
    </xf>
    <xf numFmtId="0" fontId="7" fillId="12" borderId="0" xfId="0" applyFont="1" applyFill="1" applyAlignment="1">
      <alignment horizontal="center" vertical="center" textRotation="90" wrapText="1"/>
    </xf>
    <xf numFmtId="0" fontId="7" fillId="12" borderId="8" xfId="0" applyFont="1" applyFill="1" applyBorder="1" applyAlignment="1">
      <alignment horizontal="center" vertical="center" textRotation="90" wrapText="1"/>
    </xf>
    <xf numFmtId="0" fontId="7" fillId="13" borderId="7" xfId="0" applyFont="1" applyFill="1" applyBorder="1" applyAlignment="1">
      <alignment horizontal="center" vertical="center" textRotation="90" wrapText="1"/>
    </xf>
    <xf numFmtId="0" fontId="7" fillId="13" borderId="0" xfId="0" applyFont="1" applyFill="1" applyAlignment="1">
      <alignment horizontal="center" vertical="center" textRotation="90" wrapText="1"/>
    </xf>
    <xf numFmtId="0" fontId="7" fillId="13" borderId="8" xfId="0" applyFont="1" applyFill="1" applyBorder="1" applyAlignment="1">
      <alignment horizontal="center" vertical="center" textRotation="90" wrapText="1"/>
    </xf>
    <xf numFmtId="0" fontId="7" fillId="14" borderId="4" xfId="0" applyFont="1" applyFill="1" applyBorder="1" applyAlignment="1">
      <alignment horizontal="center" vertical="center" textRotation="90" wrapText="1"/>
    </xf>
    <xf numFmtId="0" fontId="7" fillId="14" borderId="5" xfId="0" applyFont="1" applyFill="1" applyBorder="1" applyAlignment="1">
      <alignment horizontal="center" vertical="center" textRotation="90" wrapText="1"/>
    </xf>
    <xf numFmtId="0" fontId="7" fillId="14" borderId="6" xfId="0" applyFont="1" applyFill="1" applyBorder="1" applyAlignment="1">
      <alignment horizontal="center" vertical="center" textRotation="90" wrapText="1"/>
    </xf>
    <xf numFmtId="0" fontId="7" fillId="15" borderId="0" xfId="0" applyFont="1" applyFill="1" applyAlignment="1">
      <alignment horizontal="center" vertical="center" textRotation="90" wrapText="1"/>
    </xf>
    <xf numFmtId="0" fontId="7" fillId="11" borderId="7" xfId="0" applyFont="1" applyFill="1" applyBorder="1" applyAlignment="1">
      <alignment horizontal="center" vertical="center" textRotation="90" wrapText="1"/>
    </xf>
    <xf numFmtId="0" fontId="7" fillId="11" borderId="0" xfId="0" applyFont="1" applyFill="1" applyAlignment="1">
      <alignment horizontal="center" vertical="center" textRotation="90" wrapText="1"/>
    </xf>
    <xf numFmtId="0" fontId="7" fillId="16" borderId="15" xfId="0" applyFont="1" applyFill="1" applyBorder="1" applyAlignment="1">
      <alignment horizontal="center" vertical="center" textRotation="90" wrapText="1"/>
    </xf>
    <xf numFmtId="0" fontId="7" fillId="17" borderId="7" xfId="0" applyFont="1" applyFill="1" applyBorder="1" applyAlignment="1">
      <alignment horizontal="center" vertical="center" textRotation="90" wrapText="1"/>
    </xf>
    <xf numFmtId="0" fontId="7" fillId="17" borderId="0" xfId="0" applyFont="1" applyFill="1" applyAlignment="1">
      <alignment horizontal="center" vertical="center" textRotation="90" wrapText="1"/>
    </xf>
    <xf numFmtId="0" fontId="7" fillId="18" borderId="15" xfId="0" applyFont="1" applyFill="1" applyBorder="1" applyAlignment="1">
      <alignment horizontal="center" vertical="center" textRotation="90" wrapText="1"/>
    </xf>
    <xf numFmtId="0" fontId="7" fillId="19" borderId="0" xfId="0" applyFont="1" applyFill="1" applyAlignment="1">
      <alignment horizontal="center" vertical="center" textRotation="90" wrapText="1"/>
    </xf>
    <xf numFmtId="0" fontId="8" fillId="6" borderId="0" xfId="0" applyFont="1" applyFill="1" applyAlignment="1">
      <alignment horizontal="center" vertical="center" textRotation="90" wrapText="1"/>
    </xf>
    <xf numFmtId="0" fontId="8" fillId="23" borderId="0" xfId="0" applyFont="1" applyFill="1" applyAlignment="1">
      <alignment horizontal="center" vertical="center" textRotation="90" wrapText="1"/>
    </xf>
    <xf numFmtId="0" fontId="0" fillId="0" borderId="0" xfId="0" applyAlignment="1">
      <alignment textRotation="90" wrapText="1"/>
    </xf>
    <xf numFmtId="0" fontId="0" fillId="0" borderId="7" xfId="0" applyBorder="1" applyAlignment="1">
      <alignment horizontal="center" vertical="center"/>
    </xf>
    <xf numFmtId="0" fontId="0" fillId="0" borderId="8" xfId="0" applyBorder="1" applyAlignment="1">
      <alignment horizontal="center" vertical="center"/>
    </xf>
    <xf numFmtId="0" fontId="0" fillId="0" borderId="16" xfId="0" applyBorder="1" applyAlignment="1">
      <alignment horizontal="center" vertical="center"/>
    </xf>
    <xf numFmtId="0" fontId="0" fillId="6" borderId="0" xfId="0" applyFill="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7" xfId="0" applyBorder="1" applyAlignment="1">
      <alignment horizontal="center" vertical="center"/>
    </xf>
    <xf numFmtId="0" fontId="0" fillId="0" borderId="19" xfId="0" applyBorder="1" applyAlignment="1">
      <alignment horizontal="center" vertical="center"/>
    </xf>
    <xf numFmtId="0" fontId="0" fillId="0" borderId="20" xfId="0" applyBorder="1" applyAlignment="1">
      <alignment horizontal="center" vertical="center"/>
    </xf>
    <xf numFmtId="0" fontId="0" fillId="0" borderId="0" xfId="0" applyAlignment="1">
      <alignment horizontal="center"/>
    </xf>
    <xf numFmtId="0" fontId="0" fillId="5" borderId="21" xfId="0" applyFill="1" applyBorder="1"/>
    <xf numFmtId="0" fontId="0" fillId="5" borderId="22" xfId="0" applyFill="1" applyBorder="1"/>
    <xf numFmtId="0" fontId="14" fillId="5" borderId="22" xfId="0" applyFont="1" applyFill="1" applyBorder="1" applyAlignment="1">
      <alignment horizontal="left" vertical="center"/>
    </xf>
    <xf numFmtId="0" fontId="5" fillId="5" borderId="22" xfId="0" applyFont="1" applyFill="1" applyBorder="1"/>
    <xf numFmtId="0" fontId="5" fillId="5" borderId="22" xfId="0" applyFont="1" applyFill="1" applyBorder="1" applyAlignment="1">
      <alignment horizontal="center"/>
    </xf>
    <xf numFmtId="0" fontId="0" fillId="5" borderId="22" xfId="0" applyFill="1" applyBorder="1" applyAlignment="1">
      <alignment horizontal="center"/>
    </xf>
    <xf numFmtId="0" fontId="0" fillId="23" borderId="23" xfId="0" applyFill="1" applyBorder="1"/>
    <xf numFmtId="0" fontId="0" fillId="23" borderId="0" xfId="0" applyFill="1"/>
    <xf numFmtId="0" fontId="0" fillId="23" borderId="0" xfId="0" applyFill="1" applyAlignment="1">
      <alignment horizontal="center"/>
    </xf>
    <xf numFmtId="0" fontId="15" fillId="23" borderId="0" xfId="0" applyFont="1" applyFill="1" applyAlignment="1">
      <alignment horizontal="right"/>
    </xf>
    <xf numFmtId="0" fontId="16" fillId="23" borderId="0" xfId="0" applyFont="1" applyFill="1" applyAlignment="1">
      <alignment horizontal="center" vertical="center"/>
    </xf>
    <xf numFmtId="0" fontId="17" fillId="23" borderId="0" xfId="0" applyFont="1" applyFill="1" applyAlignment="1">
      <alignment horizontal="right" vertical="center"/>
    </xf>
    <xf numFmtId="14" fontId="18" fillId="0" borderId="0" xfId="0" applyNumberFormat="1" applyFont="1" applyAlignment="1" applyProtection="1">
      <alignment horizontal="center"/>
      <protection locked="0"/>
    </xf>
    <xf numFmtId="0" fontId="17" fillId="23" borderId="0" xfId="0" applyFont="1" applyFill="1" applyAlignment="1">
      <alignment horizontal="center"/>
    </xf>
    <xf numFmtId="14" fontId="18" fillId="23" borderId="0" xfId="0" applyNumberFormat="1" applyFont="1" applyFill="1" applyAlignment="1">
      <alignment horizontal="center" vertical="center"/>
    </xf>
    <xf numFmtId="0" fontId="19" fillId="23" borderId="0" xfId="0" applyFont="1" applyFill="1" applyAlignment="1">
      <alignment horizontal="center" vertical="center"/>
    </xf>
    <xf numFmtId="0" fontId="19" fillId="23" borderId="0" xfId="0" applyFont="1" applyFill="1" applyAlignment="1">
      <alignment horizontal="left" vertical="center"/>
    </xf>
    <xf numFmtId="0" fontId="20" fillId="23" borderId="0" xfId="0" applyFont="1" applyFill="1" applyAlignment="1">
      <alignment horizontal="left" vertical="center"/>
    </xf>
    <xf numFmtId="0" fontId="21" fillId="23" borderId="0" xfId="0" applyFont="1" applyFill="1" applyAlignment="1">
      <alignment vertical="center"/>
    </xf>
    <xf numFmtId="0" fontId="21" fillId="23" borderId="0" xfId="0" applyFont="1" applyFill="1" applyAlignment="1">
      <alignment horizontal="left" vertical="center"/>
    </xf>
    <xf numFmtId="0" fontId="23" fillId="23" borderId="0" xfId="0" applyFont="1" applyFill="1" applyAlignment="1">
      <alignment horizontal="center" vertical="center"/>
    </xf>
    <xf numFmtId="0" fontId="21" fillId="23" borderId="0" xfId="0" applyFont="1" applyFill="1" applyAlignment="1">
      <alignment horizontal="center" vertical="center"/>
    </xf>
    <xf numFmtId="0" fontId="17" fillId="23" borderId="0" xfId="0" applyFont="1" applyFill="1" applyAlignment="1">
      <alignment horizontal="center" vertical="center"/>
    </xf>
    <xf numFmtId="14" fontId="18" fillId="23" borderId="0" xfId="0" applyNumberFormat="1" applyFont="1" applyFill="1" applyAlignment="1">
      <alignment horizontal="center"/>
    </xf>
    <xf numFmtId="1" fontId="24" fillId="23" borderId="0" xfId="0" applyNumberFormat="1" applyFont="1" applyFill="1" applyAlignment="1">
      <alignment horizontal="left" vertical="center"/>
    </xf>
    <xf numFmtId="0" fontId="25" fillId="5" borderId="29" xfId="0" applyFont="1" applyFill="1" applyBorder="1" applyAlignment="1">
      <alignment horizontal="center"/>
    </xf>
    <xf numFmtId="165" fontId="26" fillId="5" borderId="30" xfId="0" applyNumberFormat="1" applyFont="1" applyFill="1" applyBorder="1" applyAlignment="1">
      <alignment horizontal="left" vertical="center"/>
    </xf>
    <xf numFmtId="165" fontId="26" fillId="5" borderId="30" xfId="0" applyNumberFormat="1" applyFont="1" applyFill="1" applyBorder="1" applyAlignment="1">
      <alignment vertical="center"/>
    </xf>
    <xf numFmtId="165" fontId="26" fillId="5" borderId="31" xfId="0" applyNumberFormat="1" applyFont="1" applyFill="1" applyBorder="1" applyAlignment="1">
      <alignment vertical="center"/>
    </xf>
    <xf numFmtId="0" fontId="27" fillId="0" borderId="0" xfId="0" applyFont="1"/>
    <xf numFmtId="0" fontId="27" fillId="23" borderId="23" xfId="0" applyFont="1" applyFill="1" applyBorder="1"/>
    <xf numFmtId="0" fontId="27" fillId="23" borderId="0" xfId="0" applyFont="1" applyFill="1"/>
    <xf numFmtId="0" fontId="28" fillId="24" borderId="32" xfId="0" applyFont="1" applyFill="1" applyBorder="1" applyAlignment="1">
      <alignment horizontal="center" vertical="center"/>
    </xf>
    <xf numFmtId="14" fontId="29" fillId="24" borderId="0" xfId="0" applyNumberFormat="1" applyFont="1" applyFill="1" applyAlignment="1">
      <alignment horizontal="center" vertical="center"/>
    </xf>
    <xf numFmtId="0" fontId="28" fillId="24" borderId="0" xfId="0" applyFont="1" applyFill="1" applyAlignment="1">
      <alignment horizontal="center"/>
    </xf>
    <xf numFmtId="0" fontId="28" fillId="24" borderId="33" xfId="0" applyFont="1" applyFill="1" applyBorder="1" applyAlignment="1">
      <alignment horizontal="center"/>
    </xf>
    <xf numFmtId="165" fontId="28" fillId="24" borderId="34" xfId="0" applyNumberFormat="1" applyFont="1" applyFill="1" applyBorder="1" applyAlignment="1">
      <alignment horizontal="left" vertical="center"/>
    </xf>
    <xf numFmtId="165" fontId="28" fillId="24" borderId="34" xfId="0" applyNumberFormat="1" applyFont="1" applyFill="1" applyBorder="1" applyAlignment="1">
      <alignment vertical="center"/>
    </xf>
    <xf numFmtId="165" fontId="28" fillId="24" borderId="35" xfId="0" applyNumberFormat="1" applyFont="1" applyFill="1" applyBorder="1" applyAlignment="1">
      <alignment vertical="center"/>
    </xf>
    <xf numFmtId="0" fontId="30" fillId="25" borderId="36" xfId="0" applyFont="1" applyFill="1" applyBorder="1" applyAlignment="1">
      <alignment horizontal="center" vertical="center"/>
    </xf>
    <xf numFmtId="0" fontId="30" fillId="25" borderId="34" xfId="0" applyFont="1" applyFill="1" applyBorder="1" applyAlignment="1">
      <alignment horizontal="center" vertical="center"/>
    </xf>
    <xf numFmtId="0" fontId="30" fillId="25" borderId="35" xfId="0" applyFont="1" applyFill="1" applyBorder="1" applyAlignment="1">
      <alignment horizontal="center" vertical="center"/>
    </xf>
    <xf numFmtId="166" fontId="31" fillId="17" borderId="37" xfId="0" applyNumberFormat="1" applyFont="1" applyFill="1" applyBorder="1" applyAlignment="1">
      <alignment horizontal="center" vertical="center"/>
    </xf>
    <xf numFmtId="166" fontId="31" fillId="17" borderId="38" xfId="0" applyNumberFormat="1" applyFont="1" applyFill="1" applyBorder="1" applyAlignment="1">
      <alignment horizontal="center" vertical="center"/>
    </xf>
    <xf numFmtId="166" fontId="31" fillId="17" borderId="39" xfId="0" applyNumberFormat="1" applyFont="1" applyFill="1" applyBorder="1" applyAlignment="1">
      <alignment horizontal="center" vertical="center"/>
    </xf>
    <xf numFmtId="0" fontId="30" fillId="26" borderId="32" xfId="0" applyFont="1" applyFill="1" applyBorder="1" applyAlignment="1">
      <alignment horizontal="center" vertical="center"/>
    </xf>
    <xf numFmtId="0" fontId="30" fillId="26" borderId="0" xfId="0" applyFont="1" applyFill="1" applyAlignment="1">
      <alignment horizontal="center" vertical="center"/>
    </xf>
    <xf numFmtId="167" fontId="32" fillId="26" borderId="0" xfId="0" applyNumberFormat="1" applyFont="1" applyFill="1" applyAlignment="1">
      <alignment horizontal="center" vertical="center"/>
    </xf>
    <xf numFmtId="167" fontId="32" fillId="26" borderId="33" xfId="0" applyNumberFormat="1" applyFont="1" applyFill="1" applyBorder="1" applyAlignment="1">
      <alignment horizontal="center" vertical="center"/>
    </xf>
    <xf numFmtId="49" fontId="33" fillId="0" borderId="40" xfId="0" applyNumberFormat="1" applyFont="1" applyBorder="1" applyAlignment="1" applyProtection="1">
      <alignment horizontal="center"/>
      <protection locked="0"/>
    </xf>
    <xf numFmtId="49" fontId="34" fillId="14" borderId="41" xfId="0" applyNumberFormat="1" applyFont="1" applyFill="1" applyBorder="1" applyAlignment="1">
      <alignment horizontal="right" vertical="center"/>
    </xf>
    <xf numFmtId="49" fontId="34" fillId="14" borderId="0" xfId="0" applyNumberFormat="1" applyFont="1" applyFill="1" applyAlignment="1">
      <alignment horizontal="right" vertical="center"/>
    </xf>
    <xf numFmtId="49" fontId="34" fillId="14" borderId="0" xfId="0" applyNumberFormat="1" applyFont="1" applyFill="1" applyAlignment="1">
      <alignment horizontal="center" vertical="center"/>
    </xf>
    <xf numFmtId="0" fontId="32" fillId="14" borderId="0" xfId="0" applyFont="1" applyFill="1" applyAlignment="1">
      <alignment horizontal="center" vertical="center"/>
    </xf>
    <xf numFmtId="0" fontId="32" fillId="14" borderId="33" xfId="0" applyFont="1" applyFill="1" applyBorder="1" applyAlignment="1">
      <alignment horizontal="center" vertical="center"/>
    </xf>
    <xf numFmtId="0" fontId="0" fillId="23" borderId="23" xfId="0" applyFill="1" applyBorder="1" applyAlignment="1">
      <alignment horizontal="center" vertical="center"/>
    </xf>
    <xf numFmtId="0" fontId="0" fillId="23" borderId="0" xfId="0" applyFill="1" applyAlignment="1">
      <alignment horizontal="center" vertical="center"/>
    </xf>
    <xf numFmtId="0" fontId="35" fillId="27" borderId="42" xfId="0" applyFont="1" applyFill="1" applyBorder="1" applyAlignment="1" applyProtection="1">
      <alignment horizontal="right" wrapText="1"/>
      <protection locked="0"/>
    </xf>
    <xf numFmtId="0" fontId="35" fillId="27" borderId="43" xfId="0" applyFont="1" applyFill="1" applyBorder="1" applyAlignment="1" applyProtection="1">
      <alignment horizontal="right" wrapText="1"/>
      <protection locked="0"/>
    </xf>
    <xf numFmtId="168" fontId="36" fillId="27" borderId="44" xfId="0" applyNumberFormat="1" applyFont="1" applyFill="1" applyBorder="1" applyAlignment="1" applyProtection="1">
      <alignment horizontal="right" wrapText="1"/>
      <protection locked="0"/>
    </xf>
    <xf numFmtId="3" fontId="36" fillId="27" borderId="43" xfId="0" applyNumberFormat="1" applyFont="1" applyFill="1" applyBorder="1" applyAlignment="1" applyProtection="1">
      <alignment horizontal="right" wrapText="1"/>
      <protection locked="0"/>
    </xf>
    <xf numFmtId="168" fontId="36" fillId="16" borderId="44" xfId="0" applyNumberFormat="1" applyFont="1" applyFill="1" applyBorder="1" applyAlignment="1">
      <alignment horizontal="right" wrapText="1"/>
    </xf>
    <xf numFmtId="9" fontId="37" fillId="27" borderId="45" xfId="0" applyNumberFormat="1" applyFont="1" applyFill="1" applyBorder="1" applyAlignment="1" applyProtection="1">
      <alignment horizontal="center" wrapText="1"/>
      <protection locked="0"/>
    </xf>
    <xf numFmtId="0" fontId="38" fillId="27" borderId="46" xfId="0" applyFont="1" applyFill="1" applyBorder="1" applyAlignment="1" applyProtection="1">
      <alignment horizontal="center" wrapText="1"/>
      <protection locked="0"/>
    </xf>
    <xf numFmtId="0" fontId="38" fillId="27" borderId="47" xfId="0" applyFont="1" applyFill="1" applyBorder="1" applyAlignment="1" applyProtection="1">
      <alignment horizontal="center" wrapText="1"/>
      <protection locked="0"/>
    </xf>
    <xf numFmtId="1" fontId="13" fillId="27" borderId="48" xfId="0" applyNumberFormat="1" applyFont="1" applyFill="1" applyBorder="1" applyAlignment="1">
      <alignment horizontal="center"/>
    </xf>
    <xf numFmtId="1" fontId="13" fillId="27" borderId="49" xfId="0" applyNumberFormat="1" applyFont="1" applyFill="1" applyBorder="1" applyAlignment="1">
      <alignment horizontal="center"/>
    </xf>
    <xf numFmtId="1" fontId="13" fillId="27" borderId="50" xfId="0" applyNumberFormat="1" applyFont="1" applyFill="1" applyBorder="1" applyAlignment="1">
      <alignment horizontal="center"/>
    </xf>
    <xf numFmtId="0" fontId="35" fillId="27" borderId="51" xfId="0" applyFont="1" applyFill="1" applyBorder="1" applyAlignment="1" applyProtection="1">
      <alignment horizontal="right" wrapText="1"/>
      <protection locked="0"/>
    </xf>
    <xf numFmtId="0" fontId="35" fillId="27" borderId="44" xfId="0" applyFont="1" applyFill="1" applyBorder="1" applyAlignment="1" applyProtection="1">
      <alignment horizontal="right" wrapText="1"/>
      <protection locked="0"/>
    </xf>
    <xf numFmtId="3" fontId="36" fillId="27" borderId="44" xfId="0" applyNumberFormat="1" applyFont="1" applyFill="1" applyBorder="1" applyAlignment="1" applyProtection="1">
      <alignment horizontal="right" wrapText="1"/>
      <protection locked="0"/>
    </xf>
    <xf numFmtId="9" fontId="37" fillId="27" borderId="52" xfId="0" applyNumberFormat="1" applyFont="1" applyFill="1" applyBorder="1" applyAlignment="1" applyProtection="1">
      <alignment horizontal="center" wrapText="1"/>
      <protection locked="0"/>
    </xf>
    <xf numFmtId="0" fontId="38" fillId="27" borderId="53" xfId="0" applyFont="1" applyFill="1" applyBorder="1" applyAlignment="1" applyProtection="1">
      <alignment horizontal="center" wrapText="1"/>
      <protection locked="0"/>
    </xf>
    <xf numFmtId="0" fontId="38" fillId="27" borderId="54" xfId="0" applyFont="1" applyFill="1" applyBorder="1" applyAlignment="1" applyProtection="1">
      <alignment horizontal="center" wrapText="1"/>
      <protection locked="0"/>
    </xf>
    <xf numFmtId="0" fontId="0" fillId="23" borderId="55" xfId="0" applyFill="1" applyBorder="1"/>
    <xf numFmtId="0" fontId="0" fillId="23" borderId="56" xfId="0" applyFill="1" applyBorder="1" applyAlignment="1">
      <alignment horizontal="center" vertical="center"/>
    </xf>
    <xf numFmtId="0" fontId="35" fillId="27" borderId="57" xfId="0" applyFont="1" applyFill="1" applyBorder="1" applyAlignment="1" applyProtection="1">
      <alignment horizontal="right" wrapText="1"/>
      <protection locked="0"/>
    </xf>
    <xf numFmtId="0" fontId="35" fillId="27" borderId="58" xfId="0" applyFont="1" applyFill="1" applyBorder="1" applyAlignment="1" applyProtection="1">
      <alignment horizontal="right" wrapText="1"/>
      <protection locked="0"/>
    </xf>
    <xf numFmtId="168" fontId="36" fillId="27" borderId="58" xfId="0" applyNumberFormat="1" applyFont="1" applyFill="1" applyBorder="1" applyAlignment="1" applyProtection="1">
      <alignment horizontal="right" wrapText="1"/>
      <protection locked="0"/>
    </xf>
    <xf numFmtId="3" fontId="36" fillId="27" borderId="58" xfId="0" applyNumberFormat="1" applyFont="1" applyFill="1" applyBorder="1" applyAlignment="1" applyProtection="1">
      <alignment horizontal="right" wrapText="1"/>
      <protection locked="0"/>
    </xf>
    <xf numFmtId="168" fontId="36" fillId="16" borderId="58" xfId="0" applyNumberFormat="1" applyFont="1" applyFill="1" applyBorder="1" applyAlignment="1">
      <alignment horizontal="right" wrapText="1"/>
    </xf>
    <xf numFmtId="9" fontId="37" fillId="27" borderId="59" xfId="0" applyNumberFormat="1" applyFont="1" applyFill="1" applyBorder="1" applyAlignment="1" applyProtection="1">
      <alignment horizontal="center" wrapText="1"/>
      <protection locked="0"/>
    </xf>
    <xf numFmtId="0" fontId="38" fillId="27" borderId="60" xfId="0" applyFont="1" applyFill="1" applyBorder="1" applyAlignment="1" applyProtection="1">
      <alignment horizontal="center" wrapText="1"/>
      <protection locked="0"/>
    </xf>
    <xf numFmtId="0" fontId="38" fillId="27" borderId="61" xfId="0" applyFont="1" applyFill="1" applyBorder="1" applyAlignment="1" applyProtection="1">
      <alignment horizontal="center" wrapText="1"/>
      <protection locked="0"/>
    </xf>
    <xf numFmtId="168" fontId="36" fillId="27" borderId="62" xfId="0" applyNumberFormat="1" applyFont="1" applyFill="1" applyBorder="1" applyAlignment="1" applyProtection="1">
      <alignment horizontal="right" vertical="center" wrapText="1"/>
      <protection locked="0"/>
    </xf>
    <xf numFmtId="3" fontId="36" fillId="27" borderId="63" xfId="0" applyNumberFormat="1" applyFont="1" applyFill="1" applyBorder="1" applyAlignment="1" applyProtection="1">
      <alignment horizontal="right" wrapText="1"/>
      <protection locked="0"/>
    </xf>
    <xf numFmtId="168" fontId="36" fillId="16" borderId="63" xfId="0" applyNumberFormat="1" applyFont="1" applyFill="1" applyBorder="1" applyAlignment="1">
      <alignment horizontal="right" wrapText="1"/>
    </xf>
    <xf numFmtId="9" fontId="38" fillId="27" borderId="64" xfId="0" applyNumberFormat="1" applyFont="1" applyFill="1" applyBorder="1" applyAlignment="1" applyProtection="1">
      <alignment horizontal="center" vertical="center" wrapText="1"/>
      <protection locked="0"/>
    </xf>
    <xf numFmtId="168" fontId="36" fillId="27" borderId="65" xfId="0" applyNumberFormat="1" applyFont="1" applyFill="1" applyBorder="1" applyAlignment="1" applyProtection="1">
      <alignment horizontal="right" vertical="center" wrapText="1"/>
      <protection locked="0"/>
    </xf>
    <xf numFmtId="9" fontId="38" fillId="27" borderId="52" xfId="0" applyNumberFormat="1" applyFont="1" applyFill="1" applyBorder="1" applyAlignment="1" applyProtection="1">
      <alignment horizontal="center" vertical="center" wrapText="1"/>
      <protection locked="0"/>
    </xf>
    <xf numFmtId="0" fontId="0" fillId="23" borderId="66" xfId="0" applyFill="1" applyBorder="1" applyAlignment="1">
      <alignment horizontal="center" vertical="center"/>
    </xf>
    <xf numFmtId="0" fontId="35" fillId="27" borderId="67" xfId="0" applyFont="1" applyFill="1" applyBorder="1" applyAlignment="1" applyProtection="1">
      <alignment horizontal="right" wrapText="1"/>
      <protection locked="0"/>
    </xf>
    <xf numFmtId="168" fontId="36" fillId="16" borderId="68" xfId="0" applyNumberFormat="1" applyFont="1" applyFill="1" applyBorder="1" applyAlignment="1">
      <alignment horizontal="right" wrapText="1"/>
    </xf>
    <xf numFmtId="9" fontId="38" fillId="27" borderId="69" xfId="0" applyNumberFormat="1" applyFont="1" applyFill="1" applyBorder="1" applyAlignment="1" applyProtection="1">
      <alignment horizontal="center" vertical="center" wrapText="1"/>
      <protection locked="0"/>
    </xf>
    <xf numFmtId="168" fontId="36" fillId="27" borderId="70" xfId="0" applyNumberFormat="1" applyFont="1" applyFill="1" applyBorder="1" applyAlignment="1" applyProtection="1">
      <alignment horizontal="right" wrapText="1"/>
      <protection locked="0"/>
    </xf>
    <xf numFmtId="3" fontId="36" fillId="27" borderId="68" xfId="0" applyNumberFormat="1" applyFont="1" applyFill="1" applyBorder="1" applyAlignment="1" applyProtection="1">
      <alignment horizontal="right" wrapText="1"/>
      <protection locked="0"/>
    </xf>
    <xf numFmtId="9" fontId="38" fillId="27" borderId="71" xfId="0" applyNumberFormat="1" applyFont="1" applyFill="1" applyBorder="1" applyAlignment="1" applyProtection="1">
      <alignment horizontal="center" vertical="center" wrapText="1"/>
      <protection locked="0"/>
    </xf>
    <xf numFmtId="168" fontId="36" fillId="16" borderId="43" xfId="0" applyNumberFormat="1" applyFont="1" applyFill="1" applyBorder="1" applyAlignment="1">
      <alignment horizontal="right" wrapText="1"/>
    </xf>
    <xf numFmtId="9" fontId="38" fillId="27" borderId="45" xfId="0" applyNumberFormat="1" applyFont="1" applyFill="1" applyBorder="1" applyAlignment="1" applyProtection="1">
      <alignment horizontal="center" vertical="center" wrapText="1"/>
      <protection locked="0"/>
    </xf>
    <xf numFmtId="0" fontId="0" fillId="17" borderId="23" xfId="0" applyFill="1" applyBorder="1"/>
    <xf numFmtId="0" fontId="0" fillId="17" borderId="0" xfId="0" applyFill="1"/>
    <xf numFmtId="0" fontId="0" fillId="17" borderId="0" xfId="0" applyFill="1" applyAlignment="1">
      <alignment horizontal="center"/>
    </xf>
    <xf numFmtId="0" fontId="0" fillId="17" borderId="72" xfId="0" applyFill="1" applyBorder="1"/>
    <xf numFmtId="0" fontId="0" fillId="17" borderId="73" xfId="0" applyFill="1" applyBorder="1"/>
    <xf numFmtId="0" fontId="0" fillId="17" borderId="74" xfId="0" applyFill="1" applyBorder="1"/>
    <xf numFmtId="0" fontId="0" fillId="17" borderId="74" xfId="0" applyFill="1" applyBorder="1" applyAlignment="1">
      <alignment horizontal="center"/>
    </xf>
    <xf numFmtId="0" fontId="10" fillId="5" borderId="75" xfId="0" applyFont="1" applyFill="1" applyBorder="1"/>
    <xf numFmtId="0" fontId="10" fillId="5" borderId="75" xfId="0" applyFont="1" applyFill="1" applyBorder="1" applyAlignment="1">
      <alignment horizontal="center"/>
    </xf>
    <xf numFmtId="0" fontId="0" fillId="0" borderId="75" xfId="0" applyBorder="1" applyAlignment="1">
      <alignment horizontal="center" vertical="center"/>
    </xf>
    <xf numFmtId="0" fontId="0" fillId="0" borderId="75" xfId="0" applyBorder="1"/>
    <xf numFmtId="0" fontId="0" fillId="0" borderId="75" xfId="0" applyBorder="1" applyAlignment="1">
      <alignment horizontal="center"/>
    </xf>
    <xf numFmtId="14" fontId="0" fillId="0" borderId="75" xfId="0" applyNumberFormat="1" applyBorder="1"/>
    <xf numFmtId="0" fontId="35" fillId="27" borderId="79" xfId="0" applyFont="1" applyFill="1" applyBorder="1" applyAlignment="1" applyProtection="1">
      <alignment horizontal="right" wrapText="1"/>
      <protection locked="0"/>
    </xf>
    <xf numFmtId="0" fontId="0" fillId="2" borderId="0" xfId="0" applyFill="1" applyAlignment="1">
      <alignment horizontal="center" vertical="center"/>
    </xf>
    <xf numFmtId="0" fontId="40" fillId="28" borderId="80" xfId="0" applyFont="1" applyFill="1" applyBorder="1" applyAlignment="1">
      <alignment vertical="center" wrapText="1"/>
    </xf>
    <xf numFmtId="0" fontId="0" fillId="29" borderId="80" xfId="0" applyFill="1" applyBorder="1" applyAlignment="1">
      <alignment vertical="center" wrapText="1"/>
    </xf>
    <xf numFmtId="0" fontId="41" fillId="29" borderId="80" xfId="0" applyFont="1" applyFill="1" applyBorder="1" applyAlignment="1">
      <alignment vertical="center" wrapText="1"/>
    </xf>
    <xf numFmtId="9" fontId="41" fillId="29" borderId="80" xfId="0" applyNumberFormat="1" applyFont="1" applyFill="1" applyBorder="1" applyAlignment="1">
      <alignment horizontal="right" vertical="center" wrapText="1"/>
    </xf>
    <xf numFmtId="0" fontId="0" fillId="30" borderId="80" xfId="0" applyFill="1" applyBorder="1" applyAlignment="1">
      <alignment vertical="center" wrapText="1"/>
    </xf>
    <xf numFmtId="0" fontId="42" fillId="30" borderId="80" xfId="0" applyFont="1" applyFill="1" applyBorder="1" applyAlignment="1">
      <alignment vertical="center" wrapText="1"/>
    </xf>
    <xf numFmtId="9" fontId="42" fillId="30" borderId="80" xfId="0" applyNumberFormat="1" applyFont="1" applyFill="1" applyBorder="1" applyAlignment="1">
      <alignment horizontal="right" vertical="center" wrapText="1"/>
    </xf>
    <xf numFmtId="0" fontId="42" fillId="31" borderId="80" xfId="0" applyFont="1" applyFill="1" applyBorder="1" applyAlignment="1">
      <alignment vertical="center" wrapText="1"/>
    </xf>
    <xf numFmtId="0" fontId="40" fillId="28" borderId="80" xfId="0" applyFont="1" applyFill="1" applyBorder="1" applyAlignment="1">
      <alignment horizontal="center" vertical="center" wrapText="1"/>
    </xf>
    <xf numFmtId="0" fontId="41" fillId="29" borderId="80" xfId="0" applyFont="1" applyFill="1" applyBorder="1" applyAlignment="1">
      <alignment horizontal="center" vertical="center" wrapText="1"/>
    </xf>
    <xf numFmtId="0" fontId="42" fillId="30" borderId="80" xfId="0" applyFont="1" applyFill="1" applyBorder="1" applyAlignment="1">
      <alignment horizontal="center" vertical="center" wrapText="1"/>
    </xf>
    <xf numFmtId="0" fontId="40" fillId="28" borderId="80" xfId="0" applyFont="1" applyFill="1" applyBorder="1" applyAlignment="1">
      <alignment horizontal="left" vertical="center" wrapText="1"/>
    </xf>
    <xf numFmtId="0" fontId="41" fillId="29" borderId="80" xfId="0" applyFont="1" applyFill="1" applyBorder="1" applyAlignment="1">
      <alignment horizontal="left" vertical="center" wrapText="1"/>
    </xf>
    <xf numFmtId="0" fontId="42" fillId="30" borderId="80" xfId="0" applyFont="1" applyFill="1" applyBorder="1" applyAlignment="1">
      <alignment horizontal="left" vertical="center" wrapText="1"/>
    </xf>
    <xf numFmtId="0" fontId="0" fillId="0" borderId="0" xfId="0" applyAlignment="1">
      <alignment horizontal="left"/>
    </xf>
    <xf numFmtId="0" fontId="42" fillId="13" borderId="80" xfId="0" applyFont="1" applyFill="1" applyBorder="1" applyAlignment="1">
      <alignment vertical="center" wrapText="1"/>
    </xf>
    <xf numFmtId="0" fontId="42" fillId="13" borderId="80" xfId="0" applyFont="1" applyFill="1" applyBorder="1" applyAlignment="1">
      <alignment horizontal="left" vertical="center" wrapText="1"/>
    </xf>
    <xf numFmtId="0" fontId="42" fillId="13" borderId="80" xfId="0" applyFont="1" applyFill="1" applyBorder="1" applyAlignment="1">
      <alignment horizontal="center" vertical="center" wrapText="1"/>
    </xf>
    <xf numFmtId="9" fontId="42" fillId="13" borderId="80" xfId="0" applyNumberFormat="1" applyFont="1" applyFill="1" applyBorder="1" applyAlignment="1">
      <alignment horizontal="right" vertical="center" wrapText="1"/>
    </xf>
    <xf numFmtId="0" fontId="0" fillId="32" borderId="3" xfId="0" applyFill="1" applyBorder="1" applyAlignment="1">
      <alignment horizontal="center" vertical="center"/>
    </xf>
    <xf numFmtId="0" fontId="0" fillId="3" borderId="80" xfId="0" applyFill="1" applyBorder="1" applyAlignment="1">
      <alignment vertical="center" wrapText="1"/>
    </xf>
    <xf numFmtId="0" fontId="42" fillId="3" borderId="80" xfId="0" applyFont="1" applyFill="1" applyBorder="1" applyAlignment="1">
      <alignment vertical="center" wrapText="1"/>
    </xf>
    <xf numFmtId="0" fontId="42" fillId="33" borderId="80" xfId="0" applyFont="1" applyFill="1" applyBorder="1" applyAlignment="1">
      <alignment vertical="center" wrapText="1"/>
    </xf>
    <xf numFmtId="9" fontId="42" fillId="3" borderId="80" xfId="0" applyNumberFormat="1" applyFont="1" applyFill="1" applyBorder="1" applyAlignment="1">
      <alignment horizontal="right" vertical="center" wrapText="1"/>
    </xf>
    <xf numFmtId="9" fontId="42" fillId="33" borderId="80" xfId="0" applyNumberFormat="1" applyFont="1" applyFill="1" applyBorder="1" applyAlignment="1">
      <alignment horizontal="right" vertical="center" wrapText="1"/>
    </xf>
    <xf numFmtId="0" fontId="42" fillId="3" borderId="80" xfId="0" applyFont="1" applyFill="1" applyBorder="1" applyAlignment="1">
      <alignment horizontal="left" vertical="center" wrapText="1"/>
    </xf>
    <xf numFmtId="0" fontId="42" fillId="3" borderId="80" xfId="0" applyFont="1" applyFill="1" applyBorder="1" applyAlignment="1">
      <alignment horizontal="center" vertical="center" wrapText="1"/>
    </xf>
    <xf numFmtId="0" fontId="42" fillId="34" borderId="80" xfId="0" applyFont="1" applyFill="1" applyBorder="1" applyAlignment="1">
      <alignment horizontal="left" vertical="center" wrapText="1"/>
    </xf>
    <xf numFmtId="0" fontId="42" fillId="34" borderId="80" xfId="0" applyFont="1" applyFill="1" applyBorder="1" applyAlignment="1">
      <alignment horizontal="center" vertical="center" wrapText="1"/>
    </xf>
    <xf numFmtId="0" fontId="43" fillId="35" borderId="0" xfId="1" applyAlignment="1">
      <alignment horizontal="center" vertical="center"/>
    </xf>
    <xf numFmtId="0" fontId="0" fillId="0" borderId="0" xfId="0" applyAlignment="1">
      <alignment horizontal="left" vertical="center"/>
    </xf>
    <xf numFmtId="22" fontId="0" fillId="0" borderId="0" xfId="0" applyNumberFormat="1" applyAlignment="1">
      <alignment horizontal="left" vertical="center"/>
    </xf>
    <xf numFmtId="0" fontId="43" fillId="35" borderId="0" xfId="1" applyAlignment="1">
      <alignment horizontal="center" vertical="center" wrapText="1"/>
    </xf>
    <xf numFmtId="2" fontId="0" fillId="0" borderId="0" xfId="0" applyNumberFormat="1" applyAlignment="1">
      <alignment horizontal="center" vertical="center"/>
    </xf>
    <xf numFmtId="0" fontId="0" fillId="34" borderId="18" xfId="0" applyFill="1" applyBorder="1" applyAlignment="1">
      <alignment horizontal="center" vertical="center"/>
    </xf>
    <xf numFmtId="9" fontId="42" fillId="30" borderId="83" xfId="0" applyNumberFormat="1" applyFont="1" applyFill="1" applyBorder="1" applyAlignment="1">
      <alignment vertical="center" wrapText="1"/>
    </xf>
    <xf numFmtId="9" fontId="0" fillId="0" borderId="0" xfId="0" applyNumberFormat="1"/>
    <xf numFmtId="0" fontId="0" fillId="6" borderId="3" xfId="0" applyFill="1" applyBorder="1" applyAlignment="1">
      <alignment horizontal="center" vertical="center"/>
    </xf>
    <xf numFmtId="169" fontId="0" fillId="0" borderId="0" xfId="0" applyNumberFormat="1" applyAlignment="1">
      <alignment horizontal="center" vertical="center"/>
    </xf>
    <xf numFmtId="22" fontId="0" fillId="0" borderId="0" xfId="0" applyNumberFormat="1"/>
    <xf numFmtId="0" fontId="50" fillId="38" borderId="84" xfId="5" applyFont="1" applyBorder="1" applyAlignment="1">
      <alignment horizontal="center" vertical="center"/>
    </xf>
    <xf numFmtId="0" fontId="50" fillId="38" borderId="85" xfId="5" applyFont="1" applyBorder="1" applyAlignment="1">
      <alignment horizontal="center" vertical="center"/>
    </xf>
    <xf numFmtId="0" fontId="50" fillId="38" borderId="1" xfId="5" applyFont="1" applyBorder="1" applyAlignment="1">
      <alignment horizontal="center" vertical="center"/>
    </xf>
    <xf numFmtId="0" fontId="5" fillId="0" borderId="1" xfId="0" applyFont="1" applyBorder="1"/>
    <xf numFmtId="0" fontId="5" fillId="0" borderId="1" xfId="0" applyFont="1" applyBorder="1" applyAlignment="1">
      <alignment horizontal="center" vertical="center"/>
    </xf>
    <xf numFmtId="170" fontId="5" fillId="0" borderId="1" xfId="0" applyNumberFormat="1" applyFont="1" applyBorder="1" applyAlignment="1">
      <alignment horizontal="center" vertical="center"/>
    </xf>
    <xf numFmtId="170" fontId="5" fillId="0" borderId="3" xfId="0" applyNumberFormat="1" applyFont="1" applyBorder="1" applyAlignment="1">
      <alignment horizontal="center" vertical="center"/>
    </xf>
    <xf numFmtId="0" fontId="5" fillId="0" borderId="1" xfId="0" applyFont="1" applyBorder="1" applyAlignment="1">
      <alignment horizontal="left" vertical="center"/>
    </xf>
    <xf numFmtId="172" fontId="5" fillId="0" borderId="1" xfId="0" applyNumberFormat="1" applyFont="1" applyBorder="1" applyAlignment="1">
      <alignment horizontal="center" vertical="center"/>
    </xf>
    <xf numFmtId="164" fontId="5" fillId="0" borderId="1" xfId="3" applyFont="1" applyBorder="1" applyAlignment="1">
      <alignment horizontal="center"/>
    </xf>
    <xf numFmtId="173" fontId="5" fillId="0" borderId="1" xfId="0" applyNumberFormat="1" applyFont="1" applyBorder="1" applyAlignment="1">
      <alignment horizontal="center" vertical="center"/>
    </xf>
    <xf numFmtId="171" fontId="5" fillId="0" borderId="1" xfId="0" applyNumberFormat="1" applyFont="1" applyBorder="1" applyAlignment="1">
      <alignment horizontal="center" vertical="center"/>
    </xf>
    <xf numFmtId="164" fontId="5" fillId="0" borderId="1" xfId="3" applyFont="1" applyBorder="1" applyAlignment="1">
      <alignment horizontal="center" vertical="center"/>
    </xf>
    <xf numFmtId="170" fontId="5" fillId="6" borderId="3" xfId="0" applyNumberFormat="1" applyFont="1" applyFill="1" applyBorder="1" applyAlignment="1">
      <alignment horizontal="center" vertical="center"/>
    </xf>
    <xf numFmtId="0" fontId="5" fillId="0" borderId="0" xfId="0" applyFont="1"/>
    <xf numFmtId="164" fontId="5" fillId="6" borderId="1" xfId="3" applyFont="1" applyFill="1" applyBorder="1" applyAlignment="1">
      <alignment horizontal="center" vertical="center"/>
    </xf>
    <xf numFmtId="170" fontId="5" fillId="6" borderId="1" xfId="0" applyNumberFormat="1" applyFont="1" applyFill="1" applyBorder="1" applyAlignment="1">
      <alignment horizontal="center" vertical="center"/>
    </xf>
    <xf numFmtId="0" fontId="0" fillId="20" borderId="3" xfId="0" applyFill="1" applyBorder="1" applyAlignment="1">
      <alignment horizontal="center" vertical="center"/>
    </xf>
    <xf numFmtId="0" fontId="0" fillId="39" borderId="80" xfId="0" applyFill="1" applyBorder="1" applyAlignment="1">
      <alignment vertical="center" wrapText="1"/>
    </xf>
    <xf numFmtId="0" fontId="42" fillId="39" borderId="80" xfId="0" applyFont="1" applyFill="1" applyBorder="1" applyAlignment="1">
      <alignment vertical="center" wrapText="1"/>
    </xf>
    <xf numFmtId="169" fontId="0" fillId="6" borderId="0" xfId="0" applyNumberFormat="1" applyFill="1" applyAlignment="1">
      <alignment horizontal="center" vertical="center"/>
    </xf>
    <xf numFmtId="0" fontId="53" fillId="30" borderId="1" xfId="0" applyFont="1" applyFill="1" applyBorder="1" applyAlignment="1">
      <alignment horizontal="center" vertical="center" wrapText="1"/>
    </xf>
    <xf numFmtId="0" fontId="53" fillId="6" borderId="1" xfId="0" applyFont="1" applyFill="1" applyBorder="1" applyAlignment="1">
      <alignment horizontal="center" vertical="center" wrapText="1"/>
    </xf>
    <xf numFmtId="14" fontId="53" fillId="30" borderId="1" xfId="0" applyNumberFormat="1" applyFont="1" applyFill="1" applyBorder="1" applyAlignment="1">
      <alignment horizontal="center" vertical="center" wrapText="1"/>
    </xf>
    <xf numFmtId="0" fontId="53" fillId="4" borderId="1" xfId="0" applyFont="1" applyFill="1" applyBorder="1" applyAlignment="1">
      <alignment horizontal="center" vertical="center" wrapText="1"/>
    </xf>
    <xf numFmtId="0" fontId="53" fillId="2" borderId="1" xfId="0" applyFont="1" applyFill="1" applyBorder="1" applyAlignment="1">
      <alignment horizontal="center" vertical="center" wrapText="1"/>
    </xf>
    <xf numFmtId="0" fontId="53" fillId="30" borderId="95" xfId="0" applyFont="1" applyFill="1" applyBorder="1" applyAlignment="1">
      <alignment horizontal="center" vertical="center" wrapText="1"/>
    </xf>
    <xf numFmtId="0" fontId="53" fillId="30" borderId="96" xfId="0" applyFont="1" applyFill="1" applyBorder="1" applyAlignment="1">
      <alignment horizontal="center" vertical="center" wrapText="1"/>
    </xf>
    <xf numFmtId="0" fontId="53" fillId="2" borderId="95" xfId="0" applyFont="1" applyFill="1" applyBorder="1" applyAlignment="1">
      <alignment horizontal="center" vertical="center" wrapText="1"/>
    </xf>
    <xf numFmtId="0" fontId="53" fillId="30" borderId="97" xfId="0" applyFont="1" applyFill="1" applyBorder="1" applyAlignment="1">
      <alignment horizontal="center" vertical="center" wrapText="1"/>
    </xf>
    <xf numFmtId="0" fontId="53" fillId="30" borderId="98" xfId="0" applyFont="1" applyFill="1" applyBorder="1" applyAlignment="1">
      <alignment horizontal="center" vertical="center" wrapText="1"/>
    </xf>
    <xf numFmtId="0" fontId="53" fillId="6" borderId="98" xfId="0" applyFont="1" applyFill="1" applyBorder="1" applyAlignment="1">
      <alignment horizontal="center" vertical="center" wrapText="1"/>
    </xf>
    <xf numFmtId="0" fontId="53" fillId="30" borderId="99" xfId="0" applyFont="1" applyFill="1" applyBorder="1" applyAlignment="1">
      <alignment horizontal="center" vertical="center" wrapText="1"/>
    </xf>
    <xf numFmtId="0" fontId="53" fillId="0" borderId="0" xfId="0" applyFont="1" applyAlignment="1">
      <alignment vertical="center" wrapText="1"/>
    </xf>
    <xf numFmtId="9" fontId="53" fillId="30" borderId="96" xfId="6" applyFont="1" applyFill="1" applyBorder="1" applyAlignment="1">
      <alignment horizontal="center" vertical="center" wrapText="1"/>
    </xf>
    <xf numFmtId="14" fontId="44" fillId="36" borderId="0" xfId="2" applyNumberFormat="1" applyAlignment="1">
      <alignment vertical="center"/>
    </xf>
    <xf numFmtId="0" fontId="44" fillId="36" borderId="0" xfId="2" applyAlignment="1">
      <alignment vertical="center"/>
    </xf>
    <xf numFmtId="0" fontId="3" fillId="5" borderId="0" xfId="0" applyFont="1" applyFill="1" applyAlignment="1">
      <alignment horizontal="center" vertical="center" wrapText="1"/>
    </xf>
    <xf numFmtId="0" fontId="0" fillId="32" borderId="0" xfId="0" applyFill="1" applyAlignment="1">
      <alignment horizontal="center" vertical="center"/>
    </xf>
    <xf numFmtId="0" fontId="0" fillId="4" borderId="0" xfId="0" applyFill="1" applyAlignment="1">
      <alignment horizontal="center" vertical="center"/>
    </xf>
    <xf numFmtId="0" fontId="0" fillId="6" borderId="0" xfId="0" applyFill="1" applyAlignment="1">
      <alignment horizontal="left" vertical="center"/>
    </xf>
    <xf numFmtId="0" fontId="0" fillId="3" borderId="0" xfId="0" applyFill="1" applyAlignment="1">
      <alignment horizontal="left" vertical="center"/>
    </xf>
    <xf numFmtId="0" fontId="0" fillId="19" borderId="0" xfId="0" applyFill="1" applyAlignment="1">
      <alignment horizontal="left" vertical="center"/>
    </xf>
    <xf numFmtId="0" fontId="0" fillId="20" borderId="0" xfId="0" applyFill="1" applyAlignment="1">
      <alignment horizontal="left" vertical="center"/>
    </xf>
    <xf numFmtId="0" fontId="0" fillId="15" borderId="0" xfId="0" applyFill="1"/>
    <xf numFmtId="0" fontId="0" fillId="15" borderId="0" xfId="0" applyFill="1" applyAlignment="1">
      <alignment horizontal="left" vertical="center"/>
    </xf>
    <xf numFmtId="0" fontId="0" fillId="41" borderId="0" xfId="0" applyFill="1" applyAlignment="1">
      <alignment horizontal="left" vertical="center"/>
    </xf>
    <xf numFmtId="0" fontId="0" fillId="42" borderId="0" xfId="0" applyFill="1" applyAlignment="1">
      <alignment horizontal="left" vertical="center"/>
    </xf>
    <xf numFmtId="0" fontId="0" fillId="2" borderId="0" xfId="0" applyFill="1" applyAlignment="1">
      <alignment horizontal="left" vertical="center"/>
    </xf>
    <xf numFmtId="0" fontId="0" fillId="43" borderId="0" xfId="0" applyFill="1" applyAlignment="1">
      <alignment horizontal="left" vertical="center"/>
    </xf>
    <xf numFmtId="1" fontId="0" fillId="0" borderId="0" xfId="0" applyNumberFormat="1" applyAlignment="1">
      <alignment horizontal="center" vertical="center"/>
    </xf>
    <xf numFmtId="169" fontId="0" fillId="0" borderId="0" xfId="0" applyNumberFormat="1"/>
    <xf numFmtId="0" fontId="44" fillId="36" borderId="1" xfId="2" applyBorder="1" applyAlignment="1">
      <alignment horizontal="center" vertical="center"/>
    </xf>
    <xf numFmtId="0" fontId="44" fillId="36" borderId="1" xfId="2" applyBorder="1" applyAlignment="1">
      <alignment horizontal="center" vertical="center" wrapText="1"/>
    </xf>
    <xf numFmtId="0" fontId="42" fillId="30" borderId="83" xfId="0" applyFont="1" applyFill="1" applyBorder="1" applyAlignment="1">
      <alignment vertical="center" wrapText="1"/>
    </xf>
    <xf numFmtId="164" fontId="0" fillId="0" borderId="0" xfId="3" applyFont="1" applyAlignment="1">
      <alignment horizontal="center" vertical="center"/>
    </xf>
    <xf numFmtId="169" fontId="8" fillId="6" borderId="87" xfId="7" applyNumberFormat="1" applyFont="1" applyFill="1" applyAlignment="1">
      <alignment horizontal="center" vertical="center"/>
    </xf>
    <xf numFmtId="169" fontId="0" fillId="44" borderId="0" xfId="0" applyNumberFormat="1" applyFill="1" applyAlignment="1">
      <alignment horizontal="center" vertical="center"/>
    </xf>
    <xf numFmtId="0" fontId="0" fillId="7" borderId="18" xfId="0" applyFill="1" applyBorder="1" applyAlignment="1">
      <alignment horizontal="center" vertical="center"/>
    </xf>
    <xf numFmtId="0" fontId="0" fillId="20" borderId="88" xfId="0" applyFill="1" applyBorder="1" applyAlignment="1">
      <alignment horizontal="center" vertical="center"/>
    </xf>
    <xf numFmtId="0" fontId="0" fillId="45" borderId="0" xfId="0" applyFill="1" applyAlignment="1">
      <alignment horizontal="left" vertical="center"/>
    </xf>
    <xf numFmtId="0" fontId="0" fillId="46" borderId="0" xfId="0" applyFill="1" applyAlignment="1">
      <alignment horizontal="left" vertical="center"/>
    </xf>
    <xf numFmtId="0" fontId="0" fillId="47" borderId="0" xfId="0" applyFill="1" applyAlignment="1">
      <alignment horizontal="left" vertical="center"/>
    </xf>
    <xf numFmtId="169" fontId="0" fillId="6" borderId="0" xfId="0" applyNumberFormat="1" applyFill="1" applyAlignment="1">
      <alignment horizontal="center"/>
    </xf>
    <xf numFmtId="0" fontId="42" fillId="20" borderId="80" xfId="0" applyFont="1" applyFill="1" applyBorder="1" applyAlignment="1">
      <alignment vertical="center" wrapText="1"/>
    </xf>
    <xf numFmtId="16" fontId="42" fillId="30" borderId="80" xfId="0" applyNumberFormat="1" applyFont="1" applyFill="1" applyBorder="1" applyAlignment="1">
      <alignment vertical="center" wrapText="1"/>
    </xf>
    <xf numFmtId="0" fontId="53" fillId="20" borderId="1" xfId="0" applyFont="1" applyFill="1" applyBorder="1" applyAlignment="1">
      <alignment horizontal="center" vertical="center" wrapText="1"/>
    </xf>
    <xf numFmtId="0" fontId="54" fillId="6" borderId="1" xfId="0" applyFont="1" applyFill="1" applyBorder="1" applyAlignment="1">
      <alignment horizontal="center" vertical="center" wrapText="1"/>
    </xf>
    <xf numFmtId="11" fontId="53" fillId="30" borderId="1" xfId="0" applyNumberFormat="1" applyFont="1" applyFill="1" applyBorder="1" applyAlignment="1">
      <alignment horizontal="center" vertical="center" wrapText="1"/>
    </xf>
    <xf numFmtId="0" fontId="53" fillId="20" borderId="95" xfId="0" applyFont="1" applyFill="1" applyBorder="1" applyAlignment="1">
      <alignment horizontal="center" vertical="center" wrapText="1"/>
    </xf>
    <xf numFmtId="0" fontId="53" fillId="4" borderId="96" xfId="0" applyFont="1" applyFill="1" applyBorder="1" applyAlignment="1">
      <alignment horizontal="center" vertical="center" wrapText="1"/>
    </xf>
    <xf numFmtId="0" fontId="54" fillId="6" borderId="98" xfId="0" applyFont="1" applyFill="1" applyBorder="1" applyAlignment="1">
      <alignment horizontal="center" vertical="center" wrapText="1"/>
    </xf>
    <xf numFmtId="9" fontId="53" fillId="4" borderId="96" xfId="6" applyFont="1" applyFill="1" applyBorder="1" applyAlignment="1">
      <alignment horizontal="center" vertical="center" wrapText="1"/>
    </xf>
    <xf numFmtId="9" fontId="53" fillId="4" borderId="99" xfId="6" applyFont="1" applyFill="1" applyBorder="1" applyAlignment="1">
      <alignment horizontal="center" vertical="center" wrapText="1"/>
    </xf>
    <xf numFmtId="0" fontId="53" fillId="0" borderId="96" xfId="0" applyFont="1" applyBorder="1" applyAlignment="1">
      <alignment horizontal="center" vertical="center" wrapText="1"/>
    </xf>
    <xf numFmtId="9" fontId="53" fillId="0" borderId="96" xfId="6" applyFont="1" applyFill="1" applyBorder="1" applyAlignment="1">
      <alignment horizontal="center" vertical="center" wrapText="1"/>
    </xf>
    <xf numFmtId="0" fontId="54" fillId="30" borderId="1" xfId="0" applyFont="1" applyFill="1" applyBorder="1" applyAlignment="1">
      <alignment horizontal="center" vertical="center" wrapText="1"/>
    </xf>
    <xf numFmtId="0" fontId="54" fillId="30" borderId="98" xfId="0" applyFont="1" applyFill="1" applyBorder="1" applyAlignment="1">
      <alignment horizontal="center" vertical="center" wrapText="1"/>
    </xf>
    <xf numFmtId="0" fontId="0" fillId="0" borderId="0" xfId="0" applyAlignment="1">
      <alignment vertical="center" wrapText="1"/>
    </xf>
    <xf numFmtId="0" fontId="53" fillId="0" borderId="1" xfId="0" applyFont="1" applyBorder="1" applyAlignment="1">
      <alignment horizontal="center" vertical="center" wrapText="1"/>
    </xf>
    <xf numFmtId="9" fontId="53" fillId="30" borderId="100" xfId="6" applyFont="1" applyFill="1" applyBorder="1" applyAlignment="1">
      <alignment horizontal="center" vertical="center" wrapText="1"/>
    </xf>
    <xf numFmtId="14" fontId="53" fillId="30" borderId="98" xfId="0" applyNumberFormat="1" applyFont="1" applyFill="1" applyBorder="1" applyAlignment="1">
      <alignment horizontal="center" vertical="center" wrapText="1"/>
    </xf>
    <xf numFmtId="0" fontId="53" fillId="4" borderId="98" xfId="0" applyFont="1" applyFill="1" applyBorder="1" applyAlignment="1">
      <alignment horizontal="center" vertical="center" wrapText="1"/>
    </xf>
    <xf numFmtId="9" fontId="53" fillId="30" borderId="99" xfId="6" applyFont="1" applyFill="1" applyBorder="1" applyAlignment="1">
      <alignment horizontal="center" vertical="center" wrapText="1"/>
    </xf>
    <xf numFmtId="0" fontId="0" fillId="6" borderId="7" xfId="0" applyFill="1" applyBorder="1"/>
    <xf numFmtId="9" fontId="55" fillId="38" borderId="81" xfId="8" applyNumberFormat="1" applyAlignment="1">
      <alignment horizontal="center" vertical="center"/>
    </xf>
    <xf numFmtId="0" fontId="7" fillId="15" borderId="101" xfId="0" applyFont="1" applyFill="1" applyBorder="1" applyAlignment="1">
      <alignment horizontal="center" vertical="center" textRotation="90" wrapText="1"/>
    </xf>
    <xf numFmtId="0" fontId="0" fillId="0" borderId="101" xfId="0" applyBorder="1" applyAlignment="1">
      <alignment horizontal="center" vertical="center"/>
    </xf>
    <xf numFmtId="0" fontId="0" fillId="0" borderId="101" xfId="0" applyBorder="1"/>
    <xf numFmtId="0" fontId="0" fillId="0" borderId="102" xfId="0" applyBorder="1" applyAlignment="1">
      <alignment horizontal="center" vertical="center"/>
    </xf>
    <xf numFmtId="0" fontId="0" fillId="0" borderId="102" xfId="0" applyBorder="1"/>
    <xf numFmtId="0" fontId="0" fillId="48" borderId="0" xfId="0" applyFill="1" applyAlignment="1">
      <alignment horizontal="center" vertical="center"/>
    </xf>
    <xf numFmtId="0" fontId="12" fillId="2" borderId="1" xfId="0" applyFont="1" applyFill="1" applyBorder="1" applyAlignment="1">
      <alignment horizontal="center" vertical="center"/>
    </xf>
    <xf numFmtId="0" fontId="0" fillId="6" borderId="18" xfId="0" applyFill="1" applyBorder="1" applyAlignment="1">
      <alignment horizontal="center" vertical="center"/>
    </xf>
    <xf numFmtId="0" fontId="0" fillId="6" borderId="19" xfId="0" applyFill="1" applyBorder="1" applyAlignment="1">
      <alignment horizontal="center" vertical="center"/>
    </xf>
    <xf numFmtId="0" fontId="0" fillId="2" borderId="0" xfId="0" applyFill="1"/>
    <xf numFmtId="0" fontId="0" fillId="2" borderId="7" xfId="0" applyFill="1" applyBorder="1"/>
    <xf numFmtId="0" fontId="0" fillId="2" borderId="101" xfId="0" applyFill="1" applyBorder="1"/>
    <xf numFmtId="0" fontId="0" fillId="2" borderId="8" xfId="0" applyFill="1" applyBorder="1"/>
    <xf numFmtId="0" fontId="56" fillId="0" borderId="0" xfId="0" applyFont="1"/>
    <xf numFmtId="0" fontId="12" fillId="49" borderId="0" xfId="0" applyFont="1" applyFill="1" applyAlignment="1">
      <alignment horizontal="left" vertical="center"/>
    </xf>
    <xf numFmtId="16" fontId="0" fillId="0" borderId="0" xfId="0" applyNumberFormat="1"/>
    <xf numFmtId="0" fontId="47" fillId="38" borderId="104" xfId="5" applyBorder="1" applyAlignment="1">
      <alignment horizontal="left"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47" fillId="38" borderId="104" xfId="5" applyBorder="1" applyAlignment="1">
      <alignment horizontal="center" vertical="center"/>
    </xf>
    <xf numFmtId="0" fontId="0" fillId="0" borderId="0" xfId="0" applyAlignment="1">
      <alignment horizontal="left" vertical="center" wrapText="1"/>
    </xf>
    <xf numFmtId="0" fontId="47" fillId="38" borderId="84" xfId="5" applyBorder="1" applyAlignment="1">
      <alignment horizontal="center" vertical="center"/>
    </xf>
    <xf numFmtId="0" fontId="47" fillId="38" borderId="84" xfId="5" applyBorder="1" applyAlignment="1">
      <alignment horizontal="left" vertical="center"/>
    </xf>
    <xf numFmtId="0" fontId="10" fillId="50" borderId="105" xfId="9" applyBorder="1" applyAlignment="1">
      <alignment horizontal="center" vertical="center" wrapText="1"/>
    </xf>
    <xf numFmtId="0" fontId="47" fillId="38" borderId="1" xfId="5" applyBorder="1" applyAlignment="1">
      <alignment horizontal="center" vertical="center"/>
    </xf>
    <xf numFmtId="0" fontId="47" fillId="38" borderId="1" xfId="5" applyBorder="1" applyAlignment="1">
      <alignment horizontal="center" vertical="center" wrapText="1"/>
    </xf>
    <xf numFmtId="0" fontId="0" fillId="0" borderId="1" xfId="0" applyBorder="1" applyAlignment="1">
      <alignment horizontal="center" vertical="center" wrapText="1"/>
    </xf>
    <xf numFmtId="0" fontId="47" fillId="38" borderId="106" xfId="5" applyBorder="1" applyAlignment="1">
      <alignment horizontal="right" vertical="center"/>
    </xf>
    <xf numFmtId="0" fontId="47" fillId="38" borderId="106" xfId="5" applyBorder="1" applyAlignment="1">
      <alignment horizontal="right" vertical="center" wrapText="1"/>
    </xf>
    <xf numFmtId="0" fontId="0" fillId="6" borderId="1" xfId="0" applyFill="1" applyBorder="1" applyAlignment="1">
      <alignment horizontal="center"/>
    </xf>
    <xf numFmtId="0" fontId="12" fillId="2" borderId="0" xfId="0" applyFont="1" applyFill="1" applyAlignment="1">
      <alignment horizontal="left" vertical="center"/>
    </xf>
    <xf numFmtId="0" fontId="40" fillId="28" borderId="0" xfId="0" applyFont="1" applyFill="1" applyAlignment="1">
      <alignment vertical="center" wrapText="1"/>
    </xf>
    <xf numFmtId="0" fontId="57" fillId="29" borderId="80" xfId="0" applyFont="1" applyFill="1" applyBorder="1" applyAlignment="1">
      <alignment vertical="center" wrapText="1"/>
    </xf>
    <xf numFmtId="0" fontId="57" fillId="29" borderId="80" xfId="0" applyFont="1" applyFill="1" applyBorder="1" applyAlignment="1">
      <alignment horizontal="left" vertical="center" wrapText="1"/>
    </xf>
    <xf numFmtId="0" fontId="57" fillId="29" borderId="80" xfId="0" applyFont="1" applyFill="1" applyBorder="1" applyAlignment="1">
      <alignment horizontal="center" vertical="center" wrapText="1"/>
    </xf>
    <xf numFmtId="0" fontId="58" fillId="30" borderId="80" xfId="0" applyFont="1" applyFill="1" applyBorder="1" applyAlignment="1">
      <alignment vertical="center" wrapText="1"/>
    </xf>
    <xf numFmtId="0" fontId="58" fillId="30" borderId="80" xfId="0" applyFont="1" applyFill="1" applyBorder="1" applyAlignment="1">
      <alignment horizontal="left" vertical="center" wrapText="1"/>
    </xf>
    <xf numFmtId="0" fontId="58" fillId="30" borderId="80" xfId="0" applyFont="1" applyFill="1" applyBorder="1" applyAlignment="1">
      <alignment horizontal="center" vertical="center" wrapText="1"/>
    </xf>
    <xf numFmtId="0" fontId="0" fillId="41" borderId="3" xfId="0" applyFill="1" applyBorder="1" applyAlignment="1">
      <alignment horizontal="center" vertical="center"/>
    </xf>
    <xf numFmtId="174" fontId="0" fillId="0" borderId="0" xfId="0" applyNumberFormat="1"/>
    <xf numFmtId="0" fontId="5" fillId="0" borderId="0" xfId="0" applyFont="1" applyAlignment="1">
      <alignment horizontal="center"/>
    </xf>
    <xf numFmtId="0" fontId="56" fillId="0" borderId="0" xfId="0" applyFont="1" applyAlignment="1">
      <alignment horizontal="center"/>
    </xf>
    <xf numFmtId="20" fontId="0" fillId="0" borderId="0" xfId="0" applyNumberFormat="1" applyAlignment="1">
      <alignment horizontal="center"/>
    </xf>
    <xf numFmtId="0" fontId="59" fillId="40" borderId="87" xfId="7" applyFont="1" applyAlignment="1">
      <alignment horizontal="center" vertical="center"/>
    </xf>
    <xf numFmtId="0" fontId="47" fillId="38" borderId="106" xfId="5" applyBorder="1" applyAlignment="1">
      <alignment horizontal="center"/>
    </xf>
    <xf numFmtId="0" fontId="0" fillId="0" borderId="0" xfId="0" applyAlignment="1">
      <alignment horizontal="right"/>
    </xf>
    <xf numFmtId="0" fontId="0" fillId="0" borderId="88" xfId="0" applyBorder="1" applyAlignment="1">
      <alignment horizontal="center" vertical="center"/>
    </xf>
    <xf numFmtId="16" fontId="0" fillId="0" borderId="1" xfId="0" applyNumberFormat="1" applyBorder="1" applyAlignment="1">
      <alignment horizontal="center" vertical="center"/>
    </xf>
    <xf numFmtId="14" fontId="0" fillId="0" borderId="1" xfId="0" applyNumberFormat="1" applyBorder="1" applyAlignment="1">
      <alignment horizontal="center" vertical="center"/>
    </xf>
    <xf numFmtId="0" fontId="0" fillId="0" borderId="0" xfId="0" quotePrefix="1"/>
    <xf numFmtId="0" fontId="61" fillId="0" borderId="1" xfId="0" applyFont="1" applyBorder="1" applyAlignment="1">
      <alignment horizontal="center" vertical="center"/>
    </xf>
    <xf numFmtId="0" fontId="61" fillId="0" borderId="18" xfId="0" applyFont="1" applyBorder="1" applyAlignment="1">
      <alignment horizontal="center" vertical="center"/>
    </xf>
    <xf numFmtId="0" fontId="55" fillId="38" borderId="81" xfId="8" applyAlignment="1">
      <alignment horizontal="center" vertical="center"/>
    </xf>
    <xf numFmtId="0" fontId="47" fillId="38" borderId="106" xfId="5" applyBorder="1" applyAlignment="1">
      <alignment horizontal="center" vertical="center"/>
    </xf>
    <xf numFmtId="174" fontId="0" fillId="0" borderId="0" xfId="0" applyNumberFormat="1" applyAlignment="1">
      <alignment vertical="center"/>
    </xf>
    <xf numFmtId="20" fontId="0" fillId="0" borderId="0" xfId="0" applyNumberFormat="1" applyAlignment="1">
      <alignment horizontal="center" vertical="center"/>
    </xf>
    <xf numFmtId="0" fontId="62" fillId="30" borderId="80" xfId="0" applyFont="1" applyFill="1" applyBorder="1" applyAlignment="1">
      <alignment horizontal="left" vertical="center" wrapText="1"/>
    </xf>
    <xf numFmtId="0" fontId="62" fillId="30" borderId="80" xfId="0" applyFont="1" applyFill="1" applyBorder="1" applyAlignment="1">
      <alignment horizontal="center" vertical="center" wrapText="1"/>
    </xf>
    <xf numFmtId="0" fontId="62" fillId="30" borderId="80" xfId="0" applyFont="1" applyFill="1" applyBorder="1" applyAlignment="1">
      <alignment vertical="center" wrapText="1"/>
    </xf>
    <xf numFmtId="0" fontId="0" fillId="30" borderId="0" xfId="0" applyFill="1"/>
    <xf numFmtId="0" fontId="53" fillId="30" borderId="0" xfId="0" applyFont="1" applyFill="1"/>
    <xf numFmtId="0" fontId="53" fillId="30" borderId="0" xfId="0" applyFont="1" applyFill="1" applyAlignment="1">
      <alignment vertical="center" wrapText="1"/>
    </xf>
    <xf numFmtId="0" fontId="53" fillId="30" borderId="17" xfId="0" applyFont="1" applyFill="1" applyBorder="1" applyAlignment="1">
      <alignment horizontal="center" vertical="center"/>
    </xf>
    <xf numFmtId="0" fontId="53" fillId="30" borderId="11" xfId="0" applyFont="1" applyFill="1" applyBorder="1" applyAlignment="1">
      <alignment horizontal="center" vertical="center"/>
    </xf>
    <xf numFmtId="0" fontId="0" fillId="19" borderId="3" xfId="0" applyFill="1" applyBorder="1" applyAlignment="1">
      <alignment horizontal="center" vertical="center"/>
    </xf>
    <xf numFmtId="16" fontId="0" fillId="0" borderId="20" xfId="0" applyNumberFormat="1" applyBorder="1" applyAlignment="1">
      <alignment horizontal="center" vertical="center"/>
    </xf>
    <xf numFmtId="49" fontId="0" fillId="0" borderId="0" xfId="0" applyNumberFormat="1" applyAlignment="1">
      <alignment horizontal="center" vertical="center"/>
    </xf>
    <xf numFmtId="0" fontId="60" fillId="20" borderId="3" xfId="0" applyFont="1" applyFill="1" applyBorder="1" applyAlignment="1">
      <alignment horizontal="center" vertical="center"/>
    </xf>
    <xf numFmtId="0" fontId="60" fillId="6" borderId="16" xfId="0" applyFont="1" applyFill="1" applyBorder="1"/>
    <xf numFmtId="0" fontId="64" fillId="29" borderId="80" xfId="0" applyFont="1" applyFill="1" applyBorder="1" applyAlignment="1">
      <alignment vertical="center" wrapText="1"/>
    </xf>
    <xf numFmtId="0" fontId="64" fillId="29" borderId="80" xfId="0" applyFont="1" applyFill="1" applyBorder="1" applyAlignment="1">
      <alignment horizontal="left" vertical="center" wrapText="1"/>
    </xf>
    <xf numFmtId="0" fontId="64" fillId="29" borderId="80" xfId="0" applyFont="1" applyFill="1" applyBorder="1" applyAlignment="1">
      <alignment horizontal="center" vertical="center" wrapText="1"/>
    </xf>
    <xf numFmtId="0" fontId="56" fillId="0" borderId="0" xfId="0" applyFont="1" applyAlignment="1">
      <alignment horizontal="left"/>
    </xf>
    <xf numFmtId="0" fontId="62" fillId="51" borderId="80" xfId="0" applyFont="1" applyFill="1" applyBorder="1" applyAlignment="1">
      <alignment vertical="center" wrapText="1"/>
    </xf>
    <xf numFmtId="0" fontId="56" fillId="30" borderId="80" xfId="0" applyFont="1" applyFill="1" applyBorder="1" applyAlignment="1">
      <alignment vertical="center" wrapText="1"/>
    </xf>
    <xf numFmtId="0" fontId="62" fillId="29" borderId="80" xfId="0" applyFont="1" applyFill="1" applyBorder="1" applyAlignment="1">
      <alignment vertical="center" wrapText="1"/>
    </xf>
    <xf numFmtId="0" fontId="56" fillId="29" borderId="80" xfId="0" applyFont="1" applyFill="1" applyBorder="1" applyAlignment="1">
      <alignment vertical="center" wrapText="1"/>
    </xf>
    <xf numFmtId="0" fontId="65" fillId="0" borderId="1" xfId="0" applyFont="1" applyBorder="1" applyAlignment="1">
      <alignment horizontal="center" vertical="center" wrapText="1"/>
    </xf>
    <xf numFmtId="0" fontId="65" fillId="2" borderId="1" xfId="0" applyFont="1" applyFill="1" applyBorder="1" applyAlignment="1">
      <alignment horizontal="center" vertical="center" wrapText="1"/>
    </xf>
    <xf numFmtId="0" fontId="65" fillId="6" borderId="1" xfId="0" applyFont="1" applyFill="1" applyBorder="1" applyAlignment="1">
      <alignment horizontal="center" vertical="center" wrapText="1"/>
    </xf>
    <xf numFmtId="0" fontId="65" fillId="30" borderId="1" xfId="0" applyFont="1" applyFill="1" applyBorder="1" applyAlignment="1">
      <alignment horizontal="center" vertical="center" wrapText="1"/>
    </xf>
    <xf numFmtId="14" fontId="65" fillId="0" borderId="1" xfId="0" applyNumberFormat="1" applyFont="1" applyBorder="1" applyAlignment="1">
      <alignment horizontal="center" vertical="center" wrapText="1"/>
    </xf>
    <xf numFmtId="0" fontId="65" fillId="0" borderId="95" xfId="0" applyFont="1" applyBorder="1" applyAlignment="1">
      <alignment horizontal="center" vertical="center" wrapText="1"/>
    </xf>
    <xf numFmtId="0" fontId="65" fillId="52" borderId="96" xfId="0" applyFont="1" applyFill="1" applyBorder="1" applyAlignment="1">
      <alignment horizontal="center" vertical="center" wrapText="1"/>
    </xf>
    <xf numFmtId="0" fontId="65" fillId="30" borderId="95" xfId="0" applyFont="1" applyFill="1" applyBorder="1" applyAlignment="1">
      <alignment horizontal="center" vertical="center" wrapText="1"/>
    </xf>
    <xf numFmtId="0" fontId="65" fillId="0" borderId="97" xfId="0" applyFont="1" applyBorder="1" applyAlignment="1">
      <alignment horizontal="center" vertical="center" wrapText="1"/>
    </xf>
    <xf numFmtId="0" fontId="65" fillId="0" borderId="98" xfId="0" applyFont="1" applyBorder="1" applyAlignment="1">
      <alignment horizontal="center" vertical="center" wrapText="1"/>
    </xf>
    <xf numFmtId="0" fontId="65" fillId="6" borderId="98" xfId="0" applyFont="1" applyFill="1" applyBorder="1" applyAlignment="1">
      <alignment horizontal="center" vertical="center" wrapText="1"/>
    </xf>
    <xf numFmtId="14" fontId="65" fillId="0" borderId="98" xfId="0" applyNumberFormat="1" applyFont="1" applyBorder="1" applyAlignment="1">
      <alignment horizontal="center" vertical="center" wrapText="1"/>
    </xf>
    <xf numFmtId="0" fontId="65" fillId="52" borderId="99" xfId="0" applyFont="1" applyFill="1" applyBorder="1" applyAlignment="1">
      <alignment horizontal="center" vertical="center" wrapText="1"/>
    </xf>
    <xf numFmtId="0" fontId="53" fillId="0" borderId="0" xfId="0" applyFont="1" applyAlignment="1">
      <alignment vertical="center"/>
    </xf>
    <xf numFmtId="0" fontId="62" fillId="0" borderId="80" xfId="0" applyFont="1" applyBorder="1" applyAlignment="1">
      <alignment vertical="center"/>
    </xf>
    <xf numFmtId="0" fontId="66" fillId="29" borderId="80" xfId="0" applyFont="1" applyFill="1" applyBorder="1" applyAlignment="1">
      <alignment vertical="center" wrapText="1"/>
    </xf>
    <xf numFmtId="0" fontId="62" fillId="30" borderId="83" xfId="0" applyFont="1" applyFill="1" applyBorder="1" applyAlignment="1">
      <alignment vertical="center" wrapText="1"/>
    </xf>
    <xf numFmtId="0" fontId="0" fillId="24" borderId="0" xfId="0" applyFill="1" applyAlignment="1">
      <alignment horizontal="left" vertical="center"/>
    </xf>
    <xf numFmtId="0" fontId="0" fillId="24" borderId="0" xfId="0" applyFill="1"/>
    <xf numFmtId="22" fontId="0" fillId="24" borderId="0" xfId="0" applyNumberFormat="1" applyFill="1"/>
    <xf numFmtId="169" fontId="6" fillId="12" borderId="0" xfId="0" applyNumberFormat="1" applyFont="1" applyFill="1" applyAlignment="1">
      <alignment horizontal="center"/>
    </xf>
    <xf numFmtId="0" fontId="11" fillId="24" borderId="0" xfId="0" applyFont="1" applyFill="1" applyAlignment="1">
      <alignment horizontal="left" vertical="center"/>
    </xf>
    <xf numFmtId="0" fontId="0" fillId="0" borderId="108" xfId="0" applyBorder="1" applyAlignment="1">
      <alignment horizontal="center" vertical="center"/>
    </xf>
    <xf numFmtId="0" fontId="0" fillId="7" borderId="108" xfId="0" applyFill="1" applyBorder="1" applyAlignment="1">
      <alignment horizontal="center" vertical="center"/>
    </xf>
    <xf numFmtId="10" fontId="0" fillId="0" borderId="0" xfId="0" applyNumberFormat="1"/>
    <xf numFmtId="0" fontId="65" fillId="0" borderId="0" xfId="0" applyFont="1" applyAlignment="1">
      <alignment horizontal="center" vertical="center" wrapText="1"/>
    </xf>
    <xf numFmtId="0" fontId="65" fillId="3" borderId="0" xfId="0" applyFont="1" applyFill="1" applyAlignment="1">
      <alignment horizontal="center" vertical="center" wrapText="1"/>
    </xf>
    <xf numFmtId="0" fontId="0" fillId="6" borderId="0" xfId="0" applyFill="1"/>
    <xf numFmtId="10" fontId="0" fillId="6" borderId="0" xfId="0" applyNumberFormat="1" applyFill="1"/>
    <xf numFmtId="0" fontId="67" fillId="0" borderId="0" xfId="0" applyFont="1" applyAlignment="1">
      <alignment horizontal="center" vertical="center" wrapText="1"/>
    </xf>
    <xf numFmtId="0" fontId="11" fillId="0" borderId="0" xfId="0" applyFont="1"/>
    <xf numFmtId="16" fontId="60" fillId="0" borderId="1" xfId="0" applyNumberFormat="1" applyFont="1" applyBorder="1" applyAlignment="1">
      <alignment horizontal="center" vertical="center"/>
    </xf>
    <xf numFmtId="0" fontId="60" fillId="19" borderId="3" xfId="0" applyFont="1" applyFill="1" applyBorder="1" applyAlignment="1">
      <alignment horizontal="center" vertical="center"/>
    </xf>
    <xf numFmtId="0" fontId="10" fillId="2" borderId="0" xfId="0" applyFont="1" applyFill="1" applyAlignment="1">
      <alignment horizontal="center"/>
    </xf>
    <xf numFmtId="0" fontId="54" fillId="53" borderId="1" xfId="0" applyFont="1" applyFill="1" applyBorder="1" applyAlignment="1">
      <alignment horizontal="center" vertical="center" wrapText="1"/>
    </xf>
    <xf numFmtId="0" fontId="69" fillId="30" borderId="95" xfId="0" applyFont="1" applyFill="1" applyBorder="1" applyAlignment="1">
      <alignment horizontal="center" vertical="center" wrapText="1"/>
    </xf>
    <xf numFmtId="0" fontId="69" fillId="30" borderId="1" xfId="0" applyFont="1" applyFill="1" applyBorder="1" applyAlignment="1">
      <alignment horizontal="center" vertical="center" wrapText="1"/>
    </xf>
    <xf numFmtId="0" fontId="69" fillId="6" borderId="1" xfId="0" applyFont="1" applyFill="1" applyBorder="1" applyAlignment="1">
      <alignment horizontal="center" vertical="center" wrapText="1"/>
    </xf>
    <xf numFmtId="0" fontId="70" fillId="30" borderId="1" xfId="0" applyFont="1" applyFill="1" applyBorder="1" applyAlignment="1">
      <alignment horizontal="center" vertical="center" wrapText="1"/>
    </xf>
    <xf numFmtId="14" fontId="69" fillId="30" borderId="1" xfId="0" applyNumberFormat="1" applyFont="1" applyFill="1" applyBorder="1" applyAlignment="1">
      <alignment horizontal="center" vertical="center" wrapText="1"/>
    </xf>
    <xf numFmtId="0" fontId="69" fillId="52" borderId="1" xfId="0" applyFont="1" applyFill="1" applyBorder="1" applyAlignment="1">
      <alignment horizontal="center" vertical="center" wrapText="1"/>
    </xf>
    <xf numFmtId="0" fontId="70" fillId="53" borderId="1" xfId="0" applyFont="1" applyFill="1" applyBorder="1" applyAlignment="1">
      <alignment horizontal="center" vertical="center" wrapText="1"/>
    </xf>
    <xf numFmtId="0" fontId="69" fillId="30" borderId="97" xfId="0" applyFont="1" applyFill="1" applyBorder="1" applyAlignment="1">
      <alignment horizontal="center" vertical="center" wrapText="1"/>
    </xf>
    <xf numFmtId="0" fontId="69" fillId="30" borderId="98" xfId="0" applyFont="1" applyFill="1" applyBorder="1" applyAlignment="1">
      <alignment horizontal="center" vertical="center" wrapText="1"/>
    </xf>
    <xf numFmtId="0" fontId="69" fillId="6" borderId="98" xfId="0" applyFont="1" applyFill="1" applyBorder="1" applyAlignment="1">
      <alignment horizontal="center" vertical="center" wrapText="1"/>
    </xf>
    <xf numFmtId="0" fontId="70" fillId="30" borderId="98" xfId="0" applyFont="1" applyFill="1" applyBorder="1" applyAlignment="1">
      <alignment horizontal="center" vertical="center" wrapText="1"/>
    </xf>
    <xf numFmtId="14" fontId="69" fillId="30" borderId="98" xfId="0" applyNumberFormat="1" applyFont="1" applyFill="1" applyBorder="1" applyAlignment="1">
      <alignment horizontal="center" vertical="center" wrapText="1"/>
    </xf>
    <xf numFmtId="0" fontId="69" fillId="52" borderId="98" xfId="0" applyFont="1" applyFill="1" applyBorder="1" applyAlignment="1">
      <alignment horizontal="center" vertical="center" wrapText="1"/>
    </xf>
    <xf numFmtId="0" fontId="69" fillId="19" borderId="95" xfId="0" applyFont="1" applyFill="1" applyBorder="1" applyAlignment="1">
      <alignment horizontal="center" vertical="center" wrapText="1"/>
    </xf>
    <xf numFmtId="0" fontId="72" fillId="0" borderId="1" xfId="0" applyFont="1" applyBorder="1" applyAlignment="1">
      <alignment horizontal="center" vertical="center"/>
    </xf>
    <xf numFmtId="0" fontId="72" fillId="0" borderId="109" xfId="0" applyFont="1" applyBorder="1" applyAlignment="1">
      <alignment horizontal="center" vertical="center"/>
    </xf>
    <xf numFmtId="0" fontId="72" fillId="0" borderId="110" xfId="0" applyFont="1" applyBorder="1" applyAlignment="1">
      <alignment horizontal="center" vertical="center"/>
    </xf>
    <xf numFmtId="0" fontId="53" fillId="52" borderId="96" xfId="0" applyFont="1" applyFill="1" applyBorder="1" applyAlignment="1">
      <alignment horizontal="center" vertical="center" wrapText="1"/>
    </xf>
    <xf numFmtId="0" fontId="11" fillId="40" borderId="87" xfId="7" applyFont="1" applyAlignment="1">
      <alignment horizontal="center" vertical="center"/>
    </xf>
    <xf numFmtId="0" fontId="73" fillId="0" borderId="0" xfId="10"/>
    <xf numFmtId="0" fontId="69" fillId="30" borderId="18" xfId="0" applyFont="1" applyFill="1" applyBorder="1" applyAlignment="1">
      <alignment horizontal="center" vertical="center" wrapText="1"/>
    </xf>
    <xf numFmtId="0" fontId="69" fillId="30" borderId="19" xfId="0" applyFont="1" applyFill="1" applyBorder="1" applyAlignment="1">
      <alignment horizontal="center" vertical="center" wrapText="1"/>
    </xf>
    <xf numFmtId="0" fontId="53" fillId="52" borderId="99" xfId="0" applyFont="1" applyFill="1" applyBorder="1" applyAlignment="1">
      <alignment horizontal="center" vertical="center" wrapText="1"/>
    </xf>
    <xf numFmtId="0" fontId="0" fillId="0" borderId="109" xfId="0" applyBorder="1" applyAlignment="1">
      <alignment horizontal="center" vertical="center"/>
    </xf>
    <xf numFmtId="0" fontId="0" fillId="0" borderId="110" xfId="0" applyBorder="1" applyAlignment="1">
      <alignment horizontal="center" vertical="center"/>
    </xf>
    <xf numFmtId="0" fontId="0" fillId="0" borderId="111" xfId="0" applyBorder="1" applyAlignment="1">
      <alignment horizontal="center" vertical="center"/>
    </xf>
    <xf numFmtId="0" fontId="53" fillId="30" borderId="112" xfId="0" applyFont="1" applyFill="1" applyBorder="1" applyAlignment="1">
      <alignment horizontal="center" vertical="center" wrapText="1"/>
    </xf>
    <xf numFmtId="169" fontId="0" fillId="0" borderId="0" xfId="0" quotePrefix="1" applyNumberFormat="1" applyAlignment="1">
      <alignment horizontal="center" vertical="center"/>
    </xf>
    <xf numFmtId="0" fontId="65" fillId="0" borderId="113" xfId="0" applyFont="1" applyBorder="1" applyAlignment="1">
      <alignment vertical="center" wrapText="1"/>
    </xf>
    <xf numFmtId="0" fontId="74" fillId="54" borderId="114" xfId="0" applyFont="1" applyFill="1" applyBorder="1" applyAlignment="1">
      <alignment horizontal="center" vertical="center" wrapText="1"/>
    </xf>
    <xf numFmtId="0" fontId="74" fillId="54" borderId="115" xfId="0" applyFont="1" applyFill="1" applyBorder="1" applyAlignment="1">
      <alignment horizontal="center" vertical="center" wrapText="1"/>
    </xf>
    <xf numFmtId="0" fontId="74" fillId="54" borderId="116" xfId="0" applyFont="1" applyFill="1" applyBorder="1" applyAlignment="1">
      <alignment horizontal="center" vertical="center" wrapText="1"/>
    </xf>
    <xf numFmtId="0" fontId="65" fillId="0" borderId="96" xfId="0" applyFont="1" applyBorder="1" applyAlignment="1">
      <alignment horizontal="center" vertical="center" wrapText="1"/>
    </xf>
    <xf numFmtId="0" fontId="65" fillId="6" borderId="99" xfId="0" applyFont="1" applyFill="1" applyBorder="1" applyAlignment="1">
      <alignment horizontal="center" vertical="center" wrapText="1"/>
    </xf>
    <xf numFmtId="0" fontId="0" fillId="19" borderId="7" xfId="0" applyFill="1" applyBorder="1"/>
    <xf numFmtId="0" fontId="65" fillId="0" borderId="113" xfId="0" applyFont="1" applyBorder="1" applyAlignment="1">
      <alignment horizontal="right" vertical="center" wrapText="1"/>
    </xf>
    <xf numFmtId="0" fontId="67" fillId="20" borderId="99" xfId="0" applyFont="1" applyFill="1" applyBorder="1" applyAlignment="1">
      <alignment horizontal="center" vertical="center" wrapText="1"/>
    </xf>
    <xf numFmtId="16" fontId="12" fillId="2" borderId="1" xfId="0" applyNumberFormat="1" applyFont="1" applyFill="1" applyBorder="1" applyAlignment="1">
      <alignment horizontal="center" vertical="center"/>
    </xf>
    <xf numFmtId="0" fontId="0" fillId="6" borderId="8" xfId="0" applyFill="1" applyBorder="1"/>
    <xf numFmtId="0" fontId="75" fillId="28" borderId="80" xfId="0" applyFont="1" applyFill="1" applyBorder="1" applyAlignment="1">
      <alignment vertical="center" wrapText="1"/>
    </xf>
    <xf numFmtId="0" fontId="72" fillId="0" borderId="0" xfId="0" applyFont="1" applyAlignment="1">
      <alignment horizontal="left"/>
    </xf>
    <xf numFmtId="0" fontId="72" fillId="0" borderId="0" xfId="0" applyFont="1" applyAlignment="1">
      <alignment horizontal="center"/>
    </xf>
    <xf numFmtId="0" fontId="76" fillId="29" borderId="80" xfId="0" applyFont="1" applyFill="1" applyBorder="1" applyAlignment="1">
      <alignment vertical="center" wrapText="1"/>
    </xf>
    <xf numFmtId="0" fontId="76" fillId="29" borderId="80" xfId="0" applyFont="1" applyFill="1" applyBorder="1" applyAlignment="1">
      <alignment horizontal="left" vertical="center" wrapText="1"/>
    </xf>
    <xf numFmtId="0" fontId="76" fillId="29" borderId="80" xfId="0" applyFont="1" applyFill="1" applyBorder="1" applyAlignment="1">
      <alignment horizontal="center" vertical="center" wrapText="1"/>
    </xf>
    <xf numFmtId="0" fontId="77" fillId="30" borderId="80" xfId="0" applyFont="1" applyFill="1" applyBorder="1" applyAlignment="1">
      <alignment vertical="center" wrapText="1"/>
    </xf>
    <xf numFmtId="0" fontId="77" fillId="30" borderId="80" xfId="0" applyFont="1" applyFill="1" applyBorder="1" applyAlignment="1">
      <alignment horizontal="left" vertical="center" wrapText="1"/>
    </xf>
    <xf numFmtId="0" fontId="78" fillId="0" borderId="0" xfId="0" applyFont="1" applyAlignment="1">
      <alignment horizontal="left"/>
    </xf>
    <xf numFmtId="0" fontId="77" fillId="30" borderId="80" xfId="0" applyFont="1" applyFill="1" applyBorder="1" applyAlignment="1">
      <alignment horizontal="center" vertical="center" wrapText="1"/>
    </xf>
    <xf numFmtId="0" fontId="78" fillId="30" borderId="80" xfId="0" applyFont="1" applyFill="1" applyBorder="1" applyAlignment="1">
      <alignment vertical="center" wrapText="1"/>
    </xf>
    <xf numFmtId="0" fontId="8" fillId="0" borderId="0" xfId="0" applyFont="1" applyAlignment="1">
      <alignment horizontal="left" vertical="center"/>
    </xf>
    <xf numFmtId="0" fontId="0" fillId="19" borderId="1" xfId="0" applyFill="1" applyBorder="1" applyAlignment="1">
      <alignment horizontal="center" vertical="center"/>
    </xf>
    <xf numFmtId="11" fontId="0" fillId="0" borderId="20" xfId="0" applyNumberFormat="1" applyBorder="1" applyAlignment="1">
      <alignment horizontal="center" vertical="center"/>
    </xf>
    <xf numFmtId="0" fontId="80" fillId="0" borderId="0" xfId="0" applyFont="1" applyAlignment="1">
      <alignment vertical="center"/>
    </xf>
    <xf numFmtId="0" fontId="11" fillId="0" borderId="0" xfId="0" applyFont="1" applyAlignment="1">
      <alignment horizontal="center" vertical="center" wrapText="1"/>
    </xf>
    <xf numFmtId="0" fontId="0" fillId="0" borderId="109" xfId="0" applyBorder="1"/>
    <xf numFmtId="0" fontId="11" fillId="40" borderId="1" xfId="7" applyFont="1" applyBorder="1" applyAlignment="1">
      <alignment horizontal="center" vertical="center"/>
    </xf>
    <xf numFmtId="0" fontId="0" fillId="0" borderId="1" xfId="0" applyBorder="1"/>
    <xf numFmtId="14" fontId="0" fillId="0" borderId="1" xfId="0" applyNumberFormat="1" applyBorder="1"/>
    <xf numFmtId="3" fontId="0" fillId="0" borderId="0" xfId="0" applyNumberFormat="1"/>
    <xf numFmtId="2" fontId="0" fillId="0" borderId="0" xfId="0" applyNumberFormat="1" applyAlignment="1">
      <alignment vertical="center" wrapText="1"/>
    </xf>
    <xf numFmtId="2" fontId="0" fillId="0" borderId="0" xfId="0" applyNumberFormat="1"/>
    <xf numFmtId="0" fontId="81" fillId="56" borderId="1" xfId="0" applyFont="1" applyFill="1" applyBorder="1" applyAlignment="1">
      <alignment horizontal="center" vertical="center" wrapText="1"/>
    </xf>
    <xf numFmtId="0" fontId="81" fillId="30" borderId="1" xfId="0" applyFont="1" applyFill="1" applyBorder="1" applyAlignment="1">
      <alignment horizontal="center" vertical="center" wrapText="1"/>
    </xf>
    <xf numFmtId="0" fontId="81" fillId="56" borderId="20" xfId="0" applyFont="1" applyFill="1" applyBorder="1" applyAlignment="1">
      <alignment horizontal="center" vertical="center" wrapText="1"/>
    </xf>
    <xf numFmtId="0" fontId="81" fillId="30" borderId="20" xfId="0" applyFont="1" applyFill="1" applyBorder="1" applyAlignment="1">
      <alignment horizontal="center" vertical="center" wrapText="1"/>
    </xf>
    <xf numFmtId="0" fontId="51" fillId="5" borderId="114" xfId="0" applyFont="1" applyFill="1" applyBorder="1" applyAlignment="1">
      <alignment horizontal="center" vertical="center" wrapText="1"/>
    </xf>
    <xf numFmtId="0" fontId="51" fillId="5" borderId="115" xfId="0" applyFont="1" applyFill="1" applyBorder="1" applyAlignment="1">
      <alignment horizontal="center" vertical="center" wrapText="1"/>
    </xf>
    <xf numFmtId="0" fontId="52" fillId="5" borderId="115" xfId="0" applyFont="1" applyFill="1" applyBorder="1" applyAlignment="1">
      <alignment horizontal="center" vertical="center" wrapText="1"/>
    </xf>
    <xf numFmtId="0" fontId="51" fillId="5" borderId="116" xfId="0" applyFont="1" applyFill="1" applyBorder="1" applyAlignment="1">
      <alignment horizontal="center" vertical="center" wrapText="1"/>
    </xf>
    <xf numFmtId="0" fontId="81" fillId="56" borderId="95" xfId="0" applyFont="1" applyFill="1" applyBorder="1" applyAlignment="1">
      <alignment horizontal="center" vertical="center" wrapText="1"/>
    </xf>
    <xf numFmtId="0" fontId="81" fillId="56" borderId="96" xfId="0" applyFont="1" applyFill="1" applyBorder="1" applyAlignment="1">
      <alignment horizontal="center" vertical="center" wrapText="1"/>
    </xf>
    <xf numFmtId="0" fontId="81" fillId="30" borderId="95" xfId="0" applyFont="1" applyFill="1" applyBorder="1" applyAlignment="1">
      <alignment horizontal="center" vertical="center" wrapText="1"/>
    </xf>
    <xf numFmtId="0" fontId="81" fillId="30" borderId="96" xfId="0" applyFont="1" applyFill="1" applyBorder="1" applyAlignment="1">
      <alignment horizontal="center" vertical="center" wrapText="1"/>
    </xf>
    <xf numFmtId="0" fontId="81" fillId="56" borderId="112" xfId="0" applyFont="1" applyFill="1" applyBorder="1" applyAlignment="1">
      <alignment horizontal="center" vertical="center" wrapText="1"/>
    </xf>
    <xf numFmtId="0" fontId="81" fillId="56" borderId="117" xfId="0" applyFont="1" applyFill="1" applyBorder="1" applyAlignment="1">
      <alignment horizontal="center" vertical="center" wrapText="1"/>
    </xf>
    <xf numFmtId="0" fontId="81" fillId="30" borderId="112" xfId="0" applyFont="1" applyFill="1" applyBorder="1" applyAlignment="1">
      <alignment horizontal="center" vertical="center" wrapText="1"/>
    </xf>
    <xf numFmtId="0" fontId="81" fillId="30" borderId="117" xfId="0" applyFont="1" applyFill="1" applyBorder="1" applyAlignment="1">
      <alignment horizontal="center" vertical="center" wrapText="1"/>
    </xf>
    <xf numFmtId="0" fontId="81" fillId="56" borderId="97" xfId="0" applyFont="1" applyFill="1" applyBorder="1" applyAlignment="1">
      <alignment horizontal="center" vertical="center" wrapText="1"/>
    </xf>
    <xf numFmtId="0" fontId="81" fillId="56" borderId="98" xfId="0" applyFont="1" applyFill="1" applyBorder="1" applyAlignment="1">
      <alignment horizontal="center" vertical="center" wrapText="1"/>
    </xf>
    <xf numFmtId="0" fontId="81" fillId="56" borderId="99" xfId="0" applyFont="1" applyFill="1" applyBorder="1" applyAlignment="1">
      <alignment horizontal="center" vertical="center" wrapText="1"/>
    </xf>
    <xf numFmtId="0" fontId="11" fillId="6" borderId="1" xfId="0" applyFont="1" applyFill="1" applyBorder="1" applyAlignment="1">
      <alignment horizontal="center"/>
    </xf>
    <xf numFmtId="0" fontId="72" fillId="29" borderId="80" xfId="0" applyFont="1" applyFill="1" applyBorder="1" applyAlignment="1">
      <alignment vertical="center" wrapText="1"/>
    </xf>
    <xf numFmtId="0" fontId="72" fillId="0" borderId="0" xfId="0" applyFont="1"/>
    <xf numFmtId="9" fontId="57" fillId="29" borderId="80" xfId="0" applyNumberFormat="1" applyFont="1" applyFill="1" applyBorder="1" applyAlignment="1">
      <alignment horizontal="right" vertical="center" wrapText="1"/>
    </xf>
    <xf numFmtId="9" fontId="58" fillId="30" borderId="80" xfId="0" applyNumberFormat="1" applyFont="1" applyFill="1" applyBorder="1" applyAlignment="1">
      <alignment horizontal="right" vertical="center" wrapText="1"/>
    </xf>
    <xf numFmtId="0" fontId="72" fillId="30" borderId="80" xfId="0" applyFont="1" applyFill="1" applyBorder="1" applyAlignment="1">
      <alignment vertical="center" wrapText="1"/>
    </xf>
    <xf numFmtId="0" fontId="0" fillId="0" borderId="0" xfId="0" applyAlignment="1">
      <alignment horizontal="center" vertical="center" wrapText="1"/>
    </xf>
    <xf numFmtId="0" fontId="58" fillId="30" borderId="83" xfId="0" applyFont="1" applyFill="1" applyBorder="1" applyAlignment="1">
      <alignment vertical="center" wrapText="1"/>
    </xf>
    <xf numFmtId="0" fontId="57" fillId="30" borderId="80" xfId="0" applyFont="1" applyFill="1" applyBorder="1" applyAlignment="1">
      <alignment vertical="center" wrapText="1"/>
    </xf>
    <xf numFmtId="0" fontId="82" fillId="28" borderId="80" xfId="0" applyFont="1" applyFill="1" applyBorder="1" applyAlignment="1">
      <alignment vertical="center" wrapText="1"/>
    </xf>
    <xf numFmtId="0" fontId="83" fillId="0" borderId="0" xfId="0" applyFont="1" applyAlignment="1">
      <alignment horizontal="left"/>
    </xf>
    <xf numFmtId="0" fontId="83" fillId="0" borderId="0" xfId="0" applyFont="1" applyAlignment="1">
      <alignment horizontal="center"/>
    </xf>
    <xf numFmtId="0" fontId="84" fillId="29" borderId="80" xfId="0" applyFont="1" applyFill="1" applyBorder="1" applyAlignment="1">
      <alignment vertical="center" wrapText="1"/>
    </xf>
    <xf numFmtId="0" fontId="84" fillId="29" borderId="80" xfId="0" applyFont="1" applyFill="1" applyBorder="1" applyAlignment="1">
      <alignment horizontal="left" vertical="center" wrapText="1"/>
    </xf>
    <xf numFmtId="9" fontId="84" fillId="29" borderId="80" xfId="0" applyNumberFormat="1" applyFont="1" applyFill="1" applyBorder="1" applyAlignment="1">
      <alignment horizontal="right" vertical="center" wrapText="1"/>
    </xf>
    <xf numFmtId="0" fontId="85" fillId="30" borderId="80" xfId="0" applyFont="1" applyFill="1" applyBorder="1" applyAlignment="1">
      <alignment vertical="center" wrapText="1"/>
    </xf>
    <xf numFmtId="0" fontId="85" fillId="30" borderId="80" xfId="0" applyFont="1" applyFill="1" applyBorder="1" applyAlignment="1">
      <alignment horizontal="left" vertical="center" wrapText="1"/>
    </xf>
    <xf numFmtId="0" fontId="85" fillId="30" borderId="80" xfId="0" applyFont="1" applyFill="1" applyBorder="1" applyAlignment="1">
      <alignment horizontal="center" vertical="center" wrapText="1"/>
    </xf>
    <xf numFmtId="9" fontId="85" fillId="30" borderId="80" xfId="0" applyNumberFormat="1" applyFont="1" applyFill="1" applyBorder="1" applyAlignment="1">
      <alignment horizontal="right" vertical="center" wrapText="1"/>
    </xf>
    <xf numFmtId="0" fontId="84" fillId="30" borderId="80" xfId="0" applyFont="1" applyFill="1" applyBorder="1" applyAlignment="1">
      <alignment vertical="center" wrapText="1"/>
    </xf>
    <xf numFmtId="0" fontId="83" fillId="29" borderId="80" xfId="0" applyFont="1" applyFill="1" applyBorder="1" applyAlignment="1">
      <alignment vertical="center" wrapText="1"/>
    </xf>
    <xf numFmtId="0" fontId="83" fillId="30" borderId="80" xfId="0" applyFont="1" applyFill="1" applyBorder="1" applyAlignment="1">
      <alignment vertical="center" wrapText="1"/>
    </xf>
    <xf numFmtId="0" fontId="86" fillId="28" borderId="80" xfId="0" applyFont="1" applyFill="1" applyBorder="1" applyAlignment="1">
      <alignment vertical="center" wrapText="1"/>
    </xf>
    <xf numFmtId="0" fontId="87" fillId="28" borderId="80" xfId="0" applyFont="1" applyFill="1" applyBorder="1" applyAlignment="1">
      <alignment vertical="center" wrapText="1"/>
    </xf>
    <xf numFmtId="16" fontId="0" fillId="0" borderId="0" xfId="0" applyNumberFormat="1" applyAlignment="1">
      <alignment horizontal="center" vertical="center"/>
    </xf>
    <xf numFmtId="9" fontId="64" fillId="29" borderId="80" xfId="0" applyNumberFormat="1" applyFont="1" applyFill="1" applyBorder="1" applyAlignment="1">
      <alignment horizontal="right" vertical="center" wrapText="1"/>
    </xf>
    <xf numFmtId="9" fontId="62" fillId="30" borderId="80" xfId="0" applyNumberFormat="1" applyFont="1" applyFill="1" applyBorder="1" applyAlignment="1">
      <alignment horizontal="right" vertical="center" wrapText="1"/>
    </xf>
    <xf numFmtId="16" fontId="0" fillId="6" borderId="0" xfId="0" applyNumberFormat="1" applyFill="1" applyAlignment="1">
      <alignment horizontal="center" vertical="center"/>
    </xf>
    <xf numFmtId="16" fontId="0" fillId="2" borderId="0" xfId="0" applyNumberFormat="1" applyFill="1" applyAlignment="1">
      <alignment horizontal="center" vertical="center"/>
    </xf>
    <xf numFmtId="0" fontId="0" fillId="0" borderId="119" xfId="0" applyBorder="1"/>
    <xf numFmtId="0" fontId="0" fillId="0" borderId="122" xfId="0" applyBorder="1"/>
    <xf numFmtId="0" fontId="0" fillId="0" borderId="123" xfId="0" applyBorder="1"/>
    <xf numFmtId="0" fontId="0" fillId="0" borderId="127" xfId="0" applyBorder="1"/>
    <xf numFmtId="0" fontId="11" fillId="57" borderId="124" xfId="12" applyFont="1" applyBorder="1" applyAlignment="1">
      <alignment horizontal="center" vertical="center"/>
    </xf>
    <xf numFmtId="0" fontId="11" fillId="57" borderId="125" xfId="12" applyFont="1" applyBorder="1" applyAlignment="1">
      <alignment horizontal="center" vertical="center"/>
    </xf>
    <xf numFmtId="0" fontId="11" fillId="57" borderId="2" xfId="12" applyFont="1" applyBorder="1" applyAlignment="1">
      <alignment horizontal="center" vertical="center"/>
    </xf>
    <xf numFmtId="0" fontId="0" fillId="11" borderId="118" xfId="0" applyFill="1" applyBorder="1"/>
    <xf numFmtId="0" fontId="0" fillId="11" borderId="120" xfId="0" applyFill="1" applyBorder="1"/>
    <xf numFmtId="0" fontId="0" fillId="11" borderId="121" xfId="0" applyFill="1" applyBorder="1"/>
    <xf numFmtId="0" fontId="0" fillId="11" borderId="126" xfId="0" applyFill="1" applyBorder="1"/>
    <xf numFmtId="0" fontId="0" fillId="11" borderId="119" xfId="0" applyFill="1" applyBorder="1"/>
    <xf numFmtId="0" fontId="0" fillId="11" borderId="122" xfId="0" applyFill="1" applyBorder="1"/>
    <xf numFmtId="0" fontId="0" fillId="11" borderId="123" xfId="0" applyFill="1" applyBorder="1"/>
    <xf numFmtId="0" fontId="0" fillId="11" borderId="127" xfId="0" applyFill="1" applyBorder="1"/>
    <xf numFmtId="0" fontId="0" fillId="11" borderId="1" xfId="0" applyFill="1" applyBorder="1"/>
    <xf numFmtId="0" fontId="0" fillId="11" borderId="128" xfId="0" applyFill="1" applyBorder="1"/>
    <xf numFmtId="0" fontId="0" fillId="2" borderId="3" xfId="0" applyFill="1" applyBorder="1" applyAlignment="1">
      <alignment horizontal="center" vertical="center"/>
    </xf>
    <xf numFmtId="0" fontId="57" fillId="29" borderId="129" xfId="0" applyFont="1" applyFill="1" applyBorder="1" applyAlignment="1">
      <alignment vertical="center" wrapText="1"/>
    </xf>
    <xf numFmtId="0" fontId="58" fillId="30" borderId="129" xfId="0" applyFont="1" applyFill="1" applyBorder="1" applyAlignment="1">
      <alignment vertical="center" wrapText="1"/>
    </xf>
    <xf numFmtId="0" fontId="75" fillId="28" borderId="129" xfId="0" applyFont="1" applyFill="1" applyBorder="1" applyAlignment="1">
      <alignment vertical="center" wrapText="1"/>
    </xf>
    <xf numFmtId="0" fontId="11" fillId="0" borderId="0" xfId="0" applyFont="1" applyAlignment="1">
      <alignment horizontal="center" vertical="center"/>
    </xf>
    <xf numFmtId="0" fontId="56" fillId="0" borderId="1" xfId="0" applyFont="1" applyBorder="1"/>
    <xf numFmtId="0" fontId="43" fillId="35" borderId="1" xfId="1" applyBorder="1"/>
    <xf numFmtId="175" fontId="43" fillId="35" borderId="1" xfId="1" applyNumberFormat="1" applyBorder="1"/>
    <xf numFmtId="175" fontId="0" fillId="0" borderId="1" xfId="0" applyNumberFormat="1" applyBorder="1" applyAlignment="1">
      <alignment horizontal="center" vertical="center"/>
    </xf>
    <xf numFmtId="0" fontId="41" fillId="30" borderId="80" xfId="0" applyFont="1" applyFill="1" applyBorder="1" applyAlignment="1">
      <alignment vertical="center" wrapText="1"/>
    </xf>
    <xf numFmtId="22" fontId="0" fillId="0" borderId="0" xfId="0" applyNumberFormat="1" applyAlignment="1">
      <alignment horizontal="center" vertical="center"/>
    </xf>
    <xf numFmtId="0" fontId="64" fillId="29" borderId="129" xfId="0" applyFont="1" applyFill="1" applyBorder="1" applyAlignment="1">
      <alignment vertical="center" wrapText="1"/>
    </xf>
    <xf numFmtId="0" fontId="62" fillId="30" borderId="129" xfId="0" applyFont="1" applyFill="1" applyBorder="1" applyAlignment="1">
      <alignment vertical="center" wrapText="1"/>
    </xf>
    <xf numFmtId="0" fontId="86" fillId="28" borderId="129" xfId="0" applyFont="1" applyFill="1" applyBorder="1" applyAlignment="1">
      <alignment vertical="center" wrapText="1"/>
    </xf>
    <xf numFmtId="0" fontId="64" fillId="30" borderId="80" xfId="0" applyFont="1" applyFill="1" applyBorder="1" applyAlignment="1">
      <alignment vertical="center" wrapText="1"/>
    </xf>
    <xf numFmtId="0" fontId="0" fillId="34" borderId="3" xfId="0" applyFill="1" applyBorder="1" applyAlignment="1">
      <alignment horizontal="center" vertical="center"/>
    </xf>
    <xf numFmtId="0" fontId="88" fillId="28" borderId="80" xfId="0" applyFont="1" applyFill="1" applyBorder="1" applyAlignment="1">
      <alignment vertical="center" wrapText="1"/>
    </xf>
    <xf numFmtId="0" fontId="0" fillId="19" borderId="88" xfId="0" applyFill="1" applyBorder="1" applyAlignment="1">
      <alignment horizontal="center" vertical="center"/>
    </xf>
    <xf numFmtId="16" fontId="0" fillId="0" borderId="3" xfId="0" applyNumberFormat="1" applyBorder="1" applyAlignment="1">
      <alignment horizontal="center" vertical="center"/>
    </xf>
    <xf numFmtId="3" fontId="0" fillId="0" borderId="1" xfId="0" applyNumberFormat="1" applyBorder="1"/>
    <xf numFmtId="4" fontId="0" fillId="0" borderId="1" xfId="0" applyNumberFormat="1" applyBorder="1"/>
    <xf numFmtId="0" fontId="10" fillId="5" borderId="0" xfId="0" applyFont="1" applyFill="1" applyAlignment="1">
      <alignment horizontal="center" vertical="center"/>
    </xf>
    <xf numFmtId="2" fontId="0" fillId="0" borderId="1" xfId="0" applyNumberFormat="1" applyBorder="1"/>
    <xf numFmtId="2" fontId="0" fillId="0" borderId="1" xfId="0" applyNumberFormat="1" applyBorder="1" applyAlignment="1">
      <alignment horizontal="center" vertical="center"/>
    </xf>
    <xf numFmtId="0" fontId="43" fillId="34" borderId="1" xfId="1" applyFill="1" applyBorder="1" applyAlignment="1">
      <alignment horizontal="center" vertical="center"/>
    </xf>
    <xf numFmtId="0" fontId="11" fillId="6" borderId="0" xfId="0" applyFont="1" applyFill="1"/>
    <xf numFmtId="0" fontId="11" fillId="0" borderId="1" xfId="0" applyFont="1" applyBorder="1"/>
    <xf numFmtId="0" fontId="11" fillId="6" borderId="1" xfId="0" applyFont="1" applyFill="1" applyBorder="1" applyAlignment="1">
      <alignment horizontal="center" vertical="center"/>
    </xf>
    <xf numFmtId="169" fontId="65" fillId="0" borderId="1" xfId="0" applyNumberFormat="1" applyFont="1" applyBorder="1" applyAlignment="1">
      <alignment horizontal="center" vertical="center" wrapText="1"/>
    </xf>
    <xf numFmtId="169" fontId="65" fillId="0" borderId="96" xfId="0" applyNumberFormat="1" applyFont="1" applyBorder="1" applyAlignment="1">
      <alignment horizontal="center" vertical="center" wrapText="1"/>
    </xf>
    <xf numFmtId="164" fontId="65" fillId="6" borderId="99" xfId="3" applyFont="1" applyFill="1" applyBorder="1" applyAlignment="1">
      <alignment horizontal="center" vertical="center" wrapText="1"/>
    </xf>
    <xf numFmtId="164" fontId="67" fillId="20" borderId="99" xfId="3" applyFont="1" applyFill="1" applyBorder="1" applyAlignment="1">
      <alignment horizontal="center" vertical="center" wrapText="1"/>
    </xf>
    <xf numFmtId="164" fontId="65" fillId="0" borderId="1" xfId="3" applyFont="1" applyBorder="1" applyAlignment="1">
      <alignment horizontal="center" vertical="center" wrapText="1"/>
    </xf>
    <xf numFmtId="164" fontId="65" fillId="0" borderId="96" xfId="3" applyFont="1" applyBorder="1" applyAlignment="1">
      <alignment horizontal="center" vertical="center" wrapText="1"/>
    </xf>
    <xf numFmtId="164" fontId="65" fillId="0" borderId="113" xfId="3" applyFont="1" applyBorder="1" applyAlignment="1">
      <alignment vertical="center" wrapText="1"/>
    </xf>
    <xf numFmtId="0" fontId="65" fillId="3" borderId="113" xfId="0" applyFont="1" applyFill="1" applyBorder="1" applyAlignment="1">
      <alignment horizontal="center" vertical="center" wrapText="1"/>
    </xf>
    <xf numFmtId="0" fontId="65" fillId="3" borderId="113" xfId="0" applyFont="1" applyFill="1" applyBorder="1" applyAlignment="1">
      <alignment vertical="center" wrapText="1"/>
    </xf>
    <xf numFmtId="0" fontId="0" fillId="41" borderId="1" xfId="0" applyFill="1" applyBorder="1"/>
    <xf numFmtId="164" fontId="0" fillId="41" borderId="1" xfId="0" applyNumberFormat="1" applyFill="1" applyBorder="1"/>
    <xf numFmtId="0" fontId="83" fillId="0" borderId="1" xfId="0" applyFont="1" applyBorder="1"/>
    <xf numFmtId="0" fontId="83" fillId="0" borderId="1" xfId="0" applyFont="1" applyBorder="1" applyAlignment="1">
      <alignment horizontal="center" vertical="center"/>
    </xf>
    <xf numFmtId="0" fontId="89" fillId="55" borderId="1" xfId="11" applyFont="1" applyBorder="1" applyAlignment="1">
      <alignment horizontal="center" vertical="center"/>
    </xf>
    <xf numFmtId="0" fontId="83" fillId="0" borderId="1" xfId="0" applyFont="1" applyBorder="1" applyAlignment="1">
      <alignment horizontal="left" vertical="center" wrapText="1"/>
    </xf>
    <xf numFmtId="14" fontId="83" fillId="0" borderId="1" xfId="0" applyNumberFormat="1" applyFont="1" applyBorder="1" applyAlignment="1">
      <alignment horizontal="center" vertical="center"/>
    </xf>
    <xf numFmtId="0" fontId="83" fillId="0" borderId="1" xfId="0" applyFont="1" applyBorder="1" applyAlignment="1">
      <alignment wrapText="1"/>
    </xf>
    <xf numFmtId="0" fontId="83" fillId="0" borderId="1" xfId="0" applyFont="1" applyBorder="1" applyAlignment="1">
      <alignment vertical="center"/>
    </xf>
    <xf numFmtId="0" fontId="91" fillId="30" borderId="131" xfId="0" applyFont="1" applyFill="1" applyBorder="1" applyAlignment="1">
      <alignment horizontal="left" vertical="center" wrapText="1" indent="1"/>
    </xf>
    <xf numFmtId="0" fontId="91" fillId="0" borderId="0" xfId="0" applyFont="1"/>
    <xf numFmtId="16" fontId="0" fillId="0" borderId="88" xfId="0" applyNumberFormat="1" applyBorder="1" applyAlignment="1">
      <alignment horizontal="center" vertical="center"/>
    </xf>
    <xf numFmtId="14" fontId="0" fillId="0" borderId="3" xfId="0" applyNumberFormat="1" applyBorder="1" applyAlignment="1">
      <alignment horizontal="center" vertical="center"/>
    </xf>
    <xf numFmtId="0" fontId="0" fillId="7" borderId="1" xfId="0" applyFill="1" applyBorder="1" applyAlignment="1">
      <alignment horizontal="center" vertical="center"/>
    </xf>
    <xf numFmtId="14" fontId="0" fillId="0" borderId="0" xfId="0" applyNumberFormat="1" applyAlignment="1">
      <alignment horizontal="center" vertical="center"/>
    </xf>
    <xf numFmtId="176" fontId="0" fillId="0" borderId="0" xfId="0" applyNumberFormat="1"/>
    <xf numFmtId="0" fontId="42" fillId="29" borderId="80" xfId="0" applyFont="1" applyFill="1" applyBorder="1" applyAlignment="1">
      <alignment vertical="center" wrapText="1"/>
    </xf>
    <xf numFmtId="0" fontId="0" fillId="2" borderId="16" xfId="0" applyFill="1" applyBorder="1"/>
    <xf numFmtId="0" fontId="92" fillId="30" borderId="80" xfId="0" applyFont="1" applyFill="1" applyBorder="1" applyAlignment="1">
      <alignment vertical="center" wrapText="1"/>
    </xf>
    <xf numFmtId="0" fontId="92" fillId="30" borderId="80" xfId="0" applyFont="1" applyFill="1" applyBorder="1" applyAlignment="1">
      <alignment horizontal="left" vertical="center" wrapText="1"/>
    </xf>
    <xf numFmtId="0" fontId="92" fillId="30" borderId="80" xfId="0" applyFont="1" applyFill="1" applyBorder="1" applyAlignment="1">
      <alignment horizontal="center" vertical="center" wrapText="1"/>
    </xf>
    <xf numFmtId="9" fontId="92" fillId="30" borderId="80" xfId="0" applyNumberFormat="1" applyFont="1" applyFill="1" applyBorder="1" applyAlignment="1">
      <alignment horizontal="right" vertical="center" wrapText="1"/>
    </xf>
    <xf numFmtId="0" fontId="93" fillId="29" borderId="80" xfId="0" applyFont="1" applyFill="1" applyBorder="1" applyAlignment="1">
      <alignment vertical="center" wrapText="1"/>
    </xf>
    <xf numFmtId="0" fontId="5" fillId="0" borderId="0" xfId="0" applyFont="1" applyAlignment="1">
      <alignment horizontal="left"/>
    </xf>
    <xf numFmtId="9" fontId="93" fillId="29" borderId="80" xfId="0" applyNumberFormat="1" applyFont="1" applyFill="1" applyBorder="1" applyAlignment="1">
      <alignment horizontal="right" vertical="center" wrapText="1"/>
    </xf>
    <xf numFmtId="0" fontId="92" fillId="30" borderId="0" xfId="0" applyFont="1" applyFill="1" applyAlignment="1">
      <alignment vertical="center" wrapText="1"/>
    </xf>
    <xf numFmtId="14" fontId="0" fillId="0" borderId="88" xfId="0" applyNumberFormat="1" applyBorder="1" applyAlignment="1">
      <alignment horizontal="center" vertical="center"/>
    </xf>
    <xf numFmtId="0" fontId="65" fillId="56" borderId="1" xfId="0" applyFont="1" applyFill="1" applyBorder="1" applyAlignment="1">
      <alignment horizontal="center" vertical="center" wrapText="1"/>
    </xf>
    <xf numFmtId="0" fontId="65" fillId="56" borderId="132" xfId="0" applyFont="1" applyFill="1" applyBorder="1" applyAlignment="1">
      <alignment horizontal="center" vertical="center" wrapText="1"/>
    </xf>
    <xf numFmtId="0" fontId="65" fillId="0" borderId="132" xfId="0" applyFont="1" applyBorder="1" applyAlignment="1">
      <alignment horizontal="center" vertical="center" wrapText="1"/>
    </xf>
    <xf numFmtId="0" fontId="65" fillId="56" borderId="95" xfId="0" applyFont="1" applyFill="1" applyBorder="1" applyAlignment="1">
      <alignment horizontal="center" vertical="center" wrapText="1"/>
    </xf>
    <xf numFmtId="0" fontId="65" fillId="6" borderId="96" xfId="0" applyFont="1" applyFill="1" applyBorder="1" applyAlignment="1">
      <alignment horizontal="center" vertical="center" wrapText="1"/>
    </xf>
    <xf numFmtId="0" fontId="65" fillId="6" borderId="95" xfId="0" applyFont="1" applyFill="1" applyBorder="1" applyAlignment="1">
      <alignment horizontal="center" vertical="center" wrapText="1"/>
    </xf>
    <xf numFmtId="0" fontId="65" fillId="56" borderId="133" xfId="0" applyFont="1" applyFill="1" applyBorder="1" applyAlignment="1">
      <alignment horizontal="center" vertical="center" wrapText="1"/>
    </xf>
    <xf numFmtId="0" fontId="65" fillId="6" borderId="134" xfId="0" applyFont="1" applyFill="1" applyBorder="1" applyAlignment="1">
      <alignment horizontal="center" vertical="center" wrapText="1"/>
    </xf>
    <xf numFmtId="0" fontId="65" fillId="0" borderId="133" xfId="0" applyFont="1" applyBorder="1" applyAlignment="1">
      <alignment horizontal="center" vertical="center" wrapText="1"/>
    </xf>
    <xf numFmtId="0" fontId="65" fillId="56" borderId="134" xfId="0" applyFont="1" applyFill="1" applyBorder="1" applyAlignment="1">
      <alignment horizontal="center" vertical="center" wrapText="1"/>
    </xf>
    <xf numFmtId="0" fontId="12" fillId="2" borderId="18" xfId="0" applyFont="1" applyFill="1" applyBorder="1" applyAlignment="1">
      <alignment horizontal="center" vertical="center"/>
    </xf>
    <xf numFmtId="0" fontId="12" fillId="2" borderId="20" xfId="0" applyFont="1" applyFill="1" applyBorder="1" applyAlignment="1">
      <alignment horizontal="center" vertical="center"/>
    </xf>
    <xf numFmtId="0" fontId="94" fillId="5" borderId="1" xfId="0" applyFont="1" applyFill="1" applyBorder="1" applyAlignment="1">
      <alignment horizontal="center" vertical="center" wrapText="1"/>
    </xf>
    <xf numFmtId="0" fontId="94" fillId="5" borderId="18" xfId="0" applyFont="1" applyFill="1" applyBorder="1" applyAlignment="1">
      <alignment horizontal="center" vertical="center" wrapText="1"/>
    </xf>
    <xf numFmtId="0" fontId="81" fillId="30" borderId="89" xfId="0" applyFont="1" applyFill="1" applyBorder="1" applyAlignment="1">
      <alignment horizontal="center" vertical="center" wrapText="1"/>
    </xf>
    <xf numFmtId="0" fontId="81" fillId="30" borderId="108" xfId="0" applyFont="1" applyFill="1" applyBorder="1" applyAlignment="1">
      <alignment horizontal="center" vertical="center" wrapText="1"/>
    </xf>
    <xf numFmtId="0" fontId="85" fillId="6" borderId="80" xfId="0" applyFont="1" applyFill="1" applyBorder="1" applyAlignment="1">
      <alignment vertical="center" wrapText="1"/>
    </xf>
    <xf numFmtId="0" fontId="85" fillId="51" borderId="80" xfId="0" applyFont="1" applyFill="1" applyBorder="1" applyAlignment="1">
      <alignment vertical="center" wrapText="1"/>
    </xf>
    <xf numFmtId="0" fontId="84" fillId="29" borderId="136" xfId="0" applyFont="1" applyFill="1" applyBorder="1" applyAlignment="1">
      <alignment horizontal="left" vertical="center" wrapText="1"/>
    </xf>
    <xf numFmtId="0" fontId="85" fillId="30" borderId="135" xfId="0" applyFont="1" applyFill="1" applyBorder="1" applyAlignment="1">
      <alignment vertical="center" wrapText="1"/>
    </xf>
    <xf numFmtId="0" fontId="83" fillId="0" borderId="1" xfId="0" applyFont="1" applyBorder="1" applyAlignment="1">
      <alignment horizontal="left"/>
    </xf>
    <xf numFmtId="0" fontId="83" fillId="0" borderId="1" xfId="0" applyFont="1" applyBorder="1" applyAlignment="1">
      <alignment horizontal="center"/>
    </xf>
    <xf numFmtId="0" fontId="85" fillId="30" borderId="129" xfId="0" applyFont="1" applyFill="1" applyBorder="1" applyAlignment="1">
      <alignment vertical="center" wrapText="1"/>
    </xf>
    <xf numFmtId="0" fontId="0" fillId="19" borderId="0" xfId="0" applyFill="1"/>
    <xf numFmtId="0" fontId="95" fillId="30" borderId="80" xfId="0" applyFont="1" applyFill="1" applyBorder="1" applyAlignment="1">
      <alignment vertical="center" wrapText="1"/>
    </xf>
    <xf numFmtId="0" fontId="95" fillId="2" borderId="80" xfId="0" applyFont="1" applyFill="1" applyBorder="1" applyAlignment="1">
      <alignment vertical="center" wrapText="1"/>
    </xf>
    <xf numFmtId="9" fontId="95" fillId="30" borderId="80" xfId="0" applyNumberFormat="1" applyFont="1" applyFill="1" applyBorder="1" applyAlignment="1">
      <alignment horizontal="right" vertical="center" wrapText="1"/>
    </xf>
    <xf numFmtId="0" fontId="42" fillId="6" borderId="80" xfId="0" applyFont="1" applyFill="1" applyBorder="1" applyAlignment="1">
      <alignment vertical="center" wrapText="1"/>
    </xf>
    <xf numFmtId="0" fontId="42" fillId="51" borderId="80" xfId="0" applyFont="1" applyFill="1" applyBorder="1" applyAlignment="1">
      <alignment vertical="center" wrapText="1"/>
    </xf>
    <xf numFmtId="0" fontId="0" fillId="19" borderId="19" xfId="0" applyFill="1" applyBorder="1" applyAlignment="1">
      <alignment horizontal="center" vertical="center"/>
    </xf>
    <xf numFmtId="0" fontId="0" fillId="19" borderId="18" xfId="0" applyFill="1" applyBorder="1" applyAlignment="1">
      <alignment horizontal="center" vertical="center"/>
    </xf>
    <xf numFmtId="0" fontId="42" fillId="30" borderId="0" xfId="0" applyFont="1" applyFill="1" applyAlignment="1">
      <alignment vertical="center" wrapText="1"/>
    </xf>
    <xf numFmtId="0" fontId="0" fillId="58" borderId="110" xfId="0" applyFill="1" applyBorder="1" applyAlignment="1">
      <alignment horizontal="center" vertical="center"/>
    </xf>
    <xf numFmtId="0" fontId="0" fillId="58" borderId="1" xfId="0" applyFill="1" applyBorder="1" applyAlignment="1">
      <alignment horizontal="center" vertical="center"/>
    </xf>
    <xf numFmtId="0" fontId="11" fillId="0" borderId="1" xfId="0" applyFont="1" applyBorder="1" applyAlignment="1">
      <alignment horizontal="left" vertical="center"/>
    </xf>
    <xf numFmtId="177" fontId="0" fillId="58" borderId="1" xfId="0" applyNumberFormat="1" applyFill="1" applyBorder="1" applyAlignment="1">
      <alignment horizontal="center" vertical="center"/>
    </xf>
    <xf numFmtId="49" fontId="0" fillId="58" borderId="1" xfId="0" applyNumberFormat="1" applyFill="1" applyBorder="1" applyAlignment="1">
      <alignment horizontal="center" vertical="center"/>
    </xf>
    <xf numFmtId="2" fontId="0" fillId="58" borderId="1" xfId="0" applyNumberFormat="1" applyFill="1" applyBorder="1" applyAlignment="1">
      <alignment horizontal="center" vertical="center"/>
    </xf>
    <xf numFmtId="0" fontId="11" fillId="0" borderId="0" xfId="0" applyFont="1" applyAlignment="1">
      <alignment horizontal="left" vertical="center"/>
    </xf>
    <xf numFmtId="177" fontId="0" fillId="58" borderId="20" xfId="0" applyNumberFormat="1" applyFill="1" applyBorder="1" applyAlignment="1">
      <alignment horizontal="center"/>
    </xf>
    <xf numFmtId="2" fontId="0" fillId="58" borderId="20" xfId="0" applyNumberFormat="1" applyFill="1" applyBorder="1" applyAlignment="1">
      <alignment horizontal="center"/>
    </xf>
    <xf numFmtId="2" fontId="0" fillId="42" borderId="1" xfId="0" applyNumberFormat="1" applyFill="1" applyBorder="1" applyAlignment="1">
      <alignment horizontal="center"/>
    </xf>
    <xf numFmtId="0" fontId="12" fillId="59" borderId="3" xfId="0" applyFont="1" applyFill="1" applyBorder="1" applyAlignment="1">
      <alignment horizontal="left" vertical="center"/>
    </xf>
    <xf numFmtId="2" fontId="11" fillId="60" borderId="1" xfId="0" applyNumberFormat="1" applyFont="1" applyFill="1" applyBorder="1" applyAlignment="1">
      <alignment horizontal="center" vertical="center"/>
    </xf>
    <xf numFmtId="2" fontId="11" fillId="60" borderId="20" xfId="0" applyNumberFormat="1" applyFont="1" applyFill="1" applyBorder="1" applyAlignment="1">
      <alignment horizontal="center"/>
    </xf>
    <xf numFmtId="2" fontId="11" fillId="6" borderId="1" xfId="0" applyNumberFormat="1" applyFont="1" applyFill="1" applyBorder="1" applyAlignment="1">
      <alignment horizontal="center"/>
    </xf>
    <xf numFmtId="0" fontId="11" fillId="41" borderId="1" xfId="0" applyFont="1" applyFill="1" applyBorder="1" applyAlignment="1">
      <alignment horizontal="center" vertical="center"/>
    </xf>
    <xf numFmtId="2" fontId="11" fillId="6" borderId="1" xfId="0" applyNumberFormat="1" applyFont="1" applyFill="1" applyBorder="1" applyAlignment="1">
      <alignment horizontal="center" vertical="center"/>
    </xf>
    <xf numFmtId="9" fontId="0" fillId="0" borderId="0" xfId="6" applyFont="1"/>
    <xf numFmtId="9" fontId="0" fillId="0" borderId="0" xfId="6" applyFont="1" applyAlignment="1">
      <alignment wrapText="1"/>
    </xf>
    <xf numFmtId="9" fontId="0" fillId="0" borderId="0" xfId="6" applyFont="1" applyAlignment="1">
      <alignment horizontal="left" indent="1"/>
    </xf>
    <xf numFmtId="0" fontId="3" fillId="5" borderId="1" xfId="0" applyFont="1" applyFill="1" applyBorder="1" applyAlignment="1">
      <alignment horizontal="center" vertical="center"/>
    </xf>
    <xf numFmtId="0" fontId="4" fillId="5" borderId="1" xfId="0" applyFont="1" applyFill="1" applyBorder="1" applyAlignment="1">
      <alignment horizontal="center" vertical="center"/>
    </xf>
    <xf numFmtId="0" fontId="3" fillId="5" borderId="137" xfId="0" applyFont="1" applyFill="1" applyBorder="1" applyAlignment="1">
      <alignment horizontal="center" vertical="center"/>
    </xf>
    <xf numFmtId="0" fontId="0" fillId="0" borderId="20" xfId="0" applyBorder="1" applyAlignment="1">
      <alignment horizontal="center"/>
    </xf>
    <xf numFmtId="0" fontId="11" fillId="6" borderId="89" xfId="0" applyFont="1" applyFill="1" applyBorder="1" applyAlignment="1">
      <alignment horizontal="center" vertical="center"/>
    </xf>
    <xf numFmtId="16" fontId="0" fillId="0" borderId="1" xfId="0" applyNumberFormat="1" applyBorder="1" applyAlignment="1">
      <alignment horizontal="center"/>
    </xf>
    <xf numFmtId="9" fontId="0" fillId="0" borderId="0" xfId="6" applyFont="1" applyBorder="1"/>
    <xf numFmtId="0" fontId="42" fillId="56" borderId="80" xfId="0" applyFont="1" applyFill="1" applyBorder="1" applyAlignment="1">
      <alignment vertical="center" wrapText="1"/>
    </xf>
    <xf numFmtId="0" fontId="0" fillId="14" borderId="3" xfId="0" applyFill="1" applyBorder="1" applyAlignment="1">
      <alignment horizontal="left" vertical="center"/>
    </xf>
    <xf numFmtId="0" fontId="0" fillId="9" borderId="3" xfId="0" applyFill="1" applyBorder="1" applyAlignment="1">
      <alignment horizontal="left" vertical="center"/>
    </xf>
    <xf numFmtId="0" fontId="0" fillId="8" borderId="3" xfId="0" applyFill="1" applyBorder="1" applyAlignment="1">
      <alignment horizontal="left" vertical="center"/>
    </xf>
    <xf numFmtId="0" fontId="0" fillId="42" borderId="3" xfId="0" applyFill="1" applyBorder="1" applyAlignment="1">
      <alignment horizontal="left" vertical="center"/>
    </xf>
    <xf numFmtId="0" fontId="0" fillId="23" borderId="3" xfId="0" applyFill="1" applyBorder="1" applyAlignment="1">
      <alignment horizontal="left" vertical="center"/>
    </xf>
    <xf numFmtId="0" fontId="0" fillId="15" borderId="88" xfId="0" applyFill="1" applyBorder="1" applyAlignment="1">
      <alignment horizontal="left" vertical="center"/>
    </xf>
    <xf numFmtId="0" fontId="0" fillId="41" borderId="3" xfId="0" applyFill="1" applyBorder="1" applyAlignment="1">
      <alignment horizontal="left" vertical="center"/>
    </xf>
    <xf numFmtId="0" fontId="0" fillId="0" borderId="0" xfId="0" applyAlignment="1">
      <alignment horizontal="left" indent="1"/>
    </xf>
    <xf numFmtId="179" fontId="0" fillId="0" borderId="0" xfId="0" applyNumberFormat="1" applyAlignment="1">
      <alignment horizontal="center"/>
    </xf>
    <xf numFmtId="0" fontId="0" fillId="0" borderId="0" xfId="0" applyAlignment="1">
      <alignment vertical="center"/>
    </xf>
    <xf numFmtId="178" fontId="0" fillId="0" borderId="0" xfId="0" applyNumberFormat="1" applyAlignment="1">
      <alignment vertical="center"/>
    </xf>
    <xf numFmtId="178" fontId="0" fillId="0" borderId="0" xfId="0" applyNumberFormat="1" applyAlignment="1">
      <alignment horizontal="center" vertical="center"/>
    </xf>
    <xf numFmtId="180" fontId="0" fillId="0" borderId="0" xfId="0" applyNumberFormat="1" applyAlignment="1">
      <alignment horizontal="center" vertical="center"/>
    </xf>
    <xf numFmtId="179" fontId="0" fillId="0" borderId="0" xfId="0" applyNumberFormat="1" applyAlignment="1">
      <alignment horizontal="center" vertical="center"/>
    </xf>
    <xf numFmtId="0" fontId="0" fillId="0" borderId="0" xfId="0" applyAlignment="1">
      <alignment horizontal="left" wrapText="1" indent="1"/>
    </xf>
    <xf numFmtId="181" fontId="0" fillId="0" borderId="0" xfId="0" applyNumberFormat="1" applyAlignment="1">
      <alignment horizontal="center"/>
    </xf>
    <xf numFmtId="181" fontId="0" fillId="0" borderId="0" xfId="0" applyNumberFormat="1" applyAlignment="1">
      <alignment horizontal="center" vertical="center"/>
    </xf>
    <xf numFmtId="182" fontId="0" fillId="0" borderId="0" xfId="0" applyNumberFormat="1" applyAlignment="1">
      <alignment horizontal="center"/>
    </xf>
    <xf numFmtId="178" fontId="0" fillId="6" borderId="0" xfId="0" applyNumberFormat="1" applyFill="1"/>
    <xf numFmtId="178" fontId="0" fillId="6" borderId="0" xfId="0" applyNumberFormat="1" applyFill="1" applyAlignment="1">
      <alignment horizontal="center" vertical="center"/>
    </xf>
    <xf numFmtId="183" fontId="0" fillId="0" borderId="0" xfId="0" applyNumberFormat="1" applyAlignment="1">
      <alignment horizontal="center" vertical="center"/>
    </xf>
    <xf numFmtId="184" fontId="0" fillId="0" borderId="0" xfId="3" applyNumberFormat="1" applyFont="1"/>
    <xf numFmtId="184" fontId="0" fillId="0" borderId="0" xfId="3" applyNumberFormat="1" applyFont="1" applyAlignment="1">
      <alignment vertical="center"/>
    </xf>
    <xf numFmtId="184" fontId="0" fillId="6" borderId="0" xfId="0" applyNumberFormat="1" applyFill="1"/>
    <xf numFmtId="0" fontId="4" fillId="5" borderId="0" xfId="0" applyFont="1" applyFill="1" applyAlignment="1">
      <alignment horizontal="center" vertical="center" wrapText="1"/>
    </xf>
    <xf numFmtId="164" fontId="0" fillId="0" borderId="1" xfId="3" applyFont="1" applyBorder="1"/>
    <xf numFmtId="0" fontId="0" fillId="0" borderId="1" xfId="0" applyBorder="1" applyAlignment="1">
      <alignment vertical="center"/>
    </xf>
    <xf numFmtId="0" fontId="0" fillId="0" borderId="137" xfId="0" applyBorder="1"/>
    <xf numFmtId="0" fontId="42" fillId="0" borderId="132" xfId="0" applyFont="1" applyBorder="1" applyAlignment="1">
      <alignment horizontal="center" vertical="center"/>
    </xf>
    <xf numFmtId="0" fontId="42" fillId="0" borderId="1" xfId="0" applyFont="1" applyBorder="1" applyAlignment="1">
      <alignment horizontal="center" vertical="center"/>
    </xf>
    <xf numFmtId="0" fontId="0" fillId="21" borderId="3" xfId="0" applyFill="1" applyBorder="1" applyAlignment="1">
      <alignment horizontal="center" vertical="center"/>
    </xf>
    <xf numFmtId="0" fontId="96" fillId="61" borderId="80" xfId="0" applyFont="1" applyFill="1" applyBorder="1" applyAlignment="1">
      <alignment vertical="center" wrapText="1"/>
    </xf>
    <xf numFmtId="176" fontId="0" fillId="2" borderId="0" xfId="0" applyNumberFormat="1" applyFill="1"/>
    <xf numFmtId="9" fontId="96" fillId="61" borderId="80" xfId="0" applyNumberFormat="1" applyFont="1" applyFill="1" applyBorder="1" applyAlignment="1">
      <alignment horizontal="right" vertical="center" wrapText="1"/>
    </xf>
    <xf numFmtId="0" fontId="65" fillId="0" borderId="113" xfId="0" applyFont="1" applyBorder="1" applyAlignment="1">
      <alignment horizontal="center" vertical="center" wrapText="1"/>
    </xf>
    <xf numFmtId="0" fontId="74" fillId="54" borderId="89" xfId="0" applyFont="1" applyFill="1" applyBorder="1" applyAlignment="1">
      <alignment horizontal="center" vertical="center" wrapText="1"/>
    </xf>
    <xf numFmtId="0" fontId="22" fillId="23" borderId="0" xfId="0" applyFont="1" applyFill="1" applyAlignment="1">
      <alignment horizontal="center" vertical="center"/>
    </xf>
    <xf numFmtId="14" fontId="44" fillId="36" borderId="0" xfId="2" applyNumberFormat="1" applyAlignment="1">
      <alignment horizontal="center" vertical="center"/>
    </xf>
    <xf numFmtId="0" fontId="11" fillId="0" borderId="3" xfId="0" applyFont="1" applyBorder="1" applyAlignment="1">
      <alignment horizontal="center" vertical="center"/>
    </xf>
    <xf numFmtId="0" fontId="51" fillId="5" borderId="92" xfId="0" applyFont="1" applyFill="1" applyBorder="1" applyAlignment="1">
      <alignment horizontal="center" vertical="center" wrapText="1"/>
    </xf>
    <xf numFmtId="0" fontId="51" fillId="5" borderId="94" xfId="0" applyFont="1" applyFill="1" applyBorder="1" applyAlignment="1">
      <alignment horizontal="center" vertical="center" wrapText="1"/>
    </xf>
    <xf numFmtId="0" fontId="68" fillId="5" borderId="90" xfId="0" applyFont="1" applyFill="1" applyBorder="1" applyAlignment="1">
      <alignment horizontal="center" vertical="center" wrapText="1"/>
    </xf>
    <xf numFmtId="0" fontId="68" fillId="5" borderId="93" xfId="0" applyFont="1" applyFill="1" applyBorder="1" applyAlignment="1">
      <alignment horizontal="center" vertical="center" wrapText="1"/>
    </xf>
    <xf numFmtId="0" fontId="51" fillId="5" borderId="91" xfId="0" applyFont="1" applyFill="1" applyBorder="1" applyAlignment="1">
      <alignment horizontal="center" vertical="center" wrapText="1"/>
    </xf>
    <xf numFmtId="0" fontId="51" fillId="5" borderId="89" xfId="0" applyFont="1" applyFill="1" applyBorder="1" applyAlignment="1">
      <alignment horizontal="center" vertical="center" wrapText="1"/>
    </xf>
    <xf numFmtId="0" fontId="63" fillId="30" borderId="11" xfId="0" applyFont="1" applyFill="1" applyBorder="1" applyAlignment="1">
      <alignment horizontal="center" vertical="center"/>
    </xf>
    <xf numFmtId="0" fontId="68" fillId="5" borderId="91" xfId="0" applyFont="1" applyFill="1" applyBorder="1" applyAlignment="1">
      <alignment horizontal="center" vertical="center" wrapText="1"/>
    </xf>
    <xf numFmtId="0" fontId="68" fillId="5" borderId="89" xfId="0" applyFont="1" applyFill="1" applyBorder="1" applyAlignment="1">
      <alignment horizontal="center" vertical="center" wrapText="1"/>
    </xf>
    <xf numFmtId="0" fontId="11" fillId="0" borderId="1" xfId="0" applyFont="1" applyBorder="1" applyAlignment="1">
      <alignment horizontal="center" vertical="center"/>
    </xf>
    <xf numFmtId="0" fontId="55" fillId="38" borderId="81" xfId="8" applyAlignment="1">
      <alignment horizontal="center"/>
    </xf>
    <xf numFmtId="0" fontId="0" fillId="0" borderId="1" xfId="0" applyBorder="1" applyAlignment="1">
      <alignment horizontal="center"/>
    </xf>
    <xf numFmtId="0" fontId="0" fillId="0" borderId="1" xfId="0" applyBorder="1" applyAlignment="1">
      <alignment horizontal="center" vertical="center"/>
    </xf>
    <xf numFmtId="0" fontId="11" fillId="57" borderId="15" xfId="12" applyFont="1" applyBorder="1" applyAlignment="1">
      <alignment horizontal="center" vertical="center"/>
    </xf>
    <xf numFmtId="0" fontId="11" fillId="57" borderId="7" xfId="12" applyFont="1" applyBorder="1" applyAlignment="1">
      <alignment horizontal="center" vertical="center"/>
    </xf>
    <xf numFmtId="0" fontId="11" fillId="57" borderId="0" xfId="12" applyFont="1" applyBorder="1" applyAlignment="1">
      <alignment horizontal="center" vertical="center"/>
    </xf>
    <xf numFmtId="0" fontId="11" fillId="57" borderId="8" xfId="12" applyFont="1" applyBorder="1" applyAlignment="1">
      <alignment horizontal="center" vertical="center"/>
    </xf>
    <xf numFmtId="0" fontId="12" fillId="5" borderId="75" xfId="0" applyFont="1" applyFill="1" applyBorder="1" applyAlignment="1">
      <alignment horizontal="center" vertical="center"/>
    </xf>
    <xf numFmtId="0" fontId="98" fillId="0" borderId="138" xfId="0" applyFont="1" applyBorder="1" applyAlignment="1">
      <alignment horizontal="center" vertical="center"/>
    </xf>
    <xf numFmtId="0" fontId="81" fillId="0" borderId="139" xfId="0" applyFont="1" applyBorder="1" applyAlignment="1">
      <alignment horizontal="center" vertical="center"/>
    </xf>
    <xf numFmtId="0" fontId="98" fillId="0" borderId="18" xfId="0" applyFont="1" applyBorder="1" applyAlignment="1">
      <alignment horizontal="center" vertical="center"/>
    </xf>
    <xf numFmtId="0" fontId="98" fillId="0" borderId="1" xfId="0" applyFont="1" applyBorder="1" applyAlignment="1">
      <alignment horizontal="center" vertical="center"/>
    </xf>
    <xf numFmtId="0" fontId="81" fillId="0" borderId="1" xfId="0" applyFont="1" applyBorder="1" applyAlignment="1">
      <alignment horizontal="center" vertical="center"/>
    </xf>
    <xf numFmtId="0" fontId="98" fillId="0" borderId="19" xfId="0" applyFont="1" applyBorder="1" applyAlignment="1">
      <alignment horizontal="center" vertical="center"/>
    </xf>
    <xf numFmtId="0" fontId="98" fillId="0" borderId="20" xfId="0" applyFont="1" applyBorder="1" applyAlignment="1">
      <alignment horizontal="center" vertical="center"/>
    </xf>
    <xf numFmtId="0" fontId="81" fillId="0" borderId="113" xfId="0" applyFont="1" applyBorder="1" applyAlignment="1">
      <alignment horizontal="center" vertical="center"/>
    </xf>
    <xf numFmtId="0" fontId="12" fillId="2" borderId="3" xfId="0" applyFont="1" applyFill="1" applyBorder="1" applyAlignment="1">
      <alignment horizontal="center" vertical="center"/>
    </xf>
    <xf numFmtId="0" fontId="99" fillId="30" borderId="80" xfId="0" applyFont="1" applyFill="1" applyBorder="1" applyAlignment="1">
      <alignment vertical="center" wrapText="1"/>
    </xf>
    <xf numFmtId="0" fontId="100" fillId="30" borderId="80" xfId="0" applyFont="1" applyFill="1" applyBorder="1" applyAlignment="1">
      <alignment vertical="center" wrapText="1"/>
    </xf>
    <xf numFmtId="0" fontId="101" fillId="30" borderId="80" xfId="0" applyFont="1" applyFill="1" applyBorder="1" applyAlignment="1">
      <alignment vertical="center" wrapText="1"/>
    </xf>
    <xf numFmtId="0" fontId="60" fillId="30" borderId="80" xfId="0" applyFont="1" applyFill="1" applyBorder="1" applyAlignment="1">
      <alignment vertical="center" wrapText="1"/>
    </xf>
    <xf numFmtId="0" fontId="102" fillId="30" borderId="80" xfId="0" applyFont="1" applyFill="1" applyBorder="1" applyAlignment="1">
      <alignment vertical="center" wrapText="1"/>
    </xf>
    <xf numFmtId="0" fontId="103" fillId="30" borderId="80" xfId="0" applyFont="1" applyFill="1" applyBorder="1" applyAlignment="1">
      <alignment vertical="center" wrapText="1"/>
    </xf>
    <xf numFmtId="0" fontId="104" fillId="30" borderId="80" xfId="0" applyFont="1" applyFill="1" applyBorder="1" applyAlignment="1">
      <alignment vertical="center" wrapText="1"/>
    </xf>
    <xf numFmtId="0" fontId="105" fillId="2" borderId="0" xfId="0" applyFont="1" applyFill="1" applyAlignment="1">
      <alignment horizontal="center"/>
    </xf>
    <xf numFmtId="9" fontId="41" fillId="30" borderId="80" xfId="0" applyNumberFormat="1" applyFont="1" applyFill="1" applyBorder="1" applyAlignment="1">
      <alignment vertical="center" wrapText="1"/>
    </xf>
    <xf numFmtId="9" fontId="42" fillId="30" borderId="80" xfId="0" applyNumberFormat="1" applyFont="1" applyFill="1" applyBorder="1" applyAlignment="1">
      <alignment vertical="center" wrapText="1"/>
    </xf>
    <xf numFmtId="9" fontId="99" fillId="30" borderId="80" xfId="0" applyNumberFormat="1" applyFont="1" applyFill="1" applyBorder="1" applyAlignment="1">
      <alignment vertical="center" wrapText="1"/>
    </xf>
    <xf numFmtId="9" fontId="100" fillId="30" borderId="80" xfId="0" applyNumberFormat="1" applyFont="1" applyFill="1" applyBorder="1" applyAlignment="1">
      <alignment vertical="center" wrapText="1"/>
    </xf>
    <xf numFmtId="9" fontId="101" fillId="30" borderId="80" xfId="0" applyNumberFormat="1" applyFont="1" applyFill="1" applyBorder="1" applyAlignment="1">
      <alignment vertical="center" wrapText="1"/>
    </xf>
    <xf numFmtId="9" fontId="102" fillId="30" borderId="80" xfId="0" applyNumberFormat="1" applyFont="1" applyFill="1" applyBorder="1" applyAlignment="1">
      <alignment vertical="center" wrapText="1"/>
    </xf>
    <xf numFmtId="9" fontId="104" fillId="30" borderId="80" xfId="0" applyNumberFormat="1" applyFont="1" applyFill="1" applyBorder="1" applyAlignment="1">
      <alignment vertical="center" wrapText="1"/>
    </xf>
    <xf numFmtId="0" fontId="10" fillId="2" borderId="0" xfId="0" applyFont="1" applyFill="1" applyAlignment="1">
      <alignment horizontal="center" vertical="center"/>
    </xf>
    <xf numFmtId="0" fontId="0" fillId="19" borderId="3" xfId="0" applyFill="1" applyBorder="1" applyAlignment="1">
      <alignment horizontal="center" vertical="center" wrapText="1"/>
    </xf>
    <xf numFmtId="0" fontId="44" fillId="36" borderId="1" xfId="2" applyBorder="1" applyAlignment="1">
      <alignment horizontal="center"/>
    </xf>
    <xf numFmtId="9" fontId="103" fillId="30" borderId="80" xfId="0" applyNumberFormat="1" applyFont="1" applyFill="1" applyBorder="1" applyAlignment="1">
      <alignment vertical="center" wrapText="1"/>
    </xf>
    <xf numFmtId="0" fontId="55" fillId="38" borderId="3" xfId="8" applyBorder="1" applyAlignment="1"/>
    <xf numFmtId="0" fontId="55" fillId="38" borderId="18" xfId="8" applyBorder="1" applyAlignment="1"/>
    <xf numFmtId="2" fontId="0" fillId="0" borderId="137" xfId="0" applyNumberFormat="1" applyBorder="1"/>
    <xf numFmtId="185" fontId="0" fillId="0" borderId="0" xfId="0" applyNumberFormat="1"/>
    <xf numFmtId="0" fontId="55" fillId="38" borderId="1" xfId="8" applyBorder="1" applyAlignment="1">
      <alignment wrapText="1"/>
    </xf>
    <xf numFmtId="0" fontId="44" fillId="36" borderId="1" xfId="2" applyBorder="1" applyAlignment="1"/>
    <xf numFmtId="0" fontId="98" fillId="0" borderId="140" xfId="0" applyFont="1" applyBorder="1" applyAlignment="1">
      <alignment horizontal="center" vertical="center"/>
    </xf>
    <xf numFmtId="0" fontId="98" fillId="0" borderId="113" xfId="0" applyFont="1" applyBorder="1" applyAlignment="1">
      <alignment horizontal="center" vertical="center"/>
    </xf>
    <xf numFmtId="14" fontId="0" fillId="0" borderId="0" xfId="0" applyNumberFormat="1"/>
    <xf numFmtId="164" fontId="0" fillId="0" borderId="0" xfId="3" applyFont="1" applyAlignment="1">
      <alignment vertical="center"/>
    </xf>
    <xf numFmtId="0" fontId="11" fillId="6" borderId="0" xfId="0" applyFont="1" applyFill="1" applyAlignment="1">
      <alignment horizontal="left" vertical="center"/>
    </xf>
    <xf numFmtId="164" fontId="11" fillId="6" borderId="0" xfId="3" applyFont="1" applyFill="1" applyAlignment="1">
      <alignment vertical="center"/>
    </xf>
    <xf numFmtId="0" fontId="11" fillId="6" borderId="0" xfId="0" applyFont="1" applyFill="1" applyAlignment="1">
      <alignment vertical="center"/>
    </xf>
    <xf numFmtId="0" fontId="0" fillId="2" borderId="88" xfId="0" applyFill="1" applyBorder="1" applyAlignment="1">
      <alignment horizontal="center" vertical="center"/>
    </xf>
    <xf numFmtId="16" fontId="0" fillId="0" borderId="1" xfId="0" applyNumberFormat="1" applyBorder="1"/>
    <xf numFmtId="0" fontId="0" fillId="2" borderId="1" xfId="0" applyFill="1" applyBorder="1"/>
    <xf numFmtId="0" fontId="0" fillId="62" borderId="1" xfId="0" applyFill="1" applyBorder="1"/>
    <xf numFmtId="0" fontId="0" fillId="3" borderId="1" xfId="0" applyFill="1" applyBorder="1"/>
    <xf numFmtId="0" fontId="42" fillId="2" borderId="80" xfId="0" applyFont="1" applyFill="1" applyBorder="1" applyAlignment="1">
      <alignment vertical="center" wrapText="1"/>
    </xf>
    <xf numFmtId="0" fontId="10" fillId="2" borderId="0" xfId="0" applyFont="1" applyFill="1"/>
    <xf numFmtId="0" fontId="10" fillId="0" borderId="0" xfId="0" applyFont="1"/>
    <xf numFmtId="0" fontId="81" fillId="0" borderId="18" xfId="0" applyFont="1" applyBorder="1" applyAlignment="1">
      <alignment horizontal="center"/>
    </xf>
    <xf numFmtId="0" fontId="81" fillId="0" borderId="108" xfId="0" applyFont="1" applyBorder="1" applyAlignment="1">
      <alignment horizontal="center"/>
    </xf>
    <xf numFmtId="0" fontId="81" fillId="0" borderId="101" xfId="0" applyFont="1" applyBorder="1" applyAlignment="1">
      <alignment horizontal="center"/>
    </xf>
    <xf numFmtId="0" fontId="0" fillId="0" borderId="113" xfId="0" applyBorder="1" applyAlignment="1">
      <alignment horizontal="center"/>
    </xf>
    <xf numFmtId="0" fontId="81" fillId="0" borderId="18" xfId="0" applyFont="1" applyBorder="1" applyAlignment="1">
      <alignment horizontal="center" vertical="center"/>
    </xf>
    <xf numFmtId="0" fontId="60" fillId="6" borderId="0" xfId="0" applyFont="1" applyFill="1"/>
    <xf numFmtId="0" fontId="0" fillId="0" borderId="141" xfId="0" applyBorder="1"/>
    <xf numFmtId="0" fontId="0" fillId="0" borderId="12"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6" fillId="10" borderId="12" xfId="0" applyFont="1" applyFill="1" applyBorder="1" applyAlignment="1">
      <alignment horizontal="center"/>
    </xf>
    <xf numFmtId="0" fontId="6" fillId="10" borderId="13" xfId="0" applyFont="1" applyFill="1" applyBorder="1" applyAlignment="1">
      <alignment horizontal="center"/>
    </xf>
    <xf numFmtId="0" fontId="6" fillId="8" borderId="12" xfId="0" applyFont="1" applyFill="1" applyBorder="1" applyAlignment="1">
      <alignment horizontal="center"/>
    </xf>
    <xf numFmtId="0" fontId="6" fillId="8" borderId="13" xfId="0" applyFont="1" applyFill="1" applyBorder="1" applyAlignment="1">
      <alignment horizontal="center"/>
    </xf>
    <xf numFmtId="0" fontId="6" fillId="9" borderId="12" xfId="0" applyFont="1" applyFill="1" applyBorder="1" applyAlignment="1">
      <alignment horizontal="center"/>
    </xf>
    <xf numFmtId="0" fontId="6" fillId="9" borderId="13" xfId="0" applyFont="1" applyFill="1" applyBorder="1" applyAlignment="1">
      <alignment horizontal="center"/>
    </xf>
    <xf numFmtId="0" fontId="6" fillId="9" borderId="14" xfId="0" applyFont="1" applyFill="1" applyBorder="1" applyAlignment="1">
      <alignment horizontal="center"/>
    </xf>
    <xf numFmtId="0" fontId="5" fillId="0" borderId="12" xfId="0" applyFont="1" applyBorder="1" applyAlignment="1">
      <alignment horizontal="center" vertical="center"/>
    </xf>
    <xf numFmtId="0" fontId="5" fillId="0" borderId="13" xfId="0" applyFont="1" applyBorder="1" applyAlignment="1">
      <alignment horizontal="center" vertical="center"/>
    </xf>
    <xf numFmtId="0" fontId="5" fillId="0" borderId="14" xfId="0" applyFont="1" applyBorder="1" applyAlignment="1">
      <alignment horizontal="center" vertical="center"/>
    </xf>
    <xf numFmtId="0" fontId="6" fillId="10" borderId="4" xfId="0" applyFont="1" applyFill="1" applyBorder="1" applyAlignment="1">
      <alignment horizontal="center"/>
    </xf>
    <xf numFmtId="0" fontId="6" fillId="10" borderId="5" xfId="0" applyFont="1" applyFill="1" applyBorder="1" applyAlignment="1">
      <alignment horizontal="center"/>
    </xf>
    <xf numFmtId="0" fontId="6" fillId="10" borderId="6" xfId="0" applyFont="1" applyFill="1" applyBorder="1" applyAlignment="1">
      <alignment horizontal="center"/>
    </xf>
    <xf numFmtId="0" fontId="6" fillId="11" borderId="4" xfId="0" applyFont="1" applyFill="1" applyBorder="1" applyAlignment="1">
      <alignment horizontal="center"/>
    </xf>
    <xf numFmtId="0" fontId="6" fillId="11" borderId="5" xfId="0" applyFont="1" applyFill="1" applyBorder="1" applyAlignment="1">
      <alignment horizontal="center"/>
    </xf>
    <xf numFmtId="0" fontId="6" fillId="11" borderId="6" xfId="0" applyFont="1" applyFill="1" applyBorder="1" applyAlignment="1">
      <alignment horizontal="center"/>
    </xf>
    <xf numFmtId="0" fontId="6" fillId="11" borderId="12" xfId="0" applyFont="1" applyFill="1" applyBorder="1" applyAlignment="1">
      <alignment horizontal="center"/>
    </xf>
    <xf numFmtId="0" fontId="6" fillId="11" borderId="14" xfId="0" applyFont="1" applyFill="1"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22" fillId="23" borderId="0" xfId="0" applyFont="1" applyFill="1" applyAlignment="1">
      <alignment horizontal="center" vertical="center"/>
    </xf>
    <xf numFmtId="0" fontId="25" fillId="5" borderId="27" xfId="0" applyFont="1" applyFill="1" applyBorder="1" applyAlignment="1">
      <alignment horizontal="center"/>
    </xf>
    <xf numFmtId="0" fontId="25" fillId="5" borderId="28" xfId="0" applyFont="1" applyFill="1" applyBorder="1" applyAlignment="1">
      <alignment horizontal="center"/>
    </xf>
    <xf numFmtId="0" fontId="16" fillId="0" borderId="24" xfId="0" applyFont="1" applyBorder="1" applyAlignment="1" applyProtection="1">
      <alignment horizontal="center" vertical="center"/>
      <protection locked="0"/>
    </xf>
    <xf numFmtId="0" fontId="16" fillId="0" borderId="25" xfId="0" applyFont="1" applyBorder="1" applyAlignment="1" applyProtection="1">
      <alignment horizontal="center" vertical="center"/>
      <protection locked="0"/>
    </xf>
    <xf numFmtId="14" fontId="18" fillId="0" borderId="24" xfId="0" applyNumberFormat="1" applyFont="1" applyBorder="1" applyAlignment="1" applyProtection="1">
      <alignment horizontal="center"/>
      <protection locked="0"/>
    </xf>
    <xf numFmtId="14" fontId="18" fillId="0" borderId="25" xfId="0" applyNumberFormat="1" applyFont="1" applyBorder="1" applyAlignment="1" applyProtection="1">
      <alignment horizontal="center"/>
      <protection locked="0"/>
    </xf>
    <xf numFmtId="0" fontId="11" fillId="23" borderId="0" xfId="0" applyFont="1" applyFill="1" applyAlignment="1">
      <alignment horizontal="center"/>
    </xf>
    <xf numFmtId="14" fontId="18" fillId="7" borderId="24" xfId="0" applyNumberFormat="1" applyFont="1" applyFill="1" applyBorder="1" applyAlignment="1" applyProtection="1">
      <alignment horizontal="center"/>
      <protection locked="0"/>
    </xf>
    <xf numFmtId="14" fontId="18" fillId="7" borderId="26" xfId="0" applyNumberFormat="1" applyFont="1" applyFill="1" applyBorder="1" applyAlignment="1" applyProtection="1">
      <alignment horizontal="center"/>
      <protection locked="0"/>
    </xf>
    <xf numFmtId="14" fontId="18" fillId="7" borderId="25" xfId="0" applyNumberFormat="1" applyFont="1" applyFill="1" applyBorder="1" applyAlignment="1" applyProtection="1">
      <alignment horizontal="center"/>
      <protection locked="0"/>
    </xf>
    <xf numFmtId="14" fontId="18" fillId="16" borderId="24" xfId="0" applyNumberFormat="1" applyFont="1" applyFill="1" applyBorder="1" applyAlignment="1" applyProtection="1">
      <alignment horizontal="center"/>
      <protection locked="0"/>
    </xf>
    <xf numFmtId="14" fontId="18" fillId="16" borderId="26" xfId="0" applyNumberFormat="1" applyFont="1" applyFill="1" applyBorder="1" applyAlignment="1" applyProtection="1">
      <alignment horizontal="center"/>
      <protection locked="0"/>
    </xf>
    <xf numFmtId="14" fontId="18" fillId="16" borderId="25" xfId="0" applyNumberFormat="1" applyFont="1" applyFill="1" applyBorder="1" applyAlignment="1" applyProtection="1">
      <alignment horizontal="center"/>
      <protection locked="0"/>
    </xf>
    <xf numFmtId="0" fontId="44" fillId="36" borderId="0" xfId="2" applyAlignment="1">
      <alignment horizontal="center" vertical="center"/>
    </xf>
    <xf numFmtId="0" fontId="48" fillId="37" borderId="81" xfId="4" applyFont="1" applyAlignment="1">
      <alignment horizontal="center"/>
    </xf>
    <xf numFmtId="0" fontId="48" fillId="37" borderId="86" xfId="4" applyFont="1" applyBorder="1" applyAlignment="1">
      <alignment horizontal="center"/>
    </xf>
    <xf numFmtId="0" fontId="49" fillId="35" borderId="1" xfId="1" applyFont="1" applyBorder="1" applyAlignment="1">
      <alignment horizontal="center" vertical="center"/>
    </xf>
    <xf numFmtId="0" fontId="5" fillId="0" borderId="1" xfId="0" applyFont="1" applyBorder="1" applyAlignment="1">
      <alignment horizontal="center"/>
    </xf>
    <xf numFmtId="0" fontId="0" fillId="41" borderId="1" xfId="0" applyFill="1" applyBorder="1" applyAlignment="1">
      <alignment horizontal="center" vertical="center"/>
    </xf>
    <xf numFmtId="0" fontId="0" fillId="41" borderId="1" xfId="0" applyFill="1" applyBorder="1" applyAlignment="1">
      <alignment horizontal="center"/>
    </xf>
    <xf numFmtId="0" fontId="46" fillId="37" borderId="81" xfId="4" applyAlignment="1">
      <alignment horizontal="center" vertical="center"/>
    </xf>
    <xf numFmtId="0" fontId="46" fillId="37" borderId="107" xfId="4" applyBorder="1" applyAlignment="1">
      <alignment horizontal="center" vertical="center"/>
    </xf>
    <xf numFmtId="0" fontId="49" fillId="35" borderId="3" xfId="1" applyFont="1" applyBorder="1" applyAlignment="1">
      <alignment horizontal="center" vertical="center"/>
    </xf>
    <xf numFmtId="0" fontId="46" fillId="37" borderId="81" xfId="4" applyAlignment="1">
      <alignment horizontal="center"/>
    </xf>
    <xf numFmtId="0" fontId="46" fillId="37" borderId="107" xfId="4" applyBorder="1" applyAlignment="1">
      <alignment horizontal="center"/>
    </xf>
    <xf numFmtId="14" fontId="44" fillId="36" borderId="0" xfId="2" applyNumberFormat="1" applyAlignment="1">
      <alignment horizontal="center" vertical="center"/>
    </xf>
    <xf numFmtId="0" fontId="11" fillId="0" borderId="3" xfId="0" applyFont="1" applyBorder="1" applyAlignment="1">
      <alignment horizontal="center" vertical="center"/>
    </xf>
    <xf numFmtId="0" fontId="11" fillId="0" borderId="18" xfId="0" applyFont="1" applyBorder="1" applyAlignment="1">
      <alignment horizontal="center" vertical="center"/>
    </xf>
    <xf numFmtId="0" fontId="11" fillId="0" borderId="130" xfId="0" applyFont="1" applyBorder="1" applyAlignment="1">
      <alignment horizontal="center" vertical="center"/>
    </xf>
    <xf numFmtId="0" fontId="51" fillId="5" borderId="90" xfId="0" applyFont="1" applyFill="1" applyBorder="1" applyAlignment="1">
      <alignment horizontal="center" vertical="center" wrapText="1"/>
    </xf>
    <xf numFmtId="0" fontId="51" fillId="5" borderId="93" xfId="0" applyFont="1" applyFill="1" applyBorder="1" applyAlignment="1">
      <alignment horizontal="center" vertical="center" wrapText="1"/>
    </xf>
    <xf numFmtId="0" fontId="51" fillId="5" borderId="91" xfId="0" applyFont="1" applyFill="1" applyBorder="1" applyAlignment="1">
      <alignment horizontal="center" vertical="center" wrapText="1"/>
    </xf>
    <xf numFmtId="0" fontId="51" fillId="5" borderId="89" xfId="0" applyFont="1" applyFill="1" applyBorder="1" applyAlignment="1">
      <alignment horizontal="center" vertical="center" wrapText="1"/>
    </xf>
    <xf numFmtId="0" fontId="52" fillId="5" borderId="91" xfId="0" applyFont="1" applyFill="1" applyBorder="1" applyAlignment="1">
      <alignment horizontal="center" vertical="center" wrapText="1"/>
    </xf>
    <xf numFmtId="0" fontId="52" fillId="5" borderId="89" xfId="0" applyFont="1" applyFill="1" applyBorder="1" applyAlignment="1">
      <alignment horizontal="center" vertical="center" wrapText="1"/>
    </xf>
    <xf numFmtId="0" fontId="68" fillId="5" borderId="90" xfId="0" applyFont="1" applyFill="1" applyBorder="1" applyAlignment="1">
      <alignment horizontal="center" vertical="center" wrapText="1"/>
    </xf>
    <xf numFmtId="0" fontId="68" fillId="5" borderId="93" xfId="0" applyFont="1" applyFill="1" applyBorder="1" applyAlignment="1">
      <alignment horizontal="center" vertical="center" wrapText="1"/>
    </xf>
    <xf numFmtId="0" fontId="51" fillId="5" borderId="92" xfId="0" applyFont="1" applyFill="1" applyBorder="1" applyAlignment="1">
      <alignment horizontal="center" vertical="center" wrapText="1"/>
    </xf>
    <xf numFmtId="0" fontId="51" fillId="5" borderId="94" xfId="0" applyFont="1" applyFill="1" applyBorder="1" applyAlignment="1">
      <alignment horizontal="center" vertical="center" wrapText="1"/>
    </xf>
    <xf numFmtId="0" fontId="71" fillId="5" borderId="90" xfId="0" applyFont="1" applyFill="1" applyBorder="1" applyAlignment="1">
      <alignment horizontal="center" vertical="center" wrapText="1"/>
    </xf>
    <xf numFmtId="0" fontId="71" fillId="5" borderId="93" xfId="0" applyFont="1" applyFill="1" applyBorder="1" applyAlignment="1">
      <alignment horizontal="center" vertical="center" wrapText="1"/>
    </xf>
    <xf numFmtId="0" fontId="71" fillId="5" borderId="91" xfId="0" applyFont="1" applyFill="1" applyBorder="1" applyAlignment="1">
      <alignment horizontal="center" vertical="center" wrapText="1"/>
    </xf>
    <xf numFmtId="0" fontId="71" fillId="5" borderId="89" xfId="0" applyFont="1" applyFill="1" applyBorder="1" applyAlignment="1">
      <alignment horizontal="center" vertical="center" wrapText="1"/>
    </xf>
    <xf numFmtId="0" fontId="68" fillId="5" borderId="91" xfId="0" applyFont="1" applyFill="1" applyBorder="1" applyAlignment="1">
      <alignment horizontal="center" vertical="center" wrapText="1"/>
    </xf>
    <xf numFmtId="0" fontId="68" fillId="5" borderId="89" xfId="0" applyFont="1" applyFill="1" applyBorder="1" applyAlignment="1">
      <alignment horizontal="center" vertical="center" wrapText="1"/>
    </xf>
    <xf numFmtId="0" fontId="47" fillId="38" borderId="82" xfId="5" applyAlignment="1">
      <alignment horizontal="center"/>
    </xf>
    <xf numFmtId="0" fontId="63" fillId="30" borderId="4" xfId="0" applyFont="1" applyFill="1" applyBorder="1" applyAlignment="1">
      <alignment horizontal="center" vertical="center"/>
    </xf>
    <xf numFmtId="0" fontId="63" fillId="30" borderId="5" xfId="0" applyFont="1" applyFill="1" applyBorder="1" applyAlignment="1">
      <alignment horizontal="center" vertical="center"/>
    </xf>
    <xf numFmtId="0" fontId="63" fillId="30" borderId="6" xfId="0" applyFont="1" applyFill="1" applyBorder="1" applyAlignment="1">
      <alignment horizontal="center" vertical="center"/>
    </xf>
    <xf numFmtId="0" fontId="63" fillId="30" borderId="9" xfId="0" applyFont="1" applyFill="1" applyBorder="1" applyAlignment="1">
      <alignment horizontal="center" vertical="center"/>
    </xf>
    <xf numFmtId="0" fontId="63" fillId="30" borderId="10" xfId="0" applyFont="1" applyFill="1" applyBorder="1" applyAlignment="1">
      <alignment horizontal="center" vertical="center"/>
    </xf>
    <xf numFmtId="0" fontId="63" fillId="30" borderId="11" xfId="0" applyFont="1" applyFill="1" applyBorder="1" applyAlignment="1">
      <alignment horizontal="center" vertical="center"/>
    </xf>
    <xf numFmtId="0" fontId="47" fillId="38" borderId="1" xfId="5" applyBorder="1" applyAlignment="1">
      <alignment horizontal="center"/>
    </xf>
    <xf numFmtId="0" fontId="10" fillId="50" borderId="103" xfId="9" applyAlignment="1">
      <alignment horizontal="center"/>
    </xf>
    <xf numFmtId="0" fontId="0" fillId="0" borderId="1" xfId="0" applyBorder="1" applyAlignment="1">
      <alignment horizontal="center" wrapText="1"/>
    </xf>
    <xf numFmtId="0" fontId="55" fillId="38" borderId="81" xfId="8" applyAlignment="1">
      <alignment horizontal="center"/>
    </xf>
    <xf numFmtId="0" fontId="0" fillId="0" borderId="1" xfId="0" applyBorder="1" applyAlignment="1">
      <alignment horizontal="center"/>
    </xf>
    <xf numFmtId="0" fontId="46" fillId="37" borderId="3" xfId="4" applyBorder="1" applyAlignment="1">
      <alignment horizontal="center" vertical="center"/>
    </xf>
    <xf numFmtId="0" fontId="46" fillId="37" borderId="18" xfId="4" applyBorder="1" applyAlignment="1">
      <alignment horizontal="center" vertical="center"/>
    </xf>
    <xf numFmtId="0" fontId="46" fillId="37" borderId="3" xfId="4" applyBorder="1" applyAlignment="1">
      <alignment horizontal="center"/>
    </xf>
    <xf numFmtId="0" fontId="46" fillId="37" borderId="130" xfId="4" applyBorder="1" applyAlignment="1">
      <alignment horizontal="center"/>
    </xf>
    <xf numFmtId="0" fontId="46" fillId="37" borderId="18" xfId="4" applyBorder="1" applyAlignment="1">
      <alignment horizontal="center"/>
    </xf>
    <xf numFmtId="0" fontId="0" fillId="0" borderId="3" xfId="0" applyBorder="1" applyAlignment="1">
      <alignment horizontal="center"/>
    </xf>
    <xf numFmtId="0" fontId="0" fillId="0" borderId="130" xfId="0" applyBorder="1" applyAlignment="1">
      <alignment horizontal="center"/>
    </xf>
    <xf numFmtId="0" fontId="0" fillId="0" borderId="18" xfId="0" applyBorder="1" applyAlignment="1">
      <alignment horizontal="center"/>
    </xf>
    <xf numFmtId="0" fontId="43" fillId="35" borderId="1" xfId="1" applyBorder="1" applyAlignment="1">
      <alignment horizontal="center" vertical="center" wrapText="1"/>
    </xf>
    <xf numFmtId="0" fontId="43" fillId="35" borderId="1" xfId="1" applyBorder="1" applyAlignment="1">
      <alignment horizontal="center"/>
    </xf>
    <xf numFmtId="0" fontId="79" fillId="55" borderId="1" xfId="11" applyBorder="1" applyAlignment="1">
      <alignment horizontal="center"/>
    </xf>
    <xf numFmtId="0" fontId="0" fillId="40" borderId="1" xfId="7" applyFont="1" applyBorder="1" applyAlignment="1">
      <alignment horizontal="center"/>
    </xf>
    <xf numFmtId="0" fontId="55" fillId="38" borderId="1" xfId="8" applyBorder="1" applyAlignment="1">
      <alignment horizontal="center" wrapText="1"/>
    </xf>
    <xf numFmtId="0" fontId="55" fillId="38" borderId="1" xfId="8" applyBorder="1" applyAlignment="1">
      <alignment horizontal="center"/>
    </xf>
    <xf numFmtId="0" fontId="0" fillId="0" borderId="1" xfId="0" applyBorder="1" applyAlignment="1">
      <alignment horizontal="center" vertical="center"/>
    </xf>
    <xf numFmtId="0" fontId="79" fillId="55" borderId="0" xfId="11" applyAlignment="1">
      <alignment horizontal="center"/>
    </xf>
    <xf numFmtId="0" fontId="0" fillId="40" borderId="87" xfId="7" applyFont="1" applyAlignment="1">
      <alignment horizontal="center"/>
    </xf>
    <xf numFmtId="0" fontId="0" fillId="0" borderId="0" xfId="0" applyAlignment="1">
      <alignment horizontal="center" wrapText="1"/>
    </xf>
    <xf numFmtId="0" fontId="44" fillId="36" borderId="0" xfId="2" applyAlignment="1">
      <alignment horizontal="center"/>
    </xf>
    <xf numFmtId="0" fontId="0" fillId="0" borderId="0" xfId="0" applyAlignment="1">
      <alignment horizontal="center"/>
    </xf>
    <xf numFmtId="0" fontId="43" fillId="35" borderId="0" xfId="1" applyAlignment="1">
      <alignment horizontal="center"/>
    </xf>
    <xf numFmtId="0" fontId="11" fillId="0" borderId="1" xfId="0" applyFont="1" applyBorder="1" applyAlignment="1">
      <alignment horizontal="center" vertical="center"/>
    </xf>
    <xf numFmtId="0" fontId="10" fillId="5" borderId="0" xfId="0" applyFont="1" applyFill="1" applyAlignment="1">
      <alignment horizontal="center"/>
    </xf>
    <xf numFmtId="0" fontId="44" fillId="36" borderId="81" xfId="2" applyBorder="1" applyAlignment="1">
      <alignment horizontal="center" vertical="center"/>
    </xf>
    <xf numFmtId="0" fontId="44" fillId="36" borderId="1" xfId="2" applyBorder="1" applyAlignment="1">
      <alignment horizontal="center"/>
    </xf>
    <xf numFmtId="0" fontId="0" fillId="20" borderId="1" xfId="0" applyFill="1" applyBorder="1" applyAlignment="1">
      <alignment horizontal="center"/>
    </xf>
    <xf numFmtId="0" fontId="44" fillId="36" borderId="81" xfId="2" applyBorder="1" applyAlignment="1">
      <alignment horizontal="center"/>
    </xf>
    <xf numFmtId="0" fontId="11" fillId="57" borderId="6" xfId="12" applyFont="1" applyBorder="1" applyAlignment="1">
      <alignment horizontal="center" vertical="center"/>
    </xf>
    <xf numFmtId="0" fontId="11" fillId="57" borderId="8" xfId="12" applyFont="1" applyBorder="1" applyAlignment="1">
      <alignment horizontal="center" vertical="center"/>
    </xf>
    <xf numFmtId="0" fontId="11" fillId="57" borderId="4" xfId="12" applyFont="1" applyBorder="1" applyAlignment="1">
      <alignment horizontal="center" vertical="center"/>
    </xf>
    <xf numFmtId="0" fontId="11" fillId="57" borderId="7" xfId="12" applyFont="1" applyBorder="1" applyAlignment="1">
      <alignment horizontal="center" vertical="center"/>
    </xf>
    <xf numFmtId="0" fontId="11" fillId="57" borderId="12" xfId="12" applyFont="1" applyBorder="1" applyAlignment="1">
      <alignment horizontal="center" vertical="center"/>
    </xf>
    <xf numFmtId="0" fontId="11" fillId="57" borderId="13" xfId="12" applyFont="1" applyBorder="1" applyAlignment="1">
      <alignment horizontal="center" vertical="center"/>
    </xf>
    <xf numFmtId="0" fontId="11" fillId="57" borderId="15" xfId="12" applyFont="1" applyBorder="1" applyAlignment="1">
      <alignment horizontal="center" vertical="center"/>
    </xf>
    <xf numFmtId="0" fontId="11" fillId="57" borderId="17" xfId="12" applyFont="1" applyBorder="1" applyAlignment="1">
      <alignment horizontal="center" vertical="center"/>
    </xf>
    <xf numFmtId="0" fontId="11" fillId="57" borderId="14" xfId="12" applyFont="1" applyBorder="1" applyAlignment="1">
      <alignment horizontal="center" vertical="center"/>
    </xf>
    <xf numFmtId="0" fontId="11" fillId="57" borderId="5" xfId="12" applyFont="1" applyBorder="1" applyAlignment="1">
      <alignment horizontal="center" vertical="center"/>
    </xf>
    <xf numFmtId="0" fontId="11" fillId="57" borderId="0" xfId="12" applyFont="1" applyBorder="1" applyAlignment="1">
      <alignment horizontal="center" vertical="center"/>
    </xf>
    <xf numFmtId="0" fontId="11" fillId="57" borderId="15" xfId="12" applyFont="1" applyBorder="1" applyAlignment="1">
      <alignment horizontal="center" vertical="center" wrapText="1"/>
    </xf>
    <xf numFmtId="0" fontId="11" fillId="57" borderId="17" xfId="12" applyFont="1" applyBorder="1" applyAlignment="1">
      <alignment horizontal="center" vertical="center" wrapText="1"/>
    </xf>
    <xf numFmtId="0" fontId="11" fillId="57" borderId="12" xfId="12" applyFont="1" applyBorder="1" applyAlignment="1">
      <alignment horizontal="center"/>
    </xf>
    <xf numFmtId="0" fontId="11" fillId="57" borderId="14" xfId="12" applyFont="1" applyBorder="1" applyAlignment="1">
      <alignment horizontal="center"/>
    </xf>
    <xf numFmtId="0" fontId="0" fillId="41" borderId="0" xfId="0" applyFill="1" applyAlignment="1">
      <alignment horizontal="center"/>
    </xf>
    <xf numFmtId="0" fontId="12" fillId="5" borderId="75" xfId="0" applyFont="1" applyFill="1" applyBorder="1" applyAlignment="1">
      <alignment horizontal="center" vertical="center"/>
    </xf>
    <xf numFmtId="0" fontId="12" fillId="5" borderId="76" xfId="0" applyFont="1" applyFill="1" applyBorder="1" applyAlignment="1">
      <alignment horizontal="center" vertical="center"/>
    </xf>
    <xf numFmtId="0" fontId="12" fillId="5" borderId="77" xfId="0" applyFont="1" applyFill="1" applyBorder="1" applyAlignment="1">
      <alignment horizontal="center" vertical="center"/>
    </xf>
    <xf numFmtId="0" fontId="12" fillId="5" borderId="78" xfId="0" applyFont="1" applyFill="1" applyBorder="1" applyAlignment="1">
      <alignment horizontal="center" vertical="center"/>
    </xf>
    <xf numFmtId="0" fontId="12" fillId="5" borderId="75" xfId="0" applyFont="1" applyFill="1" applyBorder="1" applyAlignment="1">
      <alignment horizontal="center" vertical="center" wrapText="1"/>
    </xf>
  </cellXfs>
  <cellStyles count="14">
    <cellStyle name="40% - Énfasis1" xfId="12" builtinId="31"/>
    <cellStyle name="Bueno" xfId="1" builtinId="26"/>
    <cellStyle name="Cálculo" xfId="8" builtinId="22"/>
    <cellStyle name="Celda de comprobación" xfId="9" builtinId="23"/>
    <cellStyle name="Entrada" xfId="4" builtinId="20"/>
    <cellStyle name="Hipervínculo" xfId="10" builtinId="8"/>
    <cellStyle name="Incorrecto" xfId="11" builtinId="27"/>
    <cellStyle name="Moneda" xfId="3" builtinId="4"/>
    <cellStyle name="Neutral" xfId="2" builtinId="28"/>
    <cellStyle name="Normal" xfId="0" builtinId="0"/>
    <cellStyle name="Normal 2" xfId="13" xr:uid="{9D2E7A17-380E-4672-88E8-9BD85C0E17C3}"/>
    <cellStyle name="Notas" xfId="7" builtinId="10"/>
    <cellStyle name="Porcentaje" xfId="6" builtinId="5"/>
    <cellStyle name="Salida" xfId="5" builtinId="21"/>
  </cellStyles>
  <dxfs count="558">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9" tint="0.39994506668294322"/>
        </patternFill>
      </fill>
    </dxf>
    <dxf>
      <fill>
        <patternFill patternType="gray0625">
          <fgColor theme="0"/>
          <bgColor rgb="FFFFC000"/>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rgb="FFFF3300"/>
        </patternFill>
      </fill>
    </dxf>
    <dxf>
      <fill>
        <patternFill>
          <bgColor theme="2" tint="-9.9948118533890809E-2"/>
        </patternFill>
      </fill>
    </dxf>
    <dxf>
      <fill>
        <patternFill>
          <bgColor theme="6" tint="0.39994506668294322"/>
        </patternFill>
      </fill>
    </dxf>
    <dxf>
      <fill>
        <patternFill>
          <bgColor theme="7" tint="0.39994506668294322"/>
        </patternFill>
      </fill>
    </dxf>
    <dxf>
      <fill>
        <patternFill>
          <bgColor rgb="FF7BF949"/>
        </patternFill>
      </fill>
    </dxf>
    <dxf>
      <fill>
        <patternFill>
          <bgColor rgb="FFFF3300"/>
        </patternFill>
      </fill>
    </dxf>
    <dxf>
      <fill>
        <patternFill>
          <bgColor theme="2" tint="-9.9948118533890809E-2"/>
        </patternFill>
      </fill>
    </dxf>
    <dxf>
      <fill>
        <patternFill>
          <bgColor theme="6" tint="0.39994506668294322"/>
        </patternFill>
      </fill>
    </dxf>
    <dxf>
      <fill>
        <patternFill>
          <bgColor rgb="FF7BF949"/>
        </patternFill>
      </fill>
    </dxf>
    <dxf>
      <fill>
        <patternFill>
          <bgColor theme="7" tint="0.39994506668294322"/>
        </patternFill>
      </fill>
    </dxf>
    <dxf>
      <fill>
        <patternFill>
          <bgColor rgb="FFFF3300"/>
        </patternFill>
      </fill>
    </dxf>
    <dxf>
      <fill>
        <patternFill>
          <bgColor theme="6" tint="0.39994506668294322"/>
        </patternFill>
      </fill>
    </dxf>
    <dxf>
      <fill>
        <patternFill>
          <bgColor theme="7" tint="0.39994506668294322"/>
        </patternFill>
      </fill>
    </dxf>
    <dxf>
      <fill>
        <patternFill>
          <bgColor rgb="FF7BF949"/>
        </patternFill>
      </fill>
    </dxf>
    <dxf>
      <fill>
        <patternFill>
          <bgColor theme="2" tint="-9.9948118533890809E-2"/>
        </patternFill>
      </fill>
    </dxf>
    <dxf>
      <fill>
        <patternFill>
          <bgColor theme="6" tint="0.39994506668294322"/>
        </patternFill>
      </fill>
    </dxf>
    <dxf>
      <fill>
        <patternFill>
          <bgColor rgb="FFFF3300"/>
        </patternFill>
      </fill>
    </dxf>
    <dxf>
      <fill>
        <patternFill>
          <bgColor rgb="FF7BF949"/>
        </patternFill>
      </fill>
    </dxf>
    <dxf>
      <fill>
        <patternFill>
          <bgColor theme="7" tint="0.39994506668294322"/>
        </patternFill>
      </fill>
    </dxf>
    <dxf>
      <fill>
        <patternFill patternType="darkUp">
          <fgColor theme="5"/>
        </patternFill>
      </fill>
    </dxf>
    <dxf>
      <fill>
        <patternFill>
          <bgColor rgb="FF7BF949"/>
        </patternFill>
      </fill>
    </dxf>
    <dxf>
      <fill>
        <patternFill>
          <bgColor theme="7" tint="0.39994506668294322"/>
        </patternFill>
      </fill>
    </dxf>
    <dxf>
      <fill>
        <patternFill>
          <bgColor theme="6" tint="0.39994506668294322"/>
        </patternFill>
      </fill>
    </dxf>
    <dxf>
      <fill>
        <patternFill>
          <bgColor theme="2" tint="-9.9948118533890809E-2"/>
        </patternFill>
      </fill>
    </dxf>
    <dxf>
      <fill>
        <patternFill>
          <bgColor rgb="FFFF3300"/>
        </patternFill>
      </fill>
    </dxf>
    <dxf>
      <fill>
        <patternFill>
          <bgColor rgb="FF7BF949"/>
        </patternFill>
      </fill>
    </dxf>
    <dxf>
      <fill>
        <patternFill>
          <bgColor theme="7" tint="0.39994506668294322"/>
        </patternFill>
      </fill>
    </dxf>
    <dxf>
      <fill>
        <patternFill>
          <bgColor theme="6" tint="0.39994506668294322"/>
        </patternFill>
      </fill>
    </dxf>
    <dxf>
      <fill>
        <patternFill>
          <bgColor theme="2" tint="-9.9948118533890809E-2"/>
        </patternFill>
      </fill>
    </dxf>
    <dxf>
      <fill>
        <patternFill>
          <bgColor rgb="FFFF3300"/>
        </patternFill>
      </fill>
    </dxf>
    <dxf>
      <fill>
        <patternFill patternType="darkUp">
          <fgColor theme="5"/>
        </patternFill>
      </fill>
    </dxf>
    <dxf>
      <fill>
        <patternFill>
          <bgColor theme="7" tint="0.39994506668294322"/>
        </patternFill>
      </fill>
    </dxf>
    <dxf>
      <fill>
        <patternFill>
          <bgColor theme="6" tint="0.39994506668294322"/>
        </patternFill>
      </fill>
    </dxf>
    <dxf>
      <fill>
        <patternFill>
          <bgColor rgb="FF7BF949"/>
        </patternFill>
      </fill>
    </dxf>
    <dxf>
      <fill>
        <patternFill>
          <bgColor rgb="FFFF3300"/>
        </patternFill>
      </fill>
    </dxf>
    <dxf>
      <fill>
        <patternFill>
          <bgColor theme="2" tint="-9.9948118533890809E-2"/>
        </patternFill>
      </fill>
    </dxf>
    <dxf>
      <fill>
        <patternFill>
          <bgColor theme="2" tint="-9.9948118533890809E-2"/>
        </patternFill>
      </fill>
    </dxf>
    <dxf>
      <fill>
        <patternFill>
          <bgColor rgb="FFFF3300"/>
        </patternFill>
      </fill>
    </dxf>
    <dxf>
      <fill>
        <patternFill>
          <bgColor theme="6" tint="0.39994506668294322"/>
        </patternFill>
      </fill>
    </dxf>
    <dxf>
      <fill>
        <patternFill>
          <bgColor rgb="FF7BF949"/>
        </patternFill>
      </fill>
    </dxf>
    <dxf>
      <fill>
        <patternFill>
          <bgColor theme="7" tint="0.39994506668294322"/>
        </patternFill>
      </fill>
    </dxf>
    <dxf>
      <fill>
        <patternFill>
          <bgColor theme="2" tint="-9.9948118533890809E-2"/>
        </patternFill>
      </fill>
    </dxf>
    <dxf>
      <fill>
        <patternFill>
          <bgColor rgb="FFFF3300"/>
        </patternFill>
      </fill>
    </dxf>
    <dxf>
      <fill>
        <patternFill>
          <bgColor theme="7" tint="0.39994506668294322"/>
        </patternFill>
      </fill>
    </dxf>
    <dxf>
      <fill>
        <patternFill>
          <bgColor rgb="FF7BF949"/>
        </patternFill>
      </fill>
    </dxf>
    <dxf>
      <fill>
        <patternFill>
          <bgColor theme="6" tint="0.39994506668294322"/>
        </patternFill>
      </fill>
    </dxf>
    <dxf>
      <fill>
        <patternFill>
          <bgColor theme="2" tint="-9.9948118533890809E-2"/>
        </patternFill>
      </fill>
    </dxf>
    <dxf>
      <fill>
        <patternFill>
          <bgColor rgb="FF7BF949"/>
        </patternFill>
      </fill>
    </dxf>
    <dxf>
      <fill>
        <patternFill>
          <bgColor theme="7" tint="0.39994506668294322"/>
        </patternFill>
      </fill>
    </dxf>
    <dxf>
      <fill>
        <patternFill>
          <bgColor theme="6" tint="0.39994506668294322"/>
        </patternFill>
      </fill>
    </dxf>
    <dxf>
      <fill>
        <patternFill>
          <bgColor theme="2" tint="-9.9948118533890809E-2"/>
        </patternFill>
      </fill>
    </dxf>
    <dxf>
      <fill>
        <patternFill>
          <bgColor rgb="FFFF3300"/>
        </patternFill>
      </fill>
    </dxf>
    <dxf>
      <fill>
        <patternFill>
          <bgColor theme="7" tint="0.39994506668294322"/>
        </patternFill>
      </fill>
    </dxf>
    <dxf>
      <fill>
        <patternFill>
          <bgColor theme="6" tint="0.39994506668294322"/>
        </patternFill>
      </fill>
    </dxf>
    <dxf>
      <fill>
        <patternFill>
          <bgColor theme="2" tint="-9.9948118533890809E-2"/>
        </patternFill>
      </fill>
    </dxf>
    <dxf>
      <fill>
        <patternFill>
          <bgColor rgb="FF7BF949"/>
        </patternFill>
      </fill>
    </dxf>
    <dxf>
      <fill>
        <patternFill>
          <bgColor rgb="FFFF3300"/>
        </patternFill>
      </fill>
    </dxf>
    <dxf>
      <fill>
        <patternFill>
          <bgColor theme="6" tint="0.39994506668294322"/>
        </patternFill>
      </fill>
    </dxf>
    <dxf>
      <fill>
        <patternFill>
          <bgColor theme="2" tint="-9.9948118533890809E-2"/>
        </patternFill>
      </fill>
    </dxf>
    <dxf>
      <fill>
        <patternFill>
          <bgColor rgb="FFFF3300"/>
        </patternFill>
      </fill>
    </dxf>
    <dxf>
      <fill>
        <patternFill>
          <bgColor rgb="FF7BF949"/>
        </patternFill>
      </fill>
    </dxf>
    <dxf>
      <fill>
        <patternFill>
          <bgColor theme="7" tint="0.39994506668294322"/>
        </patternFill>
      </fill>
    </dxf>
    <dxf>
      <fill>
        <patternFill>
          <bgColor theme="2" tint="-9.9948118533890809E-2"/>
        </patternFill>
      </fill>
    </dxf>
    <dxf>
      <fill>
        <patternFill>
          <bgColor rgb="FFFF3300"/>
        </patternFill>
      </fill>
    </dxf>
    <dxf>
      <fill>
        <patternFill>
          <bgColor rgb="FF7BF949"/>
        </patternFill>
      </fill>
    </dxf>
    <dxf>
      <fill>
        <patternFill>
          <bgColor theme="7" tint="0.39994506668294322"/>
        </patternFill>
      </fill>
    </dxf>
    <dxf>
      <fill>
        <patternFill>
          <bgColor theme="6" tint="0.39994506668294322"/>
        </patternFill>
      </fill>
    </dxf>
    <dxf>
      <fill>
        <patternFill>
          <bgColor rgb="FF7BF949"/>
        </patternFill>
      </fill>
    </dxf>
    <dxf>
      <fill>
        <patternFill>
          <bgColor rgb="FF7BF949"/>
        </patternFill>
      </fill>
    </dxf>
    <dxf>
      <fill>
        <patternFill>
          <bgColor rgb="FFFF3300"/>
        </patternFill>
      </fill>
    </dxf>
    <dxf>
      <fill>
        <patternFill>
          <bgColor theme="6" tint="0.39994506668294322"/>
        </patternFill>
      </fill>
    </dxf>
    <dxf>
      <fill>
        <patternFill>
          <bgColor theme="2" tint="-9.9948118533890809E-2"/>
        </patternFill>
      </fill>
    </dxf>
    <dxf>
      <fill>
        <patternFill>
          <bgColor rgb="FFFF3300"/>
        </patternFill>
      </fill>
    </dxf>
    <dxf>
      <fill>
        <patternFill>
          <bgColor theme="2" tint="-9.9948118533890809E-2"/>
        </patternFill>
      </fill>
    </dxf>
    <dxf>
      <fill>
        <patternFill>
          <bgColor theme="7" tint="0.39994506668294322"/>
        </patternFill>
      </fill>
    </dxf>
    <dxf>
      <fill>
        <patternFill>
          <bgColor theme="6" tint="0.39994506668294322"/>
        </patternFill>
      </fill>
    </dxf>
    <dxf>
      <fill>
        <patternFill>
          <bgColor theme="7" tint="0.39994506668294322"/>
        </patternFill>
      </fill>
    </dxf>
    <dxf>
      <fill>
        <patternFill>
          <bgColor rgb="FFFF3300"/>
        </patternFill>
      </fill>
    </dxf>
    <dxf>
      <fill>
        <patternFill>
          <bgColor rgb="FF7BF949"/>
        </patternFill>
      </fill>
    </dxf>
    <dxf>
      <fill>
        <patternFill>
          <bgColor rgb="FFFF3300"/>
        </patternFill>
      </fill>
    </dxf>
    <dxf>
      <fill>
        <patternFill>
          <bgColor theme="6" tint="0.39994506668294322"/>
        </patternFill>
      </fill>
    </dxf>
    <dxf>
      <fill>
        <patternFill>
          <bgColor theme="7" tint="0.39994506668294322"/>
        </patternFill>
      </fill>
    </dxf>
    <dxf>
      <fill>
        <patternFill>
          <bgColor theme="2" tint="-9.9948118533890809E-2"/>
        </patternFill>
      </fill>
    </dxf>
    <dxf>
      <fill>
        <patternFill>
          <bgColor theme="5" tint="-0.24994659260841701"/>
        </patternFill>
      </fill>
    </dxf>
    <dxf>
      <fill>
        <patternFill>
          <bgColor theme="5" tint="-0.24994659260841701"/>
        </patternFill>
      </fill>
    </dxf>
    <dxf>
      <fill>
        <patternFill patternType="gray0625">
          <bgColor rgb="FF00B0F0"/>
        </patternFill>
      </fill>
    </dxf>
    <dxf>
      <fill>
        <patternFill patternType="gray125">
          <bgColor rgb="FF92D050"/>
        </patternFill>
      </fill>
    </dxf>
    <dxf>
      <fill>
        <patternFill patternType="gray0625">
          <bgColor rgb="FFFFC000"/>
        </patternFill>
      </fill>
    </dxf>
    <dxf>
      <fill>
        <patternFill patternType="gray125">
          <bgColor theme="6"/>
        </patternFill>
      </fill>
    </dxf>
    <dxf>
      <fill>
        <patternFill patternType="gray0625">
          <bgColor rgb="FFFFFF00"/>
        </patternFill>
      </fill>
    </dxf>
    <dxf>
      <fill>
        <patternFill patternType="gray0625">
          <bgColor rgb="FF00B0F0"/>
        </patternFill>
      </fill>
    </dxf>
    <dxf>
      <fill>
        <patternFill patternType="gray0625">
          <bgColor rgb="FFFFFF00"/>
        </patternFill>
      </fill>
    </dxf>
    <dxf>
      <fill>
        <patternFill patternType="gray125">
          <bgColor rgb="FF92D050"/>
        </patternFill>
      </fill>
    </dxf>
    <dxf>
      <fill>
        <patternFill patternType="gray0625">
          <bgColor rgb="FFFFC000"/>
        </patternFill>
      </fill>
    </dxf>
    <dxf>
      <fill>
        <patternFill patternType="gray125">
          <bgColor theme="6"/>
        </patternFill>
      </fill>
    </dxf>
    <dxf>
      <fill>
        <patternFill patternType="gray0625">
          <bgColor rgb="FFFFFF00"/>
        </patternFill>
      </fill>
    </dxf>
    <dxf>
      <fill>
        <patternFill patternType="gray125">
          <bgColor theme="6"/>
        </patternFill>
      </fill>
    </dxf>
    <dxf>
      <fill>
        <patternFill patternType="gray125">
          <bgColor rgb="FF92D050"/>
        </patternFill>
      </fill>
    </dxf>
    <dxf>
      <fill>
        <patternFill patternType="gray0625">
          <bgColor rgb="FFFFC000"/>
        </patternFill>
      </fill>
    </dxf>
    <dxf>
      <fill>
        <patternFill patternType="gray0625">
          <bgColor rgb="FFFFC000"/>
        </patternFill>
      </fill>
    </dxf>
    <dxf>
      <fill>
        <patternFill patternType="gray125">
          <bgColor theme="6"/>
        </patternFill>
      </fill>
    </dxf>
    <dxf>
      <fill>
        <patternFill patternType="gray0625">
          <bgColor rgb="FFFFFF00"/>
        </patternFill>
      </fill>
    </dxf>
    <dxf>
      <fill>
        <patternFill patternType="gray125">
          <bgColor rgb="FF92D050"/>
        </patternFill>
      </fill>
    </dxf>
    <dxf>
      <fill>
        <patternFill patternType="gray0625">
          <bgColor rgb="FFFFC000"/>
        </patternFill>
      </fill>
    </dxf>
    <dxf>
      <fill>
        <patternFill patternType="gray0625">
          <bgColor rgb="FFFFFF00"/>
        </patternFill>
      </fill>
    </dxf>
    <dxf>
      <fill>
        <patternFill patternType="gray125">
          <bgColor theme="6"/>
        </patternFill>
      </fill>
    </dxf>
    <dxf>
      <fill>
        <patternFill patternType="gray125">
          <bgColor rgb="FF92D050"/>
        </patternFill>
      </fill>
    </dxf>
    <dxf>
      <fill>
        <patternFill patternType="gray125">
          <bgColor rgb="FF92D050"/>
        </patternFill>
      </fill>
    </dxf>
    <dxf>
      <fill>
        <patternFill patternType="gray0625">
          <bgColor rgb="FFFFC000"/>
        </patternFill>
      </fill>
    </dxf>
    <dxf>
      <fill>
        <patternFill patternType="gray125">
          <bgColor theme="6"/>
        </patternFill>
      </fill>
    </dxf>
    <dxf>
      <fill>
        <patternFill patternType="gray0625">
          <bgColor rgb="FFFFFF00"/>
        </patternFill>
      </fill>
    </dxf>
    <dxf>
      <fill>
        <patternFill patternType="gray0625">
          <bgColor rgb="FFFFFF00"/>
        </patternFill>
      </fill>
    </dxf>
    <dxf>
      <fill>
        <patternFill patternType="gray125">
          <bgColor rgb="FF92D050"/>
        </patternFill>
      </fill>
    </dxf>
    <dxf>
      <fill>
        <patternFill patternType="gray125">
          <bgColor theme="6"/>
        </patternFill>
      </fill>
    </dxf>
    <dxf>
      <fill>
        <patternFill patternType="gray0625">
          <bgColor rgb="FFFFC000"/>
        </patternFill>
      </fill>
    </dxf>
    <dxf>
      <fill>
        <patternFill patternType="gray0625">
          <bgColor rgb="FFFFFF00"/>
        </patternFill>
      </fill>
    </dxf>
    <dxf>
      <fill>
        <patternFill patternType="gray125">
          <bgColor theme="6"/>
        </patternFill>
      </fill>
    </dxf>
    <dxf>
      <fill>
        <patternFill patternType="gray0625">
          <bgColor rgb="FFFFC000"/>
        </patternFill>
      </fill>
    </dxf>
    <dxf>
      <fill>
        <patternFill patternType="gray125">
          <bgColor rgb="FF92D050"/>
        </patternFill>
      </fill>
    </dxf>
    <dxf>
      <fill>
        <patternFill patternType="gray0625">
          <bgColor rgb="FF00B0F0"/>
        </patternFill>
      </fill>
    </dxf>
    <dxf>
      <fill>
        <patternFill patternType="gray0625">
          <bgColor rgb="FF00B0F0"/>
        </patternFill>
      </fill>
    </dxf>
    <dxf>
      <fill>
        <patternFill patternType="gray125">
          <bgColor rgb="FF92D050"/>
        </patternFill>
      </fill>
    </dxf>
    <dxf>
      <fill>
        <patternFill patternType="gray125">
          <bgColor theme="6"/>
        </patternFill>
      </fill>
    </dxf>
    <dxf>
      <fill>
        <patternFill patternType="gray0625">
          <bgColor rgb="FFFFC000"/>
        </patternFill>
      </fill>
    </dxf>
    <dxf>
      <fill>
        <patternFill patternType="gray0625">
          <bgColor rgb="FFFFFF00"/>
        </patternFill>
      </fill>
    </dxf>
    <dxf>
      <fill>
        <patternFill patternType="gray0625">
          <bgColor rgb="FFFFFF00"/>
        </patternFill>
      </fill>
    </dxf>
    <dxf>
      <fill>
        <patternFill patternType="gray125">
          <bgColor theme="6"/>
        </patternFill>
      </fill>
    </dxf>
    <dxf>
      <fill>
        <patternFill patternType="gray0625">
          <bgColor rgb="FFFFC000"/>
        </patternFill>
      </fill>
    </dxf>
    <dxf>
      <fill>
        <patternFill patternType="gray125">
          <bgColor rgb="FF92D050"/>
        </patternFill>
      </fill>
    </dxf>
    <dxf>
      <fill>
        <patternFill patternType="gray0625">
          <bgColor rgb="FF00B0F0"/>
        </patternFill>
      </fill>
    </dxf>
    <dxf>
      <fill>
        <patternFill patternType="gray0625">
          <bgColor rgb="FF00B0F0"/>
        </patternFill>
      </fill>
    </dxf>
    <dxf>
      <fill>
        <patternFill patternType="gray125">
          <bgColor theme="6"/>
        </patternFill>
      </fill>
    </dxf>
    <dxf>
      <fill>
        <patternFill patternType="gray0625">
          <bgColor rgb="FFFFFF00"/>
        </patternFill>
      </fill>
    </dxf>
    <dxf>
      <fill>
        <patternFill patternType="gray125">
          <bgColor rgb="FF92D050"/>
        </patternFill>
      </fill>
    </dxf>
    <dxf>
      <fill>
        <patternFill patternType="gray0625">
          <bgColor rgb="FFFFC000"/>
        </patternFill>
      </fill>
    </dxf>
    <dxf>
      <fill>
        <patternFill patternType="gray0625">
          <bgColor rgb="FF00B0F0"/>
        </patternFill>
      </fill>
    </dxf>
    <dxf>
      <fill>
        <patternFill patternType="gray0625">
          <bgColor rgb="FF00B0F0"/>
        </patternFill>
      </fill>
    </dxf>
    <dxf>
      <fill>
        <patternFill patternType="gray125">
          <bgColor theme="6"/>
        </patternFill>
      </fill>
    </dxf>
    <dxf>
      <fill>
        <patternFill patternType="gray0625">
          <bgColor rgb="FFFFC000"/>
        </patternFill>
      </fill>
    </dxf>
    <dxf>
      <fill>
        <patternFill patternType="gray125">
          <bgColor rgb="FF92D050"/>
        </patternFill>
      </fill>
    </dxf>
    <dxf>
      <fill>
        <patternFill patternType="gray0625">
          <bgColor rgb="FFFFFF00"/>
        </patternFill>
      </fill>
    </dxf>
    <dxf>
      <fill>
        <patternFill patternType="gray125">
          <bgColor theme="6"/>
        </patternFill>
      </fill>
    </dxf>
    <dxf>
      <fill>
        <patternFill patternType="gray0625">
          <bgColor rgb="FFFFC000"/>
        </patternFill>
      </fill>
    </dxf>
    <dxf>
      <fill>
        <patternFill patternType="gray125">
          <bgColor rgb="FF92D050"/>
        </patternFill>
      </fill>
    </dxf>
    <dxf>
      <fill>
        <patternFill patternType="gray0625">
          <bgColor rgb="FFFFFF00"/>
        </patternFill>
      </fill>
    </dxf>
    <dxf>
      <fill>
        <patternFill patternType="gray125">
          <bgColor theme="6"/>
        </patternFill>
      </fill>
    </dxf>
    <dxf>
      <fill>
        <patternFill patternType="gray125">
          <bgColor rgb="FF92D050"/>
        </patternFill>
      </fill>
    </dxf>
    <dxf>
      <fill>
        <patternFill patternType="gray0625">
          <bgColor rgb="FFFFC000"/>
        </patternFill>
      </fill>
    </dxf>
    <dxf>
      <fill>
        <patternFill patternType="gray0625">
          <bgColor rgb="FFFFFF00"/>
        </patternFill>
      </fill>
    </dxf>
    <dxf>
      <fill>
        <patternFill patternType="gray0625">
          <bgColor rgb="FFFFFF00"/>
        </patternFill>
      </fill>
    </dxf>
    <dxf>
      <fill>
        <patternFill patternType="gray125">
          <bgColor rgb="FF92D050"/>
        </patternFill>
      </fill>
    </dxf>
    <dxf>
      <fill>
        <patternFill patternType="gray0625">
          <bgColor rgb="FFFFC000"/>
        </patternFill>
      </fill>
    </dxf>
    <dxf>
      <fill>
        <patternFill patternType="gray125">
          <bgColor theme="6"/>
        </patternFill>
      </fill>
    </dxf>
    <dxf>
      <fill>
        <patternFill patternType="gray0625">
          <bgColor rgb="FFFFC000"/>
        </patternFill>
      </fill>
    </dxf>
    <dxf>
      <fill>
        <patternFill patternType="gray0625">
          <bgColor rgb="FFFFFF00"/>
        </patternFill>
      </fill>
    </dxf>
    <dxf>
      <fill>
        <patternFill patternType="gray125">
          <bgColor theme="6"/>
        </patternFill>
      </fill>
    </dxf>
    <dxf>
      <fill>
        <patternFill patternType="gray125">
          <bgColor rgb="FF92D050"/>
        </patternFill>
      </fill>
    </dxf>
    <dxf>
      <fill>
        <patternFill patternType="gray125">
          <bgColor theme="6"/>
        </patternFill>
      </fill>
    </dxf>
    <dxf>
      <fill>
        <patternFill patternType="gray0625">
          <bgColor rgb="FFFFC000"/>
        </patternFill>
      </fill>
    </dxf>
    <dxf>
      <fill>
        <patternFill patternType="gray125">
          <bgColor rgb="FF92D050"/>
        </patternFill>
      </fill>
    </dxf>
    <dxf>
      <fill>
        <patternFill patternType="gray0625">
          <bgColor rgb="FFFFFF00"/>
        </patternFill>
      </fill>
    </dxf>
    <dxf>
      <fill>
        <patternFill patternType="gray125">
          <bgColor theme="6"/>
        </patternFill>
      </fill>
    </dxf>
    <dxf>
      <fill>
        <patternFill patternType="gray125">
          <bgColor rgb="FF92D050"/>
        </patternFill>
      </fill>
    </dxf>
    <dxf>
      <fill>
        <patternFill patternType="gray0625">
          <bgColor rgb="FFFFC000"/>
        </patternFill>
      </fill>
    </dxf>
    <dxf>
      <fill>
        <patternFill patternType="gray0625">
          <bgColor rgb="FFFFFF00"/>
        </patternFill>
      </fill>
    </dxf>
    <dxf>
      <fill>
        <patternFill patternType="gray0625">
          <bgColor rgb="FFFFFF00"/>
        </patternFill>
      </fill>
    </dxf>
    <dxf>
      <fill>
        <patternFill patternType="gray125">
          <bgColor theme="6"/>
        </patternFill>
      </fill>
    </dxf>
    <dxf>
      <fill>
        <patternFill patternType="gray0625">
          <bgColor rgb="FFFFC000"/>
        </patternFill>
      </fill>
    </dxf>
    <dxf>
      <fill>
        <patternFill patternType="gray125">
          <bgColor rgb="FF92D050"/>
        </patternFill>
      </fill>
    </dxf>
    <dxf>
      <fill>
        <patternFill patternType="gray0625">
          <bgColor rgb="FFFFFF00"/>
        </patternFill>
      </fill>
    </dxf>
    <dxf>
      <fill>
        <patternFill patternType="gray125">
          <bgColor rgb="FF92D050"/>
        </patternFill>
      </fill>
    </dxf>
    <dxf>
      <fill>
        <patternFill patternType="gray0625">
          <bgColor rgb="FFFFC000"/>
        </patternFill>
      </fill>
    </dxf>
    <dxf>
      <fill>
        <patternFill patternType="gray125">
          <bgColor theme="6"/>
        </patternFill>
      </fill>
    </dxf>
    <dxf>
      <fill>
        <patternFill patternType="gray0625">
          <bgColor rgb="FF00B0F0"/>
        </patternFill>
      </fill>
    </dxf>
    <dxf>
      <fill>
        <patternFill patternType="gray0625">
          <bgColor rgb="FF00B0F0"/>
        </patternFill>
      </fill>
    </dxf>
    <dxf>
      <fill>
        <patternFill patternType="gray0625">
          <bgColor rgb="FFFFC000"/>
        </patternFill>
      </fill>
    </dxf>
    <dxf>
      <fill>
        <patternFill patternType="gray125">
          <bgColor theme="6"/>
        </patternFill>
      </fill>
    </dxf>
    <dxf>
      <fill>
        <patternFill patternType="gray0625">
          <bgColor rgb="FFFFFF00"/>
        </patternFill>
      </fill>
    </dxf>
    <dxf>
      <fill>
        <patternFill patternType="gray125">
          <bgColor rgb="FF92D050"/>
        </patternFill>
      </fill>
    </dxf>
    <dxf>
      <fill>
        <patternFill patternType="gray125">
          <bgColor rgb="FF92D050"/>
        </patternFill>
      </fill>
    </dxf>
    <dxf>
      <fill>
        <patternFill patternType="gray0625">
          <bgColor rgb="FFFFC000"/>
        </patternFill>
      </fill>
    </dxf>
    <dxf>
      <fill>
        <patternFill patternType="gray125">
          <bgColor theme="6"/>
        </patternFill>
      </fill>
    </dxf>
    <dxf>
      <fill>
        <patternFill patternType="gray0625">
          <bgColor rgb="FFFFFF00"/>
        </patternFill>
      </fill>
    </dxf>
    <dxf>
      <fill>
        <patternFill patternType="gray0625">
          <bgColor rgb="FFFFFF00"/>
        </patternFill>
      </fill>
    </dxf>
    <dxf>
      <fill>
        <patternFill patternType="gray125">
          <bgColor theme="6"/>
        </patternFill>
      </fill>
    </dxf>
    <dxf>
      <fill>
        <patternFill patternType="gray0625">
          <bgColor rgb="FFFFC000"/>
        </patternFill>
      </fill>
    </dxf>
    <dxf>
      <fill>
        <patternFill patternType="gray125">
          <bgColor rgb="FF92D050"/>
        </patternFill>
      </fill>
    </dxf>
    <dxf>
      <fill>
        <patternFill patternType="gray0625">
          <bgColor rgb="FFFFC000"/>
        </patternFill>
      </fill>
    </dxf>
    <dxf>
      <fill>
        <patternFill patternType="gray125">
          <bgColor theme="6"/>
        </patternFill>
      </fill>
    </dxf>
    <dxf>
      <fill>
        <patternFill patternType="gray0625">
          <bgColor rgb="FFFFFF00"/>
        </patternFill>
      </fill>
    </dxf>
    <dxf>
      <fill>
        <patternFill patternType="gray125">
          <bgColor rgb="FF92D050"/>
        </patternFill>
      </fill>
    </dxf>
    <dxf>
      <fill>
        <patternFill patternType="gray0625">
          <bgColor rgb="FFFFFF00"/>
        </patternFill>
      </fill>
    </dxf>
    <dxf>
      <fill>
        <patternFill patternType="gray125">
          <bgColor theme="6"/>
        </patternFill>
      </fill>
    </dxf>
    <dxf>
      <fill>
        <patternFill patternType="gray0625">
          <bgColor rgb="FFFFC000"/>
        </patternFill>
      </fill>
    </dxf>
    <dxf>
      <fill>
        <patternFill patternType="gray125">
          <bgColor rgb="FF92D050"/>
        </patternFill>
      </fill>
    </dxf>
    <dxf>
      <fill>
        <patternFill patternType="gray125">
          <bgColor rgb="FF92D050"/>
        </patternFill>
      </fill>
    </dxf>
    <dxf>
      <fill>
        <patternFill patternType="gray0625">
          <bgColor rgb="FFFFC000"/>
        </patternFill>
      </fill>
    </dxf>
    <dxf>
      <fill>
        <patternFill patternType="gray0625">
          <bgColor rgb="FFFFFF00"/>
        </patternFill>
      </fill>
    </dxf>
    <dxf>
      <fill>
        <patternFill patternType="gray125">
          <bgColor theme="6"/>
        </patternFill>
      </fill>
    </dxf>
    <dxf>
      <fill>
        <patternFill patternType="gray0625">
          <bgColor rgb="FF00B0F0"/>
        </patternFill>
      </fill>
    </dxf>
    <dxf>
      <fill>
        <patternFill patternType="gray0625">
          <bgColor rgb="FF00B0F0"/>
        </patternFill>
      </fill>
    </dxf>
    <dxf>
      <fill>
        <patternFill patternType="gray0625">
          <bgColor rgb="FFFFFF00"/>
        </patternFill>
      </fill>
    </dxf>
    <dxf>
      <fill>
        <patternFill patternType="gray125">
          <bgColor theme="6"/>
        </patternFill>
      </fill>
    </dxf>
    <dxf>
      <fill>
        <patternFill patternType="gray0625">
          <bgColor rgb="FFFFC000"/>
        </patternFill>
      </fill>
    </dxf>
    <dxf>
      <fill>
        <patternFill patternType="gray125">
          <bgColor rgb="FF92D050"/>
        </patternFill>
      </fill>
    </dxf>
    <dxf>
      <fill>
        <patternFill patternType="gray125">
          <bgColor theme="6"/>
        </patternFill>
      </fill>
    </dxf>
    <dxf>
      <fill>
        <patternFill patternType="gray0625">
          <bgColor rgb="FFFFFF00"/>
        </patternFill>
      </fill>
    </dxf>
    <dxf>
      <fill>
        <patternFill patternType="gray0625">
          <bgColor rgb="FFFFC000"/>
        </patternFill>
      </fill>
    </dxf>
    <dxf>
      <fill>
        <patternFill patternType="gray125">
          <bgColor rgb="FF92D050"/>
        </patternFill>
      </fill>
    </dxf>
    <dxf>
      <fill>
        <patternFill patternType="gray125">
          <bgColor rgb="FF92D050"/>
        </patternFill>
      </fill>
    </dxf>
    <dxf>
      <fill>
        <patternFill patternType="gray0625">
          <bgColor rgb="FFFFFF00"/>
        </patternFill>
      </fill>
    </dxf>
    <dxf>
      <fill>
        <patternFill patternType="gray0625">
          <bgColor rgb="FFFFC000"/>
        </patternFill>
      </fill>
    </dxf>
    <dxf>
      <fill>
        <patternFill patternType="gray125">
          <bgColor theme="6"/>
        </patternFill>
      </fill>
    </dxf>
    <dxf>
      <fill>
        <patternFill patternType="gray125">
          <bgColor theme="6"/>
        </patternFill>
      </fill>
    </dxf>
    <dxf>
      <fill>
        <patternFill patternType="gray125">
          <bgColor rgb="FF92D050"/>
        </patternFill>
      </fill>
    </dxf>
    <dxf>
      <fill>
        <patternFill patternType="gray0625">
          <bgColor rgb="FFFFC000"/>
        </patternFill>
      </fill>
    </dxf>
    <dxf>
      <fill>
        <patternFill patternType="gray0625">
          <bgColor rgb="FFFFFF00"/>
        </patternFill>
      </fill>
    </dxf>
    <dxf>
      <fill>
        <patternFill patternType="gray125">
          <bgColor theme="6"/>
        </patternFill>
      </fill>
    </dxf>
    <dxf>
      <fill>
        <patternFill patternType="gray0625">
          <bgColor rgb="FFFFFF00"/>
        </patternFill>
      </fill>
    </dxf>
    <dxf>
      <fill>
        <patternFill patternType="gray125">
          <bgColor rgb="FF92D050"/>
        </patternFill>
      </fill>
    </dxf>
    <dxf>
      <fill>
        <patternFill patternType="gray0625">
          <bgColor rgb="FFFFC000"/>
        </patternFill>
      </fill>
    </dxf>
    <dxf>
      <fill>
        <patternFill patternType="gray0625">
          <bgColor rgb="FF00B0F0"/>
        </patternFill>
      </fill>
    </dxf>
    <dxf>
      <fill>
        <patternFill patternType="gray0625">
          <bgColor rgb="FFFFC000"/>
        </patternFill>
      </fill>
    </dxf>
    <dxf>
      <fill>
        <patternFill patternType="gray125">
          <bgColor theme="6"/>
        </patternFill>
      </fill>
    </dxf>
    <dxf>
      <fill>
        <patternFill patternType="gray0625">
          <bgColor rgb="FFFFFF00"/>
        </patternFill>
      </fill>
    </dxf>
    <dxf>
      <fill>
        <patternFill patternType="gray125">
          <bgColor rgb="FF92D050"/>
        </patternFill>
      </fill>
    </dxf>
    <dxf>
      <fill>
        <patternFill patternType="gray0625">
          <bgColor rgb="FFFFFF00"/>
        </patternFill>
      </fill>
    </dxf>
    <dxf>
      <fill>
        <patternFill patternType="gray125">
          <bgColor theme="6"/>
        </patternFill>
      </fill>
    </dxf>
    <dxf>
      <fill>
        <patternFill patternType="gray0625">
          <bgColor rgb="FFFFC000"/>
        </patternFill>
      </fill>
    </dxf>
    <dxf>
      <fill>
        <patternFill patternType="gray125">
          <bgColor rgb="FF92D050"/>
        </patternFill>
      </fill>
    </dxf>
    <dxf>
      <fill>
        <patternFill patternType="gray0625">
          <bgColor rgb="FFFFC000"/>
        </patternFill>
      </fill>
    </dxf>
    <dxf>
      <fill>
        <patternFill patternType="gray125">
          <bgColor rgb="FF92D050"/>
        </patternFill>
      </fill>
    </dxf>
    <dxf>
      <fill>
        <patternFill patternType="gray125">
          <bgColor theme="6"/>
        </patternFill>
      </fill>
    </dxf>
    <dxf>
      <fill>
        <patternFill patternType="gray0625">
          <bgColor rgb="FFFFFF00"/>
        </patternFill>
      </fill>
    </dxf>
    <dxf>
      <fill>
        <patternFill patternType="gray0625">
          <bgColor rgb="FFFFFF00"/>
        </patternFill>
      </fill>
    </dxf>
    <dxf>
      <fill>
        <patternFill patternType="gray0625">
          <bgColor rgb="FFFFC000"/>
        </patternFill>
      </fill>
    </dxf>
    <dxf>
      <fill>
        <patternFill patternType="gray125">
          <bgColor theme="6"/>
        </patternFill>
      </fill>
    </dxf>
    <dxf>
      <fill>
        <patternFill patternType="gray125">
          <bgColor rgb="FF92D050"/>
        </patternFill>
      </fill>
    </dxf>
    <dxf>
      <fill>
        <patternFill patternType="gray0625">
          <bgColor rgb="FFFFC000"/>
        </patternFill>
      </fill>
    </dxf>
    <dxf>
      <fill>
        <patternFill patternType="gray125">
          <bgColor rgb="FF92D050"/>
        </patternFill>
      </fill>
    </dxf>
    <dxf>
      <fill>
        <patternFill patternType="gray0625">
          <bgColor rgb="FFFFFF00"/>
        </patternFill>
      </fill>
    </dxf>
    <dxf>
      <fill>
        <patternFill patternType="gray125">
          <bgColor theme="6"/>
        </patternFill>
      </fill>
    </dxf>
    <dxf>
      <fill>
        <patternFill patternType="gray0625">
          <bgColor rgb="FF00B0F0"/>
        </patternFill>
      </fill>
    </dxf>
    <dxf>
      <fill>
        <patternFill patternType="gray125">
          <bgColor theme="6"/>
        </patternFill>
      </fill>
    </dxf>
    <dxf>
      <fill>
        <patternFill patternType="gray0625">
          <bgColor rgb="FFFFC000"/>
        </patternFill>
      </fill>
    </dxf>
    <dxf>
      <fill>
        <patternFill patternType="gray125">
          <bgColor rgb="FF92D050"/>
        </patternFill>
      </fill>
    </dxf>
    <dxf>
      <fill>
        <patternFill patternType="gray0625">
          <bgColor rgb="FFFFFF00"/>
        </patternFill>
      </fill>
    </dxf>
    <dxf>
      <fill>
        <patternFill patternType="gray125">
          <bgColor theme="6"/>
        </patternFill>
      </fill>
    </dxf>
    <dxf>
      <fill>
        <patternFill patternType="gray0625">
          <bgColor rgb="FFFFC000"/>
        </patternFill>
      </fill>
    </dxf>
    <dxf>
      <fill>
        <patternFill patternType="gray125">
          <bgColor rgb="FF92D050"/>
        </patternFill>
      </fill>
    </dxf>
    <dxf>
      <fill>
        <patternFill patternType="gray0625">
          <bgColor rgb="FFFFFF00"/>
        </patternFill>
      </fill>
    </dxf>
    <dxf>
      <fill>
        <patternFill patternType="gray125">
          <bgColor rgb="FF92D050"/>
        </patternFill>
      </fill>
    </dxf>
    <dxf>
      <fill>
        <patternFill patternType="gray125">
          <bgColor theme="6"/>
        </patternFill>
      </fill>
    </dxf>
    <dxf>
      <fill>
        <patternFill patternType="gray0625">
          <bgColor rgb="FFFFFF00"/>
        </patternFill>
      </fill>
    </dxf>
    <dxf>
      <fill>
        <patternFill patternType="gray0625">
          <bgColor rgb="FFFFC000"/>
        </patternFill>
      </fill>
    </dxf>
    <dxf>
      <fill>
        <patternFill patternType="gray0625">
          <bgColor rgb="FFFFFF00"/>
        </patternFill>
      </fill>
    </dxf>
    <dxf>
      <fill>
        <patternFill patternType="gray125">
          <bgColor rgb="FF92D050"/>
        </patternFill>
      </fill>
    </dxf>
    <dxf>
      <fill>
        <patternFill patternType="gray0625">
          <bgColor rgb="FFFFC000"/>
        </patternFill>
      </fill>
    </dxf>
    <dxf>
      <fill>
        <patternFill patternType="gray125">
          <bgColor theme="6"/>
        </patternFill>
      </fill>
    </dxf>
    <dxf>
      <fill>
        <patternFill patternType="gray0625">
          <bgColor rgb="FF00B0F0"/>
        </patternFill>
      </fill>
    </dxf>
    <dxf>
      <fill>
        <patternFill patternType="gray0625">
          <bgColor rgb="FFFFFF00"/>
        </patternFill>
      </fill>
    </dxf>
    <dxf>
      <fill>
        <patternFill patternType="gray125">
          <bgColor rgb="FF92D050"/>
        </patternFill>
      </fill>
    </dxf>
    <dxf>
      <fill>
        <patternFill patternType="gray0625">
          <bgColor rgb="FFFFC000"/>
        </patternFill>
      </fill>
    </dxf>
    <dxf>
      <fill>
        <patternFill patternType="gray125">
          <bgColor theme="6"/>
        </patternFill>
      </fill>
    </dxf>
    <dxf>
      <fill>
        <patternFill patternType="gray0625">
          <bgColor rgb="FF00B0F0"/>
        </patternFill>
      </fill>
    </dxf>
    <dxf>
      <fill>
        <patternFill patternType="gray0625">
          <bgColor rgb="FF00B0F0"/>
        </patternFill>
      </fill>
    </dxf>
    <dxf>
      <fill>
        <patternFill patternType="gray0625">
          <bgColor rgb="FF00B0F0"/>
        </patternFill>
      </fill>
    </dxf>
    <dxf>
      <fill>
        <patternFill patternType="gray0625">
          <bgColor rgb="FFFFC000"/>
        </patternFill>
      </fill>
    </dxf>
    <dxf>
      <fill>
        <patternFill patternType="gray125">
          <bgColor theme="6"/>
        </patternFill>
      </fill>
    </dxf>
    <dxf>
      <fill>
        <patternFill patternType="gray125">
          <bgColor rgb="FF92D050"/>
        </patternFill>
      </fill>
    </dxf>
    <dxf>
      <fill>
        <patternFill patternType="gray0625">
          <bgColor rgb="FFFFFF00"/>
        </patternFill>
      </fill>
    </dxf>
    <dxf>
      <fill>
        <patternFill patternType="gray0625">
          <bgColor rgb="FFFFFF00"/>
        </patternFill>
      </fill>
    </dxf>
    <dxf>
      <fill>
        <patternFill patternType="gray125">
          <bgColor theme="6"/>
        </patternFill>
      </fill>
    </dxf>
    <dxf>
      <fill>
        <patternFill patternType="gray125">
          <bgColor rgb="FF92D050"/>
        </patternFill>
      </fill>
    </dxf>
    <dxf>
      <fill>
        <patternFill patternType="gray0625">
          <bgColor rgb="FFFFC000"/>
        </patternFill>
      </fill>
    </dxf>
    <dxf>
      <fill>
        <patternFill patternType="gray125">
          <bgColor rgb="FF92D050"/>
        </patternFill>
      </fill>
    </dxf>
    <dxf>
      <fill>
        <patternFill patternType="gray0625">
          <bgColor rgb="FFFFC000"/>
        </patternFill>
      </fill>
    </dxf>
    <dxf>
      <fill>
        <patternFill patternType="gray125">
          <bgColor theme="6"/>
        </patternFill>
      </fill>
    </dxf>
    <dxf>
      <fill>
        <patternFill patternType="gray0625">
          <bgColor rgb="FFFFFF00"/>
        </patternFill>
      </fill>
    </dxf>
    <dxf>
      <fill>
        <patternFill patternType="gray0625">
          <bgColor rgb="FFFFC000"/>
        </patternFill>
      </fill>
    </dxf>
    <dxf>
      <fill>
        <patternFill patternType="gray125">
          <bgColor theme="6"/>
        </patternFill>
      </fill>
    </dxf>
    <dxf>
      <fill>
        <patternFill patternType="gray0625">
          <bgColor rgb="FFFFFF00"/>
        </patternFill>
      </fill>
    </dxf>
    <dxf>
      <fill>
        <patternFill patternType="gray125">
          <bgColor rgb="FF92D050"/>
        </patternFill>
      </fill>
    </dxf>
    <dxf>
      <fill>
        <patternFill patternType="gray125">
          <bgColor rgb="FF92D050"/>
        </patternFill>
      </fill>
    </dxf>
    <dxf>
      <fill>
        <patternFill patternType="gray0625">
          <bgColor rgb="FFFFC000"/>
        </patternFill>
      </fill>
    </dxf>
    <dxf>
      <fill>
        <patternFill patternType="gray125">
          <bgColor theme="6"/>
        </patternFill>
      </fill>
    </dxf>
    <dxf>
      <fill>
        <patternFill patternType="gray0625">
          <bgColor rgb="FFFFFF00"/>
        </patternFill>
      </fill>
    </dxf>
    <dxf>
      <fill>
        <patternFill patternType="gray125">
          <bgColor theme="6"/>
        </patternFill>
      </fill>
    </dxf>
    <dxf>
      <fill>
        <patternFill patternType="gray0625">
          <bgColor rgb="FFFFC000"/>
        </patternFill>
      </fill>
    </dxf>
    <dxf>
      <fill>
        <patternFill patternType="gray125">
          <bgColor rgb="FF92D050"/>
        </patternFill>
      </fill>
    </dxf>
    <dxf>
      <fill>
        <patternFill patternType="gray0625">
          <bgColor rgb="FFFFFF00"/>
        </patternFill>
      </fill>
    </dxf>
    <dxf>
      <fill>
        <patternFill patternType="gray125">
          <bgColor rgb="FF92D050"/>
        </patternFill>
      </fill>
    </dxf>
    <dxf>
      <fill>
        <patternFill patternType="gray0625">
          <bgColor rgb="FFFFC000"/>
        </patternFill>
      </fill>
    </dxf>
    <dxf>
      <fill>
        <patternFill patternType="gray125">
          <bgColor theme="6"/>
        </patternFill>
      </fill>
    </dxf>
    <dxf>
      <fill>
        <patternFill patternType="gray0625">
          <bgColor rgb="FFFFFF00"/>
        </patternFill>
      </fill>
    </dxf>
    <dxf>
      <fill>
        <patternFill patternType="gray0625">
          <bgColor rgb="FF00B0F0"/>
        </patternFill>
      </fill>
    </dxf>
    <dxf>
      <fill>
        <patternFill patternType="gray125">
          <bgColor theme="6"/>
        </patternFill>
      </fill>
    </dxf>
    <dxf>
      <fill>
        <patternFill patternType="gray0625">
          <bgColor rgb="FFFFFF00"/>
        </patternFill>
      </fill>
    </dxf>
    <dxf>
      <fill>
        <patternFill patternType="gray0625">
          <bgColor rgb="FFFFC000"/>
        </patternFill>
      </fill>
    </dxf>
    <dxf>
      <fill>
        <patternFill patternType="gray125">
          <bgColor rgb="FF92D050"/>
        </patternFill>
      </fill>
    </dxf>
    <dxf>
      <fill>
        <patternFill patternType="gray125">
          <bgColor theme="6"/>
        </patternFill>
      </fill>
    </dxf>
    <dxf>
      <fill>
        <patternFill patternType="gray0625">
          <bgColor rgb="FFFFC000"/>
        </patternFill>
      </fill>
    </dxf>
    <dxf>
      <fill>
        <patternFill patternType="gray125">
          <bgColor rgb="FF92D050"/>
        </patternFill>
      </fill>
    </dxf>
    <dxf>
      <fill>
        <patternFill patternType="gray0625">
          <bgColor rgb="FFFFFF00"/>
        </patternFill>
      </fill>
    </dxf>
    <dxf>
      <fill>
        <patternFill patternType="gray125">
          <bgColor theme="6"/>
        </patternFill>
      </fill>
    </dxf>
    <dxf>
      <fill>
        <patternFill patternType="gray0625">
          <bgColor rgb="FFFFFF00"/>
        </patternFill>
      </fill>
    </dxf>
    <dxf>
      <fill>
        <patternFill patternType="gray0625">
          <bgColor rgb="FFFFC000"/>
        </patternFill>
      </fill>
    </dxf>
    <dxf>
      <fill>
        <patternFill patternType="gray125">
          <bgColor rgb="FF92D050"/>
        </patternFill>
      </fill>
    </dxf>
    <dxf>
      <fill>
        <patternFill patternType="gray125">
          <bgColor rgb="FF92D050"/>
        </patternFill>
      </fill>
    </dxf>
    <dxf>
      <fill>
        <patternFill patternType="gray0625">
          <bgColor rgb="FFFFC000"/>
        </patternFill>
      </fill>
    </dxf>
    <dxf>
      <fill>
        <patternFill patternType="gray125">
          <bgColor theme="6"/>
        </patternFill>
      </fill>
    </dxf>
    <dxf>
      <fill>
        <patternFill patternType="gray0625">
          <bgColor rgb="FFFFFF00"/>
        </patternFill>
      </fill>
    </dxf>
    <dxf>
      <fill>
        <patternFill patternType="gray125">
          <bgColor theme="6"/>
        </patternFill>
      </fill>
    </dxf>
    <dxf>
      <fill>
        <patternFill patternType="gray0625">
          <bgColor rgb="FFFFC000"/>
        </patternFill>
      </fill>
    </dxf>
    <dxf>
      <fill>
        <patternFill patternType="gray125">
          <bgColor rgb="FF92D050"/>
        </patternFill>
      </fill>
    </dxf>
    <dxf>
      <fill>
        <patternFill patternType="gray0625">
          <bgColor rgb="FFFFFF00"/>
        </patternFill>
      </fill>
    </dxf>
    <dxf>
      <fill>
        <patternFill patternType="gray0625">
          <bgColor rgb="FFFFFF00"/>
        </patternFill>
      </fill>
    </dxf>
    <dxf>
      <fill>
        <patternFill patternType="gray0625">
          <bgColor rgb="FFFFC000"/>
        </patternFill>
      </fill>
    </dxf>
    <dxf>
      <fill>
        <patternFill patternType="gray125">
          <bgColor rgb="FF92D050"/>
        </patternFill>
      </fill>
    </dxf>
    <dxf>
      <fill>
        <patternFill patternType="gray125">
          <bgColor theme="6"/>
        </patternFill>
      </fill>
    </dxf>
    <dxf>
      <fill>
        <patternFill patternType="gray125">
          <bgColor theme="6"/>
        </patternFill>
      </fill>
    </dxf>
    <dxf>
      <fill>
        <patternFill patternType="gray125">
          <bgColor rgb="FF92D050"/>
        </patternFill>
      </fill>
    </dxf>
    <dxf>
      <fill>
        <patternFill patternType="gray0625">
          <bgColor rgb="FFFFFF00"/>
        </patternFill>
      </fill>
    </dxf>
    <dxf>
      <fill>
        <patternFill patternType="gray0625">
          <bgColor rgb="FFFFC000"/>
        </patternFill>
      </fill>
    </dxf>
    <dxf>
      <fill>
        <patternFill patternType="gray125">
          <bgColor theme="6"/>
        </patternFill>
      </fill>
    </dxf>
    <dxf>
      <fill>
        <patternFill patternType="gray0625">
          <bgColor rgb="FFFFC000"/>
        </patternFill>
      </fill>
    </dxf>
    <dxf>
      <fill>
        <patternFill patternType="gray0625">
          <bgColor rgb="FFFFFF00"/>
        </patternFill>
      </fill>
    </dxf>
    <dxf>
      <fill>
        <patternFill patternType="gray125">
          <bgColor rgb="FF92D050"/>
        </patternFill>
      </fill>
    </dxf>
    <dxf>
      <fill>
        <patternFill patternType="gray0625">
          <bgColor rgb="FF00B0F0"/>
        </patternFill>
      </fill>
    </dxf>
    <dxf>
      <fill>
        <patternFill patternType="gray0625">
          <bgColor rgb="FF00B0F0"/>
        </patternFill>
      </fill>
    </dxf>
    <dxf>
      <fill>
        <patternFill patternType="gray125">
          <bgColor theme="6"/>
        </patternFill>
      </fill>
    </dxf>
    <dxf>
      <fill>
        <patternFill patternType="gray0625">
          <bgColor rgb="FFFFC000"/>
        </patternFill>
      </fill>
    </dxf>
    <dxf>
      <fill>
        <patternFill patternType="gray0625">
          <bgColor rgb="FFFFFF00"/>
        </patternFill>
      </fill>
    </dxf>
    <dxf>
      <fill>
        <patternFill patternType="gray125">
          <bgColor rgb="FF92D050"/>
        </patternFill>
      </fill>
    </dxf>
    <dxf>
      <fill>
        <patternFill patternType="gray0625">
          <bgColor rgb="FFFFC000"/>
        </patternFill>
      </fill>
    </dxf>
    <dxf>
      <fill>
        <patternFill patternType="gray125">
          <bgColor theme="6"/>
        </patternFill>
      </fill>
    </dxf>
    <dxf>
      <fill>
        <patternFill patternType="gray125">
          <bgColor rgb="FF92D050"/>
        </patternFill>
      </fill>
    </dxf>
    <dxf>
      <fill>
        <patternFill patternType="gray0625">
          <bgColor rgb="FFFFFF00"/>
        </patternFill>
      </fill>
    </dxf>
    <dxf>
      <fill>
        <patternFill patternType="gray0625">
          <bgColor rgb="FFFFFF00"/>
        </patternFill>
      </fill>
    </dxf>
    <dxf>
      <fill>
        <patternFill patternType="gray125">
          <bgColor theme="6"/>
        </patternFill>
      </fill>
    </dxf>
    <dxf>
      <fill>
        <patternFill patternType="gray125">
          <bgColor rgb="FF92D050"/>
        </patternFill>
      </fill>
    </dxf>
    <dxf>
      <fill>
        <patternFill patternType="gray0625">
          <bgColor rgb="FFFFC000"/>
        </patternFill>
      </fill>
    </dxf>
    <dxf>
      <fill>
        <patternFill patternType="gray0625">
          <bgColor rgb="FFFFC000"/>
        </patternFill>
      </fill>
    </dxf>
    <dxf>
      <fill>
        <patternFill patternType="gray125">
          <bgColor rgb="FF92D050"/>
        </patternFill>
      </fill>
    </dxf>
    <dxf>
      <fill>
        <patternFill patternType="gray125">
          <bgColor theme="6"/>
        </patternFill>
      </fill>
    </dxf>
    <dxf>
      <fill>
        <patternFill patternType="gray0625">
          <bgColor rgb="FFFFFF00"/>
        </patternFill>
      </fill>
    </dxf>
    <dxf>
      <fill>
        <patternFill patternType="gray125">
          <bgColor rgb="FF92D050"/>
        </patternFill>
      </fill>
    </dxf>
    <dxf>
      <fill>
        <patternFill patternType="gray125">
          <bgColor theme="6"/>
        </patternFill>
      </fill>
    </dxf>
    <dxf>
      <fill>
        <patternFill patternType="gray0625">
          <bgColor rgb="FFFFFF00"/>
        </patternFill>
      </fill>
    </dxf>
    <dxf>
      <fill>
        <patternFill patternType="gray0625">
          <bgColor rgb="FFFFC000"/>
        </patternFill>
      </fill>
    </dxf>
    <dxf>
      <fill>
        <patternFill patternType="gray0625">
          <bgColor rgb="FFFFC000"/>
        </patternFill>
      </fill>
    </dxf>
    <dxf>
      <fill>
        <patternFill patternType="gray125">
          <bgColor rgb="FF92D050"/>
        </patternFill>
      </fill>
    </dxf>
    <dxf>
      <fill>
        <patternFill patternType="gray125">
          <bgColor theme="6"/>
        </patternFill>
      </fill>
    </dxf>
    <dxf>
      <fill>
        <patternFill patternType="gray0625">
          <bgColor rgb="FFFFFF00"/>
        </patternFill>
      </fill>
    </dxf>
    <dxf>
      <fill>
        <patternFill patternType="gray125">
          <bgColor theme="6"/>
        </patternFill>
      </fill>
    </dxf>
    <dxf>
      <fill>
        <patternFill patternType="gray0625">
          <bgColor rgb="FFFFC000"/>
        </patternFill>
      </fill>
    </dxf>
    <dxf>
      <fill>
        <patternFill patternType="gray0625">
          <bgColor rgb="FFFFFF00"/>
        </patternFill>
      </fill>
    </dxf>
    <dxf>
      <fill>
        <patternFill patternType="gray125">
          <bgColor rgb="FF92D050"/>
        </patternFill>
      </fill>
    </dxf>
    <dxf>
      <fill>
        <patternFill patternType="gray125">
          <bgColor rgb="FF92D050"/>
        </patternFill>
      </fill>
    </dxf>
    <dxf>
      <fill>
        <patternFill patternType="gray0625">
          <bgColor rgb="FFFFC000"/>
        </patternFill>
      </fill>
    </dxf>
    <dxf>
      <fill>
        <patternFill patternType="gray125">
          <bgColor theme="6"/>
        </patternFill>
      </fill>
    </dxf>
    <dxf>
      <fill>
        <patternFill patternType="gray0625">
          <bgColor rgb="FFFFFF00"/>
        </patternFill>
      </fill>
    </dxf>
    <dxf>
      <fill>
        <patternFill patternType="gray125">
          <bgColor rgb="FF92D050"/>
        </patternFill>
      </fill>
    </dxf>
    <dxf>
      <fill>
        <patternFill patternType="gray0625">
          <bgColor rgb="FFFFFF00"/>
        </patternFill>
      </fill>
    </dxf>
    <dxf>
      <fill>
        <patternFill patternType="gray0625">
          <bgColor rgb="FFFFC000"/>
        </patternFill>
      </fill>
    </dxf>
    <dxf>
      <fill>
        <patternFill patternType="gray125">
          <bgColor theme="6"/>
        </patternFill>
      </fill>
    </dxf>
    <dxf>
      <fill>
        <patternFill patternType="gray0625">
          <bgColor rgb="FFFFC000"/>
        </patternFill>
      </fill>
    </dxf>
    <dxf>
      <fill>
        <patternFill patternType="gray125">
          <bgColor rgb="FF92D050"/>
        </patternFill>
      </fill>
    </dxf>
    <dxf>
      <fill>
        <patternFill patternType="gray125">
          <bgColor theme="6"/>
        </patternFill>
      </fill>
    </dxf>
    <dxf>
      <fill>
        <patternFill patternType="gray0625">
          <bgColor rgb="FFFFFF00"/>
        </patternFill>
      </fill>
    </dxf>
    <dxf>
      <fill>
        <patternFill patternType="gray0625">
          <bgColor rgb="FFFFC000"/>
        </patternFill>
      </fill>
    </dxf>
    <dxf>
      <fill>
        <patternFill patternType="gray125">
          <bgColor theme="6"/>
        </patternFill>
      </fill>
    </dxf>
    <dxf>
      <fill>
        <patternFill patternType="gray0625">
          <bgColor rgb="FFFFFF00"/>
        </patternFill>
      </fill>
    </dxf>
    <dxf>
      <fill>
        <patternFill patternType="gray125">
          <bgColor rgb="FF92D050"/>
        </patternFill>
      </fill>
    </dxf>
    <dxf>
      <fill>
        <patternFill patternType="gray0625">
          <bgColor rgb="FFFFFF00"/>
        </patternFill>
      </fill>
    </dxf>
    <dxf>
      <fill>
        <patternFill patternType="gray125">
          <bgColor theme="6"/>
        </patternFill>
      </fill>
    </dxf>
    <dxf>
      <fill>
        <patternFill patternType="gray125">
          <bgColor rgb="FF92D050"/>
        </patternFill>
      </fill>
    </dxf>
    <dxf>
      <fill>
        <patternFill patternType="gray0625">
          <bgColor rgb="FFFFC000"/>
        </patternFill>
      </fill>
    </dxf>
    <dxf>
      <fill>
        <patternFill patternType="gray0625">
          <bgColor rgb="FFFFC000"/>
        </patternFill>
      </fill>
    </dxf>
    <dxf>
      <fill>
        <patternFill patternType="gray125">
          <bgColor theme="6"/>
        </patternFill>
      </fill>
    </dxf>
    <dxf>
      <fill>
        <patternFill patternType="gray125">
          <bgColor rgb="FF92D050"/>
        </patternFill>
      </fill>
    </dxf>
    <dxf>
      <fill>
        <patternFill patternType="gray0625">
          <bgColor rgb="FFFFFF00"/>
        </patternFill>
      </fill>
    </dxf>
    <dxf>
      <fill>
        <patternFill patternType="gray0625">
          <bgColor rgb="FFFFFF00"/>
        </patternFill>
      </fill>
    </dxf>
    <dxf>
      <fill>
        <patternFill patternType="gray125">
          <bgColor theme="6"/>
        </patternFill>
      </fill>
    </dxf>
    <dxf>
      <fill>
        <patternFill patternType="gray0625">
          <bgColor rgb="FFFFC000"/>
        </patternFill>
      </fill>
    </dxf>
    <dxf>
      <fill>
        <patternFill patternType="gray125">
          <bgColor rgb="FF92D050"/>
        </patternFill>
      </fill>
    </dxf>
    <dxf>
      <fill>
        <patternFill patternType="gray0625">
          <bgColor rgb="FFFFFF00"/>
        </patternFill>
      </fill>
    </dxf>
    <dxf>
      <fill>
        <patternFill patternType="gray125">
          <bgColor theme="6"/>
        </patternFill>
      </fill>
    </dxf>
    <dxf>
      <fill>
        <patternFill patternType="gray0625">
          <bgColor rgb="FFFFC000"/>
        </patternFill>
      </fill>
    </dxf>
    <dxf>
      <fill>
        <patternFill patternType="gray125">
          <bgColor rgb="FF92D050"/>
        </patternFill>
      </fill>
    </dxf>
    <dxf>
      <fill>
        <patternFill patternType="gray125">
          <bgColor theme="6"/>
        </patternFill>
      </fill>
    </dxf>
    <dxf>
      <fill>
        <patternFill patternType="gray125">
          <bgColor rgb="FF92D050"/>
        </patternFill>
      </fill>
    </dxf>
    <dxf>
      <fill>
        <patternFill patternType="gray0625">
          <bgColor rgb="FFFFFF00"/>
        </patternFill>
      </fill>
    </dxf>
    <dxf>
      <fill>
        <patternFill patternType="gray0625">
          <bgColor rgb="FFFFC000"/>
        </patternFill>
      </fill>
    </dxf>
    <dxf>
      <fill>
        <patternFill patternType="gray0625">
          <bgColor rgb="FFFFC000"/>
        </patternFill>
      </fill>
    </dxf>
    <dxf>
      <fill>
        <patternFill patternType="gray125">
          <bgColor theme="6"/>
        </patternFill>
      </fill>
    </dxf>
    <dxf>
      <fill>
        <patternFill patternType="gray125">
          <bgColor rgb="FF92D050"/>
        </patternFill>
      </fill>
    </dxf>
    <dxf>
      <fill>
        <patternFill patternType="gray0625">
          <bgColor rgb="FFFFFF00"/>
        </patternFill>
      </fill>
    </dxf>
    <dxf>
      <fill>
        <patternFill patternType="gray125">
          <bgColor rgb="FF92D050"/>
        </patternFill>
      </fill>
    </dxf>
    <dxf>
      <fill>
        <patternFill patternType="gray125">
          <bgColor theme="6"/>
        </patternFill>
      </fill>
    </dxf>
    <dxf>
      <fill>
        <patternFill patternType="gray0625">
          <bgColor rgb="FFFFFF00"/>
        </patternFill>
      </fill>
    </dxf>
    <dxf>
      <fill>
        <patternFill patternType="gray0625">
          <bgColor rgb="FFFFC000"/>
        </patternFill>
      </fill>
    </dxf>
    <dxf>
      <fill>
        <patternFill patternType="gray0625">
          <bgColor rgb="FFFFFF00"/>
        </patternFill>
      </fill>
    </dxf>
    <dxf>
      <fill>
        <patternFill patternType="gray125">
          <bgColor theme="6"/>
        </patternFill>
      </fill>
    </dxf>
    <dxf>
      <fill>
        <patternFill patternType="gray125">
          <bgColor rgb="FF92D050"/>
        </patternFill>
      </fill>
    </dxf>
    <dxf>
      <fill>
        <patternFill patternType="gray0625">
          <bgColor rgb="FFFFC000"/>
        </patternFill>
      </fill>
    </dxf>
    <dxf>
      <fill>
        <patternFill patternType="gray125">
          <bgColor rgb="FF92D050"/>
        </patternFill>
      </fill>
    </dxf>
    <dxf>
      <fill>
        <patternFill patternType="gray0625">
          <bgColor rgb="FFFFFF00"/>
        </patternFill>
      </fill>
    </dxf>
    <dxf>
      <fill>
        <patternFill patternType="gray125">
          <bgColor theme="6"/>
        </patternFill>
      </fill>
    </dxf>
    <dxf>
      <fill>
        <patternFill patternType="gray0625">
          <bgColor rgb="FFFFC000"/>
        </patternFill>
      </fill>
    </dxf>
    <dxf>
      <fill>
        <patternFill patternType="gray0625">
          <bgColor rgb="FFFFFF00"/>
        </patternFill>
      </fill>
    </dxf>
    <dxf>
      <fill>
        <patternFill patternType="gray125">
          <bgColor theme="6"/>
        </patternFill>
      </fill>
    </dxf>
    <dxf>
      <fill>
        <patternFill patternType="gray0625">
          <bgColor rgb="FFFFC000"/>
        </patternFill>
      </fill>
    </dxf>
    <dxf>
      <fill>
        <patternFill patternType="gray125">
          <bgColor rgb="FF92D050"/>
        </patternFill>
      </fill>
    </dxf>
    <dxf>
      <fill>
        <patternFill patternType="gray125">
          <bgColor rgb="FF92D050"/>
        </patternFill>
      </fill>
    </dxf>
    <dxf>
      <fill>
        <patternFill patternType="gray0625">
          <bgColor rgb="FFFFC000"/>
        </patternFill>
      </fill>
    </dxf>
    <dxf>
      <fill>
        <patternFill patternType="gray125">
          <bgColor theme="6"/>
        </patternFill>
      </fill>
    </dxf>
    <dxf>
      <fill>
        <patternFill patternType="gray0625">
          <bgColor rgb="FFFFFF00"/>
        </patternFill>
      </fill>
    </dxf>
    <dxf>
      <fill>
        <patternFill>
          <bgColor rgb="FF00B050"/>
        </patternFill>
      </fill>
    </dxf>
    <dxf>
      <fill>
        <patternFill>
          <bgColor rgb="FFFF0000"/>
        </patternFill>
      </fill>
    </dxf>
    <dxf>
      <fill>
        <patternFill>
          <bgColor rgb="FF00B050"/>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ont>
        <strike val="0"/>
        <outline val="0"/>
        <shadow val="0"/>
        <u val="none"/>
        <vertAlign val="baseline"/>
        <sz val="16"/>
        <color theme="1"/>
        <name val="Calibri"/>
        <family val="2"/>
        <scheme val="minor"/>
      </font>
    </dxf>
    <dxf>
      <font>
        <strike val="0"/>
        <outline val="0"/>
        <shadow val="0"/>
        <u val="none"/>
        <vertAlign val="baseline"/>
        <sz val="16"/>
        <color theme="1"/>
        <name val="Calibri"/>
        <family val="2"/>
        <scheme val="minor"/>
      </font>
      <alignment horizontal="center" textRotation="0" indent="0" justifyLastLine="0" shrinkToFit="0" readingOrder="0"/>
    </dxf>
    <dxf>
      <font>
        <strike val="0"/>
        <outline val="0"/>
        <shadow val="0"/>
        <u val="none"/>
        <vertAlign val="baseline"/>
        <sz val="16"/>
        <color theme="1"/>
        <name val="Calibri"/>
        <family val="2"/>
        <scheme val="minor"/>
      </font>
      <alignment horizontal="center" textRotation="0" indent="0" justifyLastLine="0" shrinkToFit="0" readingOrder="0"/>
    </dxf>
    <dxf>
      <font>
        <strike val="0"/>
        <outline val="0"/>
        <shadow val="0"/>
        <u val="none"/>
        <vertAlign val="baseline"/>
        <sz val="16"/>
        <color theme="1"/>
        <name val="Calibri"/>
        <family val="2"/>
        <scheme val="minor"/>
      </font>
    </dxf>
    <dxf>
      <font>
        <strike val="0"/>
        <outline val="0"/>
        <shadow val="0"/>
        <u val="none"/>
        <vertAlign val="baseline"/>
        <sz val="16"/>
        <color theme="1"/>
        <name val="Calibri"/>
        <family val="2"/>
        <scheme val="minor"/>
      </font>
    </dxf>
    <dxf>
      <font>
        <strike val="0"/>
        <outline val="0"/>
        <shadow val="0"/>
        <u val="none"/>
        <vertAlign val="baseline"/>
        <sz val="16"/>
        <color theme="1"/>
        <name val="Calibri"/>
        <family val="2"/>
        <scheme val="minor"/>
      </font>
    </dxf>
    <dxf>
      <font>
        <b val="0"/>
        <i val="0"/>
        <strike val="0"/>
        <condense val="0"/>
        <extend val="0"/>
        <outline val="0"/>
        <shadow val="0"/>
        <u val="none"/>
        <vertAlign val="baseline"/>
        <sz val="12"/>
        <color rgb="FF000000"/>
        <name val="Calibri"/>
        <family val="2"/>
        <scheme val="minor"/>
      </font>
      <fill>
        <patternFill patternType="solid">
          <fgColor indexed="64"/>
          <bgColor rgb="FFFFFFFF"/>
        </patternFill>
      </fill>
      <alignment horizontal="center" vertical="center" textRotation="0" wrapText="1" indent="0" justifyLastLine="0" shrinkToFit="0" readingOrder="0"/>
      <border diagonalUp="0" diagonalDown="0">
        <left style="thin">
          <color rgb="FFB1BBCC"/>
        </left>
        <right style="thin">
          <color rgb="FFB1BBCC"/>
        </right>
        <top style="thin">
          <color rgb="FFB1BBCC"/>
        </top>
        <bottom style="thin">
          <color rgb="FFB1BBCC"/>
        </bottom>
        <vertical/>
        <horizontal/>
      </border>
    </dxf>
    <dxf>
      <font>
        <b val="0"/>
        <i val="0"/>
        <strike val="0"/>
        <condense val="0"/>
        <extend val="0"/>
        <outline val="0"/>
        <shadow val="0"/>
        <u val="none"/>
        <vertAlign val="baseline"/>
        <sz val="12"/>
        <color rgb="FF000000"/>
        <name val="Calibri"/>
        <family val="2"/>
        <scheme val="minor"/>
      </font>
      <fill>
        <patternFill patternType="solid">
          <fgColor indexed="64"/>
          <bgColor rgb="FFFFFFFF"/>
        </patternFill>
      </fill>
      <alignment horizontal="left" vertical="center" textRotation="0" wrapText="1" indent="0" justifyLastLine="0" shrinkToFit="0" readingOrder="0"/>
      <border diagonalUp="0" diagonalDown="0">
        <left style="thin">
          <color rgb="FFB1BBCC"/>
        </left>
        <right style="thin">
          <color rgb="FFB1BBCC"/>
        </right>
        <top style="thin">
          <color rgb="FFB1BBCC"/>
        </top>
        <bottom style="thin">
          <color rgb="FFB1BBCC"/>
        </bottom>
        <vertical/>
        <horizontal/>
      </border>
    </dxf>
    <dxf>
      <numFmt numFmtId="13" formatCode="0%"/>
    </dxf>
    <dxf>
      <border diagonalUp="0" diagonalDown="0">
        <left style="medium">
          <color indexed="64"/>
        </left>
        <right style="medium">
          <color indexed="64"/>
        </right>
        <top/>
        <bottom/>
        <vertical/>
        <horizontal/>
      </border>
    </dxf>
    <dxf>
      <border diagonalUp="0" diagonalDown="0">
        <left style="medium">
          <color indexed="64"/>
        </left>
        <right/>
        <top/>
        <bottom/>
        <vertical/>
        <horizontal/>
      </border>
    </dxf>
    <dxf>
      <border diagonalUp="0" diagonalDown="0">
        <left style="medium">
          <color indexed="64"/>
        </left>
        <right style="medium">
          <color indexed="64"/>
        </right>
        <top/>
        <bottom/>
        <vertical/>
        <horizontal/>
      </border>
    </dxf>
    <dxf>
      <border diagonalUp="0" diagonalDown="0">
        <left style="medium">
          <color indexed="64"/>
        </left>
        <right/>
        <top/>
        <bottom/>
        <vertical/>
        <horizontal/>
      </border>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right style="medium">
          <color indexed="64"/>
        </right>
        <top/>
        <bottom/>
        <vertical/>
        <horizontal/>
      </border>
    </dxf>
    <dxf>
      <border diagonalUp="0" diagonalDown="0">
        <left style="medium">
          <color indexed="64"/>
        </left>
        <right/>
        <top/>
        <bottom/>
        <vertical/>
        <horizontal/>
      </border>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 Target="richData/rdrichvalue.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1.xml"/><Relationship Id="rId29" Type="http://schemas.microsoft.com/office/2023/09/relationships/Python" Target="pyth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microsoft.com/office/2017/06/relationships/rdRichValueTypes" Target="richData/rdRichValueType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activeX/activeX2.xml><?xml version="1.0" encoding="utf-8"?>
<ax:ocx xmlns:ax="http://schemas.microsoft.com/office/2006/activeX" xmlns:r="http://schemas.openxmlformats.org/officeDocument/2006/relationships" ax:classid="{8BD21D20-EC42-11CE-9E0D-00AA006002F3}" ax:persistence="persistStreamInit" r:id="rId1"/>
</file>

<file path=xl/activeX/activeX3.xml><?xml version="1.0" encoding="utf-8"?>
<ax:ocx xmlns:ax="http://schemas.microsoft.com/office/2006/activeX" xmlns:r="http://schemas.openxmlformats.org/officeDocument/2006/relationships" ax:classid="{8BD21D50-EC42-11CE-9E0D-00AA006002F3}" ax:persistence="persistStreamInit" r:id="rId1"/>
</file>

<file path=xl/activeX/activeX4.xml><?xml version="1.0" encoding="utf-8"?>
<ax:ocx xmlns:ax="http://schemas.microsoft.com/office/2006/activeX" xmlns:r="http://schemas.openxmlformats.org/officeDocument/2006/relationships" ax:classid="{8BD21D50-EC42-11CE-9E0D-00AA006002F3}" ax:persistence="persistStreamInit" r:id="rId1"/>
</file>

<file path=xl/activeX/activeX5.xml><?xml version="1.0" encoding="utf-8"?>
<ax:ocx xmlns:ax="http://schemas.microsoft.com/office/2006/activeX" xmlns:r="http://schemas.openxmlformats.org/officeDocument/2006/relationships" ax:classid="{978C9E23-D4B0-11CE-BF2D-00AA003F40D0}" ax:persistence="persistStreamInit" r:id="rId1"/>
</file>

<file path=xl/activeX/activeX6.xml><?xml version="1.0" encoding="utf-8"?>
<ax:ocx xmlns:ax="http://schemas.microsoft.com/office/2006/activeX" xmlns:r="http://schemas.openxmlformats.org/officeDocument/2006/relationships" ax:classid="{978C9E23-D4B0-11CE-BF2D-00AA003F40D0}" ax:persistence="persistStreamInit" r:id="rId1"/>
</file>

<file path=xl/activeX/activeX7.xml><?xml version="1.0" encoding="utf-8"?>
<ax:ocx xmlns:ax="http://schemas.microsoft.com/office/2006/activeX" xmlns:r="http://schemas.openxmlformats.org/officeDocument/2006/relationships" ax:classid="{D7053240-CE69-11CD-A777-00DD01143C57}" ax:persistence="persistStreamInit" r:id="rId1"/>
</file>

<file path=xl/activeX/activeX8.xml><?xml version="1.0" encoding="utf-8"?>
<ax:ocx xmlns:ax="http://schemas.microsoft.com/office/2006/activeX" xmlns:r="http://schemas.openxmlformats.org/officeDocument/2006/relationships" ax:classid="{D7053240-CE69-11CD-A777-00DD01143C57}" ax:persistence="persistStreamInit" r:id="rId1"/>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checked="Checked" lockText="1" noThreeD="1"/>
</file>

<file path=xl/drawings/_rels/drawing2.xml.rels><?xml version="1.0" encoding="UTF-8" standalone="yes"?>
<Relationships xmlns="http://schemas.openxmlformats.org/package/2006/relationships"><Relationship Id="rId1" Type="http://schemas.openxmlformats.org/officeDocument/2006/relationships/image" Target="../media/image9.emf"/></Relationships>
</file>

<file path=xl/drawings/_rels/drawing4.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emf"/></Relationships>
</file>

<file path=xl/drawings/_rels/drawing5.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13.png"/><Relationship Id="rId1" Type="http://schemas.openxmlformats.org/officeDocument/2006/relationships/image" Target="../media/image12.png"/><Relationship Id="rId5" Type="http://schemas.openxmlformats.org/officeDocument/2006/relationships/image" Target="../media/image16.png"/><Relationship Id="rId4" Type="http://schemas.openxmlformats.org/officeDocument/2006/relationships/image" Target="../media/image15.png"/></Relationships>
</file>

<file path=xl/drawings/_rels/vmlDrawing1.vml.rels><?xml version="1.0" encoding="UTF-8" standalone="yes"?>
<Relationships xmlns="http://schemas.openxmlformats.org/package/2006/relationships"><Relationship Id="rId8" Type="http://schemas.openxmlformats.org/officeDocument/2006/relationships/image" Target="../media/image8.emf"/><Relationship Id="rId3" Type="http://schemas.openxmlformats.org/officeDocument/2006/relationships/image" Target="../media/image3.emf"/><Relationship Id="rId7" Type="http://schemas.openxmlformats.org/officeDocument/2006/relationships/image" Target="../media/image7.emf"/><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emf"/><Relationship Id="rId5" Type="http://schemas.openxmlformats.org/officeDocument/2006/relationships/image" Target="../media/image5.emf"/><Relationship Id="rId4"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3</xdr:col>
      <xdr:colOff>323849</xdr:colOff>
      <xdr:row>4</xdr:row>
      <xdr:rowOff>19050</xdr:rowOff>
    </xdr:from>
    <xdr:to>
      <xdr:col>12</xdr:col>
      <xdr:colOff>352424</xdr:colOff>
      <xdr:row>21</xdr:row>
      <xdr:rowOff>180975</xdr:rowOff>
    </xdr:to>
    <xdr:sp macro="" textlink="">
      <xdr:nvSpPr>
        <xdr:cNvPr id="2" name="Rectángulo 1">
          <a:extLst>
            <a:ext uri="{FF2B5EF4-FFF2-40B4-BE49-F238E27FC236}">
              <a16:creationId xmlns:a16="http://schemas.microsoft.com/office/drawing/2014/main" id="{00000000-0008-0000-0000-000002000000}"/>
            </a:ext>
          </a:extLst>
        </xdr:cNvPr>
        <xdr:cNvSpPr/>
      </xdr:nvSpPr>
      <xdr:spPr>
        <a:xfrm>
          <a:off x="1085849" y="781050"/>
          <a:ext cx="6886575" cy="3400425"/>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PE" sz="1100"/>
        </a:p>
      </xdr:txBody>
    </xdr:sp>
    <xdr:clientData/>
  </xdr:twoCellAnchor>
  <xdr:twoCellAnchor>
    <xdr:from>
      <xdr:col>3</xdr:col>
      <xdr:colOff>495300</xdr:colOff>
      <xdr:row>8</xdr:row>
      <xdr:rowOff>171450</xdr:rowOff>
    </xdr:from>
    <xdr:to>
      <xdr:col>6</xdr:col>
      <xdr:colOff>257175</xdr:colOff>
      <xdr:row>18</xdr:row>
      <xdr:rowOff>114300</xdr:rowOff>
    </xdr:to>
    <xdr:sp macro="" textlink="">
      <xdr:nvSpPr>
        <xdr:cNvPr id="4" name="Rectángulo 3">
          <a:extLst>
            <a:ext uri="{FF2B5EF4-FFF2-40B4-BE49-F238E27FC236}">
              <a16:creationId xmlns:a16="http://schemas.microsoft.com/office/drawing/2014/main" id="{00000000-0008-0000-0000-000004000000}"/>
            </a:ext>
          </a:extLst>
        </xdr:cNvPr>
        <xdr:cNvSpPr/>
      </xdr:nvSpPr>
      <xdr:spPr>
        <a:xfrm>
          <a:off x="1257300" y="1695450"/>
          <a:ext cx="2047875" cy="1847850"/>
        </a:xfrm>
        <a:prstGeom prst="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s-PE" sz="1100"/>
        </a:p>
      </xdr:txBody>
    </xdr:sp>
    <xdr:clientData/>
  </xdr:twoCellAnchor>
  <xdr:twoCellAnchor>
    <xdr:from>
      <xdr:col>3</xdr:col>
      <xdr:colOff>495300</xdr:colOff>
      <xdr:row>4</xdr:row>
      <xdr:rowOff>171450</xdr:rowOff>
    </xdr:from>
    <xdr:to>
      <xdr:col>5</xdr:col>
      <xdr:colOff>142875</xdr:colOff>
      <xdr:row>8</xdr:row>
      <xdr:rowOff>66675</xdr:rowOff>
    </xdr:to>
    <xdr:sp macro="" textlink="">
      <xdr:nvSpPr>
        <xdr:cNvPr id="3" name="Rectángulo: esquinas superiores redondeadas 2">
          <a:extLst>
            <a:ext uri="{FF2B5EF4-FFF2-40B4-BE49-F238E27FC236}">
              <a16:creationId xmlns:a16="http://schemas.microsoft.com/office/drawing/2014/main" id="{00000000-0008-0000-0000-000003000000}"/>
            </a:ext>
          </a:extLst>
        </xdr:cNvPr>
        <xdr:cNvSpPr/>
      </xdr:nvSpPr>
      <xdr:spPr>
        <a:xfrm>
          <a:off x="2781300" y="933450"/>
          <a:ext cx="1171575" cy="657225"/>
        </a:xfrm>
        <a:prstGeom prst="round2Same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PE" sz="1100"/>
        </a:p>
      </xdr:txBody>
    </xdr:sp>
    <xdr:clientData/>
  </xdr:twoCellAnchor>
  <mc:AlternateContent xmlns:mc="http://schemas.openxmlformats.org/markup-compatibility/2006">
    <mc:Choice xmlns:a14="http://schemas.microsoft.com/office/drawing/2010/main" Requires="a14">
      <xdr:twoCellAnchor editAs="oneCell">
        <xdr:from>
          <xdr:col>3</xdr:col>
          <xdr:colOff>495300</xdr:colOff>
          <xdr:row>6</xdr:row>
          <xdr:rowOff>114300</xdr:rowOff>
        </xdr:from>
        <xdr:to>
          <xdr:col>5</xdr:col>
          <xdr:colOff>7620</xdr:colOff>
          <xdr:row>7</xdr:row>
          <xdr:rowOff>144780</xdr:rowOff>
        </xdr:to>
        <xdr:sp macro="" textlink="">
          <xdr:nvSpPr>
            <xdr:cNvPr id="2053" name="TextBox1" hidden="1">
              <a:extLst>
                <a:ext uri="{63B3BB69-23CF-44E3-9099-C40C66FF867C}">
                  <a14:compatExt spid="_x0000_s2053"/>
                </a:ext>
                <a:ext uri="{FF2B5EF4-FFF2-40B4-BE49-F238E27FC236}">
                  <a16:creationId xmlns:a16="http://schemas.microsoft.com/office/drawing/2014/main" id="{00000000-0008-0000-0000-000005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502920</xdr:colOff>
          <xdr:row>12</xdr:row>
          <xdr:rowOff>38100</xdr:rowOff>
        </xdr:from>
        <xdr:to>
          <xdr:col>6</xdr:col>
          <xdr:colOff>114300</xdr:colOff>
          <xdr:row>17</xdr:row>
          <xdr:rowOff>137160</xdr:rowOff>
        </xdr:to>
        <xdr:sp macro="" textlink="">
          <xdr:nvSpPr>
            <xdr:cNvPr id="2061" name="ListBox1" hidden="1">
              <a:extLst>
                <a:ext uri="{63B3BB69-23CF-44E3-9099-C40C66FF867C}">
                  <a14:compatExt spid="_x0000_s2061"/>
                </a:ext>
                <a:ext uri="{FF2B5EF4-FFF2-40B4-BE49-F238E27FC236}">
                  <a16:creationId xmlns:a16="http://schemas.microsoft.com/office/drawing/2014/main" id="{00000000-0008-0000-0000-00000D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495300</xdr:colOff>
          <xdr:row>10</xdr:row>
          <xdr:rowOff>76200</xdr:rowOff>
        </xdr:from>
        <xdr:to>
          <xdr:col>4</xdr:col>
          <xdr:colOff>594360</xdr:colOff>
          <xdr:row>11</xdr:row>
          <xdr:rowOff>137160</xdr:rowOff>
        </xdr:to>
        <xdr:sp macro="" textlink="">
          <xdr:nvSpPr>
            <xdr:cNvPr id="2062" name="Opb1" hidden="1">
              <a:extLst>
                <a:ext uri="{63B3BB69-23CF-44E3-9099-C40C66FF867C}">
                  <a14:compatExt spid="_x0000_s2062"/>
                </a:ext>
                <a:ext uri="{FF2B5EF4-FFF2-40B4-BE49-F238E27FC236}">
                  <a16:creationId xmlns:a16="http://schemas.microsoft.com/office/drawing/2014/main" id="{00000000-0008-0000-0000-00000E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xdr:colOff>
          <xdr:row>10</xdr:row>
          <xdr:rowOff>76200</xdr:rowOff>
        </xdr:from>
        <xdr:to>
          <xdr:col>6</xdr:col>
          <xdr:colOff>182880</xdr:colOff>
          <xdr:row>11</xdr:row>
          <xdr:rowOff>137160</xdr:rowOff>
        </xdr:to>
        <xdr:sp macro="" textlink="">
          <xdr:nvSpPr>
            <xdr:cNvPr id="2064" name="Optb2" hidden="1">
              <a:extLst>
                <a:ext uri="{63B3BB69-23CF-44E3-9099-C40C66FF867C}">
                  <a14:compatExt spid="_x0000_s2064"/>
                </a:ext>
                <a:ext uri="{FF2B5EF4-FFF2-40B4-BE49-F238E27FC236}">
                  <a16:creationId xmlns:a16="http://schemas.microsoft.com/office/drawing/2014/main" id="{00000000-0008-0000-0000-000010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533400</xdr:colOff>
          <xdr:row>9</xdr:row>
          <xdr:rowOff>22860</xdr:rowOff>
        </xdr:from>
        <xdr:to>
          <xdr:col>5</xdr:col>
          <xdr:colOff>45720</xdr:colOff>
          <xdr:row>10</xdr:row>
          <xdr:rowOff>45720</xdr:rowOff>
        </xdr:to>
        <xdr:sp macro="" textlink="">
          <xdr:nvSpPr>
            <xdr:cNvPr id="2065" name="Label1" hidden="1">
              <a:extLst>
                <a:ext uri="{63B3BB69-23CF-44E3-9099-C40C66FF867C}">
                  <a14:compatExt spid="_x0000_s2065"/>
                </a:ext>
                <a:ext uri="{FF2B5EF4-FFF2-40B4-BE49-F238E27FC236}">
                  <a16:creationId xmlns:a16="http://schemas.microsoft.com/office/drawing/2014/main" id="{00000000-0008-0000-0000-000011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533400</xdr:colOff>
          <xdr:row>5</xdr:row>
          <xdr:rowOff>38100</xdr:rowOff>
        </xdr:from>
        <xdr:to>
          <xdr:col>5</xdr:col>
          <xdr:colOff>45720</xdr:colOff>
          <xdr:row>6</xdr:row>
          <xdr:rowOff>68580</xdr:rowOff>
        </xdr:to>
        <xdr:sp macro="" textlink="">
          <xdr:nvSpPr>
            <xdr:cNvPr id="2066" name="Label2" hidden="1">
              <a:extLst>
                <a:ext uri="{63B3BB69-23CF-44E3-9099-C40C66FF867C}">
                  <a14:compatExt spid="_x0000_s2066"/>
                </a:ext>
                <a:ext uri="{FF2B5EF4-FFF2-40B4-BE49-F238E27FC236}">
                  <a16:creationId xmlns:a16="http://schemas.microsoft.com/office/drawing/2014/main" id="{00000000-0008-0000-0000-000012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525780</xdr:colOff>
          <xdr:row>5</xdr:row>
          <xdr:rowOff>76200</xdr:rowOff>
        </xdr:from>
        <xdr:to>
          <xdr:col>7</xdr:col>
          <xdr:colOff>114300</xdr:colOff>
          <xdr:row>7</xdr:row>
          <xdr:rowOff>99060</xdr:rowOff>
        </xdr:to>
        <xdr:sp macro="" textlink="">
          <xdr:nvSpPr>
            <xdr:cNvPr id="2067" name="Guardar" hidden="1">
              <a:extLst>
                <a:ext uri="{63B3BB69-23CF-44E3-9099-C40C66FF867C}">
                  <a14:compatExt spid="_x0000_s2067"/>
                </a:ext>
                <a:ext uri="{FF2B5EF4-FFF2-40B4-BE49-F238E27FC236}">
                  <a16:creationId xmlns:a16="http://schemas.microsoft.com/office/drawing/2014/main" id="{00000000-0008-0000-0000-000013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289560</xdr:colOff>
          <xdr:row>5</xdr:row>
          <xdr:rowOff>60960</xdr:rowOff>
        </xdr:from>
        <xdr:to>
          <xdr:col>8</xdr:col>
          <xdr:colOff>480060</xdr:colOff>
          <xdr:row>7</xdr:row>
          <xdr:rowOff>99060</xdr:rowOff>
        </xdr:to>
        <xdr:sp macro="" textlink="">
          <xdr:nvSpPr>
            <xdr:cNvPr id="2068" name="Limpiar" hidden="1">
              <a:extLst>
                <a:ext uri="{63B3BB69-23CF-44E3-9099-C40C66FF867C}">
                  <a14:compatExt spid="_x0000_s2068"/>
                </a:ext>
                <a:ext uri="{FF2B5EF4-FFF2-40B4-BE49-F238E27FC236}">
                  <a16:creationId xmlns:a16="http://schemas.microsoft.com/office/drawing/2014/main" id="{00000000-0008-0000-0000-000014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0</xdr:col>
      <xdr:colOff>141521</xdr:colOff>
      <xdr:row>0</xdr:row>
      <xdr:rowOff>294376</xdr:rowOff>
    </xdr:from>
    <xdr:to>
      <xdr:col>2</xdr:col>
      <xdr:colOff>73174</xdr:colOff>
      <xdr:row>1</xdr:row>
      <xdr:rowOff>3583</xdr:rowOff>
    </xdr:to>
    <xdr:pic>
      <xdr:nvPicPr>
        <xdr:cNvPr id="2" name="Imagen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521" y="294376"/>
          <a:ext cx="1539361" cy="762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absolute">
    <xdr:from>
      <xdr:col>2</xdr:col>
      <xdr:colOff>338286</xdr:colOff>
      <xdr:row>0</xdr:row>
      <xdr:rowOff>34441</xdr:rowOff>
    </xdr:from>
    <xdr:to>
      <xdr:col>4</xdr:col>
      <xdr:colOff>378008</xdr:colOff>
      <xdr:row>2</xdr:row>
      <xdr:rowOff>33980</xdr:rowOff>
    </xdr:to>
    <mc:AlternateContent xmlns:mc="http://schemas.openxmlformats.org/markup-compatibility/2006" xmlns:sle15="http://schemas.microsoft.com/office/drawing/2012/slicer">
      <mc:Choice Requires="sle15">
        <xdr:graphicFrame macro="">
          <xdr:nvGraphicFramePr>
            <xdr:cNvPr id="4" name="STATUS FINAL">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microsoft.com/office/drawing/2010/slicer">
              <sle:slicer xmlns:sle="http://schemas.microsoft.com/office/drawing/2010/slicer" name="STATUS FINAL"/>
            </a:graphicData>
          </a:graphic>
        </xdr:graphicFrame>
      </mc:Choice>
      <mc:Fallback xmlns="">
        <xdr:sp macro="" textlink="">
          <xdr:nvSpPr>
            <xdr:cNvPr id="0" name=""/>
            <xdr:cNvSpPr>
              <a:spLocks noTextEdit="1"/>
            </xdr:cNvSpPr>
          </xdr:nvSpPr>
          <xdr:spPr>
            <a:xfrm>
              <a:off x="1955018" y="11581"/>
              <a:ext cx="3792089" cy="1251284"/>
            </a:xfrm>
            <a:prstGeom prst="rect">
              <a:avLst/>
            </a:prstGeom>
            <a:solidFill>
              <a:prstClr val="white"/>
            </a:solidFill>
            <a:ln w="1">
              <a:solidFill>
                <a:prstClr val="green"/>
              </a:solidFill>
            </a:ln>
          </xdr:spPr>
          <xdr:txBody>
            <a:bodyPr vertOverflow="clip" horzOverflow="clip"/>
            <a:lstStyle/>
            <a:p>
              <a:r>
                <a:rPr lang="es-PE"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26</xdr:col>
      <xdr:colOff>211657</xdr:colOff>
      <xdr:row>5</xdr:row>
      <xdr:rowOff>31749</xdr:rowOff>
    </xdr:from>
    <xdr:to>
      <xdr:col>30</xdr:col>
      <xdr:colOff>3164</xdr:colOff>
      <xdr:row>11</xdr:row>
      <xdr:rowOff>10581</xdr:rowOff>
    </xdr:to>
    <xdr:grpSp>
      <xdr:nvGrpSpPr>
        <xdr:cNvPr id="2" name="Grupo 1">
          <a:extLst>
            <a:ext uri="{FF2B5EF4-FFF2-40B4-BE49-F238E27FC236}">
              <a16:creationId xmlns:a16="http://schemas.microsoft.com/office/drawing/2014/main" id="{00000000-0008-0000-0300-000002000000}"/>
            </a:ext>
          </a:extLst>
        </xdr:cNvPr>
        <xdr:cNvGrpSpPr/>
      </xdr:nvGrpSpPr>
      <xdr:grpSpPr>
        <a:xfrm>
          <a:off x="12666124" y="717549"/>
          <a:ext cx="909107" cy="927099"/>
          <a:chOff x="6286501" y="889000"/>
          <a:chExt cx="1058332" cy="931332"/>
        </a:xfrm>
      </xdr:grpSpPr>
      <xdr:sp macro="" textlink="">
        <xdr:nvSpPr>
          <xdr:cNvPr id="3" name="Redondear rectángulo de esquina del mismo lado 36">
            <a:extLst>
              <a:ext uri="{FF2B5EF4-FFF2-40B4-BE49-F238E27FC236}">
                <a16:creationId xmlns:a16="http://schemas.microsoft.com/office/drawing/2014/main" id="{00000000-0008-0000-0300-000003000000}"/>
              </a:ext>
            </a:extLst>
          </xdr:cNvPr>
          <xdr:cNvSpPr/>
        </xdr:nvSpPr>
        <xdr:spPr bwMode="auto">
          <a:xfrm>
            <a:off x="6286501" y="889000"/>
            <a:ext cx="1047750" cy="582083"/>
          </a:xfrm>
          <a:prstGeom prst="round2SameRect">
            <a:avLst/>
          </a:prstGeom>
          <a:solidFill>
            <a:schemeClr val="accent1">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E4CB0341-4B25-4908-8650-529AB8A94A9B}" type="TxLink">
              <a:rPr lang="en-US" sz="2400" b="1" i="0" u="none" strike="noStrike">
                <a:solidFill>
                  <a:schemeClr val="bg1"/>
                </a:solidFill>
                <a:latin typeface="Arial Black" panose="020B0A04020102020204" pitchFamily="34" charset="0"/>
                <a:cs typeface="Calibri"/>
              </a:rPr>
              <a:pPr algn="ctr"/>
              <a:t>2</a:t>
            </a:fld>
            <a:endParaRPr lang="es-PE" sz="4800" b="1">
              <a:solidFill>
                <a:schemeClr val="bg1"/>
              </a:solidFill>
              <a:latin typeface="Arial Black" panose="020B0A04020102020204" pitchFamily="34" charset="0"/>
            </a:endParaRPr>
          </a:p>
        </xdr:txBody>
      </xdr:sp>
      <xdr:sp macro="" textlink="">
        <xdr:nvSpPr>
          <xdr:cNvPr id="4" name="Rectángulo 3">
            <a:extLst>
              <a:ext uri="{FF2B5EF4-FFF2-40B4-BE49-F238E27FC236}">
                <a16:creationId xmlns:a16="http://schemas.microsoft.com/office/drawing/2014/main" id="{00000000-0008-0000-0300-000004000000}"/>
              </a:ext>
            </a:extLst>
          </xdr:cNvPr>
          <xdr:cNvSpPr/>
        </xdr:nvSpPr>
        <xdr:spPr bwMode="auto">
          <a:xfrm>
            <a:off x="6286501" y="1636587"/>
            <a:ext cx="1058332" cy="183745"/>
          </a:xfrm>
          <a:prstGeom prst="rect">
            <a:avLst/>
          </a:prstGeom>
          <a:solidFill>
            <a:schemeClr val="bg1"/>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a:solidFill>
                  <a:srgbClr val="0070C0"/>
                </a:solidFill>
              </a:rPr>
              <a:t>Meses</a:t>
            </a:r>
            <a:endParaRPr lang="es-PE" sz="1100" b="1">
              <a:solidFill>
                <a:srgbClr val="0070C0"/>
              </a:solidFill>
            </a:endParaRPr>
          </a:p>
        </xdr:txBody>
      </xdr:sp>
      <xdr:sp macro="" textlink="">
        <xdr:nvSpPr>
          <xdr:cNvPr id="5" name="Rectángulo 4">
            <a:extLst>
              <a:ext uri="{FF2B5EF4-FFF2-40B4-BE49-F238E27FC236}">
                <a16:creationId xmlns:a16="http://schemas.microsoft.com/office/drawing/2014/main" id="{00000000-0008-0000-0300-000005000000}"/>
              </a:ext>
            </a:extLst>
          </xdr:cNvPr>
          <xdr:cNvSpPr/>
        </xdr:nvSpPr>
        <xdr:spPr bwMode="auto">
          <a:xfrm>
            <a:off x="6286501" y="1470828"/>
            <a:ext cx="1047750" cy="159006"/>
          </a:xfrm>
          <a:prstGeom prst="rect">
            <a:avLst/>
          </a:prstGeom>
          <a:solidFill>
            <a:srgbClr val="0070C0"/>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0" i="0" u="none" strike="noStrike">
                <a:solidFill>
                  <a:schemeClr val="bg1"/>
                </a:solidFill>
                <a:latin typeface="Arial"/>
                <a:cs typeface="Arial"/>
              </a:rPr>
              <a:t>Duración</a:t>
            </a:r>
            <a:endParaRPr lang="en-US" sz="1200" b="1" i="0" u="none" strike="noStrike">
              <a:solidFill>
                <a:schemeClr val="bg1"/>
              </a:solidFill>
              <a:latin typeface="Arial"/>
              <a:cs typeface="Arial"/>
            </a:endParaRPr>
          </a:p>
        </xdr:txBody>
      </xdr:sp>
    </xdr:grpSp>
    <xdr:clientData/>
  </xdr:twoCellAnchor>
  <mc:AlternateContent xmlns:mc="http://schemas.openxmlformats.org/markup-compatibility/2006">
    <mc:Choice xmlns:a14="http://schemas.microsoft.com/office/drawing/2010/main" Requires="a14">
      <xdr:twoCellAnchor editAs="oneCell">
        <xdr:from>
          <xdr:col>9</xdr:col>
          <xdr:colOff>99060</xdr:colOff>
          <xdr:row>1</xdr:row>
          <xdr:rowOff>45720</xdr:rowOff>
        </xdr:from>
        <xdr:to>
          <xdr:col>10</xdr:col>
          <xdr:colOff>182880</xdr:colOff>
          <xdr:row>1</xdr:row>
          <xdr:rowOff>213360</xdr:rowOff>
        </xdr:to>
        <xdr:sp macro="" textlink="">
          <xdr:nvSpPr>
            <xdr:cNvPr id="6145" name="Check Box 1" hidden="1">
              <a:extLst>
                <a:ext uri="{63B3BB69-23CF-44E3-9099-C40C66FF867C}">
                  <a14:compatExt spid="_x0000_s6145"/>
                </a:ext>
                <a:ext uri="{FF2B5EF4-FFF2-40B4-BE49-F238E27FC236}">
                  <a16:creationId xmlns:a16="http://schemas.microsoft.com/office/drawing/2014/main" id="{00000000-0008-0000-0300-000001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s-419" sz="800" b="0" i="0" u="none" strike="noStrike" baseline="0">
                  <a:solidFill>
                    <a:srgbClr val="000000"/>
                  </a:solidFill>
                  <a:latin typeface="Segoe UI"/>
                  <a:cs typeface="Segoe UI"/>
                </a:rPr>
                <a:t>Sábado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190500</xdr:colOff>
          <xdr:row>1</xdr:row>
          <xdr:rowOff>45720</xdr:rowOff>
        </xdr:from>
        <xdr:to>
          <xdr:col>11</xdr:col>
          <xdr:colOff>0</xdr:colOff>
          <xdr:row>1</xdr:row>
          <xdr:rowOff>213360</xdr:rowOff>
        </xdr:to>
        <xdr:sp macro="" textlink="">
          <xdr:nvSpPr>
            <xdr:cNvPr id="6146" name="Check Box 2" hidden="1">
              <a:extLst>
                <a:ext uri="{63B3BB69-23CF-44E3-9099-C40C66FF867C}">
                  <a14:compatExt spid="_x0000_s6146"/>
                </a:ext>
                <a:ext uri="{FF2B5EF4-FFF2-40B4-BE49-F238E27FC236}">
                  <a16:creationId xmlns:a16="http://schemas.microsoft.com/office/drawing/2014/main" id="{00000000-0008-0000-0300-000002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s-419" sz="800" b="0" i="0" u="none" strike="noStrike" baseline="0">
                  <a:solidFill>
                    <a:srgbClr val="000000"/>
                  </a:solidFill>
                  <a:latin typeface="Segoe UI"/>
                  <a:cs typeface="Segoe UI"/>
                </a:rPr>
                <a:t>Domingo</a:t>
              </a:r>
            </a:p>
          </xdr:txBody>
        </xdr:sp>
        <xdr:clientData/>
      </xdr:twoCellAnchor>
    </mc:Choice>
    <mc:Fallback/>
  </mc:AlternateContent>
  <xdr:twoCellAnchor>
    <xdr:from>
      <xdr:col>15</xdr:col>
      <xdr:colOff>74083</xdr:colOff>
      <xdr:row>4</xdr:row>
      <xdr:rowOff>10584</xdr:rowOff>
    </xdr:from>
    <xdr:to>
      <xdr:col>18</xdr:col>
      <xdr:colOff>179915</xdr:colOff>
      <xdr:row>10</xdr:row>
      <xdr:rowOff>116416</xdr:rowOff>
    </xdr:to>
    <xdr:grpSp>
      <xdr:nvGrpSpPr>
        <xdr:cNvPr id="6" name="Grupo 5">
          <a:extLst>
            <a:ext uri="{FF2B5EF4-FFF2-40B4-BE49-F238E27FC236}">
              <a16:creationId xmlns:a16="http://schemas.microsoft.com/office/drawing/2014/main" id="{00000000-0008-0000-0300-000006000000}"/>
            </a:ext>
          </a:extLst>
        </xdr:cNvPr>
        <xdr:cNvGrpSpPr/>
      </xdr:nvGrpSpPr>
      <xdr:grpSpPr>
        <a:xfrm>
          <a:off x="9455150" y="654051"/>
          <a:ext cx="944032" cy="927098"/>
          <a:chOff x="6286501" y="889000"/>
          <a:chExt cx="1058332" cy="931332"/>
        </a:xfrm>
      </xdr:grpSpPr>
      <xdr:sp macro="" textlink="">
        <xdr:nvSpPr>
          <xdr:cNvPr id="7" name="Redondear rectángulo de esquina del mismo lado 36">
            <a:extLst>
              <a:ext uri="{FF2B5EF4-FFF2-40B4-BE49-F238E27FC236}">
                <a16:creationId xmlns:a16="http://schemas.microsoft.com/office/drawing/2014/main" id="{00000000-0008-0000-0300-000007000000}"/>
              </a:ext>
            </a:extLst>
          </xdr:cNvPr>
          <xdr:cNvSpPr/>
        </xdr:nvSpPr>
        <xdr:spPr bwMode="auto">
          <a:xfrm>
            <a:off x="6286501" y="889000"/>
            <a:ext cx="1047750" cy="582083"/>
          </a:xfrm>
          <a:prstGeom prst="round2SameRect">
            <a:avLst/>
          </a:prstGeom>
          <a:solidFill>
            <a:schemeClr val="accent1">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27673E79-B183-48B2-B938-6A00F34D3BB7}" type="TxLink">
              <a:rPr lang="en-US" sz="2400" b="0" i="0" u="none" strike="noStrike">
                <a:solidFill>
                  <a:schemeClr val="bg1"/>
                </a:solidFill>
                <a:latin typeface="Arial Black" panose="020B0A04020102020204" pitchFamily="34" charset="0"/>
                <a:cs typeface="Calibri"/>
              </a:rPr>
              <a:pPr algn="ctr"/>
              <a:t>11</a:t>
            </a:fld>
            <a:endParaRPr lang="es-PE" sz="2400">
              <a:solidFill>
                <a:schemeClr val="bg1"/>
              </a:solidFill>
              <a:latin typeface="Arial Black" panose="020B0A04020102020204" pitchFamily="34" charset="0"/>
            </a:endParaRPr>
          </a:p>
        </xdr:txBody>
      </xdr:sp>
      <xdr:sp macro="" textlink="">
        <xdr:nvSpPr>
          <xdr:cNvPr id="8" name="Rectángulo 7">
            <a:extLst>
              <a:ext uri="{FF2B5EF4-FFF2-40B4-BE49-F238E27FC236}">
                <a16:creationId xmlns:a16="http://schemas.microsoft.com/office/drawing/2014/main" id="{00000000-0008-0000-0300-000008000000}"/>
              </a:ext>
            </a:extLst>
          </xdr:cNvPr>
          <xdr:cNvSpPr/>
        </xdr:nvSpPr>
        <xdr:spPr bwMode="auto">
          <a:xfrm>
            <a:off x="6286501" y="1636587"/>
            <a:ext cx="1058332" cy="183745"/>
          </a:xfrm>
          <a:prstGeom prst="rect">
            <a:avLst/>
          </a:prstGeom>
          <a:solidFill>
            <a:schemeClr val="bg1"/>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a:solidFill>
                  <a:srgbClr val="0070C0"/>
                </a:solidFill>
              </a:rPr>
              <a:t>Días</a:t>
            </a:r>
            <a:endParaRPr lang="es-PE" sz="1100" b="1">
              <a:solidFill>
                <a:srgbClr val="0070C0"/>
              </a:solidFill>
            </a:endParaRPr>
          </a:p>
        </xdr:txBody>
      </xdr:sp>
      <xdr:sp macro="" textlink="">
        <xdr:nvSpPr>
          <xdr:cNvPr id="9" name="Rectángulo 8">
            <a:extLst>
              <a:ext uri="{FF2B5EF4-FFF2-40B4-BE49-F238E27FC236}">
                <a16:creationId xmlns:a16="http://schemas.microsoft.com/office/drawing/2014/main" id="{00000000-0008-0000-0300-000009000000}"/>
              </a:ext>
            </a:extLst>
          </xdr:cNvPr>
          <xdr:cNvSpPr/>
        </xdr:nvSpPr>
        <xdr:spPr bwMode="auto">
          <a:xfrm>
            <a:off x="6286501" y="1470828"/>
            <a:ext cx="1047750" cy="159006"/>
          </a:xfrm>
          <a:prstGeom prst="rect">
            <a:avLst/>
          </a:prstGeom>
          <a:solidFill>
            <a:srgbClr val="0070C0"/>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0" i="0" u="none" strike="noStrike">
                <a:solidFill>
                  <a:schemeClr val="bg1"/>
                </a:solidFill>
                <a:latin typeface="Arial"/>
                <a:cs typeface="Arial"/>
              </a:rPr>
              <a:t>Duración</a:t>
            </a:r>
            <a:endParaRPr lang="en-US" sz="1200" b="1" i="0" u="none" strike="noStrike">
              <a:solidFill>
                <a:schemeClr val="bg1"/>
              </a:solidFill>
              <a:latin typeface="Arial"/>
              <a:cs typeface="Arial"/>
            </a:endParaRPr>
          </a:p>
        </xdr:txBody>
      </xdr:sp>
    </xdr:grpSp>
    <xdr:clientData/>
  </xdr:twoCellAnchor>
  <xdr:twoCellAnchor>
    <xdr:from>
      <xdr:col>30</xdr:col>
      <xdr:colOff>63490</xdr:colOff>
      <xdr:row>5</xdr:row>
      <xdr:rowOff>31749</xdr:rowOff>
    </xdr:from>
    <xdr:to>
      <xdr:col>33</xdr:col>
      <xdr:colOff>169322</xdr:colOff>
      <xdr:row>11</xdr:row>
      <xdr:rowOff>10581</xdr:rowOff>
    </xdr:to>
    <xdr:grpSp>
      <xdr:nvGrpSpPr>
        <xdr:cNvPr id="10" name="Grupo 9">
          <a:extLst>
            <a:ext uri="{FF2B5EF4-FFF2-40B4-BE49-F238E27FC236}">
              <a16:creationId xmlns:a16="http://schemas.microsoft.com/office/drawing/2014/main" id="{00000000-0008-0000-0300-00000A000000}"/>
            </a:ext>
          </a:extLst>
        </xdr:cNvPr>
        <xdr:cNvGrpSpPr/>
      </xdr:nvGrpSpPr>
      <xdr:grpSpPr>
        <a:xfrm>
          <a:off x="13635557" y="717549"/>
          <a:ext cx="944032" cy="927099"/>
          <a:chOff x="6286501" y="889000"/>
          <a:chExt cx="1058332" cy="931332"/>
        </a:xfrm>
      </xdr:grpSpPr>
      <xdr:sp macro="" textlink="">
        <xdr:nvSpPr>
          <xdr:cNvPr id="11" name="Redondear rectángulo de esquina del mismo lado 36">
            <a:extLst>
              <a:ext uri="{FF2B5EF4-FFF2-40B4-BE49-F238E27FC236}">
                <a16:creationId xmlns:a16="http://schemas.microsoft.com/office/drawing/2014/main" id="{00000000-0008-0000-0300-00000B000000}"/>
              </a:ext>
            </a:extLst>
          </xdr:cNvPr>
          <xdr:cNvSpPr/>
        </xdr:nvSpPr>
        <xdr:spPr bwMode="auto">
          <a:xfrm>
            <a:off x="6286501" y="889000"/>
            <a:ext cx="1047750" cy="582083"/>
          </a:xfrm>
          <a:prstGeom prst="round2SameRect">
            <a:avLst/>
          </a:prstGeom>
          <a:solidFill>
            <a:schemeClr val="accent1">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302CC8F8-E0C5-485F-AF7E-0B4EAA0B0A76}" type="TxLink">
              <a:rPr lang="en-US" sz="2400" b="0" i="0" u="none" strike="noStrike">
                <a:solidFill>
                  <a:schemeClr val="bg1"/>
                </a:solidFill>
                <a:latin typeface="Arial Black" panose="020B0A04020102020204" pitchFamily="34" charset="0"/>
                <a:cs typeface="Calibri"/>
              </a:rPr>
              <a:pPr algn="ctr"/>
              <a:t>11</a:t>
            </a:fld>
            <a:endParaRPr lang="es-PE" sz="4800">
              <a:solidFill>
                <a:schemeClr val="bg1"/>
              </a:solidFill>
              <a:latin typeface="Arial Black" panose="020B0A04020102020204" pitchFamily="34" charset="0"/>
            </a:endParaRPr>
          </a:p>
        </xdr:txBody>
      </xdr:sp>
      <xdr:sp macro="" textlink="">
        <xdr:nvSpPr>
          <xdr:cNvPr id="12" name="Rectángulo 11">
            <a:extLst>
              <a:ext uri="{FF2B5EF4-FFF2-40B4-BE49-F238E27FC236}">
                <a16:creationId xmlns:a16="http://schemas.microsoft.com/office/drawing/2014/main" id="{00000000-0008-0000-0300-00000C000000}"/>
              </a:ext>
            </a:extLst>
          </xdr:cNvPr>
          <xdr:cNvSpPr/>
        </xdr:nvSpPr>
        <xdr:spPr bwMode="auto">
          <a:xfrm>
            <a:off x="6286501" y="1636587"/>
            <a:ext cx="1058332" cy="183745"/>
          </a:xfrm>
          <a:prstGeom prst="rect">
            <a:avLst/>
          </a:prstGeom>
          <a:solidFill>
            <a:schemeClr val="bg1"/>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a:solidFill>
                  <a:srgbClr val="0070C0"/>
                </a:solidFill>
              </a:rPr>
              <a:t>Días</a:t>
            </a:r>
            <a:endParaRPr lang="es-PE" sz="1100" b="1">
              <a:solidFill>
                <a:srgbClr val="0070C0"/>
              </a:solidFill>
            </a:endParaRPr>
          </a:p>
        </xdr:txBody>
      </xdr:sp>
      <xdr:sp macro="" textlink="">
        <xdr:nvSpPr>
          <xdr:cNvPr id="13" name="Rectángulo 12">
            <a:extLst>
              <a:ext uri="{FF2B5EF4-FFF2-40B4-BE49-F238E27FC236}">
                <a16:creationId xmlns:a16="http://schemas.microsoft.com/office/drawing/2014/main" id="{00000000-0008-0000-0300-00000D000000}"/>
              </a:ext>
            </a:extLst>
          </xdr:cNvPr>
          <xdr:cNvSpPr/>
        </xdr:nvSpPr>
        <xdr:spPr bwMode="auto">
          <a:xfrm>
            <a:off x="6286501" y="1470828"/>
            <a:ext cx="1047750" cy="159006"/>
          </a:xfrm>
          <a:prstGeom prst="rect">
            <a:avLst/>
          </a:prstGeom>
          <a:solidFill>
            <a:srgbClr val="0070C0"/>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0" i="0" u="none" strike="noStrike">
                <a:solidFill>
                  <a:schemeClr val="bg1"/>
                </a:solidFill>
                <a:latin typeface="Arial"/>
                <a:cs typeface="Arial"/>
              </a:rPr>
              <a:t>Duración</a:t>
            </a:r>
            <a:endParaRPr lang="en-US" sz="1200" b="1" i="0" u="none" strike="noStrike">
              <a:solidFill>
                <a:schemeClr val="bg1"/>
              </a:solidFill>
              <a:latin typeface="Arial"/>
              <a:cs typeface="Arial"/>
            </a:endParaRPr>
          </a:p>
        </xdr:txBody>
      </xdr:sp>
    </xdr:grpSp>
    <xdr:clientData/>
  </xdr:twoCellAnchor>
  <xdr:twoCellAnchor>
    <xdr:from>
      <xdr:col>26</xdr:col>
      <xdr:colOff>184140</xdr:colOff>
      <xdr:row>5</xdr:row>
      <xdr:rowOff>57151</xdr:rowOff>
    </xdr:from>
    <xdr:to>
      <xdr:col>30</xdr:col>
      <xdr:colOff>14805</xdr:colOff>
      <xdr:row>11</xdr:row>
      <xdr:rowOff>31750</xdr:rowOff>
    </xdr:to>
    <xdr:grpSp>
      <xdr:nvGrpSpPr>
        <xdr:cNvPr id="14" name="Grupo 13">
          <a:extLst>
            <a:ext uri="{FF2B5EF4-FFF2-40B4-BE49-F238E27FC236}">
              <a16:creationId xmlns:a16="http://schemas.microsoft.com/office/drawing/2014/main" id="{00000000-0008-0000-0300-00000E000000}"/>
            </a:ext>
          </a:extLst>
        </xdr:cNvPr>
        <xdr:cNvGrpSpPr/>
      </xdr:nvGrpSpPr>
      <xdr:grpSpPr>
        <a:xfrm>
          <a:off x="12638607" y="742951"/>
          <a:ext cx="948265" cy="922866"/>
          <a:chOff x="6286501" y="889000"/>
          <a:chExt cx="1058332" cy="931332"/>
        </a:xfrm>
      </xdr:grpSpPr>
      <xdr:sp macro="" textlink="">
        <xdr:nvSpPr>
          <xdr:cNvPr id="15" name="Redondear rectángulo de esquina del mismo lado 36">
            <a:extLst>
              <a:ext uri="{FF2B5EF4-FFF2-40B4-BE49-F238E27FC236}">
                <a16:creationId xmlns:a16="http://schemas.microsoft.com/office/drawing/2014/main" id="{00000000-0008-0000-0300-00000F000000}"/>
              </a:ext>
            </a:extLst>
          </xdr:cNvPr>
          <xdr:cNvSpPr/>
        </xdr:nvSpPr>
        <xdr:spPr bwMode="auto">
          <a:xfrm>
            <a:off x="6286501" y="889000"/>
            <a:ext cx="1047750" cy="582083"/>
          </a:xfrm>
          <a:prstGeom prst="round2SameRect">
            <a:avLst/>
          </a:prstGeom>
          <a:solidFill>
            <a:schemeClr val="accent2">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4D056A25-8475-4E16-BB65-2553F5402B40}" type="TxLink">
              <a:rPr lang="en-US" sz="2400" b="0" i="0" u="none" strike="noStrike">
                <a:solidFill>
                  <a:schemeClr val="bg1"/>
                </a:solidFill>
                <a:latin typeface="Arial Black" panose="020B0A04020102020204" pitchFamily="34" charset="0"/>
                <a:cs typeface="Calibri"/>
              </a:rPr>
              <a:pPr algn="ctr"/>
              <a:t>30</a:t>
            </a:fld>
            <a:endParaRPr lang="es-PE" sz="4800">
              <a:solidFill>
                <a:schemeClr val="bg1"/>
              </a:solidFill>
              <a:latin typeface="Arial Black" panose="020B0A04020102020204" pitchFamily="34" charset="0"/>
            </a:endParaRPr>
          </a:p>
        </xdr:txBody>
      </xdr:sp>
      <xdr:sp macro="" textlink="">
        <xdr:nvSpPr>
          <xdr:cNvPr id="16" name="Rectángulo 15">
            <a:extLst>
              <a:ext uri="{FF2B5EF4-FFF2-40B4-BE49-F238E27FC236}">
                <a16:creationId xmlns:a16="http://schemas.microsoft.com/office/drawing/2014/main" id="{00000000-0008-0000-0300-000010000000}"/>
              </a:ext>
            </a:extLst>
          </xdr:cNvPr>
          <xdr:cNvSpPr/>
        </xdr:nvSpPr>
        <xdr:spPr bwMode="auto">
          <a:xfrm>
            <a:off x="6286501" y="1636587"/>
            <a:ext cx="1058332" cy="183745"/>
          </a:xfrm>
          <a:prstGeom prst="rect">
            <a:avLst/>
          </a:prstGeom>
          <a:solidFill>
            <a:schemeClr val="bg1"/>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a:solidFill>
                  <a:srgbClr val="0070C0"/>
                </a:solidFill>
              </a:rPr>
              <a:t>Excluidos</a:t>
            </a:r>
            <a:endParaRPr lang="es-PE" sz="1100" b="1">
              <a:solidFill>
                <a:srgbClr val="0070C0"/>
              </a:solidFill>
            </a:endParaRPr>
          </a:p>
        </xdr:txBody>
      </xdr:sp>
      <xdr:sp macro="" textlink="">
        <xdr:nvSpPr>
          <xdr:cNvPr id="17" name="Rectángulo 16">
            <a:extLst>
              <a:ext uri="{FF2B5EF4-FFF2-40B4-BE49-F238E27FC236}">
                <a16:creationId xmlns:a16="http://schemas.microsoft.com/office/drawing/2014/main" id="{00000000-0008-0000-0300-000011000000}"/>
              </a:ext>
            </a:extLst>
          </xdr:cNvPr>
          <xdr:cNvSpPr/>
        </xdr:nvSpPr>
        <xdr:spPr bwMode="auto">
          <a:xfrm>
            <a:off x="6286501" y="1470828"/>
            <a:ext cx="1047750" cy="159006"/>
          </a:xfrm>
          <a:prstGeom prst="rect">
            <a:avLst/>
          </a:prstGeom>
          <a:solidFill>
            <a:schemeClr val="accent2">
              <a:lumMod val="60000"/>
              <a:lumOff val="40000"/>
            </a:schemeClr>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0" i="0" u="none" strike="noStrike">
                <a:solidFill>
                  <a:schemeClr val="bg1"/>
                </a:solidFill>
                <a:latin typeface="Arial"/>
                <a:cs typeface="Arial"/>
              </a:rPr>
              <a:t>Días</a:t>
            </a:r>
            <a:endParaRPr lang="en-US" sz="1200" b="1" i="0" u="none" strike="noStrike">
              <a:solidFill>
                <a:schemeClr val="bg1"/>
              </a:solidFill>
              <a:latin typeface="Arial"/>
              <a:cs typeface="Arial"/>
            </a:endParaRPr>
          </a:p>
        </xdr:txBody>
      </xdr:sp>
    </xdr:grpSp>
    <xdr:clientData/>
  </xdr:twoCellAnchor>
  <xdr:twoCellAnchor>
    <xdr:from>
      <xdr:col>28</xdr:col>
      <xdr:colOff>84666</xdr:colOff>
      <xdr:row>2</xdr:row>
      <xdr:rowOff>52914</xdr:rowOff>
    </xdr:from>
    <xdr:to>
      <xdr:col>34</xdr:col>
      <xdr:colOff>84666</xdr:colOff>
      <xdr:row>3</xdr:row>
      <xdr:rowOff>211664</xdr:rowOff>
    </xdr:to>
    <xdr:sp macro="" textlink="">
      <xdr:nvSpPr>
        <xdr:cNvPr id="18" name="CuadroTexto 17">
          <a:extLst>
            <a:ext uri="{FF2B5EF4-FFF2-40B4-BE49-F238E27FC236}">
              <a16:creationId xmlns:a16="http://schemas.microsoft.com/office/drawing/2014/main" id="{00000000-0008-0000-0300-000012000000}"/>
            </a:ext>
          </a:extLst>
        </xdr:cNvPr>
        <xdr:cNvSpPr txBox="1"/>
      </xdr:nvSpPr>
      <xdr:spPr>
        <a:xfrm>
          <a:off x="12810066" y="433914"/>
          <a:ext cx="1657350" cy="21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PE" sz="1100" i="1"/>
            <a:t>Duración</a:t>
          </a:r>
          <a:r>
            <a:rPr lang="es-PE" sz="1100" i="1" baseline="0"/>
            <a:t> Con </a:t>
          </a:r>
          <a:r>
            <a:rPr lang="es-PE" sz="1100" i="1"/>
            <a:t>dias Excluidos</a:t>
          </a:r>
        </a:p>
      </xdr:txBody>
    </xdr:sp>
    <xdr:clientData/>
  </xdr:twoCellAnchor>
  <xdr:twoCellAnchor>
    <xdr:from>
      <xdr:col>8</xdr:col>
      <xdr:colOff>321733</xdr:colOff>
      <xdr:row>1</xdr:row>
      <xdr:rowOff>14814</xdr:rowOff>
    </xdr:from>
    <xdr:to>
      <xdr:col>9</xdr:col>
      <xdr:colOff>179917</xdr:colOff>
      <xdr:row>1</xdr:row>
      <xdr:rowOff>285750</xdr:rowOff>
    </xdr:to>
    <xdr:sp macro="" textlink="">
      <xdr:nvSpPr>
        <xdr:cNvPr id="19" name="CuadroTexto 18">
          <a:extLst>
            <a:ext uri="{FF2B5EF4-FFF2-40B4-BE49-F238E27FC236}">
              <a16:creationId xmlns:a16="http://schemas.microsoft.com/office/drawing/2014/main" id="{00000000-0008-0000-0300-000013000000}"/>
            </a:ext>
          </a:extLst>
        </xdr:cNvPr>
        <xdr:cNvSpPr txBox="1"/>
      </xdr:nvSpPr>
      <xdr:spPr>
        <a:xfrm>
          <a:off x="6484408" y="81489"/>
          <a:ext cx="515409" cy="2709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PE" sz="1100" i="1">
              <a:solidFill>
                <a:schemeClr val="bg1"/>
              </a:solidFill>
            </a:rPr>
            <a:t>Excluir</a:t>
          </a:r>
        </a:p>
      </xdr:txBody>
    </xdr:sp>
    <xdr:clientData/>
  </xdr:twoCellAnchor>
  <xdr:twoCellAnchor>
    <xdr:from>
      <xdr:col>2</xdr:col>
      <xdr:colOff>59268</xdr:colOff>
      <xdr:row>5</xdr:row>
      <xdr:rowOff>8466</xdr:rowOff>
    </xdr:from>
    <xdr:to>
      <xdr:col>11</xdr:col>
      <xdr:colOff>6349</xdr:colOff>
      <xdr:row>11</xdr:row>
      <xdr:rowOff>2116</xdr:rowOff>
    </xdr:to>
    <xdr:grpSp>
      <xdr:nvGrpSpPr>
        <xdr:cNvPr id="20" name="Grupo 19">
          <a:extLst>
            <a:ext uri="{FF2B5EF4-FFF2-40B4-BE49-F238E27FC236}">
              <a16:creationId xmlns:a16="http://schemas.microsoft.com/office/drawing/2014/main" id="{00000000-0008-0000-0300-000014000000}"/>
            </a:ext>
          </a:extLst>
        </xdr:cNvPr>
        <xdr:cNvGrpSpPr/>
      </xdr:nvGrpSpPr>
      <xdr:grpSpPr>
        <a:xfrm>
          <a:off x="1202268" y="694266"/>
          <a:ext cx="7219948" cy="941917"/>
          <a:chOff x="84669" y="690034"/>
          <a:chExt cx="6381748" cy="931332"/>
        </a:xfrm>
      </xdr:grpSpPr>
      <xdr:grpSp>
        <xdr:nvGrpSpPr>
          <xdr:cNvPr id="21" name="Grupo 20">
            <a:extLst>
              <a:ext uri="{FF2B5EF4-FFF2-40B4-BE49-F238E27FC236}">
                <a16:creationId xmlns:a16="http://schemas.microsoft.com/office/drawing/2014/main" id="{00000000-0008-0000-0300-000015000000}"/>
              </a:ext>
            </a:extLst>
          </xdr:cNvPr>
          <xdr:cNvGrpSpPr/>
        </xdr:nvGrpSpPr>
        <xdr:grpSpPr>
          <a:xfrm>
            <a:off x="84669" y="690034"/>
            <a:ext cx="1058331" cy="931332"/>
            <a:chOff x="6286501" y="889000"/>
            <a:chExt cx="1058332" cy="931332"/>
          </a:xfrm>
        </xdr:grpSpPr>
        <xdr:sp macro="" textlink="">
          <xdr:nvSpPr>
            <xdr:cNvPr id="42" name="Redondear rectángulo de esquina del mismo lado 36">
              <a:extLst>
                <a:ext uri="{FF2B5EF4-FFF2-40B4-BE49-F238E27FC236}">
                  <a16:creationId xmlns:a16="http://schemas.microsoft.com/office/drawing/2014/main" id="{00000000-0008-0000-0300-00002A000000}"/>
                </a:ext>
              </a:extLst>
            </xdr:cNvPr>
            <xdr:cNvSpPr/>
          </xdr:nvSpPr>
          <xdr:spPr bwMode="auto">
            <a:xfrm>
              <a:off x="6286501" y="889000"/>
              <a:ext cx="1047750" cy="582083"/>
            </a:xfrm>
            <a:prstGeom prst="round2SameRect">
              <a:avLst/>
            </a:prstGeom>
            <a:solidFill>
              <a:schemeClr val="accent1">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AE9D4F19-8B72-42B3-BDCB-C31209A9E934}" type="TxLink">
                <a:rPr lang="en-US" sz="2400" b="0" i="0" u="none" strike="noStrike">
                  <a:solidFill>
                    <a:schemeClr val="bg1"/>
                  </a:solidFill>
                  <a:latin typeface="Arial Black" panose="020B0A04020102020204" pitchFamily="34" charset="0"/>
                  <a:cs typeface="Calibri"/>
                </a:rPr>
                <a:pPr algn="ctr"/>
                <a:t>79</a:t>
              </a:fld>
              <a:endParaRPr lang="es-PE" sz="4800">
                <a:solidFill>
                  <a:schemeClr val="bg1"/>
                </a:solidFill>
                <a:latin typeface="Arial Black" panose="020B0A04020102020204" pitchFamily="34" charset="0"/>
              </a:endParaRPr>
            </a:p>
          </xdr:txBody>
        </xdr:sp>
        <xdr:sp macro="" textlink="">
          <xdr:nvSpPr>
            <xdr:cNvPr id="43" name="Rectángulo 42">
              <a:extLst>
                <a:ext uri="{FF2B5EF4-FFF2-40B4-BE49-F238E27FC236}">
                  <a16:creationId xmlns:a16="http://schemas.microsoft.com/office/drawing/2014/main" id="{00000000-0008-0000-0300-00002B000000}"/>
                </a:ext>
              </a:extLst>
            </xdr:cNvPr>
            <xdr:cNvSpPr/>
          </xdr:nvSpPr>
          <xdr:spPr bwMode="auto">
            <a:xfrm>
              <a:off x="6286501" y="1636587"/>
              <a:ext cx="1058332" cy="183745"/>
            </a:xfrm>
            <a:prstGeom prst="rect">
              <a:avLst/>
            </a:prstGeom>
            <a:solidFill>
              <a:schemeClr val="bg1"/>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a:solidFill>
                    <a:srgbClr val="0070C0"/>
                  </a:solidFill>
                </a:rPr>
                <a:t>Total</a:t>
              </a:r>
              <a:endParaRPr lang="es-PE" sz="1100" b="1">
                <a:solidFill>
                  <a:srgbClr val="0070C0"/>
                </a:solidFill>
              </a:endParaRPr>
            </a:p>
          </xdr:txBody>
        </xdr:sp>
        <xdr:sp macro="" textlink="">
          <xdr:nvSpPr>
            <xdr:cNvPr id="44" name="Rectángulo 43">
              <a:extLst>
                <a:ext uri="{FF2B5EF4-FFF2-40B4-BE49-F238E27FC236}">
                  <a16:creationId xmlns:a16="http://schemas.microsoft.com/office/drawing/2014/main" id="{00000000-0008-0000-0300-00002C000000}"/>
                </a:ext>
              </a:extLst>
            </xdr:cNvPr>
            <xdr:cNvSpPr/>
          </xdr:nvSpPr>
          <xdr:spPr bwMode="auto">
            <a:xfrm>
              <a:off x="6286501" y="1470828"/>
              <a:ext cx="1047750" cy="159006"/>
            </a:xfrm>
            <a:prstGeom prst="rect">
              <a:avLst/>
            </a:prstGeom>
            <a:solidFill>
              <a:srgbClr val="0070C0"/>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0" i="0" u="none" strike="noStrike">
                  <a:solidFill>
                    <a:schemeClr val="bg1"/>
                  </a:solidFill>
                  <a:latin typeface="Arial"/>
                  <a:cs typeface="Arial"/>
                </a:rPr>
                <a:t> </a:t>
              </a:r>
              <a:r>
                <a:rPr lang="en-US" sz="900" b="1" i="0" u="none" strike="noStrike">
                  <a:solidFill>
                    <a:schemeClr val="bg1"/>
                  </a:solidFill>
                  <a:latin typeface="Arial"/>
                  <a:cs typeface="Arial"/>
                </a:rPr>
                <a:t>Actividades</a:t>
              </a:r>
              <a:endParaRPr lang="en-US" sz="1200" b="1" i="0" u="none" strike="noStrike">
                <a:solidFill>
                  <a:schemeClr val="bg1"/>
                </a:solidFill>
                <a:latin typeface="Arial"/>
                <a:cs typeface="Arial"/>
              </a:endParaRPr>
            </a:p>
          </xdr:txBody>
        </xdr:sp>
      </xdr:grpSp>
      <xdr:grpSp>
        <xdr:nvGrpSpPr>
          <xdr:cNvPr id="22" name="Grupo 21">
            <a:extLst>
              <a:ext uri="{FF2B5EF4-FFF2-40B4-BE49-F238E27FC236}">
                <a16:creationId xmlns:a16="http://schemas.microsoft.com/office/drawing/2014/main" id="{00000000-0008-0000-0300-000016000000}"/>
              </a:ext>
            </a:extLst>
          </xdr:cNvPr>
          <xdr:cNvGrpSpPr/>
        </xdr:nvGrpSpPr>
        <xdr:grpSpPr>
          <a:xfrm>
            <a:off x="1178985" y="690034"/>
            <a:ext cx="1011766" cy="931332"/>
            <a:chOff x="6286501" y="889000"/>
            <a:chExt cx="1058332" cy="931332"/>
          </a:xfrm>
        </xdr:grpSpPr>
        <xdr:sp macro="" textlink="">
          <xdr:nvSpPr>
            <xdr:cNvPr id="39" name="Redondear rectángulo de esquina del mismo lado 36">
              <a:extLst>
                <a:ext uri="{FF2B5EF4-FFF2-40B4-BE49-F238E27FC236}">
                  <a16:creationId xmlns:a16="http://schemas.microsoft.com/office/drawing/2014/main" id="{00000000-0008-0000-0300-000027000000}"/>
                </a:ext>
              </a:extLst>
            </xdr:cNvPr>
            <xdr:cNvSpPr/>
          </xdr:nvSpPr>
          <xdr:spPr bwMode="auto">
            <a:xfrm>
              <a:off x="6286501" y="889000"/>
              <a:ext cx="1047750" cy="582083"/>
            </a:xfrm>
            <a:prstGeom prst="round2SameRect">
              <a:avLst/>
            </a:prstGeom>
            <a:solidFill>
              <a:schemeClr val="bg2">
                <a:lumMod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81EFAA6F-4B50-4EAA-81D8-C0861271E07E}" type="TxLink">
                <a:rPr lang="en-US" sz="2400" b="1" i="0" u="none" strike="noStrike">
                  <a:solidFill>
                    <a:schemeClr val="bg1"/>
                  </a:solidFill>
                  <a:latin typeface="Arial Black" panose="020B0A04020102020204" pitchFamily="34" charset="0"/>
                  <a:cs typeface="Calibri"/>
                </a:rPr>
                <a:pPr algn="ctr"/>
                <a:t>46</a:t>
              </a:fld>
              <a:endParaRPr lang="es-PE" sz="4800" b="1">
                <a:solidFill>
                  <a:schemeClr val="bg1"/>
                </a:solidFill>
                <a:latin typeface="Arial Black" panose="020B0A04020102020204" pitchFamily="34" charset="0"/>
              </a:endParaRPr>
            </a:p>
          </xdr:txBody>
        </xdr:sp>
        <xdr:sp macro="" textlink="">
          <xdr:nvSpPr>
            <xdr:cNvPr id="40" name="Rectángulo 39">
              <a:extLst>
                <a:ext uri="{FF2B5EF4-FFF2-40B4-BE49-F238E27FC236}">
                  <a16:creationId xmlns:a16="http://schemas.microsoft.com/office/drawing/2014/main" id="{00000000-0008-0000-0300-000028000000}"/>
                </a:ext>
              </a:extLst>
            </xdr:cNvPr>
            <xdr:cNvSpPr/>
          </xdr:nvSpPr>
          <xdr:spPr bwMode="auto">
            <a:xfrm>
              <a:off x="6286501" y="1636587"/>
              <a:ext cx="1058332" cy="183745"/>
            </a:xfrm>
            <a:prstGeom prst="rect">
              <a:avLst/>
            </a:prstGeom>
            <a:solidFill>
              <a:schemeClr val="bg1"/>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a:solidFill>
                    <a:srgbClr val="0070C0"/>
                  </a:solidFill>
                </a:rPr>
                <a:t>Estado</a:t>
              </a:r>
              <a:endParaRPr lang="es-PE" sz="1100" b="1">
                <a:solidFill>
                  <a:srgbClr val="0070C0"/>
                </a:solidFill>
              </a:endParaRPr>
            </a:p>
          </xdr:txBody>
        </xdr:sp>
        <xdr:sp macro="" textlink="">
          <xdr:nvSpPr>
            <xdr:cNvPr id="41" name="Rectángulo 40">
              <a:extLst>
                <a:ext uri="{FF2B5EF4-FFF2-40B4-BE49-F238E27FC236}">
                  <a16:creationId xmlns:a16="http://schemas.microsoft.com/office/drawing/2014/main" id="{00000000-0008-0000-0300-000029000000}"/>
                </a:ext>
              </a:extLst>
            </xdr:cNvPr>
            <xdr:cNvSpPr/>
          </xdr:nvSpPr>
          <xdr:spPr bwMode="auto">
            <a:xfrm>
              <a:off x="6286501" y="1470828"/>
              <a:ext cx="1047750" cy="159006"/>
            </a:xfrm>
            <a:prstGeom prst="rect">
              <a:avLst/>
            </a:prstGeom>
            <a:solidFill>
              <a:schemeClr val="bg2">
                <a:lumMod val="50000"/>
              </a:schemeClr>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43A4CBFC-2EBE-4F5B-9ABC-920113C06CFF}" type="TxLink">
                <a:rPr lang="en-US" sz="900" b="0" i="0" u="none" strike="noStrike">
                  <a:solidFill>
                    <a:schemeClr val="bg1"/>
                  </a:solidFill>
                  <a:latin typeface="Arial" panose="020B0604020202020204" pitchFamily="34" charset="0"/>
                  <a:cs typeface="Arial" panose="020B0604020202020204" pitchFamily="34" charset="0"/>
                </a:rPr>
                <a:pPr algn="ctr"/>
                <a:t>Sin Empezar</a:t>
              </a:fld>
              <a:endParaRPr lang="en-US" sz="1000" b="1" i="0" u="none" strike="noStrike">
                <a:solidFill>
                  <a:schemeClr val="bg1"/>
                </a:solidFill>
                <a:latin typeface="Arial" panose="020B0604020202020204" pitchFamily="34" charset="0"/>
                <a:cs typeface="Arial" panose="020B0604020202020204" pitchFamily="34" charset="0"/>
              </a:endParaRPr>
            </a:p>
          </xdr:txBody>
        </xdr:sp>
      </xdr:grpSp>
      <xdr:grpSp>
        <xdr:nvGrpSpPr>
          <xdr:cNvPr id="23" name="Grupo 22">
            <a:extLst>
              <a:ext uri="{FF2B5EF4-FFF2-40B4-BE49-F238E27FC236}">
                <a16:creationId xmlns:a16="http://schemas.microsoft.com/office/drawing/2014/main" id="{00000000-0008-0000-0300-000017000000}"/>
              </a:ext>
            </a:extLst>
          </xdr:cNvPr>
          <xdr:cNvGrpSpPr/>
        </xdr:nvGrpSpPr>
        <xdr:grpSpPr>
          <a:xfrm>
            <a:off x="2220385" y="690034"/>
            <a:ext cx="1007532" cy="931332"/>
            <a:chOff x="6286501" y="889000"/>
            <a:chExt cx="1058332" cy="931332"/>
          </a:xfrm>
        </xdr:grpSpPr>
        <xdr:sp macro="" textlink="">
          <xdr:nvSpPr>
            <xdr:cNvPr id="36" name="Redondear rectángulo de esquina del mismo lado 36">
              <a:extLst>
                <a:ext uri="{FF2B5EF4-FFF2-40B4-BE49-F238E27FC236}">
                  <a16:creationId xmlns:a16="http://schemas.microsoft.com/office/drawing/2014/main" id="{00000000-0008-0000-0300-000024000000}"/>
                </a:ext>
              </a:extLst>
            </xdr:cNvPr>
            <xdr:cNvSpPr/>
          </xdr:nvSpPr>
          <xdr:spPr bwMode="auto">
            <a:xfrm>
              <a:off x="6286501" y="889000"/>
              <a:ext cx="1047750" cy="582083"/>
            </a:xfrm>
            <a:prstGeom prst="round2SameRect">
              <a:avLst/>
            </a:prstGeom>
            <a:solidFill>
              <a:schemeClr val="accent4">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FBC5AE01-6178-4CB9-AA11-8F184FAC3A92}" type="TxLink">
                <a:rPr lang="en-US" sz="2400" b="0" i="0" u="none" strike="noStrike">
                  <a:solidFill>
                    <a:schemeClr val="bg1"/>
                  </a:solidFill>
                  <a:latin typeface="Arial Black" panose="020B0A04020102020204" pitchFamily="34" charset="0"/>
                  <a:cs typeface="Calibri"/>
                </a:rPr>
                <a:pPr algn="ctr"/>
                <a:t>22</a:t>
              </a:fld>
              <a:endParaRPr lang="es-PE" sz="4800">
                <a:solidFill>
                  <a:schemeClr val="bg1"/>
                </a:solidFill>
                <a:latin typeface="Arial Black" panose="020B0A04020102020204" pitchFamily="34" charset="0"/>
              </a:endParaRPr>
            </a:p>
          </xdr:txBody>
        </xdr:sp>
        <xdr:sp macro="" textlink="">
          <xdr:nvSpPr>
            <xdr:cNvPr id="37" name="Rectángulo 36">
              <a:extLst>
                <a:ext uri="{FF2B5EF4-FFF2-40B4-BE49-F238E27FC236}">
                  <a16:creationId xmlns:a16="http://schemas.microsoft.com/office/drawing/2014/main" id="{00000000-0008-0000-0300-000025000000}"/>
                </a:ext>
              </a:extLst>
            </xdr:cNvPr>
            <xdr:cNvSpPr/>
          </xdr:nvSpPr>
          <xdr:spPr bwMode="auto">
            <a:xfrm>
              <a:off x="6286501" y="1636587"/>
              <a:ext cx="1058332" cy="183745"/>
            </a:xfrm>
            <a:prstGeom prst="rect">
              <a:avLst/>
            </a:prstGeom>
            <a:solidFill>
              <a:schemeClr val="bg1"/>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a:solidFill>
                    <a:srgbClr val="0070C0"/>
                  </a:solidFill>
                </a:rPr>
                <a:t>Estado</a:t>
              </a:r>
              <a:endParaRPr lang="es-PE" sz="1100" b="1">
                <a:solidFill>
                  <a:srgbClr val="0070C0"/>
                </a:solidFill>
              </a:endParaRPr>
            </a:p>
          </xdr:txBody>
        </xdr:sp>
        <xdr:sp macro="" textlink="">
          <xdr:nvSpPr>
            <xdr:cNvPr id="38" name="Rectángulo 37">
              <a:extLst>
                <a:ext uri="{FF2B5EF4-FFF2-40B4-BE49-F238E27FC236}">
                  <a16:creationId xmlns:a16="http://schemas.microsoft.com/office/drawing/2014/main" id="{00000000-0008-0000-0300-000026000000}"/>
                </a:ext>
              </a:extLst>
            </xdr:cNvPr>
            <xdr:cNvSpPr/>
          </xdr:nvSpPr>
          <xdr:spPr bwMode="auto">
            <a:xfrm>
              <a:off x="6286501" y="1470828"/>
              <a:ext cx="1047750" cy="159006"/>
            </a:xfrm>
            <a:prstGeom prst="rect">
              <a:avLst/>
            </a:prstGeom>
            <a:solidFill>
              <a:srgbClr val="FFC000"/>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7527B37C-1023-483A-B7C3-61BDA037350A}" type="TxLink">
                <a:rPr lang="en-US" sz="900" b="1" i="0" u="none" strike="noStrike">
                  <a:solidFill>
                    <a:schemeClr val="bg1"/>
                  </a:solidFill>
                  <a:latin typeface="Arial" panose="020B0604020202020204" pitchFamily="34" charset="0"/>
                  <a:cs typeface="Arial" panose="020B0604020202020204" pitchFamily="34" charset="0"/>
                </a:rPr>
                <a:pPr algn="ctr"/>
                <a:t>En Proceso</a:t>
              </a:fld>
              <a:endParaRPr lang="en-US" sz="900" b="1" i="0" u="none" strike="noStrike">
                <a:solidFill>
                  <a:schemeClr val="bg1"/>
                </a:solidFill>
                <a:latin typeface="Arial" panose="020B0604020202020204" pitchFamily="34" charset="0"/>
                <a:cs typeface="Arial" panose="020B0604020202020204" pitchFamily="34" charset="0"/>
              </a:endParaRPr>
            </a:p>
          </xdr:txBody>
        </xdr:sp>
      </xdr:grpSp>
      <xdr:grpSp>
        <xdr:nvGrpSpPr>
          <xdr:cNvPr id="24" name="Grupo 23">
            <a:extLst>
              <a:ext uri="{FF2B5EF4-FFF2-40B4-BE49-F238E27FC236}">
                <a16:creationId xmlns:a16="http://schemas.microsoft.com/office/drawing/2014/main" id="{00000000-0008-0000-0300-000018000000}"/>
              </a:ext>
            </a:extLst>
          </xdr:cNvPr>
          <xdr:cNvGrpSpPr/>
        </xdr:nvGrpSpPr>
        <xdr:grpSpPr>
          <a:xfrm>
            <a:off x="3272367" y="690034"/>
            <a:ext cx="992715" cy="931332"/>
            <a:chOff x="6286501" y="889000"/>
            <a:chExt cx="1058332" cy="931332"/>
          </a:xfrm>
        </xdr:grpSpPr>
        <xdr:sp macro="" textlink="">
          <xdr:nvSpPr>
            <xdr:cNvPr id="33" name="Redondear rectángulo de esquina del mismo lado 36">
              <a:extLst>
                <a:ext uri="{FF2B5EF4-FFF2-40B4-BE49-F238E27FC236}">
                  <a16:creationId xmlns:a16="http://schemas.microsoft.com/office/drawing/2014/main" id="{00000000-0008-0000-0300-000021000000}"/>
                </a:ext>
              </a:extLst>
            </xdr:cNvPr>
            <xdr:cNvSpPr/>
          </xdr:nvSpPr>
          <xdr:spPr bwMode="auto">
            <a:xfrm>
              <a:off x="6286501" y="889000"/>
              <a:ext cx="1047750" cy="582083"/>
            </a:xfrm>
            <a:prstGeom prst="round2SameRect">
              <a:avLst/>
            </a:prstGeom>
            <a:solidFill>
              <a:schemeClr val="accent2">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62748556-0A67-400B-8CAD-6CBD8199EA10}" type="TxLink">
                <a:rPr lang="en-US" sz="2400" b="0" i="0" u="none" strike="noStrike">
                  <a:solidFill>
                    <a:schemeClr val="bg1"/>
                  </a:solidFill>
                  <a:latin typeface="Arial Black" panose="020B0A04020102020204" pitchFamily="34" charset="0"/>
                  <a:cs typeface="Calibri"/>
                </a:rPr>
                <a:pPr algn="ctr"/>
                <a:t>1</a:t>
              </a:fld>
              <a:endParaRPr lang="es-PE" sz="2400" b="1">
                <a:solidFill>
                  <a:schemeClr val="bg1"/>
                </a:solidFill>
                <a:latin typeface="Arial Black" panose="020B0A04020102020204" pitchFamily="34" charset="0"/>
              </a:endParaRPr>
            </a:p>
          </xdr:txBody>
        </xdr:sp>
        <xdr:sp macro="" textlink="">
          <xdr:nvSpPr>
            <xdr:cNvPr id="34" name="Rectángulo 33">
              <a:extLst>
                <a:ext uri="{FF2B5EF4-FFF2-40B4-BE49-F238E27FC236}">
                  <a16:creationId xmlns:a16="http://schemas.microsoft.com/office/drawing/2014/main" id="{00000000-0008-0000-0300-000022000000}"/>
                </a:ext>
              </a:extLst>
            </xdr:cNvPr>
            <xdr:cNvSpPr/>
          </xdr:nvSpPr>
          <xdr:spPr bwMode="auto">
            <a:xfrm>
              <a:off x="6286501" y="1636587"/>
              <a:ext cx="1058332" cy="183745"/>
            </a:xfrm>
            <a:prstGeom prst="rect">
              <a:avLst/>
            </a:prstGeom>
            <a:solidFill>
              <a:schemeClr val="bg1"/>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a:solidFill>
                    <a:srgbClr val="0070C0"/>
                  </a:solidFill>
                </a:rPr>
                <a:t>Estado</a:t>
              </a:r>
              <a:endParaRPr lang="es-PE" sz="1100" b="1">
                <a:solidFill>
                  <a:srgbClr val="0070C0"/>
                </a:solidFill>
              </a:endParaRPr>
            </a:p>
          </xdr:txBody>
        </xdr:sp>
        <xdr:sp macro="" textlink="">
          <xdr:nvSpPr>
            <xdr:cNvPr id="35" name="Rectángulo 34">
              <a:extLst>
                <a:ext uri="{FF2B5EF4-FFF2-40B4-BE49-F238E27FC236}">
                  <a16:creationId xmlns:a16="http://schemas.microsoft.com/office/drawing/2014/main" id="{00000000-0008-0000-0300-000023000000}"/>
                </a:ext>
              </a:extLst>
            </xdr:cNvPr>
            <xdr:cNvSpPr/>
          </xdr:nvSpPr>
          <xdr:spPr bwMode="auto">
            <a:xfrm>
              <a:off x="6286501" y="1470828"/>
              <a:ext cx="1047750" cy="159006"/>
            </a:xfrm>
            <a:prstGeom prst="rect">
              <a:avLst/>
            </a:prstGeom>
            <a:solidFill>
              <a:srgbClr val="FF3300"/>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FFEE5AC5-1819-44D8-8966-DBCE77266935}" type="TxLink">
                <a:rPr lang="en-US" sz="1100" b="0" i="0" u="none" strike="noStrike">
                  <a:solidFill>
                    <a:schemeClr val="bg1"/>
                  </a:solidFill>
                  <a:latin typeface="Calibri"/>
                  <a:cs typeface="Calibri"/>
                </a:rPr>
                <a:pPr algn="ctr"/>
                <a:t>Siguiente</a:t>
              </a:fld>
              <a:endParaRPr lang="en-US" sz="900" b="1" i="0" u="none" strike="noStrike">
                <a:solidFill>
                  <a:schemeClr val="bg1"/>
                </a:solidFill>
                <a:latin typeface="Arial" panose="020B0604020202020204" pitchFamily="34" charset="0"/>
                <a:cs typeface="Arial" panose="020B0604020202020204" pitchFamily="34" charset="0"/>
              </a:endParaRPr>
            </a:p>
          </xdr:txBody>
        </xdr:sp>
      </xdr:grpSp>
      <xdr:grpSp>
        <xdr:nvGrpSpPr>
          <xdr:cNvPr id="25" name="Grupo 24">
            <a:extLst>
              <a:ext uri="{FF2B5EF4-FFF2-40B4-BE49-F238E27FC236}">
                <a16:creationId xmlns:a16="http://schemas.microsoft.com/office/drawing/2014/main" id="{00000000-0008-0000-0300-000019000000}"/>
              </a:ext>
            </a:extLst>
          </xdr:cNvPr>
          <xdr:cNvGrpSpPr/>
        </xdr:nvGrpSpPr>
        <xdr:grpSpPr>
          <a:xfrm>
            <a:off x="5344584" y="690034"/>
            <a:ext cx="1121833" cy="931332"/>
            <a:chOff x="6286501" y="889000"/>
            <a:chExt cx="1058332" cy="931332"/>
          </a:xfrm>
        </xdr:grpSpPr>
        <xdr:sp macro="" textlink="">
          <xdr:nvSpPr>
            <xdr:cNvPr id="30" name="Redondear rectángulo de esquina del mismo lado 36">
              <a:extLst>
                <a:ext uri="{FF2B5EF4-FFF2-40B4-BE49-F238E27FC236}">
                  <a16:creationId xmlns:a16="http://schemas.microsoft.com/office/drawing/2014/main" id="{00000000-0008-0000-0300-00001E000000}"/>
                </a:ext>
              </a:extLst>
            </xdr:cNvPr>
            <xdr:cNvSpPr/>
          </xdr:nvSpPr>
          <xdr:spPr bwMode="auto">
            <a:xfrm>
              <a:off x="6286501" y="889000"/>
              <a:ext cx="1047750" cy="582083"/>
            </a:xfrm>
            <a:prstGeom prst="round2SameRect">
              <a:avLst/>
            </a:prstGeom>
            <a:solidFill>
              <a:schemeClr val="accent1">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19775056-0A7D-4477-8630-97AB48A7F4CE}" type="TxLink">
                <a:rPr lang="en-US" sz="2000" b="0" i="0" u="none" strike="noStrike">
                  <a:solidFill>
                    <a:schemeClr val="bg1"/>
                  </a:solidFill>
                  <a:latin typeface="Arial Black" panose="020B0A04020102020204" pitchFamily="34" charset="0"/>
                  <a:cs typeface="Calibri"/>
                </a:rPr>
                <a:pPr algn="ctr"/>
                <a:t>13%</a:t>
              </a:fld>
              <a:endParaRPr lang="es-PE" sz="4400">
                <a:solidFill>
                  <a:schemeClr val="bg1"/>
                </a:solidFill>
                <a:latin typeface="Arial Black" panose="020B0A04020102020204" pitchFamily="34" charset="0"/>
              </a:endParaRPr>
            </a:p>
          </xdr:txBody>
        </xdr:sp>
        <xdr:sp macro="" textlink="">
          <xdr:nvSpPr>
            <xdr:cNvPr id="31" name="Rectángulo 30">
              <a:extLst>
                <a:ext uri="{FF2B5EF4-FFF2-40B4-BE49-F238E27FC236}">
                  <a16:creationId xmlns:a16="http://schemas.microsoft.com/office/drawing/2014/main" id="{00000000-0008-0000-0300-00001F000000}"/>
                </a:ext>
              </a:extLst>
            </xdr:cNvPr>
            <xdr:cNvSpPr/>
          </xdr:nvSpPr>
          <xdr:spPr bwMode="auto">
            <a:xfrm>
              <a:off x="6286501" y="1636587"/>
              <a:ext cx="1058332" cy="183745"/>
            </a:xfrm>
            <a:prstGeom prst="rect">
              <a:avLst/>
            </a:prstGeom>
            <a:solidFill>
              <a:schemeClr val="bg1"/>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a:solidFill>
                    <a:srgbClr val="0070C0"/>
                  </a:solidFill>
                </a:rPr>
                <a:t>% Avance</a:t>
              </a:r>
              <a:endParaRPr lang="es-PE" sz="1100" b="1">
                <a:solidFill>
                  <a:srgbClr val="0070C0"/>
                </a:solidFill>
              </a:endParaRPr>
            </a:p>
          </xdr:txBody>
        </xdr:sp>
        <xdr:sp macro="" textlink="">
          <xdr:nvSpPr>
            <xdr:cNvPr id="32" name="Rectángulo 31">
              <a:extLst>
                <a:ext uri="{FF2B5EF4-FFF2-40B4-BE49-F238E27FC236}">
                  <a16:creationId xmlns:a16="http://schemas.microsoft.com/office/drawing/2014/main" id="{00000000-0008-0000-0300-000020000000}"/>
                </a:ext>
              </a:extLst>
            </xdr:cNvPr>
            <xdr:cNvSpPr/>
          </xdr:nvSpPr>
          <xdr:spPr bwMode="auto">
            <a:xfrm>
              <a:off x="6286501" y="1470828"/>
              <a:ext cx="1047750" cy="159006"/>
            </a:xfrm>
            <a:prstGeom prst="rect">
              <a:avLst/>
            </a:prstGeom>
            <a:solidFill>
              <a:srgbClr val="0070C0"/>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0" i="0" u="none" strike="noStrike">
                  <a:solidFill>
                    <a:schemeClr val="bg1"/>
                  </a:solidFill>
                  <a:latin typeface="Arial"/>
                  <a:cs typeface="Arial"/>
                </a:rPr>
                <a:t>Proyecto</a:t>
              </a:r>
              <a:endParaRPr lang="en-US" sz="1200" b="1" i="0" u="none" strike="noStrike">
                <a:solidFill>
                  <a:schemeClr val="bg1"/>
                </a:solidFill>
                <a:latin typeface="Arial"/>
                <a:cs typeface="Arial"/>
              </a:endParaRPr>
            </a:p>
          </xdr:txBody>
        </xdr:sp>
      </xdr:grpSp>
      <xdr:grpSp>
        <xdr:nvGrpSpPr>
          <xdr:cNvPr id="26" name="Grupo 25">
            <a:extLst>
              <a:ext uri="{FF2B5EF4-FFF2-40B4-BE49-F238E27FC236}">
                <a16:creationId xmlns:a16="http://schemas.microsoft.com/office/drawing/2014/main" id="{00000000-0008-0000-0300-00001A000000}"/>
              </a:ext>
            </a:extLst>
          </xdr:cNvPr>
          <xdr:cNvGrpSpPr/>
        </xdr:nvGrpSpPr>
        <xdr:grpSpPr>
          <a:xfrm>
            <a:off x="4313768" y="690116"/>
            <a:ext cx="992715" cy="924900"/>
            <a:chOff x="6286501" y="889083"/>
            <a:chExt cx="1058332" cy="931249"/>
          </a:xfrm>
        </xdr:grpSpPr>
        <xdr:sp macro="" textlink="">
          <xdr:nvSpPr>
            <xdr:cNvPr id="27" name="Redondear rectángulo de esquina del mismo lado 36">
              <a:extLst>
                <a:ext uri="{FF2B5EF4-FFF2-40B4-BE49-F238E27FC236}">
                  <a16:creationId xmlns:a16="http://schemas.microsoft.com/office/drawing/2014/main" id="{00000000-0008-0000-0300-00001B000000}"/>
                </a:ext>
              </a:extLst>
            </xdr:cNvPr>
            <xdr:cNvSpPr/>
          </xdr:nvSpPr>
          <xdr:spPr bwMode="auto">
            <a:xfrm>
              <a:off x="6286501" y="889083"/>
              <a:ext cx="1047750" cy="582083"/>
            </a:xfrm>
            <a:prstGeom prst="round2SameRect">
              <a:avLst/>
            </a:prstGeom>
            <a:solidFill>
              <a:schemeClr val="accent6">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6EB05C92-181E-4B1F-9C8D-3970FCC96B43}" type="TxLink">
                <a:rPr lang="en-US" sz="2400" b="1" i="0" u="none" strike="noStrike">
                  <a:solidFill>
                    <a:schemeClr val="bg1"/>
                  </a:solidFill>
                  <a:latin typeface="Arial Black" panose="020B0A04020102020204" pitchFamily="34" charset="0"/>
                  <a:cs typeface="Calibri"/>
                </a:rPr>
                <a:pPr algn="ctr"/>
                <a:t>8</a:t>
              </a:fld>
              <a:endParaRPr lang="es-PE" sz="4800" b="1">
                <a:solidFill>
                  <a:schemeClr val="bg1"/>
                </a:solidFill>
                <a:latin typeface="Arial Black" panose="020B0A04020102020204" pitchFamily="34" charset="0"/>
              </a:endParaRPr>
            </a:p>
          </xdr:txBody>
        </xdr:sp>
        <xdr:sp macro="" textlink="">
          <xdr:nvSpPr>
            <xdr:cNvPr id="28" name="Rectángulo 27">
              <a:extLst>
                <a:ext uri="{FF2B5EF4-FFF2-40B4-BE49-F238E27FC236}">
                  <a16:creationId xmlns:a16="http://schemas.microsoft.com/office/drawing/2014/main" id="{00000000-0008-0000-0300-00001C000000}"/>
                </a:ext>
              </a:extLst>
            </xdr:cNvPr>
            <xdr:cNvSpPr/>
          </xdr:nvSpPr>
          <xdr:spPr bwMode="auto">
            <a:xfrm>
              <a:off x="6286501" y="1636587"/>
              <a:ext cx="1058332" cy="183745"/>
            </a:xfrm>
            <a:prstGeom prst="rect">
              <a:avLst/>
            </a:prstGeom>
            <a:solidFill>
              <a:schemeClr val="bg1"/>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a:solidFill>
                    <a:srgbClr val="0070C0"/>
                  </a:solidFill>
                </a:rPr>
                <a:t>Estado</a:t>
              </a:r>
              <a:endParaRPr lang="es-PE" sz="1100" b="1">
                <a:solidFill>
                  <a:srgbClr val="0070C0"/>
                </a:solidFill>
              </a:endParaRPr>
            </a:p>
          </xdr:txBody>
        </xdr:sp>
        <xdr:sp macro="" textlink="">
          <xdr:nvSpPr>
            <xdr:cNvPr id="29" name="Rectángulo 28">
              <a:extLst>
                <a:ext uri="{FF2B5EF4-FFF2-40B4-BE49-F238E27FC236}">
                  <a16:creationId xmlns:a16="http://schemas.microsoft.com/office/drawing/2014/main" id="{00000000-0008-0000-0300-00001D000000}"/>
                </a:ext>
              </a:extLst>
            </xdr:cNvPr>
            <xdr:cNvSpPr/>
          </xdr:nvSpPr>
          <xdr:spPr bwMode="auto">
            <a:xfrm>
              <a:off x="6286501" y="1470828"/>
              <a:ext cx="1047750" cy="159006"/>
            </a:xfrm>
            <a:prstGeom prst="rect">
              <a:avLst/>
            </a:prstGeom>
            <a:solidFill>
              <a:schemeClr val="accent6">
                <a:lumMod val="75000"/>
              </a:schemeClr>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B6A33CFE-8161-44FF-96AE-37EC60121BC8}" type="TxLink">
                <a:rPr lang="en-US" sz="900" b="1" i="0" u="none" strike="noStrike">
                  <a:solidFill>
                    <a:schemeClr val="bg1"/>
                  </a:solidFill>
                  <a:latin typeface="Arial" panose="020B0604020202020204" pitchFamily="34" charset="0"/>
                  <a:cs typeface="Arial" panose="020B0604020202020204" pitchFamily="34" charset="0"/>
                </a:rPr>
                <a:pPr algn="ctr"/>
                <a:t>Completado</a:t>
              </a:fld>
              <a:endParaRPr lang="en-US" sz="900" b="1" i="0" u="none" strike="noStrike">
                <a:solidFill>
                  <a:schemeClr val="bg1"/>
                </a:solidFill>
                <a:latin typeface="Arial" panose="020B0604020202020204" pitchFamily="34" charset="0"/>
                <a:cs typeface="Arial" panose="020B0604020202020204" pitchFamily="34" charset="0"/>
              </a:endParaRPr>
            </a:p>
          </xdr:txBody>
        </xdr:sp>
      </xdr:grpSp>
    </xdr:grpSp>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0</xdr:colOff>
      <xdr:row>13</xdr:row>
      <xdr:rowOff>0</xdr:rowOff>
    </xdr:from>
    <xdr:to>
      <xdr:col>16</xdr:col>
      <xdr:colOff>720986</xdr:colOff>
      <xdr:row>23</xdr:row>
      <xdr:rowOff>34290</xdr:rowOff>
    </xdr:to>
    <xdr:pic>
      <xdr:nvPicPr>
        <xdr:cNvPr id="2" name="Imagen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39000" y="2667000"/>
          <a:ext cx="8658225" cy="2105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25</xdr:row>
      <xdr:rowOff>0</xdr:rowOff>
    </xdr:from>
    <xdr:to>
      <xdr:col>16</xdr:col>
      <xdr:colOff>704591</xdr:colOff>
      <xdr:row>34</xdr:row>
      <xdr:rowOff>34472</xdr:rowOff>
    </xdr:to>
    <xdr:pic>
      <xdr:nvPicPr>
        <xdr:cNvPr id="4" name="Imagen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2"/>
        <a:stretch>
          <a:fillRect/>
        </a:stretch>
      </xdr:blipFill>
      <xdr:spPr>
        <a:xfrm>
          <a:off x="7239000" y="5143500"/>
          <a:ext cx="8657070" cy="210330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0</xdr:colOff>
      <xdr:row>16</xdr:row>
      <xdr:rowOff>0</xdr:rowOff>
    </xdr:from>
    <xdr:to>
      <xdr:col>7</xdr:col>
      <xdr:colOff>533707</xdr:colOff>
      <xdr:row>17</xdr:row>
      <xdr:rowOff>295348</xdr:rowOff>
    </xdr:to>
    <xdr:pic>
      <xdr:nvPicPr>
        <xdr:cNvPr id="2" name="Imagen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xfrm>
          <a:off x="6743700" y="3048000"/>
          <a:ext cx="2200582" cy="523948"/>
        </a:xfrm>
        <a:prstGeom prst="rect">
          <a:avLst/>
        </a:prstGeom>
      </xdr:spPr>
    </xdr:pic>
    <xdr:clientData/>
  </xdr:twoCellAnchor>
  <xdr:twoCellAnchor editAs="oneCell">
    <xdr:from>
      <xdr:col>7</xdr:col>
      <xdr:colOff>0</xdr:colOff>
      <xdr:row>49</xdr:row>
      <xdr:rowOff>0</xdr:rowOff>
    </xdr:from>
    <xdr:to>
      <xdr:col>9</xdr:col>
      <xdr:colOff>85950</xdr:colOff>
      <xdr:row>50</xdr:row>
      <xdr:rowOff>114343</xdr:rowOff>
    </xdr:to>
    <xdr:pic>
      <xdr:nvPicPr>
        <xdr:cNvPr id="4" name="Imagen 3">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2"/>
        <a:stretch>
          <a:fillRect/>
        </a:stretch>
      </xdr:blipFill>
      <xdr:spPr>
        <a:xfrm>
          <a:off x="8410575" y="9963150"/>
          <a:ext cx="1609950" cy="304843"/>
        </a:xfrm>
        <a:prstGeom prst="rect">
          <a:avLst/>
        </a:prstGeom>
      </xdr:spPr>
    </xdr:pic>
    <xdr:clientData/>
  </xdr:twoCellAnchor>
  <xdr:twoCellAnchor editAs="oneCell">
    <xdr:from>
      <xdr:col>27</xdr:col>
      <xdr:colOff>371475</xdr:colOff>
      <xdr:row>80</xdr:row>
      <xdr:rowOff>352425</xdr:rowOff>
    </xdr:from>
    <xdr:to>
      <xdr:col>27</xdr:col>
      <xdr:colOff>1809951</xdr:colOff>
      <xdr:row>86</xdr:row>
      <xdr:rowOff>9663</xdr:rowOff>
    </xdr:to>
    <xdr:pic>
      <xdr:nvPicPr>
        <xdr:cNvPr id="5" name="Imagen 4">
          <a:extLst>
            <a:ext uri="{FF2B5EF4-FFF2-40B4-BE49-F238E27FC236}">
              <a16:creationId xmlns:a16="http://schemas.microsoft.com/office/drawing/2014/main" id="{00000000-0008-0000-0900-000005000000}"/>
            </a:ext>
          </a:extLst>
        </xdr:cNvPr>
        <xdr:cNvPicPr>
          <a:picLocks noChangeAspect="1"/>
        </xdr:cNvPicPr>
      </xdr:nvPicPr>
      <xdr:blipFill>
        <a:blip xmlns:r="http://schemas.openxmlformats.org/officeDocument/2006/relationships" r:embed="rId3"/>
        <a:stretch>
          <a:fillRect/>
        </a:stretch>
      </xdr:blipFill>
      <xdr:spPr>
        <a:xfrm>
          <a:off x="11830050" y="12458700"/>
          <a:ext cx="1438476" cy="990738"/>
        </a:xfrm>
        <a:prstGeom prst="rect">
          <a:avLst/>
        </a:prstGeom>
      </xdr:spPr>
    </xdr:pic>
    <xdr:clientData/>
  </xdr:twoCellAnchor>
  <xdr:twoCellAnchor editAs="oneCell">
    <xdr:from>
      <xdr:col>10</xdr:col>
      <xdr:colOff>762000</xdr:colOff>
      <xdr:row>77</xdr:row>
      <xdr:rowOff>44093</xdr:rowOff>
    </xdr:from>
    <xdr:to>
      <xdr:col>29</xdr:col>
      <xdr:colOff>581864</xdr:colOff>
      <xdr:row>80</xdr:row>
      <xdr:rowOff>209690</xdr:rowOff>
    </xdr:to>
    <xdr:pic>
      <xdr:nvPicPr>
        <xdr:cNvPr id="6" name="Imagen 5">
          <a:extLst>
            <a:ext uri="{FF2B5EF4-FFF2-40B4-BE49-F238E27FC236}">
              <a16:creationId xmlns:a16="http://schemas.microsoft.com/office/drawing/2014/main" id="{00000000-0008-0000-0900-000006000000}"/>
            </a:ext>
          </a:extLst>
        </xdr:cNvPr>
        <xdr:cNvPicPr>
          <a:picLocks noChangeAspect="1"/>
        </xdr:cNvPicPr>
      </xdr:nvPicPr>
      <xdr:blipFill>
        <a:blip xmlns:r="http://schemas.openxmlformats.org/officeDocument/2006/relationships" r:embed="rId4"/>
        <a:stretch>
          <a:fillRect/>
        </a:stretch>
      </xdr:blipFill>
      <xdr:spPr>
        <a:xfrm>
          <a:off x="11458575" y="10769243"/>
          <a:ext cx="4658564" cy="775197"/>
        </a:xfrm>
        <a:prstGeom prst="rect">
          <a:avLst/>
        </a:prstGeom>
      </xdr:spPr>
    </xdr:pic>
    <xdr:clientData/>
  </xdr:twoCellAnchor>
  <xdr:twoCellAnchor editAs="oneCell">
    <xdr:from>
      <xdr:col>6</xdr:col>
      <xdr:colOff>104774</xdr:colOff>
      <xdr:row>47</xdr:row>
      <xdr:rowOff>151778</xdr:rowOff>
    </xdr:from>
    <xdr:to>
      <xdr:col>26</xdr:col>
      <xdr:colOff>229414</xdr:colOff>
      <xdr:row>57</xdr:row>
      <xdr:rowOff>38496</xdr:rowOff>
    </xdr:to>
    <xdr:pic>
      <xdr:nvPicPr>
        <xdr:cNvPr id="3" name="Imagen 2">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5"/>
        <a:stretch>
          <a:fillRect/>
        </a:stretch>
      </xdr:blipFill>
      <xdr:spPr>
        <a:xfrm>
          <a:off x="6848474" y="8971928"/>
          <a:ext cx="4077515" cy="198221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20</xdr:col>
      <xdr:colOff>22412</xdr:colOff>
      <xdr:row>14</xdr:row>
      <xdr:rowOff>33617</xdr:rowOff>
    </xdr:from>
    <xdr:to>
      <xdr:col>25</xdr:col>
      <xdr:colOff>414917</xdr:colOff>
      <xdr:row>14</xdr:row>
      <xdr:rowOff>44412</xdr:rowOff>
    </xdr:to>
    <xdr:cxnSp macro="">
      <xdr:nvCxnSpPr>
        <xdr:cNvPr id="5" name="Conector recto 4">
          <a:extLst>
            <a:ext uri="{FF2B5EF4-FFF2-40B4-BE49-F238E27FC236}">
              <a16:creationId xmlns:a16="http://schemas.microsoft.com/office/drawing/2014/main" id="{00000000-0008-0000-0C00-000005000000}"/>
            </a:ext>
          </a:extLst>
        </xdr:cNvPr>
        <xdr:cNvCxnSpPr/>
      </xdr:nvCxnSpPr>
      <xdr:spPr>
        <a:xfrm>
          <a:off x="15464118" y="6779558"/>
          <a:ext cx="2745740" cy="1079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392206</xdr:colOff>
      <xdr:row>14</xdr:row>
      <xdr:rowOff>123264</xdr:rowOff>
    </xdr:from>
    <xdr:to>
      <xdr:col>21</xdr:col>
      <xdr:colOff>442819</xdr:colOff>
      <xdr:row>16</xdr:row>
      <xdr:rowOff>22412</xdr:rowOff>
    </xdr:to>
    <xdr:sp macro="" textlink="">
      <xdr:nvSpPr>
        <xdr:cNvPr id="6" name="Cuadro de texto 4">
          <a:extLst>
            <a:ext uri="{FF2B5EF4-FFF2-40B4-BE49-F238E27FC236}">
              <a16:creationId xmlns:a16="http://schemas.microsoft.com/office/drawing/2014/main" id="{00000000-0008-0000-0C00-000006000000}"/>
            </a:ext>
          </a:extLst>
        </xdr:cNvPr>
        <xdr:cNvSpPr txBox="1"/>
      </xdr:nvSpPr>
      <xdr:spPr>
        <a:xfrm>
          <a:off x="15329647" y="6869205"/>
          <a:ext cx="1025525" cy="280148"/>
        </a:xfrm>
        <a:prstGeom prst="rect">
          <a:avLst/>
        </a:prstGeom>
        <a:solidFill>
          <a:schemeClr val="lt1"/>
        </a:solidFill>
        <a:ln w="6350">
          <a:no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nSpc>
              <a:spcPct val="107000"/>
            </a:lnSpc>
            <a:spcAft>
              <a:spcPts val="800"/>
            </a:spcAft>
          </a:pPr>
          <a:r>
            <a:rPr lang="es-MX" sz="1100" kern="100">
              <a:effectLst/>
              <a:latin typeface="Calibri" panose="020F0502020204030204" pitchFamily="34" charset="0"/>
              <a:ea typeface="Calibri" panose="020F0502020204030204" pitchFamily="34" charset="0"/>
              <a:cs typeface="Times New Roman" panose="02020603050405020304" pitchFamily="18" charset="0"/>
            </a:rPr>
            <a:t>NOMBRE:</a:t>
          </a:r>
          <a:endParaRPr lang="es-PE" sz="1100" kern="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15</xdr:col>
      <xdr:colOff>112060</xdr:colOff>
      <xdr:row>1</xdr:row>
      <xdr:rowOff>89647</xdr:rowOff>
    </xdr:from>
    <xdr:to>
      <xdr:col>17</xdr:col>
      <xdr:colOff>235323</xdr:colOff>
      <xdr:row>1</xdr:row>
      <xdr:rowOff>448235</xdr:rowOff>
    </xdr:to>
    <xdr:sp macro="" textlink="">
      <xdr:nvSpPr>
        <xdr:cNvPr id="3" name="Rectángulo 2">
          <a:extLst>
            <a:ext uri="{FF2B5EF4-FFF2-40B4-BE49-F238E27FC236}">
              <a16:creationId xmlns:a16="http://schemas.microsoft.com/office/drawing/2014/main" id="{00000000-0008-0000-0C00-000003000000}"/>
            </a:ext>
          </a:extLst>
        </xdr:cNvPr>
        <xdr:cNvSpPr/>
      </xdr:nvSpPr>
      <xdr:spPr>
        <a:xfrm>
          <a:off x="11979089" y="280147"/>
          <a:ext cx="2185146" cy="358588"/>
        </a:xfrm>
        <a:prstGeom prst="rect">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PE" sz="1100"/>
        </a:p>
      </xdr:txBody>
    </xdr:sp>
    <xdr:clientData/>
  </xdr:twoCellAnchor>
  <xdr:twoCellAnchor>
    <xdr:from>
      <xdr:col>27</xdr:col>
      <xdr:colOff>437030</xdr:colOff>
      <xdr:row>1</xdr:row>
      <xdr:rowOff>89648</xdr:rowOff>
    </xdr:from>
    <xdr:to>
      <xdr:col>27</xdr:col>
      <xdr:colOff>1945341</xdr:colOff>
      <xdr:row>1</xdr:row>
      <xdr:rowOff>410135</xdr:rowOff>
    </xdr:to>
    <xdr:sp macro="" textlink="">
      <xdr:nvSpPr>
        <xdr:cNvPr id="8" name="Rectángulo 7">
          <a:extLst>
            <a:ext uri="{FF2B5EF4-FFF2-40B4-BE49-F238E27FC236}">
              <a16:creationId xmlns:a16="http://schemas.microsoft.com/office/drawing/2014/main" id="{00000000-0008-0000-0C00-000008000000}"/>
            </a:ext>
          </a:extLst>
        </xdr:cNvPr>
        <xdr:cNvSpPr/>
      </xdr:nvSpPr>
      <xdr:spPr>
        <a:xfrm>
          <a:off x="20271442" y="280148"/>
          <a:ext cx="1508311" cy="320487"/>
        </a:xfrm>
        <a:prstGeom prst="rect">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PE" sz="1100"/>
        </a:p>
      </xdr:txBody>
    </xdr:sp>
    <xdr:clientData/>
  </xdr:twoCellAnchor>
  <xdr:oneCellAnchor>
    <xdr:from>
      <xdr:col>20</xdr:col>
      <xdr:colOff>392205</xdr:colOff>
      <xdr:row>0</xdr:row>
      <xdr:rowOff>123264</xdr:rowOff>
    </xdr:from>
    <xdr:ext cx="2021002" cy="530658"/>
    <xdr:sp macro="" textlink="">
      <xdr:nvSpPr>
        <xdr:cNvPr id="4" name="CuadroTexto 3">
          <a:extLst>
            <a:ext uri="{FF2B5EF4-FFF2-40B4-BE49-F238E27FC236}">
              <a16:creationId xmlns:a16="http://schemas.microsoft.com/office/drawing/2014/main" id="{00000000-0008-0000-0C00-000004000000}"/>
            </a:ext>
          </a:extLst>
        </xdr:cNvPr>
        <xdr:cNvSpPr txBox="1"/>
      </xdr:nvSpPr>
      <xdr:spPr>
        <a:xfrm>
          <a:off x="15833911" y="123264"/>
          <a:ext cx="2021002"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PE" sz="2800"/>
            <a:t>SOLDADURA</a:t>
          </a:r>
          <a:endParaRPr lang="es-PE" sz="1050"/>
        </a:p>
      </xdr:txBody>
    </xdr:sp>
    <xdr:clientData/>
  </xdr:oneCellAnchor>
  <xdr:twoCellAnchor>
    <xdr:from>
      <xdr:col>1</xdr:col>
      <xdr:colOff>0</xdr:colOff>
      <xdr:row>1</xdr:row>
      <xdr:rowOff>0</xdr:rowOff>
    </xdr:from>
    <xdr:to>
      <xdr:col>3</xdr:col>
      <xdr:colOff>224117</xdr:colOff>
      <xdr:row>1</xdr:row>
      <xdr:rowOff>459441</xdr:rowOff>
    </xdr:to>
    <xdr:sp macro="" textlink="">
      <xdr:nvSpPr>
        <xdr:cNvPr id="10" name="Rectángulo 9">
          <a:extLst>
            <a:ext uri="{FF2B5EF4-FFF2-40B4-BE49-F238E27FC236}">
              <a16:creationId xmlns:a16="http://schemas.microsoft.com/office/drawing/2014/main" id="{00000000-0008-0000-0C00-00000A000000}"/>
            </a:ext>
          </a:extLst>
        </xdr:cNvPr>
        <xdr:cNvSpPr/>
      </xdr:nvSpPr>
      <xdr:spPr>
        <a:xfrm>
          <a:off x="762000" y="190500"/>
          <a:ext cx="2353235" cy="459441"/>
        </a:xfrm>
        <a:prstGeom prst="rect">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PE" sz="1100"/>
        </a:p>
      </xdr:txBody>
    </xdr:sp>
    <xdr:clientData/>
  </xdr:twoCellAnchor>
  <xdr:twoCellAnchor>
    <xdr:from>
      <xdr:col>12</xdr:col>
      <xdr:colOff>627529</xdr:colOff>
      <xdr:row>1</xdr:row>
      <xdr:rowOff>100853</xdr:rowOff>
    </xdr:from>
    <xdr:to>
      <xdr:col>12</xdr:col>
      <xdr:colOff>2135840</xdr:colOff>
      <xdr:row>1</xdr:row>
      <xdr:rowOff>421340</xdr:rowOff>
    </xdr:to>
    <xdr:sp macro="" textlink="">
      <xdr:nvSpPr>
        <xdr:cNvPr id="11" name="Rectángulo 10">
          <a:extLst>
            <a:ext uri="{FF2B5EF4-FFF2-40B4-BE49-F238E27FC236}">
              <a16:creationId xmlns:a16="http://schemas.microsoft.com/office/drawing/2014/main" id="{00000000-0008-0000-0C00-00000B000000}"/>
            </a:ext>
          </a:extLst>
        </xdr:cNvPr>
        <xdr:cNvSpPr/>
      </xdr:nvSpPr>
      <xdr:spPr>
        <a:xfrm>
          <a:off x="8527676" y="291353"/>
          <a:ext cx="1508311" cy="320487"/>
        </a:xfrm>
        <a:prstGeom prst="rect">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PE" sz="1100"/>
        </a:p>
      </xdr:txBody>
    </xdr:sp>
    <xdr:clientData/>
  </xdr:twoCellAnchor>
  <xdr:oneCellAnchor>
    <xdr:from>
      <xdr:col>7</xdr:col>
      <xdr:colOff>129988</xdr:colOff>
      <xdr:row>0</xdr:row>
      <xdr:rowOff>152399</xdr:rowOff>
    </xdr:from>
    <xdr:ext cx="2160079" cy="530658"/>
    <xdr:sp macro="" textlink="">
      <xdr:nvSpPr>
        <xdr:cNvPr id="12" name="CuadroTexto 11">
          <a:extLst>
            <a:ext uri="{FF2B5EF4-FFF2-40B4-BE49-F238E27FC236}">
              <a16:creationId xmlns:a16="http://schemas.microsoft.com/office/drawing/2014/main" id="{00000000-0008-0000-0C00-00000C000000}"/>
            </a:ext>
          </a:extLst>
        </xdr:cNvPr>
        <xdr:cNvSpPr txBox="1"/>
      </xdr:nvSpPr>
      <xdr:spPr>
        <a:xfrm>
          <a:off x="4500282" y="152399"/>
          <a:ext cx="2160079"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PE" sz="2800"/>
            <a:t>MAQUINADO</a:t>
          </a:r>
          <a:endParaRPr lang="es-PE" sz="1050"/>
        </a:p>
      </xdr:txBody>
    </xdr:sp>
    <xdr:clientData/>
  </xdr:oneCellAnchor>
  <xdr:twoCellAnchor>
    <xdr:from>
      <xdr:col>5</xdr:col>
      <xdr:colOff>313765</xdr:colOff>
      <xdr:row>13</xdr:row>
      <xdr:rowOff>179294</xdr:rowOff>
    </xdr:from>
    <xdr:to>
      <xdr:col>11</xdr:col>
      <xdr:colOff>299</xdr:colOff>
      <xdr:row>13</xdr:row>
      <xdr:rowOff>190089</xdr:rowOff>
    </xdr:to>
    <xdr:cxnSp macro="">
      <xdr:nvCxnSpPr>
        <xdr:cNvPr id="13" name="Conector recto 12">
          <a:extLst>
            <a:ext uri="{FF2B5EF4-FFF2-40B4-BE49-F238E27FC236}">
              <a16:creationId xmlns:a16="http://schemas.microsoft.com/office/drawing/2014/main" id="{00000000-0008-0000-0C00-00000D000000}"/>
            </a:ext>
          </a:extLst>
        </xdr:cNvPr>
        <xdr:cNvCxnSpPr/>
      </xdr:nvCxnSpPr>
      <xdr:spPr>
        <a:xfrm>
          <a:off x="3944471" y="7070912"/>
          <a:ext cx="2745740" cy="1079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190500</xdr:colOff>
      <xdr:row>14</xdr:row>
      <xdr:rowOff>33617</xdr:rowOff>
    </xdr:from>
    <xdr:to>
      <xdr:col>8</xdr:col>
      <xdr:colOff>106643</xdr:colOff>
      <xdr:row>15</xdr:row>
      <xdr:rowOff>123265</xdr:rowOff>
    </xdr:to>
    <xdr:sp macro="" textlink="">
      <xdr:nvSpPr>
        <xdr:cNvPr id="14" name="Cuadro de texto 4">
          <a:extLst>
            <a:ext uri="{FF2B5EF4-FFF2-40B4-BE49-F238E27FC236}">
              <a16:creationId xmlns:a16="http://schemas.microsoft.com/office/drawing/2014/main" id="{00000000-0008-0000-0C00-00000E000000}"/>
            </a:ext>
          </a:extLst>
        </xdr:cNvPr>
        <xdr:cNvSpPr txBox="1"/>
      </xdr:nvSpPr>
      <xdr:spPr>
        <a:xfrm>
          <a:off x="3821206" y="7115735"/>
          <a:ext cx="1025525" cy="280148"/>
        </a:xfrm>
        <a:prstGeom prst="rect">
          <a:avLst/>
        </a:prstGeom>
        <a:solidFill>
          <a:schemeClr val="lt1"/>
        </a:solidFill>
        <a:ln w="6350">
          <a:no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nSpc>
              <a:spcPct val="107000"/>
            </a:lnSpc>
            <a:spcAft>
              <a:spcPts val="800"/>
            </a:spcAft>
          </a:pPr>
          <a:r>
            <a:rPr lang="es-MX" sz="1100" kern="100">
              <a:effectLst/>
              <a:latin typeface="Calibri" panose="020F0502020204030204" pitchFamily="34" charset="0"/>
              <a:ea typeface="Calibri" panose="020F0502020204030204" pitchFamily="34" charset="0"/>
              <a:cs typeface="Times New Roman" panose="02020603050405020304" pitchFamily="18" charset="0"/>
            </a:rPr>
            <a:t>NOMBRE:</a:t>
          </a:r>
          <a:endParaRPr lang="es-PE" sz="1100" kern="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29</xdr:col>
      <xdr:colOff>761999</xdr:colOff>
      <xdr:row>0</xdr:row>
      <xdr:rowOff>179294</xdr:rowOff>
    </xdr:from>
    <xdr:to>
      <xdr:col>32</xdr:col>
      <xdr:colOff>67234</xdr:colOff>
      <xdr:row>1</xdr:row>
      <xdr:rowOff>448235</xdr:rowOff>
    </xdr:to>
    <xdr:sp macro="" textlink="">
      <xdr:nvSpPr>
        <xdr:cNvPr id="15" name="Rectángulo 14">
          <a:extLst>
            <a:ext uri="{FF2B5EF4-FFF2-40B4-BE49-F238E27FC236}">
              <a16:creationId xmlns:a16="http://schemas.microsoft.com/office/drawing/2014/main" id="{00000000-0008-0000-0C00-00000F000000}"/>
            </a:ext>
          </a:extLst>
        </xdr:cNvPr>
        <xdr:cNvSpPr/>
      </xdr:nvSpPr>
      <xdr:spPr>
        <a:xfrm>
          <a:off x="23386675" y="179294"/>
          <a:ext cx="2353235" cy="459441"/>
        </a:xfrm>
        <a:prstGeom prst="rect">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PE" sz="1100"/>
        </a:p>
      </xdr:txBody>
    </xdr:sp>
    <xdr:clientData/>
  </xdr:twoCellAnchor>
  <xdr:twoCellAnchor>
    <xdr:from>
      <xdr:col>37</xdr:col>
      <xdr:colOff>560295</xdr:colOff>
      <xdr:row>1</xdr:row>
      <xdr:rowOff>67236</xdr:rowOff>
    </xdr:from>
    <xdr:to>
      <xdr:col>37</xdr:col>
      <xdr:colOff>2068606</xdr:colOff>
      <xdr:row>1</xdr:row>
      <xdr:rowOff>387723</xdr:rowOff>
    </xdr:to>
    <xdr:sp macro="" textlink="">
      <xdr:nvSpPr>
        <xdr:cNvPr id="16" name="Rectángulo 15">
          <a:extLst>
            <a:ext uri="{FF2B5EF4-FFF2-40B4-BE49-F238E27FC236}">
              <a16:creationId xmlns:a16="http://schemas.microsoft.com/office/drawing/2014/main" id="{00000000-0008-0000-0C00-000010000000}"/>
            </a:ext>
          </a:extLst>
        </xdr:cNvPr>
        <xdr:cNvSpPr/>
      </xdr:nvSpPr>
      <xdr:spPr>
        <a:xfrm>
          <a:off x="30457589" y="257736"/>
          <a:ext cx="1508311" cy="320487"/>
        </a:xfrm>
        <a:prstGeom prst="rect">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PE" sz="1100"/>
        </a:p>
      </xdr:txBody>
    </xdr:sp>
    <xdr:clientData/>
  </xdr:twoCellAnchor>
  <xdr:twoCellAnchor>
    <xdr:from>
      <xdr:col>32</xdr:col>
      <xdr:colOff>683559</xdr:colOff>
      <xdr:row>13</xdr:row>
      <xdr:rowOff>179295</xdr:rowOff>
    </xdr:from>
    <xdr:to>
      <xdr:col>35</xdr:col>
      <xdr:colOff>728681</xdr:colOff>
      <xdr:row>13</xdr:row>
      <xdr:rowOff>190090</xdr:rowOff>
    </xdr:to>
    <xdr:cxnSp macro="">
      <xdr:nvCxnSpPr>
        <xdr:cNvPr id="17" name="Conector recto 16">
          <a:extLst>
            <a:ext uri="{FF2B5EF4-FFF2-40B4-BE49-F238E27FC236}">
              <a16:creationId xmlns:a16="http://schemas.microsoft.com/office/drawing/2014/main" id="{00000000-0008-0000-0C00-000011000000}"/>
            </a:ext>
          </a:extLst>
        </xdr:cNvPr>
        <xdr:cNvCxnSpPr/>
      </xdr:nvCxnSpPr>
      <xdr:spPr>
        <a:xfrm>
          <a:off x="26356235" y="7070913"/>
          <a:ext cx="2745740" cy="1079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582706</xdr:colOff>
      <xdr:row>14</xdr:row>
      <xdr:rowOff>78440</xdr:rowOff>
    </xdr:from>
    <xdr:to>
      <xdr:col>33</xdr:col>
      <xdr:colOff>846231</xdr:colOff>
      <xdr:row>15</xdr:row>
      <xdr:rowOff>168088</xdr:rowOff>
    </xdr:to>
    <xdr:sp macro="" textlink="">
      <xdr:nvSpPr>
        <xdr:cNvPr id="18" name="Cuadro de texto 4">
          <a:extLst>
            <a:ext uri="{FF2B5EF4-FFF2-40B4-BE49-F238E27FC236}">
              <a16:creationId xmlns:a16="http://schemas.microsoft.com/office/drawing/2014/main" id="{00000000-0008-0000-0C00-000012000000}"/>
            </a:ext>
          </a:extLst>
        </xdr:cNvPr>
        <xdr:cNvSpPr txBox="1"/>
      </xdr:nvSpPr>
      <xdr:spPr>
        <a:xfrm>
          <a:off x="26255382" y="7160558"/>
          <a:ext cx="1025525" cy="280148"/>
        </a:xfrm>
        <a:prstGeom prst="rect">
          <a:avLst/>
        </a:prstGeom>
        <a:solidFill>
          <a:schemeClr val="lt1"/>
        </a:solidFill>
        <a:ln w="6350">
          <a:no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nSpc>
              <a:spcPct val="107000"/>
            </a:lnSpc>
            <a:spcAft>
              <a:spcPts val="800"/>
            </a:spcAft>
          </a:pPr>
          <a:r>
            <a:rPr lang="es-MX" sz="1100" kern="100">
              <a:effectLst/>
              <a:latin typeface="Calibri" panose="020F0502020204030204" pitchFamily="34" charset="0"/>
              <a:ea typeface="Calibri" panose="020F0502020204030204" pitchFamily="34" charset="0"/>
              <a:cs typeface="Times New Roman" panose="02020603050405020304" pitchFamily="18" charset="0"/>
            </a:rPr>
            <a:t>NOMBRE:</a:t>
          </a:r>
          <a:endParaRPr lang="es-PE" sz="1100" kern="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oneCellAnchor>
    <xdr:from>
      <xdr:col>33</xdr:col>
      <xdr:colOff>33617</xdr:colOff>
      <xdr:row>0</xdr:row>
      <xdr:rowOff>123264</xdr:rowOff>
    </xdr:from>
    <xdr:ext cx="3116174" cy="530658"/>
    <xdr:sp macro="" textlink="">
      <xdr:nvSpPr>
        <xdr:cNvPr id="19" name="CuadroTexto 18">
          <a:extLst>
            <a:ext uri="{FF2B5EF4-FFF2-40B4-BE49-F238E27FC236}">
              <a16:creationId xmlns:a16="http://schemas.microsoft.com/office/drawing/2014/main" id="{00000000-0008-0000-0C00-000013000000}"/>
            </a:ext>
          </a:extLst>
        </xdr:cNvPr>
        <xdr:cNvSpPr txBox="1"/>
      </xdr:nvSpPr>
      <xdr:spPr>
        <a:xfrm>
          <a:off x="26468293" y="123264"/>
          <a:ext cx="3116174"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PE" sz="2800"/>
            <a:t>FRESA</a:t>
          </a:r>
          <a:r>
            <a:rPr lang="es-PE" sz="2800" baseline="0"/>
            <a:t> / MANDRINO</a:t>
          </a:r>
          <a:endParaRPr lang="es-PE" sz="1050"/>
        </a:p>
      </xdr:txBody>
    </xdr:sp>
    <xdr:clientData/>
  </xdr:oneCellAnchor>
  <xdr:twoCellAnchor>
    <xdr:from>
      <xdr:col>43</xdr:col>
      <xdr:colOff>22412</xdr:colOff>
      <xdr:row>14</xdr:row>
      <xdr:rowOff>33617</xdr:rowOff>
    </xdr:from>
    <xdr:to>
      <xdr:col>46</xdr:col>
      <xdr:colOff>414917</xdr:colOff>
      <xdr:row>14</xdr:row>
      <xdr:rowOff>44412</xdr:rowOff>
    </xdr:to>
    <xdr:cxnSp macro="">
      <xdr:nvCxnSpPr>
        <xdr:cNvPr id="20" name="Conector recto 19">
          <a:extLst>
            <a:ext uri="{FF2B5EF4-FFF2-40B4-BE49-F238E27FC236}">
              <a16:creationId xmlns:a16="http://schemas.microsoft.com/office/drawing/2014/main" id="{00000000-0008-0000-0C00-000014000000}"/>
            </a:ext>
          </a:extLst>
        </xdr:cNvPr>
        <xdr:cNvCxnSpPr/>
      </xdr:nvCxnSpPr>
      <xdr:spPr>
        <a:xfrm>
          <a:off x="15464118" y="7283823"/>
          <a:ext cx="2745740" cy="1079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0</xdr:colOff>
      <xdr:row>14</xdr:row>
      <xdr:rowOff>123264</xdr:rowOff>
    </xdr:from>
    <xdr:to>
      <xdr:col>44</xdr:col>
      <xdr:colOff>442819</xdr:colOff>
      <xdr:row>16</xdr:row>
      <xdr:rowOff>22412</xdr:rowOff>
    </xdr:to>
    <xdr:sp macro="" textlink="">
      <xdr:nvSpPr>
        <xdr:cNvPr id="21" name="Cuadro de texto 4">
          <a:extLst>
            <a:ext uri="{FF2B5EF4-FFF2-40B4-BE49-F238E27FC236}">
              <a16:creationId xmlns:a16="http://schemas.microsoft.com/office/drawing/2014/main" id="{00000000-0008-0000-0C00-000015000000}"/>
            </a:ext>
          </a:extLst>
        </xdr:cNvPr>
        <xdr:cNvSpPr txBox="1"/>
      </xdr:nvSpPr>
      <xdr:spPr>
        <a:xfrm>
          <a:off x="15329647" y="7373470"/>
          <a:ext cx="1025525" cy="280148"/>
        </a:xfrm>
        <a:prstGeom prst="rect">
          <a:avLst/>
        </a:prstGeom>
        <a:solidFill>
          <a:schemeClr val="lt1"/>
        </a:solidFill>
        <a:ln w="6350">
          <a:no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nSpc>
              <a:spcPct val="107000"/>
            </a:lnSpc>
            <a:spcAft>
              <a:spcPts val="800"/>
            </a:spcAft>
          </a:pPr>
          <a:r>
            <a:rPr lang="es-MX" sz="1100" kern="100">
              <a:effectLst/>
              <a:latin typeface="Calibri" panose="020F0502020204030204" pitchFamily="34" charset="0"/>
              <a:ea typeface="Calibri" panose="020F0502020204030204" pitchFamily="34" charset="0"/>
              <a:cs typeface="Times New Roman" panose="02020603050405020304" pitchFamily="18" charset="0"/>
            </a:rPr>
            <a:t>NOMBRE:</a:t>
          </a:r>
          <a:endParaRPr lang="es-PE" sz="1100" kern="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40</xdr:col>
      <xdr:colOff>112060</xdr:colOff>
      <xdr:row>1</xdr:row>
      <xdr:rowOff>89647</xdr:rowOff>
    </xdr:from>
    <xdr:to>
      <xdr:col>42</xdr:col>
      <xdr:colOff>235323</xdr:colOff>
      <xdr:row>1</xdr:row>
      <xdr:rowOff>448235</xdr:rowOff>
    </xdr:to>
    <xdr:sp macro="" textlink="">
      <xdr:nvSpPr>
        <xdr:cNvPr id="22" name="Rectángulo 21">
          <a:extLst>
            <a:ext uri="{FF2B5EF4-FFF2-40B4-BE49-F238E27FC236}">
              <a16:creationId xmlns:a16="http://schemas.microsoft.com/office/drawing/2014/main" id="{00000000-0008-0000-0C00-000016000000}"/>
            </a:ext>
          </a:extLst>
        </xdr:cNvPr>
        <xdr:cNvSpPr/>
      </xdr:nvSpPr>
      <xdr:spPr>
        <a:xfrm>
          <a:off x="11979089" y="280147"/>
          <a:ext cx="2185146" cy="358588"/>
        </a:xfrm>
        <a:prstGeom prst="rect">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PE" sz="1100"/>
        </a:p>
      </xdr:txBody>
    </xdr:sp>
    <xdr:clientData/>
  </xdr:twoCellAnchor>
  <xdr:twoCellAnchor>
    <xdr:from>
      <xdr:col>48</xdr:col>
      <xdr:colOff>437030</xdr:colOff>
      <xdr:row>1</xdr:row>
      <xdr:rowOff>89648</xdr:rowOff>
    </xdr:from>
    <xdr:to>
      <xdr:col>48</xdr:col>
      <xdr:colOff>1945341</xdr:colOff>
      <xdr:row>1</xdr:row>
      <xdr:rowOff>410135</xdr:rowOff>
    </xdr:to>
    <xdr:sp macro="" textlink="">
      <xdr:nvSpPr>
        <xdr:cNvPr id="23" name="Rectángulo 22">
          <a:extLst>
            <a:ext uri="{FF2B5EF4-FFF2-40B4-BE49-F238E27FC236}">
              <a16:creationId xmlns:a16="http://schemas.microsoft.com/office/drawing/2014/main" id="{00000000-0008-0000-0C00-000017000000}"/>
            </a:ext>
          </a:extLst>
        </xdr:cNvPr>
        <xdr:cNvSpPr/>
      </xdr:nvSpPr>
      <xdr:spPr>
        <a:xfrm>
          <a:off x="20271442" y="280148"/>
          <a:ext cx="1508311" cy="320487"/>
        </a:xfrm>
        <a:prstGeom prst="rect">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PE" sz="1100"/>
        </a:p>
      </xdr:txBody>
    </xdr:sp>
    <xdr:clientData/>
  </xdr:twoCellAnchor>
  <xdr:oneCellAnchor>
    <xdr:from>
      <xdr:col>44</xdr:col>
      <xdr:colOff>582704</xdr:colOff>
      <xdr:row>0</xdr:row>
      <xdr:rowOff>112058</xdr:rowOff>
    </xdr:from>
    <xdr:ext cx="1586268" cy="530658"/>
    <xdr:sp macro="" textlink="">
      <xdr:nvSpPr>
        <xdr:cNvPr id="24" name="CuadroTexto 23">
          <a:extLst>
            <a:ext uri="{FF2B5EF4-FFF2-40B4-BE49-F238E27FC236}">
              <a16:creationId xmlns:a16="http://schemas.microsoft.com/office/drawing/2014/main" id="{00000000-0008-0000-0C00-000018000000}"/>
            </a:ext>
          </a:extLst>
        </xdr:cNvPr>
        <xdr:cNvSpPr txBox="1"/>
      </xdr:nvSpPr>
      <xdr:spPr>
        <a:xfrm>
          <a:off x="37640557" y="112058"/>
          <a:ext cx="1586268"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PE" sz="2800"/>
            <a:t>BRUÑIDO</a:t>
          </a:r>
          <a:endParaRPr lang="es-PE" sz="1050"/>
        </a:p>
      </xdr:txBody>
    </xdr:sp>
    <xdr:clientData/>
  </xdr:one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3</v>
    <v>8</v>
    <v>0</v>
    <v>1</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STATUS_FINAL" xr10:uid="{7FE19A34-B2C6-4611-9A68-769E9E80C649}" sourceName="STATUS FINAL">
  <extLst>
    <x:ext xmlns:x15="http://schemas.microsoft.com/office/spreadsheetml/2010/11/main" uri="{2F2917AC-EB37-4324-AD4E-5DD8C200BD13}">
      <x15:tableSlicerCache tableId="1" column="5"/>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FINAL" xr10:uid="{7B99A339-C3C1-47C7-96AD-6B5A5D14E340}" cache="SegmentaciónDeDatos_STATUS_FINAL" caption="STATUS FINAL" columnCoun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1AB2ACD-9B58-4B46-A719-4AB510410210}" name="Tabla1" displayName="Tabla1" ref="A4:AU876" totalsRowShown="0" tableBorderDxfId="557">
  <autoFilter ref="A4:AU876" xr:uid="{C1AB2ACD-9B58-4B46-A719-4AB510410210}"/>
  <tableColumns count="47">
    <tableColumn id="1" xr3:uid="{1E889B8E-2759-4D95-B59C-1FBC1C1C0DD7}" name="HP&amp;K" dataDxfId="556"/>
    <tableColumn id="41" xr3:uid="{FFD89140-88CE-44A0-8ED7-D8325B409B7E}" name="MINA" dataDxfId="555"/>
    <tableColumn id="2" xr3:uid="{BB024B5A-E954-48C1-A55C-42172FDAD53F}" name="DESCRIPCION" dataDxfId="554"/>
    <tableColumn id="3" xr3:uid="{112DFA69-E2B1-471D-991C-2287619060D4}" name="MODELO" dataDxfId="553"/>
    <tableColumn id="37" xr3:uid="{275C4EDC-BD14-4B88-86DA-D2897A5807D9}" name="FECHA ESTIMADA DE TERMINO DE REPARACION" dataDxfId="552"/>
    <tableColumn id="4" xr3:uid="{8567C32D-E1AD-407A-BEFB-74EE0EB22925}" name="ESTIMADO" dataDxfId="551"/>
    <tableColumn id="38" xr3:uid="{A591DD35-22EC-4FC6-84D1-7A00C10C292C}" name="Nombre" dataDxfId="550"/>
    <tableColumn id="45" xr3:uid="{D58FE535-4A4C-4E8C-BA81-22BB10C0D6F3}" name="Fecha de armado" dataDxfId="549"/>
    <tableColumn id="5" xr3:uid="{9208495C-C34F-4166-911F-440AFD05A8A9}" name="STATUS FINAL" dataDxfId="548"/>
    <tableColumn id="40" xr3:uid="{49C2005A-C06F-4119-BB34-98D04ED08299}" name="RQ" dataDxfId="547"/>
    <tableColumn id="44" xr3:uid="{10766643-0C67-44E4-884B-380774A113CC}" name="FECHA" dataDxfId="546"/>
    <tableColumn id="6" xr3:uid="{CF3F21A8-0B2C-4A8C-9B6D-18F631DEEA7D}" name="Relleno" dataDxfId="545"/>
    <tableColumn id="7" xr3:uid="{AD55F46A-E671-4F7D-825E-D4FDBD5B3AE1}" name="Barrenado"/>
    <tableColumn id="8" xr3:uid="{34CD6273-3589-4DFB-97A8-0373C4E15152}" name="Bruñido"/>
    <tableColumn id="9" xr3:uid="{A2E5FDBB-FAAB-4AD9-A9CD-3C6E3E194798}" name="Soldadura (Dados)" dataDxfId="544"/>
    <tableColumn id="10" xr3:uid="{0C9AFD1E-21EC-4B63-8332-DFC26C245FAB}" name="Corte" dataDxfId="543"/>
    <tableColumn id="11" xr3:uid="{0563565D-5C9E-4F39-9F19-1A5FA7D4E821}" name="Encastre"/>
    <tableColumn id="39" xr3:uid="{59E297C9-D4D6-4B8E-8A67-553321FC9437}" name="Diam Salida."/>
    <tableColumn id="12" xr3:uid="{5FD53FC9-7A4A-4176-8A06-9E18560FAAD1}" name="Soldadura" dataDxfId="542"/>
    <tableColumn id="13" xr3:uid="{40EDABB9-3AF6-4427-91A5-0CCE3E981B30}" name="Bocinas / Dados"/>
    <tableColumn id="14" xr3:uid="{40827284-0F2E-4377-88ED-5F2E5437D70E}" name="Relleno2" dataDxfId="541"/>
    <tableColumn id="15" xr3:uid="{170A920F-5799-49C1-AE68-AD81BC52E264}" name="Barrenado3"/>
    <tableColumn id="16" xr3:uid="{BEFD73EA-CE2C-4969-B7DB-CA470AE28A7E}" name="Cromado" dataDxfId="540"/>
    <tableColumn id="17" xr3:uid="{578AA3C3-E18F-4DC1-93C9-0DF89E27C29B}" name="Corte4"/>
    <tableColumn id="18" xr3:uid="{2542739B-57A7-4007-AD33-5D210D375E8A}" name="Encastre5"/>
    <tableColumn id="19" xr3:uid="{16A85384-8C55-4329-A5A5-CA46201106A1}" name="Espiga"/>
    <tableColumn id="20" xr3:uid="{F69AA5DA-5378-47FA-A0C2-29388482D3B4}" name="Soldadura2"/>
    <tableColumn id="36" xr3:uid="{4A8C3608-50C3-4B45-B36B-2CBF530F459A}" name="Maquinar soldadura"/>
    <tableColumn id="21" xr3:uid="{EEB516EC-DAD3-4EDE-8519-9DADA27A23CB}" name="Bocinas2"/>
    <tableColumn id="22" xr3:uid="{46B1A8A8-5CBF-4B6C-B3B0-B14FBD884B1B}" name="Pulido" dataDxfId="539"/>
    <tableColumn id="23" xr3:uid="{33FF930C-20EE-45B1-8DFB-0A515E4A6D62}" name="Rectificado"/>
    <tableColumn id="24" xr3:uid="{84BD2949-5CF0-4233-80D1-945ED4B9C5FC}" name="Fabricacion" dataDxfId="538"/>
    <tableColumn id="25" xr3:uid="{6C541CCF-ADF7-4281-989D-39FF93906953}" name="Pulido2" dataDxfId="537"/>
    <tableColumn id="26" xr3:uid="{C6FEF85C-FDD2-45C6-8573-13A5C26D8E6D}" name="Rectificado2"/>
    <tableColumn id="27" xr3:uid="{5CB6B97F-8931-4C51-9782-8C2BD886D676}" name="Fabricación" dataDxfId="536"/>
    <tableColumn id="28" xr3:uid="{D8286D87-3D47-4B1B-928C-F06E3A9352E2}" name="ARMADO"/>
    <tableColumn id="29" xr3:uid="{68E6F758-730E-4585-B83F-E7AD971D2DEB}" name="PINTURA"/>
    <tableColumn id="30" xr3:uid="{6E69627E-5200-4492-8724-20155A991C47}" name="Pulido3 / Releno"/>
    <tableColumn id="31" xr3:uid="{F72DEBFB-C4F9-4834-8C94-B442411B9FCB}" name="Rectificado3 / Barrenado"/>
    <tableColumn id="32" xr3:uid="{4AB08541-4E4C-437C-A957-2B9EB20C6478}" name="Fabricacion2"/>
    <tableColumn id="33" xr3:uid="{D8D061A3-253B-4CEA-8E42-882F73E476AF}" name="Bruñido2"/>
    <tableColumn id="43" xr3:uid="{7ABEDF5F-37AF-4866-9474-FB9F4176D814}" name="Cromado4"/>
    <tableColumn id="42" xr3:uid="{3E5EDF56-9B08-4202-88CF-9DA9AD3D045D}" name="Bruñido3"/>
    <tableColumn id="34" xr3:uid="{5CF4F4C7-8DCE-406B-B9E9-77402BA4DF4C}" name="Cromado2"/>
    <tableColumn id="35" xr3:uid="{2AA4A4B4-1164-48C5-804C-44D81CAE1BB9}" name="Cromado3"/>
    <tableColumn id="46" xr3:uid="{965A025A-D349-42B0-BFEC-D3500E86E909}" name="AVANCE" dataDxfId="535" dataCellStyle="Porcentaje">
      <calculatedColumnFormula>IFERROR((COUNTIF(Tabla1[[#This Row],[Relleno]:[Cromado3]],"OK")*1+COUNTIF(Tabla1[[#This Row],[Relleno]:[Cromado3]],"PR")*0.5+COUNTIF(Tabla1[[#This Row],[Relleno]:[Cromado3]],"TS")*0.05)/(COUNTIF(Tabla1[[#This Row],[Relleno]:[Cromado3]],"OK")+COUNTIF(Tabla1[[#This Row],[Relleno]:[Cromado3]],"PR")+COUNTIF(Tabla1[[#This Row],[Relleno]:[Cromado3]],"TS")+COUNTIF(Tabla1[[#This Row],[Relleno]:[Cromado3]],"X")),0)</calculatedColumnFormula>
    </tableColumn>
    <tableColumn id="47" xr3:uid="{131E4D3D-F5EC-428E-B07D-082265A7BDE9}" name="FECHA ESTIMADA DE TERMINO DE REPARACION2"/>
  </tableColumns>
  <tableStyleInfo name="TableStyleMedium2"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E054CBA-4AB7-43EF-8C24-E8897FE61703}" name="Tabla2" displayName="Tabla2" ref="B5409:E5422" totalsRowShown="0">
  <autoFilter ref="B5409:E5422" xr:uid="{EE054CBA-4AB7-43EF-8C24-E8897FE61703}"/>
  <tableColumns count="4">
    <tableColumn id="1" xr3:uid="{7A736CD0-075B-4607-9758-1DF840A6A978}" name="OT"/>
    <tableColumn id="2" xr3:uid="{3F41E7AC-E1DC-43DE-8613-D4A8EE00D94C}" name="DESC." dataDxfId="534"/>
    <tableColumn id="3" xr3:uid="{4B276A77-69B4-4F09-91DD-ED893A59389C}" name="MODELO" dataDxfId="533"/>
    <tableColumn id="4" xr3:uid="{409363A7-9610-471A-88CE-BA3AA957BE0A}" name="STATUS"/>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532BD14-EBCB-4C45-BBAF-CA5691BAF063}" name="Tabla3" displayName="Tabla3" ref="M220:P236" totalsRowShown="0" headerRowDxfId="532" dataDxfId="531">
  <autoFilter ref="M220:P236" xr:uid="{7532BD14-EBCB-4C45-BBAF-CA5691BAF063}">
    <filterColumn colId="0" hiddenButton="1"/>
    <filterColumn colId="1" hiddenButton="1"/>
    <filterColumn colId="2" hiddenButton="1"/>
    <filterColumn colId="3" hiddenButton="1"/>
  </autoFilter>
  <tableColumns count="4">
    <tableColumn id="1" xr3:uid="{7DF798CC-4672-478A-BB91-6014B5BA875A}" name="Mpa" dataDxfId="530">
      <calculatedColumnFormula>O221/10</calculatedColumnFormula>
    </tableColumn>
    <tableColumn id="2" xr3:uid="{14DBEADC-48F7-4BA5-9370-E8B11D97C66B}" name="PSI" dataDxfId="529">
      <calculatedColumnFormula>O221*14.504</calculatedColumnFormula>
    </tableColumn>
    <tableColumn id="3" xr3:uid="{169AB40D-EF19-4BE5-8DDB-083E22B71081}" name="BAR" dataDxfId="528"/>
    <tableColumn id="4" xr3:uid="{BDD356DA-3D65-4EEF-855C-CBC2BA068945}" name="TONELADA" dataDxfId="527"/>
  </tableColumns>
  <tableStyleInfo name="TableStyleLight11"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19497AD-5DBF-4ACF-BCF0-3F59B5912215}">
  <we:reference id="wa200001584" version="3.0.5.6" store="es-ES" storeType="OMEX"/>
  <we:alternateReferences>
    <we:reference id="wa200001584" version="3.0.5.6" store="wa200001584"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8" Type="http://schemas.openxmlformats.org/officeDocument/2006/relationships/control" Target="../activeX/activeX3.xml"/><Relationship Id="rId13" Type="http://schemas.openxmlformats.org/officeDocument/2006/relationships/image" Target="../media/image5.emf"/><Relationship Id="rId18" Type="http://schemas.openxmlformats.org/officeDocument/2006/relationships/control" Target="../activeX/activeX8.xml"/><Relationship Id="rId3" Type="http://schemas.openxmlformats.org/officeDocument/2006/relationships/vmlDrawing" Target="../drawings/vmlDrawing1.vml"/><Relationship Id="rId7" Type="http://schemas.openxmlformats.org/officeDocument/2006/relationships/image" Target="../media/image2.emf"/><Relationship Id="rId12" Type="http://schemas.openxmlformats.org/officeDocument/2006/relationships/control" Target="../activeX/activeX5.xml"/><Relationship Id="rId17" Type="http://schemas.openxmlformats.org/officeDocument/2006/relationships/image" Target="../media/image7.emf"/><Relationship Id="rId2" Type="http://schemas.openxmlformats.org/officeDocument/2006/relationships/drawing" Target="../drawings/drawing1.xml"/><Relationship Id="rId16" Type="http://schemas.openxmlformats.org/officeDocument/2006/relationships/control" Target="../activeX/activeX7.xml"/><Relationship Id="rId1" Type="http://schemas.openxmlformats.org/officeDocument/2006/relationships/printerSettings" Target="../printerSettings/printerSettings1.bin"/><Relationship Id="rId6" Type="http://schemas.openxmlformats.org/officeDocument/2006/relationships/control" Target="../activeX/activeX2.xml"/><Relationship Id="rId11" Type="http://schemas.openxmlformats.org/officeDocument/2006/relationships/image" Target="../media/image4.emf"/><Relationship Id="rId5" Type="http://schemas.openxmlformats.org/officeDocument/2006/relationships/image" Target="../media/image1.emf"/><Relationship Id="rId15" Type="http://schemas.openxmlformats.org/officeDocument/2006/relationships/image" Target="../media/image6.emf"/><Relationship Id="rId10" Type="http://schemas.openxmlformats.org/officeDocument/2006/relationships/control" Target="../activeX/activeX4.xml"/><Relationship Id="rId19" Type="http://schemas.openxmlformats.org/officeDocument/2006/relationships/image" Target="../media/image8.emf"/><Relationship Id="rId4" Type="http://schemas.openxmlformats.org/officeDocument/2006/relationships/control" Target="../activeX/activeX1.xml"/><Relationship Id="rId9" Type="http://schemas.openxmlformats.org/officeDocument/2006/relationships/image" Target="../media/image3.emf"/><Relationship Id="rId14" Type="http://schemas.openxmlformats.org/officeDocument/2006/relationships/control" Target="../activeX/activeX6.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1.xml"/><Relationship Id="rId5" Type="http://schemas.microsoft.com/office/2007/relationships/slicer" Target="../slicers/slicer1.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8" Type="http://schemas.openxmlformats.org/officeDocument/2006/relationships/hyperlink" Target="mailto:Sidan1800@gmail.com" TargetMode="External"/><Relationship Id="rId13" Type="http://schemas.openxmlformats.org/officeDocument/2006/relationships/hyperlink" Target="mailto:operaciones@hpkinv.com" TargetMode="External"/><Relationship Id="rId3" Type="http://schemas.openxmlformats.org/officeDocument/2006/relationships/hyperlink" Target="mailto:pieroalexis02@hotmail.com" TargetMode="External"/><Relationship Id="rId7" Type="http://schemas.openxmlformats.org/officeDocument/2006/relationships/hyperlink" Target="mailto:Joseronaldojr@gmail.com" TargetMode="External"/><Relationship Id="rId12" Type="http://schemas.openxmlformats.org/officeDocument/2006/relationships/hyperlink" Target="mailto:mirian.ccanahuire@ucsp.edu.pe" TargetMode="External"/><Relationship Id="rId17" Type="http://schemas.openxmlformats.org/officeDocument/2006/relationships/printerSettings" Target="../printerSettings/printerSettings8.bin"/><Relationship Id="rId2" Type="http://schemas.openxmlformats.org/officeDocument/2006/relationships/hyperlink" Target="mailto:ece131326@gmail.com" TargetMode="External"/><Relationship Id="rId16" Type="http://schemas.openxmlformats.org/officeDocument/2006/relationships/hyperlink" Target="mailto:rodrigo_frank1903@hotmail.com" TargetMode="External"/><Relationship Id="rId1" Type="http://schemas.openxmlformats.org/officeDocument/2006/relationships/hyperlink" Target="mailto:dakman25@hotmail.com" TargetMode="External"/><Relationship Id="rId6" Type="http://schemas.openxmlformats.org/officeDocument/2006/relationships/hyperlink" Target="mailto:gabrielgallegos589@gmail.com" TargetMode="External"/><Relationship Id="rId11" Type="http://schemas.openxmlformats.org/officeDocument/2006/relationships/hyperlink" Target="mailto:Elfhomekill@gmail.com" TargetMode="External"/><Relationship Id="rId5" Type="http://schemas.openxmlformats.org/officeDocument/2006/relationships/hyperlink" Target="mailto:huamanicarcaustojosealberto@gmail.com" TargetMode="External"/><Relationship Id="rId15" Type="http://schemas.openxmlformats.org/officeDocument/2006/relationships/hyperlink" Target="mailto:judimuma@gmail.com" TargetMode="External"/><Relationship Id="rId10" Type="http://schemas.openxmlformats.org/officeDocument/2006/relationships/hyperlink" Target="mailto:jimmy.cubav@gmail.com" TargetMode="External"/><Relationship Id="rId4" Type="http://schemas.openxmlformats.org/officeDocument/2006/relationships/hyperlink" Target="mailto:chiko.kore.tk@hotmail.com" TargetMode="External"/><Relationship Id="rId9" Type="http://schemas.openxmlformats.org/officeDocument/2006/relationships/hyperlink" Target="mailto:gyzuetac@gmail.com" TargetMode="External"/><Relationship Id="rId14" Type="http://schemas.openxmlformats.org/officeDocument/2006/relationships/hyperlink" Target="mailto:luishuerta81@gmail.com"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4.vml"/><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5.v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0123D-16B5-4899-8CBE-49685E15D100}">
  <sheetPr codeName="Hoja1"/>
  <dimension ref="A1"/>
  <sheetViews>
    <sheetView workbookViewId="0">
      <selection activeCell="C37" sqref="C37"/>
    </sheetView>
  </sheetViews>
  <sheetFormatPr baseColWidth="10" defaultColWidth="11.44140625" defaultRowHeight="14.4" x14ac:dyDescent="0.3"/>
  <sheetData/>
  <pageMargins left="0.7" right="0.7" top="0.75" bottom="0.75" header="0.3" footer="0.3"/>
  <pageSetup orientation="portrait" horizontalDpi="4294967293" verticalDpi="360" r:id="rId1"/>
  <drawing r:id="rId2"/>
  <legacyDrawing r:id="rId3"/>
  <controls>
    <mc:AlternateContent xmlns:mc="http://schemas.openxmlformats.org/markup-compatibility/2006">
      <mc:Choice Requires="x14">
        <control shapeId="2053" r:id="rId4" name="TextBox1">
          <controlPr defaultSize="0" autoLine="0" autoPict="0" r:id="rId5">
            <anchor moveWithCells="1">
              <from>
                <xdr:col>3</xdr:col>
                <xdr:colOff>495300</xdr:colOff>
                <xdr:row>6</xdr:row>
                <xdr:rowOff>114300</xdr:rowOff>
              </from>
              <to>
                <xdr:col>5</xdr:col>
                <xdr:colOff>7620</xdr:colOff>
                <xdr:row>7</xdr:row>
                <xdr:rowOff>144780</xdr:rowOff>
              </to>
            </anchor>
          </controlPr>
        </control>
      </mc:Choice>
      <mc:Fallback>
        <control shapeId="2053" r:id="rId4" name="TextBox1"/>
      </mc:Fallback>
    </mc:AlternateContent>
    <mc:AlternateContent xmlns:mc="http://schemas.openxmlformats.org/markup-compatibility/2006">
      <mc:Choice Requires="x14">
        <control shapeId="2061" r:id="rId6" name="ListBox1">
          <controlPr defaultSize="0" autoLine="0" autoPict="0" r:id="rId7">
            <anchor moveWithCells="1">
              <from>
                <xdr:col>3</xdr:col>
                <xdr:colOff>502920</xdr:colOff>
                <xdr:row>12</xdr:row>
                <xdr:rowOff>38100</xdr:rowOff>
              </from>
              <to>
                <xdr:col>6</xdr:col>
                <xdr:colOff>114300</xdr:colOff>
                <xdr:row>17</xdr:row>
                <xdr:rowOff>137160</xdr:rowOff>
              </to>
            </anchor>
          </controlPr>
        </control>
      </mc:Choice>
      <mc:Fallback>
        <control shapeId="2061" r:id="rId6" name="ListBox1"/>
      </mc:Fallback>
    </mc:AlternateContent>
    <mc:AlternateContent xmlns:mc="http://schemas.openxmlformats.org/markup-compatibility/2006">
      <mc:Choice Requires="x14">
        <control shapeId="2062" r:id="rId8" name="Opb1">
          <controlPr defaultSize="0" autoLine="0" autoPict="0" r:id="rId9">
            <anchor moveWithCells="1">
              <from>
                <xdr:col>3</xdr:col>
                <xdr:colOff>495300</xdr:colOff>
                <xdr:row>10</xdr:row>
                <xdr:rowOff>76200</xdr:rowOff>
              </from>
              <to>
                <xdr:col>4</xdr:col>
                <xdr:colOff>594360</xdr:colOff>
                <xdr:row>11</xdr:row>
                <xdr:rowOff>137160</xdr:rowOff>
              </to>
            </anchor>
          </controlPr>
        </control>
      </mc:Choice>
      <mc:Fallback>
        <control shapeId="2062" r:id="rId8" name="Opb1"/>
      </mc:Fallback>
    </mc:AlternateContent>
    <mc:AlternateContent xmlns:mc="http://schemas.openxmlformats.org/markup-compatibility/2006">
      <mc:Choice Requires="x14">
        <control shapeId="2064" r:id="rId10" name="Optb2">
          <controlPr defaultSize="0" autoLine="0" autoPict="0" r:id="rId11">
            <anchor moveWithCells="1">
              <from>
                <xdr:col>5</xdr:col>
                <xdr:colOff>7620</xdr:colOff>
                <xdr:row>10</xdr:row>
                <xdr:rowOff>76200</xdr:rowOff>
              </from>
              <to>
                <xdr:col>6</xdr:col>
                <xdr:colOff>182880</xdr:colOff>
                <xdr:row>11</xdr:row>
                <xdr:rowOff>137160</xdr:rowOff>
              </to>
            </anchor>
          </controlPr>
        </control>
      </mc:Choice>
      <mc:Fallback>
        <control shapeId="2064" r:id="rId10" name="Optb2"/>
      </mc:Fallback>
    </mc:AlternateContent>
    <mc:AlternateContent xmlns:mc="http://schemas.openxmlformats.org/markup-compatibility/2006">
      <mc:Choice Requires="x14">
        <control shapeId="2065" r:id="rId12" name="Label1">
          <controlPr defaultSize="0" autoLine="0" autoPict="0" r:id="rId13">
            <anchor moveWithCells="1">
              <from>
                <xdr:col>3</xdr:col>
                <xdr:colOff>533400</xdr:colOff>
                <xdr:row>9</xdr:row>
                <xdr:rowOff>22860</xdr:rowOff>
              </from>
              <to>
                <xdr:col>5</xdr:col>
                <xdr:colOff>45720</xdr:colOff>
                <xdr:row>10</xdr:row>
                <xdr:rowOff>45720</xdr:rowOff>
              </to>
            </anchor>
          </controlPr>
        </control>
      </mc:Choice>
      <mc:Fallback>
        <control shapeId="2065" r:id="rId12" name="Label1"/>
      </mc:Fallback>
    </mc:AlternateContent>
    <mc:AlternateContent xmlns:mc="http://schemas.openxmlformats.org/markup-compatibility/2006">
      <mc:Choice Requires="x14">
        <control shapeId="2066" r:id="rId14" name="Label2">
          <controlPr defaultSize="0" autoLine="0" autoPict="0" r:id="rId15">
            <anchor moveWithCells="1">
              <from>
                <xdr:col>3</xdr:col>
                <xdr:colOff>533400</xdr:colOff>
                <xdr:row>5</xdr:row>
                <xdr:rowOff>38100</xdr:rowOff>
              </from>
              <to>
                <xdr:col>5</xdr:col>
                <xdr:colOff>45720</xdr:colOff>
                <xdr:row>6</xdr:row>
                <xdr:rowOff>68580</xdr:rowOff>
              </to>
            </anchor>
          </controlPr>
        </control>
      </mc:Choice>
      <mc:Fallback>
        <control shapeId="2066" r:id="rId14" name="Label2"/>
      </mc:Fallback>
    </mc:AlternateContent>
    <mc:AlternateContent xmlns:mc="http://schemas.openxmlformats.org/markup-compatibility/2006">
      <mc:Choice Requires="x14">
        <control shapeId="2067" r:id="rId16" name="Guardar">
          <controlPr defaultSize="0" autoLine="0" r:id="rId17">
            <anchor moveWithCells="1">
              <from>
                <xdr:col>5</xdr:col>
                <xdr:colOff>525780</xdr:colOff>
                <xdr:row>5</xdr:row>
                <xdr:rowOff>76200</xdr:rowOff>
              </from>
              <to>
                <xdr:col>7</xdr:col>
                <xdr:colOff>114300</xdr:colOff>
                <xdr:row>7</xdr:row>
                <xdr:rowOff>99060</xdr:rowOff>
              </to>
            </anchor>
          </controlPr>
        </control>
      </mc:Choice>
      <mc:Fallback>
        <control shapeId="2067" r:id="rId16" name="Guardar"/>
      </mc:Fallback>
    </mc:AlternateContent>
    <mc:AlternateContent xmlns:mc="http://schemas.openxmlformats.org/markup-compatibility/2006">
      <mc:Choice Requires="x14">
        <control shapeId="2068" r:id="rId18" name="Limpiar">
          <controlPr defaultSize="0" autoLine="0" r:id="rId19">
            <anchor moveWithCells="1">
              <from>
                <xdr:col>7</xdr:col>
                <xdr:colOff>289560</xdr:colOff>
                <xdr:row>5</xdr:row>
                <xdr:rowOff>60960</xdr:rowOff>
              </from>
              <to>
                <xdr:col>8</xdr:col>
                <xdr:colOff>480060</xdr:colOff>
                <xdr:row>7</xdr:row>
                <xdr:rowOff>99060</xdr:rowOff>
              </to>
            </anchor>
          </controlPr>
        </control>
      </mc:Choice>
      <mc:Fallback>
        <control shapeId="2068" r:id="rId18" name="Limpiar"/>
      </mc:Fallback>
    </mc:AlternateContent>
  </control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F40E2-1AD8-405B-9D53-4EF80B0A4975}">
  <sheetPr codeName="Hoja2">
    <pageSetUpPr fitToPage="1"/>
  </sheetPr>
  <dimension ref="A1:AU889"/>
  <sheetViews>
    <sheetView tabSelected="1" zoomScale="85" zoomScaleNormal="85" workbookViewId="0">
      <pane xSplit="9" ySplit="4" topLeftCell="J855" activePane="bottomRight" state="frozen"/>
      <selection pane="topRight" activeCell="G1" sqref="G1"/>
      <selection pane="bottomLeft" activeCell="A5" sqref="A5"/>
      <selection pane="bottomRight" activeCell="I874" sqref="I874"/>
    </sheetView>
  </sheetViews>
  <sheetFormatPr baseColWidth="10" defaultColWidth="11.44140625" defaultRowHeight="14.4" x14ac:dyDescent="0.3"/>
  <cols>
    <col min="2" max="2" width="13" customWidth="1"/>
    <col min="3" max="3" width="45.109375" bestFit="1" customWidth="1"/>
    <col min="4" max="4" width="11.44140625" customWidth="1"/>
    <col min="5" max="5" width="13.109375" customWidth="1"/>
    <col min="6" max="6" width="9.88671875" hidden="1" customWidth="1"/>
    <col min="7" max="8" width="8.109375" customWidth="1"/>
    <col min="9" max="9" width="11.5546875" customWidth="1"/>
    <col min="10" max="11" width="3.6640625" customWidth="1"/>
    <col min="12" max="45" width="5.44140625" customWidth="1"/>
    <col min="46" max="46" width="11.33203125" style="645" customWidth="1"/>
  </cols>
  <sheetData>
    <row r="1" spans="1:47" ht="83.25" customHeight="1" thickBot="1" x14ac:dyDescent="0.35"/>
    <row r="2" spans="1:47" ht="16.2" thickBot="1" x14ac:dyDescent="0.35">
      <c r="L2" s="774" t="s">
        <v>0</v>
      </c>
      <c r="M2" s="775"/>
      <c r="N2" s="775"/>
      <c r="O2" s="775"/>
      <c r="P2" s="775"/>
      <c r="Q2" s="775"/>
      <c r="R2" s="775"/>
      <c r="S2" s="775"/>
      <c r="T2" s="775"/>
      <c r="U2" s="776" t="s">
        <v>1</v>
      </c>
      <c r="V2" s="777"/>
      <c r="W2" s="777"/>
      <c r="X2" s="777"/>
      <c r="Y2" s="777"/>
      <c r="Z2" s="777"/>
      <c r="AA2" s="777"/>
      <c r="AB2" s="777"/>
      <c r="AC2" s="778"/>
      <c r="AD2" s="782" t="s">
        <v>2</v>
      </c>
      <c r="AE2" s="783"/>
      <c r="AF2" s="784"/>
      <c r="AG2" s="785" t="s">
        <v>3</v>
      </c>
      <c r="AH2" s="786"/>
      <c r="AI2" s="787"/>
      <c r="AJ2" s="788" t="s">
        <v>4</v>
      </c>
      <c r="AK2" s="789"/>
      <c r="AL2" s="782" t="s">
        <v>5</v>
      </c>
      <c r="AM2" s="783"/>
      <c r="AN2" s="784"/>
      <c r="AO2" s="772" t="s">
        <v>6</v>
      </c>
      <c r="AP2" s="773"/>
      <c r="AQ2" s="773"/>
      <c r="AR2" s="773"/>
    </row>
    <row r="3" spans="1:47" ht="15" thickBot="1" x14ac:dyDescent="0.35">
      <c r="L3" s="769" t="s">
        <v>7</v>
      </c>
      <c r="M3" s="770"/>
      <c r="N3" s="770"/>
      <c r="O3" s="771"/>
      <c r="P3" s="769" t="s">
        <v>8</v>
      </c>
      <c r="Q3" s="770"/>
      <c r="R3" s="770"/>
      <c r="S3" s="770"/>
      <c r="T3" s="771"/>
      <c r="U3" s="769" t="s">
        <v>7</v>
      </c>
      <c r="V3" s="770"/>
      <c r="W3" s="771"/>
      <c r="X3" s="779" t="s">
        <v>8</v>
      </c>
      <c r="Y3" s="780"/>
      <c r="Z3" s="780"/>
      <c r="AA3" s="780"/>
      <c r="AB3" s="780"/>
      <c r="AC3" s="781"/>
      <c r="AD3" s="769" t="s">
        <v>7</v>
      </c>
      <c r="AE3" s="771"/>
      <c r="AF3" s="12" t="s">
        <v>9</v>
      </c>
      <c r="AG3" s="769" t="s">
        <v>7</v>
      </c>
      <c r="AH3" s="771"/>
      <c r="AI3" s="12" t="s">
        <v>9</v>
      </c>
      <c r="AJ3" s="790"/>
      <c r="AK3" s="791"/>
      <c r="AL3" s="769" t="s">
        <v>7</v>
      </c>
      <c r="AM3" s="771"/>
      <c r="AN3" s="12"/>
      <c r="AO3" s="769" t="s">
        <v>7</v>
      </c>
      <c r="AP3" s="770"/>
      <c r="AQ3" s="770"/>
      <c r="AR3" s="771"/>
    </row>
    <row r="4" spans="1:47" s="11" customFormat="1" ht="66" customHeight="1" x14ac:dyDescent="0.3">
      <c r="A4" s="18" t="s">
        <v>10</v>
      </c>
      <c r="B4" s="18" t="s">
        <v>11</v>
      </c>
      <c r="C4" s="10" t="s">
        <v>12</v>
      </c>
      <c r="D4" s="10" t="s">
        <v>13</v>
      </c>
      <c r="E4" s="10" t="s">
        <v>14</v>
      </c>
      <c r="F4" s="2" t="s">
        <v>15</v>
      </c>
      <c r="G4" s="5" t="s">
        <v>16</v>
      </c>
      <c r="H4" s="5" t="s">
        <v>17</v>
      </c>
      <c r="I4" s="5" t="s">
        <v>18</v>
      </c>
      <c r="J4" s="245" t="s">
        <v>19</v>
      </c>
      <c r="K4" s="245" t="s">
        <v>20</v>
      </c>
      <c r="L4" s="23" t="s">
        <v>21</v>
      </c>
      <c r="M4" s="24" t="s">
        <v>22</v>
      </c>
      <c r="N4" s="24" t="s">
        <v>23</v>
      </c>
      <c r="O4" s="25" t="s">
        <v>24</v>
      </c>
      <c r="P4" s="26" t="s">
        <v>25</v>
      </c>
      <c r="Q4" s="27" t="s">
        <v>26</v>
      </c>
      <c r="R4" s="27" t="s">
        <v>27</v>
      </c>
      <c r="S4" s="28" t="s">
        <v>28</v>
      </c>
      <c r="T4" s="27" t="s">
        <v>29</v>
      </c>
      <c r="U4" s="29" t="s">
        <v>30</v>
      </c>
      <c r="V4" s="30" t="s">
        <v>31</v>
      </c>
      <c r="W4" s="31" t="s">
        <v>32</v>
      </c>
      <c r="X4" s="32" t="s">
        <v>33</v>
      </c>
      <c r="Y4" s="32" t="s">
        <v>34</v>
      </c>
      <c r="Z4" s="32" t="s">
        <v>35</v>
      </c>
      <c r="AA4" s="32" t="s">
        <v>36</v>
      </c>
      <c r="AB4" s="294" t="s">
        <v>37</v>
      </c>
      <c r="AC4" s="32" t="s">
        <v>38</v>
      </c>
      <c r="AD4" s="33" t="s">
        <v>39</v>
      </c>
      <c r="AE4" s="34" t="s">
        <v>40</v>
      </c>
      <c r="AF4" s="35" t="s">
        <v>41</v>
      </c>
      <c r="AG4" s="36" t="s">
        <v>42</v>
      </c>
      <c r="AH4" s="37" t="s">
        <v>43</v>
      </c>
      <c r="AI4" s="38" t="s">
        <v>44</v>
      </c>
      <c r="AJ4" s="39" t="s">
        <v>45</v>
      </c>
      <c r="AK4" s="40" t="s">
        <v>46</v>
      </c>
      <c r="AL4" s="33" t="s">
        <v>3350</v>
      </c>
      <c r="AM4" s="34" t="s">
        <v>3351</v>
      </c>
      <c r="AN4" s="35" t="s">
        <v>47</v>
      </c>
      <c r="AO4" s="41" t="s">
        <v>48</v>
      </c>
      <c r="AP4" s="41" t="s">
        <v>49</v>
      </c>
      <c r="AQ4" s="41" t="s">
        <v>50</v>
      </c>
      <c r="AR4" s="41" t="s">
        <v>51</v>
      </c>
      <c r="AS4" s="42" t="s">
        <v>52</v>
      </c>
      <c r="AT4" s="646" t="s">
        <v>53</v>
      </c>
      <c r="AU4" s="11" t="s">
        <v>54</v>
      </c>
    </row>
    <row r="5" spans="1:47" x14ac:dyDescent="0.3">
      <c r="A5" s="19">
        <v>254824</v>
      </c>
      <c r="B5" s="19" t="s">
        <v>55</v>
      </c>
      <c r="C5" s="707" t="s">
        <v>56</v>
      </c>
      <c r="D5" s="707">
        <v>1219</v>
      </c>
      <c r="E5" s="707"/>
      <c r="F5" s="707"/>
      <c r="G5" s="6"/>
      <c r="H5" s="6"/>
      <c r="I5" s="6" t="s">
        <v>57</v>
      </c>
      <c r="J5" s="4"/>
      <c r="K5" s="4"/>
      <c r="L5" s="8"/>
      <c r="O5" s="9"/>
      <c r="P5" s="8"/>
      <c r="S5" s="9"/>
      <c r="U5" s="8"/>
      <c r="W5" s="9"/>
      <c r="AD5" s="8"/>
      <c r="AF5" s="13"/>
      <c r="AG5" s="8"/>
      <c r="AI5" s="13"/>
      <c r="AT5"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6" spans="1:47" x14ac:dyDescent="0.3">
      <c r="A6" s="19">
        <v>254924</v>
      </c>
      <c r="B6" s="19" t="s">
        <v>55</v>
      </c>
      <c r="C6" s="707" t="s">
        <v>56</v>
      </c>
      <c r="D6" s="707">
        <v>1219</v>
      </c>
      <c r="E6" s="707"/>
      <c r="F6" s="707"/>
      <c r="G6" s="6"/>
      <c r="H6" s="6"/>
      <c r="I6" s="6" t="s">
        <v>57</v>
      </c>
      <c r="J6" s="4"/>
      <c r="K6" s="4"/>
      <c r="L6" s="8"/>
      <c r="O6" s="9"/>
      <c r="P6" s="8"/>
      <c r="S6" s="9"/>
      <c r="U6" s="8"/>
      <c r="W6" s="9"/>
      <c r="AD6" s="8"/>
      <c r="AF6" s="13"/>
      <c r="AG6" s="8"/>
      <c r="AI6" s="13"/>
      <c r="AT6"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7" spans="1:47" x14ac:dyDescent="0.3">
      <c r="A7" s="19">
        <v>255024</v>
      </c>
      <c r="B7" s="19" t="s">
        <v>55</v>
      </c>
      <c r="C7" s="707" t="s">
        <v>56</v>
      </c>
      <c r="D7" s="707">
        <v>1219</v>
      </c>
      <c r="E7" s="707"/>
      <c r="F7" s="707"/>
      <c r="G7" s="6"/>
      <c r="H7" s="6"/>
      <c r="I7" s="6" t="s">
        <v>57</v>
      </c>
      <c r="J7" s="4"/>
      <c r="K7" s="4"/>
      <c r="L7" s="8"/>
      <c r="O7" s="9"/>
      <c r="P7" s="8"/>
      <c r="S7" s="9"/>
      <c r="U7" s="8"/>
      <c r="W7" s="9"/>
      <c r="AD7" s="8"/>
      <c r="AF7" s="13"/>
      <c r="AG7" s="8"/>
      <c r="AI7" s="13"/>
      <c r="AT7"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8" spans="1:47" x14ac:dyDescent="0.3">
      <c r="A8" s="19">
        <v>255124</v>
      </c>
      <c r="B8" s="19" t="s">
        <v>55</v>
      </c>
      <c r="C8" s="707" t="s">
        <v>56</v>
      </c>
      <c r="D8" s="707">
        <v>1219</v>
      </c>
      <c r="E8" s="707"/>
      <c r="F8" s="707"/>
      <c r="G8" s="6"/>
      <c r="H8" s="6"/>
      <c r="I8" s="6" t="s">
        <v>57</v>
      </c>
      <c r="J8" s="4"/>
      <c r="K8" s="4"/>
      <c r="L8" s="8"/>
      <c r="O8" s="9"/>
      <c r="P8" s="8"/>
      <c r="S8" s="9"/>
      <c r="U8" s="8"/>
      <c r="W8" s="9"/>
      <c r="AD8" s="8"/>
      <c r="AF8" s="13"/>
      <c r="AG8" s="8"/>
      <c r="AI8" s="13"/>
      <c r="AT8"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9" spans="1:47" x14ac:dyDescent="0.3">
      <c r="A9" s="19">
        <v>255824</v>
      </c>
      <c r="B9" s="19" t="s">
        <v>58</v>
      </c>
      <c r="C9" s="707" t="s">
        <v>59</v>
      </c>
      <c r="D9" s="707" t="s">
        <v>60</v>
      </c>
      <c r="E9" s="707"/>
      <c r="F9" s="3"/>
      <c r="G9" s="205"/>
      <c r="H9" s="205"/>
      <c r="I9" s="6" t="s">
        <v>57</v>
      </c>
      <c r="J9" s="4"/>
      <c r="K9" s="4"/>
      <c r="L9" s="8"/>
      <c r="O9" s="9"/>
      <c r="P9" s="8"/>
      <c r="S9" s="9"/>
      <c r="U9" s="8"/>
      <c r="W9" s="9"/>
      <c r="AD9" s="8"/>
      <c r="AF9" s="13"/>
      <c r="AG9" s="8"/>
      <c r="AI9" s="13"/>
      <c r="AT9"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10" spans="1:47" x14ac:dyDescent="0.3">
      <c r="A10" s="19">
        <v>261224</v>
      </c>
      <c r="B10" s="19" t="s">
        <v>55</v>
      </c>
      <c r="C10" s="707" t="s">
        <v>61</v>
      </c>
      <c r="D10" s="707">
        <v>1221</v>
      </c>
      <c r="E10" s="707"/>
      <c r="F10" s="707"/>
      <c r="G10" s="6"/>
      <c r="H10" s="6"/>
      <c r="I10" s="6" t="s">
        <v>62</v>
      </c>
      <c r="J10" s="4"/>
      <c r="K10" s="4"/>
      <c r="L10" s="43"/>
      <c r="M10" s="4"/>
      <c r="N10" s="4"/>
      <c r="O10" s="44"/>
      <c r="P10" s="43"/>
      <c r="Q10" s="4"/>
      <c r="R10" s="4"/>
      <c r="S10" s="44"/>
      <c r="T10" s="4"/>
      <c r="U10" s="43"/>
      <c r="V10" s="4"/>
      <c r="W10" s="44"/>
      <c r="X10" s="4"/>
      <c r="Y10" s="4"/>
      <c r="Z10" s="4"/>
      <c r="AA10" s="4"/>
      <c r="AB10" s="4"/>
      <c r="AC10" s="4"/>
      <c r="AD10" s="43"/>
      <c r="AE10" s="4"/>
      <c r="AF10" s="45"/>
      <c r="AG10" s="43"/>
      <c r="AH10" s="4"/>
      <c r="AI10" s="45"/>
      <c r="AJ10" s="4"/>
      <c r="AK10" s="4"/>
      <c r="AL10" s="4"/>
      <c r="AM10" s="4"/>
      <c r="AN10" s="4"/>
      <c r="AO10" s="4"/>
      <c r="AP10" s="4"/>
      <c r="AQ10" s="4"/>
      <c r="AR10" s="4"/>
      <c r="AS10" s="4"/>
      <c r="AT10"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11" spans="1:47" x14ac:dyDescent="0.3">
      <c r="A11" s="19">
        <v>261324</v>
      </c>
      <c r="B11" s="19" t="s">
        <v>55</v>
      </c>
      <c r="C11" s="707" t="s">
        <v>61</v>
      </c>
      <c r="D11" s="707">
        <v>1220</v>
      </c>
      <c r="E11" s="707"/>
      <c r="F11" s="707"/>
      <c r="G11" s="6"/>
      <c r="H11" s="6"/>
      <c r="I11" s="6" t="s">
        <v>62</v>
      </c>
      <c r="J11" s="4"/>
      <c r="K11" s="4"/>
      <c r="L11" s="43"/>
      <c r="M11" s="4"/>
      <c r="N11" s="4"/>
      <c r="O11" s="44"/>
      <c r="P11" s="43"/>
      <c r="Q11" s="4"/>
      <c r="R11" s="4"/>
      <c r="S11" s="44"/>
      <c r="T11" s="4"/>
      <c r="U11" s="43"/>
      <c r="V11" s="4"/>
      <c r="W11" s="44"/>
      <c r="X11" s="4"/>
      <c r="Y11" s="4"/>
      <c r="Z11" s="4"/>
      <c r="AA11" s="4"/>
      <c r="AB11" s="4"/>
      <c r="AC11" s="4"/>
      <c r="AD11" s="43"/>
      <c r="AE11" s="4"/>
      <c r="AF11" s="45"/>
      <c r="AG11" s="43"/>
      <c r="AH11" s="4"/>
      <c r="AI11" s="45"/>
      <c r="AJ11" s="4"/>
      <c r="AK11" s="4"/>
      <c r="AL11" s="4"/>
      <c r="AM11" s="4"/>
      <c r="AN11" s="4"/>
      <c r="AO11" s="4"/>
      <c r="AP11" s="4"/>
      <c r="AQ11" s="4"/>
      <c r="AR11" s="4"/>
      <c r="AS11" s="4"/>
      <c r="AT11"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12" spans="1:47" x14ac:dyDescent="0.3">
      <c r="A12" s="19">
        <v>261424</v>
      </c>
      <c r="B12" s="19" t="s">
        <v>55</v>
      </c>
      <c r="C12" s="707" t="s">
        <v>61</v>
      </c>
      <c r="D12" s="707">
        <v>1220</v>
      </c>
      <c r="E12" s="707"/>
      <c r="F12" s="707"/>
      <c r="G12" s="6"/>
      <c r="H12" s="6"/>
      <c r="I12" s="6" t="s">
        <v>62</v>
      </c>
      <c r="J12" s="4"/>
      <c r="K12" s="4"/>
      <c r="L12" s="43"/>
      <c r="M12" s="4"/>
      <c r="N12" s="4"/>
      <c r="O12" s="44"/>
      <c r="P12" s="43"/>
      <c r="Q12" s="4"/>
      <c r="R12" s="4"/>
      <c r="S12" s="44"/>
      <c r="T12" s="4"/>
      <c r="U12" s="43"/>
      <c r="V12" s="4"/>
      <c r="W12" s="44"/>
      <c r="X12" s="4"/>
      <c r="Y12" s="4"/>
      <c r="Z12" s="4"/>
      <c r="AA12" s="4"/>
      <c r="AB12" s="4"/>
      <c r="AC12" s="4"/>
      <c r="AD12" s="43"/>
      <c r="AE12" s="4"/>
      <c r="AF12" s="45"/>
      <c r="AG12" s="43"/>
      <c r="AH12" s="4"/>
      <c r="AI12" s="45"/>
      <c r="AJ12" s="4"/>
      <c r="AK12" s="4"/>
      <c r="AL12" s="4"/>
      <c r="AM12" s="4"/>
      <c r="AN12" s="4"/>
      <c r="AO12" s="4"/>
      <c r="AP12" s="4"/>
      <c r="AQ12" s="4"/>
      <c r="AR12" s="4"/>
      <c r="AS12" s="4"/>
      <c r="AT12"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13" spans="1:47" x14ac:dyDescent="0.3">
      <c r="A13" s="19">
        <v>266824</v>
      </c>
      <c r="B13" s="19" t="s">
        <v>55</v>
      </c>
      <c r="C13" s="707" t="s">
        <v>63</v>
      </c>
      <c r="D13" s="707">
        <v>1150</v>
      </c>
      <c r="E13" s="707"/>
      <c r="F13" s="707"/>
      <c r="G13" s="6"/>
      <c r="H13" s="6"/>
      <c r="I13" s="6" t="s">
        <v>62</v>
      </c>
      <c r="J13" s="4"/>
      <c r="K13" s="4"/>
      <c r="L13" s="43"/>
      <c r="M13" s="4"/>
      <c r="N13" s="4"/>
      <c r="O13" s="44"/>
      <c r="P13" s="43"/>
      <c r="Q13" s="4"/>
      <c r="R13" s="4"/>
      <c r="S13" s="44"/>
      <c r="T13" s="4"/>
      <c r="U13" s="43"/>
      <c r="V13" s="4"/>
      <c r="W13" s="44"/>
      <c r="X13" s="4"/>
      <c r="Y13" s="4"/>
      <c r="Z13" s="4"/>
      <c r="AA13" s="4"/>
      <c r="AB13" s="4"/>
      <c r="AC13" s="4"/>
      <c r="AD13" s="43"/>
      <c r="AE13" s="4"/>
      <c r="AF13" s="45"/>
      <c r="AG13" s="43"/>
      <c r="AH13" s="4"/>
      <c r="AI13" s="45"/>
      <c r="AJ13" s="4"/>
      <c r="AK13" s="4"/>
      <c r="AL13" s="4"/>
      <c r="AM13" s="4"/>
      <c r="AN13" s="4"/>
      <c r="AO13" s="4"/>
      <c r="AP13" s="4"/>
      <c r="AQ13" s="4"/>
      <c r="AR13" s="4"/>
      <c r="AS13" s="4"/>
      <c r="AT13"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14" spans="1:47" x14ac:dyDescent="0.3">
      <c r="A14" s="19">
        <v>273924</v>
      </c>
      <c r="B14" s="19" t="s">
        <v>64</v>
      </c>
      <c r="C14" s="707" t="s">
        <v>65</v>
      </c>
      <c r="D14" s="707" t="s">
        <v>66</v>
      </c>
      <c r="E14" s="707"/>
      <c r="F14" s="3"/>
      <c r="G14" s="205"/>
      <c r="H14" s="205"/>
      <c r="I14" s="187" t="s">
        <v>57</v>
      </c>
      <c r="J14" s="246"/>
      <c r="K14" s="246"/>
      <c r="L14" s="43"/>
      <c r="M14" s="4"/>
      <c r="N14" s="4"/>
      <c r="O14" s="44"/>
      <c r="P14" s="43" t="s">
        <v>67</v>
      </c>
      <c r="Q14" s="4" t="s">
        <v>67</v>
      </c>
      <c r="R14" s="4"/>
      <c r="S14" s="44" t="s">
        <v>67</v>
      </c>
      <c r="T14" s="4"/>
      <c r="U14" s="43" t="s">
        <v>67</v>
      </c>
      <c r="V14" s="4" t="s">
        <v>67</v>
      </c>
      <c r="W14" s="44" t="s">
        <v>67</v>
      </c>
      <c r="X14" s="4"/>
      <c r="Y14" s="4"/>
      <c r="Z14" s="4"/>
      <c r="AA14" s="4"/>
      <c r="AB14" s="4"/>
      <c r="AC14" s="4"/>
      <c r="AD14" s="43"/>
      <c r="AE14" s="4"/>
      <c r="AF14" s="45" t="s">
        <v>67</v>
      </c>
      <c r="AG14" s="43" t="s">
        <v>67</v>
      </c>
      <c r="AH14" s="4" t="s">
        <v>67</v>
      </c>
      <c r="AI14" s="45"/>
      <c r="AJ14" s="4" t="s">
        <v>67</v>
      </c>
      <c r="AK14" s="4" t="s">
        <v>67</v>
      </c>
      <c r="AL14" s="4"/>
      <c r="AM14" s="4"/>
      <c r="AN14" s="4"/>
      <c r="AO14" s="4"/>
      <c r="AP14" s="4"/>
      <c r="AQ14" s="4"/>
      <c r="AR14" s="4"/>
      <c r="AS14" s="4"/>
      <c r="AT14"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15" spans="1:47" x14ac:dyDescent="0.3">
      <c r="A15" s="20">
        <v>275424</v>
      </c>
      <c r="B15" s="20" t="s">
        <v>68</v>
      </c>
      <c r="C15" s="1" t="s">
        <v>69</v>
      </c>
      <c r="D15" s="707" t="s">
        <v>70</v>
      </c>
      <c r="E15" s="707"/>
      <c r="F15" s="3">
        <v>4400570845</v>
      </c>
      <c r="G15" s="205"/>
      <c r="H15" s="205"/>
      <c r="I15" s="7" t="s">
        <v>71</v>
      </c>
      <c r="J15" s="247"/>
      <c r="K15" s="247"/>
      <c r="L15" s="8"/>
      <c r="O15" s="9"/>
      <c r="P15" s="8"/>
      <c r="S15" s="9"/>
      <c r="U15" s="8"/>
      <c r="W15" s="9"/>
      <c r="AD15" s="8"/>
      <c r="AF15" s="13"/>
      <c r="AG15" s="8"/>
      <c r="AI15" s="13"/>
      <c r="AT15"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16" spans="1:47" x14ac:dyDescent="0.3">
      <c r="A16" s="19">
        <v>279224</v>
      </c>
      <c r="B16" s="19" t="s">
        <v>55</v>
      </c>
      <c r="C16" s="707" t="s">
        <v>72</v>
      </c>
      <c r="D16" s="707" t="s">
        <v>73</v>
      </c>
      <c r="E16" s="707"/>
      <c r="F16" s="707"/>
      <c r="G16" s="6"/>
      <c r="H16" s="6"/>
      <c r="I16" s="6" t="s">
        <v>62</v>
      </c>
      <c r="J16" s="4"/>
      <c r="K16" s="4"/>
      <c r="L16" s="43"/>
      <c r="M16" s="4"/>
      <c r="N16" s="4"/>
      <c r="O16" s="44"/>
      <c r="P16" s="43"/>
      <c r="Q16" s="4"/>
      <c r="R16" s="4"/>
      <c r="S16" s="44"/>
      <c r="T16" s="4" t="s">
        <v>74</v>
      </c>
      <c r="U16" s="43"/>
      <c r="V16" s="4"/>
      <c r="W16" s="44" t="s">
        <v>74</v>
      </c>
      <c r="X16" s="4"/>
      <c r="Y16" s="4"/>
      <c r="Z16" s="4"/>
      <c r="AA16" s="4"/>
      <c r="AB16" s="295"/>
      <c r="AC16" s="297" t="s">
        <v>74</v>
      </c>
      <c r="AD16" s="43" t="s">
        <v>67</v>
      </c>
      <c r="AE16" s="4"/>
      <c r="AF16" s="45"/>
      <c r="AG16" s="43"/>
      <c r="AH16" s="4"/>
      <c r="AI16" s="45"/>
      <c r="AJ16" s="4" t="s">
        <v>74</v>
      </c>
      <c r="AK16" s="4" t="s">
        <v>74</v>
      </c>
      <c r="AL16" s="4"/>
      <c r="AM16" s="4"/>
      <c r="AN16" s="4"/>
      <c r="AO16" s="4"/>
      <c r="AP16" s="4"/>
      <c r="AQ16" s="4"/>
      <c r="AR16" s="4"/>
      <c r="AS16" s="4"/>
      <c r="AT16"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0.16666666666666666</v>
      </c>
    </row>
    <row r="17" spans="1:46" x14ac:dyDescent="0.3">
      <c r="A17" s="19">
        <v>279624</v>
      </c>
      <c r="B17" s="19" t="s">
        <v>64</v>
      </c>
      <c r="C17" s="707" t="s">
        <v>65</v>
      </c>
      <c r="D17" s="707" t="s">
        <v>66</v>
      </c>
      <c r="E17" s="707"/>
      <c r="F17" s="3">
        <v>4500512788</v>
      </c>
      <c r="G17" s="205"/>
      <c r="H17" s="205"/>
      <c r="I17" s="187" t="s">
        <v>57</v>
      </c>
      <c r="J17" s="246"/>
      <c r="K17" s="246"/>
      <c r="L17" s="43"/>
      <c r="M17" s="4"/>
      <c r="N17" s="4"/>
      <c r="O17" s="44"/>
      <c r="P17" s="43" t="s">
        <v>67</v>
      </c>
      <c r="Q17" s="4" t="s">
        <v>67</v>
      </c>
      <c r="R17" s="4"/>
      <c r="S17" s="44" t="s">
        <v>67</v>
      </c>
      <c r="T17" s="4"/>
      <c r="U17" s="43" t="s">
        <v>67</v>
      </c>
      <c r="V17" s="4" t="s">
        <v>67</v>
      </c>
      <c r="W17" s="44" t="s">
        <v>67</v>
      </c>
      <c r="X17" s="4"/>
      <c r="Y17" s="4"/>
      <c r="Z17" s="4"/>
      <c r="AA17" s="4"/>
      <c r="AB17" s="4"/>
      <c r="AC17" s="4"/>
      <c r="AD17" s="43" t="s">
        <v>75</v>
      </c>
      <c r="AE17" s="4"/>
      <c r="AF17" s="45"/>
      <c r="AG17" s="43" t="s">
        <v>67</v>
      </c>
      <c r="AH17" s="4"/>
      <c r="AI17" s="45"/>
      <c r="AJ17" s="4" t="s">
        <v>67</v>
      </c>
      <c r="AK17" s="4" t="s">
        <v>67</v>
      </c>
      <c r="AL17" s="4"/>
      <c r="AM17" s="4"/>
      <c r="AN17" s="4"/>
      <c r="AO17" s="4"/>
      <c r="AP17" s="4"/>
      <c r="AQ17" s="4"/>
      <c r="AR17" s="4"/>
      <c r="AS17" s="4"/>
      <c r="AT17"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0.90500000000000003</v>
      </c>
    </row>
    <row r="18" spans="1:46" x14ac:dyDescent="0.3">
      <c r="A18" s="19">
        <v>281024</v>
      </c>
      <c r="B18" s="19" t="s">
        <v>64</v>
      </c>
      <c r="C18" s="707" t="s">
        <v>76</v>
      </c>
      <c r="D18" s="707" t="s">
        <v>77</v>
      </c>
      <c r="E18" s="707"/>
      <c r="F18" s="707">
        <v>4500514311</v>
      </c>
      <c r="G18" s="6"/>
      <c r="H18" s="6"/>
      <c r="I18" s="225" t="s">
        <v>57</v>
      </c>
      <c r="J18" s="4"/>
      <c r="K18" s="4"/>
      <c r="L18" s="43"/>
      <c r="M18" s="4"/>
      <c r="N18" s="4" t="s">
        <v>67</v>
      </c>
      <c r="O18" s="44" t="s">
        <v>67</v>
      </c>
      <c r="P18" s="43" t="s">
        <v>67</v>
      </c>
      <c r="Q18" s="4" t="s">
        <v>67</v>
      </c>
      <c r="R18" s="4" t="s">
        <v>67</v>
      </c>
      <c r="S18" s="44" t="s">
        <v>67</v>
      </c>
      <c r="T18" s="4"/>
      <c r="U18" s="43"/>
      <c r="V18" s="4"/>
      <c r="W18" s="44" t="s">
        <v>67</v>
      </c>
      <c r="X18" s="4"/>
      <c r="Y18" s="4"/>
      <c r="Z18" s="4"/>
      <c r="AA18" s="4"/>
      <c r="AB18" s="4"/>
      <c r="AC18" s="4"/>
      <c r="AD18" s="43" t="s">
        <v>74</v>
      </c>
      <c r="AE18" s="4"/>
      <c r="AF18" s="45"/>
      <c r="AG18" s="43" t="s">
        <v>74</v>
      </c>
      <c r="AH18" s="4"/>
      <c r="AI18" s="45"/>
      <c r="AJ18" s="4" t="s">
        <v>74</v>
      </c>
      <c r="AK18" s="4" t="s">
        <v>74</v>
      </c>
      <c r="AL18" s="4"/>
      <c r="AM18" s="4"/>
      <c r="AN18" s="4"/>
      <c r="AO18" s="4"/>
      <c r="AP18" s="4"/>
      <c r="AQ18" s="4"/>
      <c r="AR18" s="4"/>
      <c r="AS18" s="4"/>
      <c r="AT18"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0.63636363636363635</v>
      </c>
    </row>
    <row r="19" spans="1:46" x14ac:dyDescent="0.3">
      <c r="A19" s="19">
        <v>281224</v>
      </c>
      <c r="B19" s="19" t="s">
        <v>64</v>
      </c>
      <c r="C19" s="707" t="s">
        <v>63</v>
      </c>
      <c r="D19" s="707" t="s">
        <v>78</v>
      </c>
      <c r="E19" s="707"/>
      <c r="F19" s="3">
        <v>4500515962</v>
      </c>
      <c r="G19" s="205"/>
      <c r="H19" s="205"/>
      <c r="I19" s="7" t="s">
        <v>57</v>
      </c>
      <c r="J19" s="4"/>
      <c r="K19" s="4"/>
      <c r="L19" s="43"/>
      <c r="M19" s="4"/>
      <c r="N19" s="4" t="s">
        <v>67</v>
      </c>
      <c r="O19" s="44"/>
      <c r="P19" s="43"/>
      <c r="Q19" s="4"/>
      <c r="R19" s="4"/>
      <c r="S19" s="44"/>
      <c r="T19" s="4"/>
      <c r="U19" s="43"/>
      <c r="V19" s="4"/>
      <c r="W19" s="44" t="s">
        <v>67</v>
      </c>
      <c r="X19" s="4"/>
      <c r="Y19" s="4"/>
      <c r="Z19" s="4"/>
      <c r="AA19" s="4"/>
      <c r="AB19" s="4"/>
      <c r="AC19" s="4"/>
      <c r="AD19" s="43" t="s">
        <v>67</v>
      </c>
      <c r="AE19" s="4"/>
      <c r="AF19" s="45"/>
      <c r="AG19" s="43" t="s">
        <v>67</v>
      </c>
      <c r="AH19" s="4"/>
      <c r="AI19" s="45"/>
      <c r="AJ19" s="4" t="s">
        <v>67</v>
      </c>
      <c r="AK19" s="4" t="s">
        <v>67</v>
      </c>
      <c r="AL19" s="4"/>
      <c r="AM19" s="4"/>
      <c r="AN19" s="4"/>
      <c r="AO19" s="4"/>
      <c r="AP19" s="4"/>
      <c r="AQ19" s="4"/>
      <c r="AR19" s="4"/>
      <c r="AS19" s="4"/>
      <c r="AT19"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20" spans="1:46" x14ac:dyDescent="0.3">
      <c r="A20" s="21">
        <v>282824</v>
      </c>
      <c r="B20" s="21" t="s">
        <v>68</v>
      </c>
      <c r="C20" s="707" t="s">
        <v>79</v>
      </c>
      <c r="D20" s="707">
        <v>24</v>
      </c>
      <c r="E20" s="707"/>
      <c r="F20" s="3">
        <v>4400579125</v>
      </c>
      <c r="G20" s="205"/>
      <c r="H20" s="205"/>
      <c r="I20" s="7" t="s">
        <v>71</v>
      </c>
      <c r="J20" s="4"/>
      <c r="K20" s="4"/>
      <c r="L20" s="43"/>
      <c r="M20" s="4"/>
      <c r="N20" s="4"/>
      <c r="O20" s="44"/>
      <c r="P20" s="43"/>
      <c r="Q20" s="4"/>
      <c r="R20" s="4"/>
      <c r="S20" s="44"/>
      <c r="T20" s="4"/>
      <c r="U20" s="43"/>
      <c r="V20" s="4"/>
      <c r="W20" s="44"/>
      <c r="X20" s="4"/>
      <c r="Y20" s="4"/>
      <c r="Z20" s="4"/>
      <c r="AA20" s="4"/>
      <c r="AB20" s="4"/>
      <c r="AC20" s="4"/>
      <c r="AD20" s="43"/>
      <c r="AE20" s="4"/>
      <c r="AF20" s="45"/>
      <c r="AG20" s="43"/>
      <c r="AH20" s="4"/>
      <c r="AI20" s="45"/>
      <c r="AJ20" s="4" t="s">
        <v>67</v>
      </c>
      <c r="AK20" s="4" t="s">
        <v>67</v>
      </c>
      <c r="AL20" s="4"/>
      <c r="AM20" s="4"/>
      <c r="AN20" s="4"/>
      <c r="AO20" s="4"/>
      <c r="AP20" s="4"/>
      <c r="AQ20" s="4"/>
      <c r="AR20" s="4"/>
      <c r="AS20" s="4"/>
      <c r="AT20"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21" spans="1:46" x14ac:dyDescent="0.3">
      <c r="A21" s="21">
        <v>282924</v>
      </c>
      <c r="B21" s="21" t="s">
        <v>68</v>
      </c>
      <c r="C21" s="707" t="s">
        <v>79</v>
      </c>
      <c r="D21" s="707">
        <v>24</v>
      </c>
      <c r="E21" s="707"/>
      <c r="F21" s="3">
        <v>4400579126</v>
      </c>
      <c r="G21" s="205"/>
      <c r="H21" s="205"/>
      <c r="I21" s="7" t="s">
        <v>71</v>
      </c>
      <c r="J21" s="4"/>
      <c r="K21" s="4"/>
      <c r="L21" s="43"/>
      <c r="M21" s="4"/>
      <c r="N21" s="4"/>
      <c r="O21" s="44"/>
      <c r="P21" s="43"/>
      <c r="Q21" s="4"/>
      <c r="R21" s="4"/>
      <c r="S21" s="44"/>
      <c r="T21" s="4"/>
      <c r="U21" s="43"/>
      <c r="V21" s="4"/>
      <c r="W21" s="44"/>
      <c r="X21" s="4"/>
      <c r="Y21" s="4"/>
      <c r="Z21" s="4"/>
      <c r="AA21" s="4"/>
      <c r="AB21" s="4"/>
      <c r="AC21" s="4"/>
      <c r="AD21" s="43"/>
      <c r="AE21" s="4"/>
      <c r="AF21" s="45"/>
      <c r="AG21" s="43"/>
      <c r="AH21" s="4"/>
      <c r="AI21" s="45"/>
      <c r="AJ21" s="4" t="s">
        <v>67</v>
      </c>
      <c r="AK21" s="4" t="s">
        <v>67</v>
      </c>
      <c r="AL21" s="4"/>
      <c r="AM21" s="4"/>
      <c r="AN21" s="4"/>
      <c r="AO21" s="4"/>
      <c r="AP21" s="4"/>
      <c r="AQ21" s="4"/>
      <c r="AR21" s="4"/>
      <c r="AS21" s="4"/>
      <c r="AT21"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22" spans="1:46" x14ac:dyDescent="0.3">
      <c r="A22" s="21">
        <v>283724</v>
      </c>
      <c r="B22" s="21" t="s">
        <v>64</v>
      </c>
      <c r="C22" s="1" t="s">
        <v>80</v>
      </c>
      <c r="D22" s="707" t="s">
        <v>81</v>
      </c>
      <c r="E22" s="707"/>
      <c r="F22" s="3">
        <v>4500518233</v>
      </c>
      <c r="G22" s="205"/>
      <c r="H22" s="205"/>
      <c r="I22" s="7" t="s">
        <v>71</v>
      </c>
      <c r="J22" s="4"/>
      <c r="K22" s="4"/>
      <c r="L22" s="43"/>
      <c r="M22" s="4"/>
      <c r="N22" s="4" t="s">
        <v>67</v>
      </c>
      <c r="O22" s="44"/>
      <c r="P22" s="43"/>
      <c r="Q22" s="4"/>
      <c r="R22" s="4"/>
      <c r="S22" s="44"/>
      <c r="T22" s="4"/>
      <c r="U22" s="43" t="s">
        <v>67</v>
      </c>
      <c r="V22" s="4" t="s">
        <v>67</v>
      </c>
      <c r="W22" s="44" t="s">
        <v>67</v>
      </c>
      <c r="X22" s="4"/>
      <c r="Y22" s="4"/>
      <c r="Z22" s="4"/>
      <c r="AA22" s="4"/>
      <c r="AB22" s="4"/>
      <c r="AC22" s="4"/>
      <c r="AD22" s="43" t="s">
        <v>67</v>
      </c>
      <c r="AE22" s="4"/>
      <c r="AF22" s="45"/>
      <c r="AG22" s="43" t="s">
        <v>67</v>
      </c>
      <c r="AH22" s="4"/>
      <c r="AI22" s="45"/>
      <c r="AJ22" s="4" t="s">
        <v>67</v>
      </c>
      <c r="AK22" s="4" t="s">
        <v>67</v>
      </c>
      <c r="AL22" s="4"/>
      <c r="AM22" s="4"/>
      <c r="AN22" s="4"/>
      <c r="AO22" s="4"/>
      <c r="AP22" s="4"/>
      <c r="AQ22" s="4"/>
      <c r="AR22" s="4"/>
      <c r="AS22" s="4"/>
      <c r="AT22"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23" spans="1:46" x14ac:dyDescent="0.3">
      <c r="A23" s="21">
        <v>284024</v>
      </c>
      <c r="B23" s="21" t="s">
        <v>68</v>
      </c>
      <c r="C23" s="707" t="s">
        <v>82</v>
      </c>
      <c r="D23" s="707" t="s">
        <v>83</v>
      </c>
      <c r="E23" s="707"/>
      <c r="F23" s="3">
        <v>4400580039</v>
      </c>
      <c r="G23" s="205"/>
      <c r="H23" s="205"/>
      <c r="I23" s="7" t="s">
        <v>71</v>
      </c>
      <c r="J23" s="4"/>
      <c r="K23" s="4"/>
      <c r="L23" s="43" t="s">
        <v>67</v>
      </c>
      <c r="M23" s="4" t="s">
        <v>67</v>
      </c>
      <c r="N23" s="4" t="s">
        <v>67</v>
      </c>
      <c r="O23" s="44"/>
      <c r="P23" s="43"/>
      <c r="Q23" s="4"/>
      <c r="R23" s="4"/>
      <c r="S23" s="44"/>
      <c r="T23" s="4"/>
      <c r="U23" s="43" t="s">
        <v>67</v>
      </c>
      <c r="V23" s="4" t="s">
        <v>67</v>
      </c>
      <c r="W23" s="44"/>
      <c r="X23" s="4" t="s">
        <v>67</v>
      </c>
      <c r="Y23" s="4" t="s">
        <v>67</v>
      </c>
      <c r="Z23" s="4" t="s">
        <v>67</v>
      </c>
      <c r="AA23" s="4" t="s">
        <v>67</v>
      </c>
      <c r="AB23" s="4"/>
      <c r="AC23" s="4"/>
      <c r="AD23" s="43" t="s">
        <v>67</v>
      </c>
      <c r="AE23" s="4"/>
      <c r="AF23" s="45"/>
      <c r="AG23" s="43" t="s">
        <v>67</v>
      </c>
      <c r="AH23" s="4"/>
      <c r="AI23" s="45"/>
      <c r="AJ23" s="4" t="s">
        <v>67</v>
      </c>
      <c r="AK23" s="4" t="s">
        <v>67</v>
      </c>
      <c r="AL23" s="4"/>
      <c r="AM23" s="4"/>
      <c r="AN23" s="4"/>
      <c r="AO23" s="4"/>
      <c r="AP23" s="4"/>
      <c r="AQ23" s="4"/>
      <c r="AR23" s="4"/>
      <c r="AS23" s="4"/>
      <c r="AT23"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24" spans="1:46" x14ac:dyDescent="0.3">
      <c r="A24" s="21">
        <v>284124</v>
      </c>
      <c r="B24" s="21" t="s">
        <v>68</v>
      </c>
      <c r="C24" s="707" t="s">
        <v>84</v>
      </c>
      <c r="D24" s="707" t="s">
        <v>85</v>
      </c>
      <c r="E24" s="707"/>
      <c r="F24" s="707">
        <v>4400580037</v>
      </c>
      <c r="G24" s="6"/>
      <c r="H24" s="6"/>
      <c r="I24" s="6" t="s">
        <v>71</v>
      </c>
      <c r="J24" s="4"/>
      <c r="K24" s="4"/>
      <c r="L24" s="43" t="s">
        <v>67</v>
      </c>
      <c r="M24" s="4" t="s">
        <v>67</v>
      </c>
      <c r="N24" s="4"/>
      <c r="O24" s="44"/>
      <c r="P24" s="43" t="s">
        <v>67</v>
      </c>
      <c r="Q24" s="4" t="s">
        <v>67</v>
      </c>
      <c r="R24" s="4"/>
      <c r="S24" s="44" t="s">
        <v>67</v>
      </c>
      <c r="T24" s="4" t="s">
        <v>67</v>
      </c>
      <c r="U24" s="43" t="s">
        <v>67</v>
      </c>
      <c r="V24" s="4" t="s">
        <v>67</v>
      </c>
      <c r="W24" s="44" t="s">
        <v>67</v>
      </c>
      <c r="X24" s="4"/>
      <c r="Y24" s="4"/>
      <c r="Z24" s="4"/>
      <c r="AA24" s="4"/>
      <c r="AB24" s="4"/>
      <c r="AC24" s="4"/>
      <c r="AD24" s="43" t="s">
        <v>67</v>
      </c>
      <c r="AE24" s="4" t="s">
        <v>67</v>
      </c>
      <c r="AF24" s="45"/>
      <c r="AG24" s="43" t="s">
        <v>67</v>
      </c>
      <c r="AH24" s="4"/>
      <c r="AI24" s="45"/>
      <c r="AJ24" s="4" t="s">
        <v>67</v>
      </c>
      <c r="AK24" s="4" t="s">
        <v>67</v>
      </c>
      <c r="AL24" s="4"/>
      <c r="AM24" s="4"/>
      <c r="AN24" s="4"/>
      <c r="AO24" s="4"/>
      <c r="AP24" s="4"/>
      <c r="AQ24" s="4"/>
      <c r="AR24" s="4"/>
      <c r="AS24" s="4"/>
      <c r="AT24"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25" spans="1:46" x14ac:dyDescent="0.3">
      <c r="A25" s="21">
        <v>284224</v>
      </c>
      <c r="B25" s="21" t="s">
        <v>68</v>
      </c>
      <c r="C25" s="707" t="s">
        <v>86</v>
      </c>
      <c r="D25" s="707" t="s">
        <v>70</v>
      </c>
      <c r="E25" s="707"/>
      <c r="F25" s="707">
        <v>4400580038</v>
      </c>
      <c r="G25" s="6"/>
      <c r="H25" s="6"/>
      <c r="I25" s="7" t="s">
        <v>71</v>
      </c>
      <c r="J25" s="4"/>
      <c r="K25" s="4"/>
      <c r="L25" s="8"/>
      <c r="O25" s="9"/>
      <c r="P25" s="8"/>
      <c r="S25" s="9"/>
      <c r="U25" s="8"/>
      <c r="W25" s="9"/>
      <c r="AD25" s="8"/>
      <c r="AF25" s="13"/>
      <c r="AG25" s="8"/>
      <c r="AI25" s="13"/>
      <c r="AT25"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26" spans="1:46" x14ac:dyDescent="0.3">
      <c r="A26" s="21">
        <v>284524</v>
      </c>
      <c r="B26" s="21" t="s">
        <v>68</v>
      </c>
      <c r="C26" s="707" t="s">
        <v>84</v>
      </c>
      <c r="D26" s="707" t="s">
        <v>87</v>
      </c>
      <c r="E26" s="707"/>
      <c r="F26" s="707">
        <v>4400580457</v>
      </c>
      <c r="G26" s="6"/>
      <c r="H26" s="6"/>
      <c r="I26" s="7" t="s">
        <v>71</v>
      </c>
      <c r="J26" s="4"/>
      <c r="K26" s="4"/>
      <c r="L26" s="43" t="s">
        <v>67</v>
      </c>
      <c r="M26" s="4" t="s">
        <v>67</v>
      </c>
      <c r="N26" s="4" t="s">
        <v>67</v>
      </c>
      <c r="O26" s="44" t="s">
        <v>67</v>
      </c>
      <c r="P26" s="43"/>
      <c r="Q26" s="4"/>
      <c r="R26" s="4"/>
      <c r="S26" s="44"/>
      <c r="T26" s="4"/>
      <c r="U26" s="43" t="s">
        <v>67</v>
      </c>
      <c r="V26" s="4" t="s">
        <v>67</v>
      </c>
      <c r="W26" s="44" t="s">
        <v>67</v>
      </c>
      <c r="X26" s="4"/>
      <c r="Y26" s="4"/>
      <c r="Z26" s="4"/>
      <c r="AA26" s="4"/>
      <c r="AB26" s="4"/>
      <c r="AC26" s="4"/>
      <c r="AD26" s="43" t="s">
        <v>67</v>
      </c>
      <c r="AE26" s="4" t="s">
        <v>67</v>
      </c>
      <c r="AF26" s="45"/>
      <c r="AG26" s="43" t="s">
        <v>67</v>
      </c>
      <c r="AH26" s="4"/>
      <c r="AI26" s="45"/>
      <c r="AJ26" s="4" t="s">
        <v>67</v>
      </c>
      <c r="AK26" s="4" t="s">
        <v>67</v>
      </c>
      <c r="AL26" s="4"/>
      <c r="AM26" s="4"/>
      <c r="AN26" s="4"/>
      <c r="AO26" s="4"/>
      <c r="AP26" s="4"/>
      <c r="AQ26" s="4"/>
      <c r="AR26" s="4"/>
      <c r="AS26" s="4"/>
      <c r="AT26"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27" spans="1:46" x14ac:dyDescent="0.3">
      <c r="A27" s="21">
        <v>284624</v>
      </c>
      <c r="B27" s="21" t="s">
        <v>68</v>
      </c>
      <c r="C27" s="707" t="s">
        <v>80</v>
      </c>
      <c r="D27" s="707" t="s">
        <v>85</v>
      </c>
      <c r="E27" s="707"/>
      <c r="F27" s="707">
        <v>4400580466</v>
      </c>
      <c r="G27" s="6"/>
      <c r="H27" s="6"/>
      <c r="I27" s="7" t="s">
        <v>71</v>
      </c>
      <c r="J27" s="4"/>
      <c r="K27" s="4"/>
      <c r="L27" s="8"/>
      <c r="O27" s="9"/>
      <c r="P27" s="8"/>
      <c r="S27" s="9"/>
      <c r="U27" s="8"/>
      <c r="W27" s="9"/>
      <c r="AD27" s="8"/>
      <c r="AF27" s="13"/>
      <c r="AG27" s="8"/>
      <c r="AI27" s="13"/>
      <c r="AT27"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28" spans="1:46" x14ac:dyDescent="0.3">
      <c r="A28" s="21">
        <v>284724</v>
      </c>
      <c r="B28" s="21" t="s">
        <v>68</v>
      </c>
      <c r="C28" s="707" t="s">
        <v>80</v>
      </c>
      <c r="D28" s="707" t="s">
        <v>85</v>
      </c>
      <c r="E28" s="707"/>
      <c r="F28" s="707">
        <v>4400580467</v>
      </c>
      <c r="G28" s="6"/>
      <c r="H28" s="6"/>
      <c r="I28" s="7" t="s">
        <v>71</v>
      </c>
      <c r="J28" s="4"/>
      <c r="K28" s="4"/>
      <c r="L28" s="43"/>
      <c r="M28" s="4"/>
      <c r="N28" s="4" t="s">
        <v>67</v>
      </c>
      <c r="O28" s="44"/>
      <c r="P28" s="43" t="s">
        <v>67</v>
      </c>
      <c r="Q28" s="4" t="s">
        <v>67</v>
      </c>
      <c r="R28" s="4"/>
      <c r="S28" s="44" t="s">
        <v>67</v>
      </c>
      <c r="T28" s="46" t="s">
        <v>67</v>
      </c>
      <c r="U28" s="43" t="s">
        <v>67</v>
      </c>
      <c r="V28" s="4" t="s">
        <v>67</v>
      </c>
      <c r="W28" s="44"/>
      <c r="X28" s="4" t="s">
        <v>67</v>
      </c>
      <c r="Y28" s="4" t="s">
        <v>88</v>
      </c>
      <c r="Z28" s="4" t="s">
        <v>67</v>
      </c>
      <c r="AA28" s="4" t="s">
        <v>67</v>
      </c>
      <c r="AB28" s="4"/>
      <c r="AC28" s="4"/>
      <c r="AD28" s="43" t="s">
        <v>67</v>
      </c>
      <c r="AE28" s="4"/>
      <c r="AF28" s="45"/>
      <c r="AG28" s="43" t="s">
        <v>67</v>
      </c>
      <c r="AH28" s="4"/>
      <c r="AI28" s="45"/>
      <c r="AJ28" s="4" t="s">
        <v>67</v>
      </c>
      <c r="AK28" s="4" t="s">
        <v>67</v>
      </c>
      <c r="AL28" s="4"/>
      <c r="AM28" s="4"/>
      <c r="AN28" s="4"/>
      <c r="AO28" s="4"/>
      <c r="AP28" s="4"/>
      <c r="AQ28" s="4"/>
      <c r="AR28" s="4"/>
      <c r="AS28" s="4" t="s">
        <v>89</v>
      </c>
      <c r="AT28"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29" spans="1:46" x14ac:dyDescent="0.3">
      <c r="A29" s="21">
        <v>285124</v>
      </c>
      <c r="B29" s="21" t="s">
        <v>64</v>
      </c>
      <c r="C29" s="707" t="s">
        <v>90</v>
      </c>
      <c r="D29" s="707" t="s">
        <v>91</v>
      </c>
      <c r="E29" s="707"/>
      <c r="F29" s="3">
        <v>4500519627</v>
      </c>
      <c r="G29" s="205"/>
      <c r="H29" s="205"/>
      <c r="I29" s="7" t="s">
        <v>71</v>
      </c>
      <c r="J29" s="4"/>
      <c r="K29" s="4"/>
      <c r="L29" s="8"/>
      <c r="O29" s="9"/>
      <c r="P29" s="8"/>
      <c r="S29" s="9"/>
      <c r="U29" s="8"/>
      <c r="W29" s="9"/>
      <c r="AD29" s="8"/>
      <c r="AF29" s="13"/>
      <c r="AG29" s="8"/>
      <c r="AI29" s="13"/>
      <c r="AT29"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30" spans="1:46" x14ac:dyDescent="0.3">
      <c r="A30" s="21">
        <v>285224</v>
      </c>
      <c r="B30" s="21" t="s">
        <v>64</v>
      </c>
      <c r="C30" s="707" t="s">
        <v>84</v>
      </c>
      <c r="D30" s="707" t="s">
        <v>81</v>
      </c>
      <c r="E30" s="707"/>
      <c r="F30" s="3">
        <v>4500519625</v>
      </c>
      <c r="G30" s="205"/>
      <c r="H30" s="205"/>
      <c r="I30" s="187" t="s">
        <v>71</v>
      </c>
      <c r="J30" s="4"/>
      <c r="K30" s="4"/>
      <c r="L30" s="43" t="s">
        <v>67</v>
      </c>
      <c r="M30" s="4" t="s">
        <v>67</v>
      </c>
      <c r="N30" s="4" t="s">
        <v>67</v>
      </c>
      <c r="O30" s="44" t="s">
        <v>67</v>
      </c>
      <c r="P30" s="43" t="s">
        <v>67</v>
      </c>
      <c r="Q30" s="4" t="s">
        <v>67</v>
      </c>
      <c r="R30" s="4"/>
      <c r="S30" s="44" t="s">
        <v>67</v>
      </c>
      <c r="T30" s="4"/>
      <c r="U30" s="43" t="s">
        <v>67</v>
      </c>
      <c r="V30" s="4" t="s">
        <v>67</v>
      </c>
      <c r="W30" s="44" t="s">
        <v>67</v>
      </c>
      <c r="X30" s="4"/>
      <c r="Y30" s="4"/>
      <c r="Z30" s="4"/>
      <c r="AA30" s="4"/>
      <c r="AB30" s="4"/>
      <c r="AC30" s="4"/>
      <c r="AD30" s="43" t="s">
        <v>67</v>
      </c>
      <c r="AE30" s="4"/>
      <c r="AF30" s="45"/>
      <c r="AG30" s="43" t="s">
        <v>67</v>
      </c>
      <c r="AH30" s="4"/>
      <c r="AI30" s="45"/>
      <c r="AJ30" s="4" t="s">
        <v>67</v>
      </c>
      <c r="AK30" s="4" t="s">
        <v>74</v>
      </c>
      <c r="AL30" s="4"/>
      <c r="AM30" s="4"/>
      <c r="AN30" s="4"/>
      <c r="AO30" s="4"/>
      <c r="AP30" s="4"/>
      <c r="AQ30" s="4"/>
      <c r="AR30" s="4"/>
      <c r="AS30" s="4"/>
      <c r="AT30"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0.9285714285714286</v>
      </c>
    </row>
    <row r="31" spans="1:46" x14ac:dyDescent="0.3">
      <c r="A31" s="21">
        <v>285324</v>
      </c>
      <c r="B31" s="21" t="s">
        <v>64</v>
      </c>
      <c r="C31" s="707" t="s">
        <v>86</v>
      </c>
      <c r="D31" s="707">
        <v>24</v>
      </c>
      <c r="E31" s="707"/>
      <c r="F31" s="3">
        <v>4500519626</v>
      </c>
      <c r="G31" s="205"/>
      <c r="H31" s="205"/>
      <c r="I31" s="187" t="s">
        <v>57</v>
      </c>
      <c r="J31" s="4"/>
      <c r="K31" s="4"/>
      <c r="L31" s="43" t="s">
        <v>67</v>
      </c>
      <c r="M31" s="4" t="s">
        <v>67</v>
      </c>
      <c r="N31" s="4" t="s">
        <v>67</v>
      </c>
      <c r="O31" s="44" t="s">
        <v>67</v>
      </c>
      <c r="P31" s="43" t="s">
        <v>67</v>
      </c>
      <c r="Q31" s="4" t="s">
        <v>67</v>
      </c>
      <c r="R31" s="4"/>
      <c r="S31" s="44" t="s">
        <v>67</v>
      </c>
      <c r="T31" s="4"/>
      <c r="U31" s="43" t="s">
        <v>67</v>
      </c>
      <c r="V31" s="4" t="s">
        <v>67</v>
      </c>
      <c r="W31" s="44"/>
      <c r="X31" s="4" t="s">
        <v>67</v>
      </c>
      <c r="Y31" s="4" t="s">
        <v>67</v>
      </c>
      <c r="Z31" s="4" t="s">
        <v>67</v>
      </c>
      <c r="AA31" s="4" t="s">
        <v>67</v>
      </c>
      <c r="AB31" s="4"/>
      <c r="AC31" s="4" t="s">
        <v>92</v>
      </c>
      <c r="AD31" s="43" t="s">
        <v>67</v>
      </c>
      <c r="AE31" s="4"/>
      <c r="AF31" s="45"/>
      <c r="AG31" s="43" t="s">
        <v>67</v>
      </c>
      <c r="AH31" s="4"/>
      <c r="AI31" s="45"/>
      <c r="AJ31" s="4" t="s">
        <v>93</v>
      </c>
      <c r="AK31" s="4" t="s">
        <v>74</v>
      </c>
      <c r="AL31" s="4"/>
      <c r="AM31" s="4"/>
      <c r="AN31" s="4"/>
      <c r="AO31" s="4"/>
      <c r="AP31" s="4"/>
      <c r="AQ31" s="4"/>
      <c r="AR31" s="4"/>
      <c r="AS31" s="4"/>
      <c r="AT31"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0.91176470588235292</v>
      </c>
    </row>
    <row r="32" spans="1:46" x14ac:dyDescent="0.3">
      <c r="A32" s="21">
        <v>285524</v>
      </c>
      <c r="B32" s="21" t="s">
        <v>64</v>
      </c>
      <c r="C32" s="707" t="s">
        <v>86</v>
      </c>
      <c r="D32" s="707" t="s">
        <v>94</v>
      </c>
      <c r="E32" s="707"/>
      <c r="F32" s="3">
        <v>4500520946</v>
      </c>
      <c r="G32" s="205"/>
      <c r="H32" s="205"/>
      <c r="I32" s="6" t="s">
        <v>57</v>
      </c>
      <c r="J32" s="4"/>
      <c r="K32" s="4"/>
      <c r="L32" s="43" t="s">
        <v>67</v>
      </c>
      <c r="M32" s="4" t="s">
        <v>67</v>
      </c>
      <c r="N32" s="4" t="s">
        <v>67</v>
      </c>
      <c r="O32" s="44"/>
      <c r="P32" s="43" t="s">
        <v>67</v>
      </c>
      <c r="Q32" s="4" t="s">
        <v>67</v>
      </c>
      <c r="R32" s="4"/>
      <c r="S32" s="44" t="s">
        <v>67</v>
      </c>
      <c r="T32" s="4"/>
      <c r="U32" s="43" t="s">
        <v>67</v>
      </c>
      <c r="V32" s="4" t="s">
        <v>67</v>
      </c>
      <c r="W32" s="44" t="s">
        <v>67</v>
      </c>
      <c r="X32" s="4"/>
      <c r="Y32" s="4"/>
      <c r="Z32" s="4"/>
      <c r="AA32" s="4"/>
      <c r="AB32" s="4"/>
      <c r="AC32" s="4"/>
      <c r="AD32" s="43" t="s">
        <v>67</v>
      </c>
      <c r="AE32" s="4"/>
      <c r="AF32" s="45"/>
      <c r="AG32" s="43" t="s">
        <v>67</v>
      </c>
      <c r="AH32" s="4"/>
      <c r="AI32" s="45"/>
      <c r="AJ32" s="4" t="s">
        <v>67</v>
      </c>
      <c r="AK32" s="4" t="s">
        <v>75</v>
      </c>
      <c r="AL32" s="4"/>
      <c r="AM32" s="4"/>
      <c r="AN32" s="4"/>
      <c r="AO32" s="4"/>
      <c r="AP32" s="4"/>
      <c r="AQ32" s="4"/>
      <c r="AR32" s="4"/>
      <c r="AS32" s="4"/>
      <c r="AT32"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0.92692307692307696</v>
      </c>
    </row>
    <row r="33" spans="1:46" x14ac:dyDescent="0.3">
      <c r="A33" s="21">
        <v>285724</v>
      </c>
      <c r="B33" s="21" t="s">
        <v>64</v>
      </c>
      <c r="C33" s="707" t="s">
        <v>63</v>
      </c>
      <c r="D33" s="707" t="s">
        <v>95</v>
      </c>
      <c r="E33" s="707">
        <v>21</v>
      </c>
      <c r="F33" s="3">
        <v>4500520964</v>
      </c>
      <c r="G33" s="205"/>
      <c r="H33" s="205"/>
      <c r="I33" s="225" t="s">
        <v>71</v>
      </c>
      <c r="J33" s="4"/>
      <c r="K33" s="4"/>
      <c r="L33" s="43"/>
      <c r="M33" s="4"/>
      <c r="N33" s="4" t="s">
        <v>67</v>
      </c>
      <c r="O33" s="44"/>
      <c r="P33" s="43" t="s">
        <v>67</v>
      </c>
      <c r="Q33" s="4" t="s">
        <v>67</v>
      </c>
      <c r="R33" s="4"/>
      <c r="S33" s="44" t="s">
        <v>67</v>
      </c>
      <c r="T33" s="4"/>
      <c r="U33" s="43" t="s">
        <v>67</v>
      </c>
      <c r="V33" s="4" t="s">
        <v>67</v>
      </c>
      <c r="W33" s="44" t="s">
        <v>67</v>
      </c>
      <c r="X33" s="4"/>
      <c r="Y33" s="4"/>
      <c r="Z33" s="4"/>
      <c r="AA33" s="4"/>
      <c r="AB33" s="295"/>
      <c r="AC33" s="297"/>
      <c r="AD33" s="43" t="s">
        <v>67</v>
      </c>
      <c r="AE33" s="4"/>
      <c r="AF33" s="45"/>
      <c r="AG33" s="43" t="s">
        <v>67</v>
      </c>
      <c r="AH33" s="4"/>
      <c r="AI33" s="45"/>
      <c r="AJ33" s="4" t="s">
        <v>75</v>
      </c>
      <c r="AK33" s="4" t="s">
        <v>74</v>
      </c>
      <c r="AL33" s="4"/>
      <c r="AM33" s="4"/>
      <c r="AN33" s="4"/>
      <c r="AO33" s="4"/>
      <c r="AP33" s="4"/>
      <c r="AQ33" s="4"/>
      <c r="AR33" s="4"/>
      <c r="AS33" s="4"/>
      <c r="AT33"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0.82272727272727275</v>
      </c>
    </row>
    <row r="34" spans="1:46" x14ac:dyDescent="0.3">
      <c r="A34" s="21">
        <v>286024</v>
      </c>
      <c r="B34" s="21" t="s">
        <v>64</v>
      </c>
      <c r="C34" s="707" t="s">
        <v>86</v>
      </c>
      <c r="D34" s="707" t="s">
        <v>70</v>
      </c>
      <c r="E34" s="707"/>
      <c r="F34" s="3">
        <v>4500522025</v>
      </c>
      <c r="G34" s="205"/>
      <c r="H34" s="205"/>
      <c r="I34" s="187" t="s">
        <v>57</v>
      </c>
      <c r="J34" s="4"/>
      <c r="K34" s="4"/>
      <c r="L34" s="43" t="s">
        <v>67</v>
      </c>
      <c r="M34" s="4" t="s">
        <v>67</v>
      </c>
      <c r="N34" s="4" t="s">
        <v>67</v>
      </c>
      <c r="O34" s="44"/>
      <c r="P34" s="43"/>
      <c r="Q34" s="4"/>
      <c r="R34" s="4"/>
      <c r="S34" s="44"/>
      <c r="T34" s="4"/>
      <c r="U34" s="43"/>
      <c r="V34" s="4"/>
      <c r="W34" s="44"/>
      <c r="X34" s="4" t="s">
        <v>67</v>
      </c>
      <c r="Y34" s="4" t="s">
        <v>67</v>
      </c>
      <c r="Z34" s="4" t="s">
        <v>67</v>
      </c>
      <c r="AA34" s="4" t="s">
        <v>67</v>
      </c>
      <c r="AB34" s="4"/>
      <c r="AC34" s="4"/>
      <c r="AD34" s="43" t="s">
        <v>67</v>
      </c>
      <c r="AE34" s="4"/>
      <c r="AF34" s="45"/>
      <c r="AG34" s="43"/>
      <c r="AH34" s="4"/>
      <c r="AI34" s="45" t="s">
        <v>67</v>
      </c>
      <c r="AJ34" s="4" t="s">
        <v>67</v>
      </c>
      <c r="AK34" s="4" t="s">
        <v>74</v>
      </c>
      <c r="AL34" s="4"/>
      <c r="AM34" s="4"/>
      <c r="AN34" s="4"/>
      <c r="AO34" s="4"/>
      <c r="AP34" s="4"/>
      <c r="AQ34" s="4"/>
      <c r="AR34" s="4"/>
      <c r="AS34" s="4"/>
      <c r="AT34"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0.90909090909090906</v>
      </c>
    </row>
    <row r="35" spans="1:46" x14ac:dyDescent="0.3">
      <c r="A35" s="22">
        <v>286624</v>
      </c>
      <c r="B35" s="22" t="s">
        <v>68</v>
      </c>
      <c r="C35" s="707" t="s">
        <v>84</v>
      </c>
      <c r="D35" s="707" t="s">
        <v>81</v>
      </c>
      <c r="E35" s="707"/>
      <c r="F35" s="3">
        <v>4400583123</v>
      </c>
      <c r="G35" s="205"/>
      <c r="H35" s="205"/>
      <c r="I35" s="6" t="s">
        <v>71</v>
      </c>
      <c r="J35" s="4"/>
      <c r="K35" s="4"/>
      <c r="L35" s="43" t="s">
        <v>67</v>
      </c>
      <c r="M35" s="4" t="s">
        <v>67</v>
      </c>
      <c r="N35" s="4"/>
      <c r="O35" s="44"/>
      <c r="P35" s="43" t="s">
        <v>67</v>
      </c>
      <c r="Q35" s="4" t="s">
        <v>67</v>
      </c>
      <c r="R35" s="4"/>
      <c r="S35" s="44" t="s">
        <v>67</v>
      </c>
      <c r="T35" s="4"/>
      <c r="U35" s="43" t="s">
        <v>67</v>
      </c>
      <c r="V35" s="4" t="s">
        <v>67</v>
      </c>
      <c r="W35" s="44" t="s">
        <v>67</v>
      </c>
      <c r="X35" s="4"/>
      <c r="Y35" s="4"/>
      <c r="Z35" s="4"/>
      <c r="AA35" s="4"/>
      <c r="AB35" s="4"/>
      <c r="AC35" s="4"/>
      <c r="AD35" s="43" t="s">
        <v>67</v>
      </c>
      <c r="AE35" s="4" t="s">
        <v>96</v>
      </c>
      <c r="AF35" s="45"/>
      <c r="AG35" s="43" t="s">
        <v>67</v>
      </c>
      <c r="AH35" s="4" t="s">
        <v>97</v>
      </c>
      <c r="AI35" s="45"/>
      <c r="AJ35" s="4" t="s">
        <v>67</v>
      </c>
      <c r="AK35" s="4" t="s">
        <v>67</v>
      </c>
      <c r="AL35" s="4"/>
      <c r="AM35" s="4"/>
      <c r="AN35" s="4"/>
      <c r="AO35" s="4"/>
      <c r="AP35" s="4"/>
      <c r="AQ35" s="4"/>
      <c r="AR35" s="4"/>
      <c r="AS35" s="4"/>
      <c r="AT35"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36" spans="1:46" x14ac:dyDescent="0.3">
      <c r="A36" s="22">
        <v>286724</v>
      </c>
      <c r="B36" s="22" t="s">
        <v>64</v>
      </c>
      <c r="C36" s="707" t="s">
        <v>98</v>
      </c>
      <c r="D36" s="707" t="s">
        <v>66</v>
      </c>
      <c r="E36" s="707"/>
      <c r="F36" s="707">
        <v>4500524867</v>
      </c>
      <c r="G36" s="6"/>
      <c r="H36" s="6"/>
      <c r="I36" s="7" t="s">
        <v>71</v>
      </c>
      <c r="J36" s="4"/>
      <c r="K36" s="4"/>
      <c r="L36" s="8"/>
      <c r="O36" s="9"/>
      <c r="P36" s="8"/>
      <c r="S36" s="9"/>
      <c r="U36" s="8"/>
      <c r="W36" s="9"/>
      <c r="AD36" s="8"/>
      <c r="AF36" s="13"/>
      <c r="AG36" s="8"/>
      <c r="AI36" s="13"/>
      <c r="AT36"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37" spans="1:46" x14ac:dyDescent="0.3">
      <c r="A37" s="22">
        <v>286824</v>
      </c>
      <c r="B37" s="22" t="s">
        <v>64</v>
      </c>
      <c r="C37" s="707" t="s">
        <v>98</v>
      </c>
      <c r="D37" s="707" t="s">
        <v>66</v>
      </c>
      <c r="E37" s="707"/>
      <c r="F37" s="3">
        <v>4500524408</v>
      </c>
      <c r="G37" s="205"/>
      <c r="H37" s="205"/>
      <c r="I37" s="7" t="s">
        <v>71</v>
      </c>
      <c r="J37" s="4"/>
      <c r="K37" s="4"/>
      <c r="L37" s="8"/>
      <c r="O37" s="9"/>
      <c r="P37" s="8"/>
      <c r="S37" s="9"/>
      <c r="U37" s="8"/>
      <c r="W37" s="9"/>
      <c r="AD37" s="8"/>
      <c r="AF37" s="13"/>
      <c r="AG37" s="8"/>
      <c r="AI37" s="13"/>
      <c r="AT37"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38" spans="1:46" x14ac:dyDescent="0.3">
      <c r="A38" s="22">
        <v>286924</v>
      </c>
      <c r="B38" s="22" t="s">
        <v>64</v>
      </c>
      <c r="C38" s="707" t="s">
        <v>98</v>
      </c>
      <c r="D38" s="707" t="s">
        <v>66</v>
      </c>
      <c r="E38" s="707"/>
      <c r="F38" s="707">
        <v>4500524410</v>
      </c>
      <c r="G38" s="6"/>
      <c r="H38" s="6"/>
      <c r="I38" s="7" t="s">
        <v>71</v>
      </c>
      <c r="J38" s="4"/>
      <c r="K38" s="4"/>
      <c r="L38" s="8"/>
      <c r="O38" s="9"/>
      <c r="P38" s="8"/>
      <c r="S38" s="9"/>
      <c r="U38" s="8"/>
      <c r="W38" s="9"/>
      <c r="AD38" s="8"/>
      <c r="AF38" s="13"/>
      <c r="AG38" s="8"/>
      <c r="AI38" s="13"/>
      <c r="AT38"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39" spans="1:46" x14ac:dyDescent="0.3">
      <c r="A39" s="22">
        <v>287024</v>
      </c>
      <c r="B39" s="22" t="s">
        <v>64</v>
      </c>
      <c r="C39" s="707" t="s">
        <v>80</v>
      </c>
      <c r="D39" s="707" t="s">
        <v>85</v>
      </c>
      <c r="E39" s="707"/>
      <c r="F39" s="3">
        <v>4500524754</v>
      </c>
      <c r="G39" s="205"/>
      <c r="H39" s="205"/>
      <c r="I39" s="187" t="s">
        <v>57</v>
      </c>
      <c r="J39" s="4"/>
      <c r="K39" s="4"/>
      <c r="L39" s="43"/>
      <c r="M39" s="4"/>
      <c r="N39" s="4" t="s">
        <v>67</v>
      </c>
      <c r="O39" s="44"/>
      <c r="P39" s="43" t="s">
        <v>67</v>
      </c>
      <c r="Q39" s="4" t="s">
        <v>67</v>
      </c>
      <c r="R39" s="4"/>
      <c r="S39" s="44"/>
      <c r="T39" s="4" t="s">
        <v>67</v>
      </c>
      <c r="U39" s="43"/>
      <c r="V39" s="4"/>
      <c r="W39" s="44"/>
      <c r="X39" s="4" t="s">
        <v>67</v>
      </c>
      <c r="Y39" s="4" t="s">
        <v>67</v>
      </c>
      <c r="Z39" s="4" t="s">
        <v>67</v>
      </c>
      <c r="AA39" s="4" t="s">
        <v>67</v>
      </c>
      <c r="AB39" s="4"/>
      <c r="AC39" s="4" t="s">
        <v>67</v>
      </c>
      <c r="AD39" s="43" t="s">
        <v>67</v>
      </c>
      <c r="AE39" s="4"/>
      <c r="AF39" s="45"/>
      <c r="AG39" s="43" t="s">
        <v>67</v>
      </c>
      <c r="AH39" s="4"/>
      <c r="AI39" s="45"/>
      <c r="AJ39" s="4" t="s">
        <v>67</v>
      </c>
      <c r="AK39" s="4"/>
      <c r="AL39" s="4"/>
      <c r="AM39" s="4"/>
      <c r="AN39" s="4"/>
      <c r="AO39" s="4"/>
      <c r="AP39" s="4"/>
      <c r="AQ39" s="4"/>
      <c r="AR39" s="4"/>
      <c r="AS39" s="4"/>
      <c r="AT39"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40" spans="1:46" x14ac:dyDescent="0.3">
      <c r="A40" s="22">
        <v>287124</v>
      </c>
      <c r="B40" s="22" t="s">
        <v>64</v>
      </c>
      <c r="C40" s="707" t="s">
        <v>99</v>
      </c>
      <c r="D40" s="707" t="s">
        <v>81</v>
      </c>
      <c r="E40" s="707"/>
      <c r="F40" s="3">
        <v>4500525793</v>
      </c>
      <c r="G40" s="205"/>
      <c r="H40" s="205"/>
      <c r="I40" s="7" t="s">
        <v>71</v>
      </c>
      <c r="J40" s="4"/>
      <c r="K40" s="4"/>
      <c r="L40" s="43" t="s">
        <v>67</v>
      </c>
      <c r="M40" s="4" t="s">
        <v>67</v>
      </c>
      <c r="N40" s="4" t="s">
        <v>67</v>
      </c>
      <c r="O40" s="44"/>
      <c r="P40" s="43"/>
      <c r="Q40" s="4"/>
      <c r="R40" s="4"/>
      <c r="S40" s="44"/>
      <c r="T40" s="4"/>
      <c r="U40" s="43" t="s">
        <v>67</v>
      </c>
      <c r="V40" s="4" t="s">
        <v>67</v>
      </c>
      <c r="W40" s="44" t="s">
        <v>67</v>
      </c>
      <c r="X40" s="4"/>
      <c r="Y40" s="4"/>
      <c r="Z40" s="4"/>
      <c r="AA40" s="4"/>
      <c r="AB40" s="4"/>
      <c r="AC40" s="4"/>
      <c r="AD40" s="43" t="s">
        <v>67</v>
      </c>
      <c r="AE40" s="4" t="s">
        <v>67</v>
      </c>
      <c r="AF40" s="45"/>
      <c r="AG40" s="43" t="s">
        <v>67</v>
      </c>
      <c r="AH40" s="4"/>
      <c r="AI40" s="45"/>
      <c r="AJ40" s="4" t="s">
        <v>67</v>
      </c>
      <c r="AK40" s="4" t="s">
        <v>75</v>
      </c>
      <c r="AL40" s="4"/>
      <c r="AM40" s="4"/>
      <c r="AN40" s="4"/>
      <c r="AO40" s="4"/>
      <c r="AP40" s="4"/>
      <c r="AQ40" s="4"/>
      <c r="AR40" s="4"/>
      <c r="AS40" s="4"/>
      <c r="AT40"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0.91363636363636369</v>
      </c>
    </row>
    <row r="41" spans="1:46" x14ac:dyDescent="0.3">
      <c r="A41" s="22">
        <v>287224</v>
      </c>
      <c r="B41" s="22" t="s">
        <v>64</v>
      </c>
      <c r="C41" s="707" t="s">
        <v>99</v>
      </c>
      <c r="D41" s="707" t="s">
        <v>81</v>
      </c>
      <c r="E41" s="707"/>
      <c r="F41" s="3">
        <v>4500525794</v>
      </c>
      <c r="G41" s="205"/>
      <c r="H41" s="205"/>
      <c r="I41" s="6" t="s">
        <v>71</v>
      </c>
      <c r="J41" s="4"/>
      <c r="K41" s="4"/>
      <c r="L41" s="43" t="s">
        <v>67</v>
      </c>
      <c r="M41" s="4" t="s">
        <v>67</v>
      </c>
      <c r="N41" s="4" t="s">
        <v>67</v>
      </c>
      <c r="O41" s="44"/>
      <c r="P41" s="43"/>
      <c r="Q41" s="4"/>
      <c r="R41" s="4"/>
      <c r="S41" s="44"/>
      <c r="T41" s="4"/>
      <c r="U41" s="43" t="s">
        <v>67</v>
      </c>
      <c r="V41" s="4" t="s">
        <v>67</v>
      </c>
      <c r="W41" s="44" t="s">
        <v>67</v>
      </c>
      <c r="X41" s="4"/>
      <c r="Y41" s="4"/>
      <c r="Z41" s="4"/>
      <c r="AA41" s="4"/>
      <c r="AB41" s="4"/>
      <c r="AC41" s="4"/>
      <c r="AD41" s="43" t="s">
        <v>67</v>
      </c>
      <c r="AE41" s="4"/>
      <c r="AF41" s="45"/>
      <c r="AG41" s="43" t="s">
        <v>67</v>
      </c>
      <c r="AH41" s="4"/>
      <c r="AI41" s="45"/>
      <c r="AJ41" s="4" t="s">
        <v>67</v>
      </c>
      <c r="AK41" s="4" t="s">
        <v>75</v>
      </c>
      <c r="AL41" s="4"/>
      <c r="AM41" s="4"/>
      <c r="AN41" s="4"/>
      <c r="AO41" s="4"/>
      <c r="AP41" s="4"/>
      <c r="AQ41" s="4"/>
      <c r="AR41" s="4"/>
      <c r="AS41" s="4"/>
      <c r="AT41"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0.90500000000000003</v>
      </c>
    </row>
    <row r="42" spans="1:46" x14ac:dyDescent="0.3">
      <c r="A42" s="22">
        <v>287324</v>
      </c>
      <c r="B42" s="22" t="s">
        <v>64</v>
      </c>
      <c r="C42" s="707" t="s">
        <v>86</v>
      </c>
      <c r="D42" s="707">
        <v>24</v>
      </c>
      <c r="E42" s="707"/>
      <c r="F42" s="3">
        <v>4500525801</v>
      </c>
      <c r="G42" s="205"/>
      <c r="H42" s="205"/>
      <c r="I42" s="187" t="s">
        <v>57</v>
      </c>
      <c r="J42" s="4"/>
      <c r="K42" s="4"/>
      <c r="L42" s="43" t="s">
        <v>67</v>
      </c>
      <c r="M42" s="4" t="s">
        <v>67</v>
      </c>
      <c r="N42" s="4" t="s">
        <v>67</v>
      </c>
      <c r="O42" s="44"/>
      <c r="P42" s="43" t="s">
        <v>67</v>
      </c>
      <c r="Q42" s="4" t="s">
        <v>67</v>
      </c>
      <c r="R42" s="4"/>
      <c r="S42" s="44" t="s">
        <v>67</v>
      </c>
      <c r="T42" s="4"/>
      <c r="U42" s="43"/>
      <c r="V42" s="4"/>
      <c r="W42" s="44" t="s">
        <v>67</v>
      </c>
      <c r="X42" s="4"/>
      <c r="Y42" s="4"/>
      <c r="Z42" s="4"/>
      <c r="AA42" s="4"/>
      <c r="AB42" s="4"/>
      <c r="AC42" s="4"/>
      <c r="AD42" s="43" t="s">
        <v>67</v>
      </c>
      <c r="AE42" s="4"/>
      <c r="AF42" s="45"/>
      <c r="AG42" s="43" t="s">
        <v>67</v>
      </c>
      <c r="AH42" s="4"/>
      <c r="AI42" s="45"/>
      <c r="AJ42" s="4" t="s">
        <v>67</v>
      </c>
      <c r="AK42" s="4" t="s">
        <v>67</v>
      </c>
      <c r="AL42" s="4"/>
      <c r="AM42" s="4"/>
      <c r="AN42" s="4"/>
      <c r="AO42" s="4"/>
      <c r="AP42" s="4"/>
      <c r="AQ42" s="4"/>
      <c r="AR42" s="4"/>
      <c r="AS42" s="4"/>
      <c r="AT42"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43" spans="1:46" x14ac:dyDescent="0.3">
      <c r="A43" s="22">
        <v>287424</v>
      </c>
      <c r="B43" s="22" t="s">
        <v>68</v>
      </c>
      <c r="C43" s="707" t="s">
        <v>65</v>
      </c>
      <c r="D43" s="707" t="s">
        <v>70</v>
      </c>
      <c r="E43" s="707"/>
      <c r="F43" s="3">
        <v>4400583646</v>
      </c>
      <c r="G43" s="205"/>
      <c r="H43" s="205"/>
      <c r="I43" s="6" t="s">
        <v>71</v>
      </c>
      <c r="J43" s="4"/>
      <c r="K43" s="4"/>
      <c r="L43" s="43" t="s">
        <v>67</v>
      </c>
      <c r="M43" s="4" t="s">
        <v>67</v>
      </c>
      <c r="N43" s="4" t="s">
        <v>67</v>
      </c>
      <c r="O43" s="44"/>
      <c r="P43" s="43"/>
      <c r="Q43" s="4"/>
      <c r="R43" s="4"/>
      <c r="S43" s="44"/>
      <c r="T43" s="4"/>
      <c r="U43" s="43" t="s">
        <v>67</v>
      </c>
      <c r="V43" s="4" t="s">
        <v>67</v>
      </c>
      <c r="W43" s="44" t="s">
        <v>67</v>
      </c>
      <c r="X43" s="4"/>
      <c r="Y43" s="4"/>
      <c r="Z43" s="4"/>
      <c r="AA43" s="4"/>
      <c r="AB43" s="4"/>
      <c r="AC43" s="4"/>
      <c r="AD43" s="43" t="s">
        <v>67</v>
      </c>
      <c r="AE43" s="4"/>
      <c r="AF43" s="45"/>
      <c r="AG43" s="43" t="s">
        <v>67</v>
      </c>
      <c r="AH43" s="4"/>
      <c r="AI43" s="45"/>
      <c r="AJ43" s="4" t="s">
        <v>67</v>
      </c>
      <c r="AK43" s="4" t="s">
        <v>67</v>
      </c>
      <c r="AL43" s="4"/>
      <c r="AM43" s="4"/>
      <c r="AN43" s="4"/>
      <c r="AO43" s="4"/>
      <c r="AP43" s="4"/>
      <c r="AQ43" s="4"/>
      <c r="AR43" s="4"/>
      <c r="AS43" s="4"/>
      <c r="AT43"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44" spans="1:46" x14ac:dyDescent="0.3">
      <c r="A44" s="19">
        <v>287524</v>
      </c>
      <c r="B44" s="19" t="s">
        <v>68</v>
      </c>
      <c r="C44" s="707" t="s">
        <v>82</v>
      </c>
      <c r="D44" s="707" t="s">
        <v>78</v>
      </c>
      <c r="E44" s="707"/>
      <c r="F44" s="3">
        <v>4400584449</v>
      </c>
      <c r="G44" s="205"/>
      <c r="H44" s="205"/>
      <c r="I44" s="187" t="s">
        <v>57</v>
      </c>
      <c r="J44" s="4"/>
      <c r="K44" s="4"/>
      <c r="L44" s="43" t="s">
        <v>67</v>
      </c>
      <c r="M44" s="4" t="s">
        <v>67</v>
      </c>
      <c r="N44" s="4" t="s">
        <v>67</v>
      </c>
      <c r="O44" s="44"/>
      <c r="P44" s="43"/>
      <c r="Q44" s="4"/>
      <c r="R44" s="4"/>
      <c r="S44" s="44"/>
      <c r="T44" s="4"/>
      <c r="U44" s="43" t="s">
        <v>67</v>
      </c>
      <c r="V44" s="4" t="s">
        <v>67</v>
      </c>
      <c r="W44" s="44" t="s">
        <v>67</v>
      </c>
      <c r="X44" s="4"/>
      <c r="Y44" s="4"/>
      <c r="Z44" s="4"/>
      <c r="AA44" s="4"/>
      <c r="AB44" s="4"/>
      <c r="AC44" s="4"/>
      <c r="AD44" s="43" t="s">
        <v>67</v>
      </c>
      <c r="AE44" s="4"/>
      <c r="AF44" s="45"/>
      <c r="AG44" s="43" t="s">
        <v>67</v>
      </c>
      <c r="AH44" s="4"/>
      <c r="AI44" s="45"/>
      <c r="AJ44" s="4" t="s">
        <v>67</v>
      </c>
      <c r="AK44" s="4"/>
      <c r="AL44" s="4"/>
      <c r="AM44" s="4"/>
      <c r="AN44" s="4"/>
      <c r="AO44" s="4"/>
      <c r="AP44" s="4"/>
      <c r="AQ44" s="4"/>
      <c r="AR44" s="4"/>
      <c r="AS44" s="4"/>
      <c r="AT44"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45" spans="1:46" x14ac:dyDescent="0.3">
      <c r="A45" s="22">
        <v>287624</v>
      </c>
      <c r="B45" s="22" t="s">
        <v>68</v>
      </c>
      <c r="C45" s="707" t="s">
        <v>100</v>
      </c>
      <c r="D45" s="707">
        <v>24</v>
      </c>
      <c r="E45" s="707"/>
      <c r="F45" s="3">
        <v>4400584447</v>
      </c>
      <c r="G45" s="205"/>
      <c r="H45" s="205"/>
      <c r="I45" s="187" t="s">
        <v>57</v>
      </c>
      <c r="J45" s="4"/>
      <c r="K45" s="4"/>
      <c r="L45" s="43"/>
      <c r="M45" s="4"/>
      <c r="N45" s="4" t="s">
        <v>67</v>
      </c>
      <c r="O45" s="44"/>
      <c r="P45" s="43"/>
      <c r="Q45" s="4"/>
      <c r="R45" s="4"/>
      <c r="S45" s="44"/>
      <c r="T45" s="4"/>
      <c r="U45" s="43"/>
      <c r="V45" s="4"/>
      <c r="W45" s="44" t="s">
        <v>67</v>
      </c>
      <c r="X45" s="4"/>
      <c r="Y45" s="4"/>
      <c r="Z45" s="4"/>
      <c r="AA45" s="4"/>
      <c r="AB45" s="4"/>
      <c r="AC45" s="4"/>
      <c r="AD45" s="43" t="s">
        <v>67</v>
      </c>
      <c r="AE45" s="4"/>
      <c r="AF45" s="45"/>
      <c r="AG45" s="43" t="s">
        <v>67</v>
      </c>
      <c r="AH45" s="4"/>
      <c r="AI45" s="45"/>
      <c r="AJ45" s="4" t="s">
        <v>67</v>
      </c>
      <c r="AK45" s="4" t="s">
        <v>67</v>
      </c>
      <c r="AL45" s="4"/>
      <c r="AM45" s="4"/>
      <c r="AN45" s="4"/>
      <c r="AO45" s="4"/>
      <c r="AP45" s="4"/>
      <c r="AQ45" s="4"/>
      <c r="AR45" s="4"/>
      <c r="AS45" s="4"/>
      <c r="AT45"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46" spans="1:46" x14ac:dyDescent="0.3">
      <c r="A46" s="22">
        <v>287724</v>
      </c>
      <c r="B46" s="22" t="s">
        <v>68</v>
      </c>
      <c r="C46" s="707" t="s">
        <v>101</v>
      </c>
      <c r="D46" s="707" t="s">
        <v>102</v>
      </c>
      <c r="E46" s="707"/>
      <c r="F46" s="3">
        <v>4400584470</v>
      </c>
      <c r="G46" s="205"/>
      <c r="H46" s="205"/>
      <c r="I46" s="187" t="s">
        <v>57</v>
      </c>
      <c r="J46" s="4"/>
      <c r="K46" s="4"/>
      <c r="L46" s="43"/>
      <c r="M46" s="4"/>
      <c r="N46" s="4" t="s">
        <v>67</v>
      </c>
      <c r="O46" s="44"/>
      <c r="P46" s="43" t="s">
        <v>67</v>
      </c>
      <c r="Q46" s="4"/>
      <c r="R46" s="4"/>
      <c r="S46" s="44" t="s">
        <v>67</v>
      </c>
      <c r="T46" s="4"/>
      <c r="U46" s="43"/>
      <c r="V46" s="4"/>
      <c r="W46" s="44" t="s">
        <v>67</v>
      </c>
      <c r="X46" s="4"/>
      <c r="Y46" s="4"/>
      <c r="Z46" s="4"/>
      <c r="AA46" s="4"/>
      <c r="AB46" s="4"/>
      <c r="AC46" s="4"/>
      <c r="AD46" s="43" t="s">
        <v>67</v>
      </c>
      <c r="AE46" s="4"/>
      <c r="AF46" s="45"/>
      <c r="AG46" s="43" t="s">
        <v>67</v>
      </c>
      <c r="AH46" s="4"/>
      <c r="AI46" s="45"/>
      <c r="AJ46" s="4" t="s">
        <v>67</v>
      </c>
      <c r="AK46" s="4" t="s">
        <v>75</v>
      </c>
      <c r="AL46" s="4"/>
      <c r="AM46" s="4"/>
      <c r="AN46" s="4"/>
      <c r="AO46" s="4"/>
      <c r="AP46" s="4"/>
      <c r="AQ46" s="4"/>
      <c r="AR46" s="4"/>
      <c r="AS46" s="4"/>
      <c r="AT46"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0.88124999999999998</v>
      </c>
    </row>
    <row r="47" spans="1:46" x14ac:dyDescent="0.3">
      <c r="A47" s="22">
        <v>287824</v>
      </c>
      <c r="B47" s="22" t="s">
        <v>68</v>
      </c>
      <c r="C47" s="707" t="s">
        <v>101</v>
      </c>
      <c r="D47" s="707" t="s">
        <v>102</v>
      </c>
      <c r="E47" s="707"/>
      <c r="F47" s="3">
        <v>4400584469</v>
      </c>
      <c r="G47" s="205"/>
      <c r="H47" s="205"/>
      <c r="I47" s="187" t="s">
        <v>57</v>
      </c>
      <c r="J47" s="4"/>
      <c r="K47" s="4"/>
      <c r="L47" s="43"/>
      <c r="M47" s="4"/>
      <c r="N47" s="4" t="s">
        <v>67</v>
      </c>
      <c r="O47" s="44"/>
      <c r="P47" s="43" t="s">
        <v>67</v>
      </c>
      <c r="Q47" s="4"/>
      <c r="R47" s="4"/>
      <c r="S47" s="44" t="s">
        <v>67</v>
      </c>
      <c r="T47" s="4"/>
      <c r="U47" s="43"/>
      <c r="V47" s="4"/>
      <c r="W47" s="44" t="s">
        <v>67</v>
      </c>
      <c r="X47" s="4"/>
      <c r="Y47" s="4"/>
      <c r="Z47" s="4"/>
      <c r="AA47" s="4"/>
      <c r="AB47" s="4"/>
      <c r="AC47" s="4"/>
      <c r="AD47" s="43" t="s">
        <v>67</v>
      </c>
      <c r="AE47" s="4"/>
      <c r="AF47" s="45"/>
      <c r="AG47" s="43" t="s">
        <v>67</v>
      </c>
      <c r="AH47" s="4"/>
      <c r="AI47" s="45"/>
      <c r="AJ47" s="4" t="s">
        <v>67</v>
      </c>
      <c r="AK47" s="4" t="s">
        <v>75</v>
      </c>
      <c r="AL47" s="4"/>
      <c r="AM47" s="4"/>
      <c r="AN47" s="4"/>
      <c r="AO47" s="4"/>
      <c r="AP47" s="4"/>
      <c r="AQ47" s="4"/>
      <c r="AR47" s="4"/>
      <c r="AS47" s="4"/>
      <c r="AT47"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0.88124999999999998</v>
      </c>
    </row>
    <row r="48" spans="1:46" x14ac:dyDescent="0.3">
      <c r="A48" s="22">
        <v>287924</v>
      </c>
      <c r="B48" s="22" t="s">
        <v>68</v>
      </c>
      <c r="C48" s="707" t="s">
        <v>82</v>
      </c>
      <c r="D48" s="707" t="s">
        <v>83</v>
      </c>
      <c r="E48" s="707"/>
      <c r="F48" s="3">
        <v>4400584468</v>
      </c>
      <c r="G48" s="205"/>
      <c r="H48" s="205"/>
      <c r="I48" s="187" t="s">
        <v>57</v>
      </c>
      <c r="J48" s="4"/>
      <c r="K48" s="4"/>
      <c r="L48" s="43"/>
      <c r="M48" s="4"/>
      <c r="N48" s="4" t="s">
        <v>67</v>
      </c>
      <c r="O48" s="44"/>
      <c r="P48" s="43" t="s">
        <v>67</v>
      </c>
      <c r="Q48" s="4" t="s">
        <v>67</v>
      </c>
      <c r="R48" s="4"/>
      <c r="S48" s="44" t="s">
        <v>67</v>
      </c>
      <c r="T48" s="4"/>
      <c r="U48" s="43" t="s">
        <v>67</v>
      </c>
      <c r="V48" s="4" t="s">
        <v>67</v>
      </c>
      <c r="W48" s="44"/>
      <c r="X48" s="4" t="s">
        <v>67</v>
      </c>
      <c r="Y48" s="4" t="s">
        <v>67</v>
      </c>
      <c r="Z48" s="4" t="s">
        <v>67</v>
      </c>
      <c r="AA48" s="4" t="s">
        <v>67</v>
      </c>
      <c r="AB48" s="4"/>
      <c r="AC48" s="4"/>
      <c r="AD48" s="43" t="s">
        <v>67</v>
      </c>
      <c r="AE48" s="4"/>
      <c r="AF48" s="45"/>
      <c r="AG48" s="43" t="s">
        <v>67</v>
      </c>
      <c r="AH48" s="4"/>
      <c r="AI48" s="45"/>
      <c r="AJ48" s="4" t="s">
        <v>67</v>
      </c>
      <c r="AK48" s="4" t="s">
        <v>67</v>
      </c>
      <c r="AL48" s="4"/>
      <c r="AM48" s="4"/>
      <c r="AN48" s="4"/>
      <c r="AO48" s="4"/>
      <c r="AP48" s="4"/>
      <c r="AQ48" s="4"/>
      <c r="AR48" s="4"/>
      <c r="AS48" s="4"/>
      <c r="AT48"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49" spans="1:46" x14ac:dyDescent="0.3">
      <c r="A49" s="19">
        <v>288024</v>
      </c>
      <c r="B49" s="19" t="s">
        <v>55</v>
      </c>
      <c r="C49" s="707" t="s">
        <v>103</v>
      </c>
      <c r="D49" s="707">
        <v>1320</v>
      </c>
      <c r="E49" s="707"/>
      <c r="F49" s="707"/>
      <c r="G49" s="6"/>
      <c r="H49" s="6"/>
      <c r="I49" s="6" t="s">
        <v>57</v>
      </c>
      <c r="J49" s="4"/>
      <c r="K49" s="4"/>
      <c r="L49" s="43" t="s">
        <v>67</v>
      </c>
      <c r="M49" s="4" t="s">
        <v>67</v>
      </c>
      <c r="N49" s="4" t="s">
        <v>67</v>
      </c>
      <c r="O49" s="44"/>
      <c r="P49" s="43"/>
      <c r="Q49" s="4"/>
      <c r="R49" s="4"/>
      <c r="S49" s="44"/>
      <c r="T49" s="4" t="s">
        <v>67</v>
      </c>
      <c r="U49" s="43" t="s">
        <v>67</v>
      </c>
      <c r="V49" s="4" t="s">
        <v>67</v>
      </c>
      <c r="W49" s="44" t="s">
        <v>67</v>
      </c>
      <c r="X49" s="4"/>
      <c r="Y49" s="4"/>
      <c r="Z49" s="4"/>
      <c r="AA49" s="4"/>
      <c r="AB49" s="4"/>
      <c r="AC49" s="4" t="s">
        <v>67</v>
      </c>
      <c r="AD49" s="43" t="s">
        <v>67</v>
      </c>
      <c r="AE49" s="4"/>
      <c r="AF49" s="45"/>
      <c r="AG49" s="43" t="s">
        <v>67</v>
      </c>
      <c r="AH49" s="4"/>
      <c r="AI49" s="45"/>
      <c r="AJ49" s="4" t="s">
        <v>67</v>
      </c>
      <c r="AK49" s="4"/>
      <c r="AL49" s="4"/>
      <c r="AM49" s="4"/>
      <c r="AN49" s="4"/>
      <c r="AO49" s="4"/>
      <c r="AP49" s="4"/>
      <c r="AQ49" s="4"/>
      <c r="AR49" s="4"/>
      <c r="AS49" s="4" t="s">
        <v>104</v>
      </c>
      <c r="AT49"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50" spans="1:46" x14ac:dyDescent="0.3">
      <c r="A50" s="19">
        <v>288124</v>
      </c>
      <c r="B50" s="19" t="s">
        <v>64</v>
      </c>
      <c r="C50" s="707" t="s">
        <v>103</v>
      </c>
      <c r="D50" s="707">
        <v>1153</v>
      </c>
      <c r="E50" s="707"/>
      <c r="F50" s="707"/>
      <c r="G50" s="6"/>
      <c r="H50" s="6"/>
      <c r="I50" s="6" t="s">
        <v>71</v>
      </c>
      <c r="J50" s="4"/>
      <c r="K50" s="4"/>
      <c r="L50" s="43"/>
      <c r="M50" s="4"/>
      <c r="N50" s="4" t="s">
        <v>67</v>
      </c>
      <c r="O50" s="44"/>
      <c r="P50" s="43"/>
      <c r="Q50" s="4"/>
      <c r="R50" s="4"/>
      <c r="S50" s="44"/>
      <c r="T50" s="4"/>
      <c r="U50" s="43"/>
      <c r="V50" s="4"/>
      <c r="W50" s="44" t="s">
        <v>67</v>
      </c>
      <c r="X50" s="4"/>
      <c r="Y50" s="4"/>
      <c r="Z50" s="4"/>
      <c r="AA50" s="4"/>
      <c r="AB50" s="4"/>
      <c r="AC50" s="4"/>
      <c r="AD50" s="43" t="s">
        <v>67</v>
      </c>
      <c r="AE50" s="4"/>
      <c r="AF50" s="45"/>
      <c r="AG50" s="43" t="s">
        <v>67</v>
      </c>
      <c r="AH50" s="4"/>
      <c r="AI50" s="45"/>
      <c r="AJ50" s="4" t="s">
        <v>93</v>
      </c>
      <c r="AK50" s="4"/>
      <c r="AL50" s="4"/>
      <c r="AM50" s="4"/>
      <c r="AN50" s="4"/>
      <c r="AO50" s="4"/>
      <c r="AP50" s="4"/>
      <c r="AQ50" s="4"/>
      <c r="AR50" s="4"/>
      <c r="AS50" s="4"/>
      <c r="AT50"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0.9</v>
      </c>
    </row>
    <row r="51" spans="1:46" x14ac:dyDescent="0.3">
      <c r="A51" s="19">
        <v>288224</v>
      </c>
      <c r="B51" s="19" t="s">
        <v>64</v>
      </c>
      <c r="C51" s="707" t="s">
        <v>103</v>
      </c>
      <c r="D51" s="707">
        <v>1153</v>
      </c>
      <c r="E51" s="707"/>
      <c r="F51" s="707"/>
      <c r="G51" s="6"/>
      <c r="H51" s="6"/>
      <c r="I51" s="6" t="s">
        <v>71</v>
      </c>
      <c r="J51" s="4"/>
      <c r="K51" s="4"/>
      <c r="L51" s="43"/>
      <c r="M51" s="4"/>
      <c r="N51" s="4" t="s">
        <v>67</v>
      </c>
      <c r="O51" s="44"/>
      <c r="P51" s="43"/>
      <c r="Q51" s="4"/>
      <c r="R51" s="4"/>
      <c r="S51" s="44"/>
      <c r="T51" s="4"/>
      <c r="U51" s="43"/>
      <c r="V51" s="4"/>
      <c r="W51" s="44" t="s">
        <v>67</v>
      </c>
      <c r="X51" s="4"/>
      <c r="Y51" s="4"/>
      <c r="Z51" s="4"/>
      <c r="AA51" s="4"/>
      <c r="AB51" s="4"/>
      <c r="AC51" s="4"/>
      <c r="AD51" s="43" t="s">
        <v>67</v>
      </c>
      <c r="AE51" s="4"/>
      <c r="AF51" s="45"/>
      <c r="AG51" s="43" t="s">
        <v>67</v>
      </c>
      <c r="AH51" s="4"/>
      <c r="AI51" s="45"/>
      <c r="AJ51" s="4" t="s">
        <v>93</v>
      </c>
      <c r="AK51" s="4"/>
      <c r="AL51" s="4"/>
      <c r="AM51" s="4"/>
      <c r="AN51" s="4"/>
      <c r="AO51" s="4"/>
      <c r="AP51" s="4"/>
      <c r="AQ51" s="4"/>
      <c r="AR51" s="4"/>
      <c r="AS51" s="4"/>
      <c r="AT51"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0.9</v>
      </c>
    </row>
    <row r="52" spans="1:46" x14ac:dyDescent="0.3">
      <c r="A52" s="22">
        <v>288324</v>
      </c>
      <c r="B52" s="22" t="s">
        <v>64</v>
      </c>
      <c r="C52" s="707" t="s">
        <v>84</v>
      </c>
      <c r="D52" s="707" t="s">
        <v>81</v>
      </c>
      <c r="E52" s="707"/>
      <c r="F52" s="3">
        <v>4500525799</v>
      </c>
      <c r="G52" s="205"/>
      <c r="H52" s="205"/>
      <c r="I52" s="225" t="s">
        <v>57</v>
      </c>
      <c r="J52" s="4"/>
      <c r="K52" s="4"/>
      <c r="L52" s="43" t="s">
        <v>67</v>
      </c>
      <c r="M52" s="4" t="s">
        <v>67</v>
      </c>
      <c r="N52" s="4" t="s">
        <v>67</v>
      </c>
      <c r="O52" s="44"/>
      <c r="P52" s="43" t="s">
        <v>67</v>
      </c>
      <c r="Q52" s="4" t="s">
        <v>67</v>
      </c>
      <c r="R52" s="4"/>
      <c r="S52" s="44" t="s">
        <v>67</v>
      </c>
      <c r="T52" s="4"/>
      <c r="U52" s="43"/>
      <c r="V52" s="4"/>
      <c r="W52" s="44" t="s">
        <v>67</v>
      </c>
      <c r="X52" s="4"/>
      <c r="Y52" s="4"/>
      <c r="Z52" s="4"/>
      <c r="AA52" s="4"/>
      <c r="AB52" s="4"/>
      <c r="AC52" s="4"/>
      <c r="AD52" s="43" t="s">
        <v>67</v>
      </c>
      <c r="AE52" s="4"/>
      <c r="AF52" s="45"/>
      <c r="AG52" s="43" t="s">
        <v>67</v>
      </c>
      <c r="AH52" s="4"/>
      <c r="AI52" s="45"/>
      <c r="AJ52" s="4" t="s">
        <v>105</v>
      </c>
      <c r="AK52" s="4" t="s">
        <v>93</v>
      </c>
      <c r="AL52" s="4"/>
      <c r="AM52" s="4"/>
      <c r="AN52" s="4"/>
      <c r="AO52" s="4"/>
      <c r="AP52" s="4"/>
      <c r="AQ52" s="4"/>
      <c r="AR52" s="4"/>
      <c r="AS52" s="4"/>
      <c r="AT52"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0.95454545454545459</v>
      </c>
    </row>
    <row r="53" spans="1:46" x14ac:dyDescent="0.3">
      <c r="A53" s="22">
        <v>288424</v>
      </c>
      <c r="B53" s="22" t="s">
        <v>64</v>
      </c>
      <c r="C53" s="707" t="s">
        <v>106</v>
      </c>
      <c r="D53" s="707">
        <v>24</v>
      </c>
      <c r="E53" s="707"/>
      <c r="F53" s="3">
        <v>4500528882</v>
      </c>
      <c r="G53" s="205"/>
      <c r="H53" s="205"/>
      <c r="I53" s="225" t="s">
        <v>57</v>
      </c>
      <c r="J53" s="4"/>
      <c r="K53" s="4"/>
      <c r="L53" s="43" t="s">
        <v>67</v>
      </c>
      <c r="M53" s="4" t="s">
        <v>67</v>
      </c>
      <c r="N53" s="4" t="s">
        <v>67</v>
      </c>
      <c r="O53" s="44"/>
      <c r="P53" s="43" t="s">
        <v>67</v>
      </c>
      <c r="Q53" s="4" t="s">
        <v>67</v>
      </c>
      <c r="R53" s="4" t="s">
        <v>67</v>
      </c>
      <c r="S53" s="44" t="s">
        <v>67</v>
      </c>
      <c r="T53" s="4"/>
      <c r="U53" s="43" t="s">
        <v>67</v>
      </c>
      <c r="V53" s="4" t="s">
        <v>67</v>
      </c>
      <c r="W53" s="44"/>
      <c r="X53" s="4" t="s">
        <v>67</v>
      </c>
      <c r="Y53" s="4" t="s">
        <v>67</v>
      </c>
      <c r="Z53" s="4" t="s">
        <v>67</v>
      </c>
      <c r="AA53" s="4" t="s">
        <v>67</v>
      </c>
      <c r="AB53" s="4"/>
      <c r="AC53" s="4"/>
      <c r="AD53" s="43" t="s">
        <v>74</v>
      </c>
      <c r="AE53" s="4" t="s">
        <v>74</v>
      </c>
      <c r="AF53" s="45"/>
      <c r="AG53" s="43" t="s">
        <v>74</v>
      </c>
      <c r="AH53" s="4"/>
      <c r="AI53" s="45"/>
      <c r="AJ53" s="4"/>
      <c r="AK53" s="4"/>
      <c r="AL53" s="4"/>
      <c r="AM53" s="4"/>
      <c r="AN53" s="4"/>
      <c r="AO53" s="4"/>
      <c r="AP53" s="4"/>
      <c r="AQ53" s="4"/>
      <c r="AR53" s="4"/>
      <c r="AS53" s="4"/>
      <c r="AT53"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0.8125</v>
      </c>
    </row>
    <row r="54" spans="1:46" x14ac:dyDescent="0.3">
      <c r="A54" s="22">
        <v>288524</v>
      </c>
      <c r="B54" s="22" t="s">
        <v>64</v>
      </c>
      <c r="C54" s="707" t="s">
        <v>69</v>
      </c>
      <c r="D54" s="707" t="s">
        <v>66</v>
      </c>
      <c r="E54" s="707"/>
      <c r="F54" s="707">
        <v>4500528753</v>
      </c>
      <c r="G54" s="6"/>
      <c r="H54" s="6"/>
      <c r="I54" s="225" t="s">
        <v>57</v>
      </c>
      <c r="J54" s="4"/>
      <c r="K54" s="4"/>
      <c r="L54" s="43" t="s">
        <v>67</v>
      </c>
      <c r="M54" s="4" t="s">
        <v>67</v>
      </c>
      <c r="N54" s="4" t="s">
        <v>67</v>
      </c>
      <c r="O54" s="44"/>
      <c r="P54" s="43"/>
      <c r="Q54" s="4"/>
      <c r="R54" s="4"/>
      <c r="S54" s="44"/>
      <c r="T54" s="4"/>
      <c r="U54" s="43" t="s">
        <v>67</v>
      </c>
      <c r="V54" s="4" t="s">
        <v>67</v>
      </c>
      <c r="W54" s="44" t="s">
        <v>67</v>
      </c>
      <c r="X54" s="4"/>
      <c r="Y54" s="4"/>
      <c r="Z54" s="4"/>
      <c r="AA54" s="4" t="s">
        <v>67</v>
      </c>
      <c r="AB54" s="4"/>
      <c r="AC54" s="4"/>
      <c r="AD54" s="43" t="s">
        <v>74</v>
      </c>
      <c r="AE54" s="4"/>
      <c r="AF54" s="45"/>
      <c r="AG54" s="43" t="s">
        <v>74</v>
      </c>
      <c r="AH54" s="4"/>
      <c r="AI54" s="45"/>
      <c r="AJ54" s="4"/>
      <c r="AK54" s="4"/>
      <c r="AL54" s="4" t="s">
        <v>74</v>
      </c>
      <c r="AM54" s="4" t="s">
        <v>74</v>
      </c>
      <c r="AN54" s="4"/>
      <c r="AO54" s="4" t="s">
        <v>74</v>
      </c>
      <c r="AP54" s="4"/>
      <c r="AQ54" s="4"/>
      <c r="AR54" s="4" t="s">
        <v>74</v>
      </c>
      <c r="AS54" s="4"/>
      <c r="AT54"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0.53846153846153844</v>
      </c>
    </row>
    <row r="55" spans="1:46" x14ac:dyDescent="0.3">
      <c r="A55" s="22">
        <v>288624</v>
      </c>
      <c r="B55" s="22" t="s">
        <v>68</v>
      </c>
      <c r="C55" s="707" t="s">
        <v>107</v>
      </c>
      <c r="D55" s="707" t="s">
        <v>83</v>
      </c>
      <c r="E55" s="707" t="s">
        <v>108</v>
      </c>
      <c r="F55" s="3">
        <v>4400586161</v>
      </c>
      <c r="G55" s="205"/>
      <c r="H55" s="205"/>
      <c r="I55" s="187" t="s">
        <v>57</v>
      </c>
      <c r="J55" s="4"/>
      <c r="K55" s="4"/>
      <c r="L55" s="43"/>
      <c r="M55" s="4"/>
      <c r="N55" s="4" t="s">
        <v>67</v>
      </c>
      <c r="O55" s="44"/>
      <c r="P55" s="43"/>
      <c r="Q55" s="4"/>
      <c r="R55" s="4"/>
      <c r="S55" s="44"/>
      <c r="T55" s="4"/>
      <c r="U55" s="43" t="s">
        <v>67</v>
      </c>
      <c r="V55" s="4" t="s">
        <v>67</v>
      </c>
      <c r="W55" s="44" t="s">
        <v>67</v>
      </c>
      <c r="X55" s="4"/>
      <c r="Y55" s="4"/>
      <c r="Z55" s="4"/>
      <c r="AA55" s="4"/>
      <c r="AB55" s="4"/>
      <c r="AC55" s="4"/>
      <c r="AD55" s="43" t="s">
        <v>67</v>
      </c>
      <c r="AE55" s="4"/>
      <c r="AF55" s="45"/>
      <c r="AG55" s="43" t="s">
        <v>67</v>
      </c>
      <c r="AH55" s="4"/>
      <c r="AI55" s="45"/>
      <c r="AJ55" s="4" t="s">
        <v>67</v>
      </c>
      <c r="AK55" s="4" t="s">
        <v>67</v>
      </c>
      <c r="AL55" s="4"/>
      <c r="AM55" s="4"/>
      <c r="AN55" s="4"/>
      <c r="AO55" s="4"/>
      <c r="AP55" s="4"/>
      <c r="AQ55" s="4"/>
      <c r="AR55" s="4"/>
      <c r="AS55" s="4"/>
      <c r="AT55"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56" spans="1:46" x14ac:dyDescent="0.3">
      <c r="A56" s="22">
        <v>288724</v>
      </c>
      <c r="B56" s="22" t="s">
        <v>68</v>
      </c>
      <c r="C56" s="707" t="s">
        <v>107</v>
      </c>
      <c r="D56" s="707" t="s">
        <v>83</v>
      </c>
      <c r="E56" s="707" t="s">
        <v>108</v>
      </c>
      <c r="F56" s="3">
        <v>4400586157</v>
      </c>
      <c r="G56" s="205"/>
      <c r="H56" s="205"/>
      <c r="I56" s="225" t="s">
        <v>57</v>
      </c>
      <c r="J56" s="4"/>
      <c r="K56" s="4"/>
      <c r="L56" s="43" t="s">
        <v>67</v>
      </c>
      <c r="M56" s="4" t="s">
        <v>67</v>
      </c>
      <c r="N56" s="4" t="s">
        <v>67</v>
      </c>
      <c r="O56" s="44"/>
      <c r="P56" s="43" t="s">
        <v>109</v>
      </c>
      <c r="Q56" s="4"/>
      <c r="R56" s="4"/>
      <c r="S56" s="44"/>
      <c r="T56" s="4"/>
      <c r="U56" s="43" t="s">
        <v>67</v>
      </c>
      <c r="V56" s="4" t="s">
        <v>67</v>
      </c>
      <c r="W56" s="44" t="s">
        <v>110</v>
      </c>
      <c r="X56" s="167" t="s">
        <v>67</v>
      </c>
      <c r="Y56" s="4" t="s">
        <v>67</v>
      </c>
      <c r="Z56" s="4" t="s">
        <v>67</v>
      </c>
      <c r="AA56" s="4" t="s">
        <v>67</v>
      </c>
      <c r="AB56" s="4"/>
      <c r="AC56" s="4"/>
      <c r="AD56" s="43" t="s">
        <v>74</v>
      </c>
      <c r="AE56" s="4"/>
      <c r="AF56" s="45"/>
      <c r="AG56" s="43" t="s">
        <v>74</v>
      </c>
      <c r="AH56" s="4"/>
      <c r="AI56" s="45"/>
      <c r="AJ56" s="4"/>
      <c r="AK56" s="4"/>
      <c r="AL56" s="4"/>
      <c r="AM56" s="4"/>
      <c r="AN56" s="4"/>
      <c r="AO56" s="4"/>
      <c r="AP56" s="4"/>
      <c r="AQ56" s="4"/>
      <c r="AR56" s="4"/>
      <c r="AS56" s="4"/>
      <c r="AT56"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0.81818181818181823</v>
      </c>
    </row>
    <row r="57" spans="1:46" x14ac:dyDescent="0.3">
      <c r="A57" s="22">
        <v>288824</v>
      </c>
      <c r="B57" s="22" t="s">
        <v>68</v>
      </c>
      <c r="C57" s="707" t="s">
        <v>79</v>
      </c>
      <c r="D57" s="707" t="s">
        <v>111</v>
      </c>
      <c r="E57" s="707"/>
      <c r="F57" s="707">
        <v>4400585966</v>
      </c>
      <c r="G57" s="6"/>
      <c r="H57" s="6"/>
      <c r="I57" s="6" t="s">
        <v>57</v>
      </c>
      <c r="J57" s="4"/>
      <c r="K57" s="4"/>
      <c r="L57" s="43"/>
      <c r="M57" s="4"/>
      <c r="N57" s="4"/>
      <c r="O57" s="44"/>
      <c r="P57" s="43"/>
      <c r="Q57" s="4"/>
      <c r="R57" s="4"/>
      <c r="S57" s="44"/>
      <c r="T57" s="4"/>
      <c r="U57" s="43"/>
      <c r="V57" s="4"/>
      <c r="W57" s="44"/>
      <c r="X57" s="4"/>
      <c r="Y57" s="4"/>
      <c r="Z57" s="4"/>
      <c r="AA57" s="4"/>
      <c r="AB57" s="4"/>
      <c r="AC57" s="4"/>
      <c r="AD57" s="43"/>
      <c r="AE57" s="4"/>
      <c r="AF57" s="45"/>
      <c r="AG57" s="43"/>
      <c r="AH57" s="4"/>
      <c r="AI57" s="45"/>
      <c r="AJ57" s="4"/>
      <c r="AK57" s="4"/>
      <c r="AL57" s="4"/>
      <c r="AM57" s="4"/>
      <c r="AN57" s="4"/>
      <c r="AO57" s="4"/>
      <c r="AP57" s="4"/>
      <c r="AQ57" s="4"/>
      <c r="AR57" s="4"/>
      <c r="AS57" s="4"/>
      <c r="AT57"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58" spans="1:46" x14ac:dyDescent="0.3">
      <c r="A58" s="22">
        <v>288924</v>
      </c>
      <c r="B58" s="22" t="s">
        <v>68</v>
      </c>
      <c r="C58" s="707" t="s">
        <v>79</v>
      </c>
      <c r="D58" s="707" t="s">
        <v>111</v>
      </c>
      <c r="E58" s="707"/>
      <c r="F58" s="707">
        <v>4400585971</v>
      </c>
      <c r="G58" s="6"/>
      <c r="H58" s="6"/>
      <c r="I58" s="6" t="s">
        <v>57</v>
      </c>
      <c r="J58" s="4"/>
      <c r="K58" s="4"/>
      <c r="L58" s="43"/>
      <c r="M58" s="4"/>
      <c r="N58" s="4"/>
      <c r="O58" s="44"/>
      <c r="P58" s="43"/>
      <c r="Q58" s="4"/>
      <c r="R58" s="4"/>
      <c r="S58" s="44"/>
      <c r="T58" s="4"/>
      <c r="U58" s="43"/>
      <c r="V58" s="4"/>
      <c r="W58" s="44"/>
      <c r="X58" s="4"/>
      <c r="Y58" s="4"/>
      <c r="Z58" s="4"/>
      <c r="AA58" s="4"/>
      <c r="AB58" s="4"/>
      <c r="AC58" s="4"/>
      <c r="AD58" s="43"/>
      <c r="AE58" s="4"/>
      <c r="AF58" s="45"/>
      <c r="AG58" s="43"/>
      <c r="AH58" s="4"/>
      <c r="AI58" s="45"/>
      <c r="AJ58" s="4"/>
      <c r="AK58" s="4"/>
      <c r="AL58" s="4"/>
      <c r="AM58" s="4"/>
      <c r="AN58" s="4"/>
      <c r="AO58" s="4"/>
      <c r="AP58" s="4"/>
      <c r="AQ58" s="4"/>
      <c r="AR58" s="4"/>
      <c r="AS58" s="4"/>
      <c r="AT58"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59" spans="1:46" x14ac:dyDescent="0.3">
      <c r="A59" s="22">
        <v>289024</v>
      </c>
      <c r="B59" s="22" t="s">
        <v>68</v>
      </c>
      <c r="C59" s="707" t="s">
        <v>80</v>
      </c>
      <c r="D59" s="707" t="s">
        <v>87</v>
      </c>
      <c r="E59" s="707"/>
      <c r="F59" s="3">
        <v>4400585961</v>
      </c>
      <c r="G59" s="205"/>
      <c r="H59" s="205"/>
      <c r="I59" s="6" t="s">
        <v>71</v>
      </c>
      <c r="J59" s="4"/>
      <c r="K59" s="4"/>
      <c r="L59" s="43" t="s">
        <v>74</v>
      </c>
      <c r="M59" s="4" t="s">
        <v>74</v>
      </c>
      <c r="N59" s="4" t="s">
        <v>74</v>
      </c>
      <c r="O59" s="44" t="s">
        <v>74</v>
      </c>
      <c r="P59" s="43"/>
      <c r="Q59" s="4"/>
      <c r="R59" s="4"/>
      <c r="S59" s="44"/>
      <c r="T59" s="4"/>
      <c r="U59" s="43"/>
      <c r="V59" s="4"/>
      <c r="W59" s="44" t="s">
        <v>93</v>
      </c>
      <c r="X59" s="4"/>
      <c r="Y59" s="4"/>
      <c r="Z59" s="4"/>
      <c r="AA59" s="4"/>
      <c r="AB59" s="4"/>
      <c r="AC59" s="4"/>
      <c r="AD59" s="43" t="s">
        <v>74</v>
      </c>
      <c r="AE59" s="4"/>
      <c r="AF59" s="45"/>
      <c r="AG59" s="43" t="s">
        <v>74</v>
      </c>
      <c r="AH59" s="4"/>
      <c r="AI59" s="45"/>
      <c r="AJ59" s="4"/>
      <c r="AK59" s="4"/>
      <c r="AL59" s="4"/>
      <c r="AM59" s="4"/>
      <c r="AN59" s="4"/>
      <c r="AO59" s="4"/>
      <c r="AP59" s="4"/>
      <c r="AQ59" s="4"/>
      <c r="AR59" s="4"/>
      <c r="AS59" s="4"/>
      <c r="AT59"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7.1428571428571425E-2</v>
      </c>
    </row>
    <row r="60" spans="1:46" x14ac:dyDescent="0.3">
      <c r="A60" s="22">
        <v>289124</v>
      </c>
      <c r="B60" s="22" t="s">
        <v>68</v>
      </c>
      <c r="C60" s="707" t="s">
        <v>98</v>
      </c>
      <c r="D60" s="707" t="s">
        <v>70</v>
      </c>
      <c r="E60" s="707"/>
      <c r="F60" s="3">
        <v>4400585958</v>
      </c>
      <c r="G60" s="205"/>
      <c r="H60" s="205"/>
      <c r="I60" s="6" t="s">
        <v>71</v>
      </c>
      <c r="J60" s="4"/>
      <c r="K60" s="4"/>
      <c r="L60" s="43"/>
      <c r="M60" s="4"/>
      <c r="N60" s="4"/>
      <c r="O60" s="44"/>
      <c r="P60" s="43"/>
      <c r="Q60" s="4"/>
      <c r="R60" s="4"/>
      <c r="S60" s="44"/>
      <c r="T60" s="4"/>
      <c r="U60" s="43"/>
      <c r="V60" s="4"/>
      <c r="W60" s="44"/>
      <c r="X60" s="4"/>
      <c r="Y60" s="4"/>
      <c r="Z60" s="4"/>
      <c r="AA60" s="4"/>
      <c r="AB60" s="4"/>
      <c r="AC60" s="4"/>
      <c r="AD60" s="43"/>
      <c r="AE60" s="4"/>
      <c r="AF60" s="45"/>
      <c r="AG60" s="43"/>
      <c r="AH60" s="4"/>
      <c r="AI60" s="45"/>
      <c r="AJ60" s="4" t="s">
        <v>67</v>
      </c>
      <c r="AK60" s="4" t="s">
        <v>67</v>
      </c>
      <c r="AL60" s="4"/>
      <c r="AM60" s="4"/>
      <c r="AN60" s="4"/>
      <c r="AO60" s="4"/>
      <c r="AP60" s="4"/>
      <c r="AQ60" s="4"/>
      <c r="AR60" s="4"/>
      <c r="AS60" s="4"/>
      <c r="AT60"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61" spans="1:46" x14ac:dyDescent="0.3">
      <c r="A61" s="22">
        <v>289224</v>
      </c>
      <c r="B61" s="22" t="s">
        <v>68</v>
      </c>
      <c r="C61" s="707" t="s">
        <v>86</v>
      </c>
      <c r="D61" s="707" t="s">
        <v>70</v>
      </c>
      <c r="E61" s="707"/>
      <c r="F61" s="707">
        <v>4400587007</v>
      </c>
      <c r="G61" s="6"/>
      <c r="H61" s="6"/>
      <c r="I61" s="187" t="s">
        <v>57</v>
      </c>
      <c r="J61" s="4"/>
      <c r="K61" s="4"/>
      <c r="L61" s="43" t="s">
        <v>67</v>
      </c>
      <c r="M61" s="4" t="s">
        <v>67</v>
      </c>
      <c r="N61" s="4" t="s">
        <v>67</v>
      </c>
      <c r="O61" s="44"/>
      <c r="P61" s="43"/>
      <c r="Q61" s="4"/>
      <c r="R61" s="4"/>
      <c r="S61" s="44"/>
      <c r="T61" s="4"/>
      <c r="U61" s="43" t="s">
        <v>67</v>
      </c>
      <c r="V61" s="4" t="s">
        <v>67</v>
      </c>
      <c r="W61" s="44" t="s">
        <v>67</v>
      </c>
      <c r="X61" s="4"/>
      <c r="Y61" s="4"/>
      <c r="Z61" s="4"/>
      <c r="AA61" s="4"/>
      <c r="AB61" s="4"/>
      <c r="AC61" s="4"/>
      <c r="AD61" s="43" t="s">
        <v>67</v>
      </c>
      <c r="AE61" s="4" t="s">
        <v>67</v>
      </c>
      <c r="AF61" s="45"/>
      <c r="AG61" s="43" t="s">
        <v>67</v>
      </c>
      <c r="AH61" s="4"/>
      <c r="AI61" s="45"/>
      <c r="AJ61" s="4" t="s">
        <v>67</v>
      </c>
      <c r="AK61" s="4" t="s">
        <v>67</v>
      </c>
      <c r="AL61" s="4"/>
      <c r="AM61" s="4"/>
      <c r="AN61" s="4"/>
      <c r="AO61" s="4"/>
      <c r="AP61" s="4"/>
      <c r="AQ61" s="4"/>
      <c r="AR61" s="4"/>
      <c r="AS61" s="4"/>
      <c r="AT61"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62" spans="1:46" x14ac:dyDescent="0.3">
      <c r="A62" s="22">
        <v>289324</v>
      </c>
      <c r="B62" s="22" t="s">
        <v>68</v>
      </c>
      <c r="C62" s="707" t="s">
        <v>86</v>
      </c>
      <c r="D62" s="707" t="s">
        <v>70</v>
      </c>
      <c r="E62" s="707"/>
      <c r="F62" s="707">
        <v>4400587006</v>
      </c>
      <c r="G62" s="6"/>
      <c r="H62" s="6"/>
      <c r="I62" s="187" t="s">
        <v>57</v>
      </c>
      <c r="J62" s="4"/>
      <c r="K62" s="4"/>
      <c r="L62" s="43" t="s">
        <v>67</v>
      </c>
      <c r="M62" s="4" t="s">
        <v>67</v>
      </c>
      <c r="N62" s="4" t="s">
        <v>67</v>
      </c>
      <c r="O62" s="44"/>
      <c r="P62" s="43"/>
      <c r="Q62" s="4"/>
      <c r="R62" s="4"/>
      <c r="S62" s="44"/>
      <c r="T62" s="4"/>
      <c r="U62" s="43" t="s">
        <v>67</v>
      </c>
      <c r="V62" s="4" t="s">
        <v>67</v>
      </c>
      <c r="W62" s="44" t="s">
        <v>67</v>
      </c>
      <c r="X62" s="4"/>
      <c r="Y62" s="4"/>
      <c r="Z62" s="4"/>
      <c r="AA62" s="4"/>
      <c r="AB62" s="4"/>
      <c r="AC62" s="4"/>
      <c r="AD62" s="43" t="s">
        <v>105</v>
      </c>
      <c r="AE62" s="4"/>
      <c r="AF62" s="45"/>
      <c r="AG62" s="43" t="s">
        <v>67</v>
      </c>
      <c r="AH62" s="4"/>
      <c r="AI62" s="45"/>
      <c r="AJ62" s="4" t="s">
        <v>67</v>
      </c>
      <c r="AK62" s="4" t="s">
        <v>67</v>
      </c>
      <c r="AL62" s="4"/>
      <c r="AM62" s="4"/>
      <c r="AN62" s="4"/>
      <c r="AO62" s="4"/>
      <c r="AP62" s="4"/>
      <c r="AQ62" s="4"/>
      <c r="AR62" s="4"/>
      <c r="AS62" s="4"/>
      <c r="AT62"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63" spans="1:46" x14ac:dyDescent="0.3">
      <c r="A63" s="19">
        <v>289424</v>
      </c>
      <c r="B63" s="19" t="s">
        <v>68</v>
      </c>
      <c r="C63" s="707" t="s">
        <v>112</v>
      </c>
      <c r="D63" s="707" t="s">
        <v>113</v>
      </c>
      <c r="E63" s="707"/>
      <c r="F63" s="707"/>
      <c r="G63" s="6"/>
      <c r="H63" s="6"/>
      <c r="I63" s="6" t="s">
        <v>62</v>
      </c>
      <c r="J63" s="4"/>
      <c r="K63" s="4"/>
      <c r="L63" s="43"/>
      <c r="M63" s="4"/>
      <c r="N63" s="4" t="s">
        <v>67</v>
      </c>
      <c r="O63" s="44"/>
      <c r="P63" s="43" t="s">
        <v>114</v>
      </c>
      <c r="Q63" s="4"/>
      <c r="R63" s="4"/>
      <c r="S63" s="44"/>
      <c r="T63" s="4"/>
      <c r="U63" s="43"/>
      <c r="V63" s="4"/>
      <c r="W63" s="44"/>
      <c r="X63" s="4"/>
      <c r="Y63" s="4"/>
      <c r="Z63" s="4"/>
      <c r="AA63" s="4"/>
      <c r="AB63" s="295"/>
      <c r="AC63" s="297"/>
      <c r="AD63" s="43"/>
      <c r="AE63" s="4"/>
      <c r="AF63" s="45"/>
      <c r="AG63" s="43"/>
      <c r="AH63" s="4"/>
      <c r="AI63" s="45"/>
      <c r="AJ63" s="4" t="s">
        <v>67</v>
      </c>
      <c r="AK63" s="4" t="s">
        <v>75</v>
      </c>
      <c r="AL63" s="4" t="s">
        <v>115</v>
      </c>
      <c r="AM63" s="4"/>
      <c r="AN63" s="4"/>
      <c r="AO63" s="4"/>
      <c r="AP63" s="4"/>
      <c r="AQ63" s="4"/>
      <c r="AR63" s="4"/>
      <c r="AS63" s="4"/>
      <c r="AT63"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0.68333333333333324</v>
      </c>
    </row>
    <row r="64" spans="1:46" x14ac:dyDescent="0.3">
      <c r="A64" s="19">
        <v>289524</v>
      </c>
      <c r="B64" s="19" t="s">
        <v>64</v>
      </c>
      <c r="C64" s="707" t="s">
        <v>80</v>
      </c>
      <c r="D64" s="707" t="s">
        <v>87</v>
      </c>
      <c r="E64" s="707"/>
      <c r="F64" s="707">
        <v>4500530643</v>
      </c>
      <c r="G64" s="6"/>
      <c r="H64" s="6"/>
      <c r="I64" s="187" t="s">
        <v>57</v>
      </c>
      <c r="J64" s="4"/>
      <c r="K64" s="4"/>
      <c r="L64" s="43"/>
      <c r="M64" s="4"/>
      <c r="N64" s="4" t="s">
        <v>67</v>
      </c>
      <c r="O64" s="44"/>
      <c r="P64" s="43"/>
      <c r="Q64" s="4"/>
      <c r="R64" s="4"/>
      <c r="S64" s="44"/>
      <c r="T64" s="4"/>
      <c r="U64" s="43"/>
      <c r="V64" s="4"/>
      <c r="W64" s="44"/>
      <c r="X64" s="4" t="s">
        <v>67</v>
      </c>
      <c r="Y64" s="4" t="s">
        <v>67</v>
      </c>
      <c r="Z64" s="4" t="s">
        <v>67</v>
      </c>
      <c r="AA64" s="4" t="s">
        <v>67</v>
      </c>
      <c r="AB64" s="4"/>
      <c r="AC64" s="4"/>
      <c r="AD64" s="43" t="s">
        <v>67</v>
      </c>
      <c r="AE64" s="4"/>
      <c r="AF64" s="45"/>
      <c r="AG64" s="43" t="s">
        <v>74</v>
      </c>
      <c r="AH64" s="4"/>
      <c r="AI64" s="45"/>
      <c r="AJ64" s="4" t="s">
        <v>75</v>
      </c>
      <c r="AK64" s="4" t="s">
        <v>74</v>
      </c>
      <c r="AL64" s="4"/>
      <c r="AM64" s="4"/>
      <c r="AN64" s="4"/>
      <c r="AO64" s="4"/>
      <c r="AP64" s="4"/>
      <c r="AQ64" s="4"/>
      <c r="AR64" s="4"/>
      <c r="AS64" s="4"/>
      <c r="AT64"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0.67222222222222217</v>
      </c>
    </row>
    <row r="65" spans="1:46" x14ac:dyDescent="0.3">
      <c r="A65" s="19">
        <v>289624</v>
      </c>
      <c r="B65" s="19" t="s">
        <v>64</v>
      </c>
      <c r="C65" s="707" t="s">
        <v>84</v>
      </c>
      <c r="D65" s="707" t="s">
        <v>116</v>
      </c>
      <c r="E65" s="707"/>
      <c r="F65" s="707">
        <v>4500530645</v>
      </c>
      <c r="G65" s="6"/>
      <c r="H65" s="6"/>
      <c r="I65" s="225" t="s">
        <v>57</v>
      </c>
      <c r="J65" s="4"/>
      <c r="K65" s="4"/>
      <c r="L65" s="43" t="s">
        <v>67</v>
      </c>
      <c r="M65" s="4" t="s">
        <v>67</v>
      </c>
      <c r="N65" s="4" t="s">
        <v>67</v>
      </c>
      <c r="O65" s="44" t="s">
        <v>67</v>
      </c>
      <c r="P65" s="43" t="s">
        <v>67</v>
      </c>
      <c r="Q65" s="4" t="s">
        <v>67</v>
      </c>
      <c r="R65" s="4"/>
      <c r="S65" s="44" t="s">
        <v>67</v>
      </c>
      <c r="T65" s="4" t="s">
        <v>67</v>
      </c>
      <c r="U65" s="43" t="s">
        <v>67</v>
      </c>
      <c r="V65" s="4" t="s">
        <v>67</v>
      </c>
      <c r="W65" s="44"/>
      <c r="X65" s="4" t="s">
        <v>67</v>
      </c>
      <c r="Y65" s="4" t="s">
        <v>67</v>
      </c>
      <c r="Z65" s="4" t="s">
        <v>67</v>
      </c>
      <c r="AA65" s="4" t="s">
        <v>67</v>
      </c>
      <c r="AB65" s="4"/>
      <c r="AC65" s="4"/>
      <c r="AD65" s="43" t="s">
        <v>67</v>
      </c>
      <c r="AE65" s="4" t="s">
        <v>67</v>
      </c>
      <c r="AF65" s="45"/>
      <c r="AG65" s="43" t="s">
        <v>67</v>
      </c>
      <c r="AH65" s="4"/>
      <c r="AI65" s="45"/>
      <c r="AJ65" s="4" t="s">
        <v>67</v>
      </c>
      <c r="AK65" s="4"/>
      <c r="AL65" s="4"/>
      <c r="AM65" s="4"/>
      <c r="AN65" s="4"/>
      <c r="AO65" s="4"/>
      <c r="AP65" s="4"/>
      <c r="AQ65" s="4"/>
      <c r="AR65" s="4"/>
      <c r="AS65" s="4"/>
      <c r="AT65"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66" spans="1:46" x14ac:dyDescent="0.3">
      <c r="A66" s="19">
        <v>289724</v>
      </c>
      <c r="B66" s="19" t="s">
        <v>64</v>
      </c>
      <c r="C66" s="707" t="s">
        <v>82</v>
      </c>
      <c r="D66" s="707" t="s">
        <v>83</v>
      </c>
      <c r="E66" s="707">
        <v>27</v>
      </c>
      <c r="F66" s="707">
        <v>4500530646</v>
      </c>
      <c r="G66" s="6"/>
      <c r="H66" s="6"/>
      <c r="I66" s="225" t="s">
        <v>71</v>
      </c>
      <c r="J66" s="4"/>
      <c r="K66" s="4"/>
      <c r="L66" s="43" t="s">
        <v>67</v>
      </c>
      <c r="M66" s="4" t="s">
        <v>67</v>
      </c>
      <c r="N66" s="4" t="s">
        <v>67</v>
      </c>
      <c r="O66" s="44"/>
      <c r="P66" s="43" t="s">
        <v>67</v>
      </c>
      <c r="Q66" s="4" t="s">
        <v>67</v>
      </c>
      <c r="R66" s="4" t="s">
        <v>67</v>
      </c>
      <c r="S66" s="44" t="s">
        <v>67</v>
      </c>
      <c r="T66" s="4"/>
      <c r="U66" s="43" t="s">
        <v>67</v>
      </c>
      <c r="V66" s="4" t="s">
        <v>67</v>
      </c>
      <c r="W66" s="44"/>
      <c r="X66" s="4" t="s">
        <v>67</v>
      </c>
      <c r="Y66" s="4" t="s">
        <v>67</v>
      </c>
      <c r="Z66" s="4" t="s">
        <v>67</v>
      </c>
      <c r="AA66" s="4" t="s">
        <v>67</v>
      </c>
      <c r="AB66" s="295"/>
      <c r="AC66" s="297"/>
      <c r="AD66" s="43" t="s">
        <v>67</v>
      </c>
      <c r="AE66" s="4"/>
      <c r="AF66" s="45"/>
      <c r="AG66" s="43" t="s">
        <v>67</v>
      </c>
      <c r="AH66" s="4"/>
      <c r="AI66" s="45"/>
      <c r="AJ66" s="4" t="s">
        <v>67</v>
      </c>
      <c r="AK66" s="4" t="s">
        <v>67</v>
      </c>
      <c r="AL66" s="4"/>
      <c r="AM66" s="4"/>
      <c r="AN66" s="4"/>
      <c r="AO66" s="4"/>
      <c r="AP66" s="4"/>
      <c r="AQ66" s="4"/>
      <c r="AR66" s="4"/>
      <c r="AS66" s="4"/>
      <c r="AT66"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67" spans="1:46" x14ac:dyDescent="0.3">
      <c r="A67" s="19">
        <v>289924</v>
      </c>
      <c r="B67" s="19" t="s">
        <v>68</v>
      </c>
      <c r="C67" s="707" t="s">
        <v>117</v>
      </c>
      <c r="D67" s="707" t="s">
        <v>78</v>
      </c>
      <c r="E67" s="707"/>
      <c r="F67" s="707"/>
      <c r="G67" s="6"/>
      <c r="H67" s="6"/>
      <c r="I67" s="6" t="s">
        <v>71</v>
      </c>
      <c r="J67" s="4"/>
      <c r="K67" s="4"/>
      <c r="L67" s="43"/>
      <c r="M67" s="4"/>
      <c r="N67" s="4"/>
      <c r="O67" s="44"/>
      <c r="P67" s="43" t="s">
        <v>67</v>
      </c>
      <c r="Q67" s="4" t="s">
        <v>67</v>
      </c>
      <c r="R67" s="4"/>
      <c r="S67" s="44"/>
      <c r="T67" s="4" t="s">
        <v>67</v>
      </c>
      <c r="U67" s="43"/>
      <c r="V67" s="4"/>
      <c r="W67" s="44"/>
      <c r="X67" s="4" t="s">
        <v>67</v>
      </c>
      <c r="Y67" s="4" t="s">
        <v>67</v>
      </c>
      <c r="Z67" s="4" t="s">
        <v>67</v>
      </c>
      <c r="AA67" s="4" t="s">
        <v>67</v>
      </c>
      <c r="AB67" s="4"/>
      <c r="AC67" s="4"/>
      <c r="AD67" s="43"/>
      <c r="AE67" s="4"/>
      <c r="AF67" s="45" t="s">
        <v>67</v>
      </c>
      <c r="AG67" s="43"/>
      <c r="AH67" s="4"/>
      <c r="AI67" s="45" t="s">
        <v>67</v>
      </c>
      <c r="AJ67" s="4" t="s">
        <v>67</v>
      </c>
      <c r="AK67" s="4" t="s">
        <v>67</v>
      </c>
      <c r="AL67" s="4"/>
      <c r="AM67" s="4"/>
      <c r="AN67" s="4"/>
      <c r="AO67" s="4"/>
      <c r="AP67" s="4"/>
      <c r="AQ67" s="4"/>
      <c r="AR67" s="4"/>
      <c r="AS67" s="4"/>
      <c r="AT67"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68" spans="1:46" x14ac:dyDescent="0.3">
      <c r="A68" s="19">
        <v>290324</v>
      </c>
      <c r="B68" s="19" t="s">
        <v>68</v>
      </c>
      <c r="C68" s="707" t="s">
        <v>118</v>
      </c>
      <c r="D68" s="707" t="s">
        <v>78</v>
      </c>
      <c r="E68" s="707"/>
      <c r="F68" s="707"/>
      <c r="G68" s="6"/>
      <c r="H68" s="6"/>
      <c r="I68" s="6" t="s">
        <v>62</v>
      </c>
      <c r="J68" s="4"/>
      <c r="K68" s="4"/>
      <c r="L68" s="43"/>
      <c r="M68" s="4"/>
      <c r="N68" s="4"/>
      <c r="O68" s="44"/>
      <c r="P68" s="43"/>
      <c r="Q68" s="4"/>
      <c r="R68" s="4"/>
      <c r="S68" s="44"/>
      <c r="T68" s="4"/>
      <c r="U68" s="43"/>
      <c r="V68" s="4"/>
      <c r="W68" s="44"/>
      <c r="X68" s="4"/>
      <c r="Y68" s="4"/>
      <c r="Z68" s="4"/>
      <c r="AA68" s="4"/>
      <c r="AB68" s="295"/>
      <c r="AC68" s="297"/>
      <c r="AD68" s="43"/>
      <c r="AE68" s="4"/>
      <c r="AF68" s="45"/>
      <c r="AG68" s="43"/>
      <c r="AH68" s="4"/>
      <c r="AI68" s="45"/>
      <c r="AJ68" s="4"/>
      <c r="AK68" s="4"/>
      <c r="AL68" s="4"/>
      <c r="AM68" s="4"/>
      <c r="AN68" s="4"/>
      <c r="AO68" s="4"/>
      <c r="AP68" s="4"/>
      <c r="AQ68" s="4"/>
      <c r="AR68" s="4"/>
      <c r="AS68" s="4"/>
      <c r="AT68"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69" spans="1:46" x14ac:dyDescent="0.3">
      <c r="A69" s="19">
        <v>290424</v>
      </c>
      <c r="B69" s="19" t="s">
        <v>68</v>
      </c>
      <c r="C69" s="707" t="s">
        <v>119</v>
      </c>
      <c r="D69" s="707" t="s">
        <v>78</v>
      </c>
      <c r="E69" s="707"/>
      <c r="F69" s="707"/>
      <c r="G69" s="6"/>
      <c r="H69" s="6"/>
      <c r="I69" s="6" t="s">
        <v>62</v>
      </c>
      <c r="J69" s="4"/>
      <c r="K69" s="4"/>
      <c r="L69" s="43"/>
      <c r="M69" s="4"/>
      <c r="N69" s="4"/>
      <c r="O69" s="44"/>
      <c r="P69" s="43"/>
      <c r="Q69" s="4"/>
      <c r="R69" s="4"/>
      <c r="S69" s="44"/>
      <c r="T69" s="4"/>
      <c r="U69" s="43"/>
      <c r="V69" s="4"/>
      <c r="W69" s="44"/>
      <c r="X69" s="4"/>
      <c r="Y69" s="4"/>
      <c r="Z69" s="4"/>
      <c r="AA69" s="4"/>
      <c r="AB69" s="295"/>
      <c r="AC69" s="297"/>
      <c r="AD69" s="43"/>
      <c r="AE69" s="4"/>
      <c r="AF69" s="45"/>
      <c r="AG69" s="43"/>
      <c r="AH69" s="4"/>
      <c r="AI69" s="45"/>
      <c r="AJ69" s="4"/>
      <c r="AK69" s="4"/>
      <c r="AL69" s="4"/>
      <c r="AM69" s="4"/>
      <c r="AN69" s="4"/>
      <c r="AO69" s="4"/>
      <c r="AP69" s="4"/>
      <c r="AQ69" s="4"/>
      <c r="AR69" s="4"/>
      <c r="AS69" s="4"/>
      <c r="AT69"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70" spans="1:46" x14ac:dyDescent="0.3">
      <c r="A70" s="19">
        <v>290524</v>
      </c>
      <c r="B70" s="19" t="s">
        <v>68</v>
      </c>
      <c r="C70" s="707" t="s">
        <v>120</v>
      </c>
      <c r="D70" s="707" t="s">
        <v>78</v>
      </c>
      <c r="E70" s="707"/>
      <c r="F70" s="707"/>
      <c r="G70" s="6"/>
      <c r="H70" s="6"/>
      <c r="I70" s="6" t="s">
        <v>62</v>
      </c>
      <c r="J70" s="4"/>
      <c r="K70" s="4"/>
      <c r="L70" s="43"/>
      <c r="M70" s="4"/>
      <c r="N70" s="4"/>
      <c r="O70" s="44"/>
      <c r="P70" s="43"/>
      <c r="Q70" s="4"/>
      <c r="R70" s="4"/>
      <c r="S70" s="44"/>
      <c r="T70" s="4"/>
      <c r="U70" s="43"/>
      <c r="V70" s="4"/>
      <c r="W70" s="44"/>
      <c r="X70" s="4"/>
      <c r="Y70" s="4"/>
      <c r="Z70" s="4"/>
      <c r="AA70" s="4"/>
      <c r="AB70" s="295"/>
      <c r="AC70" s="297"/>
      <c r="AD70" s="43"/>
      <c r="AE70" s="4"/>
      <c r="AF70" s="45"/>
      <c r="AG70" s="43"/>
      <c r="AH70" s="4"/>
      <c r="AI70" s="45"/>
      <c r="AJ70" s="4"/>
      <c r="AK70" s="4"/>
      <c r="AL70" s="4"/>
      <c r="AM70" s="4"/>
      <c r="AN70" s="4"/>
      <c r="AO70" s="4"/>
      <c r="AP70" s="4"/>
      <c r="AQ70" s="4"/>
      <c r="AR70" s="4"/>
      <c r="AS70" s="4"/>
      <c r="AT70"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71" spans="1:46" x14ac:dyDescent="0.3">
      <c r="A71" s="19">
        <v>290624</v>
      </c>
      <c r="B71" s="19" t="s">
        <v>68</v>
      </c>
      <c r="C71" s="707" t="s">
        <v>121</v>
      </c>
      <c r="D71" s="707" t="s">
        <v>111</v>
      </c>
      <c r="E71" s="707" t="s">
        <v>122</v>
      </c>
      <c r="F71" s="707">
        <v>4400587631</v>
      </c>
      <c r="G71" s="6"/>
      <c r="H71" s="6"/>
      <c r="I71" s="225" t="s">
        <v>57</v>
      </c>
      <c r="J71" s="4"/>
      <c r="K71" s="4"/>
      <c r="L71" s="43" t="s">
        <v>67</v>
      </c>
      <c r="M71" s="4" t="s">
        <v>67</v>
      </c>
      <c r="N71" s="4" t="s">
        <v>67</v>
      </c>
      <c r="O71" s="44"/>
      <c r="P71" s="43"/>
      <c r="Q71" s="4"/>
      <c r="R71" s="4"/>
      <c r="S71" s="44"/>
      <c r="T71" s="4"/>
      <c r="U71" s="43"/>
      <c r="V71" s="4"/>
      <c r="W71" s="44"/>
      <c r="X71" s="4" t="s">
        <v>67</v>
      </c>
      <c r="Y71" s="4" t="s">
        <v>67</v>
      </c>
      <c r="Z71" s="4" t="s">
        <v>67</v>
      </c>
      <c r="AA71" s="4" t="s">
        <v>67</v>
      </c>
      <c r="AB71" s="4"/>
      <c r="AC71" s="4"/>
      <c r="AD71" s="43" t="s">
        <v>67</v>
      </c>
      <c r="AE71" s="4" t="s">
        <v>67</v>
      </c>
      <c r="AF71" s="45"/>
      <c r="AG71" s="43" t="s">
        <v>74</v>
      </c>
      <c r="AH71" s="4"/>
      <c r="AI71" s="45"/>
      <c r="AJ71" s="4" t="s">
        <v>74</v>
      </c>
      <c r="AK71" s="4" t="s">
        <v>74</v>
      </c>
      <c r="AL71" s="4"/>
      <c r="AM71" s="4"/>
      <c r="AN71" s="4"/>
      <c r="AO71" s="4"/>
      <c r="AP71" s="4"/>
      <c r="AQ71" s="4"/>
      <c r="AR71" s="4"/>
      <c r="AS71" s="4"/>
      <c r="AT71"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0.75</v>
      </c>
    </row>
    <row r="72" spans="1:46" x14ac:dyDescent="0.3">
      <c r="A72" s="19">
        <v>290724</v>
      </c>
      <c r="B72" s="19" t="s">
        <v>68</v>
      </c>
      <c r="C72" s="707" t="s">
        <v>86</v>
      </c>
      <c r="D72" s="707" t="s">
        <v>123</v>
      </c>
      <c r="E72" s="707" t="s">
        <v>108</v>
      </c>
      <c r="F72" s="707">
        <v>4400587628</v>
      </c>
      <c r="G72" s="6"/>
      <c r="H72" s="6"/>
      <c r="I72" s="225" t="s">
        <v>71</v>
      </c>
      <c r="J72" s="4"/>
      <c r="K72" s="4"/>
      <c r="L72" s="43" t="s">
        <v>67</v>
      </c>
      <c r="M72" s="4" t="s">
        <v>67</v>
      </c>
      <c r="N72" s="4" t="s">
        <v>67</v>
      </c>
      <c r="O72" s="44"/>
      <c r="P72" s="43"/>
      <c r="Q72" s="4"/>
      <c r="R72" s="4"/>
      <c r="S72" s="44"/>
      <c r="T72" s="4"/>
      <c r="U72" s="43" t="s">
        <v>67</v>
      </c>
      <c r="V72" s="4" t="s">
        <v>67</v>
      </c>
      <c r="W72" s="44" t="s">
        <v>67</v>
      </c>
      <c r="X72" s="4"/>
      <c r="Y72" s="4"/>
      <c r="Z72" s="4"/>
      <c r="AA72" s="4"/>
      <c r="AB72" s="4"/>
      <c r="AC72" s="4"/>
      <c r="AD72" s="43" t="s">
        <v>74</v>
      </c>
      <c r="AE72" s="4"/>
      <c r="AF72" s="45"/>
      <c r="AG72" s="43" t="s">
        <v>74</v>
      </c>
      <c r="AH72" s="4"/>
      <c r="AI72" s="45"/>
      <c r="AJ72" s="4" t="s">
        <v>74</v>
      </c>
      <c r="AK72" s="4" t="s">
        <v>74</v>
      </c>
      <c r="AL72" s="4"/>
      <c r="AM72" s="4"/>
      <c r="AN72" s="4"/>
      <c r="AO72" s="4"/>
      <c r="AP72" s="4"/>
      <c r="AQ72" s="4"/>
      <c r="AR72" s="4"/>
      <c r="AS72" s="4" t="s">
        <v>124</v>
      </c>
      <c r="AT72"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0.6</v>
      </c>
    </row>
    <row r="73" spans="1:46" x14ac:dyDescent="0.3">
      <c r="A73" s="19">
        <v>290824</v>
      </c>
      <c r="B73" s="19" t="s">
        <v>68</v>
      </c>
      <c r="C73" s="707" t="s">
        <v>86</v>
      </c>
      <c r="D73" s="707" t="s">
        <v>123</v>
      </c>
      <c r="E73" s="707" t="s">
        <v>108</v>
      </c>
      <c r="F73" s="707">
        <v>4400587624</v>
      </c>
      <c r="G73" s="6"/>
      <c r="H73" s="6"/>
      <c r="I73" s="225" t="s">
        <v>71</v>
      </c>
      <c r="J73" s="4"/>
      <c r="K73" s="4"/>
      <c r="L73" s="43" t="s">
        <v>67</v>
      </c>
      <c r="M73" s="4" t="s">
        <v>67</v>
      </c>
      <c r="N73" s="4" t="s">
        <v>67</v>
      </c>
      <c r="O73" s="44"/>
      <c r="P73" s="43"/>
      <c r="Q73" s="4"/>
      <c r="R73" s="4"/>
      <c r="S73" s="44"/>
      <c r="T73" s="4"/>
      <c r="U73" s="43" t="s">
        <v>67</v>
      </c>
      <c r="V73" s="4" t="s">
        <v>67</v>
      </c>
      <c r="W73" s="44" t="s">
        <v>67</v>
      </c>
      <c r="X73" s="4"/>
      <c r="Y73" s="4"/>
      <c r="Z73" s="4"/>
      <c r="AA73" s="4"/>
      <c r="AB73" s="4"/>
      <c r="AC73" s="4"/>
      <c r="AD73" s="43" t="s">
        <v>74</v>
      </c>
      <c r="AE73" s="4"/>
      <c r="AF73" s="45"/>
      <c r="AG73" s="43" t="s">
        <v>74</v>
      </c>
      <c r="AH73" s="4"/>
      <c r="AI73" s="45"/>
      <c r="AJ73" s="4" t="s">
        <v>74</v>
      </c>
      <c r="AK73" s="4" t="s">
        <v>74</v>
      </c>
      <c r="AL73" s="4"/>
      <c r="AM73" s="4"/>
      <c r="AN73" s="4"/>
      <c r="AO73" s="4"/>
      <c r="AP73" s="4"/>
      <c r="AQ73" s="4"/>
      <c r="AR73" s="4"/>
      <c r="AS73" s="4" t="s">
        <v>124</v>
      </c>
      <c r="AT73"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0.6</v>
      </c>
    </row>
    <row r="74" spans="1:46" x14ac:dyDescent="0.3">
      <c r="A74" s="19">
        <v>290924</v>
      </c>
      <c r="B74" s="19" t="s">
        <v>68</v>
      </c>
      <c r="C74" s="707" t="s">
        <v>90</v>
      </c>
      <c r="D74" s="707" t="s">
        <v>81</v>
      </c>
      <c r="E74" s="707" t="s">
        <v>122</v>
      </c>
      <c r="F74" s="707">
        <v>4400587623</v>
      </c>
      <c r="G74" s="6"/>
      <c r="H74" s="6"/>
      <c r="I74" s="225" t="s">
        <v>57</v>
      </c>
      <c r="J74" s="4"/>
      <c r="K74" s="4"/>
      <c r="L74" s="43" t="s">
        <v>67</v>
      </c>
      <c r="M74" s="4" t="s">
        <v>67</v>
      </c>
      <c r="N74" s="4" t="s">
        <v>67</v>
      </c>
      <c r="O74" s="44"/>
      <c r="P74" s="43"/>
      <c r="Q74" s="4"/>
      <c r="R74" s="4"/>
      <c r="S74" s="44"/>
      <c r="T74" s="4"/>
      <c r="U74" s="43"/>
      <c r="V74" s="4"/>
      <c r="W74" s="44" t="s">
        <v>67</v>
      </c>
      <c r="X74" s="4"/>
      <c r="Y74" s="4"/>
      <c r="Z74" s="4"/>
      <c r="AA74" s="4"/>
      <c r="AB74" s="4"/>
      <c r="AC74" s="4"/>
      <c r="AD74" s="43" t="s">
        <v>67</v>
      </c>
      <c r="AE74" s="4"/>
      <c r="AF74" s="45"/>
      <c r="AG74" s="43" t="s">
        <v>67</v>
      </c>
      <c r="AH74" s="4"/>
      <c r="AI74" s="45"/>
      <c r="AJ74" s="4" t="s">
        <v>67</v>
      </c>
      <c r="AK74" s="4" t="s">
        <v>67</v>
      </c>
      <c r="AL74" s="4"/>
      <c r="AM74" s="4"/>
      <c r="AN74" s="4"/>
      <c r="AO74" s="4"/>
      <c r="AP74" s="4"/>
      <c r="AQ74" s="4"/>
      <c r="AR74" s="4"/>
      <c r="AS74" s="4"/>
      <c r="AT74"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75" spans="1:46" x14ac:dyDescent="0.3">
      <c r="A75" s="19">
        <v>291024</v>
      </c>
      <c r="B75" s="19" t="s">
        <v>68</v>
      </c>
      <c r="C75" s="707" t="s">
        <v>80</v>
      </c>
      <c r="D75" s="707" t="s">
        <v>87</v>
      </c>
      <c r="E75" s="707" t="s">
        <v>122</v>
      </c>
      <c r="F75" s="707">
        <v>4400587575</v>
      </c>
      <c r="G75" s="6"/>
      <c r="H75" s="6"/>
      <c r="I75" s="225" t="s">
        <v>57</v>
      </c>
      <c r="J75" s="4"/>
      <c r="K75" s="4"/>
      <c r="L75" s="43"/>
      <c r="M75" s="4"/>
      <c r="N75" s="4" t="s">
        <v>67</v>
      </c>
      <c r="O75" s="44"/>
      <c r="P75" s="43"/>
      <c r="Q75" s="4"/>
      <c r="R75" s="4"/>
      <c r="S75" s="44"/>
      <c r="T75" s="4"/>
      <c r="U75" s="43"/>
      <c r="V75" s="4"/>
      <c r="W75" s="44" t="s">
        <v>67</v>
      </c>
      <c r="X75" s="4"/>
      <c r="Y75" s="4"/>
      <c r="Z75" s="4"/>
      <c r="AA75" s="4"/>
      <c r="AB75" s="4"/>
      <c r="AC75" s="4"/>
      <c r="AD75" s="43" t="s">
        <v>67</v>
      </c>
      <c r="AE75" s="4" t="s">
        <v>67</v>
      </c>
      <c r="AF75" s="45"/>
      <c r="AG75" s="43" t="s">
        <v>125</v>
      </c>
      <c r="AH75" s="4"/>
      <c r="AI75" s="45"/>
      <c r="AJ75" s="4" t="s">
        <v>74</v>
      </c>
      <c r="AK75" s="4" t="s">
        <v>74</v>
      </c>
      <c r="AL75" s="4"/>
      <c r="AM75" s="4"/>
      <c r="AN75" s="4"/>
      <c r="AO75" s="4"/>
      <c r="AP75" s="4"/>
      <c r="AQ75" s="4"/>
      <c r="AR75" s="4"/>
      <c r="AS75" s="4"/>
      <c r="AT75"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0.5714285714285714</v>
      </c>
    </row>
    <row r="76" spans="1:46" x14ac:dyDescent="0.3">
      <c r="A76" s="19">
        <v>291124</v>
      </c>
      <c r="B76" s="19" t="s">
        <v>68</v>
      </c>
      <c r="C76" s="707" t="s">
        <v>84</v>
      </c>
      <c r="D76" s="707" t="s">
        <v>87</v>
      </c>
      <c r="E76" s="707"/>
      <c r="F76" s="707">
        <v>4400587576</v>
      </c>
      <c r="G76" s="6"/>
      <c r="H76" s="6"/>
      <c r="I76" s="225" t="s">
        <v>57</v>
      </c>
      <c r="J76" s="4"/>
      <c r="K76" s="4"/>
      <c r="L76" s="43" t="s">
        <v>67</v>
      </c>
      <c r="M76" s="4" t="s">
        <v>67</v>
      </c>
      <c r="N76" s="4" t="s">
        <v>67</v>
      </c>
      <c r="O76" s="44" t="s">
        <v>67</v>
      </c>
      <c r="P76" s="43" t="s">
        <v>67</v>
      </c>
      <c r="Q76" s="4" t="s">
        <v>67</v>
      </c>
      <c r="R76" s="4"/>
      <c r="S76" s="44" t="s">
        <v>67</v>
      </c>
      <c r="T76" s="4" t="s">
        <v>67</v>
      </c>
      <c r="U76" s="43" t="s">
        <v>67</v>
      </c>
      <c r="V76" s="4" t="s">
        <v>67</v>
      </c>
      <c r="W76" s="44"/>
      <c r="X76" s="4" t="s">
        <v>67</v>
      </c>
      <c r="Y76" s="4" t="s">
        <v>67</v>
      </c>
      <c r="Z76" s="4" t="s">
        <v>67</v>
      </c>
      <c r="AA76" s="4" t="s">
        <v>67</v>
      </c>
      <c r="AB76" s="4"/>
      <c r="AC76" s="4"/>
      <c r="AD76" s="43" t="s">
        <v>67</v>
      </c>
      <c r="AE76" s="4" t="s">
        <v>67</v>
      </c>
      <c r="AF76" s="45"/>
      <c r="AG76" s="43" t="s">
        <v>67</v>
      </c>
      <c r="AH76" s="4"/>
      <c r="AI76" s="45"/>
      <c r="AJ76" s="4" t="s">
        <v>67</v>
      </c>
      <c r="AK76" s="4" t="s">
        <v>67</v>
      </c>
      <c r="AL76" s="4"/>
      <c r="AM76" s="4"/>
      <c r="AN76" s="4"/>
      <c r="AO76" s="4"/>
      <c r="AP76" s="4"/>
      <c r="AQ76" s="4"/>
      <c r="AR76" s="4"/>
      <c r="AS76" s="4"/>
      <c r="AT76"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77" spans="1:46" x14ac:dyDescent="0.3">
      <c r="A77" s="19">
        <v>291224</v>
      </c>
      <c r="B77" s="19" t="s">
        <v>68</v>
      </c>
      <c r="C77" s="707" t="s">
        <v>106</v>
      </c>
      <c r="D77" s="707" t="s">
        <v>111</v>
      </c>
      <c r="E77" s="707" t="s">
        <v>122</v>
      </c>
      <c r="F77" s="707">
        <v>4400587580</v>
      </c>
      <c r="G77" s="6"/>
      <c r="H77" s="6"/>
      <c r="I77" s="225" t="s">
        <v>57</v>
      </c>
      <c r="J77" s="4"/>
      <c r="K77" s="4"/>
      <c r="L77" s="43" t="s">
        <v>67</v>
      </c>
      <c r="M77" s="4" t="s">
        <v>67</v>
      </c>
      <c r="N77" s="4" t="s">
        <v>67</v>
      </c>
      <c r="O77" s="44"/>
      <c r="P77" s="43"/>
      <c r="Q77" s="4"/>
      <c r="R77" s="4"/>
      <c r="S77" s="44"/>
      <c r="T77" s="4"/>
      <c r="U77" s="43" t="s">
        <v>67</v>
      </c>
      <c r="V77" s="4" t="s">
        <v>67</v>
      </c>
      <c r="W77" s="44" t="s">
        <v>67</v>
      </c>
      <c r="X77" s="4" t="s">
        <v>126</v>
      </c>
      <c r="Y77" s="4"/>
      <c r="Z77" s="4"/>
      <c r="AA77" s="4"/>
      <c r="AB77" s="4"/>
      <c r="AC77" s="4"/>
      <c r="AD77" s="43" t="s">
        <v>74</v>
      </c>
      <c r="AE77" s="4" t="s">
        <v>74</v>
      </c>
      <c r="AF77" s="45"/>
      <c r="AG77" s="43" t="s">
        <v>74</v>
      </c>
      <c r="AH77" s="4"/>
      <c r="AI77" s="45"/>
      <c r="AJ77" s="4" t="s">
        <v>74</v>
      </c>
      <c r="AK77" s="4" t="s">
        <v>74</v>
      </c>
      <c r="AL77" s="4"/>
      <c r="AM77" s="4"/>
      <c r="AN77" s="4"/>
      <c r="AO77" s="4"/>
      <c r="AP77" s="4"/>
      <c r="AQ77" s="4"/>
      <c r="AR77" s="4"/>
      <c r="AS77" s="4"/>
      <c r="AT77"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0.54545454545454541</v>
      </c>
    </row>
    <row r="78" spans="1:46" x14ac:dyDescent="0.3">
      <c r="A78" s="19">
        <v>291324</v>
      </c>
      <c r="B78" s="19" t="s">
        <v>68</v>
      </c>
      <c r="C78" s="707" t="s">
        <v>80</v>
      </c>
      <c r="D78" s="707" t="s">
        <v>87</v>
      </c>
      <c r="E78" s="707" t="s">
        <v>122</v>
      </c>
      <c r="F78" s="707">
        <v>4400587589</v>
      </c>
      <c r="G78" s="6"/>
      <c r="H78" s="6"/>
      <c r="I78" s="225" t="s">
        <v>71</v>
      </c>
      <c r="J78" s="4"/>
      <c r="K78" s="4"/>
      <c r="L78" s="43"/>
      <c r="M78" s="4"/>
      <c r="N78" s="4" t="s">
        <v>67</v>
      </c>
      <c r="O78" s="44"/>
      <c r="P78" s="43"/>
      <c r="Q78" s="4"/>
      <c r="R78" s="4"/>
      <c r="S78" s="44"/>
      <c r="T78" s="4"/>
      <c r="U78" s="43"/>
      <c r="V78" s="4"/>
      <c r="W78" s="44"/>
      <c r="X78" s="4" t="s">
        <v>67</v>
      </c>
      <c r="Y78" s="4" t="s">
        <v>67</v>
      </c>
      <c r="Z78" s="4" t="s">
        <v>67</v>
      </c>
      <c r="AA78" s="4" t="s">
        <v>67</v>
      </c>
      <c r="AB78" s="4" t="s">
        <v>67</v>
      </c>
      <c r="AC78" s="4"/>
      <c r="AD78" s="43" t="s">
        <v>67</v>
      </c>
      <c r="AE78" s="4"/>
      <c r="AF78" s="45"/>
      <c r="AG78" s="43"/>
      <c r="AH78" s="4"/>
      <c r="AI78" s="45" t="s">
        <v>67</v>
      </c>
      <c r="AJ78" s="4" t="s">
        <v>74</v>
      </c>
      <c r="AK78" s="4" t="s">
        <v>74</v>
      </c>
      <c r="AL78" s="4"/>
      <c r="AM78" s="4"/>
      <c r="AN78" s="4"/>
      <c r="AO78" s="4"/>
      <c r="AP78" s="4"/>
      <c r="AQ78" s="4"/>
      <c r="AR78" s="4"/>
      <c r="AS78" s="4"/>
      <c r="AT78"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v>
      </c>
    </row>
    <row r="79" spans="1:46" x14ac:dyDescent="0.3">
      <c r="A79" s="19">
        <v>291424</v>
      </c>
      <c r="B79" s="19" t="s">
        <v>68</v>
      </c>
      <c r="C79" s="707" t="s">
        <v>127</v>
      </c>
      <c r="D79" s="707" t="s">
        <v>78</v>
      </c>
      <c r="E79" s="707"/>
      <c r="F79" s="707"/>
      <c r="G79" s="6"/>
      <c r="H79" s="6"/>
      <c r="I79" s="6" t="s">
        <v>71</v>
      </c>
      <c r="J79" s="4"/>
      <c r="K79" s="4"/>
      <c r="L79" s="43" t="s">
        <v>67</v>
      </c>
      <c r="M79" s="4" t="s">
        <v>67</v>
      </c>
      <c r="N79" s="4" t="s">
        <v>67</v>
      </c>
      <c r="O79" s="44"/>
      <c r="P79" s="43"/>
      <c r="Q79" s="4"/>
      <c r="R79" s="4"/>
      <c r="S79" s="44"/>
      <c r="T79" s="4"/>
      <c r="U79" s="43" t="s">
        <v>67</v>
      </c>
      <c r="V79" s="4" t="s">
        <v>67</v>
      </c>
      <c r="W79" s="44"/>
      <c r="X79" s="4" t="s">
        <v>67</v>
      </c>
      <c r="Y79" s="4" t="s">
        <v>67</v>
      </c>
      <c r="Z79" s="4" t="s">
        <v>67</v>
      </c>
      <c r="AA79" s="4" t="s">
        <v>67</v>
      </c>
      <c r="AB79" s="4"/>
      <c r="AC79" s="4"/>
      <c r="AD79" s="43" t="s">
        <v>67</v>
      </c>
      <c r="AE79" s="4"/>
      <c r="AF79" s="45"/>
      <c r="AG79" s="43" t="s">
        <v>67</v>
      </c>
      <c r="AH79" s="4" t="s">
        <v>67</v>
      </c>
      <c r="AI79" s="45"/>
      <c r="AJ79" s="4" t="s">
        <v>67</v>
      </c>
      <c r="AK79" s="4" t="s">
        <v>67</v>
      </c>
      <c r="AL79" s="4"/>
      <c r="AM79" s="4"/>
      <c r="AN79" s="4"/>
      <c r="AO79" s="4"/>
      <c r="AP79" s="4"/>
      <c r="AQ79" s="4"/>
      <c r="AR79" s="4"/>
      <c r="AS79" s="4" t="s">
        <v>128</v>
      </c>
      <c r="AT79"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80" spans="1:46" x14ac:dyDescent="0.3">
      <c r="A80" s="19">
        <v>291524</v>
      </c>
      <c r="B80" s="19" t="s">
        <v>68</v>
      </c>
      <c r="C80" s="707" t="s">
        <v>84</v>
      </c>
      <c r="D80" s="707" t="s">
        <v>87</v>
      </c>
      <c r="E80" s="707"/>
      <c r="F80" s="707"/>
      <c r="G80" s="6"/>
      <c r="H80" s="6"/>
      <c r="I80" s="225" t="s">
        <v>62</v>
      </c>
      <c r="J80" s="4"/>
      <c r="K80" s="4"/>
      <c r="L80" s="43" t="s">
        <v>67</v>
      </c>
      <c r="M80" s="4" t="s">
        <v>67</v>
      </c>
      <c r="N80" s="4" t="s">
        <v>74</v>
      </c>
      <c r="O80" s="44" t="s">
        <v>75</v>
      </c>
      <c r="P80" s="43" t="s">
        <v>67</v>
      </c>
      <c r="Q80" s="4" t="s">
        <v>67</v>
      </c>
      <c r="R80" s="4" t="s">
        <v>67</v>
      </c>
      <c r="S80" s="44" t="s">
        <v>67</v>
      </c>
      <c r="T80" s="4" t="s">
        <v>67</v>
      </c>
      <c r="U80" s="43" t="s">
        <v>67</v>
      </c>
      <c r="V80" s="4" t="s">
        <v>67</v>
      </c>
      <c r="W80" s="44"/>
      <c r="X80" s="4" t="s">
        <v>67</v>
      </c>
      <c r="Y80" s="4" t="s">
        <v>67</v>
      </c>
      <c r="Z80" s="4" t="s">
        <v>67</v>
      </c>
      <c r="AA80" s="4" t="s">
        <v>67</v>
      </c>
      <c r="AB80" s="295"/>
      <c r="AC80" s="297"/>
      <c r="AD80" s="43" t="s">
        <v>74</v>
      </c>
      <c r="AE80" s="4" t="s">
        <v>74</v>
      </c>
      <c r="AF80" s="45"/>
      <c r="AG80" s="43" t="s">
        <v>74</v>
      </c>
      <c r="AH80" s="4"/>
      <c r="AI80" s="45"/>
      <c r="AJ80" s="4" t="s">
        <v>74</v>
      </c>
      <c r="AK80" s="4" t="s">
        <v>74</v>
      </c>
      <c r="AL80" s="4"/>
      <c r="AM80" s="4"/>
      <c r="AN80" s="4"/>
      <c r="AO80" s="4"/>
      <c r="AP80" s="4"/>
      <c r="AQ80" s="4"/>
      <c r="AR80" s="4"/>
      <c r="AS80" s="4" t="s">
        <v>129</v>
      </c>
      <c r="AT80"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0.65250000000000008</v>
      </c>
    </row>
    <row r="81" spans="1:46" x14ac:dyDescent="0.3">
      <c r="A81" s="19">
        <v>291624</v>
      </c>
      <c r="B81" s="19" t="s">
        <v>68</v>
      </c>
      <c r="C81" s="707" t="s">
        <v>80</v>
      </c>
      <c r="D81" s="707" t="s">
        <v>87</v>
      </c>
      <c r="E81" s="707"/>
      <c r="F81" s="707"/>
      <c r="G81" s="6"/>
      <c r="H81" s="6"/>
      <c r="I81" s="225" t="s">
        <v>57</v>
      </c>
      <c r="J81" s="4"/>
      <c r="K81" s="4"/>
      <c r="L81" s="43"/>
      <c r="M81" s="4"/>
      <c r="N81" s="4" t="s">
        <v>67</v>
      </c>
      <c r="O81" s="44"/>
      <c r="P81" s="43" t="s">
        <v>67</v>
      </c>
      <c r="Q81" s="4" t="s">
        <v>67</v>
      </c>
      <c r="R81" s="4" t="s">
        <v>67</v>
      </c>
      <c r="S81" s="44" t="s">
        <v>67</v>
      </c>
      <c r="T81" s="4"/>
      <c r="U81" s="43"/>
      <c r="V81" s="4"/>
      <c r="W81" s="44"/>
      <c r="X81" s="4" t="s">
        <v>67</v>
      </c>
      <c r="Y81" s="4" t="s">
        <v>67</v>
      </c>
      <c r="Z81" s="4" t="s">
        <v>67</v>
      </c>
      <c r="AA81" s="4" t="s">
        <v>67</v>
      </c>
      <c r="AB81" s="4"/>
      <c r="AC81" s="4"/>
      <c r="AD81" s="43" t="s">
        <v>67</v>
      </c>
      <c r="AE81" s="4"/>
      <c r="AF81" s="45"/>
      <c r="AG81" s="43"/>
      <c r="AH81" s="4"/>
      <c r="AI81" s="45" t="s">
        <v>67</v>
      </c>
      <c r="AJ81" s="4" t="s">
        <v>67</v>
      </c>
      <c r="AK81" s="4" t="s">
        <v>67</v>
      </c>
      <c r="AL81" s="4"/>
      <c r="AM81" s="4"/>
      <c r="AN81" s="4"/>
      <c r="AO81" s="4"/>
      <c r="AP81" s="4"/>
      <c r="AQ81" s="4"/>
      <c r="AR81" s="4"/>
      <c r="AS81" s="4"/>
      <c r="AT81"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82" spans="1:46" x14ac:dyDescent="0.3">
      <c r="A82" s="19">
        <v>291724</v>
      </c>
      <c r="B82" s="19" t="s">
        <v>68</v>
      </c>
      <c r="C82" s="707" t="s">
        <v>130</v>
      </c>
      <c r="D82" s="707" t="s">
        <v>70</v>
      </c>
      <c r="E82" s="707"/>
      <c r="F82" s="707">
        <v>4400588879</v>
      </c>
      <c r="G82" s="6"/>
      <c r="H82" s="6"/>
      <c r="I82" s="225" t="s">
        <v>57</v>
      </c>
      <c r="J82" s="4"/>
      <c r="K82" s="4"/>
      <c r="L82" s="43"/>
      <c r="M82" s="4"/>
      <c r="N82" s="4"/>
      <c r="O82" s="44"/>
      <c r="P82" s="43"/>
      <c r="Q82" s="4"/>
      <c r="R82" s="4"/>
      <c r="S82" s="44"/>
      <c r="T82" s="4"/>
      <c r="U82" s="43"/>
      <c r="V82" s="4"/>
      <c r="W82" s="44"/>
      <c r="X82" s="4"/>
      <c r="Y82" s="4"/>
      <c r="Z82" s="4"/>
      <c r="AA82" s="4"/>
      <c r="AB82" s="4"/>
      <c r="AC82" s="4"/>
      <c r="AD82" s="43" t="s">
        <v>109</v>
      </c>
      <c r="AE82" s="4"/>
      <c r="AF82" s="45"/>
      <c r="AG82" s="43"/>
      <c r="AH82" s="4"/>
      <c r="AI82" s="45"/>
      <c r="AJ82" s="4"/>
      <c r="AK82" s="4"/>
      <c r="AL82" s="4"/>
      <c r="AM82" s="4"/>
      <c r="AN82" s="4"/>
      <c r="AO82" s="4"/>
      <c r="AP82" s="4"/>
      <c r="AQ82" s="4"/>
      <c r="AR82" s="4"/>
      <c r="AS82" s="4"/>
      <c r="AT82"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83" spans="1:46" x14ac:dyDescent="0.3">
      <c r="A83" s="19">
        <v>291824</v>
      </c>
      <c r="B83" s="19" t="s">
        <v>68</v>
      </c>
      <c r="C83" s="707" t="s">
        <v>131</v>
      </c>
      <c r="D83" s="707" t="s">
        <v>70</v>
      </c>
      <c r="E83" s="707"/>
      <c r="F83" s="707">
        <v>4400588878</v>
      </c>
      <c r="G83" s="6"/>
      <c r="H83" s="6"/>
      <c r="I83" s="225" t="s">
        <v>57</v>
      </c>
      <c r="J83" s="4"/>
      <c r="K83" s="4"/>
      <c r="L83" s="43"/>
      <c r="M83" s="4"/>
      <c r="N83" s="4"/>
      <c r="O83" s="44"/>
      <c r="P83" s="43"/>
      <c r="Q83" s="4"/>
      <c r="R83" s="4"/>
      <c r="S83" s="44"/>
      <c r="T83" s="4"/>
      <c r="U83" s="43"/>
      <c r="V83" s="4"/>
      <c r="W83" s="44"/>
      <c r="X83" s="4"/>
      <c r="Y83" s="4"/>
      <c r="Z83" s="4"/>
      <c r="AA83" s="4"/>
      <c r="AB83" s="4"/>
      <c r="AC83" s="4"/>
      <c r="AD83" s="43"/>
      <c r="AE83" s="4"/>
      <c r="AF83" s="45"/>
      <c r="AG83" s="43"/>
      <c r="AH83" s="4"/>
      <c r="AI83" s="45"/>
      <c r="AJ83" s="4"/>
      <c r="AK83" s="4"/>
      <c r="AL83" s="4"/>
      <c r="AM83" s="4"/>
      <c r="AN83" s="4"/>
      <c r="AO83" s="4"/>
      <c r="AP83" s="4"/>
      <c r="AQ83" s="4"/>
      <c r="AR83" s="4"/>
      <c r="AS83" s="4"/>
      <c r="AT83"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84" spans="1:46" x14ac:dyDescent="0.3">
      <c r="A84" s="19">
        <v>291924</v>
      </c>
      <c r="B84" s="19" t="s">
        <v>68</v>
      </c>
      <c r="C84" s="707" t="s">
        <v>132</v>
      </c>
      <c r="D84" s="707" t="s">
        <v>133</v>
      </c>
      <c r="E84" s="707" t="s">
        <v>108</v>
      </c>
      <c r="F84" s="707">
        <v>4400587573</v>
      </c>
      <c r="G84" s="6"/>
      <c r="H84" s="6"/>
      <c r="I84" s="225" t="s">
        <v>57</v>
      </c>
      <c r="J84" s="4"/>
      <c r="K84" s="4"/>
      <c r="L84" s="43"/>
      <c r="M84" s="4"/>
      <c r="N84" s="4" t="s">
        <v>67</v>
      </c>
      <c r="O84" s="44"/>
      <c r="P84" s="43"/>
      <c r="Q84" s="4"/>
      <c r="R84" s="4"/>
      <c r="S84" s="44"/>
      <c r="T84" s="4"/>
      <c r="U84" s="43"/>
      <c r="V84" s="4"/>
      <c r="W84" s="4" t="s">
        <v>67</v>
      </c>
      <c r="X84" s="4"/>
      <c r="Y84" s="4"/>
      <c r="Z84" s="4"/>
      <c r="AA84" s="4"/>
      <c r="AB84" s="4"/>
      <c r="AC84" s="4"/>
      <c r="AD84" s="43" t="s">
        <v>67</v>
      </c>
      <c r="AE84" s="4"/>
      <c r="AF84" s="45"/>
      <c r="AG84" s="43" t="s">
        <v>67</v>
      </c>
      <c r="AH84" s="4" t="s">
        <v>67</v>
      </c>
      <c r="AI84" s="45"/>
      <c r="AJ84" s="4" t="s">
        <v>74</v>
      </c>
      <c r="AK84" s="4" t="s">
        <v>74</v>
      </c>
      <c r="AL84" s="4"/>
      <c r="AM84" s="4"/>
      <c r="AN84" s="4"/>
      <c r="AO84" s="4"/>
      <c r="AP84" s="4"/>
      <c r="AQ84" s="4"/>
      <c r="AR84" s="4"/>
      <c r="AS84" s="4"/>
      <c r="AT84"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0.7142857142857143</v>
      </c>
    </row>
    <row r="85" spans="1:46" x14ac:dyDescent="0.3">
      <c r="A85" s="19">
        <v>292024</v>
      </c>
      <c r="B85" s="19" t="s">
        <v>68</v>
      </c>
      <c r="C85" s="707" t="s">
        <v>84</v>
      </c>
      <c r="D85" s="707" t="s">
        <v>81</v>
      </c>
      <c r="E85" s="707" t="s">
        <v>122</v>
      </c>
      <c r="F85" s="707">
        <v>4400587584</v>
      </c>
      <c r="G85" s="6"/>
      <c r="H85" s="6"/>
      <c r="I85" s="225" t="s">
        <v>71</v>
      </c>
      <c r="J85" s="4"/>
      <c r="K85" s="4"/>
      <c r="L85" s="43" t="s">
        <v>67</v>
      </c>
      <c r="M85" s="4" t="s">
        <v>67</v>
      </c>
      <c r="N85" s="4" t="s">
        <v>67</v>
      </c>
      <c r="O85" s="44" t="s">
        <v>67</v>
      </c>
      <c r="P85" s="43"/>
      <c r="Q85" s="4"/>
      <c r="R85" s="4"/>
      <c r="S85" s="44"/>
      <c r="T85" s="4" t="s">
        <v>67</v>
      </c>
      <c r="U85" s="43"/>
      <c r="V85" s="4"/>
      <c r="W85" s="44"/>
      <c r="X85" s="4" t="s">
        <v>67</v>
      </c>
      <c r="Y85" s="4" t="s">
        <v>67</v>
      </c>
      <c r="Z85" s="4" t="s">
        <v>67</v>
      </c>
      <c r="AA85" s="4" t="s">
        <v>67</v>
      </c>
      <c r="AB85" s="4"/>
      <c r="AC85" s="4"/>
      <c r="AD85" s="43" t="s">
        <v>67</v>
      </c>
      <c r="AE85" s="4" t="s">
        <v>67</v>
      </c>
      <c r="AF85" s="45"/>
      <c r="AG85" s="43" t="s">
        <v>67</v>
      </c>
      <c r="AH85" s="4"/>
      <c r="AI85" s="45"/>
      <c r="AJ85" s="4" t="s">
        <v>67</v>
      </c>
      <c r="AK85" s="4" t="s">
        <v>67</v>
      </c>
      <c r="AL85" s="4"/>
      <c r="AM85" s="4"/>
      <c r="AN85" s="4"/>
      <c r="AO85" s="4"/>
      <c r="AP85" s="4"/>
      <c r="AQ85" s="4"/>
      <c r="AR85" s="4"/>
      <c r="AS85" s="4"/>
      <c r="AT85"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86" spans="1:46" x14ac:dyDescent="0.3">
      <c r="A86" s="19">
        <v>292124</v>
      </c>
      <c r="B86" s="19" t="s">
        <v>68</v>
      </c>
      <c r="C86" s="707" t="s">
        <v>90</v>
      </c>
      <c r="D86" s="707">
        <v>24</v>
      </c>
      <c r="E86" s="707">
        <v>27</v>
      </c>
      <c r="F86" s="707">
        <v>4400588269</v>
      </c>
      <c r="G86" s="6"/>
      <c r="H86" s="6"/>
      <c r="I86" s="205" t="s">
        <v>57</v>
      </c>
      <c r="J86" s="4" t="s">
        <v>134</v>
      </c>
      <c r="K86" s="4"/>
      <c r="L86" s="43"/>
      <c r="M86" s="4"/>
      <c r="N86" s="4" t="s">
        <v>67</v>
      </c>
      <c r="O86" s="44"/>
      <c r="P86" s="43" t="s">
        <v>67</v>
      </c>
      <c r="Q86" s="4" t="s">
        <v>67</v>
      </c>
      <c r="R86" s="4"/>
      <c r="S86" s="44" t="s">
        <v>67</v>
      </c>
      <c r="T86" s="4"/>
      <c r="U86" s="43" t="s">
        <v>67</v>
      </c>
      <c r="V86" s="4" t="s">
        <v>67</v>
      </c>
      <c r="W86" s="44"/>
      <c r="X86" s="4" t="s">
        <v>67</v>
      </c>
      <c r="Y86" s="4" t="s">
        <v>67</v>
      </c>
      <c r="Z86" s="4" t="s">
        <v>67</v>
      </c>
      <c r="AA86" s="4" t="s">
        <v>67</v>
      </c>
      <c r="AB86" s="295" t="s">
        <v>67</v>
      </c>
      <c r="AC86" s="297"/>
      <c r="AD86" s="43" t="s">
        <v>67</v>
      </c>
      <c r="AE86" s="4" t="s">
        <v>67</v>
      </c>
      <c r="AF86" s="45"/>
      <c r="AG86" s="43" t="s">
        <v>67</v>
      </c>
      <c r="AH86" s="4"/>
      <c r="AI86" s="45"/>
      <c r="AJ86" s="4" t="s">
        <v>67</v>
      </c>
      <c r="AK86" s="4" t="s">
        <v>67</v>
      </c>
      <c r="AL86" s="4"/>
      <c r="AM86" s="4"/>
      <c r="AN86" s="4"/>
      <c r="AO86" s="4"/>
      <c r="AP86" s="4"/>
      <c r="AQ86" s="4"/>
      <c r="AR86" s="4"/>
      <c r="AS86" s="4"/>
      <c r="AT86"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87" spans="1:46" x14ac:dyDescent="0.3">
      <c r="A87" s="19">
        <v>292224</v>
      </c>
      <c r="B87" s="19" t="s">
        <v>68</v>
      </c>
      <c r="C87" s="707" t="s">
        <v>100</v>
      </c>
      <c r="D87" s="707" t="s">
        <v>111</v>
      </c>
      <c r="E87" s="707" t="s">
        <v>122</v>
      </c>
      <c r="F87" s="707">
        <v>4400538270</v>
      </c>
      <c r="G87" s="6"/>
      <c r="H87" s="6"/>
      <c r="I87" s="205" t="s">
        <v>71</v>
      </c>
      <c r="J87" s="4"/>
      <c r="K87" s="4"/>
      <c r="L87" s="43" t="s">
        <v>67</v>
      </c>
      <c r="M87" s="4" t="s">
        <v>67</v>
      </c>
      <c r="N87" s="4" t="s">
        <v>67</v>
      </c>
      <c r="O87" s="44"/>
      <c r="P87" s="43"/>
      <c r="Q87" s="4"/>
      <c r="R87" s="4"/>
      <c r="S87" s="44"/>
      <c r="T87" s="4"/>
      <c r="U87" s="43"/>
      <c r="V87" s="4"/>
      <c r="W87" s="44" t="s">
        <v>67</v>
      </c>
      <c r="X87" s="4" t="s">
        <v>135</v>
      </c>
      <c r="Y87" s="4"/>
      <c r="Z87" s="4"/>
      <c r="AA87" s="4"/>
      <c r="AB87" s="4"/>
      <c r="AC87" s="4"/>
      <c r="AD87" s="43" t="s">
        <v>67</v>
      </c>
      <c r="AE87" s="4"/>
      <c r="AF87" s="45"/>
      <c r="AG87" s="43" t="s">
        <v>67</v>
      </c>
      <c r="AH87" s="4"/>
      <c r="AI87" s="45"/>
      <c r="AJ87" s="4" t="s">
        <v>67</v>
      </c>
      <c r="AK87" s="4" t="s">
        <v>67</v>
      </c>
      <c r="AL87" s="4"/>
      <c r="AM87" s="4"/>
      <c r="AN87" s="4"/>
      <c r="AO87" s="4"/>
      <c r="AP87" s="4"/>
      <c r="AQ87" s="4"/>
      <c r="AR87" s="4"/>
      <c r="AS87" s="4" t="s">
        <v>136</v>
      </c>
      <c r="AT87"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88" spans="1:46" x14ac:dyDescent="0.3">
      <c r="A88" s="19">
        <v>292324</v>
      </c>
      <c r="B88" s="19" t="s">
        <v>68</v>
      </c>
      <c r="C88" s="707" t="s">
        <v>80</v>
      </c>
      <c r="D88" s="707" t="s">
        <v>81</v>
      </c>
      <c r="E88" s="707" t="s">
        <v>122</v>
      </c>
      <c r="F88" s="707">
        <v>4400588271</v>
      </c>
      <c r="G88" s="6"/>
      <c r="H88" s="6"/>
      <c r="I88" s="225" t="s">
        <v>57</v>
      </c>
      <c r="J88" s="4"/>
      <c r="K88" s="4"/>
      <c r="L88" s="43"/>
      <c r="M88" s="4"/>
      <c r="N88" s="4" t="s">
        <v>67</v>
      </c>
      <c r="O88" s="44" t="s">
        <v>67</v>
      </c>
      <c r="P88" s="43"/>
      <c r="Q88" s="4"/>
      <c r="R88" s="4"/>
      <c r="S88" s="44"/>
      <c r="T88" s="4" t="s">
        <v>67</v>
      </c>
      <c r="U88" s="43" t="s">
        <v>67</v>
      </c>
      <c r="V88" s="4" t="s">
        <v>67</v>
      </c>
      <c r="W88" s="44" t="s">
        <v>67</v>
      </c>
      <c r="X88" s="4"/>
      <c r="Y88" s="4"/>
      <c r="Z88" s="4" t="s">
        <v>109</v>
      </c>
      <c r="AA88" s="4" t="s">
        <v>109</v>
      </c>
      <c r="AB88" s="4"/>
      <c r="AC88" s="4"/>
      <c r="AD88" s="43" t="s">
        <v>67</v>
      </c>
      <c r="AE88" s="4"/>
      <c r="AF88" s="45"/>
      <c r="AG88" s="43" t="s">
        <v>67</v>
      </c>
      <c r="AH88" s="4"/>
      <c r="AI88" s="45"/>
      <c r="AJ88" s="4" t="s">
        <v>74</v>
      </c>
      <c r="AK88" s="4" t="s">
        <v>74</v>
      </c>
      <c r="AL88" s="4"/>
      <c r="AM88" s="4"/>
      <c r="AN88" s="4"/>
      <c r="AO88" s="4"/>
      <c r="AP88" s="4"/>
      <c r="AQ88" s="4"/>
      <c r="AR88" s="4"/>
      <c r="AS88" s="4"/>
      <c r="AT88"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v>
      </c>
    </row>
    <row r="89" spans="1:46" x14ac:dyDescent="0.3">
      <c r="A89" s="19">
        <v>292424</v>
      </c>
      <c r="B89" s="19" t="s">
        <v>68</v>
      </c>
      <c r="C89" s="707" t="s">
        <v>65</v>
      </c>
      <c r="D89" s="707" t="s">
        <v>70</v>
      </c>
      <c r="E89" s="707">
        <v>29</v>
      </c>
      <c r="F89" s="707">
        <v>4400588656</v>
      </c>
      <c r="G89" s="6"/>
      <c r="H89" s="6"/>
      <c r="I89" s="225" t="s">
        <v>57</v>
      </c>
      <c r="J89" s="4">
        <v>10</v>
      </c>
      <c r="K89" s="4"/>
      <c r="L89" s="43" t="s">
        <v>67</v>
      </c>
      <c r="M89" s="4" t="s">
        <v>67</v>
      </c>
      <c r="N89" s="4" t="s">
        <v>67</v>
      </c>
      <c r="O89" s="44"/>
      <c r="P89" s="43" t="s">
        <v>67</v>
      </c>
      <c r="Q89" s="4" t="s">
        <v>67</v>
      </c>
      <c r="R89" s="4"/>
      <c r="S89" s="44" t="s">
        <v>67</v>
      </c>
      <c r="T89" s="4"/>
      <c r="U89" s="43" t="s">
        <v>67</v>
      </c>
      <c r="V89" s="4" t="s">
        <v>67</v>
      </c>
      <c r="W89" s="9" t="s">
        <v>67</v>
      </c>
      <c r="X89" s="4"/>
      <c r="Y89" s="4"/>
      <c r="Z89" s="4"/>
      <c r="AA89" s="4"/>
      <c r="AB89" s="295"/>
      <c r="AC89" s="297"/>
      <c r="AD89" s="43" t="s">
        <v>67</v>
      </c>
      <c r="AE89" s="4"/>
      <c r="AF89" s="45"/>
      <c r="AG89" s="43" t="s">
        <v>67</v>
      </c>
      <c r="AH89" s="4"/>
      <c r="AI89" s="45"/>
      <c r="AJ89" s="4" t="s">
        <v>67</v>
      </c>
      <c r="AK89" s="4" t="s">
        <v>74</v>
      </c>
      <c r="AL89" s="4"/>
      <c r="AM89" s="4"/>
      <c r="AN89" s="4"/>
      <c r="AO89" s="4"/>
      <c r="AP89" s="4"/>
      <c r="AQ89" s="4"/>
      <c r="AR89" s="4"/>
      <c r="AS89" s="4"/>
      <c r="AT89"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0.92307692307692313</v>
      </c>
    </row>
    <row r="90" spans="1:46" x14ac:dyDescent="0.3">
      <c r="A90" s="19">
        <v>292524</v>
      </c>
      <c r="B90" s="19" t="s">
        <v>68</v>
      </c>
      <c r="C90" s="707" t="s">
        <v>86</v>
      </c>
      <c r="D90" s="707" t="s">
        <v>70</v>
      </c>
      <c r="E90" s="707"/>
      <c r="F90" s="707">
        <v>4400588869</v>
      </c>
      <c r="G90" s="6"/>
      <c r="H90" s="6"/>
      <c r="I90" s="225" t="s">
        <v>57</v>
      </c>
      <c r="J90" s="4"/>
      <c r="K90" s="4"/>
      <c r="L90" s="43" t="s">
        <v>67</v>
      </c>
      <c r="M90" s="4" t="s">
        <v>67</v>
      </c>
      <c r="N90" s="4" t="s">
        <v>67</v>
      </c>
      <c r="O90" s="44"/>
      <c r="P90" s="43"/>
      <c r="Q90" s="4"/>
      <c r="R90" s="4"/>
      <c r="S90" s="44"/>
      <c r="T90" s="4"/>
      <c r="U90" s="43" t="s">
        <v>67</v>
      </c>
      <c r="V90" s="4" t="s">
        <v>67</v>
      </c>
      <c r="W90" s="44" t="s">
        <v>67</v>
      </c>
      <c r="X90" s="4"/>
      <c r="Y90" s="4"/>
      <c r="Z90" s="4"/>
      <c r="AA90" s="4"/>
      <c r="AB90" s="4"/>
      <c r="AC90" s="4"/>
      <c r="AD90" s="43" t="s">
        <v>67</v>
      </c>
      <c r="AE90" s="4"/>
      <c r="AF90" s="45"/>
      <c r="AG90" s="43" t="s">
        <v>67</v>
      </c>
      <c r="AH90" s="4"/>
      <c r="AI90" s="45"/>
      <c r="AJ90" s="4" t="s">
        <v>67</v>
      </c>
      <c r="AK90" s="4" t="s">
        <v>67</v>
      </c>
      <c r="AL90" s="4"/>
      <c r="AM90" s="4"/>
      <c r="AN90" s="4"/>
      <c r="AO90" s="4"/>
      <c r="AP90" s="4"/>
      <c r="AQ90" s="4"/>
      <c r="AR90" s="4"/>
      <c r="AS90" s="4"/>
      <c r="AT90"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91" spans="1:46" x14ac:dyDescent="0.3">
      <c r="A91" s="19">
        <v>292624</v>
      </c>
      <c r="B91" s="19" t="s">
        <v>68</v>
      </c>
      <c r="C91" s="707" t="s">
        <v>86</v>
      </c>
      <c r="D91" s="707" t="s">
        <v>70</v>
      </c>
      <c r="E91" s="707"/>
      <c r="F91" s="707">
        <v>4400588867</v>
      </c>
      <c r="G91" s="6"/>
      <c r="H91" s="6"/>
      <c r="I91" s="225" t="s">
        <v>57</v>
      </c>
      <c r="J91" s="4"/>
      <c r="K91" s="4"/>
      <c r="L91" s="43" t="s">
        <v>67</v>
      </c>
      <c r="M91" s="4" t="s">
        <v>67</v>
      </c>
      <c r="N91" s="4" t="s">
        <v>67</v>
      </c>
      <c r="O91" s="44"/>
      <c r="P91" s="43"/>
      <c r="Q91" s="4"/>
      <c r="R91" s="4"/>
      <c r="S91" s="44"/>
      <c r="T91" s="4"/>
      <c r="U91" s="43" t="s">
        <v>67</v>
      </c>
      <c r="V91" s="4" t="s">
        <v>67</v>
      </c>
      <c r="W91" s="44" t="s">
        <v>67</v>
      </c>
      <c r="X91" s="4"/>
      <c r="Y91" s="4"/>
      <c r="Z91" s="4"/>
      <c r="AA91" s="4"/>
      <c r="AB91" s="4"/>
      <c r="AC91" s="4"/>
      <c r="AD91" s="43" t="s">
        <v>67</v>
      </c>
      <c r="AE91" s="4" t="s">
        <v>67</v>
      </c>
      <c r="AF91" s="45"/>
      <c r="AG91" s="43" t="s">
        <v>67</v>
      </c>
      <c r="AH91" s="4"/>
      <c r="AI91" s="45"/>
      <c r="AJ91" s="4" t="s">
        <v>67</v>
      </c>
      <c r="AK91" s="4" t="s">
        <v>67</v>
      </c>
      <c r="AL91" s="4"/>
      <c r="AM91" s="4"/>
      <c r="AN91" s="4"/>
      <c r="AO91" s="4"/>
      <c r="AP91" s="4"/>
      <c r="AQ91" s="4"/>
      <c r="AR91" s="4"/>
      <c r="AS91" s="4"/>
      <c r="AT91"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92" spans="1:46" ht="15" thickBot="1" x14ac:dyDescent="0.35">
      <c r="A92" s="19">
        <v>292724</v>
      </c>
      <c r="B92" s="19" t="s">
        <v>68</v>
      </c>
      <c r="C92" s="707" t="s">
        <v>86</v>
      </c>
      <c r="D92" s="707" t="s">
        <v>70</v>
      </c>
      <c r="E92" s="707"/>
      <c r="F92" s="707">
        <v>4400588865</v>
      </c>
      <c r="G92" s="6"/>
      <c r="H92" s="6"/>
      <c r="I92" s="225" t="s">
        <v>57</v>
      </c>
      <c r="J92" s="4"/>
      <c r="K92" s="4"/>
      <c r="L92" s="47"/>
      <c r="M92" s="48"/>
      <c r="N92" s="48" t="s">
        <v>67</v>
      </c>
      <c r="O92" s="49"/>
      <c r="P92" s="47"/>
      <c r="Q92" s="48"/>
      <c r="R92" s="48"/>
      <c r="S92" s="49"/>
      <c r="T92" s="48"/>
      <c r="U92" s="47" t="s">
        <v>67</v>
      </c>
      <c r="V92" s="48" t="s">
        <v>67</v>
      </c>
      <c r="W92" s="49" t="s">
        <v>67</v>
      </c>
      <c r="X92" s="48"/>
      <c r="Y92" s="48"/>
      <c r="Z92" s="48"/>
      <c r="AA92" s="4"/>
      <c r="AB92" s="48"/>
      <c r="AC92" s="48"/>
      <c r="AD92" s="47" t="s">
        <v>67</v>
      </c>
      <c r="AE92" s="48" t="s">
        <v>67</v>
      </c>
      <c r="AF92" s="50"/>
      <c r="AG92" s="47" t="s">
        <v>67</v>
      </c>
      <c r="AH92" s="48"/>
      <c r="AI92" s="50"/>
      <c r="AJ92" s="4" t="s">
        <v>67</v>
      </c>
      <c r="AK92" s="4" t="s">
        <v>67</v>
      </c>
      <c r="AL92" s="4"/>
      <c r="AM92" s="4"/>
      <c r="AN92" s="4"/>
      <c r="AO92" s="4"/>
      <c r="AP92" s="4"/>
      <c r="AQ92" s="4"/>
      <c r="AR92" s="4"/>
      <c r="AS92" s="4"/>
      <c r="AT92"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93" spans="1:46" x14ac:dyDescent="0.3">
      <c r="A93" s="19">
        <v>292824</v>
      </c>
      <c r="B93" s="19" t="s">
        <v>64</v>
      </c>
      <c r="C93" s="707" t="s">
        <v>84</v>
      </c>
      <c r="D93" s="707" t="s">
        <v>116</v>
      </c>
      <c r="E93" s="707">
        <v>12</v>
      </c>
      <c r="F93" s="707">
        <v>4500530644</v>
      </c>
      <c r="G93" s="6"/>
      <c r="H93" s="6"/>
      <c r="I93" s="225" t="s">
        <v>57</v>
      </c>
      <c r="J93" s="4"/>
      <c r="K93" s="4"/>
      <c r="L93" s="8" t="s">
        <v>67</v>
      </c>
      <c r="M93" t="s">
        <v>67</v>
      </c>
      <c r="N93" t="s">
        <v>67</v>
      </c>
      <c r="O93" s="9" t="s">
        <v>67</v>
      </c>
      <c r="P93" s="8" t="s">
        <v>67</v>
      </c>
      <c r="Q93" t="s">
        <v>67</v>
      </c>
      <c r="R93" t="s">
        <v>67</v>
      </c>
      <c r="S93" s="9" t="s">
        <v>67</v>
      </c>
      <c r="T93" t="s">
        <v>67</v>
      </c>
      <c r="U93" s="8" t="s">
        <v>67</v>
      </c>
      <c r="V93" t="s">
        <v>67</v>
      </c>
      <c r="W93" s="9"/>
      <c r="X93" t="s">
        <v>67</v>
      </c>
      <c r="Y93" t="s">
        <v>67</v>
      </c>
      <c r="Z93" t="s">
        <v>67</v>
      </c>
      <c r="AA93" t="s">
        <v>67</v>
      </c>
      <c r="AB93" s="296" t="s">
        <v>67</v>
      </c>
      <c r="AC93" s="298"/>
      <c r="AD93" s="8" t="s">
        <v>67</v>
      </c>
      <c r="AE93" t="s">
        <v>67</v>
      </c>
      <c r="AF93" s="13"/>
      <c r="AG93" s="8" t="s">
        <v>74</v>
      </c>
      <c r="AI93" s="13"/>
      <c r="AT93"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0.94736842105263153</v>
      </c>
    </row>
    <row r="94" spans="1:46" x14ac:dyDescent="0.3">
      <c r="A94" s="19">
        <v>292924</v>
      </c>
      <c r="B94" s="19" t="s">
        <v>64</v>
      </c>
      <c r="C94" s="707" t="s">
        <v>82</v>
      </c>
      <c r="D94" s="707" t="s">
        <v>137</v>
      </c>
      <c r="E94" s="707">
        <v>29</v>
      </c>
      <c r="F94" s="707">
        <v>4500531305</v>
      </c>
      <c r="G94" s="6" t="s">
        <v>138</v>
      </c>
      <c r="H94" s="6"/>
      <c r="I94" s="225" t="s">
        <v>57</v>
      </c>
      <c r="J94" s="4"/>
      <c r="K94" s="4"/>
      <c r="L94" s="8"/>
      <c r="N94" t="s">
        <v>67</v>
      </c>
      <c r="O94" s="9"/>
      <c r="P94" s="8"/>
      <c r="S94" s="9"/>
      <c r="U94" s="8" t="s">
        <v>67</v>
      </c>
      <c r="V94" t="s">
        <v>67</v>
      </c>
      <c r="W94" s="9"/>
      <c r="X94" t="s">
        <v>67</v>
      </c>
      <c r="Y94" t="s">
        <v>67</v>
      </c>
      <c r="Z94" t="s">
        <v>67</v>
      </c>
      <c r="AA94" t="s">
        <v>67</v>
      </c>
      <c r="AB94" s="296" t="s">
        <v>67</v>
      </c>
      <c r="AC94" s="298"/>
      <c r="AD94" s="8" t="s">
        <v>67</v>
      </c>
      <c r="AF94" s="13"/>
      <c r="AG94" s="8" t="s">
        <v>67</v>
      </c>
      <c r="AI94" s="13"/>
      <c r="AJ94" t="s">
        <v>74</v>
      </c>
      <c r="AK94" t="s">
        <v>74</v>
      </c>
      <c r="AT94"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0.83333333333333337</v>
      </c>
    </row>
    <row r="95" spans="1:46" x14ac:dyDescent="0.3">
      <c r="A95" s="19">
        <v>293024</v>
      </c>
      <c r="B95" s="19" t="s">
        <v>64</v>
      </c>
      <c r="C95" s="707" t="s">
        <v>98</v>
      </c>
      <c r="D95" s="707" t="s">
        <v>66</v>
      </c>
      <c r="E95" s="707"/>
      <c r="F95" s="707">
        <v>4500531281</v>
      </c>
      <c r="G95" s="6"/>
      <c r="H95" s="6"/>
      <c r="I95" s="205" t="s">
        <v>57</v>
      </c>
      <c r="J95" s="4"/>
      <c r="K95" s="4"/>
      <c r="L95" s="8"/>
      <c r="N95" t="s">
        <v>67</v>
      </c>
      <c r="O95" s="9"/>
      <c r="P95" s="8"/>
      <c r="S95" s="9"/>
      <c r="U95" s="8"/>
      <c r="W95" s="9"/>
      <c r="AD95" s="8" t="s">
        <v>74</v>
      </c>
      <c r="AF95" s="13"/>
      <c r="AG95" s="8" t="s">
        <v>74</v>
      </c>
      <c r="AI95" s="13"/>
      <c r="AT95"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0.33333333333333331</v>
      </c>
    </row>
    <row r="96" spans="1:46" x14ac:dyDescent="0.3">
      <c r="A96" s="19">
        <v>293124</v>
      </c>
      <c r="B96" s="19" t="s">
        <v>64</v>
      </c>
      <c r="C96" s="707" t="s">
        <v>86</v>
      </c>
      <c r="D96" s="707" t="s">
        <v>116</v>
      </c>
      <c r="E96" s="707"/>
      <c r="F96" s="707">
        <v>4500531308</v>
      </c>
      <c r="G96" s="6"/>
      <c r="H96" s="6"/>
      <c r="I96" s="225" t="s">
        <v>57</v>
      </c>
      <c r="J96" s="4"/>
      <c r="K96" s="4"/>
      <c r="L96" s="43" t="s">
        <v>67</v>
      </c>
      <c r="M96" s="4" t="s">
        <v>67</v>
      </c>
      <c r="N96" s="4" t="s">
        <v>67</v>
      </c>
      <c r="O96" s="9"/>
      <c r="P96" s="8"/>
      <c r="S96" s="9"/>
      <c r="U96" s="8"/>
      <c r="W96" s="9" t="s">
        <v>67</v>
      </c>
      <c r="AD96" s="8" t="s">
        <v>67</v>
      </c>
      <c r="AF96" s="13"/>
      <c r="AG96" s="8" t="s">
        <v>67</v>
      </c>
      <c r="AI96" s="13"/>
      <c r="AJ96" t="s">
        <v>67</v>
      </c>
      <c r="AK96" t="s">
        <v>67</v>
      </c>
      <c r="AT96"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97" spans="1:46" x14ac:dyDescent="0.3">
      <c r="A97" s="51">
        <v>293224</v>
      </c>
      <c r="B97" s="51" t="s">
        <v>64</v>
      </c>
      <c r="C97" s="707" t="s">
        <v>86</v>
      </c>
      <c r="D97" s="707" t="s">
        <v>66</v>
      </c>
      <c r="E97" s="52"/>
      <c r="F97" s="52">
        <v>4500531279</v>
      </c>
      <c r="G97" s="340"/>
      <c r="H97" s="340"/>
      <c r="I97" s="225" t="s">
        <v>57</v>
      </c>
      <c r="J97" s="4"/>
      <c r="K97" s="4"/>
      <c r="L97" s="8" t="s">
        <v>67</v>
      </c>
      <c r="M97" t="s">
        <v>67</v>
      </c>
      <c r="N97" t="s">
        <v>67</v>
      </c>
      <c r="O97" s="9"/>
      <c r="P97" s="8"/>
      <c r="S97" s="9"/>
      <c r="U97" s="8" t="s">
        <v>67</v>
      </c>
      <c r="V97" t="s">
        <v>67</v>
      </c>
      <c r="W97" s="9" t="s">
        <v>67</v>
      </c>
      <c r="AD97" s="8" t="s">
        <v>67</v>
      </c>
      <c r="AE97" t="s">
        <v>67</v>
      </c>
      <c r="AF97" s="13"/>
      <c r="AG97" s="8" t="s">
        <v>67</v>
      </c>
      <c r="AI97" s="13"/>
      <c r="AJ97" t="s">
        <v>67</v>
      </c>
      <c r="AK97" t="s">
        <v>67</v>
      </c>
      <c r="AT97"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98" spans="1:46" x14ac:dyDescent="0.3">
      <c r="A98" s="19">
        <v>293324</v>
      </c>
      <c r="B98" s="19" t="s">
        <v>64</v>
      </c>
      <c r="C98" s="707" t="s">
        <v>86</v>
      </c>
      <c r="D98" s="707" t="s">
        <v>70</v>
      </c>
      <c r="E98" s="707"/>
      <c r="F98" s="707">
        <v>4500533511</v>
      </c>
      <c r="G98" s="6"/>
      <c r="H98" s="6"/>
      <c r="I98" s="225" t="s">
        <v>57</v>
      </c>
      <c r="J98" s="4"/>
      <c r="K98" s="4"/>
      <c r="L98" s="8" t="s">
        <v>67</v>
      </c>
      <c r="M98" t="s">
        <v>67</v>
      </c>
      <c r="N98" t="s">
        <v>67</v>
      </c>
      <c r="O98" s="9"/>
      <c r="P98" s="8"/>
      <c r="S98" s="9"/>
      <c r="U98" s="8" t="s">
        <v>67</v>
      </c>
      <c r="V98" t="s">
        <v>67</v>
      </c>
      <c r="W98" s="9" t="s">
        <v>67</v>
      </c>
      <c r="AD98" s="8" t="s">
        <v>67</v>
      </c>
      <c r="AE98" t="s">
        <v>67</v>
      </c>
      <c r="AF98" s="13"/>
      <c r="AG98" s="8"/>
      <c r="AI98" s="13" t="s">
        <v>74</v>
      </c>
      <c r="AJ98" t="s">
        <v>74</v>
      </c>
      <c r="AK98" t="s">
        <v>74</v>
      </c>
      <c r="AT98"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0.72727272727272729</v>
      </c>
    </row>
    <row r="99" spans="1:46" x14ac:dyDescent="0.3">
      <c r="A99" s="19">
        <v>293424</v>
      </c>
      <c r="B99" s="19" t="s">
        <v>64</v>
      </c>
      <c r="C99" s="707" t="s">
        <v>86</v>
      </c>
      <c r="D99" s="707" t="s">
        <v>139</v>
      </c>
      <c r="E99" s="707"/>
      <c r="F99" s="707">
        <v>4500533683</v>
      </c>
      <c r="G99" s="6"/>
      <c r="H99" s="6"/>
      <c r="I99" s="225" t="s">
        <v>57</v>
      </c>
      <c r="J99" s="4"/>
      <c r="K99" s="4"/>
      <c r="L99" s="8"/>
      <c r="O99" s="9"/>
      <c r="P99" s="8"/>
      <c r="S99" s="9"/>
      <c r="U99" s="8"/>
      <c r="W99" s="9"/>
      <c r="AD99" s="8"/>
      <c r="AF99" s="13"/>
      <c r="AG99" s="8"/>
      <c r="AI99" s="13"/>
      <c r="AJ99" t="s">
        <v>67</v>
      </c>
      <c r="AT99"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100" spans="1:46" x14ac:dyDescent="0.3">
      <c r="A100" s="19">
        <v>293524</v>
      </c>
      <c r="B100" s="19" t="s">
        <v>68</v>
      </c>
      <c r="C100" s="707" t="s">
        <v>84</v>
      </c>
      <c r="D100" s="707" t="s">
        <v>81</v>
      </c>
      <c r="E100" s="707">
        <v>2</v>
      </c>
      <c r="F100" s="707">
        <v>4400589268</v>
      </c>
      <c r="G100" s="6"/>
      <c r="H100" s="6"/>
      <c r="I100" s="225" t="s">
        <v>57</v>
      </c>
      <c r="J100" s="4">
        <v>6</v>
      </c>
      <c r="K100" s="4"/>
      <c r="L100" s="8"/>
      <c r="M100" t="s">
        <v>67</v>
      </c>
      <c r="N100" t="s">
        <v>67</v>
      </c>
      <c r="O100" s="9"/>
      <c r="P100" s="8" t="s">
        <v>67</v>
      </c>
      <c r="Q100" t="s">
        <v>67</v>
      </c>
      <c r="S100" s="9" t="s">
        <v>67</v>
      </c>
      <c r="U100" s="8" t="s">
        <v>67</v>
      </c>
      <c r="V100" t="s">
        <v>67</v>
      </c>
      <c r="W100" s="9"/>
      <c r="X100" t="s">
        <v>67</v>
      </c>
      <c r="Y100" t="s">
        <v>67</v>
      </c>
      <c r="Z100" t="s">
        <v>67</v>
      </c>
      <c r="AA100" t="s">
        <v>67</v>
      </c>
      <c r="AB100" s="296" t="s">
        <v>67</v>
      </c>
      <c r="AC100" s="298"/>
      <c r="AD100" s="8" t="s">
        <v>67</v>
      </c>
      <c r="AE100" t="s">
        <v>67</v>
      </c>
      <c r="AF100" s="13"/>
      <c r="AG100" s="8" t="s">
        <v>67</v>
      </c>
      <c r="AI100" s="13"/>
      <c r="AJ100" t="s">
        <v>74</v>
      </c>
      <c r="AK100" t="s">
        <v>74</v>
      </c>
      <c r="AT100"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0.88235294117647056</v>
      </c>
    </row>
    <row r="101" spans="1:46" x14ac:dyDescent="0.3">
      <c r="A101" s="19">
        <v>293624</v>
      </c>
      <c r="B101" s="19" t="s">
        <v>68</v>
      </c>
      <c r="C101" s="707" t="s">
        <v>84</v>
      </c>
      <c r="D101" s="707" t="s">
        <v>85</v>
      </c>
      <c r="E101" s="707">
        <v>29</v>
      </c>
      <c r="F101" s="707">
        <v>4400589585</v>
      </c>
      <c r="G101" s="6"/>
      <c r="H101" s="6"/>
      <c r="I101" s="225" t="s">
        <v>57</v>
      </c>
      <c r="J101" s="4">
        <v>6</v>
      </c>
      <c r="K101" s="4"/>
      <c r="L101" s="8" t="s">
        <v>67</v>
      </c>
      <c r="M101" t="s">
        <v>67</v>
      </c>
      <c r="N101" t="s">
        <v>67</v>
      </c>
      <c r="O101" s="9" t="s">
        <v>67</v>
      </c>
      <c r="P101" s="8" t="s">
        <v>67</v>
      </c>
      <c r="Q101" t="s">
        <v>67</v>
      </c>
      <c r="R101" t="s">
        <v>67</v>
      </c>
      <c r="S101" s="9" t="s">
        <v>67</v>
      </c>
      <c r="T101" t="s">
        <v>67</v>
      </c>
      <c r="U101" s="8" t="s">
        <v>67</v>
      </c>
      <c r="V101" t="s">
        <v>67</v>
      </c>
      <c r="W101" s="9" t="s">
        <v>67</v>
      </c>
      <c r="AB101" s="296"/>
      <c r="AC101" s="298"/>
      <c r="AD101" s="8" t="s">
        <v>67</v>
      </c>
      <c r="AE101" t="s">
        <v>67</v>
      </c>
      <c r="AF101" s="13"/>
      <c r="AG101" s="8" t="s">
        <v>67</v>
      </c>
      <c r="AI101" s="13"/>
      <c r="AJ101" t="s">
        <v>74</v>
      </c>
      <c r="AK101" t="s">
        <v>74</v>
      </c>
      <c r="AT101"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0.88235294117647056</v>
      </c>
    </row>
    <row r="102" spans="1:46" x14ac:dyDescent="0.3">
      <c r="A102" s="19">
        <v>293724</v>
      </c>
      <c r="B102" s="19" t="s">
        <v>68</v>
      </c>
      <c r="C102" s="707" t="s">
        <v>86</v>
      </c>
      <c r="D102" s="707" t="s">
        <v>140</v>
      </c>
      <c r="E102" s="707">
        <v>8</v>
      </c>
      <c r="F102" s="707">
        <v>4400589586</v>
      </c>
      <c r="G102" s="6"/>
      <c r="H102" s="6"/>
      <c r="I102" s="225" t="s">
        <v>57</v>
      </c>
      <c r="J102" s="4"/>
      <c r="K102" s="4"/>
      <c r="L102" s="8" t="s">
        <v>67</v>
      </c>
      <c r="M102" t="s">
        <v>67</v>
      </c>
      <c r="N102" t="s">
        <v>67</v>
      </c>
      <c r="O102" s="9"/>
      <c r="P102" s="8"/>
      <c r="S102" s="9"/>
      <c r="U102" s="8" t="s">
        <v>67</v>
      </c>
      <c r="V102" t="s">
        <v>67</v>
      </c>
      <c r="W102" s="9" t="s">
        <v>67</v>
      </c>
      <c r="AD102" s="8" t="s">
        <v>67</v>
      </c>
      <c r="AF102" s="13"/>
      <c r="AG102" s="8" t="s">
        <v>67</v>
      </c>
      <c r="AI102" s="13"/>
      <c r="AJ102" t="s">
        <v>67</v>
      </c>
      <c r="AK102" t="s">
        <v>67</v>
      </c>
      <c r="AT102"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103" spans="1:46" x14ac:dyDescent="0.3">
      <c r="A103" s="19">
        <v>293824</v>
      </c>
      <c r="B103" s="19" t="s">
        <v>64</v>
      </c>
      <c r="C103" s="707" t="s">
        <v>141</v>
      </c>
      <c r="D103" s="707">
        <v>24</v>
      </c>
      <c r="E103" s="707">
        <v>12</v>
      </c>
      <c r="F103" s="707">
        <v>4500533310</v>
      </c>
      <c r="G103" s="6"/>
      <c r="H103" s="6"/>
      <c r="I103" s="225" t="s">
        <v>57</v>
      </c>
      <c r="J103" s="4"/>
      <c r="K103" s="4"/>
      <c r="L103" s="8" t="s">
        <v>67</v>
      </c>
      <c r="M103" t="s">
        <v>67</v>
      </c>
      <c r="N103" t="s">
        <v>67</v>
      </c>
      <c r="O103" s="9"/>
      <c r="P103" s="8"/>
      <c r="S103" s="9"/>
      <c r="U103" s="8" t="s">
        <v>67</v>
      </c>
      <c r="V103" t="s">
        <v>67</v>
      </c>
      <c r="W103" s="9"/>
      <c r="X103" t="s">
        <v>67</v>
      </c>
      <c r="Y103" t="s">
        <v>67</v>
      </c>
      <c r="Z103" t="s">
        <v>67</v>
      </c>
      <c r="AA103" t="s">
        <v>67</v>
      </c>
      <c r="AB103" s="296"/>
      <c r="AC103" s="298"/>
      <c r="AD103" s="8" t="s">
        <v>67</v>
      </c>
      <c r="AE103" t="s">
        <v>67</v>
      </c>
      <c r="AF103" s="13"/>
      <c r="AG103" s="8" t="s">
        <v>67</v>
      </c>
      <c r="AI103" s="13"/>
      <c r="AJ103" t="s">
        <v>67</v>
      </c>
      <c r="AK103" t="s">
        <v>67</v>
      </c>
      <c r="AT103"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104" spans="1:46" x14ac:dyDescent="0.3">
      <c r="A104" s="202">
        <v>293924</v>
      </c>
      <c r="B104" s="202" t="s">
        <v>64</v>
      </c>
      <c r="C104" s="707" t="s">
        <v>80</v>
      </c>
      <c r="D104" s="707" t="s">
        <v>116</v>
      </c>
      <c r="E104" s="707">
        <v>21</v>
      </c>
      <c r="F104" s="707">
        <v>4500532720</v>
      </c>
      <c r="G104" s="6"/>
      <c r="H104" s="6"/>
      <c r="I104" s="225" t="s">
        <v>57</v>
      </c>
      <c r="J104" s="4"/>
      <c r="K104" s="4"/>
      <c r="L104" s="8"/>
      <c r="N104" t="s">
        <v>67</v>
      </c>
      <c r="O104" s="9"/>
      <c r="P104" s="8"/>
      <c r="S104" s="9"/>
      <c r="U104" s="8"/>
      <c r="W104" s="9" t="s">
        <v>142</v>
      </c>
      <c r="X104" t="s">
        <v>67</v>
      </c>
      <c r="Y104" t="s">
        <v>74</v>
      </c>
      <c r="Z104" t="s">
        <v>74</v>
      </c>
      <c r="AA104" t="s">
        <v>74</v>
      </c>
      <c r="AB104" s="296"/>
      <c r="AC104" s="298"/>
      <c r="AD104" s="8" t="s">
        <v>74</v>
      </c>
      <c r="AF104" s="13"/>
      <c r="AG104" s="8"/>
      <c r="AI104" s="13" t="s">
        <v>74</v>
      </c>
      <c r="AJ104" t="s">
        <v>74</v>
      </c>
      <c r="AK104" t="s">
        <v>74</v>
      </c>
      <c r="AT104"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0.22222222222222221</v>
      </c>
    </row>
    <row r="105" spans="1:46" x14ac:dyDescent="0.3">
      <c r="A105" s="202">
        <v>294024</v>
      </c>
      <c r="B105" s="202" t="s">
        <v>64</v>
      </c>
      <c r="C105" s="707" t="s">
        <v>86</v>
      </c>
      <c r="D105" s="707">
        <v>24</v>
      </c>
      <c r="E105" s="300" t="s">
        <v>143</v>
      </c>
      <c r="F105" s="707">
        <v>4500532722</v>
      </c>
      <c r="G105" s="6"/>
      <c r="H105" s="6"/>
      <c r="I105" s="6" t="s">
        <v>62</v>
      </c>
      <c r="J105" s="167" t="s">
        <v>9</v>
      </c>
      <c r="K105" s="167"/>
      <c r="L105" s="8"/>
      <c r="O105" s="9"/>
      <c r="P105" s="8"/>
      <c r="S105" s="9"/>
      <c r="U105" s="8"/>
      <c r="W105" s="9"/>
      <c r="AB105" s="296"/>
      <c r="AC105" s="298"/>
      <c r="AD105" s="8"/>
      <c r="AF105" s="13"/>
      <c r="AG105" s="8"/>
      <c r="AI105" s="13"/>
      <c r="AT105"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106" spans="1:46" x14ac:dyDescent="0.3">
      <c r="A106" s="202">
        <v>294124</v>
      </c>
      <c r="B106" s="202" t="s">
        <v>64</v>
      </c>
      <c r="C106" s="707" t="s">
        <v>80</v>
      </c>
      <c r="D106" s="707">
        <v>844</v>
      </c>
      <c r="E106" s="707">
        <v>26</v>
      </c>
      <c r="F106" s="707">
        <v>4500532723</v>
      </c>
      <c r="G106" s="6"/>
      <c r="H106" s="6"/>
      <c r="I106" s="225" t="s">
        <v>71</v>
      </c>
      <c r="J106" s="4" t="s">
        <v>134</v>
      </c>
      <c r="K106" s="4"/>
      <c r="L106" s="8"/>
      <c r="N106" t="s">
        <v>67</v>
      </c>
      <c r="O106" s="9"/>
      <c r="P106" s="8"/>
      <c r="S106" s="9"/>
      <c r="U106" s="8"/>
      <c r="W106" s="9"/>
      <c r="X106" t="s">
        <v>67</v>
      </c>
      <c r="Y106" t="s">
        <v>67</v>
      </c>
      <c r="Z106" t="s">
        <v>67</v>
      </c>
      <c r="AA106" t="s">
        <v>67</v>
      </c>
      <c r="AB106" s="296" t="s">
        <v>67</v>
      </c>
      <c r="AC106" s="298"/>
      <c r="AD106" s="8" t="s">
        <v>67</v>
      </c>
      <c r="AF106" s="13"/>
      <c r="AG106" s="8" t="s">
        <v>67</v>
      </c>
      <c r="AI106" s="13"/>
      <c r="AJ106" t="s">
        <v>74</v>
      </c>
      <c r="AK106" t="s">
        <v>74</v>
      </c>
      <c r="AT106"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v>
      </c>
    </row>
    <row r="107" spans="1:46" x14ac:dyDescent="0.3">
      <c r="A107" s="19">
        <v>294224</v>
      </c>
      <c r="B107" s="19" t="s">
        <v>64</v>
      </c>
      <c r="C107" s="707" t="s">
        <v>144</v>
      </c>
      <c r="D107" s="707" t="s">
        <v>137</v>
      </c>
      <c r="E107" s="707">
        <v>15</v>
      </c>
      <c r="F107" s="707">
        <v>4500532724</v>
      </c>
      <c r="G107" s="6"/>
      <c r="H107" s="6"/>
      <c r="I107" s="225" t="s">
        <v>57</v>
      </c>
      <c r="J107" s="4" t="s">
        <v>134</v>
      </c>
      <c r="K107" s="4"/>
      <c r="L107" s="8" t="s">
        <v>67</v>
      </c>
      <c r="M107" t="s">
        <v>67</v>
      </c>
      <c r="N107" t="s">
        <v>67</v>
      </c>
      <c r="O107" s="9"/>
      <c r="P107" s="8"/>
      <c r="S107" s="9"/>
      <c r="U107" s="8" t="s">
        <v>67</v>
      </c>
      <c r="V107" t="s">
        <v>67</v>
      </c>
      <c r="W107" s="9"/>
      <c r="X107" t="s">
        <v>67</v>
      </c>
      <c r="Y107" t="s">
        <v>67</v>
      </c>
      <c r="Z107" t="s">
        <v>67</v>
      </c>
      <c r="AA107" t="s">
        <v>67</v>
      </c>
      <c r="AB107" s="296" t="s">
        <v>67</v>
      </c>
      <c r="AC107" s="298"/>
      <c r="AD107" s="8" t="s">
        <v>67</v>
      </c>
      <c r="AF107" s="13"/>
      <c r="AG107" s="8" t="s">
        <v>67</v>
      </c>
      <c r="AI107" s="13"/>
      <c r="AJ107" t="s">
        <v>67</v>
      </c>
      <c r="AK107" t="s">
        <v>67</v>
      </c>
      <c r="AT107"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108" spans="1:46" x14ac:dyDescent="0.3">
      <c r="A108" s="19">
        <v>294324</v>
      </c>
      <c r="B108" s="19" t="s">
        <v>64</v>
      </c>
      <c r="C108" s="707" t="s">
        <v>65</v>
      </c>
      <c r="D108" s="707">
        <v>797</v>
      </c>
      <c r="E108" s="707">
        <v>6</v>
      </c>
      <c r="F108" s="707">
        <v>4500532728</v>
      </c>
      <c r="G108" s="6" t="s">
        <v>145</v>
      </c>
      <c r="H108" s="6"/>
      <c r="I108" s="225" t="s">
        <v>57</v>
      </c>
      <c r="J108" s="4" t="s">
        <v>134</v>
      </c>
      <c r="K108" s="4"/>
      <c r="L108" s="8" t="s">
        <v>67</v>
      </c>
      <c r="M108" t="s">
        <v>67</v>
      </c>
      <c r="N108" t="s">
        <v>67</v>
      </c>
      <c r="O108" s="9"/>
      <c r="P108" s="8" t="s">
        <v>67</v>
      </c>
      <c r="Q108" t="s">
        <v>67</v>
      </c>
      <c r="S108" s="9" t="s">
        <v>67</v>
      </c>
      <c r="U108" s="8" t="s">
        <v>67</v>
      </c>
      <c r="V108" t="s">
        <v>67</v>
      </c>
      <c r="W108" s="9" t="s">
        <v>67</v>
      </c>
      <c r="AB108" s="296"/>
      <c r="AC108" s="298"/>
      <c r="AD108" s="8"/>
      <c r="AF108" s="13" t="s">
        <v>67</v>
      </c>
      <c r="AG108" s="8"/>
      <c r="AH108" t="s">
        <v>67</v>
      </c>
      <c r="AI108" s="13"/>
      <c r="AJ108" t="s">
        <v>67</v>
      </c>
      <c r="AK108" t="s">
        <v>67</v>
      </c>
      <c r="AT108"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109" spans="1:46" x14ac:dyDescent="0.3">
      <c r="A109" s="19">
        <v>294424</v>
      </c>
      <c r="B109" s="4" t="s">
        <v>55</v>
      </c>
      <c r="C109" s="707" t="s">
        <v>103</v>
      </c>
      <c r="D109" s="707" t="s">
        <v>73</v>
      </c>
      <c r="E109" s="707"/>
      <c r="F109" s="707"/>
      <c r="G109" s="6" t="s">
        <v>146</v>
      </c>
      <c r="H109" s="582">
        <v>45832</v>
      </c>
      <c r="I109" s="358" t="s">
        <v>57</v>
      </c>
      <c r="J109" s="4" t="s">
        <v>134</v>
      </c>
      <c r="K109" s="4"/>
      <c r="L109" s="8"/>
      <c r="N109" t="s">
        <v>74</v>
      </c>
      <c r="O109" s="9"/>
      <c r="P109" s="8"/>
      <c r="S109" s="9"/>
      <c r="U109" s="8"/>
      <c r="W109" s="9" t="s">
        <v>67</v>
      </c>
      <c r="AB109" s="296"/>
      <c r="AC109" s="298"/>
      <c r="AD109" s="8" t="s">
        <v>74</v>
      </c>
      <c r="AF109" s="13"/>
      <c r="AG109" s="8" t="s">
        <v>74</v>
      </c>
      <c r="AI109" s="13"/>
      <c r="AJ109" t="s">
        <v>74</v>
      </c>
      <c r="AK109" t="s">
        <v>74</v>
      </c>
      <c r="AT109"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0.16666666666666666</v>
      </c>
    </row>
    <row r="110" spans="1:46" x14ac:dyDescent="0.3">
      <c r="A110" s="19">
        <v>294524</v>
      </c>
      <c r="B110" s="19" t="s">
        <v>68</v>
      </c>
      <c r="C110" s="707" t="s">
        <v>86</v>
      </c>
      <c r="D110" s="707" t="s">
        <v>140</v>
      </c>
      <c r="E110" s="707">
        <v>8</v>
      </c>
      <c r="F110" s="707">
        <v>4400589267</v>
      </c>
      <c r="G110" s="6"/>
      <c r="H110" s="6"/>
      <c r="I110" s="225" t="s">
        <v>57</v>
      </c>
      <c r="J110" s="4" t="s">
        <v>134</v>
      </c>
      <c r="K110" s="4"/>
      <c r="L110" s="8" t="s">
        <v>67</v>
      </c>
      <c r="M110" t="s">
        <v>67</v>
      </c>
      <c r="N110" t="s">
        <v>67</v>
      </c>
      <c r="O110" s="9"/>
      <c r="P110" s="8"/>
      <c r="S110" s="9"/>
      <c r="U110" s="8" t="s">
        <v>67</v>
      </c>
      <c r="V110" t="s">
        <v>67</v>
      </c>
      <c r="W110" s="9" t="s">
        <v>67</v>
      </c>
      <c r="AD110" s="8" t="s">
        <v>67</v>
      </c>
      <c r="AF110" s="13"/>
      <c r="AG110" s="8" t="s">
        <v>67</v>
      </c>
      <c r="AI110" s="13"/>
      <c r="AJ110" t="s">
        <v>67</v>
      </c>
      <c r="AK110" t="s">
        <v>67</v>
      </c>
      <c r="AT110"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111" spans="1:46" x14ac:dyDescent="0.3">
      <c r="A111" s="19">
        <v>294624</v>
      </c>
      <c r="B111" s="19" t="s">
        <v>68</v>
      </c>
      <c r="C111" s="707" t="s">
        <v>86</v>
      </c>
      <c r="D111" s="707" t="s">
        <v>70</v>
      </c>
      <c r="E111" s="707"/>
      <c r="F111" s="707">
        <v>4400589582</v>
      </c>
      <c r="G111" s="6"/>
      <c r="H111" s="6"/>
      <c r="I111" s="225" t="s">
        <v>57</v>
      </c>
      <c r="J111" s="4" t="s">
        <v>134</v>
      </c>
      <c r="K111" s="4"/>
      <c r="L111" s="8" t="s">
        <v>67</v>
      </c>
      <c r="M111" t="s">
        <v>67</v>
      </c>
      <c r="N111" t="s">
        <v>67</v>
      </c>
      <c r="O111" s="9"/>
      <c r="P111" s="8"/>
      <c r="S111" s="9"/>
      <c r="U111" s="8" t="s">
        <v>67</v>
      </c>
      <c r="V111" t="s">
        <v>67</v>
      </c>
      <c r="W111" s="9" t="s">
        <v>67</v>
      </c>
      <c r="AD111" s="8" t="s">
        <v>74</v>
      </c>
      <c r="AF111" s="13"/>
      <c r="AG111" s="8" t="s">
        <v>74</v>
      </c>
      <c r="AI111" s="13"/>
      <c r="AJ111" t="s">
        <v>74</v>
      </c>
      <c r="AK111" t="s">
        <v>74</v>
      </c>
      <c r="AT111"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0.6</v>
      </c>
    </row>
    <row r="112" spans="1:46" x14ac:dyDescent="0.3">
      <c r="A112" s="19">
        <v>294724</v>
      </c>
      <c r="B112" s="19" t="s">
        <v>68</v>
      </c>
      <c r="C112" s="707" t="s">
        <v>98</v>
      </c>
      <c r="D112" s="707" t="s">
        <v>70</v>
      </c>
      <c r="E112" s="707" t="s">
        <v>122</v>
      </c>
      <c r="F112" s="707">
        <v>4400589583</v>
      </c>
      <c r="G112" s="6"/>
      <c r="H112" s="6"/>
      <c r="I112" s="225" t="s">
        <v>57</v>
      </c>
      <c r="J112" s="4" t="s">
        <v>134</v>
      </c>
      <c r="K112" s="4"/>
      <c r="L112" s="8"/>
      <c r="N112" t="s">
        <v>74</v>
      </c>
      <c r="O112" s="9"/>
      <c r="P112" s="8"/>
      <c r="S112" s="9"/>
      <c r="U112" s="8"/>
      <c r="W112" s="9"/>
      <c r="AD112" s="8"/>
      <c r="AF112" s="13"/>
      <c r="AG112" s="8"/>
      <c r="AI112" s="13"/>
      <c r="AT112"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113" spans="1:46" x14ac:dyDescent="0.3">
      <c r="A113" s="19">
        <v>294824</v>
      </c>
      <c r="B113" s="19" t="s">
        <v>68</v>
      </c>
      <c r="C113" s="707" t="s">
        <v>86</v>
      </c>
      <c r="D113" s="707" t="s">
        <v>70</v>
      </c>
      <c r="E113" s="707"/>
      <c r="F113" s="707">
        <v>4400589584</v>
      </c>
      <c r="G113" s="6"/>
      <c r="H113" s="6"/>
      <c r="I113" s="225" t="s">
        <v>57</v>
      </c>
      <c r="J113" s="4" t="s">
        <v>134</v>
      </c>
      <c r="K113" s="4"/>
      <c r="L113" s="8" t="s">
        <v>67</v>
      </c>
      <c r="M113" t="s">
        <v>67</v>
      </c>
      <c r="N113" t="s">
        <v>67</v>
      </c>
      <c r="O113" s="9"/>
      <c r="P113" s="8"/>
      <c r="S113" s="9"/>
      <c r="U113" s="8" t="s">
        <v>67</v>
      </c>
      <c r="V113" t="s">
        <v>67</v>
      </c>
      <c r="W113" s="9" t="s">
        <v>67</v>
      </c>
      <c r="AD113" s="8" t="s">
        <v>74</v>
      </c>
      <c r="AF113" s="13"/>
      <c r="AG113" s="8" t="s">
        <v>74</v>
      </c>
      <c r="AI113" s="13"/>
      <c r="AJ113" t="s">
        <v>74</v>
      </c>
      <c r="AK113" t="s">
        <v>74</v>
      </c>
      <c r="AT113"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0.6</v>
      </c>
    </row>
    <row r="114" spans="1:46" x14ac:dyDescent="0.3">
      <c r="A114" s="202">
        <v>294924</v>
      </c>
      <c r="B114" s="202" t="s">
        <v>64</v>
      </c>
      <c r="C114" s="707" t="s">
        <v>80</v>
      </c>
      <c r="D114" s="707" t="s">
        <v>81</v>
      </c>
      <c r="E114" s="707">
        <v>13</v>
      </c>
      <c r="F114" s="707">
        <v>4500534204</v>
      </c>
      <c r="G114" s="6"/>
      <c r="H114" s="6"/>
      <c r="I114" s="225" t="s">
        <v>71</v>
      </c>
      <c r="J114" s="4" t="s">
        <v>134</v>
      </c>
      <c r="K114" s="4"/>
      <c r="L114" s="8"/>
      <c r="N114" t="s">
        <v>67</v>
      </c>
      <c r="O114" s="9"/>
      <c r="P114" s="8"/>
      <c r="S114" s="9"/>
      <c r="U114" s="8" t="s">
        <v>67</v>
      </c>
      <c r="V114" t="s">
        <v>67</v>
      </c>
      <c r="W114" s="9" t="s">
        <v>67</v>
      </c>
      <c r="AB114" s="296"/>
      <c r="AC114" s="298"/>
      <c r="AD114" s="8" t="s">
        <v>67</v>
      </c>
      <c r="AE114" t="s">
        <v>67</v>
      </c>
      <c r="AF114" s="13"/>
      <c r="AG114" s="8" t="s">
        <v>67</v>
      </c>
      <c r="AI114" s="13"/>
      <c r="AJ114" t="s">
        <v>67</v>
      </c>
      <c r="AK114" t="s">
        <v>67</v>
      </c>
      <c r="AT114"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115" spans="1:46" x14ac:dyDescent="0.3">
      <c r="A115" s="202">
        <v>295024</v>
      </c>
      <c r="B115" s="202" t="s">
        <v>64</v>
      </c>
      <c r="C115" s="707" t="s">
        <v>84</v>
      </c>
      <c r="D115" s="707" t="s">
        <v>116</v>
      </c>
      <c r="E115" s="707">
        <v>12</v>
      </c>
      <c r="F115" s="707">
        <v>4500534207</v>
      </c>
      <c r="G115" s="6"/>
      <c r="H115" s="6"/>
      <c r="I115" s="225" t="s">
        <v>71</v>
      </c>
      <c r="J115" s="4" t="s">
        <v>134</v>
      </c>
      <c r="K115" s="4"/>
      <c r="L115" s="8" t="s">
        <v>67</v>
      </c>
      <c r="M115" t="s">
        <v>67</v>
      </c>
      <c r="N115" t="s">
        <v>67</v>
      </c>
      <c r="O115" s="9" t="s">
        <v>67</v>
      </c>
      <c r="P115" s="8" t="s">
        <v>67</v>
      </c>
      <c r="Q115" t="s">
        <v>67</v>
      </c>
      <c r="R115" t="s">
        <v>67</v>
      </c>
      <c r="S115" s="9" t="s">
        <v>67</v>
      </c>
      <c r="T115" t="s">
        <v>67</v>
      </c>
      <c r="U115" s="8" t="s">
        <v>67</v>
      </c>
      <c r="V115" t="s">
        <v>67</v>
      </c>
      <c r="W115" s="9"/>
      <c r="X115" t="s">
        <v>67</v>
      </c>
      <c r="Y115" t="s">
        <v>67</v>
      </c>
      <c r="Z115" t="s">
        <v>67</v>
      </c>
      <c r="AA115" t="s">
        <v>67</v>
      </c>
      <c r="AB115" s="296"/>
      <c r="AC115" s="298"/>
      <c r="AD115" s="8" t="s">
        <v>67</v>
      </c>
      <c r="AE115" t="s">
        <v>67</v>
      </c>
      <c r="AF115" s="13"/>
      <c r="AG115" s="8" t="s">
        <v>67</v>
      </c>
      <c r="AI115" s="13"/>
      <c r="AJ115" t="s">
        <v>67</v>
      </c>
      <c r="AK115" t="s">
        <v>74</v>
      </c>
      <c r="AT115"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0.95</v>
      </c>
    </row>
    <row r="116" spans="1:46" x14ac:dyDescent="0.3">
      <c r="A116" s="202">
        <v>295124</v>
      </c>
      <c r="B116" s="202" t="s">
        <v>64</v>
      </c>
      <c r="C116" s="707" t="s">
        <v>84</v>
      </c>
      <c r="D116" s="707" t="s">
        <v>81</v>
      </c>
      <c r="E116" s="707">
        <v>12</v>
      </c>
      <c r="F116" s="707">
        <v>4500534227</v>
      </c>
      <c r="G116" s="6"/>
      <c r="H116" s="6"/>
      <c r="I116" s="225" t="s">
        <v>57</v>
      </c>
      <c r="J116" s="4" t="s">
        <v>134</v>
      </c>
      <c r="K116" s="4"/>
      <c r="L116" s="8" t="s">
        <v>67</v>
      </c>
      <c r="M116" t="s">
        <v>67</v>
      </c>
      <c r="N116" t="s">
        <v>67</v>
      </c>
      <c r="O116" s="9" t="s">
        <v>67</v>
      </c>
      <c r="P116" s="8"/>
      <c r="S116" s="9"/>
      <c r="T116" t="s">
        <v>67</v>
      </c>
      <c r="U116" s="8"/>
      <c r="V116" t="s">
        <v>67</v>
      </c>
      <c r="W116" s="9"/>
      <c r="X116" t="s">
        <v>67</v>
      </c>
      <c r="Y116" t="s">
        <v>67</v>
      </c>
      <c r="Z116" t="s">
        <v>67</v>
      </c>
      <c r="AA116" t="s">
        <v>67</v>
      </c>
      <c r="AB116" s="296" t="s">
        <v>67</v>
      </c>
      <c r="AC116" s="298"/>
      <c r="AD116" s="8" t="s">
        <v>67</v>
      </c>
      <c r="AE116" t="s">
        <v>67</v>
      </c>
      <c r="AF116" s="13"/>
      <c r="AG116" s="8" t="s">
        <v>67</v>
      </c>
      <c r="AH116" t="s">
        <v>67</v>
      </c>
      <c r="AI116" s="13"/>
      <c r="AJ116" t="s">
        <v>74</v>
      </c>
      <c r="AK116" t="s">
        <v>74</v>
      </c>
      <c r="AT116"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0.88235294117647056</v>
      </c>
    </row>
    <row r="117" spans="1:46" x14ac:dyDescent="0.3">
      <c r="A117" s="19">
        <v>295224</v>
      </c>
      <c r="B117" s="19" t="s">
        <v>64</v>
      </c>
      <c r="C117" s="707" t="s">
        <v>147</v>
      </c>
      <c r="D117" s="707" t="s">
        <v>78</v>
      </c>
      <c r="E117" s="707">
        <v>11</v>
      </c>
      <c r="F117" s="707">
        <v>4500534205</v>
      </c>
      <c r="G117" s="6"/>
      <c r="H117" s="6"/>
      <c r="I117" s="225" t="s">
        <v>57</v>
      </c>
      <c r="J117" s="4" t="s">
        <v>134</v>
      </c>
      <c r="K117" s="4"/>
      <c r="L117" s="8"/>
      <c r="O117" s="9"/>
      <c r="P117" s="8"/>
      <c r="S117" s="9"/>
      <c r="U117" s="8"/>
      <c r="W117" s="9"/>
      <c r="AB117" s="296"/>
      <c r="AC117" s="298"/>
      <c r="AD117" s="8"/>
      <c r="AF117" s="13"/>
      <c r="AG117" s="8"/>
      <c r="AI117" s="13"/>
      <c r="AT117"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118" spans="1:46" x14ac:dyDescent="0.3">
      <c r="A118" s="202">
        <v>295324</v>
      </c>
      <c r="B118" s="202" t="s">
        <v>64</v>
      </c>
      <c r="C118" s="707" t="s">
        <v>86</v>
      </c>
      <c r="D118" s="707">
        <v>24</v>
      </c>
      <c r="E118" s="707">
        <v>12</v>
      </c>
      <c r="F118" s="707">
        <v>4500534231</v>
      </c>
      <c r="G118" s="6"/>
      <c r="H118" s="6"/>
      <c r="I118" s="225" t="s">
        <v>57</v>
      </c>
      <c r="J118" s="4" t="s">
        <v>134</v>
      </c>
      <c r="K118" s="4"/>
      <c r="L118" s="8" t="s">
        <v>67</v>
      </c>
      <c r="M118" t="s">
        <v>67</v>
      </c>
      <c r="N118" t="s">
        <v>67</v>
      </c>
      <c r="O118" s="9"/>
      <c r="P118" s="8" t="s">
        <v>67</v>
      </c>
      <c r="Q118" t="s">
        <v>67</v>
      </c>
      <c r="R118" t="s">
        <v>67</v>
      </c>
      <c r="S118" s="9" t="s">
        <v>67</v>
      </c>
      <c r="U118" s="8" t="s">
        <v>67</v>
      </c>
      <c r="V118" t="s">
        <v>67</v>
      </c>
      <c r="W118" s="9"/>
      <c r="X118" t="s">
        <v>67</v>
      </c>
      <c r="Y118" t="s">
        <v>67</v>
      </c>
      <c r="Z118" t="s">
        <v>67</v>
      </c>
      <c r="AA118" t="s">
        <v>67</v>
      </c>
      <c r="AB118" s="296" t="s">
        <v>67</v>
      </c>
      <c r="AC118" s="298"/>
      <c r="AD118" s="8" t="s">
        <v>67</v>
      </c>
      <c r="AF118" s="13"/>
      <c r="AG118" s="8" t="s">
        <v>67</v>
      </c>
      <c r="AI118" s="13"/>
      <c r="AJ118" t="s">
        <v>67</v>
      </c>
      <c r="AK118" t="s">
        <v>74</v>
      </c>
      <c r="AT118"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0.94444444444444442</v>
      </c>
    </row>
    <row r="119" spans="1:46" x14ac:dyDescent="0.3">
      <c r="A119" s="202">
        <v>295424</v>
      </c>
      <c r="B119" s="202" t="s">
        <v>64</v>
      </c>
      <c r="C119" s="707" t="s">
        <v>90</v>
      </c>
      <c r="D119" s="707" t="s">
        <v>81</v>
      </c>
      <c r="E119" s="707">
        <v>14</v>
      </c>
      <c r="F119" s="707">
        <v>4500534211</v>
      </c>
      <c r="G119" s="6"/>
      <c r="H119" s="6"/>
      <c r="I119" s="225" t="s">
        <v>71</v>
      </c>
      <c r="J119" s="4" t="s">
        <v>134</v>
      </c>
      <c r="K119" s="4"/>
      <c r="L119" s="8" t="s">
        <v>67</v>
      </c>
      <c r="M119" t="s">
        <v>67</v>
      </c>
      <c r="N119" t="s">
        <v>67</v>
      </c>
      <c r="O119" s="9"/>
      <c r="P119" s="8"/>
      <c r="S119" s="9"/>
      <c r="U119" s="8" t="s">
        <v>67</v>
      </c>
      <c r="V119" t="s">
        <v>67</v>
      </c>
      <c r="W119" s="9" t="s">
        <v>67</v>
      </c>
      <c r="AB119" s="296"/>
      <c r="AC119" s="298"/>
      <c r="AD119" s="8" t="s">
        <v>67</v>
      </c>
      <c r="AF119" s="13"/>
      <c r="AG119" s="8" t="s">
        <v>67</v>
      </c>
      <c r="AI119" s="13"/>
      <c r="AJ119" t="s">
        <v>67</v>
      </c>
      <c r="AK119" t="s">
        <v>67</v>
      </c>
      <c r="AT119"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120" spans="1:46" x14ac:dyDescent="0.3">
      <c r="A120" s="19">
        <v>295524</v>
      </c>
      <c r="B120" s="19" t="s">
        <v>64</v>
      </c>
      <c r="C120" s="707" t="s">
        <v>82</v>
      </c>
      <c r="D120" s="707" t="s">
        <v>148</v>
      </c>
      <c r="E120" s="707">
        <v>14</v>
      </c>
      <c r="F120" s="707">
        <v>4500534221</v>
      </c>
      <c r="G120" s="6"/>
      <c r="H120" s="6"/>
      <c r="I120" s="225" t="s">
        <v>57</v>
      </c>
      <c r="J120" s="4" t="s">
        <v>134</v>
      </c>
      <c r="K120" s="4"/>
      <c r="L120" s="8"/>
      <c r="N120" t="s">
        <v>67</v>
      </c>
      <c r="O120" s="9"/>
      <c r="P120" s="8"/>
      <c r="S120" s="9"/>
      <c r="U120" s="8" t="s">
        <v>67</v>
      </c>
      <c r="V120" t="s">
        <v>67</v>
      </c>
      <c r="W120" s="9" t="s">
        <v>67</v>
      </c>
      <c r="AB120" s="296"/>
      <c r="AC120" s="298"/>
      <c r="AD120" s="8" t="s">
        <v>67</v>
      </c>
      <c r="AF120" s="13"/>
      <c r="AG120" s="8" t="s">
        <v>67</v>
      </c>
      <c r="AI120" s="13"/>
      <c r="AJ120" t="s">
        <v>67</v>
      </c>
      <c r="AK120" t="s">
        <v>67</v>
      </c>
      <c r="AT120"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121" spans="1:46" x14ac:dyDescent="0.3">
      <c r="A121" s="19">
        <v>295624</v>
      </c>
      <c r="B121" s="19" t="s">
        <v>64</v>
      </c>
      <c r="C121" s="707" t="s">
        <v>149</v>
      </c>
      <c r="D121" s="707" t="s">
        <v>73</v>
      </c>
      <c r="E121" s="707"/>
      <c r="F121" s="707"/>
      <c r="G121" s="6"/>
      <c r="H121" s="6"/>
      <c r="I121" s="225" t="s">
        <v>71</v>
      </c>
      <c r="J121" s="4"/>
      <c r="K121" s="4"/>
      <c r="L121" s="8"/>
      <c r="O121" s="9"/>
      <c r="P121" s="8"/>
      <c r="S121" s="9"/>
      <c r="U121" s="8"/>
      <c r="W121" s="9" t="s">
        <v>67</v>
      </c>
      <c r="AD121" s="8" t="s">
        <v>67</v>
      </c>
      <c r="AF121" s="13"/>
      <c r="AG121" s="8" t="s">
        <v>67</v>
      </c>
      <c r="AI121" s="13"/>
      <c r="AJ121" t="s">
        <v>67</v>
      </c>
      <c r="AK121" t="s">
        <v>67</v>
      </c>
      <c r="AT121"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122" spans="1:46" x14ac:dyDescent="0.3">
      <c r="A122" s="19">
        <v>295724</v>
      </c>
      <c r="B122" s="19" t="s">
        <v>64</v>
      </c>
      <c r="C122" s="707" t="s">
        <v>149</v>
      </c>
      <c r="D122" s="707" t="s">
        <v>73</v>
      </c>
      <c r="E122" s="707"/>
      <c r="F122" s="707"/>
      <c r="G122" s="6"/>
      <c r="H122" s="6"/>
      <c r="I122" s="225" t="s">
        <v>71</v>
      </c>
      <c r="J122" s="4"/>
      <c r="K122" s="4"/>
      <c r="L122" s="8"/>
      <c r="O122" s="9"/>
      <c r="P122" s="8"/>
      <c r="S122" s="9"/>
      <c r="U122" s="8"/>
      <c r="W122" s="9" t="s">
        <v>67</v>
      </c>
      <c r="AD122" s="8" t="s">
        <v>67</v>
      </c>
      <c r="AF122" s="13"/>
      <c r="AG122" s="8" t="s">
        <v>67</v>
      </c>
      <c r="AI122" s="13"/>
      <c r="AJ122" t="s">
        <v>67</v>
      </c>
      <c r="AK122" t="s">
        <v>67</v>
      </c>
      <c r="AT122"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123" spans="1:46" x14ac:dyDescent="0.3">
      <c r="A123" s="19">
        <v>295824</v>
      </c>
      <c r="B123" s="19" t="s">
        <v>64</v>
      </c>
      <c r="C123" s="707" t="s">
        <v>150</v>
      </c>
      <c r="D123" s="707" t="s">
        <v>73</v>
      </c>
      <c r="E123" s="707"/>
      <c r="F123" s="707"/>
      <c r="G123" s="6"/>
      <c r="H123" s="6"/>
      <c r="I123" s="225" t="s">
        <v>71</v>
      </c>
      <c r="J123" s="4"/>
      <c r="K123" s="4"/>
      <c r="L123" s="8"/>
      <c r="N123" t="s">
        <v>67</v>
      </c>
      <c r="O123" s="9"/>
      <c r="P123" s="8"/>
      <c r="S123" s="9"/>
      <c r="U123" s="8"/>
      <c r="W123" s="9" t="s">
        <v>67</v>
      </c>
      <c r="AD123" s="8" t="s">
        <v>67</v>
      </c>
      <c r="AF123" s="13"/>
      <c r="AG123" s="8" t="s">
        <v>67</v>
      </c>
      <c r="AI123" s="13"/>
      <c r="AJ123" t="s">
        <v>67</v>
      </c>
      <c r="AK123" t="s">
        <v>67</v>
      </c>
      <c r="AT123"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124" spans="1:46" x14ac:dyDescent="0.3">
      <c r="A124" s="19">
        <v>295924</v>
      </c>
      <c r="B124" s="19" t="s">
        <v>64</v>
      </c>
      <c r="C124" s="707" t="s">
        <v>150</v>
      </c>
      <c r="D124" s="707" t="s">
        <v>73</v>
      </c>
      <c r="E124" s="707"/>
      <c r="F124" s="707"/>
      <c r="G124" s="6"/>
      <c r="H124" s="6"/>
      <c r="I124" s="225" t="s">
        <v>71</v>
      </c>
      <c r="J124" s="4"/>
      <c r="K124" s="4"/>
      <c r="L124" s="8"/>
      <c r="N124" t="s">
        <v>67</v>
      </c>
      <c r="O124" s="9"/>
      <c r="P124" s="8"/>
      <c r="S124" s="9"/>
      <c r="U124" s="8"/>
      <c r="W124" s="9" t="s">
        <v>67</v>
      </c>
      <c r="AD124" s="8" t="s">
        <v>67</v>
      </c>
      <c r="AF124" s="13"/>
      <c r="AG124" s="8" t="s">
        <v>67</v>
      </c>
      <c r="AI124" s="13"/>
      <c r="AJ124" t="s">
        <v>67</v>
      </c>
      <c r="AK124" t="s">
        <v>67</v>
      </c>
      <c r="AT124"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125" spans="1:46" x14ac:dyDescent="0.3">
      <c r="A125" s="51">
        <v>296024</v>
      </c>
      <c r="B125" s="51" t="s">
        <v>64</v>
      </c>
      <c r="C125" s="707" t="s">
        <v>86</v>
      </c>
      <c r="D125" s="707" t="s">
        <v>66</v>
      </c>
      <c r="E125" s="707">
        <v>13</v>
      </c>
      <c r="F125" s="707">
        <v>4500534334</v>
      </c>
      <c r="G125" s="6"/>
      <c r="H125" s="6"/>
      <c r="I125" s="225" t="s">
        <v>71</v>
      </c>
      <c r="J125" s="4" t="s">
        <v>134</v>
      </c>
      <c r="K125" s="4"/>
      <c r="L125" s="8" t="s">
        <v>67</v>
      </c>
      <c r="M125" t="s">
        <v>67</v>
      </c>
      <c r="N125" t="s">
        <v>67</v>
      </c>
      <c r="O125" s="9"/>
      <c r="P125" s="8"/>
      <c r="S125" s="9"/>
      <c r="U125" s="8"/>
      <c r="W125" s="9" t="s">
        <v>67</v>
      </c>
      <c r="AB125" s="296"/>
      <c r="AC125" s="298"/>
      <c r="AD125" s="8" t="s">
        <v>67</v>
      </c>
      <c r="AF125" s="13"/>
      <c r="AG125" s="8" t="s">
        <v>67</v>
      </c>
      <c r="AI125" s="13"/>
      <c r="AJ125" t="s">
        <v>67</v>
      </c>
      <c r="AK125" t="s">
        <v>67</v>
      </c>
      <c r="AT125"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126" spans="1:46" x14ac:dyDescent="0.3">
      <c r="A126" s="19">
        <v>296124</v>
      </c>
      <c r="B126" s="19" t="s">
        <v>68</v>
      </c>
      <c r="C126" s="707" t="s">
        <v>65</v>
      </c>
      <c r="D126" s="707" t="s">
        <v>70</v>
      </c>
      <c r="E126" s="707">
        <v>21</v>
      </c>
      <c r="F126" s="707">
        <v>4400591209</v>
      </c>
      <c r="G126" s="6"/>
      <c r="H126" s="6"/>
      <c r="I126" s="225" t="s">
        <v>57</v>
      </c>
      <c r="J126" s="46">
        <v>0</v>
      </c>
      <c r="K126" s="46"/>
      <c r="L126" s="8" t="s">
        <v>67</v>
      </c>
      <c r="M126" t="s">
        <v>67</v>
      </c>
      <c r="N126" t="s">
        <v>67</v>
      </c>
      <c r="O126" s="9"/>
      <c r="P126" s="8"/>
      <c r="S126" s="9"/>
      <c r="U126" s="8" t="s">
        <v>67</v>
      </c>
      <c r="V126" t="s">
        <v>67</v>
      </c>
      <c r="W126" s="9" t="s">
        <v>67</v>
      </c>
      <c r="AB126" s="296"/>
      <c r="AC126" s="298"/>
      <c r="AD126" s="8" t="s">
        <v>67</v>
      </c>
      <c r="AF126" s="13"/>
      <c r="AG126" s="8" t="s">
        <v>67</v>
      </c>
      <c r="AI126" s="13"/>
      <c r="AJ126" t="s">
        <v>93</v>
      </c>
      <c r="AK126" t="s">
        <v>74</v>
      </c>
      <c r="AT126"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0.85</v>
      </c>
    </row>
    <row r="127" spans="1:46" x14ac:dyDescent="0.3">
      <c r="A127" s="19">
        <v>296224</v>
      </c>
      <c r="B127" s="19" t="s">
        <v>68</v>
      </c>
      <c r="C127" s="707" t="s">
        <v>69</v>
      </c>
      <c r="D127" s="707">
        <v>744561135</v>
      </c>
      <c r="E127" s="707"/>
      <c r="F127" s="707"/>
      <c r="G127" s="6"/>
      <c r="H127" s="6"/>
      <c r="I127" s="332" t="s">
        <v>62</v>
      </c>
      <c r="J127" s="4"/>
      <c r="K127" s="4"/>
      <c r="L127" s="8" t="s">
        <v>151</v>
      </c>
      <c r="O127" s="9"/>
      <c r="P127" s="8"/>
      <c r="S127" s="9"/>
      <c r="U127" s="8"/>
      <c r="W127" s="9"/>
      <c r="AB127" s="296"/>
      <c r="AC127" s="298"/>
      <c r="AD127" s="8"/>
      <c r="AF127" s="13"/>
      <c r="AG127" s="8"/>
      <c r="AI127" s="13"/>
      <c r="AT127"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128" spans="1:46" x14ac:dyDescent="0.3">
      <c r="A128" s="19">
        <v>296324</v>
      </c>
      <c r="B128" s="19" t="s">
        <v>68</v>
      </c>
      <c r="C128" s="707" t="s">
        <v>69</v>
      </c>
      <c r="D128" s="707">
        <v>744561135</v>
      </c>
      <c r="E128" s="707"/>
      <c r="F128" s="707"/>
      <c r="G128" s="6"/>
      <c r="H128" s="6"/>
      <c r="I128" s="332" t="s">
        <v>62</v>
      </c>
      <c r="J128" s="4"/>
      <c r="K128" s="4"/>
      <c r="L128" s="8" t="s">
        <v>151</v>
      </c>
      <c r="O128" s="9"/>
      <c r="P128" s="8"/>
      <c r="S128" s="9"/>
      <c r="U128" s="8"/>
      <c r="W128" s="9"/>
      <c r="AB128" s="296"/>
      <c r="AC128" s="298"/>
      <c r="AD128" s="8"/>
      <c r="AF128" s="13"/>
      <c r="AG128" s="8"/>
      <c r="AI128" s="13"/>
      <c r="AT128"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129" spans="1:46" x14ac:dyDescent="0.3">
      <c r="A129" s="19">
        <v>296424</v>
      </c>
      <c r="B129" s="19" t="s">
        <v>68</v>
      </c>
      <c r="C129" s="707" t="s">
        <v>152</v>
      </c>
      <c r="D129" s="707" t="s">
        <v>153</v>
      </c>
      <c r="E129" s="707"/>
      <c r="F129" s="707">
        <v>4400590800</v>
      </c>
      <c r="G129" s="6"/>
      <c r="H129" s="6"/>
      <c r="I129" s="332" t="s">
        <v>62</v>
      </c>
      <c r="J129" s="4" t="s">
        <v>134</v>
      </c>
      <c r="K129" s="4"/>
      <c r="L129" s="8" t="s">
        <v>154</v>
      </c>
      <c r="O129" s="9"/>
      <c r="P129" s="8"/>
      <c r="S129" s="9"/>
      <c r="U129" s="8"/>
      <c r="W129" s="9"/>
      <c r="AB129" s="296"/>
      <c r="AC129" s="298"/>
      <c r="AD129" s="8" t="s">
        <v>74</v>
      </c>
      <c r="AF129" s="13"/>
      <c r="AG129" s="8" t="s">
        <v>74</v>
      </c>
      <c r="AI129" s="13" t="s">
        <v>74</v>
      </c>
      <c r="AJ129" t="s">
        <v>74</v>
      </c>
      <c r="AK129" t="s">
        <v>74</v>
      </c>
      <c r="AT129"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130" spans="1:46" x14ac:dyDescent="0.3">
      <c r="A130" s="19">
        <v>296524</v>
      </c>
      <c r="B130" s="19" t="s">
        <v>68</v>
      </c>
      <c r="C130" s="707" t="s">
        <v>61</v>
      </c>
      <c r="D130" s="707" t="s">
        <v>78</v>
      </c>
      <c r="E130" s="707">
        <v>20</v>
      </c>
      <c r="F130" s="707">
        <v>4400590526</v>
      </c>
      <c r="G130" s="6"/>
      <c r="H130" s="6"/>
      <c r="I130" s="225" t="s">
        <v>57</v>
      </c>
      <c r="J130" s="4" t="s">
        <v>134</v>
      </c>
      <c r="K130" s="4"/>
      <c r="L130" s="8" t="s">
        <v>67</v>
      </c>
      <c r="M130" t="s">
        <v>67</v>
      </c>
      <c r="N130" t="s">
        <v>67</v>
      </c>
      <c r="O130" s="9"/>
      <c r="P130" s="8" t="s">
        <v>67</v>
      </c>
      <c r="Q130" t="s">
        <v>67</v>
      </c>
      <c r="R130" t="s">
        <v>67</v>
      </c>
      <c r="S130" s="9" t="s">
        <v>67</v>
      </c>
      <c r="U130" s="8"/>
      <c r="W130" s="9" t="s">
        <v>67</v>
      </c>
      <c r="AB130" s="296"/>
      <c r="AC130" s="298"/>
      <c r="AD130" s="8" t="s">
        <v>67</v>
      </c>
      <c r="AF130" s="13"/>
      <c r="AG130" s="8" t="s">
        <v>67</v>
      </c>
      <c r="AH130" t="s">
        <v>67</v>
      </c>
      <c r="AI130" s="13"/>
      <c r="AJ130" t="s">
        <v>67</v>
      </c>
      <c r="AK130" t="s">
        <v>74</v>
      </c>
      <c r="AT130"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0.92307692307692313</v>
      </c>
    </row>
    <row r="131" spans="1:46" x14ac:dyDescent="0.3">
      <c r="A131" s="19">
        <v>296624</v>
      </c>
      <c r="B131" s="19" t="s">
        <v>68</v>
      </c>
      <c r="C131" s="707" t="s">
        <v>127</v>
      </c>
      <c r="D131" s="707" t="s">
        <v>78</v>
      </c>
      <c r="E131" s="707">
        <v>18</v>
      </c>
      <c r="F131" s="707">
        <v>4400590530</v>
      </c>
      <c r="G131" s="6"/>
      <c r="H131" s="6"/>
      <c r="I131" s="225" t="s">
        <v>57</v>
      </c>
      <c r="J131" s="4" t="s">
        <v>134</v>
      </c>
      <c r="K131" s="4"/>
      <c r="L131" s="8" t="s">
        <v>67</v>
      </c>
      <c r="M131" t="s">
        <v>67</v>
      </c>
      <c r="N131" t="s">
        <v>67</v>
      </c>
      <c r="O131" s="9"/>
      <c r="P131" s="8"/>
      <c r="S131" s="9"/>
      <c r="U131" s="8" t="s">
        <v>67</v>
      </c>
      <c r="V131" t="s">
        <v>67</v>
      </c>
      <c r="W131" s="9"/>
      <c r="X131" t="s">
        <v>67</v>
      </c>
      <c r="Y131" t="s">
        <v>67</v>
      </c>
      <c r="Z131" t="s">
        <v>67</v>
      </c>
      <c r="AA131" t="s">
        <v>67</v>
      </c>
      <c r="AB131" s="296" t="s">
        <v>105</v>
      </c>
      <c r="AC131" s="298"/>
      <c r="AD131" s="8" t="s">
        <v>67</v>
      </c>
      <c r="AF131" s="13"/>
      <c r="AG131" s="8" t="s">
        <v>67</v>
      </c>
      <c r="AH131" t="s">
        <v>67</v>
      </c>
      <c r="AI131" s="13"/>
      <c r="AJ131" t="s">
        <v>67</v>
      </c>
      <c r="AK131" t="s">
        <v>74</v>
      </c>
      <c r="AT131"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0.93333333333333335</v>
      </c>
    </row>
    <row r="132" spans="1:46" x14ac:dyDescent="0.3">
      <c r="A132" s="19">
        <v>296724</v>
      </c>
      <c r="B132" s="19" t="s">
        <v>68</v>
      </c>
      <c r="C132" s="707" t="s">
        <v>155</v>
      </c>
      <c r="D132" s="707" t="s">
        <v>137</v>
      </c>
      <c r="E132" s="707">
        <v>29</v>
      </c>
      <c r="F132" s="707">
        <v>4400590529</v>
      </c>
      <c r="G132" s="6" t="s">
        <v>138</v>
      </c>
      <c r="H132" s="6"/>
      <c r="I132" s="225" t="s">
        <v>57</v>
      </c>
      <c r="J132" s="46" t="s">
        <v>134</v>
      </c>
      <c r="K132" s="46"/>
      <c r="L132" s="8"/>
      <c r="N132" t="s">
        <v>67</v>
      </c>
      <c r="O132" s="9"/>
      <c r="P132" s="8"/>
      <c r="S132" s="9"/>
      <c r="U132" s="8"/>
      <c r="V132" t="s">
        <v>67</v>
      </c>
      <c r="W132" s="9"/>
      <c r="Y132" t="s">
        <v>67</v>
      </c>
      <c r="Z132" t="s">
        <v>67</v>
      </c>
      <c r="AA132" t="s">
        <v>67</v>
      </c>
      <c r="AB132" s="296"/>
      <c r="AC132" s="298"/>
      <c r="AD132" s="8" t="s">
        <v>67</v>
      </c>
      <c r="AE132" t="s">
        <v>67</v>
      </c>
      <c r="AF132" s="13"/>
      <c r="AG132" s="8" t="s">
        <v>67</v>
      </c>
      <c r="AI132" s="13"/>
      <c r="AJ132" t="s">
        <v>67</v>
      </c>
      <c r="AK132" t="s">
        <v>67</v>
      </c>
      <c r="AT132"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133" spans="1:46" x14ac:dyDescent="0.3">
      <c r="A133" s="19">
        <v>296824</v>
      </c>
      <c r="B133" s="19" t="s">
        <v>68</v>
      </c>
      <c r="C133" s="707" t="s">
        <v>86</v>
      </c>
      <c r="D133" s="707" t="s">
        <v>70</v>
      </c>
      <c r="E133" s="707">
        <v>14</v>
      </c>
      <c r="F133" s="707">
        <v>4400591210</v>
      </c>
      <c r="G133" s="6"/>
      <c r="H133" s="6"/>
      <c r="I133" s="225" t="s">
        <v>57</v>
      </c>
      <c r="J133" s="4" t="s">
        <v>134</v>
      </c>
      <c r="K133" s="4"/>
      <c r="L133" s="8" t="s">
        <v>67</v>
      </c>
      <c r="M133" t="s">
        <v>67</v>
      </c>
      <c r="N133" t="s">
        <v>67</v>
      </c>
      <c r="O133" s="9"/>
      <c r="P133" s="8"/>
      <c r="S133" s="9"/>
      <c r="U133" s="8" t="s">
        <v>67</v>
      </c>
      <c r="V133" t="s">
        <v>67</v>
      </c>
      <c r="W133" s="9" t="s">
        <v>67</v>
      </c>
      <c r="AB133" s="296"/>
      <c r="AC133" s="298"/>
      <c r="AD133" s="8" t="s">
        <v>74</v>
      </c>
      <c r="AF133" s="13"/>
      <c r="AG133" s="8" t="s">
        <v>74</v>
      </c>
      <c r="AI133" s="13"/>
      <c r="AJ133" t="s">
        <v>74</v>
      </c>
      <c r="AK133" t="s">
        <v>74</v>
      </c>
      <c r="AT133"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0.6</v>
      </c>
    </row>
    <row r="134" spans="1:46" x14ac:dyDescent="0.3">
      <c r="A134" s="51">
        <v>296924</v>
      </c>
      <c r="B134" s="51" t="s">
        <v>68</v>
      </c>
      <c r="C134" s="707" t="s">
        <v>86</v>
      </c>
      <c r="D134" s="707" t="s">
        <v>140</v>
      </c>
      <c r="E134" s="52">
        <v>13</v>
      </c>
      <c r="F134" s="707">
        <v>4400591211</v>
      </c>
      <c r="G134" s="6"/>
      <c r="H134" s="6"/>
      <c r="I134" s="225" t="s">
        <v>57</v>
      </c>
      <c r="J134" s="4" t="s">
        <v>134</v>
      </c>
      <c r="K134" s="4"/>
      <c r="L134" s="8" t="s">
        <v>67</v>
      </c>
      <c r="M134" t="s">
        <v>67</v>
      </c>
      <c r="N134" t="s">
        <v>67</v>
      </c>
      <c r="O134" s="9"/>
      <c r="P134" s="8"/>
      <c r="S134" s="9"/>
      <c r="U134" s="8" t="s">
        <v>67</v>
      </c>
      <c r="V134" t="s">
        <v>67</v>
      </c>
      <c r="W134" s="9" t="s">
        <v>67</v>
      </c>
      <c r="AB134" s="296"/>
      <c r="AC134" s="298"/>
      <c r="AD134" s="8" t="s">
        <v>74</v>
      </c>
      <c r="AF134" s="13"/>
      <c r="AG134" s="8" t="s">
        <v>74</v>
      </c>
      <c r="AI134" s="13"/>
      <c r="AJ134" t="s">
        <v>74</v>
      </c>
      <c r="AK134" t="s">
        <v>74</v>
      </c>
      <c r="AT134"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0.6</v>
      </c>
    </row>
    <row r="135" spans="1:46" x14ac:dyDescent="0.3">
      <c r="A135" s="19">
        <v>297024</v>
      </c>
      <c r="B135" s="4" t="s">
        <v>64</v>
      </c>
      <c r="C135" s="707" t="s">
        <v>100</v>
      </c>
      <c r="D135" s="707" t="s">
        <v>111</v>
      </c>
      <c r="E135" s="341">
        <v>45665</v>
      </c>
      <c r="F135" s="707">
        <v>4500535731</v>
      </c>
      <c r="G135" s="6" t="s">
        <v>138</v>
      </c>
      <c r="H135" s="6"/>
      <c r="I135" s="358" t="s">
        <v>57</v>
      </c>
      <c r="J135" s="167" t="s">
        <v>134</v>
      </c>
      <c r="K135" s="167"/>
      <c r="L135" s="8"/>
      <c r="N135" t="s">
        <v>67</v>
      </c>
      <c r="O135" s="9"/>
      <c r="P135" s="8"/>
      <c r="S135" s="9"/>
      <c r="U135" s="8"/>
      <c r="W135" s="9" t="s">
        <v>67</v>
      </c>
      <c r="AB135" s="296"/>
      <c r="AC135" s="298"/>
      <c r="AD135" s="8"/>
      <c r="AF135" s="13" t="s">
        <v>67</v>
      </c>
      <c r="AG135" s="8" t="s">
        <v>67</v>
      </c>
      <c r="AI135" s="13"/>
      <c r="AJ135" t="s">
        <v>74</v>
      </c>
      <c r="AK135" t="s">
        <v>74</v>
      </c>
      <c r="AT135"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0.66666666666666663</v>
      </c>
    </row>
    <row r="136" spans="1:46" x14ac:dyDescent="0.3">
      <c r="A136" s="19">
        <v>297124</v>
      </c>
      <c r="B136" s="19" t="s">
        <v>64</v>
      </c>
      <c r="C136" s="707" t="s">
        <v>80</v>
      </c>
      <c r="D136" s="707" t="s">
        <v>81</v>
      </c>
      <c r="E136" s="707">
        <v>27</v>
      </c>
      <c r="F136" s="707">
        <v>4500535158</v>
      </c>
      <c r="G136" s="6"/>
      <c r="H136" s="6"/>
      <c r="I136" s="225" t="s">
        <v>71</v>
      </c>
      <c r="J136" s="4" t="s">
        <v>134</v>
      </c>
      <c r="K136" s="4"/>
      <c r="L136" s="8" t="s">
        <v>67</v>
      </c>
      <c r="M136" t="s">
        <v>67</v>
      </c>
      <c r="N136" t="s">
        <v>67</v>
      </c>
      <c r="O136" s="9"/>
      <c r="P136" s="8" t="s">
        <v>67</v>
      </c>
      <c r="Q136" t="s">
        <v>67</v>
      </c>
      <c r="R136" t="s">
        <v>67</v>
      </c>
      <c r="S136" s="9" t="s">
        <v>67</v>
      </c>
      <c r="U136" s="8" t="s">
        <v>67</v>
      </c>
      <c r="V136" t="s">
        <v>67</v>
      </c>
      <c r="W136" s="9" t="s">
        <v>67</v>
      </c>
      <c r="AB136" s="296"/>
      <c r="AC136" s="298"/>
      <c r="AD136" s="8" t="s">
        <v>74</v>
      </c>
      <c r="AF136" s="13"/>
      <c r="AG136" s="8" t="s">
        <v>74</v>
      </c>
      <c r="AI136" s="13"/>
      <c r="AJ136" t="s">
        <v>74</v>
      </c>
      <c r="AK136" t="s">
        <v>74</v>
      </c>
      <c r="AT136"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0.7142857142857143</v>
      </c>
    </row>
    <row r="137" spans="1:46" x14ac:dyDescent="0.3">
      <c r="A137" s="19">
        <v>297224</v>
      </c>
      <c r="B137" s="19" t="s">
        <v>68</v>
      </c>
      <c r="C137" s="707" t="s">
        <v>90</v>
      </c>
      <c r="D137" s="707" t="s">
        <v>111</v>
      </c>
      <c r="E137" s="707">
        <v>12</v>
      </c>
      <c r="F137" s="707">
        <v>4400591721</v>
      </c>
      <c r="G137" s="6"/>
      <c r="H137" s="6"/>
      <c r="I137" s="225" t="s">
        <v>57</v>
      </c>
      <c r="J137" s="4" t="s">
        <v>134</v>
      </c>
      <c r="K137" s="4"/>
      <c r="L137" s="8" t="s">
        <v>67</v>
      </c>
      <c r="M137" t="s">
        <v>67</v>
      </c>
      <c r="N137" t="s">
        <v>67</v>
      </c>
      <c r="O137" s="9"/>
      <c r="P137" s="8" t="s">
        <v>67</v>
      </c>
      <c r="Q137" t="s">
        <v>67</v>
      </c>
      <c r="R137" t="s">
        <v>67</v>
      </c>
      <c r="S137" s="9" t="s">
        <v>67</v>
      </c>
      <c r="U137" s="8" t="s">
        <v>67</v>
      </c>
      <c r="V137" t="s">
        <v>67</v>
      </c>
      <c r="W137" s="9"/>
      <c r="X137" t="s">
        <v>67</v>
      </c>
      <c r="Y137" t="s">
        <v>67</v>
      </c>
      <c r="Z137" t="s">
        <v>67</v>
      </c>
      <c r="AA137" t="s">
        <v>67</v>
      </c>
      <c r="AB137" s="296" t="s">
        <v>67</v>
      </c>
      <c r="AC137" s="298"/>
      <c r="AD137" s="8" t="s">
        <v>67</v>
      </c>
      <c r="AE137" t="s">
        <v>67</v>
      </c>
      <c r="AF137" s="13"/>
      <c r="AG137" s="8" t="s">
        <v>67</v>
      </c>
      <c r="AI137" s="13"/>
      <c r="AJ137" t="s">
        <v>74</v>
      </c>
      <c r="AK137" t="s">
        <v>74</v>
      </c>
      <c r="AT137"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0.89473684210526316</v>
      </c>
    </row>
    <row r="138" spans="1:46" x14ac:dyDescent="0.3">
      <c r="A138" s="19">
        <v>297324</v>
      </c>
      <c r="B138" s="19" t="s">
        <v>68</v>
      </c>
      <c r="C138" s="707" t="s">
        <v>155</v>
      </c>
      <c r="D138" s="707" t="s">
        <v>83</v>
      </c>
      <c r="E138" s="707">
        <v>27</v>
      </c>
      <c r="F138" s="707">
        <v>4400591719</v>
      </c>
      <c r="G138" s="6"/>
      <c r="H138" s="6"/>
      <c r="I138" s="205" t="s">
        <v>71</v>
      </c>
      <c r="J138" s="46" t="s">
        <v>134</v>
      </c>
      <c r="K138" s="46"/>
      <c r="L138" s="8"/>
      <c r="N138" t="s">
        <v>67</v>
      </c>
      <c r="O138" s="9"/>
      <c r="P138" s="8"/>
      <c r="S138" s="9"/>
      <c r="U138" s="8"/>
      <c r="W138" s="9" t="s">
        <v>67</v>
      </c>
      <c r="AB138" s="296"/>
      <c r="AC138" s="298"/>
      <c r="AD138" s="8" t="s">
        <v>67</v>
      </c>
      <c r="AF138" s="13"/>
      <c r="AG138" s="8" t="s">
        <v>67</v>
      </c>
      <c r="AI138" s="13"/>
      <c r="AJ138" t="s">
        <v>67</v>
      </c>
      <c r="AK138" t="s">
        <v>67</v>
      </c>
      <c r="AT138"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139" spans="1:46" x14ac:dyDescent="0.3">
      <c r="A139" s="19">
        <v>297424</v>
      </c>
      <c r="B139" s="51" t="s">
        <v>68</v>
      </c>
      <c r="C139" s="707" t="s">
        <v>156</v>
      </c>
      <c r="D139" s="707" t="s">
        <v>116</v>
      </c>
      <c r="E139" s="707">
        <v>15</v>
      </c>
      <c r="F139" s="707">
        <v>4400591717</v>
      </c>
      <c r="G139" s="6"/>
      <c r="H139" s="6"/>
      <c r="I139" s="225" t="s">
        <v>57</v>
      </c>
      <c r="J139" s="4" t="s">
        <v>134</v>
      </c>
      <c r="K139" s="4"/>
      <c r="L139" s="8" t="s">
        <v>67</v>
      </c>
      <c r="M139" t="s">
        <v>67</v>
      </c>
      <c r="N139" t="s">
        <v>67</v>
      </c>
      <c r="O139" s="9"/>
      <c r="P139" s="8"/>
      <c r="S139" s="9"/>
      <c r="U139" s="8" t="s">
        <v>67</v>
      </c>
      <c r="V139" t="s">
        <v>67</v>
      </c>
      <c r="W139" s="9" t="s">
        <v>67</v>
      </c>
      <c r="AB139" s="296"/>
      <c r="AC139" s="298"/>
      <c r="AD139" s="8" t="s">
        <v>67</v>
      </c>
      <c r="AF139" s="13"/>
      <c r="AG139" s="8" t="s">
        <v>67</v>
      </c>
      <c r="AI139" s="13"/>
      <c r="AJ139" t="s">
        <v>67</v>
      </c>
      <c r="AK139" t="s">
        <v>67</v>
      </c>
      <c r="AT139"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140" spans="1:46" x14ac:dyDescent="0.3">
      <c r="A140" s="19">
        <v>297524</v>
      </c>
      <c r="B140" s="707" t="s">
        <v>68</v>
      </c>
      <c r="C140" s="707" t="s">
        <v>98</v>
      </c>
      <c r="D140" s="707" t="s">
        <v>140</v>
      </c>
      <c r="E140" s="707"/>
      <c r="F140" s="707"/>
      <c r="G140" s="6"/>
      <c r="H140" s="6"/>
      <c r="I140" s="6" t="s">
        <v>62</v>
      </c>
      <c r="J140" s="4" t="s">
        <v>134</v>
      </c>
      <c r="K140" s="4"/>
      <c r="L140" s="8" t="s">
        <v>151</v>
      </c>
      <c r="O140" s="9"/>
      <c r="P140" s="8"/>
      <c r="S140" s="9"/>
      <c r="U140" s="8"/>
      <c r="W140" s="9"/>
      <c r="AB140" s="296"/>
      <c r="AC140" s="298"/>
      <c r="AD140" s="8"/>
      <c r="AF140" s="13"/>
      <c r="AG140" s="8"/>
      <c r="AI140" s="13"/>
      <c r="AT140"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141" spans="1:46" x14ac:dyDescent="0.3">
      <c r="A141" s="19">
        <v>297624</v>
      </c>
      <c r="B141" s="393" t="s">
        <v>68</v>
      </c>
      <c r="C141" s="707" t="s">
        <v>80</v>
      </c>
      <c r="D141" s="707" t="s">
        <v>158</v>
      </c>
      <c r="E141" s="707">
        <v>18</v>
      </c>
      <c r="F141" s="707">
        <v>4400592052</v>
      </c>
      <c r="G141" s="6"/>
      <c r="H141" s="6"/>
      <c r="I141" s="225" t="s">
        <v>71</v>
      </c>
      <c r="J141" s="4" t="s">
        <v>134</v>
      </c>
      <c r="K141" s="4"/>
      <c r="L141" s="8"/>
      <c r="N141" t="s">
        <v>67</v>
      </c>
      <c r="O141" s="9"/>
      <c r="P141" s="8"/>
      <c r="S141" s="9"/>
      <c r="T141" t="s">
        <v>67</v>
      </c>
      <c r="U141" s="8" t="s">
        <v>67</v>
      </c>
      <c r="V141" t="s">
        <v>67</v>
      </c>
      <c r="W141" s="9" t="s">
        <v>67</v>
      </c>
      <c r="AB141" s="296"/>
      <c r="AC141" s="298" t="s">
        <v>67</v>
      </c>
      <c r="AD141" s="8" t="s">
        <v>67</v>
      </c>
      <c r="AF141" s="13"/>
      <c r="AG141" s="8" t="s">
        <v>67</v>
      </c>
      <c r="AI141" s="13"/>
      <c r="AJ141" t="s">
        <v>67</v>
      </c>
      <c r="AK141" t="s">
        <v>74</v>
      </c>
      <c r="AT141"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0.9</v>
      </c>
    </row>
    <row r="142" spans="1:46" x14ac:dyDescent="0.3">
      <c r="A142" s="19">
        <v>297724</v>
      </c>
      <c r="B142" s="19" t="s">
        <v>68</v>
      </c>
      <c r="C142" s="707" t="s">
        <v>86</v>
      </c>
      <c r="D142" s="707" t="s">
        <v>70</v>
      </c>
      <c r="E142" s="707">
        <v>11</v>
      </c>
      <c r="F142" s="707">
        <v>4400592055</v>
      </c>
      <c r="G142" s="6"/>
      <c r="H142" s="6"/>
      <c r="I142" s="225" t="s">
        <v>71</v>
      </c>
      <c r="J142" s="4" t="s">
        <v>134</v>
      </c>
      <c r="K142" s="4"/>
      <c r="L142" s="8" t="s">
        <v>67</v>
      </c>
      <c r="M142" t="s">
        <v>67</v>
      </c>
      <c r="N142" t="s">
        <v>67</v>
      </c>
      <c r="O142" s="9"/>
      <c r="P142" s="8"/>
      <c r="S142" s="9"/>
      <c r="U142" s="8" t="s">
        <v>67</v>
      </c>
      <c r="V142" t="s">
        <v>67</v>
      </c>
      <c r="W142" s="9" t="s">
        <v>67</v>
      </c>
      <c r="AB142" s="296"/>
      <c r="AC142" s="298"/>
      <c r="AD142" s="8" t="s">
        <v>67</v>
      </c>
      <c r="AF142" s="13"/>
      <c r="AG142" s="8" t="s">
        <v>67</v>
      </c>
      <c r="AI142" s="13"/>
      <c r="AJ142" t="s">
        <v>67</v>
      </c>
      <c r="AK142" t="s">
        <v>67</v>
      </c>
      <c r="AT142"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143" spans="1:46" x14ac:dyDescent="0.3">
      <c r="A143" s="19">
        <v>297824</v>
      </c>
      <c r="B143" s="19" t="s">
        <v>68</v>
      </c>
      <c r="C143" s="707" t="s">
        <v>86</v>
      </c>
      <c r="D143" s="707" t="s">
        <v>70</v>
      </c>
      <c r="E143" s="707">
        <v>18</v>
      </c>
      <c r="F143" s="707">
        <v>4400592057</v>
      </c>
      <c r="G143" s="6"/>
      <c r="H143" s="6"/>
      <c r="I143" s="225" t="s">
        <v>57</v>
      </c>
      <c r="J143" s="4" t="s">
        <v>134</v>
      </c>
      <c r="K143" s="4"/>
      <c r="L143" s="8" t="s">
        <v>67</v>
      </c>
      <c r="M143" t="s">
        <v>67</v>
      </c>
      <c r="N143" t="s">
        <v>67</v>
      </c>
      <c r="O143" s="9"/>
      <c r="P143" s="8"/>
      <c r="S143" s="9"/>
      <c r="U143" s="8" t="s">
        <v>67</v>
      </c>
      <c r="V143" t="s">
        <v>67</v>
      </c>
      <c r="W143" s="9" t="s">
        <v>67</v>
      </c>
      <c r="AB143" s="296"/>
      <c r="AC143" s="298"/>
      <c r="AD143" s="8" t="s">
        <v>67</v>
      </c>
      <c r="AE143" t="s">
        <v>67</v>
      </c>
      <c r="AF143" s="13"/>
      <c r="AG143" s="8"/>
      <c r="AI143" s="13" t="s">
        <v>67</v>
      </c>
      <c r="AJ143" t="s">
        <v>67</v>
      </c>
      <c r="AK143" t="s">
        <v>67</v>
      </c>
      <c r="AT143"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144" spans="1:46" x14ac:dyDescent="0.3">
      <c r="A144" s="19">
        <v>297924</v>
      </c>
      <c r="B144" s="19" t="s">
        <v>68</v>
      </c>
      <c r="C144" s="707" t="s">
        <v>98</v>
      </c>
      <c r="D144" s="707" t="s">
        <v>70</v>
      </c>
      <c r="E144" s="707" t="s">
        <v>159</v>
      </c>
      <c r="F144" s="707">
        <v>4400592059</v>
      </c>
      <c r="G144" s="6"/>
      <c r="H144" s="6"/>
      <c r="I144" s="205" t="s">
        <v>57</v>
      </c>
      <c r="J144" s="4" t="s">
        <v>134</v>
      </c>
      <c r="K144" s="4"/>
      <c r="L144" s="8"/>
      <c r="N144" t="s">
        <v>67</v>
      </c>
      <c r="O144" s="9"/>
      <c r="P144" s="8"/>
      <c r="S144" s="9"/>
      <c r="U144" s="8"/>
      <c r="W144" s="9"/>
      <c r="AD144" s="8"/>
      <c r="AF144" s="13"/>
      <c r="AG144" s="8"/>
      <c r="AI144" s="13"/>
      <c r="AJ144" t="s">
        <v>74</v>
      </c>
      <c r="AK144" t="s">
        <v>74</v>
      </c>
      <c r="AT144"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0.33333333333333331</v>
      </c>
    </row>
    <row r="145" spans="1:46" x14ac:dyDescent="0.3">
      <c r="A145" s="51">
        <v>298024</v>
      </c>
      <c r="B145" s="51" t="s">
        <v>68</v>
      </c>
      <c r="C145" s="707" t="s">
        <v>65</v>
      </c>
      <c r="D145" s="707" t="s">
        <v>70</v>
      </c>
      <c r="E145" s="52">
        <v>21</v>
      </c>
      <c r="F145" s="707">
        <v>4400591209</v>
      </c>
      <c r="G145" s="6"/>
      <c r="H145" s="6"/>
      <c r="I145" s="225" t="s">
        <v>57</v>
      </c>
      <c r="J145" s="4" t="s">
        <v>134</v>
      </c>
      <c r="K145" s="4"/>
      <c r="L145" s="8" t="s">
        <v>67</v>
      </c>
      <c r="M145" t="s">
        <v>67</v>
      </c>
      <c r="N145" t="s">
        <v>67</v>
      </c>
      <c r="O145" s="9"/>
      <c r="P145" s="8"/>
      <c r="S145" s="9"/>
      <c r="U145" s="8" t="s">
        <v>67</v>
      </c>
      <c r="V145" t="s">
        <v>67</v>
      </c>
      <c r="W145" s="9" t="s">
        <v>67</v>
      </c>
      <c r="AB145" s="296"/>
      <c r="AC145" s="298"/>
      <c r="AD145" s="8" t="s">
        <v>67</v>
      </c>
      <c r="AF145" s="13"/>
      <c r="AG145" s="8" t="s">
        <v>67</v>
      </c>
      <c r="AI145" s="13"/>
      <c r="AJ145" t="s">
        <v>93</v>
      </c>
      <c r="AK145" t="s">
        <v>74</v>
      </c>
      <c r="AT145"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0.85</v>
      </c>
    </row>
    <row r="146" spans="1:46" x14ac:dyDescent="0.3">
      <c r="A146" s="19">
        <v>298124</v>
      </c>
      <c r="B146" s="19" t="s">
        <v>64</v>
      </c>
      <c r="C146" s="707" t="s">
        <v>156</v>
      </c>
      <c r="D146" s="707" t="s">
        <v>160</v>
      </c>
      <c r="E146" s="707"/>
      <c r="F146" s="707">
        <v>4500535824</v>
      </c>
      <c r="G146" s="6"/>
      <c r="H146" s="6"/>
      <c r="I146" s="225" t="s">
        <v>57</v>
      </c>
      <c r="J146" s="4" t="s">
        <v>134</v>
      </c>
      <c r="K146" s="4"/>
      <c r="L146" s="8" t="s">
        <v>67</v>
      </c>
      <c r="M146" t="s">
        <v>67</v>
      </c>
      <c r="N146" t="s">
        <v>67</v>
      </c>
      <c r="O146" s="9"/>
      <c r="P146" s="8"/>
      <c r="S146" s="9"/>
      <c r="U146" s="8" t="s">
        <v>67</v>
      </c>
      <c r="V146" t="s">
        <v>67</v>
      </c>
      <c r="W146" s="9" t="s">
        <v>67</v>
      </c>
      <c r="AB146" s="296"/>
      <c r="AC146" s="298"/>
      <c r="AD146" s="8" t="s">
        <v>74</v>
      </c>
      <c r="AF146" s="13"/>
      <c r="AG146" s="8" t="s">
        <v>74</v>
      </c>
      <c r="AI146" s="13"/>
      <c r="AJ146" t="s">
        <v>74</v>
      </c>
      <c r="AK146" t="s">
        <v>74</v>
      </c>
      <c r="AT146"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0.6</v>
      </c>
    </row>
    <row r="147" spans="1:46" x14ac:dyDescent="0.3">
      <c r="A147" s="19">
        <v>298224</v>
      </c>
      <c r="B147" s="19" t="s">
        <v>68</v>
      </c>
      <c r="C147" s="707" t="s">
        <v>161</v>
      </c>
      <c r="D147" s="707">
        <v>24</v>
      </c>
      <c r="E147" s="707">
        <v>22</v>
      </c>
      <c r="F147" s="707">
        <v>4400592888</v>
      </c>
      <c r="G147" s="6"/>
      <c r="H147" s="6"/>
      <c r="I147" s="225" t="s">
        <v>71</v>
      </c>
      <c r="J147" s="4" t="s">
        <v>134</v>
      </c>
      <c r="K147" s="4"/>
      <c r="L147" s="8"/>
      <c r="O147" s="9"/>
      <c r="P147" s="8"/>
      <c r="S147" s="9"/>
      <c r="U147" s="8"/>
      <c r="W147" s="9"/>
      <c r="AB147" s="296"/>
      <c r="AC147" s="298"/>
      <c r="AD147" s="8"/>
      <c r="AF147" s="13"/>
      <c r="AG147" s="8"/>
      <c r="AI147" s="13"/>
      <c r="AT147"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148" spans="1:46" x14ac:dyDescent="0.3">
      <c r="A148" s="19">
        <v>298324</v>
      </c>
      <c r="B148" s="19" t="s">
        <v>68</v>
      </c>
      <c r="C148" s="707" t="s">
        <v>161</v>
      </c>
      <c r="D148" s="707">
        <v>24</v>
      </c>
      <c r="E148" s="707"/>
      <c r="F148" s="707">
        <v>4400592897</v>
      </c>
      <c r="G148" s="6"/>
      <c r="H148" s="6"/>
      <c r="I148" s="225" t="s">
        <v>71</v>
      </c>
      <c r="J148" s="4" t="s">
        <v>134</v>
      </c>
      <c r="K148" s="4"/>
      <c r="L148" s="8"/>
      <c r="O148" s="9"/>
      <c r="P148" s="8"/>
      <c r="S148" s="9"/>
      <c r="U148" s="8"/>
      <c r="W148" s="9"/>
      <c r="AB148" s="296"/>
      <c r="AC148" s="298"/>
      <c r="AD148" s="8"/>
      <c r="AF148" s="13"/>
      <c r="AG148" s="8"/>
      <c r="AI148" s="13"/>
      <c r="AT148"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149" spans="1:46" x14ac:dyDescent="0.3">
      <c r="A149" s="19">
        <v>298424</v>
      </c>
      <c r="B149" s="19" t="s">
        <v>68</v>
      </c>
      <c r="C149" s="707" t="s">
        <v>86</v>
      </c>
      <c r="D149" s="707" t="s">
        <v>70</v>
      </c>
      <c r="E149" s="707">
        <v>14</v>
      </c>
      <c r="F149" s="707">
        <v>4400592916</v>
      </c>
      <c r="G149" s="6"/>
      <c r="H149" s="6"/>
      <c r="I149" s="225" t="s">
        <v>57</v>
      </c>
      <c r="J149" s="4" t="s">
        <v>134</v>
      </c>
      <c r="K149" s="4"/>
      <c r="L149" s="8" t="s">
        <v>67</v>
      </c>
      <c r="M149" t="s">
        <v>67</v>
      </c>
      <c r="N149" t="s">
        <v>67</v>
      </c>
      <c r="O149" s="9"/>
      <c r="P149" s="8"/>
      <c r="S149" s="9"/>
      <c r="U149" s="8" t="s">
        <v>67</v>
      </c>
      <c r="V149" t="s">
        <v>67</v>
      </c>
      <c r="W149" s="9" t="s">
        <v>67</v>
      </c>
      <c r="AB149" s="296"/>
      <c r="AC149" s="298"/>
      <c r="AD149" s="8" t="s">
        <v>67</v>
      </c>
      <c r="AF149" s="13"/>
      <c r="AG149" s="8" t="s">
        <v>67</v>
      </c>
      <c r="AI149" s="13"/>
      <c r="AJ149" t="s">
        <v>67</v>
      </c>
      <c r="AK149" t="s">
        <v>67</v>
      </c>
      <c r="AT149"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150" spans="1:46" x14ac:dyDescent="0.3">
      <c r="A150" s="19">
        <v>298524</v>
      </c>
      <c r="B150" s="19" t="s">
        <v>68</v>
      </c>
      <c r="C150" s="707" t="s">
        <v>86</v>
      </c>
      <c r="D150" s="707" t="s">
        <v>70</v>
      </c>
      <c r="E150" s="707">
        <v>11</v>
      </c>
      <c r="F150" s="707">
        <v>4400592915</v>
      </c>
      <c r="G150" s="6"/>
      <c r="H150" s="6"/>
      <c r="I150" s="225" t="s">
        <v>57</v>
      </c>
      <c r="J150" s="4" t="s">
        <v>134</v>
      </c>
      <c r="K150" s="4"/>
      <c r="L150" s="8" t="s">
        <v>67</v>
      </c>
      <c r="M150" t="s">
        <v>67</v>
      </c>
      <c r="N150" t="s">
        <v>67</v>
      </c>
      <c r="O150" s="9"/>
      <c r="P150" s="8"/>
      <c r="S150" s="9"/>
      <c r="U150" s="8" t="s">
        <v>67</v>
      </c>
      <c r="V150" t="s">
        <v>67</v>
      </c>
      <c r="W150" s="9" t="s">
        <v>67</v>
      </c>
      <c r="AD150" s="8" t="s">
        <v>74</v>
      </c>
      <c r="AF150" s="13"/>
      <c r="AG150" s="8" t="s">
        <v>74</v>
      </c>
      <c r="AI150" s="13"/>
      <c r="AJ150" t="s">
        <v>74</v>
      </c>
      <c r="AK150" t="s">
        <v>74</v>
      </c>
      <c r="AT150"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0.6</v>
      </c>
    </row>
    <row r="151" spans="1:46" x14ac:dyDescent="0.3">
      <c r="A151" s="19">
        <v>298624</v>
      </c>
      <c r="B151" s="19" t="s">
        <v>68</v>
      </c>
      <c r="C151" s="707" t="s">
        <v>162</v>
      </c>
      <c r="D151" s="707">
        <v>24</v>
      </c>
      <c r="E151" s="341">
        <v>45660</v>
      </c>
      <c r="F151" s="707">
        <v>4400592901</v>
      </c>
      <c r="G151" s="6" t="s">
        <v>163</v>
      </c>
      <c r="H151" s="6"/>
      <c r="I151" s="358" t="s">
        <v>57</v>
      </c>
      <c r="J151" s="4" t="s">
        <v>134</v>
      </c>
      <c r="K151" s="4"/>
      <c r="L151" s="8" t="s">
        <v>67</v>
      </c>
      <c r="M151" t="s">
        <v>67</v>
      </c>
      <c r="N151" t="s">
        <v>67</v>
      </c>
      <c r="O151" s="9"/>
      <c r="P151" s="8"/>
      <c r="S151" s="9"/>
      <c r="U151" s="8" t="s">
        <v>67</v>
      </c>
      <c r="V151" t="s">
        <v>67</v>
      </c>
      <c r="W151" s="9"/>
      <c r="X151" t="s">
        <v>67</v>
      </c>
      <c r="Y151" t="s">
        <v>67</v>
      </c>
      <c r="Z151" t="s">
        <v>67</v>
      </c>
      <c r="AA151" t="s">
        <v>67</v>
      </c>
      <c r="AB151" s="296" t="s">
        <v>67</v>
      </c>
      <c r="AC151" s="298"/>
      <c r="AD151" s="8" t="s">
        <v>67</v>
      </c>
      <c r="AE151" t="s">
        <v>67</v>
      </c>
      <c r="AF151" s="13"/>
      <c r="AG151" s="8" t="s">
        <v>67</v>
      </c>
      <c r="AI151" s="13"/>
      <c r="AJ151" t="s">
        <v>67</v>
      </c>
      <c r="AK151" t="s">
        <v>74</v>
      </c>
      <c r="AT151"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0.93333333333333335</v>
      </c>
    </row>
    <row r="152" spans="1:46" x14ac:dyDescent="0.3">
      <c r="A152" s="19">
        <v>298724</v>
      </c>
      <c r="B152" s="19" t="s">
        <v>68</v>
      </c>
      <c r="C152" s="707" t="s">
        <v>90</v>
      </c>
      <c r="D152" s="707" t="s">
        <v>111</v>
      </c>
      <c r="E152" s="707">
        <v>12</v>
      </c>
      <c r="F152" s="707">
        <v>4400592886</v>
      </c>
      <c r="G152" s="6"/>
      <c r="H152" s="6"/>
      <c r="I152" s="225" t="s">
        <v>57</v>
      </c>
      <c r="J152" s="4" t="s">
        <v>134</v>
      </c>
      <c r="K152" s="4"/>
      <c r="L152" s="8"/>
      <c r="N152" t="s">
        <v>67</v>
      </c>
      <c r="O152" s="9"/>
      <c r="P152" s="8"/>
      <c r="S152" s="9"/>
      <c r="U152" s="8" t="s">
        <v>67</v>
      </c>
      <c r="V152" t="s">
        <v>67</v>
      </c>
      <c r="W152" s="9"/>
      <c r="X152" t="s">
        <v>67</v>
      </c>
      <c r="Y152" t="s">
        <v>67</v>
      </c>
      <c r="Z152" t="s">
        <v>67</v>
      </c>
      <c r="AA152" t="s">
        <v>67</v>
      </c>
      <c r="AB152" s="296" t="s">
        <v>67</v>
      </c>
      <c r="AC152" s="298"/>
      <c r="AD152" s="8" t="s">
        <v>67</v>
      </c>
      <c r="AF152" s="13"/>
      <c r="AG152" s="8" t="s">
        <v>67</v>
      </c>
      <c r="AI152" s="13"/>
      <c r="AJ152" t="s">
        <v>74</v>
      </c>
      <c r="AK152" t="s">
        <v>74</v>
      </c>
      <c r="AT152"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0.83333333333333337</v>
      </c>
    </row>
    <row r="153" spans="1:46" x14ac:dyDescent="0.3">
      <c r="A153" s="51">
        <v>298824</v>
      </c>
      <c r="B153" s="51" t="s">
        <v>68</v>
      </c>
      <c r="C153" s="707" t="s">
        <v>80</v>
      </c>
      <c r="D153" s="707" t="s">
        <v>81</v>
      </c>
      <c r="E153" s="52">
        <v>13</v>
      </c>
      <c r="F153" s="707">
        <v>4400592884</v>
      </c>
      <c r="G153" s="6"/>
      <c r="H153" s="6"/>
      <c r="I153" s="225" t="s">
        <v>57</v>
      </c>
      <c r="J153" s="4" t="s">
        <v>134</v>
      </c>
      <c r="K153" s="4"/>
      <c r="L153" s="8"/>
      <c r="N153" t="s">
        <v>67</v>
      </c>
      <c r="O153" s="9"/>
      <c r="P153" s="8"/>
      <c r="S153" s="9"/>
      <c r="U153" s="8" t="s">
        <v>67</v>
      </c>
      <c r="V153" t="s">
        <v>67</v>
      </c>
      <c r="W153" s="9"/>
      <c r="X153" t="s">
        <v>67</v>
      </c>
      <c r="Y153" t="s">
        <v>67</v>
      </c>
      <c r="Z153" t="s">
        <v>67</v>
      </c>
      <c r="AA153" t="s">
        <v>67</v>
      </c>
      <c r="AB153" s="296" t="s">
        <v>67</v>
      </c>
      <c r="AC153" s="298"/>
      <c r="AD153" s="8" t="s">
        <v>67</v>
      </c>
      <c r="AE153" t="s">
        <v>67</v>
      </c>
      <c r="AF153" s="13"/>
      <c r="AG153" s="8" t="s">
        <v>67</v>
      </c>
      <c r="AI153" s="13" t="s">
        <v>164</v>
      </c>
      <c r="AJ153" t="s">
        <v>74</v>
      </c>
      <c r="AK153" t="s">
        <v>74</v>
      </c>
      <c r="AT153"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0.84615384615384615</v>
      </c>
    </row>
    <row r="154" spans="1:46" x14ac:dyDescent="0.3">
      <c r="A154" s="19">
        <v>298924</v>
      </c>
      <c r="B154" s="19" t="s">
        <v>68</v>
      </c>
      <c r="C154" s="707" t="s">
        <v>130</v>
      </c>
      <c r="D154" s="707" t="s">
        <v>70</v>
      </c>
      <c r="E154" s="707">
        <v>26</v>
      </c>
      <c r="F154" s="707"/>
      <c r="G154" s="6"/>
      <c r="H154" s="6"/>
      <c r="I154" s="6" t="s">
        <v>57</v>
      </c>
      <c r="J154" s="4" t="s">
        <v>134</v>
      </c>
      <c r="K154" s="4"/>
      <c r="L154" s="8"/>
      <c r="O154" s="9"/>
      <c r="P154" s="8"/>
      <c r="S154" s="9"/>
      <c r="U154" s="8"/>
      <c r="W154" s="9"/>
      <c r="AB154" s="296"/>
      <c r="AC154" s="298"/>
      <c r="AD154" s="8"/>
      <c r="AF154" s="13"/>
      <c r="AG154" s="8"/>
      <c r="AI154" s="13"/>
      <c r="AT154"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155" spans="1:46" x14ac:dyDescent="0.3">
      <c r="A155" s="19">
        <v>299024</v>
      </c>
      <c r="B155" s="19" t="s">
        <v>68</v>
      </c>
      <c r="C155" s="707" t="s">
        <v>131</v>
      </c>
      <c r="D155" s="707" t="s">
        <v>70</v>
      </c>
      <c r="E155" s="707"/>
      <c r="F155" s="707"/>
      <c r="G155" s="6"/>
      <c r="H155" s="6"/>
      <c r="I155" s="6" t="s">
        <v>57</v>
      </c>
      <c r="J155" s="4" t="s">
        <v>134</v>
      </c>
      <c r="K155" s="4"/>
      <c r="L155" s="8"/>
      <c r="O155" s="9"/>
      <c r="P155" s="8"/>
      <c r="S155" s="9"/>
      <c r="U155" s="8"/>
      <c r="W155" s="9"/>
      <c r="AB155" s="296"/>
      <c r="AC155" s="298"/>
      <c r="AD155" s="8"/>
      <c r="AF155" s="13"/>
      <c r="AG155" s="8"/>
      <c r="AI155" s="13"/>
      <c r="AT155"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156" spans="1:46" x14ac:dyDescent="0.3">
      <c r="A156" s="19">
        <v>299124</v>
      </c>
      <c r="B156" s="19" t="s">
        <v>68</v>
      </c>
      <c r="C156" s="707" t="s">
        <v>65</v>
      </c>
      <c r="D156" s="707" t="s">
        <v>70</v>
      </c>
      <c r="E156" s="707">
        <v>13</v>
      </c>
      <c r="F156" s="707"/>
      <c r="G156" s="6"/>
      <c r="H156" s="6"/>
      <c r="I156" s="225" t="s">
        <v>57</v>
      </c>
      <c r="J156" s="4" t="s">
        <v>134</v>
      </c>
      <c r="K156" s="4"/>
      <c r="L156" s="8" t="s">
        <v>67</v>
      </c>
      <c r="M156" t="s">
        <v>67</v>
      </c>
      <c r="N156" t="s">
        <v>67</v>
      </c>
      <c r="O156" s="9"/>
      <c r="P156" s="8"/>
      <c r="S156" s="9"/>
      <c r="U156" s="8" t="s">
        <v>67</v>
      </c>
      <c r="V156" t="s">
        <v>67</v>
      </c>
      <c r="W156" s="9" t="s">
        <v>67</v>
      </c>
      <c r="AB156" s="296"/>
      <c r="AC156" s="298"/>
      <c r="AD156" s="8" t="s">
        <v>67</v>
      </c>
      <c r="AF156" s="13"/>
      <c r="AG156" s="8" t="s">
        <v>67</v>
      </c>
      <c r="AI156" s="13"/>
      <c r="AJ156" t="s">
        <v>74</v>
      </c>
      <c r="AK156" t="s">
        <v>74</v>
      </c>
      <c r="AT156"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v>
      </c>
    </row>
    <row r="157" spans="1:46" x14ac:dyDescent="0.3">
      <c r="A157" s="19">
        <v>299224</v>
      </c>
      <c r="B157" s="19" t="s">
        <v>64</v>
      </c>
      <c r="C157" s="707" t="s">
        <v>86</v>
      </c>
      <c r="D157" s="707" t="s">
        <v>70</v>
      </c>
      <c r="E157" s="707">
        <v>6</v>
      </c>
      <c r="F157" s="707"/>
      <c r="G157" s="6"/>
      <c r="H157" s="6"/>
      <c r="I157" s="225" t="s">
        <v>57</v>
      </c>
      <c r="J157" s="4" t="s">
        <v>134</v>
      </c>
      <c r="K157" s="4"/>
      <c r="L157" s="8" t="s">
        <v>67</v>
      </c>
      <c r="M157" t="s">
        <v>67</v>
      </c>
      <c r="N157" t="s">
        <v>67</v>
      </c>
      <c r="O157" s="9"/>
      <c r="P157" s="8"/>
      <c r="S157" s="9"/>
      <c r="U157" s="8"/>
      <c r="W157" s="9"/>
      <c r="X157" t="s">
        <v>67</v>
      </c>
      <c r="Y157" t="s">
        <v>67</v>
      </c>
      <c r="Z157" t="s">
        <v>67</v>
      </c>
      <c r="AA157" t="s">
        <v>67</v>
      </c>
      <c r="AB157" s="296" t="s">
        <v>67</v>
      </c>
      <c r="AC157" s="298"/>
      <c r="AD157" s="8" t="s">
        <v>67</v>
      </c>
      <c r="AF157" s="13"/>
      <c r="AG157" s="8" t="s">
        <v>67</v>
      </c>
      <c r="AI157" s="13"/>
      <c r="AJ157" t="s">
        <v>67</v>
      </c>
      <c r="AK157" t="s">
        <v>67</v>
      </c>
      <c r="AT157"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158" spans="1:46" x14ac:dyDescent="0.3">
      <c r="A158" s="19">
        <v>299324</v>
      </c>
      <c r="B158" s="19" t="s">
        <v>64</v>
      </c>
      <c r="C158" s="707" t="s">
        <v>86</v>
      </c>
      <c r="D158" s="707" t="s">
        <v>116</v>
      </c>
      <c r="E158" s="707">
        <v>15</v>
      </c>
      <c r="F158" s="707"/>
      <c r="G158" s="6"/>
      <c r="H158" s="6"/>
      <c r="I158" s="225" t="s">
        <v>57</v>
      </c>
      <c r="J158" s="4" t="s">
        <v>134</v>
      </c>
      <c r="K158" s="4"/>
      <c r="L158" s="8"/>
      <c r="N158" t="s">
        <v>67</v>
      </c>
      <c r="O158" s="9"/>
      <c r="P158" s="8"/>
      <c r="S158" s="9"/>
      <c r="U158" s="8"/>
      <c r="W158" s="9" t="s">
        <v>67</v>
      </c>
      <c r="AB158" s="296"/>
      <c r="AC158" s="298"/>
      <c r="AD158" s="8" t="s">
        <v>67</v>
      </c>
      <c r="AF158" s="13"/>
      <c r="AG158" s="8" t="s">
        <v>67</v>
      </c>
      <c r="AI158" s="13"/>
      <c r="AJ158" t="s">
        <v>67</v>
      </c>
      <c r="AK158" t="s">
        <v>67</v>
      </c>
      <c r="AT158"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159" spans="1:46" x14ac:dyDescent="0.3">
      <c r="A159" s="51">
        <v>299424</v>
      </c>
      <c r="B159" s="51" t="s">
        <v>64</v>
      </c>
      <c r="C159" s="707" t="s">
        <v>86</v>
      </c>
      <c r="D159" s="707" t="s">
        <v>116</v>
      </c>
      <c r="E159" s="52">
        <v>15</v>
      </c>
      <c r="F159" s="52"/>
      <c r="G159" s="340"/>
      <c r="H159" s="340"/>
      <c r="I159" s="225" t="s">
        <v>57</v>
      </c>
      <c r="J159" s="4" t="s">
        <v>134</v>
      </c>
      <c r="K159" s="4"/>
      <c r="L159" s="8"/>
      <c r="N159" t="s">
        <v>67</v>
      </c>
      <c r="O159" s="9"/>
      <c r="P159" s="8"/>
      <c r="S159" s="9"/>
      <c r="U159" s="8" t="s">
        <v>67</v>
      </c>
      <c r="V159" t="s">
        <v>67</v>
      </c>
      <c r="W159" s="9" t="s">
        <v>67</v>
      </c>
      <c r="AB159" s="296"/>
      <c r="AC159" s="298"/>
      <c r="AD159" s="8" t="s">
        <v>74</v>
      </c>
      <c r="AF159" s="13"/>
      <c r="AG159" s="8" t="s">
        <v>74</v>
      </c>
      <c r="AI159" s="13"/>
      <c r="AJ159" t="s">
        <v>74</v>
      </c>
      <c r="AK159" t="s">
        <v>74</v>
      </c>
      <c r="AT159"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0.5</v>
      </c>
    </row>
    <row r="160" spans="1:46" x14ac:dyDescent="0.3">
      <c r="A160" s="51">
        <v>299524</v>
      </c>
      <c r="B160" s="51" t="s">
        <v>68</v>
      </c>
      <c r="C160" s="707" t="s">
        <v>165</v>
      </c>
      <c r="D160" s="707" t="s">
        <v>73</v>
      </c>
      <c r="E160" s="52"/>
      <c r="F160" s="52"/>
      <c r="G160" s="340"/>
      <c r="H160" s="340"/>
      <c r="I160" s="267" t="s">
        <v>71</v>
      </c>
      <c r="J160" s="4"/>
      <c r="K160" s="4"/>
      <c r="L160" s="8"/>
      <c r="O160" s="9"/>
      <c r="P160" s="8"/>
      <c r="S160" s="9"/>
      <c r="U160" s="8"/>
      <c r="W160" s="9" t="s">
        <v>93</v>
      </c>
      <c r="AD160" s="8"/>
      <c r="AF160" s="13"/>
      <c r="AG160" s="8"/>
      <c r="AI160" s="13"/>
      <c r="AT160"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0.5</v>
      </c>
    </row>
    <row r="161" spans="1:46" x14ac:dyDescent="0.3">
      <c r="A161" s="51">
        <v>299624</v>
      </c>
      <c r="B161" s="51" t="s">
        <v>68</v>
      </c>
      <c r="C161" s="707" t="s">
        <v>165</v>
      </c>
      <c r="D161" s="707" t="s">
        <v>73</v>
      </c>
      <c r="E161" s="52"/>
      <c r="F161" s="52"/>
      <c r="G161" s="340"/>
      <c r="H161" s="340"/>
      <c r="I161" s="267" t="s">
        <v>71</v>
      </c>
      <c r="J161" s="4"/>
      <c r="K161" s="4"/>
      <c r="L161" s="8"/>
      <c r="O161" s="9"/>
      <c r="P161" s="8"/>
      <c r="S161" s="9"/>
      <c r="U161" s="8"/>
      <c r="W161" s="9" t="s">
        <v>93</v>
      </c>
      <c r="AD161" s="8"/>
      <c r="AF161" s="13"/>
      <c r="AG161" s="8"/>
      <c r="AI161" s="13"/>
      <c r="AT161"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0.5</v>
      </c>
    </row>
    <row r="162" spans="1:46" x14ac:dyDescent="0.3">
      <c r="A162" s="19">
        <v>299724</v>
      </c>
      <c r="B162" s="19" t="s">
        <v>166</v>
      </c>
      <c r="C162" s="707" t="s">
        <v>167</v>
      </c>
      <c r="D162" s="707" t="s">
        <v>168</v>
      </c>
      <c r="E162" s="707"/>
      <c r="F162" s="707"/>
      <c r="G162" s="6"/>
      <c r="H162" s="6"/>
      <c r="I162" s="225" t="s">
        <v>71</v>
      </c>
      <c r="J162" s="4"/>
      <c r="K162" s="4"/>
      <c r="L162" s="8"/>
      <c r="O162" s="9"/>
      <c r="P162" s="8"/>
      <c r="S162" s="9"/>
      <c r="U162" s="8"/>
      <c r="W162" s="9"/>
      <c r="AD162" s="8"/>
      <c r="AF162" s="13"/>
      <c r="AG162" s="8"/>
      <c r="AI162" s="13"/>
      <c r="AT162"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163" spans="1:46" x14ac:dyDescent="0.3">
      <c r="A163" s="19">
        <v>299824</v>
      </c>
      <c r="B163" s="19" t="s">
        <v>166</v>
      </c>
      <c r="C163" s="707" t="s">
        <v>167</v>
      </c>
      <c r="D163" s="707" t="s">
        <v>168</v>
      </c>
      <c r="E163" s="707"/>
      <c r="F163" s="707"/>
      <c r="G163" s="6"/>
      <c r="H163" s="6"/>
      <c r="I163" s="225" t="s">
        <v>71</v>
      </c>
      <c r="J163" s="4"/>
      <c r="K163" s="4"/>
      <c r="L163" s="8"/>
      <c r="O163" s="9"/>
      <c r="P163" s="8"/>
      <c r="S163" s="9"/>
      <c r="U163" s="8"/>
      <c r="W163" s="9"/>
      <c r="AD163" s="8"/>
      <c r="AF163" s="13"/>
      <c r="AG163" s="8"/>
      <c r="AI163" s="13"/>
      <c r="AT163"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164" spans="1:46" x14ac:dyDescent="0.3">
      <c r="A164" s="266">
        <v>299924</v>
      </c>
      <c r="B164" s="266" t="s">
        <v>68</v>
      </c>
      <c r="C164" s="707" t="s">
        <v>86</v>
      </c>
      <c r="D164" s="707" t="s">
        <v>70</v>
      </c>
      <c r="E164" s="707">
        <v>26</v>
      </c>
      <c r="F164" s="707"/>
      <c r="G164" s="6"/>
      <c r="H164" s="6"/>
      <c r="I164" s="225" t="s">
        <v>57</v>
      </c>
      <c r="J164" s="4" t="s">
        <v>134</v>
      </c>
      <c r="K164" s="4"/>
      <c r="L164" s="8" t="s">
        <v>67</v>
      </c>
      <c r="M164" t="s">
        <v>67</v>
      </c>
      <c r="N164" t="s">
        <v>67</v>
      </c>
      <c r="O164" s="9"/>
      <c r="P164" s="8"/>
      <c r="S164" s="9"/>
      <c r="U164" s="8"/>
      <c r="W164" s="9" t="s">
        <v>67</v>
      </c>
      <c r="AB164" s="296"/>
      <c r="AC164" s="298"/>
      <c r="AD164" s="8" t="s">
        <v>67</v>
      </c>
      <c r="AF164" s="13"/>
      <c r="AG164" s="8" t="s">
        <v>67</v>
      </c>
      <c r="AI164" s="13"/>
      <c r="AJ164" t="s">
        <v>67</v>
      </c>
      <c r="AK164" t="s">
        <v>67</v>
      </c>
      <c r="AT164"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165" spans="1:46" x14ac:dyDescent="0.3">
      <c r="A165" s="19">
        <v>300024</v>
      </c>
      <c r="B165" s="51" t="s">
        <v>68</v>
      </c>
      <c r="C165" s="707" t="s">
        <v>101</v>
      </c>
      <c r="D165" s="707" t="s">
        <v>102</v>
      </c>
      <c r="E165" s="707"/>
      <c r="F165" s="707"/>
      <c r="G165" s="6" t="s">
        <v>169</v>
      </c>
      <c r="H165" s="6"/>
      <c r="I165" s="225" t="s">
        <v>57</v>
      </c>
      <c r="J165" s="4"/>
      <c r="K165" s="4"/>
      <c r="L165" s="8" t="s">
        <v>170</v>
      </c>
      <c r="O165" s="9"/>
      <c r="P165" s="8"/>
      <c r="S165" s="9"/>
      <c r="U165" s="8"/>
      <c r="W165" s="9"/>
      <c r="AB165" s="296"/>
      <c r="AC165" s="298"/>
      <c r="AD165" s="8"/>
      <c r="AF165" s="13"/>
      <c r="AG165" s="8"/>
      <c r="AI165" s="13"/>
      <c r="AT165"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166" spans="1:46" x14ac:dyDescent="0.3">
      <c r="A166" s="19">
        <v>300124</v>
      </c>
      <c r="B166" s="707" t="s">
        <v>68</v>
      </c>
      <c r="C166" s="707" t="s">
        <v>171</v>
      </c>
      <c r="D166" s="707" t="s">
        <v>70</v>
      </c>
      <c r="E166" s="707"/>
      <c r="F166" s="707"/>
      <c r="G166" s="6" t="s">
        <v>146</v>
      </c>
      <c r="H166" s="551">
        <v>45831</v>
      </c>
      <c r="I166" s="358" t="s">
        <v>71</v>
      </c>
      <c r="J166" s="4" t="s">
        <v>134</v>
      </c>
      <c r="K166" s="4"/>
      <c r="L166" s="8"/>
      <c r="N166" t="s">
        <v>74</v>
      </c>
      <c r="O166" s="9"/>
      <c r="P166" s="8"/>
      <c r="S166" s="9"/>
      <c r="U166" s="8"/>
      <c r="W166" s="9"/>
      <c r="AB166" s="296"/>
      <c r="AC166" s="298"/>
      <c r="AD166" s="8" t="s">
        <v>74</v>
      </c>
      <c r="AF166" s="13"/>
      <c r="AG166" s="8" t="s">
        <v>74</v>
      </c>
      <c r="AI166" s="13"/>
      <c r="AJ166" t="s">
        <v>74</v>
      </c>
      <c r="AK166" t="s">
        <v>74</v>
      </c>
      <c r="AT166"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167" spans="1:46" x14ac:dyDescent="0.3">
      <c r="A167" s="266">
        <v>300224</v>
      </c>
      <c r="B167" s="394" t="s">
        <v>68</v>
      </c>
      <c r="C167" s="707" t="s">
        <v>80</v>
      </c>
      <c r="D167" s="707" t="s">
        <v>85</v>
      </c>
      <c r="E167" s="707"/>
      <c r="F167" s="707"/>
      <c r="G167" s="6" t="s">
        <v>169</v>
      </c>
      <c r="H167" s="6"/>
      <c r="I167" s="225" t="s">
        <v>57</v>
      </c>
      <c r="J167" s="4"/>
      <c r="K167" s="4"/>
      <c r="L167" s="8" t="s">
        <v>170</v>
      </c>
      <c r="O167" s="9"/>
      <c r="P167" s="8"/>
      <c r="S167" s="9"/>
      <c r="U167" s="8"/>
      <c r="W167" s="9"/>
      <c r="AB167" s="296"/>
      <c r="AC167" s="298"/>
      <c r="AD167" s="8"/>
      <c r="AF167" s="13"/>
      <c r="AG167" s="8"/>
      <c r="AI167" s="13"/>
      <c r="AT167"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168" spans="1:46" x14ac:dyDescent="0.3">
      <c r="A168" s="19">
        <v>300324</v>
      </c>
      <c r="B168" s="19" t="s">
        <v>68</v>
      </c>
      <c r="C168" s="707" t="s">
        <v>84</v>
      </c>
      <c r="D168" s="707" t="s">
        <v>85</v>
      </c>
      <c r="E168" s="707"/>
      <c r="F168" s="707"/>
      <c r="G168" s="6"/>
      <c r="H168" s="6"/>
      <c r="I168" s="225" t="s">
        <v>71</v>
      </c>
      <c r="J168" s="4"/>
      <c r="K168" s="4"/>
      <c r="L168" s="8" t="s">
        <v>170</v>
      </c>
      <c r="O168" s="9"/>
      <c r="P168" s="8"/>
      <c r="S168" s="9"/>
      <c r="U168" s="8"/>
      <c r="W168" s="9"/>
      <c r="AB168" s="296"/>
      <c r="AC168" s="298"/>
      <c r="AD168" s="8"/>
      <c r="AF168" s="13"/>
      <c r="AG168" s="8"/>
      <c r="AI168" s="13"/>
      <c r="AT168"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169" spans="1:46" x14ac:dyDescent="0.3">
      <c r="A169" s="19">
        <v>300424</v>
      </c>
      <c r="B169" s="19" t="s">
        <v>68</v>
      </c>
      <c r="C169" s="707" t="s">
        <v>80</v>
      </c>
      <c r="D169" s="707" t="s">
        <v>85</v>
      </c>
      <c r="E169" s="707"/>
      <c r="F169" s="707"/>
      <c r="G169" s="6" t="s">
        <v>169</v>
      </c>
      <c r="H169" s="6"/>
      <c r="I169" s="225" t="s">
        <v>57</v>
      </c>
      <c r="J169" s="4"/>
      <c r="K169" s="4"/>
      <c r="L169" s="8" t="s">
        <v>170</v>
      </c>
      <c r="O169" s="9"/>
      <c r="P169" s="8"/>
      <c r="S169" s="9"/>
      <c r="U169" s="8"/>
      <c r="W169" s="9"/>
      <c r="AB169" s="296"/>
      <c r="AC169" s="298"/>
      <c r="AD169" s="8"/>
      <c r="AF169" s="13"/>
      <c r="AG169" s="8"/>
      <c r="AI169" s="13"/>
      <c r="AT169"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170" spans="1:46" x14ac:dyDescent="0.3">
      <c r="A170" s="19">
        <v>300524</v>
      </c>
      <c r="B170" s="19" t="s">
        <v>68</v>
      </c>
      <c r="C170" s="707" t="s">
        <v>86</v>
      </c>
      <c r="D170" s="707" t="s">
        <v>70</v>
      </c>
      <c r="E170" s="707"/>
      <c r="F170" s="707"/>
      <c r="G170" s="6"/>
      <c r="H170" s="6"/>
      <c r="I170" s="225" t="s">
        <v>71</v>
      </c>
      <c r="J170" s="4" t="s">
        <v>134</v>
      </c>
      <c r="K170" s="4"/>
      <c r="L170" s="8" t="s">
        <v>67</v>
      </c>
      <c r="M170" t="s">
        <v>67</v>
      </c>
      <c r="N170" t="s">
        <v>67</v>
      </c>
      <c r="O170" s="9"/>
      <c r="P170" s="8"/>
      <c r="S170" s="9"/>
      <c r="U170" s="8" t="s">
        <v>67</v>
      </c>
      <c r="V170" t="s">
        <v>67</v>
      </c>
      <c r="W170" s="9" t="s">
        <v>67</v>
      </c>
      <c r="AB170" s="296"/>
      <c r="AC170" s="298"/>
      <c r="AD170" s="8" t="s">
        <v>67</v>
      </c>
      <c r="AF170" s="13"/>
      <c r="AG170" s="8" t="s">
        <v>67</v>
      </c>
      <c r="AI170" s="13"/>
      <c r="AJ170" t="s">
        <v>74</v>
      </c>
      <c r="AK170" t="s">
        <v>74</v>
      </c>
      <c r="AT170"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v>
      </c>
    </row>
    <row r="171" spans="1:46" x14ac:dyDescent="0.3">
      <c r="A171" s="19">
        <v>300624</v>
      </c>
      <c r="B171" s="19" t="s">
        <v>68</v>
      </c>
      <c r="C171" s="707" t="s">
        <v>86</v>
      </c>
      <c r="D171" s="707" t="s">
        <v>70</v>
      </c>
      <c r="E171" s="707"/>
      <c r="F171" s="707"/>
      <c r="G171" s="6"/>
      <c r="H171" s="6"/>
      <c r="I171" s="225" t="s">
        <v>71</v>
      </c>
      <c r="J171" s="4" t="s">
        <v>134</v>
      </c>
      <c r="K171" s="4"/>
      <c r="L171" s="8" t="s">
        <v>67</v>
      </c>
      <c r="M171" t="s">
        <v>67</v>
      </c>
      <c r="N171" t="s">
        <v>67</v>
      </c>
      <c r="O171" s="9"/>
      <c r="P171" s="8"/>
      <c r="S171" s="9"/>
      <c r="U171" s="8" t="s">
        <v>67</v>
      </c>
      <c r="V171" t="s">
        <v>67</v>
      </c>
      <c r="W171" s="9" t="s">
        <v>67</v>
      </c>
      <c r="AB171" s="296"/>
      <c r="AC171" s="298"/>
      <c r="AD171" s="8" t="s">
        <v>67</v>
      </c>
      <c r="AF171" s="13"/>
      <c r="AG171" s="8" t="s">
        <v>67</v>
      </c>
      <c r="AI171" s="13"/>
      <c r="AJ171" t="s">
        <v>74</v>
      </c>
      <c r="AK171" t="s">
        <v>74</v>
      </c>
      <c r="AT171"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v>
      </c>
    </row>
    <row r="172" spans="1:46" x14ac:dyDescent="0.3">
      <c r="A172" s="19">
        <v>300724</v>
      </c>
      <c r="B172" s="19" t="s">
        <v>64</v>
      </c>
      <c r="C172" s="707" t="s">
        <v>172</v>
      </c>
      <c r="D172" s="707" t="s">
        <v>173</v>
      </c>
      <c r="E172" s="707"/>
      <c r="F172" s="707"/>
      <c r="G172" s="6" t="s">
        <v>169</v>
      </c>
      <c r="H172" s="6"/>
      <c r="I172" s="225" t="s">
        <v>57</v>
      </c>
      <c r="J172" s="4"/>
      <c r="K172" s="4"/>
      <c r="L172" s="8" t="s">
        <v>170</v>
      </c>
      <c r="O172" s="9"/>
      <c r="P172" s="8"/>
      <c r="S172" s="9"/>
      <c r="U172" s="8"/>
      <c r="W172" s="9"/>
      <c r="AB172" s="296"/>
      <c r="AC172" s="298"/>
      <c r="AD172" s="8"/>
      <c r="AF172" s="13"/>
      <c r="AG172" s="8"/>
      <c r="AI172" s="13"/>
      <c r="AT172"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173" spans="1:46" x14ac:dyDescent="0.3">
      <c r="A173" s="19">
        <v>300824</v>
      </c>
      <c r="B173" s="19" t="s">
        <v>64</v>
      </c>
      <c r="C173" s="707" t="s">
        <v>80</v>
      </c>
      <c r="D173" s="707" t="s">
        <v>81</v>
      </c>
      <c r="E173" s="707"/>
      <c r="F173" s="707"/>
      <c r="G173" s="6" t="s">
        <v>163</v>
      </c>
      <c r="H173" s="6"/>
      <c r="I173" s="225" t="s">
        <v>57</v>
      </c>
      <c r="J173" s="4" t="s">
        <v>134</v>
      </c>
      <c r="K173" s="4"/>
      <c r="L173" s="8"/>
      <c r="N173" t="s">
        <v>67</v>
      </c>
      <c r="O173" s="9"/>
      <c r="P173" s="8"/>
      <c r="S173" s="9"/>
      <c r="U173" s="8" t="s">
        <v>67</v>
      </c>
      <c r="V173" t="s">
        <v>67</v>
      </c>
      <c r="W173" s="9"/>
      <c r="X173" t="s">
        <v>67</v>
      </c>
      <c r="Y173" t="s">
        <v>67</v>
      </c>
      <c r="Z173" t="s">
        <v>67</v>
      </c>
      <c r="AA173" t="s">
        <v>67</v>
      </c>
      <c r="AB173" s="296" t="s">
        <v>67</v>
      </c>
      <c r="AC173" s="298"/>
      <c r="AD173" s="8" t="s">
        <v>67</v>
      </c>
      <c r="AE173" t="s">
        <v>67</v>
      </c>
      <c r="AF173" s="13"/>
      <c r="AG173" s="8" t="s">
        <v>74</v>
      </c>
      <c r="AI173" s="13"/>
      <c r="AJ173" t="s">
        <v>74</v>
      </c>
      <c r="AK173" t="s">
        <v>74</v>
      </c>
      <c r="AT173"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0.76923076923076927</v>
      </c>
    </row>
    <row r="174" spans="1:46" x14ac:dyDescent="0.3">
      <c r="A174" s="19">
        <v>300924</v>
      </c>
      <c r="B174" s="4" t="s">
        <v>64</v>
      </c>
      <c r="C174" s="707" t="s">
        <v>90</v>
      </c>
      <c r="D174" s="707" t="s">
        <v>81</v>
      </c>
      <c r="E174" s="341"/>
      <c r="F174" s="707"/>
      <c r="G174" s="6" t="s">
        <v>163</v>
      </c>
      <c r="H174" s="6"/>
      <c r="I174" s="358" t="s">
        <v>57</v>
      </c>
      <c r="J174" s="4" t="s">
        <v>134</v>
      </c>
      <c r="K174" s="4"/>
      <c r="L174" s="8" t="s">
        <v>67</v>
      </c>
      <c r="M174" t="s">
        <v>67</v>
      </c>
      <c r="N174" t="s">
        <v>67</v>
      </c>
      <c r="O174" s="9" t="s">
        <v>174</v>
      </c>
      <c r="P174" s="8" t="s">
        <v>67</v>
      </c>
      <c r="R174" t="s">
        <v>67</v>
      </c>
      <c r="S174" s="9" t="s">
        <v>67</v>
      </c>
      <c r="U174" s="8" t="s">
        <v>67</v>
      </c>
      <c r="V174" t="s">
        <v>67</v>
      </c>
      <c r="W174" s="9" t="s">
        <v>67</v>
      </c>
      <c r="AB174" s="296"/>
      <c r="AC174" s="298"/>
      <c r="AD174" s="8" t="s">
        <v>67</v>
      </c>
      <c r="AF174" s="13"/>
      <c r="AG174" s="8" t="s">
        <v>67</v>
      </c>
      <c r="AH174" t="s">
        <v>67</v>
      </c>
      <c r="AI174" s="13"/>
      <c r="AJ174" t="s">
        <v>74</v>
      </c>
      <c r="AK174" t="s">
        <v>74</v>
      </c>
      <c r="AT174"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0.8571428571428571</v>
      </c>
    </row>
    <row r="175" spans="1:46" x14ac:dyDescent="0.3">
      <c r="A175" s="19">
        <v>301024</v>
      </c>
      <c r="B175" s="19" t="s">
        <v>64</v>
      </c>
      <c r="C175" s="707" t="s">
        <v>100</v>
      </c>
      <c r="D175" s="707">
        <v>24</v>
      </c>
      <c r="E175" s="707">
        <v>6</v>
      </c>
      <c r="F175" s="707"/>
      <c r="G175" s="6"/>
      <c r="H175" s="6"/>
      <c r="I175" s="225" t="s">
        <v>57</v>
      </c>
      <c r="J175" s="4" t="s">
        <v>134</v>
      </c>
      <c r="K175" s="4"/>
      <c r="L175" s="8"/>
      <c r="N175" t="s">
        <v>67</v>
      </c>
      <c r="O175" s="9"/>
      <c r="P175" s="8"/>
      <c r="S175" s="9"/>
      <c r="U175" s="8"/>
      <c r="W175" s="9" t="s">
        <v>67</v>
      </c>
      <c r="AB175" s="296"/>
      <c r="AC175" s="298"/>
      <c r="AD175" s="8" t="s">
        <v>67</v>
      </c>
      <c r="AE175" t="s">
        <v>67</v>
      </c>
      <c r="AF175" s="13"/>
      <c r="AG175" s="8" t="s">
        <v>67</v>
      </c>
      <c r="AI175" s="13"/>
      <c r="AJ175" t="s">
        <v>67</v>
      </c>
      <c r="AK175" t="s">
        <v>67</v>
      </c>
      <c r="AT175"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176" spans="1:46" x14ac:dyDescent="0.3">
      <c r="A176" s="19">
        <v>301124</v>
      </c>
      <c r="B176" s="19" t="s">
        <v>68</v>
      </c>
      <c r="C176" s="707" t="s">
        <v>130</v>
      </c>
      <c r="D176" s="707" t="s">
        <v>70</v>
      </c>
      <c r="E176" s="707"/>
      <c r="F176" s="707"/>
      <c r="G176" s="6" t="s">
        <v>175</v>
      </c>
      <c r="H176" s="6"/>
      <c r="I176" s="225" t="s">
        <v>71</v>
      </c>
      <c r="J176" s="4" t="s">
        <v>134</v>
      </c>
      <c r="K176" s="4"/>
      <c r="L176" s="8"/>
      <c r="O176" s="9"/>
      <c r="P176" s="8"/>
      <c r="S176" s="9"/>
      <c r="U176" s="8"/>
      <c r="W176" s="9"/>
      <c r="AB176" s="296"/>
      <c r="AC176" s="298"/>
      <c r="AD176" s="8"/>
      <c r="AF176" s="13"/>
      <c r="AG176" s="8"/>
      <c r="AI176" s="13"/>
      <c r="AT176"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177" spans="1:46" x14ac:dyDescent="0.3">
      <c r="A177" s="19">
        <v>301224</v>
      </c>
      <c r="B177" s="19" t="s">
        <v>68</v>
      </c>
      <c r="C177" s="707" t="s">
        <v>131</v>
      </c>
      <c r="D177" s="707" t="s">
        <v>70</v>
      </c>
      <c r="E177" s="707"/>
      <c r="F177" s="707"/>
      <c r="G177" s="6" t="s">
        <v>175</v>
      </c>
      <c r="H177" s="6"/>
      <c r="I177" s="225" t="s">
        <v>71</v>
      </c>
      <c r="J177" s="4" t="s">
        <v>134</v>
      </c>
      <c r="K177" s="4"/>
      <c r="L177" s="8"/>
      <c r="O177" s="9"/>
      <c r="P177" s="8"/>
      <c r="S177" s="9"/>
      <c r="U177" s="8"/>
      <c r="W177" s="9"/>
      <c r="AB177" s="296"/>
      <c r="AC177" s="298"/>
      <c r="AD177" s="8"/>
      <c r="AF177" s="13"/>
      <c r="AG177" s="8"/>
      <c r="AI177" s="13"/>
      <c r="AT177"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178" spans="1:46" x14ac:dyDescent="0.3">
      <c r="A178" s="19">
        <v>301324</v>
      </c>
      <c r="B178" s="19" t="s">
        <v>68</v>
      </c>
      <c r="C178" s="707" t="s">
        <v>130</v>
      </c>
      <c r="D178" s="707" t="s">
        <v>70</v>
      </c>
      <c r="E178" s="341">
        <v>45667</v>
      </c>
      <c r="F178" s="707"/>
      <c r="G178" s="6" t="s">
        <v>175</v>
      </c>
      <c r="H178" s="6"/>
      <c r="I178" s="358" t="s">
        <v>71</v>
      </c>
      <c r="J178" s="4" t="s">
        <v>134</v>
      </c>
      <c r="K178" s="4"/>
      <c r="L178" s="8"/>
      <c r="O178" s="9"/>
      <c r="P178" s="8"/>
      <c r="S178" s="9"/>
      <c r="U178" s="8"/>
      <c r="W178" s="9"/>
      <c r="AB178" s="296"/>
      <c r="AC178" s="298"/>
      <c r="AD178" s="8"/>
      <c r="AF178" s="13"/>
      <c r="AG178" s="8"/>
      <c r="AI178" s="13"/>
      <c r="AT178"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179" spans="1:46" x14ac:dyDescent="0.3">
      <c r="A179" s="19">
        <v>301424</v>
      </c>
      <c r="B179" s="19" t="s">
        <v>68</v>
      </c>
      <c r="C179" s="707" t="s">
        <v>131</v>
      </c>
      <c r="D179" s="707" t="s">
        <v>70</v>
      </c>
      <c r="E179" s="341">
        <v>45667</v>
      </c>
      <c r="F179" s="707"/>
      <c r="G179" s="6" t="s">
        <v>175</v>
      </c>
      <c r="H179" s="6"/>
      <c r="I179" s="358" t="s">
        <v>71</v>
      </c>
      <c r="J179" s="4" t="s">
        <v>134</v>
      </c>
      <c r="K179" s="4"/>
      <c r="L179" s="8"/>
      <c r="O179" s="9"/>
      <c r="P179" s="8"/>
      <c r="S179" s="9"/>
      <c r="U179" s="8"/>
      <c r="W179" s="9" t="s">
        <v>176</v>
      </c>
      <c r="AB179" s="296"/>
      <c r="AC179" s="298"/>
      <c r="AD179" s="8"/>
      <c r="AF179" s="13"/>
      <c r="AG179" s="8"/>
      <c r="AI179" s="13"/>
      <c r="AT179"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180" spans="1:46" x14ac:dyDescent="0.3">
      <c r="A180" s="19">
        <v>301524</v>
      </c>
      <c r="B180" s="51" t="s">
        <v>68</v>
      </c>
      <c r="C180" s="707" t="s">
        <v>86</v>
      </c>
      <c r="D180" s="707" t="s">
        <v>140</v>
      </c>
      <c r="E180" s="707">
        <v>27</v>
      </c>
      <c r="F180" s="707"/>
      <c r="G180" s="6"/>
      <c r="H180" s="6"/>
      <c r="I180" s="225" t="s">
        <v>57</v>
      </c>
      <c r="J180" s="4" t="s">
        <v>134</v>
      </c>
      <c r="K180" s="4"/>
      <c r="L180" s="8"/>
      <c r="N180" t="s">
        <v>67</v>
      </c>
      <c r="O180" s="9"/>
      <c r="P180" s="8"/>
      <c r="S180" s="9"/>
      <c r="U180" s="8"/>
      <c r="W180" s="9" t="s">
        <v>67</v>
      </c>
      <c r="AB180" s="296"/>
      <c r="AC180" s="298"/>
      <c r="AD180" s="8" t="s">
        <v>67</v>
      </c>
      <c r="AF180" s="13"/>
      <c r="AG180" s="8" t="s">
        <v>67</v>
      </c>
      <c r="AI180" s="13"/>
      <c r="AJ180" t="s">
        <v>67</v>
      </c>
      <c r="AK180" t="s">
        <v>67</v>
      </c>
      <c r="AT180"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181" spans="1:46" x14ac:dyDescent="0.3">
      <c r="A181" s="19">
        <v>301624</v>
      </c>
      <c r="B181" s="707" t="s">
        <v>68</v>
      </c>
      <c r="C181" s="707" t="s">
        <v>84</v>
      </c>
      <c r="D181" s="707" t="s">
        <v>81</v>
      </c>
      <c r="E181" s="707"/>
      <c r="F181" s="707"/>
      <c r="G181" s="300" t="s">
        <v>143</v>
      </c>
      <c r="H181" s="6"/>
      <c r="I181" s="6" t="s">
        <v>62</v>
      </c>
      <c r="J181" s="299" t="s">
        <v>134</v>
      </c>
      <c r="K181" s="299"/>
      <c r="L181" s="304" t="s">
        <v>177</v>
      </c>
      <c r="M181" s="303" t="s">
        <v>177</v>
      </c>
      <c r="N181" s="303" t="s">
        <v>177</v>
      </c>
      <c r="O181" s="9"/>
      <c r="P181" s="304" t="s">
        <v>67</v>
      </c>
      <c r="Q181" s="303" t="s">
        <v>177</v>
      </c>
      <c r="R181" s="303" t="s">
        <v>177</v>
      </c>
      <c r="S181" s="306" t="s">
        <v>177</v>
      </c>
      <c r="U181" s="8"/>
      <c r="V181" s="303" t="s">
        <v>177</v>
      </c>
      <c r="W181" s="9" t="s">
        <v>178</v>
      </c>
      <c r="X181" s="303" t="s">
        <v>177</v>
      </c>
      <c r="Y181" s="303" t="s">
        <v>177</v>
      </c>
      <c r="Z181" s="303" t="s">
        <v>177</v>
      </c>
      <c r="AA181" s="303" t="s">
        <v>177</v>
      </c>
      <c r="AB181" s="305" t="s">
        <v>177</v>
      </c>
      <c r="AC181" s="298"/>
      <c r="AD181" s="304" t="s">
        <v>177</v>
      </c>
      <c r="AF181" s="13"/>
      <c r="AG181" s="304" t="s">
        <v>177</v>
      </c>
      <c r="AI181" s="13"/>
      <c r="AJ181" s="303" t="s">
        <v>177</v>
      </c>
      <c r="AK181" s="303" t="s">
        <v>177</v>
      </c>
      <c r="AT181"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182" spans="1:46" x14ac:dyDescent="0.3">
      <c r="A182" s="19">
        <v>301724</v>
      </c>
      <c r="B182" s="393" t="s">
        <v>68</v>
      </c>
      <c r="C182" s="707" t="s">
        <v>86</v>
      </c>
      <c r="D182" s="707" t="s">
        <v>140</v>
      </c>
      <c r="E182" s="341">
        <v>45665</v>
      </c>
      <c r="F182" s="707"/>
      <c r="G182" s="6" t="s">
        <v>138</v>
      </c>
      <c r="H182" s="6"/>
      <c r="I182" s="358" t="s">
        <v>57</v>
      </c>
      <c r="J182" s="4" t="s">
        <v>134</v>
      </c>
      <c r="K182" s="4"/>
      <c r="L182" s="8" t="s">
        <v>67</v>
      </c>
      <c r="M182" t="s">
        <v>67</v>
      </c>
      <c r="N182" t="s">
        <v>67</v>
      </c>
      <c r="O182" s="9"/>
      <c r="P182" s="8" t="s">
        <v>67</v>
      </c>
      <c r="Q182" t="s">
        <v>67</v>
      </c>
      <c r="R182" s="343" t="s">
        <v>67</v>
      </c>
      <c r="S182" s="9" t="s">
        <v>67</v>
      </c>
      <c r="U182" s="8"/>
      <c r="W182" s="9" t="s">
        <v>67</v>
      </c>
      <c r="AB182" s="296"/>
      <c r="AC182" s="298"/>
      <c r="AD182" s="8" t="s">
        <v>74</v>
      </c>
      <c r="AF182" s="13"/>
      <c r="AG182" s="8" t="s">
        <v>74</v>
      </c>
      <c r="AI182" s="13"/>
      <c r="AJ182" t="s">
        <v>74</v>
      </c>
      <c r="AK182" t="s">
        <v>74</v>
      </c>
      <c r="AT182"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0.66666666666666663</v>
      </c>
    </row>
    <row r="183" spans="1:46" x14ac:dyDescent="0.3">
      <c r="A183" s="19">
        <v>301824</v>
      </c>
      <c r="B183" s="19" t="s">
        <v>68</v>
      </c>
      <c r="C183" s="707" t="s">
        <v>179</v>
      </c>
      <c r="D183" s="707" t="s">
        <v>180</v>
      </c>
      <c r="E183" s="707"/>
      <c r="F183" s="707"/>
      <c r="G183" s="6"/>
      <c r="H183" s="6"/>
      <c r="I183" s="6" t="s">
        <v>62</v>
      </c>
      <c r="J183" s="4"/>
      <c r="K183" s="4"/>
      <c r="L183" s="8"/>
      <c r="O183" s="9"/>
      <c r="P183" s="8"/>
      <c r="S183" s="9"/>
      <c r="U183" s="8"/>
      <c r="W183" s="9"/>
      <c r="AB183" s="296"/>
      <c r="AC183" s="298"/>
      <c r="AD183" s="8"/>
      <c r="AF183" s="13"/>
      <c r="AG183" s="8"/>
      <c r="AI183" s="13"/>
      <c r="AT183"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184" spans="1:46" x14ac:dyDescent="0.3">
      <c r="A184" s="51">
        <v>301924</v>
      </c>
      <c r="B184" s="51" t="s">
        <v>68</v>
      </c>
      <c r="C184" s="707" t="s">
        <v>181</v>
      </c>
      <c r="D184" s="707" t="s">
        <v>180</v>
      </c>
      <c r="E184" s="52"/>
      <c r="F184" s="52"/>
      <c r="G184" s="340"/>
      <c r="H184" s="340"/>
      <c r="I184" s="6" t="s">
        <v>62</v>
      </c>
      <c r="J184" s="4"/>
      <c r="K184" s="4"/>
      <c r="L184" s="8"/>
      <c r="O184" s="9"/>
      <c r="P184" s="8"/>
      <c r="S184" s="9"/>
      <c r="U184" s="8"/>
      <c r="W184" s="9"/>
      <c r="AB184" s="296"/>
      <c r="AC184" s="298"/>
      <c r="AD184" s="8"/>
      <c r="AF184" s="13"/>
      <c r="AG184" s="8"/>
      <c r="AI184" s="13"/>
      <c r="AT184"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185" spans="1:46" x14ac:dyDescent="0.3">
      <c r="A185" s="19">
        <v>302024</v>
      </c>
      <c r="B185" s="707" t="s">
        <v>68</v>
      </c>
      <c r="C185" s="707" t="s">
        <v>84</v>
      </c>
      <c r="D185" s="707" t="s">
        <v>81</v>
      </c>
      <c r="E185" s="341">
        <v>45665</v>
      </c>
      <c r="F185" s="707"/>
      <c r="G185" s="6" t="s">
        <v>138</v>
      </c>
      <c r="H185" s="6"/>
      <c r="I185" s="358" t="s">
        <v>57</v>
      </c>
      <c r="J185" s="4" t="s">
        <v>134</v>
      </c>
      <c r="K185" s="4"/>
      <c r="L185" s="8" t="s">
        <v>67</v>
      </c>
      <c r="M185" t="s">
        <v>67</v>
      </c>
      <c r="N185" t="s">
        <v>67</v>
      </c>
      <c r="O185" s="9" t="s">
        <v>67</v>
      </c>
      <c r="P185" s="8"/>
      <c r="S185" s="9"/>
      <c r="T185" t="s">
        <v>67</v>
      </c>
      <c r="U185" s="8" t="s">
        <v>67</v>
      </c>
      <c r="V185" t="s">
        <v>67</v>
      </c>
      <c r="W185" s="9"/>
      <c r="X185" t="s">
        <v>67</v>
      </c>
      <c r="Y185" t="s">
        <v>67</v>
      </c>
      <c r="Z185" t="s">
        <v>67</v>
      </c>
      <c r="AA185" t="s">
        <v>67</v>
      </c>
      <c r="AB185" s="296" t="s">
        <v>67</v>
      </c>
      <c r="AC185" s="298"/>
      <c r="AD185" s="8" t="s">
        <v>67</v>
      </c>
      <c r="AE185" t="s">
        <v>67</v>
      </c>
      <c r="AF185" s="13"/>
      <c r="AG185" s="8" t="s">
        <v>74</v>
      </c>
      <c r="AI185" s="13"/>
      <c r="AJ185" t="s">
        <v>74</v>
      </c>
      <c r="AK185" t="s">
        <v>74</v>
      </c>
      <c r="AT185"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0.82352941176470584</v>
      </c>
    </row>
    <row r="186" spans="1:46" x14ac:dyDescent="0.3">
      <c r="A186" s="19">
        <v>302124</v>
      </c>
      <c r="B186" s="295" t="s">
        <v>68</v>
      </c>
      <c r="C186" s="707" t="s">
        <v>90</v>
      </c>
      <c r="D186" s="707" t="s">
        <v>91</v>
      </c>
      <c r="E186" s="341">
        <v>45656</v>
      </c>
      <c r="F186" s="707"/>
      <c r="G186" s="6" t="s">
        <v>163</v>
      </c>
      <c r="H186" s="6"/>
      <c r="I186" s="225" t="s">
        <v>57</v>
      </c>
      <c r="J186" s="4" t="s">
        <v>134</v>
      </c>
      <c r="K186" s="4"/>
      <c r="L186" s="8"/>
      <c r="N186" t="s">
        <v>67</v>
      </c>
      <c r="O186" s="9"/>
      <c r="P186" s="8"/>
      <c r="S186" s="9"/>
      <c r="U186" s="292"/>
      <c r="W186" s="9" t="s">
        <v>67</v>
      </c>
      <c r="AB186" s="296"/>
      <c r="AC186" s="298"/>
      <c r="AD186" s="8" t="s">
        <v>74</v>
      </c>
      <c r="AF186" s="13"/>
      <c r="AG186" s="8" t="s">
        <v>74</v>
      </c>
      <c r="AI186" s="13"/>
      <c r="AJ186" t="s">
        <v>74</v>
      </c>
      <c r="AK186" t="s">
        <v>74</v>
      </c>
      <c r="AT186"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0.33333333333333331</v>
      </c>
    </row>
    <row r="187" spans="1:46" x14ac:dyDescent="0.3">
      <c r="A187" s="19">
        <v>302224</v>
      </c>
      <c r="B187" s="707" t="s">
        <v>68</v>
      </c>
      <c r="C187" s="707" t="s">
        <v>130</v>
      </c>
      <c r="D187" s="707" t="s">
        <v>70</v>
      </c>
      <c r="E187" s="341">
        <v>45679</v>
      </c>
      <c r="F187" s="707"/>
      <c r="G187" s="6" t="s">
        <v>175</v>
      </c>
      <c r="H187" s="6"/>
      <c r="I187" s="358" t="s">
        <v>57</v>
      </c>
      <c r="J187" s="4" t="s">
        <v>134</v>
      </c>
      <c r="K187" s="4"/>
      <c r="L187" s="8"/>
      <c r="N187" t="s">
        <v>74</v>
      </c>
      <c r="O187" s="9"/>
      <c r="P187" s="8"/>
      <c r="S187" s="9"/>
      <c r="U187" s="8"/>
      <c r="W187" s="9"/>
      <c r="AB187" s="296"/>
      <c r="AC187" s="298"/>
      <c r="AD187" s="8"/>
      <c r="AF187" s="13"/>
      <c r="AG187" s="8"/>
      <c r="AI187" s="13"/>
      <c r="AJ187" t="s">
        <v>74</v>
      </c>
      <c r="AK187" t="s">
        <v>74</v>
      </c>
      <c r="AT187"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188" spans="1:46" x14ac:dyDescent="0.3">
      <c r="A188" s="19">
        <v>302324</v>
      </c>
      <c r="B188" s="707" t="s">
        <v>68</v>
      </c>
      <c r="C188" s="707" t="s">
        <v>131</v>
      </c>
      <c r="D188" s="707" t="s">
        <v>70</v>
      </c>
      <c r="E188" s="341">
        <v>45679</v>
      </c>
      <c r="F188" s="707"/>
      <c r="G188" s="6" t="s">
        <v>138</v>
      </c>
      <c r="H188" s="6"/>
      <c r="I188" s="358" t="s">
        <v>71</v>
      </c>
      <c r="J188" s="4" t="s">
        <v>134</v>
      </c>
      <c r="K188" s="4"/>
      <c r="L188" s="8"/>
      <c r="O188" s="9"/>
      <c r="P188" s="8"/>
      <c r="S188" s="9"/>
      <c r="U188" s="8"/>
      <c r="W188" s="9" t="s">
        <v>176</v>
      </c>
      <c r="AB188" s="296"/>
      <c r="AC188" s="298"/>
      <c r="AD188" s="8"/>
      <c r="AF188" s="13"/>
      <c r="AG188" s="8"/>
      <c r="AI188" s="13"/>
      <c r="AT188"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189" spans="1:46" x14ac:dyDescent="0.3">
      <c r="A189" s="19">
        <v>302424</v>
      </c>
      <c r="B189" s="393" t="s">
        <v>64</v>
      </c>
      <c r="C189" s="707" t="s">
        <v>86</v>
      </c>
      <c r="D189" s="707" t="s">
        <v>66</v>
      </c>
      <c r="E189" s="707"/>
      <c r="F189" s="707"/>
      <c r="G189" s="6" t="s">
        <v>138</v>
      </c>
      <c r="H189" s="6"/>
      <c r="I189" s="225" t="s">
        <v>57</v>
      </c>
      <c r="J189" s="4" t="s">
        <v>134</v>
      </c>
      <c r="K189" s="4"/>
      <c r="L189" s="8"/>
      <c r="N189" t="s">
        <v>67</v>
      </c>
      <c r="O189" s="9"/>
      <c r="P189" s="8" t="s">
        <v>67</v>
      </c>
      <c r="Q189" t="s">
        <v>67</v>
      </c>
      <c r="R189" t="s">
        <v>67</v>
      </c>
      <c r="S189" s="9" t="s">
        <v>67</v>
      </c>
      <c r="U189" s="8"/>
      <c r="W189" s="9" t="s">
        <v>67</v>
      </c>
      <c r="AB189" s="296"/>
      <c r="AC189" s="298"/>
      <c r="AD189" s="8" t="s">
        <v>67</v>
      </c>
      <c r="AF189" s="13"/>
      <c r="AG189" s="8" t="s">
        <v>67</v>
      </c>
      <c r="AI189" s="13"/>
      <c r="AJ189" t="s">
        <v>74</v>
      </c>
      <c r="AK189" t="s">
        <v>74</v>
      </c>
      <c r="AT189"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v>
      </c>
    </row>
    <row r="190" spans="1:46" x14ac:dyDescent="0.3">
      <c r="A190" s="19">
        <v>302524</v>
      </c>
      <c r="B190" s="4" t="s">
        <v>64</v>
      </c>
      <c r="C190" s="707" t="s">
        <v>86</v>
      </c>
      <c r="D190" s="707" t="s">
        <v>182</v>
      </c>
      <c r="E190" s="707"/>
      <c r="F190" s="707"/>
      <c r="G190" s="6" t="s">
        <v>138</v>
      </c>
      <c r="H190" s="6"/>
      <c r="I190" s="358" t="s">
        <v>71</v>
      </c>
      <c r="J190" s="4" t="s">
        <v>134</v>
      </c>
      <c r="K190" s="4"/>
      <c r="L190" s="8"/>
      <c r="N190" t="s">
        <v>67</v>
      </c>
      <c r="O190" s="9"/>
      <c r="P190" s="8"/>
      <c r="S190" s="9"/>
      <c r="U190" s="8"/>
      <c r="W190" s="9"/>
      <c r="Y190" t="s">
        <v>67</v>
      </c>
      <c r="Z190" t="s">
        <v>67</v>
      </c>
      <c r="AA190" t="s">
        <v>67</v>
      </c>
      <c r="AB190" s="296" t="s">
        <v>75</v>
      </c>
      <c r="AC190" s="298"/>
      <c r="AD190" s="8" t="s">
        <v>74</v>
      </c>
      <c r="AF190" s="13"/>
      <c r="AG190" s="8" t="s">
        <v>74</v>
      </c>
      <c r="AI190" s="13"/>
      <c r="AJ190" t="s">
        <v>74</v>
      </c>
      <c r="AK190" t="s">
        <v>74</v>
      </c>
      <c r="AT190"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0.44999999999999996</v>
      </c>
    </row>
    <row r="191" spans="1:46" x14ac:dyDescent="0.3">
      <c r="A191" s="19">
        <v>302624</v>
      </c>
      <c r="B191" s="19" t="s">
        <v>64</v>
      </c>
      <c r="C191" s="707" t="s">
        <v>98</v>
      </c>
      <c r="D191" s="707" t="s">
        <v>70</v>
      </c>
      <c r="E191" s="707"/>
      <c r="F191" s="707"/>
      <c r="G191" s="6" t="s">
        <v>183</v>
      </c>
      <c r="H191" s="6"/>
      <c r="I191" s="225" t="s">
        <v>57</v>
      </c>
      <c r="J191" s="4" t="s">
        <v>134</v>
      </c>
      <c r="K191" s="4"/>
      <c r="L191" s="8"/>
      <c r="N191" t="s">
        <v>74</v>
      </c>
      <c r="O191" s="9"/>
      <c r="P191" s="8"/>
      <c r="S191" s="9"/>
      <c r="U191" s="8"/>
      <c r="W191" s="9"/>
      <c r="AB191" s="296"/>
      <c r="AC191" s="298"/>
      <c r="AD191" s="8"/>
      <c r="AF191" s="13"/>
      <c r="AG191" s="8"/>
      <c r="AI191" s="13"/>
      <c r="AT191"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192" spans="1:46" x14ac:dyDescent="0.3">
      <c r="A192" s="19">
        <v>302724</v>
      </c>
      <c r="B192" s="51" t="s">
        <v>68</v>
      </c>
      <c r="C192" s="707" t="s">
        <v>184</v>
      </c>
      <c r="D192" s="707" t="s">
        <v>133</v>
      </c>
      <c r="E192" s="342">
        <v>45659</v>
      </c>
      <c r="F192" s="707"/>
      <c r="G192" s="6" t="s">
        <v>183</v>
      </c>
      <c r="H192" s="6"/>
      <c r="I192" s="225" t="s">
        <v>57</v>
      </c>
      <c r="J192" s="4" t="s">
        <v>134</v>
      </c>
      <c r="K192" s="4"/>
      <c r="L192" s="8" t="s">
        <v>67</v>
      </c>
      <c r="M192" t="s">
        <v>67</v>
      </c>
      <c r="N192" t="s">
        <v>67</v>
      </c>
      <c r="O192" s="9" t="s">
        <v>67</v>
      </c>
      <c r="P192" s="8" t="s">
        <v>67</v>
      </c>
      <c r="Q192" t="s">
        <v>67</v>
      </c>
      <c r="R192" t="s">
        <v>67</v>
      </c>
      <c r="S192" s="9" t="s">
        <v>67</v>
      </c>
      <c r="U192" s="8"/>
      <c r="W192" s="9" t="s">
        <v>67</v>
      </c>
      <c r="AB192" s="296"/>
      <c r="AC192" s="298"/>
      <c r="AD192" s="8" t="s">
        <v>67</v>
      </c>
      <c r="AF192" s="13" t="s">
        <v>185</v>
      </c>
      <c r="AG192" s="8" t="s">
        <v>74</v>
      </c>
      <c r="AI192" s="13"/>
      <c r="AJ192" t="s">
        <v>74</v>
      </c>
      <c r="AK192" t="s">
        <v>74</v>
      </c>
      <c r="AT192"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0.76923076923076927</v>
      </c>
    </row>
    <row r="193" spans="1:46" x14ac:dyDescent="0.3">
      <c r="A193" s="19">
        <v>302824</v>
      </c>
      <c r="B193" s="707" t="s">
        <v>68</v>
      </c>
      <c r="C193" s="707" t="s">
        <v>65</v>
      </c>
      <c r="D193" s="707" t="s">
        <v>140</v>
      </c>
      <c r="E193" s="341">
        <v>45666</v>
      </c>
      <c r="F193" s="707"/>
      <c r="G193" s="6" t="s">
        <v>145</v>
      </c>
      <c r="H193" s="6"/>
      <c r="I193" s="358" t="s">
        <v>57</v>
      </c>
      <c r="J193" s="4" t="s">
        <v>134</v>
      </c>
      <c r="K193" s="4"/>
      <c r="L193" s="8" t="s">
        <v>67</v>
      </c>
      <c r="M193" t="s">
        <v>67</v>
      </c>
      <c r="N193" t="s">
        <v>67</v>
      </c>
      <c r="O193" s="9"/>
      <c r="P193" s="8"/>
      <c r="S193" s="9"/>
      <c r="U193" s="8" t="s">
        <v>67</v>
      </c>
      <c r="V193" t="s">
        <v>67</v>
      </c>
      <c r="W193" s="9" t="s">
        <v>67</v>
      </c>
      <c r="AB193" s="296"/>
      <c r="AC193" s="298"/>
      <c r="AD193" s="8"/>
      <c r="AF193" s="13" t="s">
        <v>67</v>
      </c>
      <c r="AG193" s="8" t="s">
        <v>74</v>
      </c>
      <c r="AI193" s="13"/>
      <c r="AJ193" t="s">
        <v>74</v>
      </c>
      <c r="AK193" t="s">
        <v>74</v>
      </c>
      <c r="AT193"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0.7</v>
      </c>
    </row>
    <row r="194" spans="1:46" x14ac:dyDescent="0.3">
      <c r="A194" s="19">
        <v>302924</v>
      </c>
      <c r="B194" s="393" t="s">
        <v>68</v>
      </c>
      <c r="C194" s="707" t="s">
        <v>65</v>
      </c>
      <c r="D194" s="707" t="s">
        <v>70</v>
      </c>
      <c r="E194" s="341">
        <v>45667</v>
      </c>
      <c r="F194" s="707"/>
      <c r="G194" s="6" t="s">
        <v>145</v>
      </c>
      <c r="H194" s="6"/>
      <c r="I194" s="358" t="s">
        <v>57</v>
      </c>
      <c r="J194" s="4" t="s">
        <v>134</v>
      </c>
      <c r="K194" s="4"/>
      <c r="L194" s="8" t="s">
        <v>67</v>
      </c>
      <c r="M194" t="s">
        <v>67</v>
      </c>
      <c r="N194" t="s">
        <v>67</v>
      </c>
      <c r="O194" s="9"/>
      <c r="P194" s="8"/>
      <c r="S194" s="9"/>
      <c r="U194" s="8" t="s">
        <v>67</v>
      </c>
      <c r="V194" t="s">
        <v>67</v>
      </c>
      <c r="W194" s="9" t="s">
        <v>67</v>
      </c>
      <c r="AB194" s="296"/>
      <c r="AC194" s="298"/>
      <c r="AD194" s="8" t="s">
        <v>74</v>
      </c>
      <c r="AF194" s="13"/>
      <c r="AG194" s="8" t="s">
        <v>74</v>
      </c>
      <c r="AI194" s="13"/>
      <c r="AJ194" t="s">
        <v>74</v>
      </c>
      <c r="AK194" t="s">
        <v>74</v>
      </c>
      <c r="AT194"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0.6</v>
      </c>
    </row>
    <row r="195" spans="1:46" x14ac:dyDescent="0.3">
      <c r="A195" s="19">
        <v>303024</v>
      </c>
      <c r="B195" s="19" t="s">
        <v>64</v>
      </c>
      <c r="C195" s="707" t="s">
        <v>84</v>
      </c>
      <c r="D195" s="707" t="s">
        <v>91</v>
      </c>
      <c r="E195" s="707">
        <v>9</v>
      </c>
      <c r="F195" s="707"/>
      <c r="G195" s="6"/>
      <c r="H195" s="6"/>
      <c r="I195" s="225" t="s">
        <v>57</v>
      </c>
      <c r="J195" s="4" t="s">
        <v>134</v>
      </c>
      <c r="K195" s="4"/>
      <c r="L195" s="8" t="s">
        <v>67</v>
      </c>
      <c r="M195" t="s">
        <v>67</v>
      </c>
      <c r="N195" t="s">
        <v>67</v>
      </c>
      <c r="O195" s="9" t="s">
        <v>67</v>
      </c>
      <c r="P195" s="8"/>
      <c r="S195" s="9"/>
      <c r="T195" t="s">
        <v>67</v>
      </c>
      <c r="U195" s="8" t="s">
        <v>67</v>
      </c>
      <c r="V195" t="s">
        <v>67</v>
      </c>
      <c r="W195" s="9" t="s">
        <v>67</v>
      </c>
      <c r="AB195" s="296"/>
      <c r="AC195" s="298"/>
      <c r="AD195" s="8" t="s">
        <v>67</v>
      </c>
      <c r="AF195" s="13"/>
      <c r="AG195" s="8" t="s">
        <v>67</v>
      </c>
      <c r="AI195" s="13"/>
      <c r="AJ195" t="s">
        <v>67</v>
      </c>
      <c r="AK195" t="s">
        <v>67</v>
      </c>
      <c r="AT195"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196" spans="1:46" x14ac:dyDescent="0.3">
      <c r="A196" s="19">
        <v>303124</v>
      </c>
      <c r="B196" s="19" t="s">
        <v>64</v>
      </c>
      <c r="C196" s="707" t="s">
        <v>80</v>
      </c>
      <c r="D196" s="707" t="s">
        <v>91</v>
      </c>
      <c r="E196" s="707"/>
      <c r="F196" s="707"/>
      <c r="G196" s="6"/>
      <c r="H196" s="6"/>
      <c r="I196" s="225" t="s">
        <v>57</v>
      </c>
      <c r="J196" s="4" t="s">
        <v>134</v>
      </c>
      <c r="K196" s="4"/>
      <c r="L196" s="8"/>
      <c r="N196" t="s">
        <v>67</v>
      </c>
      <c r="O196" s="9"/>
      <c r="P196" s="8"/>
      <c r="S196" s="9"/>
      <c r="U196" s="8" t="s">
        <v>67</v>
      </c>
      <c r="V196" t="s">
        <v>67</v>
      </c>
      <c r="W196" s="9" t="s">
        <v>67</v>
      </c>
      <c r="AB196" s="296"/>
      <c r="AC196" s="298"/>
      <c r="AD196" s="8" t="s">
        <v>67</v>
      </c>
      <c r="AF196" s="13"/>
      <c r="AG196" s="8" t="s">
        <v>67</v>
      </c>
      <c r="AI196" s="13"/>
      <c r="AJ196" t="s">
        <v>67</v>
      </c>
      <c r="AK196" t="s">
        <v>67</v>
      </c>
      <c r="AT196"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197" spans="1:46" x14ac:dyDescent="0.3">
      <c r="A197" s="19">
        <v>303224</v>
      </c>
      <c r="B197" s="19" t="s">
        <v>64</v>
      </c>
      <c r="C197" s="707" t="s">
        <v>80</v>
      </c>
      <c r="D197" s="707" t="s">
        <v>81</v>
      </c>
      <c r="E197" s="341">
        <v>45666</v>
      </c>
      <c r="F197" s="707"/>
      <c r="G197" s="6" t="s">
        <v>138</v>
      </c>
      <c r="H197" s="6"/>
      <c r="I197" s="358" t="s">
        <v>57</v>
      </c>
      <c r="J197" s="4" t="s">
        <v>134</v>
      </c>
      <c r="K197" s="4"/>
      <c r="L197" s="8"/>
      <c r="N197" t="s">
        <v>67</v>
      </c>
      <c r="O197" s="9"/>
      <c r="P197" s="8"/>
      <c r="S197" s="9"/>
      <c r="U197" s="8" t="s">
        <v>67</v>
      </c>
      <c r="V197" t="s">
        <v>67</v>
      </c>
      <c r="W197" s="9"/>
      <c r="X197" t="s">
        <v>67</v>
      </c>
      <c r="Y197" t="s">
        <v>105</v>
      </c>
      <c r="Z197" t="s">
        <v>67</v>
      </c>
      <c r="AA197" t="s">
        <v>67</v>
      </c>
      <c r="AB197" s="296" t="s">
        <v>67</v>
      </c>
      <c r="AC197" s="298"/>
      <c r="AD197" s="8" t="s">
        <v>67</v>
      </c>
      <c r="AE197" t="s">
        <v>67</v>
      </c>
      <c r="AF197" s="13"/>
      <c r="AG197" s="8" t="s">
        <v>74</v>
      </c>
      <c r="AI197" s="13"/>
      <c r="AJ197" t="s">
        <v>74</v>
      </c>
      <c r="AK197" t="s">
        <v>74</v>
      </c>
      <c r="AT197"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0.76923076923076927</v>
      </c>
    </row>
    <row r="198" spans="1:46" x14ac:dyDescent="0.3">
      <c r="A198" s="19">
        <v>303324</v>
      </c>
      <c r="B198" s="4" t="s">
        <v>64</v>
      </c>
      <c r="C198" s="707" t="s">
        <v>84</v>
      </c>
      <c r="D198" s="707" t="s">
        <v>81</v>
      </c>
      <c r="E198" s="341">
        <v>45667</v>
      </c>
      <c r="F198" s="707"/>
      <c r="G198" s="6" t="s">
        <v>138</v>
      </c>
      <c r="H198" s="6"/>
      <c r="I198" s="358" t="s">
        <v>57</v>
      </c>
      <c r="J198" s="4" t="s">
        <v>134</v>
      </c>
      <c r="K198" s="4"/>
      <c r="L198" s="8" t="s">
        <v>67</v>
      </c>
      <c r="M198" t="s">
        <v>67</v>
      </c>
      <c r="N198" t="s">
        <v>67</v>
      </c>
      <c r="O198" s="9" t="s">
        <v>67</v>
      </c>
      <c r="P198" s="8"/>
      <c r="S198" s="9" t="s">
        <v>67</v>
      </c>
      <c r="T198" t="s">
        <v>67</v>
      </c>
      <c r="U198" s="8" t="s">
        <v>67</v>
      </c>
      <c r="V198" t="s">
        <v>67</v>
      </c>
      <c r="W198" s="9"/>
      <c r="X198" t="s">
        <v>67</v>
      </c>
      <c r="Y198" t="s">
        <v>67</v>
      </c>
      <c r="Z198" t="s">
        <v>67</v>
      </c>
      <c r="AA198" t="s">
        <v>67</v>
      </c>
      <c r="AB198" s="296" t="s">
        <v>67</v>
      </c>
      <c r="AC198" s="298"/>
      <c r="AD198" s="8" t="s">
        <v>67</v>
      </c>
      <c r="AE198" t="s">
        <v>67</v>
      </c>
      <c r="AF198" s="13"/>
      <c r="AG198" s="8" t="s">
        <v>74</v>
      </c>
      <c r="AI198" s="13"/>
      <c r="AJ198" t="s">
        <v>74</v>
      </c>
      <c r="AK198" t="s">
        <v>74</v>
      </c>
      <c r="AT198"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0.83333333333333337</v>
      </c>
    </row>
    <row r="199" spans="1:46" x14ac:dyDescent="0.3">
      <c r="A199" s="19">
        <v>303424</v>
      </c>
      <c r="B199" s="19" t="s">
        <v>64</v>
      </c>
      <c r="C199" s="707" t="s">
        <v>84</v>
      </c>
      <c r="D199" s="707" t="s">
        <v>81</v>
      </c>
      <c r="E199" s="341">
        <v>45652</v>
      </c>
      <c r="F199" s="707"/>
      <c r="G199" s="6" t="s">
        <v>183</v>
      </c>
      <c r="H199" s="6"/>
      <c r="I199" s="225" t="s">
        <v>57</v>
      </c>
      <c r="J199" s="4" t="s">
        <v>134</v>
      </c>
      <c r="K199" s="4"/>
      <c r="L199" s="8" t="s">
        <v>67</v>
      </c>
      <c r="M199" t="s">
        <v>67</v>
      </c>
      <c r="N199" t="s">
        <v>67</v>
      </c>
      <c r="O199" s="9"/>
      <c r="P199" s="8"/>
      <c r="S199" s="9"/>
      <c r="U199" s="8" t="s">
        <v>67</v>
      </c>
      <c r="V199" t="s">
        <v>67</v>
      </c>
      <c r="W199" s="9"/>
      <c r="X199" t="s">
        <v>67</v>
      </c>
      <c r="Y199" t="s">
        <v>67</v>
      </c>
      <c r="Z199" t="s">
        <v>67</v>
      </c>
      <c r="AA199" t="s">
        <v>67</v>
      </c>
      <c r="AB199" s="296" t="s">
        <v>67</v>
      </c>
      <c r="AC199" s="298"/>
      <c r="AD199" s="8" t="s">
        <v>67</v>
      </c>
      <c r="AE199" t="s">
        <v>67</v>
      </c>
      <c r="AF199" s="13"/>
      <c r="AG199" s="8" t="s">
        <v>74</v>
      </c>
      <c r="AI199" s="13"/>
      <c r="AJ199" s="8" t="s">
        <v>74</v>
      </c>
      <c r="AK199" s="8" t="s">
        <v>74</v>
      </c>
      <c r="AT199"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v>
      </c>
    </row>
    <row r="200" spans="1:46" x14ac:dyDescent="0.3">
      <c r="A200" s="19">
        <v>303524</v>
      </c>
      <c r="B200" s="19" t="s">
        <v>64</v>
      </c>
      <c r="C200" s="707" t="s">
        <v>100</v>
      </c>
      <c r="D200" s="707">
        <v>24</v>
      </c>
      <c r="E200" s="707"/>
      <c r="F200" s="707"/>
      <c r="G200" s="6"/>
      <c r="H200" s="6"/>
      <c r="I200" s="225" t="s">
        <v>71</v>
      </c>
      <c r="J200" s="4" t="s">
        <v>134</v>
      </c>
      <c r="K200" s="4"/>
      <c r="L200" s="8"/>
      <c r="N200" t="s">
        <v>67</v>
      </c>
      <c r="O200" s="9"/>
      <c r="P200" s="8"/>
      <c r="S200" s="9"/>
      <c r="U200" s="8"/>
      <c r="W200" s="9" t="s">
        <v>67</v>
      </c>
      <c r="AB200" s="296"/>
      <c r="AC200" s="298"/>
      <c r="AD200" s="8" t="s">
        <v>67</v>
      </c>
      <c r="AF200" s="13"/>
      <c r="AG200" s="8" t="s">
        <v>67</v>
      </c>
      <c r="AI200" s="13"/>
      <c r="AJ200" t="s">
        <v>67</v>
      </c>
      <c r="AK200" t="s">
        <v>67</v>
      </c>
      <c r="AT200"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201" spans="1:46" x14ac:dyDescent="0.3">
      <c r="A201" s="51">
        <v>303624</v>
      </c>
      <c r="B201" s="4" t="s">
        <v>64</v>
      </c>
      <c r="C201" s="707" t="s">
        <v>82</v>
      </c>
      <c r="D201" s="707" t="s">
        <v>137</v>
      </c>
      <c r="E201" s="359">
        <v>45670</v>
      </c>
      <c r="F201" s="52"/>
      <c r="G201" s="340" t="s">
        <v>138</v>
      </c>
      <c r="H201" s="340"/>
      <c r="I201" s="358" t="s">
        <v>57</v>
      </c>
      <c r="J201" s="4" t="s">
        <v>134</v>
      </c>
      <c r="K201" s="4"/>
      <c r="L201" s="8"/>
      <c r="N201" t="s">
        <v>67</v>
      </c>
      <c r="O201" s="9"/>
      <c r="P201" s="8"/>
      <c r="S201" s="9"/>
      <c r="U201" s="8" t="s">
        <v>67</v>
      </c>
      <c r="V201" t="s">
        <v>67</v>
      </c>
      <c r="W201" s="9" t="s">
        <v>67</v>
      </c>
      <c r="AB201" s="296"/>
      <c r="AC201" s="298"/>
      <c r="AD201" s="8" t="s">
        <v>67</v>
      </c>
      <c r="AF201" s="13"/>
      <c r="AG201" s="8" t="s">
        <v>67</v>
      </c>
      <c r="AH201" t="s">
        <v>67</v>
      </c>
      <c r="AI201" s="13"/>
      <c r="AJ201" t="s">
        <v>67</v>
      </c>
      <c r="AK201" t="s">
        <v>67</v>
      </c>
      <c r="AT201"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202" spans="1:46" x14ac:dyDescent="0.3">
      <c r="A202" s="19">
        <v>303724</v>
      </c>
      <c r="B202" s="19" t="s">
        <v>68</v>
      </c>
      <c r="C202" s="707" t="s">
        <v>186</v>
      </c>
      <c r="D202" s="707" t="s">
        <v>73</v>
      </c>
      <c r="E202" s="707"/>
      <c r="F202" s="707"/>
      <c r="G202" s="6"/>
      <c r="H202" s="6"/>
      <c r="I202" s="6" t="s">
        <v>62</v>
      </c>
      <c r="J202" s="4"/>
      <c r="K202" s="4"/>
      <c r="L202" s="8"/>
      <c r="O202" s="9"/>
      <c r="P202" s="8"/>
      <c r="S202" s="9"/>
      <c r="U202" s="8"/>
      <c r="W202" s="9"/>
      <c r="AD202" s="8"/>
      <c r="AF202" s="13"/>
      <c r="AG202" s="8"/>
      <c r="AI202" s="13"/>
      <c r="AT202"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203" spans="1:46" x14ac:dyDescent="0.3">
      <c r="A203" s="19">
        <v>303824</v>
      </c>
      <c r="B203" s="19" t="s">
        <v>68</v>
      </c>
      <c r="C203" s="707" t="s">
        <v>186</v>
      </c>
      <c r="D203" s="707" t="s">
        <v>73</v>
      </c>
      <c r="E203" s="707"/>
      <c r="F203" s="707"/>
      <c r="G203" s="6"/>
      <c r="H203" s="6"/>
      <c r="I203" s="6" t="s">
        <v>62</v>
      </c>
      <c r="J203" s="4"/>
      <c r="K203" s="4"/>
      <c r="L203" s="8"/>
      <c r="O203" s="9"/>
      <c r="P203" s="8"/>
      <c r="Q203" t="s">
        <v>109</v>
      </c>
      <c r="S203" s="9"/>
      <c r="U203" s="8"/>
      <c r="W203" s="9"/>
      <c r="AD203" s="8"/>
      <c r="AF203" s="13"/>
      <c r="AG203" s="8"/>
      <c r="AI203" s="13"/>
      <c r="AT203"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204" spans="1:46" x14ac:dyDescent="0.3">
      <c r="A204" s="19">
        <v>303924</v>
      </c>
      <c r="B204" s="19" t="s">
        <v>187</v>
      </c>
      <c r="C204" s="707" t="s">
        <v>188</v>
      </c>
      <c r="D204" s="707" t="s">
        <v>189</v>
      </c>
      <c r="E204" s="707"/>
      <c r="F204" s="707"/>
      <c r="G204" s="6"/>
      <c r="H204" s="6"/>
      <c r="I204" s="6" t="s">
        <v>62</v>
      </c>
      <c r="J204" s="4"/>
      <c r="K204" s="4"/>
      <c r="L204" s="8"/>
      <c r="O204" s="9"/>
      <c r="P204" s="8"/>
      <c r="S204" s="9"/>
      <c r="U204" s="8"/>
      <c r="W204" s="9"/>
      <c r="AD204" s="8"/>
      <c r="AF204" s="13"/>
      <c r="AG204" s="8"/>
      <c r="AI204" s="13"/>
      <c r="AT204"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205" spans="1:46" x14ac:dyDescent="0.3">
      <c r="A205" s="19">
        <v>304024</v>
      </c>
      <c r="B205" s="51" t="s">
        <v>68</v>
      </c>
      <c r="C205" s="707" t="s">
        <v>63</v>
      </c>
      <c r="D205" s="707" t="s">
        <v>78</v>
      </c>
      <c r="E205" s="359">
        <v>45660</v>
      </c>
      <c r="F205" s="707"/>
      <c r="G205" s="6" t="s">
        <v>163</v>
      </c>
      <c r="H205" s="6"/>
      <c r="I205" s="225" t="s">
        <v>57</v>
      </c>
      <c r="J205" s="4" t="s">
        <v>134</v>
      </c>
      <c r="K205" s="4"/>
      <c r="L205" s="8" t="s">
        <v>67</v>
      </c>
      <c r="M205" t="s">
        <v>67</v>
      </c>
      <c r="N205" t="s">
        <v>67</v>
      </c>
      <c r="O205" s="9"/>
      <c r="P205" s="8"/>
      <c r="S205" s="9"/>
      <c r="U205" s="8" t="s">
        <v>67</v>
      </c>
      <c r="V205" t="s">
        <v>67</v>
      </c>
      <c r="W205" s="9" t="s">
        <v>67</v>
      </c>
      <c r="AD205" s="8" t="s">
        <v>74</v>
      </c>
      <c r="AF205" s="13"/>
      <c r="AG205" s="8" t="s">
        <v>74</v>
      </c>
      <c r="AI205" s="13"/>
      <c r="AJ205" t="s">
        <v>74</v>
      </c>
      <c r="AK205" t="s">
        <v>74</v>
      </c>
      <c r="AT205"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0.6</v>
      </c>
    </row>
    <row r="206" spans="1:46" x14ac:dyDescent="0.3">
      <c r="A206" s="19">
        <v>304124</v>
      </c>
      <c r="B206" s="707" t="s">
        <v>68</v>
      </c>
      <c r="C206" s="707" t="s">
        <v>63</v>
      </c>
      <c r="D206" s="707" t="s">
        <v>78</v>
      </c>
      <c r="E206" s="359">
        <v>17</v>
      </c>
      <c r="F206" s="707"/>
      <c r="G206" s="6" t="s">
        <v>138</v>
      </c>
      <c r="H206" s="6"/>
      <c r="I206" s="358" t="s">
        <v>57</v>
      </c>
      <c r="J206" s="4" t="s">
        <v>134</v>
      </c>
      <c r="K206" s="4"/>
      <c r="L206" s="8" t="s">
        <v>67</v>
      </c>
      <c r="M206" t="s">
        <v>67</v>
      </c>
      <c r="N206" t="s">
        <v>67</v>
      </c>
      <c r="O206" s="9"/>
      <c r="P206" s="8"/>
      <c r="S206" s="9"/>
      <c r="U206" s="8" t="s">
        <v>67</v>
      </c>
      <c r="V206" t="s">
        <v>67</v>
      </c>
      <c r="W206" s="9" t="s">
        <v>67</v>
      </c>
      <c r="AD206" s="8" t="s">
        <v>74</v>
      </c>
      <c r="AF206" s="13"/>
      <c r="AG206" s="8" t="s">
        <v>74</v>
      </c>
      <c r="AI206" s="13"/>
      <c r="AJ206" t="s">
        <v>74</v>
      </c>
      <c r="AK206" t="s">
        <v>74</v>
      </c>
      <c r="AT206"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0.6</v>
      </c>
    </row>
    <row r="207" spans="1:46" x14ac:dyDescent="0.3">
      <c r="A207" s="301">
        <v>304224</v>
      </c>
      <c r="B207" s="707" t="s">
        <v>68</v>
      </c>
      <c r="C207" s="3" t="s">
        <v>82</v>
      </c>
      <c r="D207" s="3" t="s">
        <v>83</v>
      </c>
      <c r="E207" s="359">
        <v>45671</v>
      </c>
      <c r="F207" s="707"/>
      <c r="G207" s="6" t="s">
        <v>138</v>
      </c>
      <c r="H207" s="6"/>
      <c r="I207" s="358" t="s">
        <v>71</v>
      </c>
      <c r="J207" s="4" t="s">
        <v>134</v>
      </c>
      <c r="K207" s="4"/>
      <c r="L207" s="8"/>
      <c r="N207" t="s">
        <v>67</v>
      </c>
      <c r="O207" s="9"/>
      <c r="P207" s="8"/>
      <c r="S207" s="9"/>
      <c r="U207" s="8" t="s">
        <v>67</v>
      </c>
      <c r="V207" t="s">
        <v>67</v>
      </c>
      <c r="W207" s="9"/>
      <c r="X207" t="s">
        <v>67</v>
      </c>
      <c r="Y207" t="s">
        <v>67</v>
      </c>
      <c r="Z207" t="s">
        <v>67</v>
      </c>
      <c r="AA207" t="s">
        <v>67</v>
      </c>
      <c r="AB207" t="s">
        <v>67</v>
      </c>
      <c r="AD207" s="8" t="s">
        <v>74</v>
      </c>
      <c r="AF207" s="13"/>
      <c r="AG207" s="8" t="s">
        <v>74</v>
      </c>
      <c r="AI207" s="13"/>
      <c r="AJ207" t="s">
        <v>74</v>
      </c>
      <c r="AK207" t="s">
        <v>74</v>
      </c>
      <c r="AT207"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0.66666666666666663</v>
      </c>
    </row>
    <row r="208" spans="1:46" x14ac:dyDescent="0.3">
      <c r="A208" s="19">
        <v>304324</v>
      </c>
      <c r="B208" s="393" t="s">
        <v>68</v>
      </c>
      <c r="C208" s="707" t="s">
        <v>171</v>
      </c>
      <c r="D208" s="707" t="s">
        <v>70</v>
      </c>
      <c r="E208" s="359"/>
      <c r="F208" s="707"/>
      <c r="G208" s="6"/>
      <c r="H208" s="6"/>
      <c r="I208" s="225" t="s">
        <v>57</v>
      </c>
      <c r="J208" s="4" t="s">
        <v>134</v>
      </c>
      <c r="K208" s="4"/>
      <c r="L208" s="8"/>
      <c r="N208" t="s">
        <v>67</v>
      </c>
      <c r="O208" s="9"/>
      <c r="P208" s="8"/>
      <c r="S208" s="9"/>
      <c r="U208" s="8"/>
      <c r="W208" s="9"/>
      <c r="AD208" s="8"/>
      <c r="AF208" s="13"/>
      <c r="AG208" s="8"/>
      <c r="AI208" s="13"/>
      <c r="AJ208" t="s">
        <v>74</v>
      </c>
      <c r="AK208" t="s">
        <v>74</v>
      </c>
      <c r="AT208"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0.33333333333333331</v>
      </c>
    </row>
    <row r="209" spans="1:46" x14ac:dyDescent="0.3">
      <c r="A209" s="19">
        <v>304424</v>
      </c>
      <c r="B209" s="4" t="s">
        <v>64</v>
      </c>
      <c r="C209" s="707" t="s">
        <v>190</v>
      </c>
      <c r="D209" s="707" t="s">
        <v>191</v>
      </c>
      <c r="E209" s="359">
        <v>45674</v>
      </c>
      <c r="F209" s="707"/>
      <c r="G209" s="6" t="s">
        <v>138</v>
      </c>
      <c r="H209" s="6"/>
      <c r="I209" s="358" t="s">
        <v>57</v>
      </c>
      <c r="J209" s="4" t="s">
        <v>134</v>
      </c>
      <c r="K209" s="4"/>
      <c r="L209" s="8" t="s">
        <v>67</v>
      </c>
      <c r="M209" t="s">
        <v>67</v>
      </c>
      <c r="N209" t="s">
        <v>67</v>
      </c>
      <c r="O209" s="9"/>
      <c r="P209" s="8"/>
      <c r="S209" s="9"/>
      <c r="U209" s="8" t="s">
        <v>67</v>
      </c>
      <c r="V209" t="s">
        <v>67</v>
      </c>
      <c r="W209" s="9" t="s">
        <v>67</v>
      </c>
      <c r="AD209" s="8" t="s">
        <v>67</v>
      </c>
      <c r="AF209" s="13" t="s">
        <v>67</v>
      </c>
      <c r="AG209" s="8"/>
      <c r="AH209" t="s">
        <v>74</v>
      </c>
      <c r="AI209" s="13"/>
      <c r="AJ209" t="s">
        <v>74</v>
      </c>
      <c r="AK209" t="s">
        <v>74</v>
      </c>
      <c r="AT209"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0.72727272727272729</v>
      </c>
    </row>
    <row r="210" spans="1:46" x14ac:dyDescent="0.3">
      <c r="A210" s="19">
        <v>304524</v>
      </c>
      <c r="B210" s="19" t="s">
        <v>64</v>
      </c>
      <c r="C210" s="707" t="s">
        <v>86</v>
      </c>
      <c r="D210" s="707" t="s">
        <v>66</v>
      </c>
      <c r="E210" s="359"/>
      <c r="F210" s="707"/>
      <c r="G210" s="6"/>
      <c r="H210" s="6"/>
      <c r="I210" s="205" t="s">
        <v>57</v>
      </c>
      <c r="J210" s="4" t="s">
        <v>134</v>
      </c>
      <c r="K210" s="4"/>
      <c r="L210" s="8" t="s">
        <v>192</v>
      </c>
      <c r="O210" s="9"/>
      <c r="P210" s="8"/>
      <c r="S210" s="9"/>
      <c r="U210" s="8"/>
      <c r="W210" s="9"/>
      <c r="AD210" s="8"/>
      <c r="AF210" s="13"/>
      <c r="AG210" s="8"/>
      <c r="AI210" s="13"/>
      <c r="AJ210" t="s">
        <v>67</v>
      </c>
      <c r="AK210" t="s">
        <v>67</v>
      </c>
      <c r="AT210"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211" spans="1:46" x14ac:dyDescent="0.3">
      <c r="A211" s="19">
        <v>304624</v>
      </c>
      <c r="B211" s="4" t="s">
        <v>64</v>
      </c>
      <c r="C211" s="707" t="s">
        <v>86</v>
      </c>
      <c r="D211" s="707">
        <v>24</v>
      </c>
      <c r="E211" s="359">
        <v>45685</v>
      </c>
      <c r="F211" s="707"/>
      <c r="G211" s="6" t="s">
        <v>138</v>
      </c>
      <c r="H211" s="6"/>
      <c r="I211" s="358" t="s">
        <v>57</v>
      </c>
      <c r="J211" s="4" t="s">
        <v>134</v>
      </c>
      <c r="K211" s="4"/>
      <c r="L211" s="8" t="s">
        <v>67</v>
      </c>
      <c r="M211" t="s">
        <v>67</v>
      </c>
      <c r="N211" t="s">
        <v>67</v>
      </c>
      <c r="O211" s="9"/>
      <c r="P211" s="8"/>
      <c r="S211" s="9"/>
      <c r="U211" s="8" t="s">
        <v>67</v>
      </c>
      <c r="V211" t="s">
        <v>67</v>
      </c>
      <c r="W211" s="9"/>
      <c r="X211" t="s">
        <v>67</v>
      </c>
      <c r="Y211" t="s">
        <v>67</v>
      </c>
      <c r="Z211" t="s">
        <v>67</v>
      </c>
      <c r="AA211" t="s">
        <v>67</v>
      </c>
      <c r="AB211" t="s">
        <v>67</v>
      </c>
      <c r="AD211" s="8" t="s">
        <v>74</v>
      </c>
      <c r="AF211" s="13"/>
      <c r="AG211" s="8" t="s">
        <v>74</v>
      </c>
      <c r="AI211" s="13"/>
      <c r="AJ211" t="s">
        <v>74</v>
      </c>
      <c r="AK211" t="s">
        <v>74</v>
      </c>
      <c r="AT211"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0.7142857142857143</v>
      </c>
    </row>
    <row r="212" spans="1:46" x14ac:dyDescent="0.3">
      <c r="A212" s="302">
        <v>304724</v>
      </c>
      <c r="B212" s="707" t="s">
        <v>68</v>
      </c>
      <c r="C212" s="3" t="s">
        <v>82</v>
      </c>
      <c r="D212" s="3" t="s">
        <v>83</v>
      </c>
      <c r="E212" s="359">
        <v>45681</v>
      </c>
      <c r="F212" s="52"/>
      <c r="G212" s="340" t="s">
        <v>138</v>
      </c>
      <c r="H212" s="340"/>
      <c r="I212" s="358" t="s">
        <v>57</v>
      </c>
      <c r="J212" s="4" t="s">
        <v>134</v>
      </c>
      <c r="K212" s="4"/>
      <c r="L212" s="8"/>
      <c r="N212" t="s">
        <v>67</v>
      </c>
      <c r="O212" s="9" t="s">
        <v>67</v>
      </c>
      <c r="P212" s="8"/>
      <c r="S212" s="9"/>
      <c r="U212" s="8" t="s">
        <v>67</v>
      </c>
      <c r="V212" t="s">
        <v>67</v>
      </c>
      <c r="W212" s="9"/>
      <c r="X212" t="s">
        <v>67</v>
      </c>
      <c r="Y212" t="s">
        <v>67</v>
      </c>
      <c r="Z212" t="s">
        <v>67</v>
      </c>
      <c r="AA212" t="s">
        <v>67</v>
      </c>
      <c r="AB212" t="s">
        <v>67</v>
      </c>
      <c r="AD212" s="8"/>
      <c r="AE212" t="s">
        <v>193</v>
      </c>
      <c r="AF212" s="13" t="s">
        <v>74</v>
      </c>
      <c r="AG212" s="8" t="s">
        <v>74</v>
      </c>
      <c r="AH212" t="s">
        <v>67</v>
      </c>
      <c r="AI212" s="13"/>
      <c r="AJ212" t="s">
        <v>74</v>
      </c>
      <c r="AK212" t="s">
        <v>74</v>
      </c>
      <c r="AT212"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0.7142857142857143</v>
      </c>
    </row>
    <row r="213" spans="1:46" x14ac:dyDescent="0.3">
      <c r="A213" s="19">
        <v>304824</v>
      </c>
      <c r="B213" s="707" t="s">
        <v>68</v>
      </c>
      <c r="C213" s="707" t="s">
        <v>82</v>
      </c>
      <c r="D213" s="707" t="s">
        <v>83</v>
      </c>
      <c r="E213" s="359">
        <v>45695</v>
      </c>
      <c r="F213" s="707"/>
      <c r="G213" s="6" t="s">
        <v>163</v>
      </c>
      <c r="H213" s="6"/>
      <c r="I213" s="358" t="s">
        <v>57</v>
      </c>
      <c r="J213" s="4" t="s">
        <v>134</v>
      </c>
      <c r="K213" s="4"/>
      <c r="L213" s="8"/>
      <c r="N213" t="s">
        <v>67</v>
      </c>
      <c r="O213" s="9" t="s">
        <v>194</v>
      </c>
      <c r="P213" s="8" t="s">
        <v>67</v>
      </c>
      <c r="Q213" t="s">
        <v>67</v>
      </c>
      <c r="S213" s="9" t="s">
        <v>67</v>
      </c>
      <c r="U213" s="8" t="s">
        <v>67</v>
      </c>
      <c r="V213" t="s">
        <v>67</v>
      </c>
      <c r="W213" s="9"/>
      <c r="X213" t="s">
        <v>67</v>
      </c>
      <c r="Y213" t="s">
        <v>67</v>
      </c>
      <c r="Z213" t="s">
        <v>67</v>
      </c>
      <c r="AA213" t="s">
        <v>67</v>
      </c>
      <c r="AB213" t="s">
        <v>67</v>
      </c>
      <c r="AC213" t="s">
        <v>193</v>
      </c>
      <c r="AD213" s="398" t="s">
        <v>195</v>
      </c>
      <c r="AF213" s="13" t="s">
        <v>67</v>
      </c>
      <c r="AG213" s="8" t="s">
        <v>67</v>
      </c>
      <c r="AI213" s="13"/>
      <c r="AJ213" t="s">
        <v>67</v>
      </c>
      <c r="AK213" t="s">
        <v>74</v>
      </c>
      <c r="AT213"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0.93333333333333335</v>
      </c>
    </row>
    <row r="214" spans="1:46" x14ac:dyDescent="0.3">
      <c r="A214" s="19">
        <v>304924</v>
      </c>
      <c r="B214" s="4" t="s">
        <v>64</v>
      </c>
      <c r="C214" s="707" t="s">
        <v>98</v>
      </c>
      <c r="D214" s="707" t="s">
        <v>139</v>
      </c>
      <c r="E214" s="359">
        <v>45666</v>
      </c>
      <c r="F214" s="707"/>
      <c r="G214" s="6" t="s">
        <v>145</v>
      </c>
      <c r="H214" s="6"/>
      <c r="I214" s="225" t="s">
        <v>57</v>
      </c>
      <c r="J214" s="4" t="s">
        <v>134</v>
      </c>
      <c r="K214" s="4"/>
      <c r="L214" s="8"/>
      <c r="N214" t="s">
        <v>67</v>
      </c>
      <c r="O214" s="9"/>
      <c r="P214" s="8"/>
      <c r="S214" s="9"/>
      <c r="U214" s="8"/>
      <c r="W214" s="9"/>
      <c r="AD214" s="8"/>
      <c r="AF214" s="13"/>
      <c r="AG214" s="8"/>
      <c r="AI214" s="13"/>
      <c r="AJ214" t="s">
        <v>67</v>
      </c>
      <c r="AK214" t="s">
        <v>67</v>
      </c>
      <c r="AT214"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215" spans="1:46" x14ac:dyDescent="0.3">
      <c r="A215" s="19">
        <v>305024</v>
      </c>
      <c r="B215" s="4" t="s">
        <v>64</v>
      </c>
      <c r="C215" s="707" t="s">
        <v>155</v>
      </c>
      <c r="D215" s="707" t="s">
        <v>137</v>
      </c>
      <c r="E215" s="341">
        <v>45672</v>
      </c>
      <c r="F215" s="707"/>
      <c r="G215" s="6" t="s">
        <v>163</v>
      </c>
      <c r="H215" s="6"/>
      <c r="I215" s="358" t="s">
        <v>57</v>
      </c>
      <c r="J215" s="4" t="s">
        <v>134</v>
      </c>
      <c r="K215" s="4"/>
      <c r="L215" s="8"/>
      <c r="N215" t="s">
        <v>67</v>
      </c>
      <c r="O215" s="9"/>
      <c r="P215" s="8"/>
      <c r="S215" s="9"/>
      <c r="U215" s="8"/>
      <c r="W215" s="9" t="s">
        <v>67</v>
      </c>
      <c r="X215" t="s">
        <v>196</v>
      </c>
      <c r="AD215" s="8" t="s">
        <v>67</v>
      </c>
      <c r="AF215" s="13"/>
      <c r="AG215" s="8" t="s">
        <v>67</v>
      </c>
      <c r="AI215" s="13"/>
      <c r="AJ215" t="s">
        <v>74</v>
      </c>
      <c r="AK215" t="s">
        <v>74</v>
      </c>
      <c r="AT215"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0.66666666666666663</v>
      </c>
    </row>
    <row r="216" spans="1:46" x14ac:dyDescent="0.3">
      <c r="A216" s="19">
        <v>305124</v>
      </c>
      <c r="B216" s="4" t="s">
        <v>64</v>
      </c>
      <c r="C216" s="707" t="s">
        <v>99</v>
      </c>
      <c r="D216" s="707" t="s">
        <v>91</v>
      </c>
      <c r="E216" s="341">
        <v>45674</v>
      </c>
      <c r="F216" s="707"/>
      <c r="G216" s="6"/>
      <c r="H216" s="6"/>
      <c r="I216" s="358" t="s">
        <v>57</v>
      </c>
      <c r="J216" s="4" t="s">
        <v>134</v>
      </c>
      <c r="K216" s="4"/>
      <c r="L216" s="8"/>
      <c r="N216" t="s">
        <v>67</v>
      </c>
      <c r="O216" s="9"/>
      <c r="P216" s="8"/>
      <c r="S216" s="9"/>
      <c r="U216" s="8"/>
      <c r="W216" s="9" t="s">
        <v>67</v>
      </c>
      <c r="AD216" s="8" t="s">
        <v>74</v>
      </c>
      <c r="AF216" s="13"/>
      <c r="AG216" s="8" t="s">
        <v>74</v>
      </c>
      <c r="AI216" s="13"/>
      <c r="AJ216" t="s">
        <v>74</v>
      </c>
      <c r="AK216" t="s">
        <v>74</v>
      </c>
      <c r="AT216"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0.33333333333333331</v>
      </c>
    </row>
    <row r="217" spans="1:46" x14ac:dyDescent="0.3">
      <c r="A217" s="19">
        <v>305224</v>
      </c>
      <c r="B217" s="707" t="s">
        <v>68</v>
      </c>
      <c r="C217" s="707" t="s">
        <v>84</v>
      </c>
      <c r="D217" s="707" t="s">
        <v>116</v>
      </c>
      <c r="E217" s="341">
        <v>45667</v>
      </c>
      <c r="F217" s="707"/>
      <c r="G217" s="6" t="s">
        <v>145</v>
      </c>
      <c r="H217" s="6"/>
      <c r="I217" s="225" t="s">
        <v>57</v>
      </c>
      <c r="J217" s="4" t="s">
        <v>134</v>
      </c>
      <c r="K217" s="4"/>
      <c r="L217" s="8" t="s">
        <v>67</v>
      </c>
      <c r="M217" t="s">
        <v>67</v>
      </c>
      <c r="N217" t="s">
        <v>67</v>
      </c>
      <c r="O217" s="9" t="s">
        <v>67</v>
      </c>
      <c r="P217" s="8" t="s">
        <v>67</v>
      </c>
      <c r="Q217" t="s">
        <v>67</v>
      </c>
      <c r="R217" t="s">
        <v>67</v>
      </c>
      <c r="S217" s="9" t="s">
        <v>67</v>
      </c>
      <c r="T217" t="s">
        <v>67</v>
      </c>
      <c r="U217" s="8" t="s">
        <v>67</v>
      </c>
      <c r="V217" t="s">
        <v>67</v>
      </c>
      <c r="W217" s="9"/>
      <c r="X217" t="s">
        <v>67</v>
      </c>
      <c r="Y217" t="s">
        <v>67</v>
      </c>
      <c r="Z217" t="s">
        <v>67</v>
      </c>
      <c r="AA217" t="s">
        <v>67</v>
      </c>
      <c r="AB217" t="s">
        <v>67</v>
      </c>
      <c r="AD217" s="8" t="s">
        <v>67</v>
      </c>
      <c r="AE217" t="s">
        <v>67</v>
      </c>
      <c r="AF217" s="13"/>
      <c r="AG217" s="8" t="s">
        <v>67</v>
      </c>
      <c r="AI217" s="13"/>
      <c r="AJ217" t="s">
        <v>67</v>
      </c>
      <c r="AK217" t="s">
        <v>67</v>
      </c>
      <c r="AT217"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218" spans="1:46" x14ac:dyDescent="0.3">
      <c r="A218" s="19">
        <v>305324</v>
      </c>
      <c r="B218" s="393" t="s">
        <v>68</v>
      </c>
      <c r="C218" s="707" t="s">
        <v>156</v>
      </c>
      <c r="D218" s="707" t="s">
        <v>66</v>
      </c>
      <c r="E218" s="707" t="s">
        <v>197</v>
      </c>
      <c r="F218" s="707"/>
      <c r="G218" s="6"/>
      <c r="H218" s="6"/>
      <c r="I218" s="6" t="s">
        <v>62</v>
      </c>
      <c r="J218" s="4" t="s">
        <v>134</v>
      </c>
      <c r="K218" s="4"/>
      <c r="L218" s="8" t="s">
        <v>74</v>
      </c>
      <c r="M218" t="s">
        <v>74</v>
      </c>
      <c r="O218" s="9"/>
      <c r="P218" s="8" t="s">
        <v>74</v>
      </c>
      <c r="Q218" t="s">
        <v>74</v>
      </c>
      <c r="R218" t="s">
        <v>74</v>
      </c>
      <c r="S218" s="9" t="s">
        <v>74</v>
      </c>
      <c r="U218" s="8" t="s">
        <v>74</v>
      </c>
      <c r="V218" t="s">
        <v>74</v>
      </c>
      <c r="W218" s="9"/>
      <c r="X218" t="s">
        <v>74</v>
      </c>
      <c r="Y218" t="s">
        <v>74</v>
      </c>
      <c r="Z218" t="s">
        <v>74</v>
      </c>
      <c r="AA218" t="s">
        <v>74</v>
      </c>
      <c r="AB218" t="s">
        <v>74</v>
      </c>
      <c r="AD218" s="8" t="s">
        <v>74</v>
      </c>
      <c r="AF218" s="13"/>
      <c r="AG218" s="8" t="s">
        <v>74</v>
      </c>
      <c r="AI218" s="13"/>
      <c r="AJ218" t="s">
        <v>74</v>
      </c>
      <c r="AK218" t="s">
        <v>74</v>
      </c>
      <c r="AT218"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219" spans="1:46" x14ac:dyDescent="0.3">
      <c r="A219" s="19">
        <v>305424</v>
      </c>
      <c r="B219" s="19" t="s">
        <v>68</v>
      </c>
      <c r="C219" s="707" t="s">
        <v>156</v>
      </c>
      <c r="D219" s="707" t="s">
        <v>116</v>
      </c>
      <c r="E219" s="341">
        <v>45664</v>
      </c>
      <c r="F219" s="707"/>
      <c r="G219" s="6" t="s">
        <v>138</v>
      </c>
      <c r="H219" s="6"/>
      <c r="I219" s="358" t="s">
        <v>71</v>
      </c>
      <c r="J219" s="4" t="s">
        <v>134</v>
      </c>
      <c r="K219" s="4"/>
      <c r="L219" s="8" t="s">
        <v>67</v>
      </c>
      <c r="M219" t="s">
        <v>67</v>
      </c>
      <c r="N219" t="s">
        <v>67</v>
      </c>
      <c r="O219" s="9"/>
      <c r="P219" s="8"/>
      <c r="S219" s="9"/>
      <c r="U219" s="8"/>
      <c r="W219" s="9" t="s">
        <v>67</v>
      </c>
      <c r="AD219" s="8" t="s">
        <v>67</v>
      </c>
      <c r="AF219" s="13"/>
      <c r="AG219" s="8" t="s">
        <v>67</v>
      </c>
      <c r="AI219" s="13"/>
      <c r="AJ219" t="s">
        <v>67</v>
      </c>
      <c r="AK219" t="s">
        <v>67</v>
      </c>
      <c r="AT219"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220" spans="1:46" x14ac:dyDescent="0.3">
      <c r="A220" s="19">
        <v>305524</v>
      </c>
      <c r="B220" s="19" t="s">
        <v>68</v>
      </c>
      <c r="C220" s="707" t="s">
        <v>100</v>
      </c>
      <c r="D220" s="707">
        <v>24</v>
      </c>
      <c r="E220" s="341">
        <v>45663</v>
      </c>
      <c r="F220" s="707"/>
      <c r="G220" s="6" t="s">
        <v>138</v>
      </c>
      <c r="H220" s="6"/>
      <c r="I220" s="358" t="s">
        <v>71</v>
      </c>
      <c r="J220" s="4" t="s">
        <v>134</v>
      </c>
      <c r="K220" s="4"/>
      <c r="L220" s="8"/>
      <c r="N220" t="s">
        <v>67</v>
      </c>
      <c r="O220" s="9"/>
      <c r="P220" s="8"/>
      <c r="S220" s="9"/>
      <c r="U220" s="8"/>
      <c r="W220" s="9" t="s">
        <v>67</v>
      </c>
      <c r="AD220" s="8" t="s">
        <v>74</v>
      </c>
      <c r="AF220" s="13"/>
      <c r="AG220" s="8" t="s">
        <v>74</v>
      </c>
      <c r="AI220" s="13"/>
      <c r="AJ220" t="s">
        <v>74</v>
      </c>
      <c r="AK220" t="s">
        <v>74</v>
      </c>
      <c r="AT220"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0.33333333333333331</v>
      </c>
    </row>
    <row r="221" spans="1:46" x14ac:dyDescent="0.3">
      <c r="A221" s="19">
        <v>305624</v>
      </c>
      <c r="B221" s="51" t="s">
        <v>68</v>
      </c>
      <c r="C221" s="707" t="s">
        <v>80</v>
      </c>
      <c r="D221" s="707" t="s">
        <v>85</v>
      </c>
      <c r="E221" s="341">
        <v>45663</v>
      </c>
      <c r="F221" s="707"/>
      <c r="G221" s="6" t="s">
        <v>138</v>
      </c>
      <c r="H221" s="6"/>
      <c r="I221" s="358" t="s">
        <v>71</v>
      </c>
      <c r="J221" s="4" t="s">
        <v>134</v>
      </c>
      <c r="K221" s="4"/>
      <c r="L221" s="8" t="s">
        <v>74</v>
      </c>
      <c r="M221" t="s">
        <v>74</v>
      </c>
      <c r="N221" t="s">
        <v>67</v>
      </c>
      <c r="O221" s="9"/>
      <c r="P221" s="8"/>
      <c r="S221" s="9"/>
      <c r="U221" s="8"/>
      <c r="W221" s="9" t="s">
        <v>67</v>
      </c>
      <c r="AD221" s="8" t="s">
        <v>105</v>
      </c>
      <c r="AE221" t="s">
        <v>67</v>
      </c>
      <c r="AF221" s="13"/>
      <c r="AG221" s="8" t="s">
        <v>198</v>
      </c>
      <c r="AI221" s="13" t="s">
        <v>74</v>
      </c>
      <c r="AJ221" t="s">
        <v>74</v>
      </c>
      <c r="AK221" t="s">
        <v>74</v>
      </c>
      <c r="AT221"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0.44444444444444442</v>
      </c>
    </row>
    <row r="222" spans="1:46" x14ac:dyDescent="0.3">
      <c r="A222" s="19">
        <v>305724</v>
      </c>
      <c r="B222" s="707" t="s">
        <v>68</v>
      </c>
      <c r="C222" s="707" t="s">
        <v>199</v>
      </c>
      <c r="D222" s="707" t="s">
        <v>78</v>
      </c>
      <c r="E222" s="341">
        <v>45667</v>
      </c>
      <c r="F222" s="707"/>
      <c r="G222" s="6" t="s">
        <v>145</v>
      </c>
      <c r="H222" s="6"/>
      <c r="I222" s="403" t="s">
        <v>57</v>
      </c>
      <c r="J222" s="4" t="s">
        <v>134</v>
      </c>
      <c r="K222" s="4"/>
      <c r="L222" s="8"/>
      <c r="N222" t="s">
        <v>67</v>
      </c>
      <c r="O222" s="9"/>
      <c r="P222" s="8"/>
      <c r="S222" s="9"/>
      <c r="T222" t="s">
        <v>67</v>
      </c>
      <c r="U222" s="8"/>
      <c r="W222" s="9"/>
      <c r="X222" t="s">
        <v>67</v>
      </c>
      <c r="Y222" t="s">
        <v>67</v>
      </c>
      <c r="Z222" t="s">
        <v>67</v>
      </c>
      <c r="AA222" t="s">
        <v>67</v>
      </c>
      <c r="AB222" t="s">
        <v>67</v>
      </c>
      <c r="AD222" s="8" t="s">
        <v>67</v>
      </c>
      <c r="AF222" s="13"/>
      <c r="AG222" s="8" t="s">
        <v>67</v>
      </c>
      <c r="AI222" s="13"/>
      <c r="AJ222" t="s">
        <v>67</v>
      </c>
      <c r="AK222" t="s">
        <v>67</v>
      </c>
      <c r="AT222"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223" spans="1:46" x14ac:dyDescent="0.3">
      <c r="A223" s="19">
        <v>305824</v>
      </c>
      <c r="B223" s="295" t="s">
        <v>68</v>
      </c>
      <c r="C223" s="707" t="s">
        <v>156</v>
      </c>
      <c r="D223" s="707" t="s">
        <v>140</v>
      </c>
      <c r="E223" s="341">
        <v>45660</v>
      </c>
      <c r="F223" s="707"/>
      <c r="G223" s="6" t="s">
        <v>163</v>
      </c>
      <c r="H223" s="6"/>
      <c r="I223" s="358" t="s">
        <v>57</v>
      </c>
      <c r="J223" s="4" t="s">
        <v>134</v>
      </c>
      <c r="K223" s="4"/>
      <c r="L223" s="8" t="s">
        <v>67</v>
      </c>
      <c r="M223" t="s">
        <v>67</v>
      </c>
      <c r="N223" t="s">
        <v>67</v>
      </c>
      <c r="O223" s="9"/>
      <c r="P223" s="8" t="s">
        <v>67</v>
      </c>
      <c r="Q223" t="s">
        <v>67</v>
      </c>
      <c r="R223" t="s">
        <v>67</v>
      </c>
      <c r="S223" s="9" t="s">
        <v>67</v>
      </c>
      <c r="U223" s="8" t="s">
        <v>67</v>
      </c>
      <c r="V223" t="s">
        <v>67</v>
      </c>
      <c r="W223" s="9" t="s">
        <v>67</v>
      </c>
      <c r="AD223" s="8" t="s">
        <v>74</v>
      </c>
      <c r="AF223" s="13"/>
      <c r="AG223" s="8" t="s">
        <v>74</v>
      </c>
      <c r="AI223" s="13"/>
      <c r="AJ223" t="s">
        <v>74</v>
      </c>
      <c r="AK223" t="s">
        <v>74</v>
      </c>
      <c r="AT223"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0.7142857142857143</v>
      </c>
    </row>
    <row r="224" spans="1:46" x14ac:dyDescent="0.3">
      <c r="A224" s="19">
        <v>305924</v>
      </c>
      <c r="B224" s="707" t="s">
        <v>68</v>
      </c>
      <c r="C224" s="707" t="s">
        <v>84</v>
      </c>
      <c r="D224" s="707" t="s">
        <v>81</v>
      </c>
      <c r="E224" s="707"/>
      <c r="F224" s="707"/>
      <c r="G224" s="6"/>
      <c r="H224" s="6"/>
      <c r="I224" s="6" t="s">
        <v>62</v>
      </c>
      <c r="J224" s="4" t="s">
        <v>134</v>
      </c>
      <c r="K224" s="4"/>
      <c r="L224" s="8" t="s">
        <v>151</v>
      </c>
      <c r="O224" s="9"/>
      <c r="P224" s="8" t="s">
        <v>67</v>
      </c>
      <c r="S224" s="9"/>
      <c r="U224" s="8"/>
      <c r="W224" s="9"/>
      <c r="X224" t="s">
        <v>67</v>
      </c>
      <c r="AD224" s="8"/>
      <c r="AF224" s="13"/>
      <c r="AG224" s="8"/>
      <c r="AI224" s="13"/>
      <c r="AT224"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225" spans="1:46" x14ac:dyDescent="0.3">
      <c r="A225" s="19">
        <v>306024</v>
      </c>
      <c r="B225" s="295" t="s">
        <v>68</v>
      </c>
      <c r="C225" s="707" t="s">
        <v>117</v>
      </c>
      <c r="D225" s="707" t="s">
        <v>200</v>
      </c>
      <c r="E225" s="341">
        <v>45667</v>
      </c>
      <c r="F225" s="707"/>
      <c r="G225" s="6" t="s">
        <v>201</v>
      </c>
      <c r="H225" s="6"/>
      <c r="I225" s="361" t="s">
        <v>71</v>
      </c>
      <c r="J225" s="4" t="s">
        <v>202</v>
      </c>
      <c r="K225" s="4"/>
      <c r="L225" s="8" t="s">
        <v>203</v>
      </c>
      <c r="O225" s="9"/>
      <c r="P225" s="8" t="s">
        <v>67</v>
      </c>
      <c r="Q225" t="s">
        <v>67</v>
      </c>
      <c r="R225" t="s">
        <v>67</v>
      </c>
      <c r="S225" s="9" t="s">
        <v>67</v>
      </c>
      <c r="U225" s="8"/>
      <c r="W225" s="9"/>
      <c r="Y225" t="s">
        <v>67</v>
      </c>
      <c r="Z225" t="s">
        <v>67</v>
      </c>
      <c r="AA225" t="s">
        <v>67</v>
      </c>
      <c r="AB225" t="s">
        <v>67</v>
      </c>
      <c r="AD225" s="8" t="s">
        <v>67</v>
      </c>
      <c r="AF225" s="13"/>
      <c r="AG225" s="8" t="s">
        <v>67</v>
      </c>
      <c r="AI225" s="13"/>
      <c r="AJ225" t="s">
        <v>67</v>
      </c>
      <c r="AK225" t="s">
        <v>67</v>
      </c>
      <c r="AT225"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226" spans="1:46" x14ac:dyDescent="0.3">
      <c r="A226" s="19">
        <v>306124</v>
      </c>
      <c r="B226" s="707" t="s">
        <v>68</v>
      </c>
      <c r="C226" s="707" t="s">
        <v>130</v>
      </c>
      <c r="D226" s="707" t="s">
        <v>70</v>
      </c>
      <c r="E226" s="707"/>
      <c r="F226" s="707"/>
      <c r="G226" s="6"/>
      <c r="H226" s="6"/>
      <c r="I226" s="358" t="s">
        <v>71</v>
      </c>
      <c r="J226" s="4" t="s">
        <v>134</v>
      </c>
      <c r="K226" s="4"/>
      <c r="L226" s="8"/>
      <c r="O226" s="9"/>
      <c r="P226" s="8"/>
      <c r="S226" s="9"/>
      <c r="U226" s="8"/>
      <c r="W226" s="9"/>
      <c r="AD226" s="8"/>
      <c r="AF226" s="13"/>
      <c r="AG226" s="8"/>
      <c r="AI226" s="13"/>
      <c r="AT226"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227" spans="1:46" x14ac:dyDescent="0.3">
      <c r="A227" s="19">
        <v>306224</v>
      </c>
      <c r="B227" s="707" t="s">
        <v>68</v>
      </c>
      <c r="C227" s="707" t="s">
        <v>131</v>
      </c>
      <c r="D227" s="707" t="s">
        <v>70</v>
      </c>
      <c r="E227" s="707" t="s">
        <v>138</v>
      </c>
      <c r="F227" s="707"/>
      <c r="G227" s="6"/>
      <c r="H227" s="6"/>
      <c r="I227" s="358" t="s">
        <v>57</v>
      </c>
      <c r="J227" s="4" t="s">
        <v>134</v>
      </c>
      <c r="K227" s="4"/>
      <c r="L227" s="8"/>
      <c r="O227" s="9"/>
      <c r="P227" s="8"/>
      <c r="S227" s="9"/>
      <c r="U227" s="8"/>
      <c r="W227" s="9" t="s">
        <v>93</v>
      </c>
      <c r="AD227" s="8"/>
      <c r="AF227" s="13"/>
      <c r="AG227" s="8"/>
      <c r="AI227" s="13"/>
      <c r="AT227"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0.5</v>
      </c>
    </row>
    <row r="228" spans="1:46" x14ac:dyDescent="0.3">
      <c r="A228" s="19">
        <v>306324</v>
      </c>
      <c r="B228" s="707" t="s">
        <v>68</v>
      </c>
      <c r="C228" s="707" t="s">
        <v>130</v>
      </c>
      <c r="D228" s="707" t="s">
        <v>70</v>
      </c>
      <c r="E228" s="707"/>
      <c r="F228" s="707"/>
      <c r="G228" s="6"/>
      <c r="H228" s="6"/>
      <c r="I228" s="6" t="s">
        <v>71</v>
      </c>
      <c r="J228" s="4" t="s">
        <v>134</v>
      </c>
      <c r="K228" s="4"/>
      <c r="L228" s="8"/>
      <c r="O228" s="9"/>
      <c r="P228" s="8"/>
      <c r="S228" s="9"/>
      <c r="U228" s="8"/>
      <c r="W228" s="9"/>
      <c r="AD228" s="8"/>
      <c r="AF228" s="13"/>
      <c r="AG228" s="8"/>
      <c r="AI228" s="13"/>
      <c r="AT228"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229" spans="1:46" x14ac:dyDescent="0.3">
      <c r="A229" s="19">
        <v>306424</v>
      </c>
      <c r="B229" s="707" t="s">
        <v>68</v>
      </c>
      <c r="C229" s="707" t="s">
        <v>131</v>
      </c>
      <c r="D229" s="707" t="s">
        <v>70</v>
      </c>
      <c r="E229" s="707"/>
      <c r="F229" s="707"/>
      <c r="G229" s="6"/>
      <c r="H229" s="6"/>
      <c r="I229" s="6" t="s">
        <v>71</v>
      </c>
      <c r="J229" s="4" t="s">
        <v>134</v>
      </c>
      <c r="K229" s="4"/>
      <c r="L229" s="8"/>
      <c r="O229" s="9"/>
      <c r="P229" s="8"/>
      <c r="S229" s="9"/>
      <c r="U229" s="8"/>
      <c r="W229" s="9" t="s">
        <v>176</v>
      </c>
      <c r="AD229" s="8"/>
      <c r="AF229" s="13"/>
      <c r="AG229" s="8"/>
      <c r="AI229" s="13"/>
      <c r="AT229"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230" spans="1:46" x14ac:dyDescent="0.3">
      <c r="A230" s="19">
        <v>306524</v>
      </c>
      <c r="B230" s="393" t="s">
        <v>204</v>
      </c>
      <c r="C230" s="707" t="s">
        <v>205</v>
      </c>
      <c r="D230" s="707" t="s">
        <v>73</v>
      </c>
      <c r="E230" s="707"/>
      <c r="F230" s="707"/>
      <c r="G230" s="6"/>
      <c r="H230" s="6"/>
      <c r="I230" s="6" t="s">
        <v>71</v>
      </c>
      <c r="J230" s="4" t="s">
        <v>202</v>
      </c>
      <c r="K230" s="4"/>
      <c r="L230" s="8"/>
      <c r="N230" t="s">
        <v>67</v>
      </c>
      <c r="O230" s="9"/>
      <c r="P230" s="8"/>
      <c r="S230" s="9"/>
      <c r="U230" s="8"/>
      <c r="W230" s="9" t="s">
        <v>74</v>
      </c>
      <c r="AD230" s="8" t="s">
        <v>74</v>
      </c>
      <c r="AF230" s="13"/>
      <c r="AG230" s="8" t="s">
        <v>74</v>
      </c>
      <c r="AI230" s="13"/>
      <c r="AJ230" t="s">
        <v>74</v>
      </c>
      <c r="AK230" t="s">
        <v>74</v>
      </c>
      <c r="AT230"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0.16666666666666666</v>
      </c>
    </row>
    <row r="231" spans="1:46" x14ac:dyDescent="0.3">
      <c r="A231" s="19">
        <v>306624</v>
      </c>
      <c r="B231" s="51" t="s">
        <v>204</v>
      </c>
      <c r="C231" s="707" t="s">
        <v>205</v>
      </c>
      <c r="D231" s="707" t="s">
        <v>73</v>
      </c>
      <c r="E231" s="707"/>
      <c r="F231" s="707"/>
      <c r="G231" s="6"/>
      <c r="H231" s="6"/>
      <c r="I231" s="6" t="s">
        <v>71</v>
      </c>
      <c r="J231" s="4" t="s">
        <v>202</v>
      </c>
      <c r="K231" s="4"/>
      <c r="L231" s="8"/>
      <c r="N231" t="s">
        <v>67</v>
      </c>
      <c r="O231" s="9"/>
      <c r="P231" s="8"/>
      <c r="S231" s="9"/>
      <c r="U231" s="8"/>
      <c r="W231" s="9" t="s">
        <v>74</v>
      </c>
      <c r="AD231" s="8" t="s">
        <v>74</v>
      </c>
      <c r="AF231" s="13"/>
      <c r="AG231" s="8" t="s">
        <v>74</v>
      </c>
      <c r="AI231" s="13"/>
      <c r="AJ231" t="s">
        <v>74</v>
      </c>
      <c r="AK231" t="s">
        <v>74</v>
      </c>
      <c r="AT231"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0.16666666666666666</v>
      </c>
    </row>
    <row r="232" spans="1:46" x14ac:dyDescent="0.3">
      <c r="A232" s="51">
        <v>306724</v>
      </c>
      <c r="B232" s="707" t="s">
        <v>68</v>
      </c>
      <c r="C232" s="707" t="s">
        <v>206</v>
      </c>
      <c r="D232" s="707" t="s">
        <v>207</v>
      </c>
      <c r="E232" s="359">
        <v>45876</v>
      </c>
      <c r="F232" s="52"/>
      <c r="G232" s="340"/>
      <c r="H232" s="596">
        <v>45887</v>
      </c>
      <c r="I232" s="358" t="s">
        <v>71</v>
      </c>
      <c r="J232" s="4" t="s">
        <v>110</v>
      </c>
      <c r="K232" s="4"/>
      <c r="L232" s="8"/>
      <c r="O232" s="9"/>
      <c r="P232" s="8"/>
      <c r="S232" s="9"/>
      <c r="U232" s="8"/>
      <c r="W232" s="9"/>
      <c r="AD232" s="8"/>
      <c r="AF232" s="13"/>
      <c r="AG232" s="8"/>
      <c r="AI232" s="13"/>
      <c r="AT232"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233" spans="1:46" x14ac:dyDescent="0.3">
      <c r="A233" s="19" t="s">
        <v>208</v>
      </c>
      <c r="B233" s="707" t="s">
        <v>68</v>
      </c>
      <c r="C233" s="707" t="s">
        <v>103</v>
      </c>
      <c r="D233" s="707" t="s">
        <v>209</v>
      </c>
      <c r="E233" s="707"/>
      <c r="F233" s="707"/>
      <c r="G233" s="551" t="s">
        <v>163</v>
      </c>
      <c r="H233" s="551">
        <v>45817</v>
      </c>
      <c r="I233" s="358" t="s">
        <v>57</v>
      </c>
      <c r="J233" s="4" t="s">
        <v>134</v>
      </c>
      <c r="K233" s="4"/>
      <c r="L233" s="8" t="s">
        <v>67</v>
      </c>
      <c r="M233" t="s">
        <v>67</v>
      </c>
      <c r="N233" t="s">
        <v>67</v>
      </c>
      <c r="O233" s="9"/>
      <c r="P233" s="8"/>
      <c r="S233" s="9"/>
      <c r="T233" t="s">
        <v>67</v>
      </c>
      <c r="U233" s="8" t="s">
        <v>67</v>
      </c>
      <c r="V233" t="s">
        <v>67</v>
      </c>
      <c r="W233" s="9" t="s">
        <v>67</v>
      </c>
      <c r="AC233" t="s">
        <v>67</v>
      </c>
      <c r="AD233" s="8" t="s">
        <v>67</v>
      </c>
      <c r="AF233" s="13"/>
      <c r="AG233" s="8" t="s">
        <v>67</v>
      </c>
      <c r="AI233" s="13"/>
      <c r="AJ233" t="s">
        <v>74</v>
      </c>
      <c r="AK233" t="s">
        <v>74</v>
      </c>
      <c r="AT233"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0.83333333333333337</v>
      </c>
    </row>
    <row r="234" spans="1:46" x14ac:dyDescent="0.3">
      <c r="A234" s="19" t="s">
        <v>210</v>
      </c>
      <c r="B234" s="707" t="s">
        <v>68</v>
      </c>
      <c r="C234" s="707" t="s">
        <v>103</v>
      </c>
      <c r="D234" s="707" t="s">
        <v>209</v>
      </c>
      <c r="E234" s="707"/>
      <c r="F234" s="707"/>
      <c r="G234" s="551" t="s">
        <v>163</v>
      </c>
      <c r="H234" s="551">
        <v>45817</v>
      </c>
      <c r="I234" s="358" t="s">
        <v>57</v>
      </c>
      <c r="J234" s="4" t="s">
        <v>211</v>
      </c>
      <c r="K234" s="4"/>
      <c r="L234" s="8" t="s">
        <v>67</v>
      </c>
      <c r="M234" t="s">
        <v>67</v>
      </c>
      <c r="N234" t="s">
        <v>67</v>
      </c>
      <c r="O234" s="9"/>
      <c r="P234" s="8"/>
      <c r="S234" t="s">
        <v>67</v>
      </c>
      <c r="T234" t="s">
        <v>67</v>
      </c>
      <c r="U234" s="8" t="s">
        <v>67</v>
      </c>
      <c r="V234" t="s">
        <v>67</v>
      </c>
      <c r="W234" s="9"/>
      <c r="X234" t="s">
        <v>67</v>
      </c>
      <c r="Y234" t="s">
        <v>67</v>
      </c>
      <c r="Z234" t="s">
        <v>67</v>
      </c>
      <c r="AA234" t="s">
        <v>67</v>
      </c>
      <c r="AB234" t="s">
        <v>67</v>
      </c>
      <c r="AC234" t="s">
        <v>67</v>
      </c>
      <c r="AD234" s="8" t="s">
        <v>67</v>
      </c>
      <c r="AE234" t="s">
        <v>67</v>
      </c>
      <c r="AF234" s="13"/>
      <c r="AG234" s="8" t="s">
        <v>67</v>
      </c>
      <c r="AI234" s="13"/>
      <c r="AJ234" t="s">
        <v>74</v>
      </c>
      <c r="AK234" t="s">
        <v>74</v>
      </c>
      <c r="AT234"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0.88888888888888884</v>
      </c>
    </row>
    <row r="235" spans="1:46" x14ac:dyDescent="0.3">
      <c r="A235" s="19" t="s">
        <v>212</v>
      </c>
      <c r="B235" s="707" t="s">
        <v>68</v>
      </c>
      <c r="C235" s="707" t="s">
        <v>103</v>
      </c>
      <c r="D235" s="707"/>
      <c r="E235" s="707"/>
      <c r="F235" s="707"/>
      <c r="G235" s="551" t="s">
        <v>163</v>
      </c>
      <c r="H235" s="551"/>
      <c r="I235" s="358" t="s">
        <v>57</v>
      </c>
      <c r="J235" s="4" t="s">
        <v>134</v>
      </c>
      <c r="K235" s="4"/>
      <c r="L235" s="8" t="s">
        <v>203</v>
      </c>
      <c r="N235" t="s">
        <v>67</v>
      </c>
      <c r="O235" s="9"/>
      <c r="P235" s="8"/>
      <c r="S235" s="9"/>
      <c r="T235" t="s">
        <v>67</v>
      </c>
      <c r="U235" s="8"/>
      <c r="V235" t="s">
        <v>67</v>
      </c>
      <c r="W235" s="9"/>
      <c r="X235" t="s">
        <v>67</v>
      </c>
      <c r="Y235" t="s">
        <v>67</v>
      </c>
      <c r="Z235" t="s">
        <v>67</v>
      </c>
      <c r="AA235" t="s">
        <v>67</v>
      </c>
      <c r="AB235" t="s">
        <v>67</v>
      </c>
      <c r="AC235" t="s">
        <v>67</v>
      </c>
      <c r="AD235" s="8" t="s">
        <v>125</v>
      </c>
      <c r="AF235" s="13"/>
      <c r="AG235" s="8" t="s">
        <v>125</v>
      </c>
      <c r="AI235" s="13"/>
      <c r="AJ235" t="s">
        <v>125</v>
      </c>
      <c r="AK235" t="s">
        <v>125</v>
      </c>
      <c r="AT235"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0.69230769230769229</v>
      </c>
    </row>
    <row r="236" spans="1:46" x14ac:dyDescent="0.3">
      <c r="A236" s="19" t="s">
        <v>213</v>
      </c>
      <c r="B236" s="707" t="s">
        <v>68</v>
      </c>
      <c r="C236" s="707" t="s">
        <v>117</v>
      </c>
      <c r="D236" s="707"/>
      <c r="E236" s="707"/>
      <c r="F236" s="707"/>
      <c r="G236" s="6" t="s">
        <v>146</v>
      </c>
      <c r="H236" s="6"/>
      <c r="I236" s="6" t="s">
        <v>57</v>
      </c>
      <c r="J236" s="4" t="s">
        <v>134</v>
      </c>
      <c r="K236" s="4"/>
      <c r="L236" s="8"/>
      <c r="O236" s="9"/>
      <c r="P236" s="8" t="s">
        <v>67</v>
      </c>
      <c r="Q236" t="s">
        <v>67</v>
      </c>
      <c r="R236" t="s">
        <v>67</v>
      </c>
      <c r="S236" s="9" t="s">
        <v>67</v>
      </c>
      <c r="U236" s="8"/>
      <c r="W236" s="9"/>
      <c r="Y236" t="s">
        <v>67</v>
      </c>
      <c r="Z236" t="s">
        <v>67</v>
      </c>
      <c r="AA236" t="s">
        <v>67</v>
      </c>
      <c r="AB236" t="s">
        <v>67</v>
      </c>
      <c r="AD236" s="8"/>
      <c r="AF236" s="13" t="s">
        <v>67</v>
      </c>
      <c r="AG236" s="8"/>
      <c r="AI236" s="13" t="s">
        <v>67</v>
      </c>
      <c r="AJ236" t="s">
        <v>74</v>
      </c>
      <c r="AK236" t="s">
        <v>74</v>
      </c>
      <c r="AT236"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0.83333333333333337</v>
      </c>
    </row>
    <row r="237" spans="1:46" x14ac:dyDescent="0.3">
      <c r="A237" s="19">
        <v>306824</v>
      </c>
      <c r="B237" s="707" t="s">
        <v>68</v>
      </c>
      <c r="C237" s="707" t="s">
        <v>214</v>
      </c>
      <c r="D237" s="707" t="s">
        <v>215</v>
      </c>
      <c r="E237" s="707"/>
      <c r="F237" s="707"/>
      <c r="G237" s="551" t="s">
        <v>146</v>
      </c>
      <c r="H237" s="551">
        <v>45832</v>
      </c>
      <c r="I237" s="358" t="s">
        <v>57</v>
      </c>
      <c r="J237" s="4" t="s">
        <v>110</v>
      </c>
      <c r="K237" s="4"/>
      <c r="L237" s="8"/>
      <c r="O237" s="9"/>
      <c r="P237" s="8"/>
      <c r="S237" s="9"/>
      <c r="U237" s="8"/>
      <c r="W237" s="9"/>
      <c r="AD237" s="8"/>
      <c r="AF237" s="13"/>
      <c r="AG237" s="8"/>
      <c r="AI237" s="13"/>
      <c r="AT237"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238" spans="1:46" x14ac:dyDescent="0.3">
      <c r="A238" s="19">
        <v>306924</v>
      </c>
      <c r="B238" s="707" t="s">
        <v>68</v>
      </c>
      <c r="C238" s="707" t="s">
        <v>214</v>
      </c>
      <c r="D238" s="707" t="s">
        <v>215</v>
      </c>
      <c r="E238" s="707"/>
      <c r="F238" s="707"/>
      <c r="G238" s="551" t="s">
        <v>146</v>
      </c>
      <c r="H238" s="551">
        <v>45832</v>
      </c>
      <c r="I238" s="358" t="s">
        <v>57</v>
      </c>
      <c r="J238" s="4" t="s">
        <v>110</v>
      </c>
      <c r="K238" s="4"/>
      <c r="L238" s="8"/>
      <c r="O238" s="9"/>
      <c r="P238" s="8"/>
      <c r="S238" s="9"/>
      <c r="U238" s="8"/>
      <c r="W238" s="9"/>
      <c r="Z238" t="s">
        <v>216</v>
      </c>
      <c r="AD238" s="8"/>
      <c r="AF238" s="13"/>
      <c r="AG238" s="8"/>
      <c r="AI238" s="13"/>
      <c r="AT238"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239" spans="1:46" x14ac:dyDescent="0.3">
      <c r="A239" s="19">
        <v>307024</v>
      </c>
      <c r="B239" s="707" t="s">
        <v>68</v>
      </c>
      <c r="C239" s="707" t="s">
        <v>161</v>
      </c>
      <c r="D239" s="707" t="s">
        <v>111</v>
      </c>
      <c r="E239" s="341">
        <v>45663</v>
      </c>
      <c r="F239" s="707"/>
      <c r="G239" s="6"/>
      <c r="H239" s="6"/>
      <c r="I239" s="225" t="s">
        <v>71</v>
      </c>
      <c r="J239" s="4" t="s">
        <v>134</v>
      </c>
      <c r="K239" s="4"/>
      <c r="L239" s="8"/>
      <c r="O239" s="9"/>
      <c r="P239" s="8"/>
      <c r="S239" s="9"/>
      <c r="U239" s="8"/>
      <c r="W239" s="9"/>
      <c r="AD239" s="8"/>
      <c r="AF239" s="13"/>
      <c r="AG239" s="8"/>
      <c r="AI239" s="13"/>
      <c r="AT239"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240" spans="1:46" x14ac:dyDescent="0.3">
      <c r="A240" s="19">
        <v>307124</v>
      </c>
      <c r="B240" s="707" t="s">
        <v>68</v>
      </c>
      <c r="C240" s="707" t="s">
        <v>161</v>
      </c>
      <c r="D240" s="707" t="s">
        <v>111</v>
      </c>
      <c r="E240" s="402">
        <v>45663</v>
      </c>
      <c r="F240" s="707"/>
      <c r="G240" s="6"/>
      <c r="H240" s="6"/>
      <c r="I240" s="225" t="s">
        <v>71</v>
      </c>
      <c r="J240" s="4" t="s">
        <v>134</v>
      </c>
      <c r="K240" s="4"/>
      <c r="L240" s="8"/>
      <c r="O240" s="9"/>
      <c r="P240" s="8"/>
      <c r="S240" s="9"/>
      <c r="U240" s="8"/>
      <c r="W240" s="9"/>
      <c r="AD240" s="8"/>
      <c r="AF240" s="13"/>
      <c r="AG240" s="8"/>
      <c r="AI240" s="13"/>
      <c r="AT240"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241" spans="1:46" x14ac:dyDescent="0.3">
      <c r="A241" s="19">
        <v>307224</v>
      </c>
      <c r="B241" s="393" t="s">
        <v>64</v>
      </c>
      <c r="C241" s="707" t="s">
        <v>98</v>
      </c>
      <c r="D241" s="707" t="s">
        <v>66</v>
      </c>
      <c r="E241" s="707"/>
      <c r="F241" s="707"/>
      <c r="G241" s="6"/>
      <c r="H241" s="6"/>
      <c r="I241" s="6" t="s">
        <v>57</v>
      </c>
      <c r="J241" s="4" t="s">
        <v>134</v>
      </c>
      <c r="K241" s="4"/>
      <c r="L241" s="8"/>
      <c r="N241" t="s">
        <v>67</v>
      </c>
      <c r="O241" s="9"/>
      <c r="P241" s="8"/>
      <c r="S241" s="9"/>
      <c r="U241" s="8"/>
      <c r="W241" s="9"/>
      <c r="AD241" s="8" t="s">
        <v>74</v>
      </c>
      <c r="AF241" s="13"/>
      <c r="AG241" s="8" t="s">
        <v>74</v>
      </c>
      <c r="AI241" s="13"/>
      <c r="AJ241" t="s">
        <v>74</v>
      </c>
      <c r="AK241" t="s">
        <v>74</v>
      </c>
      <c r="AT241"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0.2</v>
      </c>
    </row>
    <row r="242" spans="1:46" x14ac:dyDescent="0.3">
      <c r="A242" s="19">
        <v>307324</v>
      </c>
      <c r="B242" s="19" t="s">
        <v>64</v>
      </c>
      <c r="C242" s="707" t="s">
        <v>98</v>
      </c>
      <c r="D242" s="707" t="s">
        <v>66</v>
      </c>
      <c r="E242" s="707"/>
      <c r="F242" s="707"/>
      <c r="G242" s="6"/>
      <c r="H242" s="6"/>
      <c r="I242" s="6" t="s">
        <v>57</v>
      </c>
      <c r="J242" s="4" t="s">
        <v>134</v>
      </c>
      <c r="K242" s="4"/>
      <c r="L242" s="8"/>
      <c r="N242" t="s">
        <v>67</v>
      </c>
      <c r="O242" s="9"/>
      <c r="P242" s="8"/>
      <c r="S242" s="9"/>
      <c r="U242" s="8"/>
      <c r="W242" s="9"/>
      <c r="AD242" s="8" t="s">
        <v>74</v>
      </c>
      <c r="AF242" s="13"/>
      <c r="AG242" s="8" t="s">
        <v>74</v>
      </c>
      <c r="AI242" s="13"/>
      <c r="AJ242" t="s">
        <v>74</v>
      </c>
      <c r="AK242" t="s">
        <v>74</v>
      </c>
      <c r="AT242"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0.2</v>
      </c>
    </row>
    <row r="243" spans="1:46" x14ac:dyDescent="0.3">
      <c r="A243" s="51">
        <v>307424</v>
      </c>
      <c r="B243" s="4" t="s">
        <v>64</v>
      </c>
      <c r="C243" s="707" t="s">
        <v>217</v>
      </c>
      <c r="D243" s="707" t="s">
        <v>218</v>
      </c>
      <c r="E243" s="359">
        <v>45687</v>
      </c>
      <c r="F243" s="52"/>
      <c r="G243" s="340" t="s">
        <v>163</v>
      </c>
      <c r="H243" s="340"/>
      <c r="I243" s="358" t="s">
        <v>57</v>
      </c>
      <c r="J243" s="4" t="s">
        <v>134</v>
      </c>
      <c r="K243" s="4"/>
      <c r="L243" s="8" t="s">
        <v>67</v>
      </c>
      <c r="M243" t="s">
        <v>67</v>
      </c>
      <c r="N243" t="s">
        <v>67</v>
      </c>
      <c r="O243" s="9"/>
      <c r="P243" s="8" t="s">
        <v>67</v>
      </c>
      <c r="Q243" t="s">
        <v>67</v>
      </c>
      <c r="R243" t="s">
        <v>67</v>
      </c>
      <c r="S243" s="9" t="s">
        <v>67</v>
      </c>
      <c r="U243" s="8"/>
      <c r="W243" s="9" t="s">
        <v>219</v>
      </c>
      <c r="Y243" t="s">
        <v>67</v>
      </c>
      <c r="Z243" t="s">
        <v>67</v>
      </c>
      <c r="AA243" t="s">
        <v>67</v>
      </c>
      <c r="AB243" t="s">
        <v>67</v>
      </c>
      <c r="AD243" s="8" t="s">
        <v>67</v>
      </c>
      <c r="AE243" t="s">
        <v>67</v>
      </c>
      <c r="AF243" s="13"/>
      <c r="AG243" s="8" t="s">
        <v>67</v>
      </c>
      <c r="AI243" s="13"/>
      <c r="AJ243" t="s">
        <v>67</v>
      </c>
      <c r="AK243" t="s">
        <v>67</v>
      </c>
      <c r="AT243"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244" spans="1:46" x14ac:dyDescent="0.3">
      <c r="A244" s="19">
        <v>307524</v>
      </c>
      <c r="B244" s="4" t="s">
        <v>204</v>
      </c>
      <c r="C244" s="707" t="s">
        <v>205</v>
      </c>
      <c r="D244" s="707" t="s">
        <v>73</v>
      </c>
      <c r="E244" s="341">
        <v>45674</v>
      </c>
      <c r="F244" s="707"/>
      <c r="G244" s="707" t="s">
        <v>163</v>
      </c>
      <c r="H244" s="6"/>
      <c r="I244" s="358" t="s">
        <v>71</v>
      </c>
      <c r="J244" s="4" t="s">
        <v>134</v>
      </c>
      <c r="K244" s="4"/>
      <c r="L244" s="8"/>
      <c r="N244" t="s">
        <v>67</v>
      </c>
      <c r="O244" s="9"/>
      <c r="P244" s="8"/>
      <c r="S244" s="9"/>
      <c r="U244" s="8"/>
      <c r="W244" s="9" t="s">
        <v>67</v>
      </c>
      <c r="AD244" s="8" t="s">
        <v>67</v>
      </c>
      <c r="AF244" s="13"/>
      <c r="AG244" s="8"/>
      <c r="AI244" s="13" t="s">
        <v>67</v>
      </c>
      <c r="AJ244" t="s">
        <v>67</v>
      </c>
      <c r="AK244" t="s">
        <v>67</v>
      </c>
      <c r="AT244"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245" spans="1:46" x14ac:dyDescent="0.3">
      <c r="A245" s="19">
        <v>307624</v>
      </c>
      <c r="B245" s="4" t="s">
        <v>204</v>
      </c>
      <c r="C245" s="707" t="s">
        <v>205</v>
      </c>
      <c r="D245" s="707" t="s">
        <v>73</v>
      </c>
      <c r="E245" s="341">
        <v>45674</v>
      </c>
      <c r="F245" s="707"/>
      <c r="G245" s="707" t="s">
        <v>163</v>
      </c>
      <c r="H245" s="6"/>
      <c r="I245" s="358" t="s">
        <v>71</v>
      </c>
      <c r="J245" s="4" t="s">
        <v>134</v>
      </c>
      <c r="K245" s="4"/>
      <c r="L245" s="8"/>
      <c r="N245" t="s">
        <v>67</v>
      </c>
      <c r="O245" s="9"/>
      <c r="P245" s="8"/>
      <c r="S245" s="9"/>
      <c r="U245" s="8"/>
      <c r="W245" s="9" t="s">
        <v>67</v>
      </c>
      <c r="AD245" s="8" t="s">
        <v>67</v>
      </c>
      <c r="AF245" s="13"/>
      <c r="AG245" s="8" t="s">
        <v>67</v>
      </c>
      <c r="AI245" s="13"/>
      <c r="AJ245" t="s">
        <v>67</v>
      </c>
      <c r="AK245" t="s">
        <v>67</v>
      </c>
      <c r="AT245"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246" spans="1:46" x14ac:dyDescent="0.3">
      <c r="A246" s="19">
        <v>307724</v>
      </c>
      <c r="B246" s="4" t="s">
        <v>204</v>
      </c>
      <c r="C246" s="707" t="s">
        <v>205</v>
      </c>
      <c r="D246" s="707" t="s">
        <v>73</v>
      </c>
      <c r="E246" s="341">
        <v>45674</v>
      </c>
      <c r="F246" s="707"/>
      <c r="G246" s="707" t="s">
        <v>163</v>
      </c>
      <c r="H246" s="6"/>
      <c r="I246" s="358" t="s">
        <v>71</v>
      </c>
      <c r="J246" s="4" t="s">
        <v>134</v>
      </c>
      <c r="K246" s="4"/>
      <c r="L246" s="8"/>
      <c r="N246" t="s">
        <v>67</v>
      </c>
      <c r="O246" s="9"/>
      <c r="P246" s="8"/>
      <c r="S246" s="9"/>
      <c r="U246" s="8"/>
      <c r="W246" s="9" t="s">
        <v>67</v>
      </c>
      <c r="AD246" s="8" t="s">
        <v>67</v>
      </c>
      <c r="AF246" s="13"/>
      <c r="AG246" s="8" t="s">
        <v>67</v>
      </c>
      <c r="AI246" s="13"/>
      <c r="AJ246" t="s">
        <v>67</v>
      </c>
      <c r="AK246" t="s">
        <v>67</v>
      </c>
      <c r="AT246"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247" spans="1:46" x14ac:dyDescent="0.3">
      <c r="A247" s="19">
        <v>307824</v>
      </c>
      <c r="B247" s="707" t="s">
        <v>68</v>
      </c>
      <c r="C247" s="707" t="s">
        <v>130</v>
      </c>
      <c r="D247" s="707" t="s">
        <v>70</v>
      </c>
      <c r="E247" s="707"/>
      <c r="F247" s="707"/>
      <c r="G247" s="6"/>
      <c r="H247" s="6"/>
      <c r="I247" s="358" t="s">
        <v>71</v>
      </c>
      <c r="J247" s="4" t="s">
        <v>134</v>
      </c>
      <c r="K247" s="4"/>
      <c r="L247" s="8"/>
      <c r="O247" s="9"/>
      <c r="P247" s="8"/>
      <c r="S247" s="9"/>
      <c r="U247" s="8"/>
      <c r="W247" s="9"/>
      <c r="AD247" s="8"/>
      <c r="AF247" s="13"/>
      <c r="AG247" s="8"/>
      <c r="AI247" s="13"/>
      <c r="AT247"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248" spans="1:46" x14ac:dyDescent="0.3">
      <c r="A248" s="19">
        <v>307924</v>
      </c>
      <c r="B248" s="707" t="s">
        <v>68</v>
      </c>
      <c r="C248" s="707" t="s">
        <v>131</v>
      </c>
      <c r="D248" s="707" t="s">
        <v>70</v>
      </c>
      <c r="E248" s="707"/>
      <c r="F248" s="707"/>
      <c r="G248" s="6" t="s">
        <v>138</v>
      </c>
      <c r="H248" s="6"/>
      <c r="I248" s="358" t="s">
        <v>57</v>
      </c>
      <c r="J248" s="4" t="s">
        <v>134</v>
      </c>
      <c r="K248" s="4"/>
      <c r="L248" s="8"/>
      <c r="O248" s="9"/>
      <c r="P248" s="8"/>
      <c r="S248" s="9"/>
      <c r="U248" s="8"/>
      <c r="W248" s="9" t="s">
        <v>93</v>
      </c>
      <c r="AD248" s="8"/>
      <c r="AF248" s="13"/>
      <c r="AG248" s="8"/>
      <c r="AI248" s="13"/>
      <c r="AT248"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0.5</v>
      </c>
    </row>
    <row r="249" spans="1:46" x14ac:dyDescent="0.3">
      <c r="A249" s="19">
        <v>308024</v>
      </c>
      <c r="B249" s="707" t="s">
        <v>68</v>
      </c>
      <c r="C249" s="707" t="s">
        <v>100</v>
      </c>
      <c r="D249" s="707">
        <v>24</v>
      </c>
      <c r="E249" s="341">
        <v>45679</v>
      </c>
      <c r="F249" s="707"/>
      <c r="G249" s="6" t="s">
        <v>138</v>
      </c>
      <c r="H249" s="6"/>
      <c r="I249" s="358" t="s">
        <v>57</v>
      </c>
      <c r="J249" s="4" t="s">
        <v>134</v>
      </c>
      <c r="K249" s="4"/>
      <c r="L249" s="8" t="s">
        <v>67</v>
      </c>
      <c r="M249" t="s">
        <v>67</v>
      </c>
      <c r="N249" t="s">
        <v>67</v>
      </c>
      <c r="O249" s="9"/>
      <c r="P249" s="8"/>
      <c r="S249" s="9"/>
      <c r="U249" s="8"/>
      <c r="W249" s="9" t="s">
        <v>67</v>
      </c>
      <c r="AD249" s="8" t="s">
        <v>67</v>
      </c>
      <c r="AF249" s="13"/>
      <c r="AG249" s="8" t="s">
        <v>67</v>
      </c>
      <c r="AI249" s="13"/>
      <c r="AJ249" t="s">
        <v>67</v>
      </c>
      <c r="AK249" t="s">
        <v>67</v>
      </c>
      <c r="AT249"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250" spans="1:46" x14ac:dyDescent="0.3">
      <c r="A250" s="19">
        <v>308124</v>
      </c>
      <c r="B250" s="707" t="s">
        <v>68</v>
      </c>
      <c r="C250" s="707" t="s">
        <v>220</v>
      </c>
      <c r="D250" s="707" t="s">
        <v>78</v>
      </c>
      <c r="E250" s="341">
        <v>45686</v>
      </c>
      <c r="F250" s="707"/>
      <c r="G250" s="6" t="s">
        <v>138</v>
      </c>
      <c r="H250" s="6"/>
      <c r="I250" s="358" t="s">
        <v>57</v>
      </c>
      <c r="J250" s="4" t="s">
        <v>134</v>
      </c>
      <c r="K250" s="4"/>
      <c r="L250" s="8"/>
      <c r="N250" t="s">
        <v>67</v>
      </c>
      <c r="O250" s="9"/>
      <c r="P250" s="8" t="s">
        <v>67</v>
      </c>
      <c r="Q250" t="s">
        <v>67</v>
      </c>
      <c r="S250" s="9" t="s">
        <v>67</v>
      </c>
      <c r="T250" t="s">
        <v>67</v>
      </c>
      <c r="U250" s="8"/>
      <c r="W250" s="9"/>
      <c r="X250" t="s">
        <v>67</v>
      </c>
      <c r="Y250" t="s">
        <v>67</v>
      </c>
      <c r="Z250" t="s">
        <v>67</v>
      </c>
      <c r="AA250" t="s">
        <v>67</v>
      </c>
      <c r="AB250" t="s">
        <v>67</v>
      </c>
      <c r="AC250" t="s">
        <v>67</v>
      </c>
      <c r="AD250" s="8" t="s">
        <v>67</v>
      </c>
      <c r="AE250" t="s">
        <v>67</v>
      </c>
      <c r="AF250" s="362" t="s">
        <v>221</v>
      </c>
      <c r="AG250" s="8" t="s">
        <v>67</v>
      </c>
      <c r="AI250" s="13"/>
      <c r="AJ250" t="s">
        <v>74</v>
      </c>
      <c r="AK250" t="s">
        <v>74</v>
      </c>
      <c r="AT250"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0.875</v>
      </c>
    </row>
    <row r="251" spans="1:46" x14ac:dyDescent="0.3">
      <c r="A251" s="19">
        <v>308224</v>
      </c>
      <c r="B251" s="707" t="s">
        <v>68</v>
      </c>
      <c r="C251" s="707" t="s">
        <v>141</v>
      </c>
      <c r="D251" s="707" t="s">
        <v>111</v>
      </c>
      <c r="E251" s="341">
        <v>45681</v>
      </c>
      <c r="F251" s="707"/>
      <c r="G251" s="6" t="s">
        <v>163</v>
      </c>
      <c r="H251" s="6"/>
      <c r="I251" s="358" t="s">
        <v>57</v>
      </c>
      <c r="J251" s="4" t="s">
        <v>134</v>
      </c>
      <c r="K251" s="4"/>
      <c r="L251" s="8" t="s">
        <v>67</v>
      </c>
      <c r="M251" t="s">
        <v>67</v>
      </c>
      <c r="N251" t="s">
        <v>67</v>
      </c>
      <c r="O251" s="9"/>
      <c r="P251" s="8"/>
      <c r="S251" s="9"/>
      <c r="U251" s="8" t="s">
        <v>67</v>
      </c>
      <c r="V251" t="s">
        <v>67</v>
      </c>
      <c r="W251" s="9"/>
      <c r="X251" t="s">
        <v>67</v>
      </c>
      <c r="Y251" t="s">
        <v>67</v>
      </c>
      <c r="Z251" t="s">
        <v>67</v>
      </c>
      <c r="AA251" t="s">
        <v>67</v>
      </c>
      <c r="AB251" t="s">
        <v>67</v>
      </c>
      <c r="AD251" s="8" t="s">
        <v>67</v>
      </c>
      <c r="AE251" t="s">
        <v>67</v>
      </c>
      <c r="AF251" s="13"/>
      <c r="AG251" s="8" t="s">
        <v>74</v>
      </c>
      <c r="AI251" s="13"/>
      <c r="AJ251" t="s">
        <v>74</v>
      </c>
      <c r="AK251" t="s">
        <v>74</v>
      </c>
      <c r="AT251"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v>
      </c>
    </row>
    <row r="252" spans="1:46" x14ac:dyDescent="0.3">
      <c r="A252" s="20">
        <v>308324</v>
      </c>
      <c r="B252" s="707" t="s">
        <v>68</v>
      </c>
      <c r="C252" s="1" t="s">
        <v>162</v>
      </c>
      <c r="D252" s="1" t="s">
        <v>222</v>
      </c>
      <c r="E252" s="707"/>
      <c r="F252" s="707"/>
      <c r="G252" s="6"/>
      <c r="H252" s="6"/>
      <c r="I252" s="6" t="s">
        <v>62</v>
      </c>
      <c r="J252" s="4"/>
      <c r="K252" s="4"/>
      <c r="L252" s="8"/>
      <c r="O252" s="9"/>
      <c r="P252" s="8"/>
      <c r="S252" s="9"/>
      <c r="U252" s="8"/>
      <c r="W252" s="9"/>
      <c r="AD252" s="8"/>
      <c r="AF252" s="13"/>
      <c r="AG252" s="8"/>
      <c r="AI252" s="13"/>
      <c r="AT252"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253" spans="1:46" x14ac:dyDescent="0.3">
      <c r="A253" s="19">
        <v>308424</v>
      </c>
      <c r="B253" s="707" t="s">
        <v>68</v>
      </c>
      <c r="C253" s="707" t="s">
        <v>106</v>
      </c>
      <c r="D253" s="707" t="s">
        <v>111</v>
      </c>
      <c r="E253" s="341">
        <v>45677</v>
      </c>
      <c r="F253" s="707"/>
      <c r="G253" s="6"/>
      <c r="H253" s="6"/>
      <c r="I253" s="358" t="s">
        <v>57</v>
      </c>
      <c r="J253" s="4" t="s">
        <v>134</v>
      </c>
      <c r="K253" s="4"/>
      <c r="L253" s="8" t="s">
        <v>67</v>
      </c>
      <c r="M253" t="s">
        <v>67</v>
      </c>
      <c r="N253" t="s">
        <v>67</v>
      </c>
      <c r="O253" s="9"/>
      <c r="P253" s="8"/>
      <c r="S253" s="9"/>
      <c r="U253" s="8" t="s">
        <v>67</v>
      </c>
      <c r="V253" t="s">
        <v>67</v>
      </c>
      <c r="W253" s="9" t="s">
        <v>67</v>
      </c>
      <c r="AD253" s="8" t="s">
        <v>67</v>
      </c>
      <c r="AF253" s="13"/>
      <c r="AG253" s="8" t="s">
        <v>67</v>
      </c>
      <c r="AI253" s="13"/>
      <c r="AJ253" t="s">
        <v>67</v>
      </c>
      <c r="AK253" t="s">
        <v>74</v>
      </c>
      <c r="AT253"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0.9</v>
      </c>
    </row>
    <row r="254" spans="1:46" x14ac:dyDescent="0.3">
      <c r="A254" s="19">
        <v>308524</v>
      </c>
      <c r="B254" s="707" t="s">
        <v>68</v>
      </c>
      <c r="C254" s="707" t="s">
        <v>65</v>
      </c>
      <c r="D254" s="707" t="s">
        <v>70</v>
      </c>
      <c r="E254" s="707"/>
      <c r="F254" s="707"/>
      <c r="G254" s="6" t="s">
        <v>145</v>
      </c>
      <c r="H254" s="6"/>
      <c r="I254" s="358" t="s">
        <v>57</v>
      </c>
      <c r="J254" s="4" t="s">
        <v>134</v>
      </c>
      <c r="K254" s="4"/>
      <c r="L254" s="8" t="s">
        <v>67</v>
      </c>
      <c r="M254" t="s">
        <v>67</v>
      </c>
      <c r="N254" t="s">
        <v>67</v>
      </c>
      <c r="O254" s="9"/>
      <c r="P254" s="8"/>
      <c r="S254" s="9"/>
      <c r="U254" s="8" t="s">
        <v>67</v>
      </c>
      <c r="V254" t="s">
        <v>67</v>
      </c>
      <c r="W254" s="9" t="s">
        <v>67</v>
      </c>
      <c r="AD254" s="8" t="s">
        <v>67</v>
      </c>
      <c r="AF254" s="13"/>
      <c r="AG254" s="8" t="s">
        <v>67</v>
      </c>
      <c r="AI254" s="13"/>
      <c r="AJ254" t="s">
        <v>74</v>
      </c>
      <c r="AK254" t="s">
        <v>74</v>
      </c>
      <c r="AT254"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v>
      </c>
    </row>
    <row r="255" spans="1:46" x14ac:dyDescent="0.3">
      <c r="A255" s="19">
        <v>308624</v>
      </c>
      <c r="B255" s="707" t="s">
        <v>68</v>
      </c>
      <c r="C255" s="707" t="s">
        <v>86</v>
      </c>
      <c r="D255" s="707" t="s">
        <v>94</v>
      </c>
      <c r="E255" s="341">
        <v>45694</v>
      </c>
      <c r="F255" s="707"/>
      <c r="G255" s="6" t="s">
        <v>138</v>
      </c>
      <c r="H255" s="6"/>
      <c r="I255" s="358" t="s">
        <v>57</v>
      </c>
      <c r="J255" s="4" t="s">
        <v>134</v>
      </c>
      <c r="K255" s="4"/>
      <c r="L255" s="8" t="s">
        <v>67</v>
      </c>
      <c r="M255" t="s">
        <v>67</v>
      </c>
      <c r="N255" t="s">
        <v>67</v>
      </c>
      <c r="O255" s="9"/>
      <c r="P255" s="8"/>
      <c r="S255" s="9"/>
      <c r="U255" s="8" t="s">
        <v>67</v>
      </c>
      <c r="V255" t="s">
        <v>67</v>
      </c>
      <c r="W255" s="9" t="s">
        <v>67</v>
      </c>
      <c r="AD255" s="8" t="s">
        <v>67</v>
      </c>
      <c r="AF255" s="13"/>
      <c r="AG255" s="8" t="s">
        <v>67</v>
      </c>
      <c r="AI255" s="13"/>
      <c r="AJ255" t="s">
        <v>67</v>
      </c>
      <c r="AK255" t="s">
        <v>74</v>
      </c>
      <c r="AT255"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0.9</v>
      </c>
    </row>
    <row r="256" spans="1:46" x14ac:dyDescent="0.3">
      <c r="A256" s="19">
        <v>308724</v>
      </c>
      <c r="B256" s="707" t="s">
        <v>68</v>
      </c>
      <c r="C256" s="707" t="s">
        <v>98</v>
      </c>
      <c r="D256" s="707" t="s">
        <v>70</v>
      </c>
      <c r="E256" s="341">
        <v>45671</v>
      </c>
      <c r="F256" s="707"/>
      <c r="G256" s="6"/>
      <c r="H256" s="6"/>
      <c r="I256" s="225" t="s">
        <v>57</v>
      </c>
      <c r="J256" s="4" t="s">
        <v>134</v>
      </c>
      <c r="K256" s="4"/>
      <c r="L256" s="8"/>
      <c r="N256" t="s">
        <v>74</v>
      </c>
      <c r="O256" s="9"/>
      <c r="P256" s="8"/>
      <c r="S256" s="9"/>
      <c r="U256" s="8"/>
      <c r="W256" s="9"/>
      <c r="AD256" s="8"/>
      <c r="AF256" s="13"/>
      <c r="AG256" s="8"/>
      <c r="AI256" s="13"/>
      <c r="AJ256" t="s">
        <v>74</v>
      </c>
      <c r="AK256" t="s">
        <v>74</v>
      </c>
      <c r="AT256"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257" spans="1:46" x14ac:dyDescent="0.3">
      <c r="A257" s="19">
        <v>308824</v>
      </c>
      <c r="B257" s="707" t="s">
        <v>68</v>
      </c>
      <c r="C257" s="707" t="s">
        <v>86</v>
      </c>
      <c r="D257" s="707" t="s">
        <v>70</v>
      </c>
      <c r="E257" s="707"/>
      <c r="F257" s="707"/>
      <c r="G257" s="6" t="s">
        <v>145</v>
      </c>
      <c r="H257" s="6"/>
      <c r="I257" s="358" t="s">
        <v>57</v>
      </c>
      <c r="J257" s="4" t="s">
        <v>134</v>
      </c>
      <c r="K257" s="4"/>
      <c r="L257" s="8" t="s">
        <v>203</v>
      </c>
      <c r="N257" t="s">
        <v>67</v>
      </c>
      <c r="O257" s="9"/>
      <c r="P257" s="8"/>
      <c r="S257" s="9"/>
      <c r="U257" s="8" t="s">
        <v>67</v>
      </c>
      <c r="V257" t="s">
        <v>67</v>
      </c>
      <c r="W257" s="9" t="s">
        <v>67</v>
      </c>
      <c r="AD257" s="8" t="s">
        <v>67</v>
      </c>
      <c r="AF257" s="13"/>
      <c r="AG257" s="8" t="s">
        <v>67</v>
      </c>
      <c r="AI257" s="13"/>
      <c r="AJ257" t="s">
        <v>67</v>
      </c>
      <c r="AK257" t="s">
        <v>74</v>
      </c>
      <c r="AT257"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0.875</v>
      </c>
    </row>
    <row r="258" spans="1:46" x14ac:dyDescent="0.3">
      <c r="A258" s="19">
        <v>308924</v>
      </c>
      <c r="B258" s="707" t="s">
        <v>68</v>
      </c>
      <c r="C258" s="707" t="s">
        <v>86</v>
      </c>
      <c r="D258" s="707" t="s">
        <v>70</v>
      </c>
      <c r="E258" s="707"/>
      <c r="F258" s="707"/>
      <c r="G258" s="6" t="s">
        <v>145</v>
      </c>
      <c r="H258" s="6"/>
      <c r="I258" s="358" t="s">
        <v>57</v>
      </c>
      <c r="J258" s="4" t="s">
        <v>134</v>
      </c>
      <c r="K258" s="4"/>
      <c r="L258" s="8" t="s">
        <v>203</v>
      </c>
      <c r="N258" t="s">
        <v>67</v>
      </c>
      <c r="O258" s="9"/>
      <c r="P258" s="8"/>
      <c r="S258" s="9"/>
      <c r="U258" s="8" t="s">
        <v>67</v>
      </c>
      <c r="V258" t="s">
        <v>67</v>
      </c>
      <c r="W258" s="9" t="s">
        <v>67</v>
      </c>
      <c r="AD258" s="8" t="s">
        <v>67</v>
      </c>
      <c r="AF258" s="13"/>
      <c r="AG258" s="8" t="s">
        <v>67</v>
      </c>
      <c r="AI258" s="13"/>
      <c r="AJ258" t="s">
        <v>67</v>
      </c>
      <c r="AK258" t="s">
        <v>74</v>
      </c>
      <c r="AT258"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0.875</v>
      </c>
    </row>
    <row r="259" spans="1:46" x14ac:dyDescent="0.3">
      <c r="A259" s="20">
        <v>309024</v>
      </c>
      <c r="B259" s="707" t="s">
        <v>68</v>
      </c>
      <c r="C259" s="1" t="s">
        <v>84</v>
      </c>
      <c r="D259" s="1" t="s">
        <v>85</v>
      </c>
      <c r="E259" s="707"/>
      <c r="F259" s="707"/>
      <c r="G259" s="6"/>
      <c r="H259" s="6"/>
      <c r="I259" s="6" t="s">
        <v>62</v>
      </c>
      <c r="J259" s="4"/>
      <c r="K259" s="4"/>
      <c r="L259" s="8"/>
      <c r="O259" s="9"/>
      <c r="P259" s="8"/>
      <c r="S259" s="9"/>
      <c r="U259" s="8"/>
      <c r="W259" s="9"/>
      <c r="AD259" s="8"/>
      <c r="AF259" s="13"/>
      <c r="AG259" s="8"/>
      <c r="AI259" s="13"/>
      <c r="AT259"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260" spans="1:46" x14ac:dyDescent="0.3">
      <c r="A260" s="19">
        <v>309124</v>
      </c>
      <c r="B260" s="707" t="s">
        <v>68</v>
      </c>
      <c r="C260" s="707" t="s">
        <v>98</v>
      </c>
      <c r="D260" s="707" t="s">
        <v>70</v>
      </c>
      <c r="E260" s="341">
        <v>45707</v>
      </c>
      <c r="F260" s="707"/>
      <c r="G260" s="6"/>
      <c r="H260" s="6"/>
      <c r="I260" s="358" t="s">
        <v>57</v>
      </c>
      <c r="J260" s="4" t="s">
        <v>134</v>
      </c>
      <c r="K260" s="4"/>
      <c r="L260" s="8"/>
      <c r="N260" t="s">
        <v>67</v>
      </c>
      <c r="O260" s="9"/>
      <c r="P260" s="8"/>
      <c r="S260" s="9"/>
      <c r="U260" s="8"/>
      <c r="W260" s="9"/>
      <c r="AD260" s="8"/>
      <c r="AF260" s="13"/>
      <c r="AG260" s="8"/>
      <c r="AI260" s="13"/>
      <c r="AJ260" t="s">
        <v>67</v>
      </c>
      <c r="AK260" t="s">
        <v>75</v>
      </c>
      <c r="AT260"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0.68333333333333324</v>
      </c>
    </row>
    <row r="261" spans="1:46" x14ac:dyDescent="0.3">
      <c r="A261" s="19">
        <v>309224</v>
      </c>
      <c r="B261" s="4" t="s">
        <v>64</v>
      </c>
      <c r="C261" s="707" t="s">
        <v>99</v>
      </c>
      <c r="D261" s="707" t="s">
        <v>81</v>
      </c>
      <c r="E261" s="341">
        <v>45686</v>
      </c>
      <c r="F261" s="707"/>
      <c r="G261" s="6" t="s">
        <v>138</v>
      </c>
      <c r="H261" s="6"/>
      <c r="I261" s="358" t="s">
        <v>57</v>
      </c>
      <c r="J261" s="4" t="s">
        <v>134</v>
      </c>
      <c r="K261" s="4"/>
      <c r="L261" s="8" t="s">
        <v>67</v>
      </c>
      <c r="M261" t="s">
        <v>67</v>
      </c>
      <c r="N261" t="s">
        <v>67</v>
      </c>
      <c r="O261" s="9"/>
      <c r="P261" s="8"/>
      <c r="S261" s="9"/>
      <c r="U261" s="8" t="s">
        <v>67</v>
      </c>
      <c r="V261" t="s">
        <v>67</v>
      </c>
      <c r="W261" s="9" t="s">
        <v>67</v>
      </c>
      <c r="X261" t="s">
        <v>223</v>
      </c>
      <c r="AD261" s="8" t="s">
        <v>67</v>
      </c>
      <c r="AF261" s="13"/>
      <c r="AG261" s="8" t="s">
        <v>67</v>
      </c>
      <c r="AI261" s="13"/>
      <c r="AJ261" t="s">
        <v>67</v>
      </c>
      <c r="AK261" t="s">
        <v>67</v>
      </c>
      <c r="AT261"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262" spans="1:46" x14ac:dyDescent="0.3">
      <c r="A262" s="19">
        <v>309324</v>
      </c>
      <c r="B262" s="4" t="s">
        <v>64</v>
      </c>
      <c r="C262" s="707" t="s">
        <v>224</v>
      </c>
      <c r="D262" s="707" t="s">
        <v>225</v>
      </c>
      <c r="E262" s="341">
        <v>45714</v>
      </c>
      <c r="F262" s="707"/>
      <c r="G262" s="6" t="s">
        <v>138</v>
      </c>
      <c r="H262" s="6"/>
      <c r="I262" s="358" t="s">
        <v>57</v>
      </c>
      <c r="J262" s="4" t="s">
        <v>134</v>
      </c>
      <c r="K262" s="4"/>
      <c r="L262" s="8" t="s">
        <v>67</v>
      </c>
      <c r="M262" t="s">
        <v>67</v>
      </c>
      <c r="N262" t="s">
        <v>67</v>
      </c>
      <c r="O262" s="9"/>
      <c r="P262" s="8"/>
      <c r="S262" s="9"/>
      <c r="U262" s="8" t="s">
        <v>67</v>
      </c>
      <c r="V262" t="s">
        <v>67</v>
      </c>
      <c r="W262" s="9" t="s">
        <v>67</v>
      </c>
      <c r="X262" t="s">
        <v>223</v>
      </c>
      <c r="AD262" s="8" t="s">
        <v>67</v>
      </c>
      <c r="AF262" s="13"/>
      <c r="AG262" s="8" t="s">
        <v>67</v>
      </c>
      <c r="AI262" s="13"/>
      <c r="AJ262" t="s">
        <v>67</v>
      </c>
      <c r="AK262" t="s">
        <v>74</v>
      </c>
      <c r="AT262"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0.9</v>
      </c>
    </row>
    <row r="263" spans="1:46" x14ac:dyDescent="0.3">
      <c r="A263" s="19">
        <v>309424</v>
      </c>
      <c r="B263" s="4" t="s">
        <v>64</v>
      </c>
      <c r="C263" s="707" t="s">
        <v>99</v>
      </c>
      <c r="D263" s="707" t="s">
        <v>81</v>
      </c>
      <c r="E263" s="341">
        <v>45707</v>
      </c>
      <c r="F263" s="707"/>
      <c r="G263" s="6"/>
      <c r="H263" s="6"/>
      <c r="I263" s="358" t="s">
        <v>57</v>
      </c>
      <c r="J263" s="4" t="s">
        <v>134</v>
      </c>
      <c r="K263" s="4"/>
      <c r="L263" s="8" t="s">
        <v>67</v>
      </c>
      <c r="M263" t="s">
        <v>67</v>
      </c>
      <c r="N263" t="s">
        <v>67</v>
      </c>
      <c r="O263" s="9"/>
      <c r="P263" s="8"/>
      <c r="S263" s="9"/>
      <c r="U263" s="8" t="s">
        <v>67</v>
      </c>
      <c r="V263" t="s">
        <v>67</v>
      </c>
      <c r="W263" s="9" t="s">
        <v>67</v>
      </c>
      <c r="X263" t="s">
        <v>223</v>
      </c>
      <c r="AD263" s="8" t="s">
        <v>67</v>
      </c>
      <c r="AE263" t="s">
        <v>67</v>
      </c>
      <c r="AF263" s="13"/>
      <c r="AG263" s="8" t="s">
        <v>74</v>
      </c>
      <c r="AI263" s="13"/>
      <c r="AJ263" t="s">
        <v>74</v>
      </c>
      <c r="AK263" t="s">
        <v>74</v>
      </c>
      <c r="AT263"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0.72727272727272729</v>
      </c>
    </row>
    <row r="264" spans="1:46" x14ac:dyDescent="0.3">
      <c r="A264" s="19">
        <v>309524</v>
      </c>
      <c r="B264" s="4" t="s">
        <v>64</v>
      </c>
      <c r="C264" s="707" t="s">
        <v>217</v>
      </c>
      <c r="D264" s="707" t="s">
        <v>218</v>
      </c>
      <c r="E264" s="341">
        <v>45708</v>
      </c>
      <c r="F264" s="707"/>
      <c r="G264" s="6" t="s">
        <v>138</v>
      </c>
      <c r="H264" s="6"/>
      <c r="I264" s="358" t="s">
        <v>71</v>
      </c>
      <c r="J264" s="4" t="s">
        <v>134</v>
      </c>
      <c r="K264" s="4"/>
      <c r="L264" s="8" t="s">
        <v>67</v>
      </c>
      <c r="M264" t="s">
        <v>67</v>
      </c>
      <c r="N264" t="s">
        <v>67</v>
      </c>
      <c r="O264" s="9"/>
      <c r="P264" s="8" t="s">
        <v>67</v>
      </c>
      <c r="Q264" t="s">
        <v>67</v>
      </c>
      <c r="R264" t="s">
        <v>67</v>
      </c>
      <c r="S264" s="9" t="s">
        <v>67</v>
      </c>
      <c r="U264" s="8" t="s">
        <v>67</v>
      </c>
      <c r="V264" t="s">
        <v>67</v>
      </c>
      <c r="W264" s="9"/>
      <c r="X264" t="s">
        <v>67</v>
      </c>
      <c r="Y264" t="s">
        <v>67</v>
      </c>
      <c r="Z264" t="s">
        <v>67</v>
      </c>
      <c r="AA264" t="s">
        <v>67</v>
      </c>
      <c r="AD264" s="8" t="s">
        <v>67</v>
      </c>
      <c r="AE264" t="s">
        <v>67</v>
      </c>
      <c r="AF264" s="13"/>
      <c r="AG264" s="8" t="s">
        <v>74</v>
      </c>
      <c r="AI264" s="13"/>
      <c r="AJ264" t="s">
        <v>74</v>
      </c>
      <c r="AK264" t="s">
        <v>74</v>
      </c>
      <c r="AT264"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0.83333333333333337</v>
      </c>
    </row>
    <row r="265" spans="1:46" x14ac:dyDescent="0.3">
      <c r="A265" s="19">
        <v>309624</v>
      </c>
      <c r="B265" s="4" t="s">
        <v>64</v>
      </c>
      <c r="C265" s="707" t="s">
        <v>86</v>
      </c>
      <c r="D265" s="707" t="s">
        <v>66</v>
      </c>
      <c r="E265" s="341">
        <v>45709</v>
      </c>
      <c r="F265" s="707"/>
      <c r="G265" s="6" t="s">
        <v>138</v>
      </c>
      <c r="H265" s="6"/>
      <c r="I265" s="358" t="s">
        <v>57</v>
      </c>
      <c r="J265" s="4" t="s">
        <v>134</v>
      </c>
      <c r="K265" s="4"/>
      <c r="L265" s="8" t="s">
        <v>67</v>
      </c>
      <c r="M265" t="s">
        <v>67</v>
      </c>
      <c r="N265" t="s">
        <v>67</v>
      </c>
      <c r="O265" s="9"/>
      <c r="P265" s="8"/>
      <c r="S265" s="9"/>
      <c r="U265" s="8"/>
      <c r="W265" s="9" t="s">
        <v>67</v>
      </c>
      <c r="X265" t="s">
        <v>223</v>
      </c>
      <c r="AD265" s="8" t="s">
        <v>74</v>
      </c>
      <c r="AF265" s="13"/>
      <c r="AG265" s="8" t="s">
        <v>74</v>
      </c>
      <c r="AI265" s="13"/>
      <c r="AJ265" t="s">
        <v>74</v>
      </c>
      <c r="AK265" t="s">
        <v>74</v>
      </c>
      <c r="AT265"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0.5</v>
      </c>
    </row>
    <row r="266" spans="1:46" x14ac:dyDescent="0.3">
      <c r="A266" s="51">
        <v>309724</v>
      </c>
      <c r="B266" s="4" t="s">
        <v>64</v>
      </c>
      <c r="C266" s="707" t="s">
        <v>86</v>
      </c>
      <c r="D266" s="707" t="s">
        <v>226</v>
      </c>
      <c r="E266" s="359">
        <v>45709</v>
      </c>
      <c r="F266" s="52"/>
      <c r="G266" s="340" t="s">
        <v>138</v>
      </c>
      <c r="H266" s="340"/>
      <c r="I266" s="225" t="s">
        <v>71</v>
      </c>
      <c r="J266" s="4" t="s">
        <v>134</v>
      </c>
      <c r="K266" s="4"/>
      <c r="L266" s="8" t="s">
        <v>67</v>
      </c>
      <c r="M266" t="s">
        <v>67</v>
      </c>
      <c r="N266" t="s">
        <v>67</v>
      </c>
      <c r="O266" s="9"/>
      <c r="P266" s="8"/>
      <c r="S266" s="9"/>
      <c r="U266" s="8" t="s">
        <v>67</v>
      </c>
      <c r="V266" t="s">
        <v>67</v>
      </c>
      <c r="W266" s="9" t="s">
        <v>67</v>
      </c>
      <c r="X266" t="s">
        <v>223</v>
      </c>
      <c r="AD266" s="8" t="s">
        <v>74</v>
      </c>
      <c r="AF266" s="13"/>
      <c r="AG266" s="8" t="s">
        <v>74</v>
      </c>
      <c r="AI266" s="13"/>
      <c r="AJ266" t="s">
        <v>74</v>
      </c>
      <c r="AK266" t="s">
        <v>74</v>
      </c>
      <c r="AT266"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0.6</v>
      </c>
    </row>
    <row r="267" spans="1:46" ht="15" x14ac:dyDescent="0.3">
      <c r="A267" s="345">
        <v>309824</v>
      </c>
      <c r="B267" s="4" t="s">
        <v>64</v>
      </c>
      <c r="C267" s="344" t="s">
        <v>84</v>
      </c>
      <c r="D267" s="344" t="s">
        <v>87</v>
      </c>
      <c r="E267" s="443">
        <v>45713</v>
      </c>
      <c r="F267" s="707"/>
      <c r="G267" s="6" t="s">
        <v>163</v>
      </c>
      <c r="H267" s="6"/>
      <c r="I267" s="358" t="s">
        <v>71</v>
      </c>
      <c r="J267" s="4" t="s">
        <v>134</v>
      </c>
      <c r="K267" s="4"/>
      <c r="L267" s="8" t="s">
        <v>67</v>
      </c>
      <c r="M267" t="s">
        <v>67</v>
      </c>
      <c r="N267" t="s">
        <v>67</v>
      </c>
      <c r="O267" s="9" t="s">
        <v>67</v>
      </c>
      <c r="P267" s="8" t="s">
        <v>67</v>
      </c>
      <c r="Q267" t="s">
        <v>67</v>
      </c>
      <c r="R267" t="s">
        <v>67</v>
      </c>
      <c r="S267" s="9" t="s">
        <v>67</v>
      </c>
      <c r="T267" t="s">
        <v>67</v>
      </c>
      <c r="U267" s="8" t="s">
        <v>67</v>
      </c>
      <c r="V267" t="s">
        <v>67</v>
      </c>
      <c r="W267" s="9"/>
      <c r="X267" t="s">
        <v>67</v>
      </c>
      <c r="Y267" t="s">
        <v>67</v>
      </c>
      <c r="Z267" t="s">
        <v>67</v>
      </c>
      <c r="AA267" t="s">
        <v>67</v>
      </c>
      <c r="AB267" t="s">
        <v>67</v>
      </c>
      <c r="AD267" s="8" t="s">
        <v>67</v>
      </c>
      <c r="AE267" t="s">
        <v>67</v>
      </c>
      <c r="AF267" s="13"/>
      <c r="AG267" s="8" t="s">
        <v>74</v>
      </c>
      <c r="AI267" s="13"/>
      <c r="AJ267" t="s">
        <v>74</v>
      </c>
      <c r="AK267" t="s">
        <v>74</v>
      </c>
      <c r="AT267"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0.8571428571428571</v>
      </c>
    </row>
    <row r="268" spans="1:46" x14ac:dyDescent="0.3">
      <c r="A268" s="19">
        <v>309924</v>
      </c>
      <c r="B268" s="707" t="s">
        <v>68</v>
      </c>
      <c r="C268" s="707" t="s">
        <v>65</v>
      </c>
      <c r="D268" s="707" t="s">
        <v>70</v>
      </c>
      <c r="E268" s="341">
        <v>45687</v>
      </c>
      <c r="F268" s="707"/>
      <c r="G268" s="6" t="s">
        <v>138</v>
      </c>
      <c r="H268" s="6"/>
      <c r="I268" s="358" t="s">
        <v>71</v>
      </c>
      <c r="J268" s="4" t="s">
        <v>134</v>
      </c>
      <c r="K268" s="4"/>
      <c r="L268" s="8" t="s">
        <v>67</v>
      </c>
      <c r="M268" t="s">
        <v>67</v>
      </c>
      <c r="N268" t="s">
        <v>67</v>
      </c>
      <c r="O268" s="9"/>
      <c r="P268" s="8"/>
      <c r="S268" s="9"/>
      <c r="U268" s="8" t="s">
        <v>67</v>
      </c>
      <c r="V268" t="s">
        <v>67</v>
      </c>
      <c r="W268" s="9" t="s">
        <v>67</v>
      </c>
      <c r="AD268" s="8" t="s">
        <v>74</v>
      </c>
      <c r="AF268" s="13"/>
      <c r="AG268" s="8" t="s">
        <v>74</v>
      </c>
      <c r="AI268" s="13"/>
      <c r="AJ268" t="s">
        <v>74</v>
      </c>
      <c r="AK268" t="s">
        <v>74</v>
      </c>
      <c r="AT268"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0.6</v>
      </c>
    </row>
    <row r="269" spans="1:46" x14ac:dyDescent="0.3">
      <c r="A269" s="19">
        <v>310024</v>
      </c>
      <c r="B269" s="707" t="s">
        <v>68</v>
      </c>
      <c r="C269" s="707" t="s">
        <v>80</v>
      </c>
      <c r="D269" s="707" t="s">
        <v>81</v>
      </c>
      <c r="E269" s="341">
        <v>45714</v>
      </c>
      <c r="F269" s="707"/>
      <c r="G269" s="6" t="s">
        <v>138</v>
      </c>
      <c r="H269" s="6"/>
      <c r="I269" s="358" t="s">
        <v>57</v>
      </c>
      <c r="J269" s="4" t="s">
        <v>134</v>
      </c>
      <c r="K269" s="4"/>
      <c r="L269" s="8" t="s">
        <v>109</v>
      </c>
      <c r="M269" t="s">
        <v>109</v>
      </c>
      <c r="N269" t="s">
        <v>67</v>
      </c>
      <c r="O269" s="9" t="s">
        <v>227</v>
      </c>
      <c r="P269" s="8"/>
      <c r="S269" s="9"/>
      <c r="U269" s="8" t="s">
        <v>67</v>
      </c>
      <c r="V269" t="s">
        <v>67</v>
      </c>
      <c r="W269" s="9" t="s">
        <v>67</v>
      </c>
      <c r="X269" t="s">
        <v>223</v>
      </c>
      <c r="AD269" s="8" t="s">
        <v>67</v>
      </c>
      <c r="AE269" t="s">
        <v>67</v>
      </c>
      <c r="AF269" s="13"/>
      <c r="AG269" s="8"/>
      <c r="AI269" s="13" t="s">
        <v>67</v>
      </c>
      <c r="AJ269" t="s">
        <v>74</v>
      </c>
      <c r="AK269" t="s">
        <v>74</v>
      </c>
      <c r="AT269"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0.77777777777777779</v>
      </c>
    </row>
    <row r="270" spans="1:46" x14ac:dyDescent="0.3">
      <c r="A270" s="19">
        <v>310124</v>
      </c>
      <c r="B270" s="707" t="s">
        <v>68</v>
      </c>
      <c r="C270" s="707" t="s">
        <v>98</v>
      </c>
      <c r="D270" s="707" t="s">
        <v>70</v>
      </c>
      <c r="E270" s="341">
        <v>45713</v>
      </c>
      <c r="F270" s="707"/>
      <c r="G270" s="6" t="s">
        <v>145</v>
      </c>
      <c r="H270" s="6"/>
      <c r="I270" s="358" t="s">
        <v>57</v>
      </c>
      <c r="J270" s="4" t="s">
        <v>134</v>
      </c>
      <c r="K270" s="4"/>
      <c r="L270" s="8"/>
      <c r="N270" t="s">
        <v>67</v>
      </c>
      <c r="O270" s="9"/>
      <c r="P270" s="8"/>
      <c r="S270" s="9"/>
      <c r="U270" s="8"/>
      <c r="W270" s="9"/>
      <c r="AD270" s="8"/>
      <c r="AF270" s="13"/>
      <c r="AG270" s="8"/>
      <c r="AI270" s="13"/>
      <c r="AT270"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271" spans="1:46" x14ac:dyDescent="0.3">
      <c r="A271" s="19">
        <v>310224</v>
      </c>
      <c r="B271" s="707" t="s">
        <v>68</v>
      </c>
      <c r="C271" s="707" t="s">
        <v>86</v>
      </c>
      <c r="D271" s="707" t="s">
        <v>70</v>
      </c>
      <c r="E271" s="341">
        <v>45715</v>
      </c>
      <c r="F271" s="707"/>
      <c r="G271" s="6"/>
      <c r="H271" s="6"/>
      <c r="I271" s="358" t="s">
        <v>57</v>
      </c>
      <c r="J271" s="4" t="s">
        <v>134</v>
      </c>
      <c r="K271" s="4"/>
      <c r="L271" s="8" t="s">
        <v>67</v>
      </c>
      <c r="M271" t="s">
        <v>67</v>
      </c>
      <c r="N271" t="s">
        <v>67</v>
      </c>
      <c r="O271" s="9"/>
      <c r="P271" s="8"/>
      <c r="S271" s="9"/>
      <c r="U271" s="8" t="s">
        <v>67</v>
      </c>
      <c r="V271" t="s">
        <v>67</v>
      </c>
      <c r="W271" s="9"/>
      <c r="X271" t="s">
        <v>67</v>
      </c>
      <c r="Y271" t="s">
        <v>67</v>
      </c>
      <c r="Z271" t="s">
        <v>67</v>
      </c>
      <c r="AA271" t="s">
        <v>67</v>
      </c>
      <c r="AB271" t="s">
        <v>67</v>
      </c>
      <c r="AD271" s="8" t="s">
        <v>67</v>
      </c>
      <c r="AF271" s="13"/>
      <c r="AG271" s="8" t="s">
        <v>74</v>
      </c>
      <c r="AI271" s="13"/>
      <c r="AJ271" t="s">
        <v>74</v>
      </c>
      <c r="AK271" t="s">
        <v>74</v>
      </c>
      <c r="AT271"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0.7857142857142857</v>
      </c>
    </row>
    <row r="272" spans="1:46" x14ac:dyDescent="0.3">
      <c r="A272" s="19">
        <v>310324</v>
      </c>
      <c r="B272" s="707" t="s">
        <v>68</v>
      </c>
      <c r="C272" s="707" t="s">
        <v>86</v>
      </c>
      <c r="D272" s="707" t="s">
        <v>70</v>
      </c>
      <c r="E272" s="341">
        <v>45715</v>
      </c>
      <c r="F272" s="707"/>
      <c r="G272" s="6"/>
      <c r="H272" s="6"/>
      <c r="I272" s="358" t="s">
        <v>57</v>
      </c>
      <c r="J272" s="4" t="s">
        <v>134</v>
      </c>
      <c r="K272" s="4"/>
      <c r="L272" s="8"/>
      <c r="N272" t="s">
        <v>67</v>
      </c>
      <c r="O272" s="9"/>
      <c r="P272" s="8"/>
      <c r="S272" s="9"/>
      <c r="U272" s="8" t="s">
        <v>67</v>
      </c>
      <c r="V272" t="s">
        <v>67</v>
      </c>
      <c r="W272" s="9" t="s">
        <v>67</v>
      </c>
      <c r="X272" t="s">
        <v>223</v>
      </c>
      <c r="AD272" s="8" t="s">
        <v>67</v>
      </c>
      <c r="AE272" t="s">
        <v>67</v>
      </c>
      <c r="AF272" s="13"/>
      <c r="AG272" s="8" t="s">
        <v>74</v>
      </c>
      <c r="AI272" s="13"/>
      <c r="AJ272" t="s">
        <v>74</v>
      </c>
      <c r="AK272" t="s">
        <v>74</v>
      </c>
      <c r="AT272"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0.66666666666666663</v>
      </c>
    </row>
    <row r="273" spans="1:46" x14ac:dyDescent="0.3">
      <c r="A273" s="19">
        <v>310424</v>
      </c>
      <c r="B273" s="707" t="s">
        <v>68</v>
      </c>
      <c r="C273" s="707" t="s">
        <v>90</v>
      </c>
      <c r="D273" s="707" t="s">
        <v>85</v>
      </c>
      <c r="E273" s="707"/>
      <c r="F273" s="707"/>
      <c r="G273" s="6" t="s">
        <v>163</v>
      </c>
      <c r="H273" s="6"/>
      <c r="I273" s="358" t="s">
        <v>71</v>
      </c>
      <c r="J273" s="4" t="s">
        <v>134</v>
      </c>
      <c r="K273" s="4"/>
      <c r="L273" s="8" t="s">
        <v>67</v>
      </c>
      <c r="M273" t="s">
        <v>67</v>
      </c>
      <c r="N273" t="s">
        <v>67</v>
      </c>
      <c r="O273" s="9"/>
      <c r="P273" s="8" t="s">
        <v>67</v>
      </c>
      <c r="Q273" t="s">
        <v>67</v>
      </c>
      <c r="R273" t="s">
        <v>67</v>
      </c>
      <c r="S273" s="9" t="s">
        <v>67</v>
      </c>
      <c r="T273" t="s">
        <v>67</v>
      </c>
      <c r="U273" s="8" t="s">
        <v>67</v>
      </c>
      <c r="V273" t="s">
        <v>67</v>
      </c>
      <c r="W273" s="9" t="s">
        <v>67</v>
      </c>
      <c r="X273" t="s">
        <v>223</v>
      </c>
      <c r="AC273" t="s">
        <v>67</v>
      </c>
      <c r="AD273" s="8" t="s">
        <v>67</v>
      </c>
      <c r="AF273" s="13"/>
      <c r="AG273" s="8"/>
      <c r="AI273" s="13" t="s">
        <v>67</v>
      </c>
      <c r="AJ273" t="s">
        <v>74</v>
      </c>
      <c r="AK273" t="s">
        <v>74</v>
      </c>
      <c r="AT273"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0.875</v>
      </c>
    </row>
    <row r="274" spans="1:46" x14ac:dyDescent="0.3">
      <c r="A274" s="19">
        <v>310524</v>
      </c>
      <c r="B274" s="707" t="s">
        <v>68</v>
      </c>
      <c r="C274" s="707" t="s">
        <v>220</v>
      </c>
      <c r="D274" s="707" t="s">
        <v>78</v>
      </c>
      <c r="E274" s="707"/>
      <c r="F274" s="707"/>
      <c r="G274" s="6"/>
      <c r="H274" s="6"/>
      <c r="I274" s="205" t="s">
        <v>57</v>
      </c>
      <c r="J274" s="4" t="s">
        <v>134</v>
      </c>
      <c r="K274" s="4"/>
      <c r="L274" s="8"/>
      <c r="N274" t="s">
        <v>67</v>
      </c>
      <c r="O274" s="9"/>
      <c r="P274" s="8" t="s">
        <v>67</v>
      </c>
      <c r="S274" s="9" t="s">
        <v>67</v>
      </c>
      <c r="T274" t="s">
        <v>67</v>
      </c>
      <c r="U274" s="8"/>
      <c r="W274" s="9"/>
      <c r="X274" t="s">
        <v>67</v>
      </c>
      <c r="Y274" t="s">
        <v>67</v>
      </c>
      <c r="Z274" t="s">
        <v>67</v>
      </c>
      <c r="AA274" t="s">
        <v>67</v>
      </c>
      <c r="AB274" t="s">
        <v>67</v>
      </c>
      <c r="AC274" t="s">
        <v>67</v>
      </c>
      <c r="AD274" s="8" t="s">
        <v>67</v>
      </c>
      <c r="AE274" t="s">
        <v>67</v>
      </c>
      <c r="AF274" s="13"/>
      <c r="AG274" s="8" t="s">
        <v>74</v>
      </c>
      <c r="AI274" s="13"/>
      <c r="AJ274" t="s">
        <v>74</v>
      </c>
      <c r="AK274" t="s">
        <v>74</v>
      </c>
      <c r="AT274"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v>
      </c>
    </row>
    <row r="275" spans="1:46" x14ac:dyDescent="0.3">
      <c r="A275" s="19">
        <v>310624</v>
      </c>
      <c r="B275" s="707" t="s">
        <v>68</v>
      </c>
      <c r="C275" s="707" t="s">
        <v>130</v>
      </c>
      <c r="D275" s="707" t="s">
        <v>70</v>
      </c>
      <c r="E275" s="341">
        <v>45737</v>
      </c>
      <c r="F275" s="707"/>
      <c r="G275" s="6"/>
      <c r="H275" s="6"/>
      <c r="I275" s="358" t="s">
        <v>71</v>
      </c>
      <c r="J275" s="4" t="s">
        <v>134</v>
      </c>
      <c r="K275" s="4"/>
      <c r="L275" s="8"/>
      <c r="O275" s="9"/>
      <c r="P275" s="8"/>
      <c r="S275" s="9"/>
      <c r="U275" s="8"/>
      <c r="W275" s="9"/>
      <c r="AD275" s="8"/>
      <c r="AF275" s="13"/>
      <c r="AG275" s="8"/>
      <c r="AI275" s="13"/>
      <c r="AT275"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276" spans="1:46" x14ac:dyDescent="0.3">
      <c r="A276" s="19">
        <v>310724</v>
      </c>
      <c r="B276" s="707" t="s">
        <v>68</v>
      </c>
      <c r="C276" s="707" t="s">
        <v>131</v>
      </c>
      <c r="D276" s="707" t="s">
        <v>70</v>
      </c>
      <c r="E276" s="341">
        <v>45737</v>
      </c>
      <c r="F276" s="707"/>
      <c r="G276" s="6"/>
      <c r="H276" s="6"/>
      <c r="I276" s="358" t="s">
        <v>71</v>
      </c>
      <c r="J276" s="4" t="s">
        <v>134</v>
      </c>
      <c r="K276" s="4"/>
      <c r="L276" s="8"/>
      <c r="O276" s="9"/>
      <c r="P276" s="8"/>
      <c r="S276" s="9"/>
      <c r="U276" s="8"/>
      <c r="W276" s="9"/>
      <c r="AD276" s="8"/>
      <c r="AF276" s="13"/>
      <c r="AG276" s="8"/>
      <c r="AI276" s="13"/>
      <c r="AT276"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277" spans="1:46" x14ac:dyDescent="0.3">
      <c r="A277" s="19">
        <v>310824</v>
      </c>
      <c r="B277" s="707" t="s">
        <v>68</v>
      </c>
      <c r="C277" s="707" t="s">
        <v>98</v>
      </c>
      <c r="D277" s="707" t="s">
        <v>70</v>
      </c>
      <c r="E277" s="443">
        <v>45713</v>
      </c>
      <c r="F277" s="707"/>
      <c r="G277" s="6" t="s">
        <v>145</v>
      </c>
      <c r="H277" s="6"/>
      <c r="I277" s="358" t="s">
        <v>57</v>
      </c>
      <c r="J277" s="4" t="s">
        <v>134</v>
      </c>
      <c r="K277" s="4"/>
      <c r="L277" s="8"/>
      <c r="N277" t="s">
        <v>74</v>
      </c>
      <c r="O277" s="9"/>
      <c r="P277" s="8"/>
      <c r="S277" s="9"/>
      <c r="U277" s="8"/>
      <c r="W277" s="9"/>
      <c r="AD277" s="8"/>
      <c r="AF277" s="13"/>
      <c r="AG277" s="8"/>
      <c r="AI277" s="13"/>
      <c r="AJ277" t="s">
        <v>74</v>
      </c>
      <c r="AK277" t="s">
        <v>74</v>
      </c>
      <c r="AT277"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278" spans="1:46" x14ac:dyDescent="0.3">
      <c r="A278" s="19">
        <v>310924</v>
      </c>
      <c r="B278" s="707" t="s">
        <v>68</v>
      </c>
      <c r="C278" s="707" t="s">
        <v>84</v>
      </c>
      <c r="D278" s="707" t="s">
        <v>87</v>
      </c>
      <c r="E278" s="443">
        <v>45713</v>
      </c>
      <c r="F278" s="707"/>
      <c r="G278" s="6" t="s">
        <v>163</v>
      </c>
      <c r="H278" s="6"/>
      <c r="I278" s="358" t="s">
        <v>71</v>
      </c>
      <c r="J278" s="4" t="s">
        <v>134</v>
      </c>
      <c r="K278" s="4"/>
      <c r="L278" s="8" t="s">
        <v>67</v>
      </c>
      <c r="M278" t="s">
        <v>75</v>
      </c>
      <c r="N278" t="s">
        <v>67</v>
      </c>
      <c r="O278" s="9" t="s">
        <v>67</v>
      </c>
      <c r="P278" s="8" t="s">
        <v>67</v>
      </c>
      <c r="Q278" t="s">
        <v>67</v>
      </c>
      <c r="R278" t="s">
        <v>67</v>
      </c>
      <c r="S278" s="9" t="s">
        <v>67</v>
      </c>
      <c r="T278" t="s">
        <v>67</v>
      </c>
      <c r="U278" s="8" t="s">
        <v>67</v>
      </c>
      <c r="V278" t="s">
        <v>67</v>
      </c>
      <c r="W278" s="9"/>
      <c r="X278" t="s">
        <v>67</v>
      </c>
      <c r="Y278" t="s">
        <v>67</v>
      </c>
      <c r="Z278" t="s">
        <v>67</v>
      </c>
      <c r="AA278" t="s">
        <v>67</v>
      </c>
      <c r="AB278" t="s">
        <v>93</v>
      </c>
      <c r="AD278" s="8" t="s">
        <v>74</v>
      </c>
      <c r="AE278" t="s">
        <v>67</v>
      </c>
      <c r="AF278" s="13"/>
      <c r="AG278" s="8" t="s">
        <v>74</v>
      </c>
      <c r="AI278" s="13"/>
      <c r="AJ278" t="s">
        <v>74</v>
      </c>
      <c r="AK278" t="s">
        <v>74</v>
      </c>
      <c r="AT278"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0.74047619047619051</v>
      </c>
    </row>
    <row r="279" spans="1:46" x14ac:dyDescent="0.3">
      <c r="A279" s="19">
        <v>311024</v>
      </c>
      <c r="B279" s="707" t="s">
        <v>68</v>
      </c>
      <c r="C279" s="707" t="s">
        <v>161</v>
      </c>
      <c r="D279" s="707" t="s">
        <v>111</v>
      </c>
      <c r="E279" s="341">
        <v>45687</v>
      </c>
      <c r="F279" s="707"/>
      <c r="G279" s="6"/>
      <c r="H279" s="6"/>
      <c r="I279" s="358" t="s">
        <v>71</v>
      </c>
      <c r="J279" s="4" t="s">
        <v>134</v>
      </c>
      <c r="K279" s="4"/>
      <c r="L279" s="8"/>
      <c r="O279" s="9"/>
      <c r="P279" s="8"/>
      <c r="S279" s="9"/>
      <c r="U279" s="8"/>
      <c r="W279" s="9"/>
      <c r="AD279" s="8"/>
      <c r="AF279" s="13"/>
      <c r="AG279" s="8"/>
      <c r="AI279" s="13"/>
      <c r="AT279"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280" spans="1:46" x14ac:dyDescent="0.3">
      <c r="A280" s="51">
        <v>311124</v>
      </c>
      <c r="B280" s="707" t="s">
        <v>68</v>
      </c>
      <c r="C280" s="707" t="s">
        <v>161</v>
      </c>
      <c r="D280" s="707" t="s">
        <v>111</v>
      </c>
      <c r="E280" s="359">
        <v>45687</v>
      </c>
      <c r="F280" s="52"/>
      <c r="G280" s="340"/>
      <c r="H280" s="340"/>
      <c r="I280" s="358" t="s">
        <v>71</v>
      </c>
      <c r="J280" s="4" t="s">
        <v>134</v>
      </c>
      <c r="K280" s="4"/>
      <c r="L280" s="8"/>
      <c r="O280" s="9"/>
      <c r="P280" s="8"/>
      <c r="S280" s="9"/>
      <c r="U280" s="8"/>
      <c r="W280" s="9"/>
      <c r="AD280" s="8"/>
      <c r="AF280" s="13"/>
      <c r="AG280" s="8"/>
      <c r="AI280" s="13"/>
      <c r="AT280"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281" spans="1:46" x14ac:dyDescent="0.3">
      <c r="A281" s="19">
        <v>311224</v>
      </c>
      <c r="B281" s="707" t="s">
        <v>68</v>
      </c>
      <c r="C281" s="707" t="s">
        <v>130</v>
      </c>
      <c r="D281" s="707" t="s">
        <v>70</v>
      </c>
      <c r="E281" s="707"/>
      <c r="F281" s="707"/>
      <c r="G281" s="6"/>
      <c r="H281" s="6"/>
      <c r="I281" s="358" t="s">
        <v>71</v>
      </c>
      <c r="J281" s="4" t="s">
        <v>134</v>
      </c>
      <c r="K281" s="4"/>
      <c r="L281" s="8"/>
      <c r="O281" s="9"/>
      <c r="P281" s="8"/>
      <c r="S281" s="9"/>
      <c r="U281" s="8"/>
      <c r="W281" s="9"/>
      <c r="AD281" s="8"/>
      <c r="AF281" s="13"/>
      <c r="AG281" s="8"/>
      <c r="AI281" s="13"/>
      <c r="AT281"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282" spans="1:46" x14ac:dyDescent="0.3">
      <c r="A282" s="51">
        <v>311324</v>
      </c>
      <c r="B282" s="707" t="s">
        <v>68</v>
      </c>
      <c r="C282" s="707" t="s">
        <v>131</v>
      </c>
      <c r="D282" s="707" t="s">
        <v>70</v>
      </c>
      <c r="E282" s="52"/>
      <c r="F282" s="52"/>
      <c r="G282" s="340" t="s">
        <v>163</v>
      </c>
      <c r="H282" s="340"/>
      <c r="I282" s="358" t="s">
        <v>71</v>
      </c>
      <c r="J282" s="4" t="s">
        <v>134</v>
      </c>
      <c r="K282" s="4"/>
      <c r="L282" s="8"/>
      <c r="O282" s="9"/>
      <c r="P282" s="8"/>
      <c r="S282" s="9"/>
      <c r="U282" s="8"/>
      <c r="W282" s="9"/>
      <c r="AC282" t="s">
        <v>228</v>
      </c>
      <c r="AD282" s="8"/>
      <c r="AF282" s="13"/>
      <c r="AG282" s="8"/>
      <c r="AI282" s="13"/>
      <c r="AT282"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283" spans="1:46" x14ac:dyDescent="0.3">
      <c r="A283" s="19">
        <v>311424</v>
      </c>
      <c r="B283" s="393" t="s">
        <v>204</v>
      </c>
      <c r="C283" s="707" t="s">
        <v>229</v>
      </c>
      <c r="D283" s="707" t="s">
        <v>73</v>
      </c>
      <c r="E283" s="707"/>
      <c r="F283" s="707"/>
      <c r="G283" s="6"/>
      <c r="H283" s="6"/>
      <c r="I283" s="6" t="s">
        <v>62</v>
      </c>
      <c r="J283" s="4" t="s">
        <v>134</v>
      </c>
      <c r="K283" s="4"/>
      <c r="L283" s="8" t="s">
        <v>74</v>
      </c>
      <c r="M283" t="s">
        <v>74</v>
      </c>
      <c r="N283" t="s">
        <v>74</v>
      </c>
      <c r="O283" s="9"/>
      <c r="P283" s="8"/>
      <c r="S283" s="9"/>
      <c r="U283" s="8" t="s">
        <v>74</v>
      </c>
      <c r="V283" t="s">
        <v>74</v>
      </c>
      <c r="W283" s="9"/>
      <c r="X283" t="s">
        <v>74</v>
      </c>
      <c r="Y283" t="s">
        <v>74</v>
      </c>
      <c r="Z283" t="s">
        <v>74</v>
      </c>
      <c r="AA283" t="s">
        <v>74</v>
      </c>
      <c r="AB283" t="s">
        <v>74</v>
      </c>
      <c r="AD283" s="8" t="s">
        <v>74</v>
      </c>
      <c r="AF283" s="13"/>
      <c r="AG283" s="8" t="s">
        <v>74</v>
      </c>
      <c r="AI283" s="13"/>
      <c r="AJ283" t="s">
        <v>74</v>
      </c>
      <c r="AK283" t="s">
        <v>74</v>
      </c>
      <c r="AT283"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284" spans="1:46" x14ac:dyDescent="0.3">
      <c r="A284" s="19">
        <v>311524</v>
      </c>
      <c r="B284" s="19" t="s">
        <v>204</v>
      </c>
      <c r="C284" s="707" t="s">
        <v>229</v>
      </c>
      <c r="D284" s="707" t="s">
        <v>73</v>
      </c>
      <c r="E284" s="707"/>
      <c r="F284" s="707"/>
      <c r="G284" s="6"/>
      <c r="H284" s="6"/>
      <c r="I284" s="6" t="s">
        <v>62</v>
      </c>
      <c r="J284" s="4" t="s">
        <v>134</v>
      </c>
      <c r="K284" s="4"/>
      <c r="L284" s="8" t="s">
        <v>74</v>
      </c>
      <c r="M284" t="s">
        <v>74</v>
      </c>
      <c r="N284" t="s">
        <v>74</v>
      </c>
      <c r="O284" s="9"/>
      <c r="P284" s="292"/>
      <c r="S284" s="9"/>
      <c r="U284" s="8" t="s">
        <v>74</v>
      </c>
      <c r="V284" t="s">
        <v>74</v>
      </c>
      <c r="W284" s="9"/>
      <c r="X284" t="s">
        <v>74</v>
      </c>
      <c r="Y284" t="s">
        <v>74</v>
      </c>
      <c r="Z284" t="s">
        <v>74</v>
      </c>
      <c r="AA284" t="s">
        <v>74</v>
      </c>
      <c r="AB284" t="s">
        <v>74</v>
      </c>
      <c r="AD284" s="8" t="s">
        <v>74</v>
      </c>
      <c r="AF284" s="13"/>
      <c r="AG284" s="8" t="s">
        <v>74</v>
      </c>
      <c r="AI284" s="13"/>
      <c r="AJ284" t="s">
        <v>74</v>
      </c>
      <c r="AK284" t="s">
        <v>74</v>
      </c>
      <c r="AT284"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285" spans="1:46" x14ac:dyDescent="0.3">
      <c r="A285" s="19">
        <v>311624</v>
      </c>
      <c r="B285" s="19" t="s">
        <v>204</v>
      </c>
      <c r="C285" s="707" t="s">
        <v>230</v>
      </c>
      <c r="D285" s="707" t="s">
        <v>73</v>
      </c>
      <c r="E285" s="707"/>
      <c r="F285" s="707"/>
      <c r="G285" s="6"/>
      <c r="H285" s="6"/>
      <c r="I285" s="6" t="s">
        <v>62</v>
      </c>
      <c r="J285" s="4" t="s">
        <v>134</v>
      </c>
      <c r="K285" s="4"/>
      <c r="L285" s="8" t="s">
        <v>74</v>
      </c>
      <c r="M285" t="s">
        <v>74</v>
      </c>
      <c r="N285" t="s">
        <v>74</v>
      </c>
      <c r="O285" s="9"/>
      <c r="P285" s="8"/>
      <c r="S285" s="9"/>
      <c r="U285" s="8" t="s">
        <v>74</v>
      </c>
      <c r="V285" t="s">
        <v>74</v>
      </c>
      <c r="W285" t="s">
        <v>74</v>
      </c>
      <c r="AD285" s="8" t="s">
        <v>74</v>
      </c>
      <c r="AF285" s="13"/>
      <c r="AG285" s="8" t="s">
        <v>74</v>
      </c>
      <c r="AI285" s="13"/>
      <c r="AJ285" t="s">
        <v>74</v>
      </c>
      <c r="AK285" t="s">
        <v>74</v>
      </c>
      <c r="AT285"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286" spans="1:46" x14ac:dyDescent="0.3">
      <c r="A286" s="19">
        <v>311724</v>
      </c>
      <c r="B286" s="19" t="s">
        <v>204</v>
      </c>
      <c r="C286" s="707" t="s">
        <v>230</v>
      </c>
      <c r="D286" s="707" t="s">
        <v>73</v>
      </c>
      <c r="E286" s="707"/>
      <c r="F286" s="707"/>
      <c r="G286" s="6"/>
      <c r="H286" s="6"/>
      <c r="I286" s="6" t="s">
        <v>62</v>
      </c>
      <c r="J286" s="4" t="s">
        <v>134</v>
      </c>
      <c r="K286" s="4"/>
      <c r="L286" s="8" t="s">
        <v>74</v>
      </c>
      <c r="M286" t="s">
        <v>74</v>
      </c>
      <c r="N286" t="s">
        <v>74</v>
      </c>
      <c r="O286" s="9"/>
      <c r="P286" s="292"/>
      <c r="S286" s="9"/>
      <c r="U286" s="8" t="s">
        <v>74</v>
      </c>
      <c r="V286" t="s">
        <v>74</v>
      </c>
      <c r="W286" s="9" t="s">
        <v>74</v>
      </c>
      <c r="AD286" s="8" t="s">
        <v>74</v>
      </c>
      <c r="AF286" s="13"/>
      <c r="AG286" s="8" t="s">
        <v>74</v>
      </c>
      <c r="AI286" s="13"/>
      <c r="AJ286" t="s">
        <v>74</v>
      </c>
      <c r="AK286" t="s">
        <v>74</v>
      </c>
      <c r="AT286"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287" spans="1:46" x14ac:dyDescent="0.3">
      <c r="A287" s="19">
        <v>311824</v>
      </c>
      <c r="B287" s="19" t="s">
        <v>204</v>
      </c>
      <c r="C287" s="707" t="s">
        <v>231</v>
      </c>
      <c r="D287" s="707" t="s">
        <v>73</v>
      </c>
      <c r="E287" s="707"/>
      <c r="F287" s="707"/>
      <c r="G287" s="6"/>
      <c r="H287" s="6"/>
      <c r="I287" s="6" t="s">
        <v>62</v>
      </c>
      <c r="J287" s="4" t="s">
        <v>134</v>
      </c>
      <c r="K287" s="4"/>
      <c r="L287" s="8" t="s">
        <v>74</v>
      </c>
      <c r="M287" t="s">
        <v>74</v>
      </c>
      <c r="N287" t="s">
        <v>74</v>
      </c>
      <c r="O287" s="9"/>
      <c r="P287" s="8"/>
      <c r="S287" s="9"/>
      <c r="T287" t="s">
        <v>74</v>
      </c>
      <c r="U287" s="8" t="s">
        <v>74</v>
      </c>
      <c r="V287" t="s">
        <v>74</v>
      </c>
      <c r="W287" s="9" t="s">
        <v>74</v>
      </c>
      <c r="AD287" s="8" t="s">
        <v>74</v>
      </c>
      <c r="AF287" s="13"/>
      <c r="AG287" s="8" t="s">
        <v>74</v>
      </c>
      <c r="AI287" s="13"/>
      <c r="AJ287" t="s">
        <v>74</v>
      </c>
      <c r="AK287" t="s">
        <v>74</v>
      </c>
      <c r="AT287"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288" spans="1:46" x14ac:dyDescent="0.3">
      <c r="A288" s="19">
        <v>311924</v>
      </c>
      <c r="B288" s="19" t="s">
        <v>204</v>
      </c>
      <c r="C288" s="707" t="s">
        <v>232</v>
      </c>
      <c r="D288" s="707" t="s">
        <v>73</v>
      </c>
      <c r="E288" s="707"/>
      <c r="F288" s="707"/>
      <c r="G288" s="205" t="s">
        <v>138</v>
      </c>
      <c r="H288" s="205"/>
      <c r="I288" s="358" t="s">
        <v>71</v>
      </c>
      <c r="J288" s="4" t="s">
        <v>134</v>
      </c>
      <c r="K288" s="4"/>
      <c r="L288" s="8"/>
      <c r="N288" t="s">
        <v>67</v>
      </c>
      <c r="O288" s="9"/>
      <c r="P288" s="8"/>
      <c r="S288" s="9"/>
      <c r="U288" s="8"/>
      <c r="W288" s="9" t="s">
        <v>93</v>
      </c>
      <c r="AD288" s="8" t="s">
        <v>74</v>
      </c>
      <c r="AF288" s="13"/>
      <c r="AG288" s="8" t="s">
        <v>74</v>
      </c>
      <c r="AH288" t="s">
        <v>74</v>
      </c>
      <c r="AI288" s="13"/>
      <c r="AJ288" t="s">
        <v>74</v>
      </c>
      <c r="AK288" t="s">
        <v>74</v>
      </c>
      <c r="AT288"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0.21428571428571427</v>
      </c>
    </row>
    <row r="289" spans="1:46" x14ac:dyDescent="0.3">
      <c r="A289" s="19">
        <v>312024</v>
      </c>
      <c r="B289" s="19" t="s">
        <v>204</v>
      </c>
      <c r="C289" s="707" t="s">
        <v>232</v>
      </c>
      <c r="D289" s="707" t="s">
        <v>73</v>
      </c>
      <c r="E289" s="707"/>
      <c r="F289" s="707"/>
      <c r="G289" s="205" t="s">
        <v>138</v>
      </c>
      <c r="H289" s="205"/>
      <c r="I289" s="358" t="s">
        <v>71</v>
      </c>
      <c r="J289" s="4" t="s">
        <v>134</v>
      </c>
      <c r="K289" s="4"/>
      <c r="L289" s="8"/>
      <c r="N289" t="s">
        <v>67</v>
      </c>
      <c r="O289" s="9"/>
      <c r="P289" s="8"/>
      <c r="S289" s="9"/>
      <c r="U289" s="8"/>
      <c r="W289" s="9" t="s">
        <v>93</v>
      </c>
      <c r="AD289" s="8" t="s">
        <v>74</v>
      </c>
      <c r="AF289" s="13"/>
      <c r="AG289" s="8"/>
      <c r="AI289" s="13" t="s">
        <v>67</v>
      </c>
      <c r="AJ289" t="s">
        <v>74</v>
      </c>
      <c r="AK289" t="s">
        <v>74</v>
      </c>
      <c r="AT289"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0.41666666666666669</v>
      </c>
    </row>
    <row r="290" spans="1:46" x14ac:dyDescent="0.3">
      <c r="A290" s="19">
        <v>312124</v>
      </c>
      <c r="B290" s="19" t="s">
        <v>204</v>
      </c>
      <c r="C290" s="707" t="s">
        <v>233</v>
      </c>
      <c r="D290" s="707" t="s">
        <v>73</v>
      </c>
      <c r="E290" s="707"/>
      <c r="F290" s="707"/>
      <c r="G290" s="205" t="s">
        <v>138</v>
      </c>
      <c r="H290" s="205"/>
      <c r="I290" s="358" t="s">
        <v>71</v>
      </c>
      <c r="J290" s="4" t="s">
        <v>134</v>
      </c>
      <c r="K290" s="4"/>
      <c r="L290" s="8"/>
      <c r="M290" t="s">
        <v>67</v>
      </c>
      <c r="N290" t="s">
        <v>67</v>
      </c>
      <c r="O290" s="9"/>
      <c r="P290" s="8"/>
      <c r="S290" s="9"/>
      <c r="T290" t="s">
        <v>67</v>
      </c>
      <c r="U290" s="8" t="s">
        <v>67</v>
      </c>
      <c r="V290" t="s">
        <v>67</v>
      </c>
      <c r="W290" s="9" t="s">
        <v>67</v>
      </c>
      <c r="AD290" s="8" t="s">
        <v>67</v>
      </c>
      <c r="AE290" t="s">
        <v>67</v>
      </c>
      <c r="AF290" s="13"/>
      <c r="AG290" s="8" t="s">
        <v>74</v>
      </c>
      <c r="AH290" t="s">
        <v>75</v>
      </c>
      <c r="AI290" s="13"/>
      <c r="AJ290" t="s">
        <v>74</v>
      </c>
      <c r="AK290" t="s">
        <v>74</v>
      </c>
      <c r="AT290"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0.67083333333333339</v>
      </c>
    </row>
    <row r="291" spans="1:46" x14ac:dyDescent="0.3">
      <c r="A291" s="19">
        <v>312224</v>
      </c>
      <c r="B291" s="19" t="s">
        <v>204</v>
      </c>
      <c r="C291" s="707" t="s">
        <v>231</v>
      </c>
      <c r="D291" s="707" t="s">
        <v>73</v>
      </c>
      <c r="E291" s="707"/>
      <c r="F291" s="707"/>
      <c r="G291" s="205" t="s">
        <v>138</v>
      </c>
      <c r="H291" s="205"/>
      <c r="I291" s="358" t="s">
        <v>71</v>
      </c>
      <c r="J291" s="4" t="s">
        <v>134</v>
      </c>
      <c r="K291" s="4"/>
      <c r="L291" s="8"/>
      <c r="N291" t="s">
        <v>67</v>
      </c>
      <c r="O291" s="9"/>
      <c r="P291" s="8"/>
      <c r="S291" s="9"/>
      <c r="U291" s="8"/>
      <c r="W291" s="9" t="s">
        <v>67</v>
      </c>
      <c r="X291" t="s">
        <v>93</v>
      </c>
      <c r="AD291" s="8" t="s">
        <v>74</v>
      </c>
      <c r="AF291" s="13"/>
      <c r="AG291" s="8" t="s">
        <v>74</v>
      </c>
      <c r="AI291" s="13"/>
      <c r="AJ291" t="s">
        <v>74</v>
      </c>
      <c r="AK291" t="s">
        <v>74</v>
      </c>
      <c r="AT291"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0.35714285714285715</v>
      </c>
    </row>
    <row r="292" spans="1:46" x14ac:dyDescent="0.3">
      <c r="A292" s="19">
        <v>312325</v>
      </c>
      <c r="B292" s="19" t="s">
        <v>68</v>
      </c>
      <c r="C292" s="707" t="s">
        <v>165</v>
      </c>
      <c r="D292" s="707" t="s">
        <v>222</v>
      </c>
      <c r="E292" s="707"/>
      <c r="F292" s="707"/>
      <c r="G292" s="6" t="s">
        <v>163</v>
      </c>
      <c r="H292" s="6"/>
      <c r="I292" s="358" t="s">
        <v>57</v>
      </c>
      <c r="J292" s="4" t="s">
        <v>211</v>
      </c>
      <c r="K292" s="4"/>
      <c r="L292" s="8" t="s">
        <v>234</v>
      </c>
      <c r="N292" t="s">
        <v>67</v>
      </c>
      <c r="O292" s="9" t="s">
        <v>67</v>
      </c>
      <c r="P292" s="8" t="s">
        <v>235</v>
      </c>
      <c r="S292" s="9"/>
      <c r="T292" t="s">
        <v>67</v>
      </c>
      <c r="U292" s="8" t="s">
        <v>236</v>
      </c>
      <c r="W292" s="9" t="s">
        <v>237</v>
      </c>
      <c r="Y292" t="s">
        <v>67</v>
      </c>
      <c r="Z292" t="s">
        <v>67</v>
      </c>
      <c r="AA292" t="s">
        <v>67</v>
      </c>
      <c r="AB292" t="s">
        <v>67</v>
      </c>
      <c r="AD292" s="8" t="s">
        <v>67</v>
      </c>
      <c r="AE292" t="s">
        <v>238</v>
      </c>
      <c r="AF292" s="13"/>
      <c r="AG292" s="8" t="s">
        <v>67</v>
      </c>
      <c r="AI292" s="13"/>
      <c r="AJ292" t="s">
        <v>74</v>
      </c>
      <c r="AK292" t="s">
        <v>74</v>
      </c>
      <c r="AT292"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0.81818181818181823</v>
      </c>
    </row>
    <row r="293" spans="1:46" x14ac:dyDescent="0.3">
      <c r="A293" s="19">
        <v>312425</v>
      </c>
      <c r="B293" s="19" t="s">
        <v>68</v>
      </c>
      <c r="C293" s="707" t="s">
        <v>99</v>
      </c>
      <c r="D293" s="707" t="s">
        <v>81</v>
      </c>
      <c r="E293" s="341">
        <v>45716</v>
      </c>
      <c r="F293" s="707"/>
      <c r="G293" s="6" t="s">
        <v>138</v>
      </c>
      <c r="H293" s="6"/>
      <c r="I293" s="358" t="s">
        <v>57</v>
      </c>
      <c r="J293" s="4" t="s">
        <v>134</v>
      </c>
      <c r="K293" s="4"/>
      <c r="L293" s="8" t="s">
        <v>67</v>
      </c>
      <c r="M293" t="s">
        <v>67</v>
      </c>
      <c r="N293" t="s">
        <v>67</v>
      </c>
      <c r="O293" s="9"/>
      <c r="P293" s="8"/>
      <c r="S293" s="9"/>
      <c r="U293" s="8" t="s">
        <v>67</v>
      </c>
      <c r="V293" t="s">
        <v>67</v>
      </c>
      <c r="W293" s="9" t="s">
        <v>67</v>
      </c>
      <c r="AD293" s="8" t="s">
        <v>67</v>
      </c>
      <c r="AE293" t="s">
        <v>67</v>
      </c>
      <c r="AF293" s="13"/>
      <c r="AG293" s="8" t="s">
        <v>67</v>
      </c>
      <c r="AI293" s="13"/>
      <c r="AJ293" t="s">
        <v>67</v>
      </c>
      <c r="AK293" t="s">
        <v>74</v>
      </c>
      <c r="AT293"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0.90909090909090906</v>
      </c>
    </row>
    <row r="294" spans="1:46" x14ac:dyDescent="0.3">
      <c r="A294" s="19">
        <v>312525</v>
      </c>
      <c r="B294" s="19" t="s">
        <v>68</v>
      </c>
      <c r="C294" s="707" t="s">
        <v>86</v>
      </c>
      <c r="D294" s="707" t="s">
        <v>200</v>
      </c>
      <c r="E294" s="341">
        <v>45715</v>
      </c>
      <c r="F294" s="707"/>
      <c r="G294" s="6" t="s">
        <v>138</v>
      </c>
      <c r="H294" s="6"/>
      <c r="I294" s="358" t="s">
        <v>71</v>
      </c>
      <c r="J294" s="4" t="s">
        <v>134</v>
      </c>
      <c r="K294" s="4"/>
      <c r="L294" s="8" t="s">
        <v>67</v>
      </c>
      <c r="M294" t="s">
        <v>67</v>
      </c>
      <c r="N294" t="s">
        <v>67</v>
      </c>
      <c r="O294" s="9"/>
      <c r="P294" s="8"/>
      <c r="S294" s="9"/>
      <c r="U294" s="8" t="s">
        <v>67</v>
      </c>
      <c r="V294" t="s">
        <v>67</v>
      </c>
      <c r="W294" s="9" t="s">
        <v>67</v>
      </c>
      <c r="AD294" s="8" t="s">
        <v>67</v>
      </c>
      <c r="AF294" s="13"/>
      <c r="AG294" s="8" t="s">
        <v>67</v>
      </c>
      <c r="AI294" s="13"/>
      <c r="AJ294" t="s">
        <v>67</v>
      </c>
      <c r="AK294" t="s">
        <v>74</v>
      </c>
      <c r="AT294"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0.9</v>
      </c>
    </row>
    <row r="295" spans="1:46" x14ac:dyDescent="0.3">
      <c r="A295" s="19">
        <v>312625</v>
      </c>
      <c r="B295" s="19" t="s">
        <v>68</v>
      </c>
      <c r="C295" s="707" t="s">
        <v>86</v>
      </c>
      <c r="D295" s="707" t="s">
        <v>140</v>
      </c>
      <c r="E295" s="707"/>
      <c r="F295" s="707"/>
      <c r="G295" s="6" t="s">
        <v>138</v>
      </c>
      <c r="H295" s="6"/>
      <c r="I295" s="358" t="s">
        <v>57</v>
      </c>
      <c r="J295" s="4" t="s">
        <v>134</v>
      </c>
      <c r="K295" s="4"/>
      <c r="L295" s="8" t="s">
        <v>67</v>
      </c>
      <c r="M295" t="s">
        <v>67</v>
      </c>
      <c r="N295" t="s">
        <v>67</v>
      </c>
      <c r="O295" s="9"/>
      <c r="P295" s="8" t="s">
        <v>67</v>
      </c>
      <c r="Q295" t="s">
        <v>67</v>
      </c>
      <c r="R295" t="s">
        <v>67</v>
      </c>
      <c r="S295" s="9" t="s">
        <v>67</v>
      </c>
      <c r="U295" s="8" t="s">
        <v>67</v>
      </c>
      <c r="V295" t="s">
        <v>67</v>
      </c>
      <c r="W295" s="9" t="s">
        <v>67</v>
      </c>
      <c r="AD295" s="8" t="s">
        <v>67</v>
      </c>
      <c r="AF295" s="13"/>
      <c r="AG295" s="8" t="s">
        <v>239</v>
      </c>
      <c r="AH295" t="s">
        <v>67</v>
      </c>
      <c r="AI295" s="13"/>
      <c r="AJ295" t="s">
        <v>74</v>
      </c>
      <c r="AK295" t="s">
        <v>74</v>
      </c>
      <c r="AT295"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0.8571428571428571</v>
      </c>
    </row>
    <row r="296" spans="1:46" x14ac:dyDescent="0.3">
      <c r="A296" s="19">
        <v>312725</v>
      </c>
      <c r="B296" s="19" t="s">
        <v>68</v>
      </c>
      <c r="C296" s="707" t="s">
        <v>99</v>
      </c>
      <c r="D296" s="707" t="s">
        <v>81</v>
      </c>
      <c r="E296" s="341">
        <v>45719</v>
      </c>
      <c r="F296" s="707"/>
      <c r="G296" s="6" t="s">
        <v>163</v>
      </c>
      <c r="H296" s="6"/>
      <c r="I296" s="358" t="s">
        <v>71</v>
      </c>
      <c r="J296" s="4" t="s">
        <v>134</v>
      </c>
      <c r="K296" s="4"/>
      <c r="L296" s="8" t="s">
        <v>67</v>
      </c>
      <c r="M296" t="s">
        <v>67</v>
      </c>
      <c r="N296" t="s">
        <v>67</v>
      </c>
      <c r="O296" s="9"/>
      <c r="P296" s="8"/>
      <c r="S296" s="9"/>
      <c r="U296" s="8" t="s">
        <v>67</v>
      </c>
      <c r="V296" t="s">
        <v>67</v>
      </c>
      <c r="W296" s="9" t="s">
        <v>67</v>
      </c>
      <c r="AD296" s="8" t="s">
        <v>67</v>
      </c>
      <c r="AE296" t="s">
        <v>67</v>
      </c>
      <c r="AF296" s="13"/>
      <c r="AG296" s="8" t="s">
        <v>67</v>
      </c>
      <c r="AI296" s="13"/>
      <c r="AJ296" t="s">
        <v>74</v>
      </c>
      <c r="AK296" t="s">
        <v>74</v>
      </c>
      <c r="AT296"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0.81818181818181823</v>
      </c>
    </row>
    <row r="297" spans="1:46" x14ac:dyDescent="0.3">
      <c r="A297" s="19">
        <v>312825</v>
      </c>
      <c r="B297" s="19" t="s">
        <v>68</v>
      </c>
      <c r="C297" s="707" t="s">
        <v>240</v>
      </c>
      <c r="D297" s="707">
        <v>24</v>
      </c>
      <c r="E297" s="341">
        <v>45720</v>
      </c>
      <c r="F297" s="707"/>
      <c r="G297" s="6" t="s">
        <v>138</v>
      </c>
      <c r="H297" s="6"/>
      <c r="I297" s="358" t="s">
        <v>57</v>
      </c>
      <c r="J297" s="4" t="s">
        <v>134</v>
      </c>
      <c r="K297" s="4"/>
      <c r="L297" s="8" t="s">
        <v>67</v>
      </c>
      <c r="M297" t="s">
        <v>67</v>
      </c>
      <c r="N297" t="s">
        <v>67</v>
      </c>
      <c r="O297" s="9"/>
      <c r="P297" s="8"/>
      <c r="S297" s="9"/>
      <c r="U297" s="8" t="s">
        <v>67</v>
      </c>
      <c r="V297" t="s">
        <v>67</v>
      </c>
      <c r="W297" s="9"/>
      <c r="X297" t="s">
        <v>67</v>
      </c>
      <c r="Y297" t="s">
        <v>67</v>
      </c>
      <c r="Z297" t="s">
        <v>67</v>
      </c>
      <c r="AA297" t="s">
        <v>67</v>
      </c>
      <c r="AB297" t="s">
        <v>67</v>
      </c>
      <c r="AD297" s="8" t="s">
        <v>74</v>
      </c>
      <c r="AF297" s="13"/>
      <c r="AG297" s="8" t="s">
        <v>74</v>
      </c>
      <c r="AI297" s="13"/>
      <c r="AJ297" t="s">
        <v>74</v>
      </c>
      <c r="AK297" t="s">
        <v>74</v>
      </c>
      <c r="AT297"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0.7142857142857143</v>
      </c>
    </row>
    <row r="298" spans="1:46" x14ac:dyDescent="0.3">
      <c r="A298" s="19">
        <v>312925</v>
      </c>
      <c r="B298" s="19" t="s">
        <v>68</v>
      </c>
      <c r="C298" s="707" t="s">
        <v>100</v>
      </c>
      <c r="D298" s="707">
        <v>24</v>
      </c>
      <c r="E298" s="341">
        <v>45723</v>
      </c>
      <c r="F298" s="707"/>
      <c r="G298" s="6" t="s">
        <v>163</v>
      </c>
      <c r="H298" s="6"/>
      <c r="I298" s="358" t="s">
        <v>57</v>
      </c>
      <c r="J298" s="4" t="s">
        <v>134</v>
      </c>
      <c r="K298" s="4"/>
      <c r="L298" s="8" t="s">
        <v>241</v>
      </c>
      <c r="M298" t="s">
        <v>67</v>
      </c>
      <c r="N298" t="s">
        <v>67</v>
      </c>
      <c r="O298" s="9"/>
      <c r="P298" s="8"/>
      <c r="Q298" t="s">
        <v>67</v>
      </c>
      <c r="S298" s="9" t="s">
        <v>67</v>
      </c>
      <c r="U298" s="8"/>
      <c r="W298" s="9"/>
      <c r="X298" t="s">
        <v>67</v>
      </c>
      <c r="Y298" t="s">
        <v>67</v>
      </c>
      <c r="Z298" t="s">
        <v>67</v>
      </c>
      <c r="AA298" t="s">
        <v>67</v>
      </c>
      <c r="AB298" t="s">
        <v>67</v>
      </c>
      <c r="AD298" s="8" t="s">
        <v>67</v>
      </c>
      <c r="AF298" s="13"/>
      <c r="AG298" s="8" t="s">
        <v>67</v>
      </c>
      <c r="AI298" s="13"/>
      <c r="AJ298" t="s">
        <v>74</v>
      </c>
      <c r="AK298" t="s">
        <v>74</v>
      </c>
      <c r="AT298"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0.84615384615384615</v>
      </c>
    </row>
    <row r="299" spans="1:46" x14ac:dyDescent="0.3">
      <c r="A299" s="19">
        <v>313025</v>
      </c>
      <c r="B299" s="19" t="s">
        <v>68</v>
      </c>
      <c r="C299" s="707" t="s">
        <v>65</v>
      </c>
      <c r="D299" s="707" t="s">
        <v>70</v>
      </c>
      <c r="E299" s="707"/>
      <c r="F299" s="707"/>
      <c r="G299" s="6"/>
      <c r="H299" s="6"/>
      <c r="I299" s="358" t="s">
        <v>71</v>
      </c>
      <c r="J299" s="4" t="s">
        <v>134</v>
      </c>
      <c r="K299" s="4"/>
      <c r="L299" s="8" t="s">
        <v>67</v>
      </c>
      <c r="M299" t="s">
        <v>67</v>
      </c>
      <c r="N299" t="s">
        <v>67</v>
      </c>
      <c r="O299" s="9"/>
      <c r="P299" s="8"/>
      <c r="S299" s="9"/>
      <c r="U299" s="8" t="s">
        <v>67</v>
      </c>
      <c r="V299" t="s">
        <v>67</v>
      </c>
      <c r="W299" s="9" t="s">
        <v>67</v>
      </c>
      <c r="AD299" s="8" t="s">
        <v>74</v>
      </c>
      <c r="AF299" s="13"/>
      <c r="AG299" s="8" t="s">
        <v>74</v>
      </c>
      <c r="AI299" s="13"/>
      <c r="AJ299" t="s">
        <v>74</v>
      </c>
      <c r="AK299" t="s">
        <v>74</v>
      </c>
      <c r="AT299"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0.6</v>
      </c>
    </row>
    <row r="300" spans="1:46" x14ac:dyDescent="0.3">
      <c r="A300" s="19">
        <v>313125</v>
      </c>
      <c r="B300" s="19" t="s">
        <v>68</v>
      </c>
      <c r="C300" s="707" t="s">
        <v>242</v>
      </c>
      <c r="D300" s="707" t="s">
        <v>78</v>
      </c>
      <c r="E300" s="707"/>
      <c r="F300" s="707"/>
      <c r="G300" s="6"/>
      <c r="H300" s="6"/>
      <c r="I300" s="6" t="s">
        <v>62</v>
      </c>
      <c r="J300" s="4"/>
      <c r="K300" s="4"/>
      <c r="L300" s="8"/>
      <c r="O300" s="9"/>
      <c r="P300" s="8"/>
      <c r="S300" s="9"/>
      <c r="U300" s="8"/>
      <c r="W300" s="9"/>
      <c r="AD300" s="8"/>
      <c r="AF300" s="13"/>
      <c r="AG300" s="8"/>
      <c r="AI300" s="13"/>
      <c r="AT300"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301" spans="1:46" x14ac:dyDescent="0.3">
      <c r="A301" s="19">
        <v>313225</v>
      </c>
      <c r="B301" s="19" t="s">
        <v>68</v>
      </c>
      <c r="C301" s="707" t="s">
        <v>86</v>
      </c>
      <c r="D301" s="707" t="s">
        <v>140</v>
      </c>
      <c r="E301" s="341">
        <v>45723</v>
      </c>
      <c r="F301" s="707"/>
      <c r="G301" s="6" t="s">
        <v>138</v>
      </c>
      <c r="H301" s="6"/>
      <c r="I301" s="358" t="s">
        <v>57</v>
      </c>
      <c r="J301" s="4" t="s">
        <v>134</v>
      </c>
      <c r="K301" s="4"/>
      <c r="L301" s="8" t="s">
        <v>67</v>
      </c>
      <c r="M301" t="s">
        <v>67</v>
      </c>
      <c r="N301" t="s">
        <v>67</v>
      </c>
      <c r="O301" s="9"/>
      <c r="P301" s="8"/>
      <c r="S301" s="9"/>
      <c r="U301" s="8" t="s">
        <v>67</v>
      </c>
      <c r="V301" t="s">
        <v>67</v>
      </c>
      <c r="W301" s="9" t="s">
        <v>67</v>
      </c>
      <c r="AD301" s="8" t="s">
        <v>67</v>
      </c>
      <c r="AF301" s="13"/>
      <c r="AG301" s="8" t="s">
        <v>67</v>
      </c>
      <c r="AI301" s="13"/>
      <c r="AJ301" t="s">
        <v>74</v>
      </c>
      <c r="AK301" t="s">
        <v>74</v>
      </c>
      <c r="AT301"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v>
      </c>
    </row>
    <row r="302" spans="1:46" x14ac:dyDescent="0.3">
      <c r="A302" s="19">
        <v>313325</v>
      </c>
      <c r="B302" s="19" t="s">
        <v>68</v>
      </c>
      <c r="C302" s="707" t="s">
        <v>243</v>
      </c>
      <c r="D302" s="707" t="s">
        <v>70</v>
      </c>
      <c r="E302" s="341">
        <v>45730</v>
      </c>
      <c r="F302" s="707"/>
      <c r="G302" s="6" t="s">
        <v>163</v>
      </c>
      <c r="H302" s="6"/>
      <c r="I302" s="358" t="s">
        <v>57</v>
      </c>
      <c r="J302" s="4" t="s">
        <v>211</v>
      </c>
      <c r="K302" s="4"/>
      <c r="L302" s="8" t="s">
        <v>67</v>
      </c>
      <c r="M302" t="s">
        <v>67</v>
      </c>
      <c r="N302" t="s">
        <v>67</v>
      </c>
      <c r="O302" s="9"/>
      <c r="P302" s="8" t="s">
        <v>67</v>
      </c>
      <c r="Q302" t="s">
        <v>67</v>
      </c>
      <c r="R302" t="s">
        <v>67</v>
      </c>
      <c r="S302" s="9" t="s">
        <v>67</v>
      </c>
      <c r="T302" t="s">
        <v>67</v>
      </c>
      <c r="U302" s="8"/>
      <c r="V302" t="s">
        <v>67</v>
      </c>
      <c r="W302" s="9"/>
      <c r="Y302" t="s">
        <v>67</v>
      </c>
      <c r="Z302" t="s">
        <v>67</v>
      </c>
      <c r="AA302" t="s">
        <v>67</v>
      </c>
      <c r="AD302" s="8"/>
      <c r="AE302" t="s">
        <v>67</v>
      </c>
      <c r="AF302" s="13" t="s">
        <v>67</v>
      </c>
      <c r="AG302" s="8" t="s">
        <v>67</v>
      </c>
      <c r="AI302" s="13"/>
      <c r="AJ302" t="s">
        <v>67</v>
      </c>
      <c r="AK302" t="s">
        <v>67</v>
      </c>
      <c r="AT302"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303" spans="1:46" x14ac:dyDescent="0.3">
      <c r="A303" s="19">
        <v>313425</v>
      </c>
      <c r="B303" s="19" t="s">
        <v>64</v>
      </c>
      <c r="C303" s="707" t="s">
        <v>65</v>
      </c>
      <c r="D303" s="707" t="s">
        <v>66</v>
      </c>
      <c r="E303" s="341">
        <v>45734</v>
      </c>
      <c r="F303" s="707"/>
      <c r="G303" s="6"/>
      <c r="H303" s="6"/>
      <c r="I303" s="358" t="s">
        <v>57</v>
      </c>
      <c r="J303" s="4" t="s">
        <v>134</v>
      </c>
      <c r="K303" s="4"/>
      <c r="L303" s="8" t="s">
        <v>67</v>
      </c>
      <c r="M303" t="s">
        <v>67</v>
      </c>
      <c r="N303" t="s">
        <v>67</v>
      </c>
      <c r="O303" s="9"/>
      <c r="P303" s="8"/>
      <c r="S303" s="9"/>
      <c r="U303" s="8" t="s">
        <v>67</v>
      </c>
      <c r="V303" t="s">
        <v>67</v>
      </c>
      <c r="W303" s="9" t="s">
        <v>67</v>
      </c>
      <c r="AD303" s="8" t="s">
        <v>67</v>
      </c>
      <c r="AF303" s="13"/>
      <c r="AG303" s="8" t="s">
        <v>67</v>
      </c>
      <c r="AI303" s="13"/>
      <c r="AJ303" t="s">
        <v>74</v>
      </c>
      <c r="AK303" t="s">
        <v>74</v>
      </c>
      <c r="AT303"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v>
      </c>
    </row>
    <row r="304" spans="1:46" x14ac:dyDescent="0.3">
      <c r="A304" s="19">
        <v>313525</v>
      </c>
      <c r="B304" s="19" t="s">
        <v>64</v>
      </c>
      <c r="C304" s="707" t="s">
        <v>98</v>
      </c>
      <c r="D304" s="707" t="s">
        <v>160</v>
      </c>
      <c r="E304" s="707"/>
      <c r="F304" s="707"/>
      <c r="G304" s="6"/>
      <c r="H304" s="6"/>
      <c r="I304" s="358" t="s">
        <v>57</v>
      </c>
      <c r="J304" s="4" t="s">
        <v>134</v>
      </c>
      <c r="K304" s="4"/>
      <c r="L304" s="8"/>
      <c r="N304" t="s">
        <v>67</v>
      </c>
      <c r="O304" s="9"/>
      <c r="P304" s="8"/>
      <c r="S304" s="9"/>
      <c r="U304" s="8"/>
      <c r="W304" s="9"/>
      <c r="AD304" s="8"/>
      <c r="AF304" s="13"/>
      <c r="AG304" s="8"/>
      <c r="AI304" s="13"/>
      <c r="AT304"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305" spans="1:46" x14ac:dyDescent="0.3">
      <c r="A305" s="51">
        <v>313625</v>
      </c>
      <c r="B305" s="51" t="s">
        <v>64</v>
      </c>
      <c r="C305" s="707" t="s">
        <v>98</v>
      </c>
      <c r="D305" s="707" t="s">
        <v>70</v>
      </c>
      <c r="E305" s="359">
        <v>45716</v>
      </c>
      <c r="F305" s="52"/>
      <c r="G305" s="340" t="s">
        <v>145</v>
      </c>
      <c r="H305" s="340"/>
      <c r="I305" s="358" t="s">
        <v>71</v>
      </c>
      <c r="J305" s="4" t="s">
        <v>134</v>
      </c>
      <c r="K305" s="4"/>
      <c r="L305" s="8"/>
      <c r="N305" t="s">
        <v>74</v>
      </c>
      <c r="O305" s="9"/>
      <c r="P305" s="8"/>
      <c r="S305" s="9"/>
      <c r="U305" s="8"/>
      <c r="W305" s="9"/>
      <c r="AD305" s="8"/>
      <c r="AF305" s="13"/>
      <c r="AG305" s="8"/>
      <c r="AI305" s="13"/>
      <c r="AJ305" t="s">
        <v>74</v>
      </c>
      <c r="AK305" t="s">
        <v>74</v>
      </c>
      <c r="AT305"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306" spans="1:46" x14ac:dyDescent="0.3">
      <c r="A306" s="19">
        <v>313725</v>
      </c>
      <c r="B306" s="707" t="s">
        <v>64</v>
      </c>
      <c r="C306" s="707" t="s">
        <v>86</v>
      </c>
      <c r="D306" s="707" t="s">
        <v>87</v>
      </c>
      <c r="E306" s="341">
        <v>45721</v>
      </c>
      <c r="F306" s="707"/>
      <c r="G306" s="6" t="s">
        <v>138</v>
      </c>
      <c r="H306" s="6"/>
      <c r="I306" s="358" t="s">
        <v>57</v>
      </c>
      <c r="J306" s="4" t="s">
        <v>134</v>
      </c>
      <c r="K306" s="4"/>
      <c r="L306" s="8" t="s">
        <v>67</v>
      </c>
      <c r="M306" t="s">
        <v>67</v>
      </c>
      <c r="N306" t="s">
        <v>67</v>
      </c>
      <c r="O306" s="9"/>
      <c r="P306" s="8"/>
      <c r="S306" s="9"/>
      <c r="U306" s="8" t="s">
        <v>67</v>
      </c>
      <c r="V306" t="s">
        <v>67</v>
      </c>
      <c r="W306" s="9" t="s">
        <v>67</v>
      </c>
      <c r="AD306" s="8" t="s">
        <v>67</v>
      </c>
      <c r="AF306" s="13"/>
      <c r="AG306" s="8" t="s">
        <v>67</v>
      </c>
      <c r="AI306" s="13"/>
      <c r="AJ306" t="s">
        <v>74</v>
      </c>
      <c r="AK306" t="s">
        <v>74</v>
      </c>
      <c r="AT306"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v>
      </c>
    </row>
    <row r="307" spans="1:46" x14ac:dyDescent="0.3">
      <c r="A307" s="19">
        <v>313825</v>
      </c>
      <c r="B307" s="707" t="s">
        <v>64</v>
      </c>
      <c r="C307" s="707" t="s">
        <v>80</v>
      </c>
      <c r="D307" s="707" t="s">
        <v>87</v>
      </c>
      <c r="E307" s="341">
        <v>45722</v>
      </c>
      <c r="F307" s="707"/>
      <c r="G307" s="6" t="s">
        <v>138</v>
      </c>
      <c r="H307" s="6"/>
      <c r="I307" s="358" t="s">
        <v>57</v>
      </c>
      <c r="J307" s="4" t="s">
        <v>134</v>
      </c>
      <c r="K307" s="4"/>
      <c r="L307" s="8"/>
      <c r="N307" t="s">
        <v>67</v>
      </c>
      <c r="O307" s="9"/>
      <c r="P307" s="8"/>
      <c r="S307" s="9"/>
      <c r="U307" s="8"/>
      <c r="W307" s="9"/>
      <c r="X307" t="s">
        <v>67</v>
      </c>
      <c r="Y307" t="s">
        <v>67</v>
      </c>
      <c r="Z307" t="s">
        <v>67</v>
      </c>
      <c r="AA307" t="s">
        <v>67</v>
      </c>
      <c r="AB307" t="s">
        <v>67</v>
      </c>
      <c r="AD307" s="8" t="s">
        <v>67</v>
      </c>
      <c r="AF307" s="13"/>
      <c r="AG307" s="8" t="s">
        <v>67</v>
      </c>
      <c r="AI307" s="13"/>
      <c r="AJ307" t="s">
        <v>74</v>
      </c>
      <c r="AK307" t="s">
        <v>74</v>
      </c>
      <c r="AT307"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v>
      </c>
    </row>
    <row r="308" spans="1:46" x14ac:dyDescent="0.3">
      <c r="A308" s="19">
        <v>313925</v>
      </c>
      <c r="B308" s="707" t="s">
        <v>64</v>
      </c>
      <c r="C308" s="707" t="s">
        <v>217</v>
      </c>
      <c r="D308" s="707" t="s">
        <v>218</v>
      </c>
      <c r="E308" s="707"/>
      <c r="F308" s="707"/>
      <c r="G308" s="6"/>
      <c r="H308" s="6"/>
      <c r="I308" s="6" t="s">
        <v>71</v>
      </c>
      <c r="J308" s="4"/>
      <c r="K308" s="4"/>
      <c r="L308" s="8"/>
      <c r="O308" s="9"/>
      <c r="P308" s="8"/>
      <c r="S308" s="9"/>
      <c r="U308" s="8"/>
      <c r="W308" s="9"/>
      <c r="AD308" s="8"/>
      <c r="AF308" s="13"/>
      <c r="AG308" s="8"/>
      <c r="AI308" s="13"/>
      <c r="AT308"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309" spans="1:46" x14ac:dyDescent="0.3">
      <c r="A309" s="19">
        <v>314025</v>
      </c>
      <c r="B309" s="707" t="s">
        <v>64</v>
      </c>
      <c r="C309" s="707" t="s">
        <v>86</v>
      </c>
      <c r="D309" s="707">
        <v>24</v>
      </c>
      <c r="E309" s="707"/>
      <c r="F309" s="707"/>
      <c r="G309" s="6" t="s">
        <v>138</v>
      </c>
      <c r="H309" s="6"/>
      <c r="I309" s="225" t="s">
        <v>71</v>
      </c>
      <c r="J309" s="4" t="s">
        <v>134</v>
      </c>
      <c r="K309" s="4"/>
      <c r="L309" s="8" t="s">
        <v>67</v>
      </c>
      <c r="M309" t="s">
        <v>67</v>
      </c>
      <c r="N309" t="s">
        <v>67</v>
      </c>
      <c r="O309" s="9"/>
      <c r="P309" s="8"/>
      <c r="S309" s="9"/>
      <c r="U309" s="8" t="s">
        <v>67</v>
      </c>
      <c r="V309" t="s">
        <v>67</v>
      </c>
      <c r="W309" s="9" t="s">
        <v>67</v>
      </c>
      <c r="AD309" s="8" t="s">
        <v>67</v>
      </c>
      <c r="AF309" s="13"/>
      <c r="AG309" s="8" t="s">
        <v>67</v>
      </c>
      <c r="AI309" s="13"/>
      <c r="AJ309" t="s">
        <v>67</v>
      </c>
      <c r="AK309" t="s">
        <v>67</v>
      </c>
      <c r="AT309"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310" spans="1:46" x14ac:dyDescent="0.3">
      <c r="A310" s="19">
        <v>314125</v>
      </c>
      <c r="B310" s="707" t="s">
        <v>64</v>
      </c>
      <c r="C310" s="707" t="s">
        <v>80</v>
      </c>
      <c r="D310" s="707" t="s">
        <v>81</v>
      </c>
      <c r="E310" s="341">
        <v>45716</v>
      </c>
      <c r="F310" s="707"/>
      <c r="G310" s="6" t="s">
        <v>163</v>
      </c>
      <c r="H310" s="551">
        <v>45842</v>
      </c>
      <c r="I310" s="358" t="s">
        <v>71</v>
      </c>
      <c r="J310" s="4" t="s">
        <v>134</v>
      </c>
      <c r="K310" s="4"/>
      <c r="L310" s="8" t="s">
        <v>67</v>
      </c>
      <c r="M310" t="s">
        <v>67</v>
      </c>
      <c r="N310" t="s">
        <v>67</v>
      </c>
      <c r="O310" s="9" t="s">
        <v>244</v>
      </c>
      <c r="P310" s="8" t="s">
        <v>67</v>
      </c>
      <c r="Q310" t="s">
        <v>67</v>
      </c>
      <c r="R310" t="s">
        <v>67</v>
      </c>
      <c r="S310" s="9" t="s">
        <v>67</v>
      </c>
      <c r="U310" s="8" t="s">
        <v>67</v>
      </c>
      <c r="V310" t="s">
        <v>67</v>
      </c>
      <c r="W310" s="9" t="s">
        <v>67</v>
      </c>
      <c r="AD310" s="8" t="s">
        <v>67</v>
      </c>
      <c r="AF310" s="13"/>
      <c r="AG310" s="8"/>
      <c r="AI310" s="13" t="s">
        <v>67</v>
      </c>
      <c r="AJ310" t="s">
        <v>74</v>
      </c>
      <c r="AK310" t="s">
        <v>74</v>
      </c>
      <c r="AT310"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0.8571428571428571</v>
      </c>
    </row>
    <row r="311" spans="1:46" x14ac:dyDescent="0.3">
      <c r="A311" s="19">
        <v>314225</v>
      </c>
      <c r="B311" s="707" t="s">
        <v>64</v>
      </c>
      <c r="C311" s="707" t="s">
        <v>100</v>
      </c>
      <c r="D311" s="707">
        <v>24</v>
      </c>
      <c r="E311" s="341">
        <v>45723</v>
      </c>
      <c r="F311" s="707"/>
      <c r="G311" s="6" t="s">
        <v>109</v>
      </c>
      <c r="H311" s="6"/>
      <c r="I311" s="358" t="s">
        <v>57</v>
      </c>
      <c r="J311" s="4" t="s">
        <v>134</v>
      </c>
      <c r="K311" s="4"/>
      <c r="L311" s="8" t="s">
        <v>67</v>
      </c>
      <c r="M311" t="s">
        <v>67</v>
      </c>
      <c r="N311" t="s">
        <v>67</v>
      </c>
      <c r="O311" s="9" t="s">
        <v>244</v>
      </c>
      <c r="P311" s="8"/>
      <c r="S311" s="9"/>
      <c r="U311" s="8"/>
      <c r="W311" s="9" t="s">
        <v>67</v>
      </c>
      <c r="AD311" s="8" t="s">
        <v>67</v>
      </c>
      <c r="AF311" s="13"/>
      <c r="AG311" s="8" t="s">
        <v>67</v>
      </c>
      <c r="AI311" s="13"/>
      <c r="AJ311" t="s">
        <v>74</v>
      </c>
      <c r="AK311" t="s">
        <v>74</v>
      </c>
      <c r="AT311"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0.75</v>
      </c>
    </row>
    <row r="312" spans="1:46" x14ac:dyDescent="0.3">
      <c r="A312" s="19">
        <v>314325</v>
      </c>
      <c r="B312" s="707" t="s">
        <v>64</v>
      </c>
      <c r="C312" s="707" t="s">
        <v>84</v>
      </c>
      <c r="D312" s="707" t="s">
        <v>116</v>
      </c>
      <c r="E312" s="341">
        <v>45727</v>
      </c>
      <c r="F312" s="707"/>
      <c r="G312" s="6" t="s">
        <v>163</v>
      </c>
      <c r="H312" s="6"/>
      <c r="I312" s="358" t="s">
        <v>57</v>
      </c>
      <c r="J312" s="4" t="s">
        <v>134</v>
      </c>
      <c r="K312" s="4"/>
      <c r="L312" s="8" t="s">
        <v>67</v>
      </c>
      <c r="M312" t="s">
        <v>67</v>
      </c>
      <c r="N312" t="s">
        <v>67</v>
      </c>
      <c r="O312" s="9" t="s">
        <v>67</v>
      </c>
      <c r="P312" s="8" t="s">
        <v>67</v>
      </c>
      <c r="Q312" t="s">
        <v>67</v>
      </c>
      <c r="R312" t="s">
        <v>67</v>
      </c>
      <c r="S312" s="9" t="s">
        <v>67</v>
      </c>
      <c r="T312" t="s">
        <v>67</v>
      </c>
      <c r="U312" s="8" t="s">
        <v>67</v>
      </c>
      <c r="V312" t="s">
        <v>67</v>
      </c>
      <c r="W312" s="9"/>
      <c r="X312" t="s">
        <v>67</v>
      </c>
      <c r="Y312" t="s">
        <v>67</v>
      </c>
      <c r="Z312" t="s">
        <v>67</v>
      </c>
      <c r="AA312" t="s">
        <v>67</v>
      </c>
      <c r="AB312" t="s">
        <v>67</v>
      </c>
      <c r="AD312" s="8" t="s">
        <v>67</v>
      </c>
      <c r="AE312" t="s">
        <v>67</v>
      </c>
      <c r="AF312" s="13"/>
      <c r="AG312" s="8" t="s">
        <v>74</v>
      </c>
      <c r="AI312" s="13"/>
      <c r="AJ312" t="s">
        <v>74</v>
      </c>
      <c r="AK312" t="s">
        <v>74</v>
      </c>
      <c r="AT312"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0.8571428571428571</v>
      </c>
    </row>
    <row r="313" spans="1:46" x14ac:dyDescent="0.3">
      <c r="A313" s="19">
        <v>314425</v>
      </c>
      <c r="B313" s="707" t="s">
        <v>64</v>
      </c>
      <c r="C313" s="707" t="s">
        <v>63</v>
      </c>
      <c r="D313" s="707" t="s">
        <v>225</v>
      </c>
      <c r="E313" s="707"/>
      <c r="F313" s="707"/>
      <c r="G313" s="6" t="s">
        <v>138</v>
      </c>
      <c r="H313" s="6"/>
      <c r="I313" s="358" t="s">
        <v>71</v>
      </c>
      <c r="J313" s="4" t="s">
        <v>134</v>
      </c>
      <c r="K313" s="4"/>
      <c r="L313" s="8"/>
      <c r="N313" t="s">
        <v>67</v>
      </c>
      <c r="O313" s="9"/>
      <c r="P313" s="8"/>
      <c r="S313" s="9"/>
      <c r="U313" s="8" t="s">
        <v>67</v>
      </c>
      <c r="V313" t="s">
        <v>67</v>
      </c>
      <c r="W313" s="9" t="s">
        <v>67</v>
      </c>
      <c r="AD313" s="8" t="s">
        <v>74</v>
      </c>
      <c r="AF313" s="13"/>
      <c r="AG313" s="8" t="s">
        <v>74</v>
      </c>
      <c r="AI313" s="13"/>
      <c r="AJ313" t="s">
        <v>74</v>
      </c>
      <c r="AK313" t="s">
        <v>74</v>
      </c>
      <c r="AT313"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0.5</v>
      </c>
    </row>
    <row r="314" spans="1:46" x14ac:dyDescent="0.3">
      <c r="A314" s="19">
        <v>314525</v>
      </c>
      <c r="B314" s="707" t="s">
        <v>64</v>
      </c>
      <c r="C314" s="707" t="s">
        <v>86</v>
      </c>
      <c r="D314" s="707">
        <v>24</v>
      </c>
      <c r="E314" s="707"/>
      <c r="F314" s="707"/>
      <c r="G314" s="6"/>
      <c r="H314" s="6"/>
      <c r="I314" s="358" t="s">
        <v>71</v>
      </c>
      <c r="J314" s="4" t="s">
        <v>134</v>
      </c>
      <c r="K314" s="4"/>
      <c r="L314" s="8" t="s">
        <v>67</v>
      </c>
      <c r="M314" t="s">
        <v>67</v>
      </c>
      <c r="N314" t="s">
        <v>67</v>
      </c>
      <c r="O314" s="9"/>
      <c r="P314" s="8" t="s">
        <v>67</v>
      </c>
      <c r="Q314" t="s">
        <v>67</v>
      </c>
      <c r="R314" t="s">
        <v>67</v>
      </c>
      <c r="S314" s="9" t="s">
        <v>67</v>
      </c>
      <c r="U314" s="8" t="s">
        <v>67</v>
      </c>
      <c r="V314" t="s">
        <v>67</v>
      </c>
      <c r="W314" s="9" t="s">
        <v>67</v>
      </c>
      <c r="AD314" s="8" t="s">
        <v>67</v>
      </c>
      <c r="AF314" s="13"/>
      <c r="AG314" s="8" t="s">
        <v>67</v>
      </c>
      <c r="AI314" s="13"/>
      <c r="AJ314" t="s">
        <v>74</v>
      </c>
      <c r="AK314" t="s">
        <v>74</v>
      </c>
      <c r="AT314"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0.8571428571428571</v>
      </c>
    </row>
    <row r="315" spans="1:46" x14ac:dyDescent="0.3">
      <c r="A315" s="19">
        <v>314625</v>
      </c>
      <c r="B315" s="707" t="s">
        <v>64</v>
      </c>
      <c r="C315" s="707" t="s">
        <v>141</v>
      </c>
      <c r="D315" s="707">
        <v>24</v>
      </c>
      <c r="E315" s="341">
        <v>45729</v>
      </c>
      <c r="F315" s="707"/>
      <c r="G315" s="6" t="s">
        <v>163</v>
      </c>
      <c r="H315" s="6"/>
      <c r="I315" s="358" t="s">
        <v>57</v>
      </c>
      <c r="J315" s="4" t="s">
        <v>134</v>
      </c>
      <c r="K315" s="4"/>
      <c r="L315" s="8" t="s">
        <v>67</v>
      </c>
      <c r="M315" t="s">
        <v>67</v>
      </c>
      <c r="N315" t="s">
        <v>67</v>
      </c>
      <c r="O315" s="9"/>
      <c r="P315" s="8"/>
      <c r="S315" s="9"/>
      <c r="U315" s="8" t="s">
        <v>67</v>
      </c>
      <c r="V315" t="s">
        <v>67</v>
      </c>
      <c r="W315" s="9"/>
      <c r="X315" t="s">
        <v>67</v>
      </c>
      <c r="Y315" t="s">
        <v>67</v>
      </c>
      <c r="Z315" t="s">
        <v>67</v>
      </c>
      <c r="AA315" t="s">
        <v>67</v>
      </c>
      <c r="AB315" t="s">
        <v>67</v>
      </c>
      <c r="AD315" s="8" t="s">
        <v>67</v>
      </c>
      <c r="AE315" t="s">
        <v>67</v>
      </c>
      <c r="AF315" s="13"/>
      <c r="AG315" s="8" t="s">
        <v>74</v>
      </c>
      <c r="AI315" s="13"/>
      <c r="AJ315" t="s">
        <v>74</v>
      </c>
      <c r="AK315" t="s">
        <v>74</v>
      </c>
      <c r="AT315"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v>
      </c>
    </row>
    <row r="316" spans="1:46" x14ac:dyDescent="0.3">
      <c r="A316" s="19">
        <v>314725</v>
      </c>
      <c r="B316" s="707" t="s">
        <v>64</v>
      </c>
      <c r="C316" s="707" t="s">
        <v>84</v>
      </c>
      <c r="D316" s="707" t="s">
        <v>87</v>
      </c>
      <c r="E316" s="341">
        <v>45730</v>
      </c>
      <c r="F316" s="707"/>
      <c r="G316" s="6" t="s">
        <v>163</v>
      </c>
      <c r="H316" s="6"/>
      <c r="I316" s="358" t="s">
        <v>57</v>
      </c>
      <c r="J316" s="4" t="s">
        <v>134</v>
      </c>
      <c r="K316" s="4"/>
      <c r="L316" s="8" t="s">
        <v>67</v>
      </c>
      <c r="M316" t="s">
        <v>67</v>
      </c>
      <c r="N316" t="s">
        <v>67</v>
      </c>
      <c r="O316" s="9" t="s">
        <v>67</v>
      </c>
      <c r="P316" s="8" t="s">
        <v>67</v>
      </c>
      <c r="Q316" t="s">
        <v>67</v>
      </c>
      <c r="R316" t="s">
        <v>67</v>
      </c>
      <c r="S316" s="9" t="s">
        <v>67</v>
      </c>
      <c r="T316" t="s">
        <v>67</v>
      </c>
      <c r="U316" s="8" t="s">
        <v>67</v>
      </c>
      <c r="V316" t="s">
        <v>67</v>
      </c>
      <c r="W316" s="9"/>
      <c r="X316" t="s">
        <v>67</v>
      </c>
      <c r="Y316" t="s">
        <v>67</v>
      </c>
      <c r="Z316" t="s">
        <v>67</v>
      </c>
      <c r="AA316" t="s">
        <v>67</v>
      </c>
      <c r="AB316" t="s">
        <v>67</v>
      </c>
      <c r="AD316" s="8" t="s">
        <v>74</v>
      </c>
      <c r="AE316" t="s">
        <v>67</v>
      </c>
      <c r="AF316" s="13"/>
      <c r="AG316" s="8" t="s">
        <v>74</v>
      </c>
      <c r="AI316" s="13"/>
      <c r="AJ316" t="s">
        <v>74</v>
      </c>
      <c r="AK316" t="s">
        <v>74</v>
      </c>
      <c r="AT316"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0.80952380952380953</v>
      </c>
    </row>
    <row r="317" spans="1:46" x14ac:dyDescent="0.3">
      <c r="A317" s="19">
        <v>314825</v>
      </c>
      <c r="B317" s="707" t="s">
        <v>64</v>
      </c>
      <c r="C317" s="707" t="s">
        <v>84</v>
      </c>
      <c r="D317" s="707" t="s">
        <v>81</v>
      </c>
      <c r="E317" s="341">
        <v>45723</v>
      </c>
      <c r="F317" s="707"/>
      <c r="G317" s="6" t="s">
        <v>163</v>
      </c>
      <c r="H317" s="6"/>
      <c r="I317" s="358" t="s">
        <v>57</v>
      </c>
      <c r="J317" s="4" t="s">
        <v>134</v>
      </c>
      <c r="K317" s="4"/>
      <c r="L317" s="8" t="s">
        <v>67</v>
      </c>
      <c r="M317" t="s">
        <v>67</v>
      </c>
      <c r="N317" t="s">
        <v>67</v>
      </c>
      <c r="O317" s="9"/>
      <c r="P317" s="8"/>
      <c r="S317" s="9"/>
      <c r="T317" t="s">
        <v>67</v>
      </c>
      <c r="U317" s="8" t="s">
        <v>67</v>
      </c>
      <c r="V317" t="s">
        <v>67</v>
      </c>
      <c r="W317" s="9"/>
      <c r="X317" t="s">
        <v>67</v>
      </c>
      <c r="Y317" t="s">
        <v>67</v>
      </c>
      <c r="Z317" t="s">
        <v>67</v>
      </c>
      <c r="AA317" t="s">
        <v>67</v>
      </c>
      <c r="AB317" t="s">
        <v>67</v>
      </c>
      <c r="AD317" s="8" t="s">
        <v>67</v>
      </c>
      <c r="AF317" s="13"/>
      <c r="AG317" s="8" t="s">
        <v>74</v>
      </c>
      <c r="AI317" s="13"/>
      <c r="AJ317" t="s">
        <v>74</v>
      </c>
      <c r="AK317" t="s">
        <v>74</v>
      </c>
      <c r="AT317"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v>
      </c>
    </row>
    <row r="318" spans="1:46" x14ac:dyDescent="0.3">
      <c r="A318" s="19">
        <v>314925</v>
      </c>
      <c r="B318" s="707" t="s">
        <v>64</v>
      </c>
      <c r="C318" s="707" t="s">
        <v>107</v>
      </c>
      <c r="D318" s="707" t="s">
        <v>245</v>
      </c>
      <c r="E318" s="341">
        <v>45720</v>
      </c>
      <c r="F318" s="707"/>
      <c r="G318" s="6" t="s">
        <v>163</v>
      </c>
      <c r="H318" s="6"/>
      <c r="I318" s="358" t="s">
        <v>57</v>
      </c>
      <c r="J318" s="4" t="s">
        <v>134</v>
      </c>
      <c r="K318" s="4"/>
      <c r="L318" s="8" t="s">
        <v>67</v>
      </c>
      <c r="M318" t="s">
        <v>67</v>
      </c>
      <c r="N318" t="s">
        <v>67</v>
      </c>
      <c r="O318" s="9"/>
      <c r="P318" s="8"/>
      <c r="S318" s="9"/>
      <c r="U318" s="8" t="s">
        <v>67</v>
      </c>
      <c r="V318" t="s">
        <v>67</v>
      </c>
      <c r="W318" s="9" t="s">
        <v>67</v>
      </c>
      <c r="AD318" s="8" t="s">
        <v>74</v>
      </c>
      <c r="AF318" s="13"/>
      <c r="AG318" s="8" t="s">
        <v>74</v>
      </c>
      <c r="AI318" s="13"/>
      <c r="AJ318" t="s">
        <v>74</v>
      </c>
      <c r="AK318" t="s">
        <v>74</v>
      </c>
      <c r="AT318"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0.6</v>
      </c>
    </row>
    <row r="319" spans="1:46" x14ac:dyDescent="0.3">
      <c r="A319" s="19">
        <v>315025</v>
      </c>
      <c r="B319" s="707" t="s">
        <v>64</v>
      </c>
      <c r="C319" s="707" t="s">
        <v>147</v>
      </c>
      <c r="D319" s="707" t="s">
        <v>78</v>
      </c>
      <c r="E319" s="707"/>
      <c r="F319" s="707"/>
      <c r="G319" s="6" t="s">
        <v>146</v>
      </c>
      <c r="H319" s="6"/>
      <c r="I319" s="358" t="s">
        <v>71</v>
      </c>
      <c r="J319" s="4" t="s">
        <v>134</v>
      </c>
      <c r="K319" s="4"/>
      <c r="L319" s="8" t="s">
        <v>246</v>
      </c>
      <c r="O319" s="9"/>
      <c r="P319" s="8" t="s">
        <v>247</v>
      </c>
      <c r="S319" s="9"/>
      <c r="U319" s="8"/>
      <c r="W319" s="9"/>
      <c r="AD319" s="8"/>
      <c r="AF319" s="13"/>
      <c r="AG319" s="8"/>
      <c r="AI319" s="13"/>
      <c r="AT319"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320" spans="1:46" x14ac:dyDescent="0.3">
      <c r="A320" s="51">
        <v>315125</v>
      </c>
      <c r="B320" s="707" t="s">
        <v>64</v>
      </c>
      <c r="C320" s="707" t="s">
        <v>80</v>
      </c>
      <c r="D320" s="707" t="s">
        <v>116</v>
      </c>
      <c r="E320" s="359">
        <v>45735</v>
      </c>
      <c r="F320" s="52"/>
      <c r="G320" s="6" t="s">
        <v>138</v>
      </c>
      <c r="H320" s="6"/>
      <c r="I320" s="358" t="s">
        <v>57</v>
      </c>
      <c r="J320" s="4" t="s">
        <v>134</v>
      </c>
      <c r="K320" s="4"/>
      <c r="L320" s="8"/>
      <c r="N320" t="s">
        <v>67</v>
      </c>
      <c r="O320" s="9"/>
      <c r="P320" s="8"/>
      <c r="S320" s="9"/>
      <c r="U320" s="8"/>
      <c r="W320" s="9"/>
      <c r="X320" t="s">
        <v>67</v>
      </c>
      <c r="Y320" t="s">
        <v>67</v>
      </c>
      <c r="Z320" t="s">
        <v>67</v>
      </c>
      <c r="AA320" t="s">
        <v>67</v>
      </c>
      <c r="AB320" t="s">
        <v>67</v>
      </c>
      <c r="AD320" s="8" t="s">
        <v>74</v>
      </c>
      <c r="AF320" s="13"/>
      <c r="AG320" s="8"/>
      <c r="AI320" s="13" t="s">
        <v>74</v>
      </c>
      <c r="AJ320" t="s">
        <v>74</v>
      </c>
      <c r="AK320" t="s">
        <v>74</v>
      </c>
      <c r="AT320"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0.6</v>
      </c>
    </row>
    <row r="321" spans="1:46" x14ac:dyDescent="0.3">
      <c r="A321" s="19">
        <v>315225</v>
      </c>
      <c r="B321" s="19" t="s">
        <v>64</v>
      </c>
      <c r="C321" s="707" t="s">
        <v>65</v>
      </c>
      <c r="D321" s="707" t="s">
        <v>66</v>
      </c>
      <c r="E321" s="707"/>
      <c r="F321" s="707"/>
      <c r="G321" s="6" t="s">
        <v>138</v>
      </c>
      <c r="H321" s="6"/>
      <c r="I321" s="358" t="s">
        <v>71</v>
      </c>
      <c r="J321" s="4" t="s">
        <v>134</v>
      </c>
      <c r="K321" s="4"/>
      <c r="L321" s="8" t="s">
        <v>67</v>
      </c>
      <c r="M321" t="s">
        <v>67</v>
      </c>
      <c r="N321" t="s">
        <v>67</v>
      </c>
      <c r="O321" s="9"/>
      <c r="P321" s="8" t="s">
        <v>67</v>
      </c>
      <c r="Q321" t="s">
        <v>67</v>
      </c>
      <c r="R321" t="s">
        <v>67</v>
      </c>
      <c r="S321" s="9" t="s">
        <v>67</v>
      </c>
      <c r="U321" s="8" t="s">
        <v>67</v>
      </c>
      <c r="V321" t="s">
        <v>67</v>
      </c>
      <c r="W321" s="9" t="s">
        <v>67</v>
      </c>
      <c r="Y321" t="s">
        <v>248</v>
      </c>
      <c r="AD321" s="8"/>
      <c r="AF321" s="13" t="s">
        <v>67</v>
      </c>
      <c r="AG321" s="8" t="s">
        <v>67</v>
      </c>
      <c r="AH321" t="s">
        <v>67</v>
      </c>
      <c r="AI321" s="13"/>
      <c r="AJ321" t="s">
        <v>74</v>
      </c>
      <c r="AK321" t="s">
        <v>74</v>
      </c>
      <c r="AT321"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0.8666666666666667</v>
      </c>
    </row>
    <row r="322" spans="1:46" x14ac:dyDescent="0.3">
      <c r="A322" s="19">
        <v>315325</v>
      </c>
      <c r="B322" s="19" t="s">
        <v>204</v>
      </c>
      <c r="C322" s="707" t="s">
        <v>205</v>
      </c>
      <c r="D322" s="707" t="s">
        <v>73</v>
      </c>
      <c r="E322" s="707"/>
      <c r="F322" s="707"/>
      <c r="G322" s="6"/>
      <c r="H322" s="6"/>
      <c r="I322" s="6" t="s">
        <v>62</v>
      </c>
      <c r="J322" s="4" t="s">
        <v>9</v>
      </c>
      <c r="K322" s="4"/>
      <c r="L322" s="8"/>
      <c r="N322" t="s">
        <v>74</v>
      </c>
      <c r="O322" s="9"/>
      <c r="P322" s="8"/>
      <c r="S322" s="9"/>
      <c r="U322" s="8"/>
      <c r="W322" s="9" t="s">
        <v>74</v>
      </c>
      <c r="AD322" s="8" t="s">
        <v>74</v>
      </c>
      <c r="AF322" s="13"/>
      <c r="AG322" s="8" t="s">
        <v>74</v>
      </c>
      <c r="AI322" s="13"/>
      <c r="AJ322" t="s">
        <v>74</v>
      </c>
      <c r="AK322" t="s">
        <v>74</v>
      </c>
      <c r="AT322"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323" spans="1:46" x14ac:dyDescent="0.3">
      <c r="A323" s="19">
        <v>315425</v>
      </c>
      <c r="B323" s="19" t="s">
        <v>204</v>
      </c>
      <c r="C323" s="707" t="s">
        <v>249</v>
      </c>
      <c r="D323" s="707" t="s">
        <v>73</v>
      </c>
      <c r="E323" s="707"/>
      <c r="F323" s="707"/>
      <c r="G323" s="6"/>
      <c r="H323" s="6"/>
      <c r="I323" s="6" t="s">
        <v>62</v>
      </c>
      <c r="J323" s="4"/>
      <c r="K323" s="4"/>
      <c r="L323" s="8" t="s">
        <v>246</v>
      </c>
      <c r="O323" s="9"/>
      <c r="P323" s="8"/>
      <c r="S323" s="9"/>
      <c r="U323" s="8"/>
      <c r="W323" s="9"/>
      <c r="AD323" s="8"/>
      <c r="AF323" s="13"/>
      <c r="AG323" s="8"/>
      <c r="AI323" s="13"/>
      <c r="AT323"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324" spans="1:46" x14ac:dyDescent="0.3">
      <c r="A324" s="19">
        <v>315525</v>
      </c>
      <c r="B324" s="19" t="s">
        <v>64</v>
      </c>
      <c r="C324" s="707" t="s">
        <v>156</v>
      </c>
      <c r="D324" s="707" t="s">
        <v>70</v>
      </c>
      <c r="E324" s="341">
        <v>45734</v>
      </c>
      <c r="F324" s="707"/>
      <c r="G324" s="6" t="s">
        <v>138</v>
      </c>
      <c r="H324" s="6"/>
      <c r="I324" s="358" t="s">
        <v>71</v>
      </c>
      <c r="J324" s="4" t="s">
        <v>134</v>
      </c>
      <c r="K324" s="4"/>
      <c r="L324" s="8" t="s">
        <v>67</v>
      </c>
      <c r="M324" t="s">
        <v>75</v>
      </c>
      <c r="N324" t="s">
        <v>67</v>
      </c>
      <c r="O324" s="9"/>
      <c r="P324" s="8"/>
      <c r="S324" s="9"/>
      <c r="U324" s="8" t="s">
        <v>67</v>
      </c>
      <c r="V324" t="s">
        <v>75</v>
      </c>
      <c r="W324" s="9"/>
      <c r="X324" t="s">
        <v>105</v>
      </c>
      <c r="Y324" t="s">
        <v>67</v>
      </c>
      <c r="Z324" t="s">
        <v>67</v>
      </c>
      <c r="AA324" t="s">
        <v>67</v>
      </c>
      <c r="AB324" t="s">
        <v>75</v>
      </c>
      <c r="AD324" s="8" t="s">
        <v>74</v>
      </c>
      <c r="AF324" s="13"/>
      <c r="AG324" s="8" t="s">
        <v>74</v>
      </c>
      <c r="AI324" s="13"/>
      <c r="AJ324" t="s">
        <v>74</v>
      </c>
      <c r="AK324" t="s">
        <v>74</v>
      </c>
      <c r="AT324"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0.51071428571428579</v>
      </c>
    </row>
    <row r="325" spans="1:46" x14ac:dyDescent="0.3">
      <c r="A325" s="19">
        <v>315625</v>
      </c>
      <c r="B325" s="19" t="s">
        <v>64</v>
      </c>
      <c r="C325" s="707" t="s">
        <v>84</v>
      </c>
      <c r="D325" s="707" t="s">
        <v>81</v>
      </c>
      <c r="E325" s="707"/>
      <c r="F325" s="707"/>
      <c r="G325" s="6" t="s">
        <v>163</v>
      </c>
      <c r="H325" s="6"/>
      <c r="I325" s="358" t="s">
        <v>71</v>
      </c>
      <c r="J325" s="4" t="s">
        <v>134</v>
      </c>
      <c r="K325" s="4"/>
      <c r="L325" s="8" t="s">
        <v>67</v>
      </c>
      <c r="M325" t="s">
        <v>67</v>
      </c>
      <c r="N325" t="s">
        <v>67</v>
      </c>
      <c r="O325" s="9"/>
      <c r="P325" s="8" t="s">
        <v>67</v>
      </c>
      <c r="Q325" t="s">
        <v>67</v>
      </c>
      <c r="R325" t="s">
        <v>67</v>
      </c>
      <c r="S325" s="9" t="s">
        <v>67</v>
      </c>
      <c r="U325" s="8" t="s">
        <v>67</v>
      </c>
      <c r="V325" t="s">
        <v>67</v>
      </c>
      <c r="W325" s="9" t="s">
        <v>67</v>
      </c>
      <c r="AD325" s="8" t="s">
        <v>67</v>
      </c>
      <c r="AF325" s="13"/>
      <c r="AG325" s="8" t="s">
        <v>67</v>
      </c>
      <c r="AI325" s="13"/>
      <c r="AJ325" t="s">
        <v>74</v>
      </c>
      <c r="AK325" t="s">
        <v>74</v>
      </c>
      <c r="AT325"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0.8571428571428571</v>
      </c>
    </row>
    <row r="326" spans="1:46" x14ac:dyDescent="0.3">
      <c r="A326" s="19">
        <v>315725</v>
      </c>
      <c r="B326" s="19" t="s">
        <v>64</v>
      </c>
      <c r="C326" s="707" t="s">
        <v>65</v>
      </c>
      <c r="D326" s="707" t="s">
        <v>66</v>
      </c>
      <c r="E326" s="707"/>
      <c r="F326" s="707"/>
      <c r="G326" s="6" t="s">
        <v>250</v>
      </c>
      <c r="H326" s="6"/>
      <c r="I326" s="358" t="s">
        <v>71</v>
      </c>
      <c r="J326" s="4" t="s">
        <v>134</v>
      </c>
      <c r="K326" s="4"/>
      <c r="L326" s="8" t="s">
        <v>109</v>
      </c>
      <c r="M326" t="s">
        <v>251</v>
      </c>
      <c r="N326" t="s">
        <v>67</v>
      </c>
      <c r="O326" s="9"/>
      <c r="P326" s="8" t="s">
        <v>67</v>
      </c>
      <c r="Q326" t="s">
        <v>67</v>
      </c>
      <c r="R326" t="s">
        <v>67</v>
      </c>
      <c r="S326" s="9" t="s">
        <v>67</v>
      </c>
      <c r="U326" s="8" t="s">
        <v>67</v>
      </c>
      <c r="V326" t="s">
        <v>67</v>
      </c>
      <c r="W326" s="9" t="s">
        <v>67</v>
      </c>
      <c r="Y326" t="s">
        <v>252</v>
      </c>
      <c r="AD326" s="8" t="s">
        <v>74</v>
      </c>
      <c r="AF326" s="13"/>
      <c r="AG326" s="8" t="s">
        <v>74</v>
      </c>
      <c r="AI326" s="13"/>
      <c r="AJ326" t="s">
        <v>74</v>
      </c>
      <c r="AK326" t="s">
        <v>74</v>
      </c>
      <c r="AT326"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0.66666666666666663</v>
      </c>
    </row>
    <row r="327" spans="1:46" x14ac:dyDescent="0.3">
      <c r="A327" s="19">
        <v>315825</v>
      </c>
      <c r="B327" s="19" t="s">
        <v>64</v>
      </c>
      <c r="C327" s="707" t="s">
        <v>69</v>
      </c>
      <c r="D327" s="707" t="s">
        <v>70</v>
      </c>
      <c r="E327" s="707"/>
      <c r="F327" s="707"/>
      <c r="G327" s="6" t="s">
        <v>146</v>
      </c>
      <c r="H327" s="6"/>
      <c r="I327" s="358" t="s">
        <v>57</v>
      </c>
      <c r="J327" s="4" t="s">
        <v>134</v>
      </c>
      <c r="K327" s="4"/>
      <c r="L327" s="8"/>
      <c r="N327" t="s">
        <v>67</v>
      </c>
      <c r="O327" s="9" t="s">
        <v>109</v>
      </c>
      <c r="P327" s="8"/>
      <c r="S327" s="9"/>
      <c r="U327" s="8" t="s">
        <v>67</v>
      </c>
      <c r="V327" t="s">
        <v>67</v>
      </c>
      <c r="W327" s="9" t="s">
        <v>67</v>
      </c>
      <c r="AD327" s="8" t="s">
        <v>67</v>
      </c>
      <c r="AF327" s="13"/>
      <c r="AG327" s="8" t="s">
        <v>67</v>
      </c>
      <c r="AI327" s="13"/>
      <c r="AJ327" t="s">
        <v>67</v>
      </c>
      <c r="AK327" t="s">
        <v>67</v>
      </c>
      <c r="AL327" t="s">
        <v>67</v>
      </c>
      <c r="AO327" t="s">
        <v>67</v>
      </c>
      <c r="AR327" t="s">
        <v>93</v>
      </c>
      <c r="AT327"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0.95454545454545459</v>
      </c>
    </row>
    <row r="328" spans="1:46" x14ac:dyDescent="0.3">
      <c r="A328" s="19">
        <v>315925</v>
      </c>
      <c r="B328" s="19" t="s">
        <v>64</v>
      </c>
      <c r="C328" s="707" t="s">
        <v>69</v>
      </c>
      <c r="D328" s="707" t="s">
        <v>139</v>
      </c>
      <c r="E328" s="707"/>
      <c r="F328" s="707"/>
      <c r="G328" s="6" t="s">
        <v>146</v>
      </c>
      <c r="H328" s="6"/>
      <c r="I328" s="358" t="s">
        <v>57</v>
      </c>
      <c r="J328" s="4" t="s">
        <v>134</v>
      </c>
      <c r="K328" s="4"/>
      <c r="L328" s="8"/>
      <c r="N328" t="s">
        <v>67</v>
      </c>
      <c r="O328" s="9"/>
      <c r="P328" s="8"/>
      <c r="S328" s="9"/>
      <c r="U328" s="8" t="s">
        <v>67</v>
      </c>
      <c r="V328" t="s">
        <v>67</v>
      </c>
      <c r="W328" s="9" t="s">
        <v>67</v>
      </c>
      <c r="AD328" s="8" t="s">
        <v>67</v>
      </c>
      <c r="AF328" s="13"/>
      <c r="AG328" s="8" t="s">
        <v>67</v>
      </c>
      <c r="AI328" s="13"/>
      <c r="AJ328" t="s">
        <v>74</v>
      </c>
      <c r="AK328" t="s">
        <v>74</v>
      </c>
      <c r="AL328" t="s">
        <v>74</v>
      </c>
      <c r="AO328" t="s">
        <v>74</v>
      </c>
      <c r="AR328" t="s">
        <v>67</v>
      </c>
      <c r="AT328"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0.63636363636363635</v>
      </c>
    </row>
    <row r="329" spans="1:46" x14ac:dyDescent="0.3">
      <c r="A329" s="19">
        <v>316025</v>
      </c>
      <c r="B329" s="19" t="s">
        <v>64</v>
      </c>
      <c r="C329" s="707" t="s">
        <v>86</v>
      </c>
      <c r="D329" s="707" t="s">
        <v>66</v>
      </c>
      <c r="E329" s="707"/>
      <c r="F329" s="707"/>
      <c r="G329" s="6" t="s">
        <v>163</v>
      </c>
      <c r="H329" s="6"/>
      <c r="I329" s="358" t="s">
        <v>71</v>
      </c>
      <c r="J329" s="4" t="s">
        <v>134</v>
      </c>
      <c r="K329" s="4"/>
      <c r="L329" s="8" t="s">
        <v>67</v>
      </c>
      <c r="M329" t="s">
        <v>67</v>
      </c>
      <c r="N329" t="s">
        <v>67</v>
      </c>
      <c r="O329" s="9"/>
      <c r="P329" s="8" t="s">
        <v>67</v>
      </c>
      <c r="Q329" t="s">
        <v>67</v>
      </c>
      <c r="R329" t="s">
        <v>67</v>
      </c>
      <c r="S329" s="9" t="s">
        <v>67</v>
      </c>
      <c r="U329" s="8" t="s">
        <v>67</v>
      </c>
      <c r="V329" t="s">
        <v>67</v>
      </c>
      <c r="W329" s="9" t="s">
        <v>67</v>
      </c>
      <c r="AD329" s="8" t="s">
        <v>67</v>
      </c>
      <c r="AE329" t="s">
        <v>67</v>
      </c>
      <c r="AF329" s="13"/>
      <c r="AG329" s="8" t="s">
        <v>74</v>
      </c>
      <c r="AI329" s="13"/>
      <c r="AJ329" t="s">
        <v>74</v>
      </c>
      <c r="AK329" t="s">
        <v>74</v>
      </c>
      <c r="AT329"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v>
      </c>
    </row>
    <row r="330" spans="1:46" x14ac:dyDescent="0.3">
      <c r="A330" s="19">
        <v>316125</v>
      </c>
      <c r="B330" s="19" t="s">
        <v>64</v>
      </c>
      <c r="C330" s="707" t="s">
        <v>65</v>
      </c>
      <c r="D330" s="707" t="s">
        <v>66</v>
      </c>
      <c r="E330" s="707"/>
      <c r="F330" s="707"/>
      <c r="G330" s="6" t="s">
        <v>145</v>
      </c>
      <c r="H330" s="6"/>
      <c r="I330" s="358" t="s">
        <v>57</v>
      </c>
      <c r="J330" s="4" t="s">
        <v>134</v>
      </c>
      <c r="K330" s="4"/>
      <c r="L330" s="8" t="s">
        <v>67</v>
      </c>
      <c r="M330" t="s">
        <v>67</v>
      </c>
      <c r="N330" t="s">
        <v>67</v>
      </c>
      <c r="O330" s="9"/>
      <c r="P330" s="8" t="s">
        <v>253</v>
      </c>
      <c r="S330" s="9"/>
      <c r="U330" s="8" t="s">
        <v>67</v>
      </c>
      <c r="V330" t="s">
        <v>67</v>
      </c>
      <c r="W330" s="9" t="s">
        <v>67</v>
      </c>
      <c r="AD330" s="8" t="s">
        <v>67</v>
      </c>
      <c r="AF330" s="13"/>
      <c r="AG330" s="8" t="s">
        <v>67</v>
      </c>
      <c r="AI330" s="13"/>
      <c r="AJ330" t="s">
        <v>74</v>
      </c>
      <c r="AK330" t="s">
        <v>74</v>
      </c>
      <c r="AT330"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v>
      </c>
    </row>
    <row r="331" spans="1:46" x14ac:dyDescent="0.3">
      <c r="A331" s="19">
        <v>316225</v>
      </c>
      <c r="B331" s="19" t="s">
        <v>64</v>
      </c>
      <c r="C331" s="707" t="s">
        <v>98</v>
      </c>
      <c r="D331" s="707" t="s">
        <v>139</v>
      </c>
      <c r="E331" s="707"/>
      <c r="F331" s="707"/>
      <c r="G331" s="6" t="s">
        <v>145</v>
      </c>
      <c r="H331" s="6"/>
      <c r="I331" s="358" t="s">
        <v>71</v>
      </c>
      <c r="J331" s="4" t="s">
        <v>134</v>
      </c>
      <c r="K331" s="4"/>
      <c r="L331" s="8"/>
      <c r="N331" t="s">
        <v>67</v>
      </c>
      <c r="O331" s="9"/>
      <c r="P331" s="8"/>
      <c r="S331" s="9"/>
      <c r="U331" s="8"/>
      <c r="W331" s="9"/>
      <c r="AD331" s="8" t="s">
        <v>254</v>
      </c>
      <c r="AF331" s="13"/>
      <c r="AG331" s="8"/>
      <c r="AI331" s="13"/>
      <c r="AT331"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332" spans="1:46" x14ac:dyDescent="0.3">
      <c r="A332" s="19">
        <v>316325</v>
      </c>
      <c r="B332" s="19" t="s">
        <v>64</v>
      </c>
      <c r="C332" s="707" t="s">
        <v>255</v>
      </c>
      <c r="D332" s="707" t="s">
        <v>191</v>
      </c>
      <c r="E332" s="707"/>
      <c r="F332" s="707"/>
      <c r="G332" s="6" t="s">
        <v>163</v>
      </c>
      <c r="H332" s="6"/>
      <c r="I332" s="358" t="s">
        <v>57</v>
      </c>
      <c r="J332" s="4" t="s">
        <v>134</v>
      </c>
      <c r="K332" s="4"/>
      <c r="L332" s="8"/>
      <c r="N332" t="s">
        <v>67</v>
      </c>
      <c r="O332" s="9"/>
      <c r="P332" s="8"/>
      <c r="S332" s="9"/>
      <c r="U332" s="8"/>
      <c r="W332" s="9" t="s">
        <v>67</v>
      </c>
      <c r="AD332" s="8" t="s">
        <v>67</v>
      </c>
      <c r="AE332" t="s">
        <v>67</v>
      </c>
      <c r="AF332" s="13"/>
      <c r="AG332" s="8" t="s">
        <v>67</v>
      </c>
      <c r="AI332" s="13"/>
      <c r="AJ332" t="s">
        <v>74</v>
      </c>
      <c r="AK332" t="s">
        <v>74</v>
      </c>
      <c r="AT332"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0.7142857142857143</v>
      </c>
    </row>
    <row r="333" spans="1:46" x14ac:dyDescent="0.3">
      <c r="A333" s="19">
        <v>316425</v>
      </c>
      <c r="B333" s="19" t="s">
        <v>64</v>
      </c>
      <c r="C333" s="707" t="s">
        <v>255</v>
      </c>
      <c r="D333" s="707" t="s">
        <v>191</v>
      </c>
      <c r="E333" s="707"/>
      <c r="F333" s="707"/>
      <c r="G333" s="6" t="s">
        <v>163</v>
      </c>
      <c r="H333" s="6"/>
      <c r="I333" s="358" t="s">
        <v>57</v>
      </c>
      <c r="J333" s="4" t="s">
        <v>134</v>
      </c>
      <c r="K333" s="4"/>
      <c r="L333" s="8"/>
      <c r="N333" t="s">
        <v>67</v>
      </c>
      <c r="O333" s="9"/>
      <c r="P333" s="8"/>
      <c r="S333" s="9"/>
      <c r="U333" s="8"/>
      <c r="W333" s="9" t="s">
        <v>67</v>
      </c>
      <c r="AD333" s="8" t="s">
        <v>67</v>
      </c>
      <c r="AE333" t="s">
        <v>67</v>
      </c>
      <c r="AF333" s="13"/>
      <c r="AG333" s="8" t="s">
        <v>67</v>
      </c>
      <c r="AI333" s="13"/>
      <c r="AJ333" t="s">
        <v>74</v>
      </c>
      <c r="AK333" t="s">
        <v>74</v>
      </c>
      <c r="AT333"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0.7142857142857143</v>
      </c>
    </row>
    <row r="334" spans="1:46" x14ac:dyDescent="0.3">
      <c r="A334" s="19">
        <v>316525</v>
      </c>
      <c r="B334" s="19" t="s">
        <v>68</v>
      </c>
      <c r="C334" s="707" t="s">
        <v>90</v>
      </c>
      <c r="D334" s="707" t="s">
        <v>91</v>
      </c>
      <c r="E334" s="707"/>
      <c r="F334" s="707"/>
      <c r="G334" s="6"/>
      <c r="H334" s="6"/>
      <c r="I334" s="358" t="s">
        <v>57</v>
      </c>
      <c r="J334" s="4" t="s">
        <v>134</v>
      </c>
      <c r="K334" s="4"/>
      <c r="L334" s="8" t="s">
        <v>67</v>
      </c>
      <c r="M334" t="s">
        <v>67</v>
      </c>
      <c r="N334" t="s">
        <v>67</v>
      </c>
      <c r="O334" s="9" t="s">
        <v>67</v>
      </c>
      <c r="P334" s="8" t="s">
        <v>67</v>
      </c>
      <c r="Q334" t="s">
        <v>67</v>
      </c>
      <c r="R334" t="s">
        <v>67</v>
      </c>
      <c r="S334" s="9" t="s">
        <v>67</v>
      </c>
      <c r="T334" t="s">
        <v>67</v>
      </c>
      <c r="U334" s="8"/>
      <c r="W334" s="9" t="s">
        <v>67</v>
      </c>
      <c r="X334" t="s">
        <v>251</v>
      </c>
      <c r="AD334" s="8" t="s">
        <v>74</v>
      </c>
      <c r="AF334" s="13"/>
      <c r="AG334" s="8" t="s">
        <v>74</v>
      </c>
      <c r="AI334" s="13"/>
      <c r="AJ334" t="s">
        <v>74</v>
      </c>
      <c r="AK334" t="s">
        <v>74</v>
      </c>
      <c r="AT334"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0.7142857142857143</v>
      </c>
    </row>
    <row r="335" spans="1:46" x14ac:dyDescent="0.3">
      <c r="A335" s="19">
        <v>316625</v>
      </c>
      <c r="B335" s="19" t="s">
        <v>68</v>
      </c>
      <c r="C335" s="707" t="s">
        <v>240</v>
      </c>
      <c r="D335" s="707" t="s">
        <v>111</v>
      </c>
      <c r="E335" s="707"/>
      <c r="F335" s="707"/>
      <c r="G335" s="6" t="s">
        <v>138</v>
      </c>
      <c r="H335" s="6"/>
      <c r="I335" s="358" t="s">
        <v>71</v>
      </c>
      <c r="J335" s="4" t="s">
        <v>134</v>
      </c>
      <c r="K335" s="4"/>
      <c r="L335" s="8" t="s">
        <v>67</v>
      </c>
      <c r="M335" t="s">
        <v>67</v>
      </c>
      <c r="N335" t="s">
        <v>67</v>
      </c>
      <c r="O335" s="9"/>
      <c r="P335" s="8" t="s">
        <v>67</v>
      </c>
      <c r="Q335" t="s">
        <v>67</v>
      </c>
      <c r="R335" t="s">
        <v>67</v>
      </c>
      <c r="S335" s="9" t="s">
        <v>67</v>
      </c>
      <c r="U335" s="440" t="s">
        <v>67</v>
      </c>
      <c r="V335" t="s">
        <v>67</v>
      </c>
      <c r="W335" s="9"/>
      <c r="X335" t="s">
        <v>67</v>
      </c>
      <c r="Y335" t="s">
        <v>67</v>
      </c>
      <c r="Z335" t="s">
        <v>67</v>
      </c>
      <c r="AA335" t="s">
        <v>67</v>
      </c>
      <c r="AB335" t="s">
        <v>67</v>
      </c>
      <c r="AD335" s="8" t="s">
        <v>67</v>
      </c>
      <c r="AE335" t="s">
        <v>67</v>
      </c>
      <c r="AF335" s="13"/>
      <c r="AG335" s="8" t="s">
        <v>74</v>
      </c>
      <c r="AI335" s="13"/>
      <c r="AJ335" t="s">
        <v>74</v>
      </c>
      <c r="AK335" t="s">
        <v>74</v>
      </c>
      <c r="AT335"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0.84210526315789469</v>
      </c>
    </row>
    <row r="336" spans="1:46" x14ac:dyDescent="0.3">
      <c r="A336" s="19">
        <v>316725</v>
      </c>
      <c r="B336" s="19" t="s">
        <v>68</v>
      </c>
      <c r="C336" s="707" t="s">
        <v>65</v>
      </c>
      <c r="D336" s="707" t="s">
        <v>70</v>
      </c>
      <c r="E336" s="707"/>
      <c r="F336" s="707"/>
      <c r="G336" s="6"/>
      <c r="H336" s="6"/>
      <c r="I336" s="548" t="s">
        <v>62</v>
      </c>
      <c r="J336" s="4" t="s">
        <v>134</v>
      </c>
      <c r="K336" s="4"/>
      <c r="L336" s="8" t="s">
        <v>74</v>
      </c>
      <c r="M336" t="s">
        <v>74</v>
      </c>
      <c r="N336" t="s">
        <v>74</v>
      </c>
      <c r="O336" s="9"/>
      <c r="P336" s="8" t="s">
        <v>256</v>
      </c>
      <c r="R336" t="s">
        <v>109</v>
      </c>
      <c r="S336" s="9"/>
      <c r="U336" s="8" t="s">
        <v>67</v>
      </c>
      <c r="V336" t="s">
        <v>67</v>
      </c>
      <c r="W336" s="9" t="s">
        <v>67</v>
      </c>
      <c r="Y336" t="s">
        <v>257</v>
      </c>
      <c r="AD336" s="8" t="s">
        <v>67</v>
      </c>
      <c r="AF336" s="13"/>
      <c r="AG336" s="8" t="s">
        <v>67</v>
      </c>
      <c r="AI336" s="13"/>
      <c r="AJ336" t="s">
        <v>74</v>
      </c>
      <c r="AK336" t="s">
        <v>74</v>
      </c>
      <c r="AT336"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0.5</v>
      </c>
    </row>
    <row r="337" spans="1:46" x14ac:dyDescent="0.3">
      <c r="A337" s="19">
        <v>316825</v>
      </c>
      <c r="B337" s="19" t="s">
        <v>68</v>
      </c>
      <c r="C337" s="707" t="s">
        <v>65</v>
      </c>
      <c r="D337" s="707" t="s">
        <v>70</v>
      </c>
      <c r="E337" s="707"/>
      <c r="F337" s="707"/>
      <c r="G337" s="6"/>
      <c r="H337" s="6"/>
      <c r="I337" s="6" t="s">
        <v>71</v>
      </c>
      <c r="J337" s="4" t="s">
        <v>134</v>
      </c>
      <c r="K337" s="4"/>
      <c r="L337" s="8" t="s">
        <v>67</v>
      </c>
      <c r="M337" t="s">
        <v>67</v>
      </c>
      <c r="N337" t="s">
        <v>67</v>
      </c>
      <c r="O337" s="9"/>
      <c r="P337" s="8"/>
      <c r="S337" s="9"/>
      <c r="U337" s="8" t="s">
        <v>67</v>
      </c>
      <c r="V337" t="s">
        <v>67</v>
      </c>
      <c r="W337" s="9" t="s">
        <v>67</v>
      </c>
      <c r="AD337" s="8" t="s">
        <v>67</v>
      </c>
      <c r="AF337" s="13"/>
      <c r="AG337" s="8" t="s">
        <v>74</v>
      </c>
      <c r="AI337" s="13"/>
      <c r="AJ337" t="s">
        <v>74</v>
      </c>
      <c r="AK337" t="s">
        <v>74</v>
      </c>
      <c r="AT337"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0.7</v>
      </c>
    </row>
    <row r="338" spans="1:46" x14ac:dyDescent="0.3">
      <c r="A338" s="19">
        <v>316925</v>
      </c>
      <c r="B338" s="19" t="s">
        <v>68</v>
      </c>
      <c r="C338" s="707" t="s">
        <v>80</v>
      </c>
      <c r="D338" s="707" t="s">
        <v>158</v>
      </c>
      <c r="E338" s="341">
        <v>45736</v>
      </c>
      <c r="F338" s="707"/>
      <c r="G338" s="6" t="s">
        <v>138</v>
      </c>
      <c r="H338" s="6"/>
      <c r="I338" s="358" t="s">
        <v>71</v>
      </c>
      <c r="J338" s="4" t="s">
        <v>134</v>
      </c>
      <c r="K338" s="4"/>
      <c r="L338" s="8" t="s">
        <v>67</v>
      </c>
      <c r="M338" t="s">
        <v>67</v>
      </c>
      <c r="N338" t="s">
        <v>67</v>
      </c>
      <c r="O338" s="9"/>
      <c r="P338" s="8"/>
      <c r="S338" s="9"/>
      <c r="T338" t="s">
        <v>67</v>
      </c>
      <c r="U338" s="8"/>
      <c r="W338" s="9" t="s">
        <v>67</v>
      </c>
      <c r="AC338" t="s">
        <v>67</v>
      </c>
      <c r="AD338" s="8" t="s">
        <v>67</v>
      </c>
      <c r="AF338" s="13"/>
      <c r="AG338" s="8" t="s">
        <v>67</v>
      </c>
      <c r="AI338" s="13"/>
      <c r="AJ338" t="s">
        <v>74</v>
      </c>
      <c r="AK338" t="s">
        <v>74</v>
      </c>
      <c r="AT338"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v>
      </c>
    </row>
    <row r="339" spans="1:46" x14ac:dyDescent="0.3">
      <c r="A339" s="19">
        <v>317025</v>
      </c>
      <c r="B339" s="19" t="s">
        <v>68</v>
      </c>
      <c r="C339" s="707" t="s">
        <v>65</v>
      </c>
      <c r="D339" s="707" t="s">
        <v>70</v>
      </c>
      <c r="E339" s="707"/>
      <c r="F339" s="707"/>
      <c r="G339" s="6" t="s">
        <v>138</v>
      </c>
      <c r="H339" s="6"/>
      <c r="I339" s="6" t="s">
        <v>71</v>
      </c>
      <c r="J339" s="4" t="s">
        <v>134</v>
      </c>
      <c r="K339" s="4"/>
      <c r="L339" s="8" t="s">
        <v>67</v>
      </c>
      <c r="M339" t="s">
        <v>67</v>
      </c>
      <c r="N339" t="s">
        <v>67</v>
      </c>
      <c r="O339" s="9"/>
      <c r="P339" s="8"/>
      <c r="S339" s="9"/>
      <c r="U339" s="8" t="s">
        <v>67</v>
      </c>
      <c r="V339" t="s">
        <v>67</v>
      </c>
      <c r="W339" s="9" t="s">
        <v>67</v>
      </c>
      <c r="AD339" s="8" t="s">
        <v>74</v>
      </c>
      <c r="AF339" s="13"/>
      <c r="AG339" s="8" t="s">
        <v>74</v>
      </c>
      <c r="AI339" s="13"/>
      <c r="AJ339" t="s">
        <v>74</v>
      </c>
      <c r="AK339" t="s">
        <v>74</v>
      </c>
      <c r="AT339"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0.6</v>
      </c>
    </row>
    <row r="340" spans="1:46" x14ac:dyDescent="0.3">
      <c r="A340" s="51">
        <v>317125</v>
      </c>
      <c r="B340" s="51" t="s">
        <v>64</v>
      </c>
      <c r="C340" s="707" t="s">
        <v>65</v>
      </c>
      <c r="D340" s="707" t="s">
        <v>139</v>
      </c>
      <c r="E340" s="52"/>
      <c r="F340" s="52"/>
      <c r="G340" s="340" t="s">
        <v>250</v>
      </c>
      <c r="H340" s="340"/>
      <c r="I340" s="358" t="s">
        <v>57</v>
      </c>
      <c r="J340" s="4" t="s">
        <v>134</v>
      </c>
      <c r="K340" s="4"/>
      <c r="L340" s="8" t="s">
        <v>67</v>
      </c>
      <c r="M340" t="s">
        <v>67</v>
      </c>
      <c r="N340" t="s">
        <v>67</v>
      </c>
      <c r="O340" s="9"/>
      <c r="P340" s="8" t="s">
        <v>67</v>
      </c>
      <c r="Q340" t="s">
        <v>67</v>
      </c>
      <c r="S340" s="9" t="s">
        <v>67</v>
      </c>
      <c r="U340" s="8" t="s">
        <v>67</v>
      </c>
      <c r="V340" t="s">
        <v>67</v>
      </c>
      <c r="W340" s="9" t="s">
        <v>67</v>
      </c>
      <c r="AD340" s="8" t="s">
        <v>74</v>
      </c>
      <c r="AF340" s="13"/>
      <c r="AG340" s="8" t="s">
        <v>74</v>
      </c>
      <c r="AI340" s="13"/>
      <c r="AJ340" t="s">
        <v>74</v>
      </c>
      <c r="AK340" t="s">
        <v>74</v>
      </c>
      <c r="AT340"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0.69230769230769229</v>
      </c>
    </row>
    <row r="341" spans="1:46" x14ac:dyDescent="0.3">
      <c r="A341" s="19">
        <v>317225</v>
      </c>
      <c r="B341" s="19" t="s">
        <v>187</v>
      </c>
      <c r="C341" s="707" t="s">
        <v>258</v>
      </c>
      <c r="D341" s="707" t="s">
        <v>259</v>
      </c>
      <c r="E341" s="707"/>
      <c r="F341" s="707"/>
      <c r="G341" s="205" t="s">
        <v>71</v>
      </c>
      <c r="H341" s="205"/>
      <c r="I341" s="358" t="s">
        <v>71</v>
      </c>
      <c r="J341" s="4" t="s">
        <v>134</v>
      </c>
      <c r="K341" s="4"/>
      <c r="L341" s="8" t="s">
        <v>67</v>
      </c>
      <c r="M341" t="s">
        <v>67</v>
      </c>
      <c r="N341" t="s">
        <v>67</v>
      </c>
      <c r="O341" s="9"/>
      <c r="P341" s="8"/>
      <c r="S341" s="9"/>
      <c r="U341" t="s">
        <v>67</v>
      </c>
      <c r="V341" t="s">
        <v>67</v>
      </c>
      <c r="W341" s="9" t="s">
        <v>67</v>
      </c>
      <c r="AD341" s="8" t="s">
        <v>67</v>
      </c>
      <c r="AF341" s="13"/>
      <c r="AG341" s="8" t="s">
        <v>67</v>
      </c>
      <c r="AI341" s="13"/>
      <c r="AJ341" t="s">
        <v>74</v>
      </c>
      <c r="AK341" t="s">
        <v>74</v>
      </c>
      <c r="AT341"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v>
      </c>
    </row>
    <row r="342" spans="1:46" x14ac:dyDescent="0.3">
      <c r="A342" s="19">
        <v>317325</v>
      </c>
      <c r="B342" s="19" t="s">
        <v>187</v>
      </c>
      <c r="C342" s="707" t="s">
        <v>258</v>
      </c>
      <c r="D342" s="707" t="s">
        <v>259</v>
      </c>
      <c r="E342" s="707"/>
      <c r="F342" s="707"/>
      <c r="G342" s="205" t="s">
        <v>71</v>
      </c>
      <c r="H342" s="205"/>
      <c r="I342" s="358" t="s">
        <v>71</v>
      </c>
      <c r="J342" s="4" t="s">
        <v>134</v>
      </c>
      <c r="K342" s="4"/>
      <c r="L342" s="8" t="s">
        <v>67</v>
      </c>
      <c r="M342" t="s">
        <v>67</v>
      </c>
      <c r="N342" t="s">
        <v>67</v>
      </c>
      <c r="O342" s="9"/>
      <c r="P342" s="8"/>
      <c r="S342" s="9"/>
      <c r="U342" t="s">
        <v>67</v>
      </c>
      <c r="V342" t="s">
        <v>67</v>
      </c>
      <c r="W342" s="9" t="s">
        <v>67</v>
      </c>
      <c r="AD342" s="8" t="s">
        <v>67</v>
      </c>
      <c r="AF342" s="13"/>
      <c r="AG342" s="8" t="s">
        <v>67</v>
      </c>
      <c r="AI342" s="13"/>
      <c r="AJ342" t="s">
        <v>74</v>
      </c>
      <c r="AK342" t="s">
        <v>74</v>
      </c>
      <c r="AT342"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v>
      </c>
    </row>
    <row r="343" spans="1:46" x14ac:dyDescent="0.3">
      <c r="A343" s="19">
        <v>317425</v>
      </c>
      <c r="B343" s="19" t="s">
        <v>204</v>
      </c>
      <c r="C343" s="707" t="s">
        <v>205</v>
      </c>
      <c r="D343" s="707" t="s">
        <v>73</v>
      </c>
      <c r="E343" s="707"/>
      <c r="F343" s="707"/>
      <c r="G343" s="6"/>
      <c r="H343" s="6"/>
      <c r="I343" s="225" t="s">
        <v>62</v>
      </c>
      <c r="J343" s="4" t="s">
        <v>9</v>
      </c>
      <c r="K343" s="4"/>
      <c r="L343" s="8"/>
      <c r="N343" t="s">
        <v>74</v>
      </c>
      <c r="O343" s="9"/>
      <c r="P343" s="8"/>
      <c r="S343" s="9"/>
      <c r="U343" s="8"/>
      <c r="W343" s="9" t="s">
        <v>74</v>
      </c>
      <c r="AD343" s="8" t="s">
        <v>74</v>
      </c>
      <c r="AE343" t="s">
        <v>74</v>
      </c>
      <c r="AF343" s="13"/>
      <c r="AG343" s="8" t="s">
        <v>74</v>
      </c>
      <c r="AI343" s="13"/>
      <c r="AJ343" t="s">
        <v>74</v>
      </c>
      <c r="AK343" t="s">
        <v>74</v>
      </c>
      <c r="AT343"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344" spans="1:46" x14ac:dyDescent="0.3">
      <c r="A344" s="51">
        <v>317525</v>
      </c>
      <c r="B344" s="51" t="s">
        <v>204</v>
      </c>
      <c r="C344" s="52" t="s">
        <v>260</v>
      </c>
      <c r="D344" s="707" t="s">
        <v>73</v>
      </c>
      <c r="E344" s="52"/>
      <c r="F344" s="52"/>
      <c r="G344" s="340"/>
      <c r="H344" s="340"/>
      <c r="I344" s="225" t="s">
        <v>62</v>
      </c>
      <c r="J344" s="4" t="s">
        <v>9</v>
      </c>
      <c r="K344" s="4"/>
      <c r="L344" s="8" t="s">
        <v>74</v>
      </c>
      <c r="M344" t="s">
        <v>74</v>
      </c>
      <c r="N344" t="s">
        <v>74</v>
      </c>
      <c r="O344" s="9"/>
      <c r="P344" s="8" t="s">
        <v>74</v>
      </c>
      <c r="Q344" t="s">
        <v>74</v>
      </c>
      <c r="R344" t="s">
        <v>74</v>
      </c>
      <c r="S344" s="9" t="s">
        <v>74</v>
      </c>
      <c r="U344" s="8"/>
      <c r="W344" s="9"/>
      <c r="Y344" t="s">
        <v>74</v>
      </c>
      <c r="Z344" t="s">
        <v>74</v>
      </c>
      <c r="AA344" t="s">
        <v>74</v>
      </c>
      <c r="AB344" t="s">
        <v>74</v>
      </c>
      <c r="AD344" s="8"/>
      <c r="AF344" s="13" t="s">
        <v>74</v>
      </c>
      <c r="AG344" s="8" t="s">
        <v>74</v>
      </c>
      <c r="AI344" s="13"/>
      <c r="AJ344" t="s">
        <v>74</v>
      </c>
      <c r="AK344" t="s">
        <v>74</v>
      </c>
      <c r="AT344"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345" spans="1:46" x14ac:dyDescent="0.3">
      <c r="A345" s="19">
        <v>317625</v>
      </c>
      <c r="B345" s="19" t="s">
        <v>68</v>
      </c>
      <c r="C345" s="707" t="s">
        <v>130</v>
      </c>
      <c r="D345" s="707" t="s">
        <v>70</v>
      </c>
      <c r="E345" s="707"/>
      <c r="F345" s="707"/>
      <c r="G345" s="6"/>
      <c r="H345" s="6"/>
      <c r="I345" s="6" t="s">
        <v>71</v>
      </c>
      <c r="J345" s="4" t="s">
        <v>134</v>
      </c>
      <c r="K345" s="4"/>
      <c r="L345" s="8"/>
      <c r="O345" s="9"/>
      <c r="P345" s="8"/>
      <c r="S345" s="9"/>
      <c r="U345" s="8"/>
      <c r="W345" s="9"/>
      <c r="AD345" s="8"/>
      <c r="AF345" s="13"/>
      <c r="AG345" s="8"/>
      <c r="AI345" s="13"/>
      <c r="AT345"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346" spans="1:46" x14ac:dyDescent="0.3">
      <c r="A346" s="19">
        <v>317725</v>
      </c>
      <c r="B346" s="19" t="s">
        <v>68</v>
      </c>
      <c r="C346" s="707" t="s">
        <v>131</v>
      </c>
      <c r="D346" s="707" t="s">
        <v>70</v>
      </c>
      <c r="E346" s="707"/>
      <c r="F346" s="707"/>
      <c r="G346" s="6"/>
      <c r="H346" s="6"/>
      <c r="I346" s="6" t="s">
        <v>71</v>
      </c>
      <c r="J346" s="4" t="s">
        <v>134</v>
      </c>
      <c r="K346" s="4"/>
      <c r="L346" s="8"/>
      <c r="O346" s="9"/>
      <c r="P346" s="8"/>
      <c r="S346" s="9"/>
      <c r="U346" s="8"/>
      <c r="W346" s="9"/>
      <c r="AD346" s="8"/>
      <c r="AF346" s="13"/>
      <c r="AG346" s="8"/>
      <c r="AI346" s="13"/>
      <c r="AT346"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347" spans="1:46" x14ac:dyDescent="0.3">
      <c r="A347" s="19">
        <v>317825</v>
      </c>
      <c r="B347" s="19" t="s">
        <v>68</v>
      </c>
      <c r="C347" s="707" t="s">
        <v>84</v>
      </c>
      <c r="D347" s="707" t="s">
        <v>85</v>
      </c>
      <c r="E347" s="707"/>
      <c r="F347" s="707"/>
      <c r="G347" s="6" t="s">
        <v>146</v>
      </c>
      <c r="H347" s="6"/>
      <c r="I347" s="358" t="s">
        <v>71</v>
      </c>
      <c r="J347" s="4" t="s">
        <v>134</v>
      </c>
      <c r="K347" s="4"/>
      <c r="L347" s="8" t="s">
        <v>67</v>
      </c>
      <c r="M347" t="s">
        <v>67</v>
      </c>
      <c r="N347" t="s">
        <v>67</v>
      </c>
      <c r="O347" s="9" t="s">
        <v>261</v>
      </c>
      <c r="P347" s="8" t="s">
        <v>67</v>
      </c>
      <c r="Q347" t="s">
        <v>262</v>
      </c>
      <c r="R347" t="s">
        <v>67</v>
      </c>
      <c r="S347" s="9" t="s">
        <v>67</v>
      </c>
      <c r="T347" t="s">
        <v>67</v>
      </c>
      <c r="U347" s="8" t="s">
        <v>67</v>
      </c>
      <c r="V347" t="s">
        <v>67</v>
      </c>
      <c r="W347" s="9" t="s">
        <v>67</v>
      </c>
      <c r="AD347" s="8" t="s">
        <v>67</v>
      </c>
      <c r="AE347" t="s">
        <v>67</v>
      </c>
      <c r="AF347" s="13"/>
      <c r="AG347" s="8" t="s">
        <v>74</v>
      </c>
      <c r="AI347" s="13"/>
      <c r="AJ347" t="s">
        <v>74</v>
      </c>
      <c r="AK347" t="s">
        <v>74</v>
      </c>
      <c r="AT347"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v>
      </c>
    </row>
    <row r="348" spans="1:46" x14ac:dyDescent="0.3">
      <c r="A348" s="19">
        <v>317925</v>
      </c>
      <c r="B348" s="19" t="s">
        <v>68</v>
      </c>
      <c r="C348" s="707" t="s">
        <v>155</v>
      </c>
      <c r="D348" s="707" t="s">
        <v>83</v>
      </c>
      <c r="E348" s="707"/>
      <c r="F348" s="707"/>
      <c r="G348" s="6" t="s">
        <v>163</v>
      </c>
      <c r="H348" s="6"/>
      <c r="I348" s="358" t="s">
        <v>71</v>
      </c>
      <c r="J348" s="4" t="s">
        <v>134</v>
      </c>
      <c r="K348" s="4"/>
      <c r="L348" s="8"/>
      <c r="N348" t="s">
        <v>67</v>
      </c>
      <c r="O348" s="9" t="s">
        <v>109</v>
      </c>
      <c r="P348" s="8"/>
      <c r="S348" s="9"/>
      <c r="U348" s="8"/>
      <c r="V348" t="s">
        <v>67</v>
      </c>
      <c r="W348" s="9"/>
      <c r="X348" t="s">
        <v>67</v>
      </c>
      <c r="Y348" t="s">
        <v>67</v>
      </c>
      <c r="Z348" t="s">
        <v>67</v>
      </c>
      <c r="AA348" t="s">
        <v>67</v>
      </c>
      <c r="AB348" t="s">
        <v>67</v>
      </c>
      <c r="AD348" s="8" t="s">
        <v>67</v>
      </c>
      <c r="AF348" s="13"/>
      <c r="AG348" s="8" t="s">
        <v>67</v>
      </c>
      <c r="AI348" s="13"/>
      <c r="AJ348" t="s">
        <v>74</v>
      </c>
      <c r="AK348" t="s">
        <v>74</v>
      </c>
      <c r="AT348"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0.81818181818181823</v>
      </c>
    </row>
    <row r="349" spans="1:46" x14ac:dyDescent="0.3">
      <c r="A349" s="19">
        <v>318025</v>
      </c>
      <c r="B349" s="19" t="s">
        <v>68</v>
      </c>
      <c r="C349" s="707" t="s">
        <v>86</v>
      </c>
      <c r="D349" s="707" t="s">
        <v>70</v>
      </c>
      <c r="E349" s="341">
        <v>45729</v>
      </c>
      <c r="F349" s="707"/>
      <c r="G349" s="6" t="s">
        <v>138</v>
      </c>
      <c r="H349" s="6"/>
      <c r="I349" s="358" t="s">
        <v>57</v>
      </c>
      <c r="J349" s="4" t="s">
        <v>134</v>
      </c>
      <c r="K349" s="4"/>
      <c r="L349" s="8" t="s">
        <v>67</v>
      </c>
      <c r="M349" t="s">
        <v>67</v>
      </c>
      <c r="N349" t="s">
        <v>67</v>
      </c>
      <c r="O349" s="9"/>
      <c r="P349" s="8" t="s">
        <v>263</v>
      </c>
      <c r="S349" s="9"/>
      <c r="U349" s="8" t="s">
        <v>67</v>
      </c>
      <c r="V349" t="s">
        <v>67</v>
      </c>
      <c r="W349" s="9" t="s">
        <v>67</v>
      </c>
      <c r="AD349" s="8" t="s">
        <v>67</v>
      </c>
      <c r="AF349" s="13"/>
      <c r="AG349" s="8" t="s">
        <v>67</v>
      </c>
      <c r="AI349" s="13"/>
      <c r="AJ349" t="s">
        <v>74</v>
      </c>
      <c r="AK349" t="s">
        <v>74</v>
      </c>
      <c r="AT349"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v>
      </c>
    </row>
    <row r="350" spans="1:46" x14ac:dyDescent="0.3">
      <c r="A350" s="19">
        <v>318125</v>
      </c>
      <c r="B350" s="19" t="s">
        <v>68</v>
      </c>
      <c r="C350" s="707" t="s">
        <v>86</v>
      </c>
      <c r="D350" s="707" t="s">
        <v>70</v>
      </c>
      <c r="E350" s="707"/>
      <c r="F350" s="707"/>
      <c r="G350" s="6" t="s">
        <v>138</v>
      </c>
      <c r="H350" s="6"/>
      <c r="I350" s="358" t="s">
        <v>57</v>
      </c>
      <c r="J350" s="4" t="s">
        <v>134</v>
      </c>
      <c r="K350" s="4"/>
      <c r="L350" s="8" t="s">
        <v>67</v>
      </c>
      <c r="M350" t="s">
        <v>67</v>
      </c>
      <c r="N350" t="s">
        <v>67</v>
      </c>
      <c r="O350" s="9"/>
      <c r="P350" s="8"/>
      <c r="S350" s="9"/>
      <c r="U350" s="8" t="s">
        <v>67</v>
      </c>
      <c r="V350" t="s">
        <v>67</v>
      </c>
      <c r="W350" s="9" t="s">
        <v>67</v>
      </c>
      <c r="AD350" s="8" t="s">
        <v>67</v>
      </c>
      <c r="AF350" s="13"/>
      <c r="AG350" s="8" t="s">
        <v>67</v>
      </c>
      <c r="AI350" s="13"/>
      <c r="AJ350" t="s">
        <v>74</v>
      </c>
      <c r="AK350" t="s">
        <v>74</v>
      </c>
      <c r="AT350"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v>
      </c>
    </row>
    <row r="351" spans="1:46" x14ac:dyDescent="0.3">
      <c r="A351" s="19">
        <v>318225</v>
      </c>
      <c r="B351" s="19" t="s">
        <v>68</v>
      </c>
      <c r="C351" s="707" t="s">
        <v>82</v>
      </c>
      <c r="D351" s="707" t="s">
        <v>83</v>
      </c>
      <c r="E351" s="707"/>
      <c r="F351" s="707"/>
      <c r="G351" s="6" t="s">
        <v>146</v>
      </c>
      <c r="H351" s="6"/>
      <c r="I351" s="358" t="s">
        <v>57</v>
      </c>
      <c r="J351" s="4" t="s">
        <v>134</v>
      </c>
      <c r="K351" s="4"/>
      <c r="L351" s="8" t="s">
        <v>67</v>
      </c>
      <c r="M351" t="s">
        <v>67</v>
      </c>
      <c r="N351" t="s">
        <v>67</v>
      </c>
      <c r="O351" s="9"/>
      <c r="P351" s="8" t="s">
        <v>67</v>
      </c>
      <c r="Q351" t="s">
        <v>67</v>
      </c>
      <c r="R351" t="s">
        <v>67</v>
      </c>
      <c r="S351" s="9" t="s">
        <v>67</v>
      </c>
      <c r="U351" s="8" t="s">
        <v>67</v>
      </c>
      <c r="V351" t="s">
        <v>67</v>
      </c>
      <c r="W351" s="9"/>
      <c r="X351" t="s">
        <v>67</v>
      </c>
      <c r="Y351" t="s">
        <v>67</v>
      </c>
      <c r="Z351" t="s">
        <v>67</v>
      </c>
      <c r="AA351" t="s">
        <v>67</v>
      </c>
      <c r="AB351" t="s">
        <v>67</v>
      </c>
      <c r="AD351" s="8" t="s">
        <v>67</v>
      </c>
      <c r="AE351" t="s">
        <v>67</v>
      </c>
      <c r="AF351" s="13" t="s">
        <v>67</v>
      </c>
      <c r="AG351" s="8" t="s">
        <v>67</v>
      </c>
      <c r="AH351" t="s">
        <v>67</v>
      </c>
      <c r="AI351" s="13"/>
      <c r="AJ351" t="s">
        <v>74</v>
      </c>
      <c r="AK351" t="s">
        <v>74</v>
      </c>
      <c r="AT351"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0.90476190476190477</v>
      </c>
    </row>
    <row r="352" spans="1:46" x14ac:dyDescent="0.3">
      <c r="A352" s="19">
        <v>318325</v>
      </c>
      <c r="B352" s="19" t="s">
        <v>68</v>
      </c>
      <c r="C352" s="707" t="s">
        <v>240</v>
      </c>
      <c r="D352" s="707" t="s">
        <v>111</v>
      </c>
      <c r="E352" s="707"/>
      <c r="F352" s="707"/>
      <c r="G352" s="6" t="s">
        <v>163</v>
      </c>
      <c r="H352" s="6"/>
      <c r="I352" s="358" t="s">
        <v>71</v>
      </c>
      <c r="J352" s="4" t="s">
        <v>134</v>
      </c>
      <c r="K352" s="4"/>
      <c r="L352" s="8" t="s">
        <v>67</v>
      </c>
      <c r="M352" t="s">
        <v>67</v>
      </c>
      <c r="N352" t="s">
        <v>67</v>
      </c>
      <c r="O352" s="9"/>
      <c r="P352" s="8"/>
      <c r="S352" s="9"/>
      <c r="U352" s="8"/>
      <c r="W352" s="9"/>
      <c r="X352" s="398" t="s">
        <v>67</v>
      </c>
      <c r="Y352" t="s">
        <v>67</v>
      </c>
      <c r="Z352" t="s">
        <v>67</v>
      </c>
      <c r="AA352" t="s">
        <v>67</v>
      </c>
      <c r="AB352" t="s">
        <v>67</v>
      </c>
      <c r="AD352" s="8" t="s">
        <v>67</v>
      </c>
      <c r="AF352" s="13"/>
      <c r="AG352" s="8" t="s">
        <v>67</v>
      </c>
      <c r="AI352" s="13"/>
      <c r="AJ352" t="s">
        <v>67</v>
      </c>
      <c r="AK352" t="s">
        <v>74</v>
      </c>
      <c r="AT352"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0.91666666666666663</v>
      </c>
    </row>
    <row r="353" spans="1:46" x14ac:dyDescent="0.3">
      <c r="A353" s="51">
        <v>318425</v>
      </c>
      <c r="B353" s="51" t="s">
        <v>68</v>
      </c>
      <c r="C353" s="52" t="s">
        <v>65</v>
      </c>
      <c r="D353" s="707" t="s">
        <v>70</v>
      </c>
      <c r="E353" s="52"/>
      <c r="F353" s="52"/>
      <c r="G353" s="340" t="s">
        <v>138</v>
      </c>
      <c r="H353" s="340"/>
      <c r="I353" s="358" t="s">
        <v>57</v>
      </c>
      <c r="J353" s="4" t="s">
        <v>134</v>
      </c>
      <c r="K353" s="4"/>
      <c r="L353" s="8" t="s">
        <v>67</v>
      </c>
      <c r="M353" t="s">
        <v>74</v>
      </c>
      <c r="N353" t="s">
        <v>75</v>
      </c>
      <c r="O353" s="9"/>
      <c r="P353" s="8" t="s">
        <v>264</v>
      </c>
      <c r="S353" s="9"/>
      <c r="U353" s="8" t="s">
        <v>74</v>
      </c>
      <c r="V353" t="s">
        <v>74</v>
      </c>
      <c r="W353" s="9" t="s">
        <v>93</v>
      </c>
      <c r="AD353" s="8" t="s">
        <v>74</v>
      </c>
      <c r="AF353" s="13"/>
      <c r="AG353" s="8" t="s">
        <v>74</v>
      </c>
      <c r="AI353" s="13"/>
      <c r="AJ353" t="s">
        <v>74</v>
      </c>
      <c r="AK353" t="s">
        <v>74</v>
      </c>
      <c r="AT353"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0.155</v>
      </c>
    </row>
    <row r="354" spans="1:46" x14ac:dyDescent="0.3">
      <c r="A354" s="19">
        <v>318525</v>
      </c>
      <c r="B354" s="19" t="s">
        <v>64</v>
      </c>
      <c r="C354" s="707" t="s">
        <v>156</v>
      </c>
      <c r="D354" s="707" t="s">
        <v>78</v>
      </c>
      <c r="E354" s="707"/>
      <c r="F354" s="707"/>
      <c r="G354" s="6" t="s">
        <v>163</v>
      </c>
      <c r="H354" s="6"/>
      <c r="I354" s="457" t="s">
        <v>71</v>
      </c>
      <c r="J354" s="4" t="s">
        <v>134</v>
      </c>
      <c r="K354" s="4"/>
      <c r="L354" s="8"/>
      <c r="N354" t="s">
        <v>67</v>
      </c>
      <c r="O354" s="9"/>
      <c r="P354" s="8"/>
      <c r="S354" s="9"/>
      <c r="U354" s="8" t="s">
        <v>67</v>
      </c>
      <c r="V354" t="s">
        <v>67</v>
      </c>
      <c r="W354" s="9" t="s">
        <v>67</v>
      </c>
      <c r="AD354" s="8" t="s">
        <v>67</v>
      </c>
      <c r="AF354" s="13"/>
      <c r="AG354" s="8" t="s">
        <v>67</v>
      </c>
      <c r="AI354" s="13"/>
      <c r="AJ354" t="s">
        <v>74</v>
      </c>
      <c r="AK354" t="s">
        <v>74</v>
      </c>
      <c r="AT354"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0.75</v>
      </c>
    </row>
    <row r="355" spans="1:46" x14ac:dyDescent="0.3">
      <c r="A355" s="19">
        <v>318625</v>
      </c>
      <c r="B355" s="19" t="s">
        <v>64</v>
      </c>
      <c r="C355" s="707" t="s">
        <v>217</v>
      </c>
      <c r="D355" s="707" t="s">
        <v>218</v>
      </c>
      <c r="E355" s="707"/>
      <c r="F355" s="707"/>
      <c r="G355" s="6" t="s">
        <v>146</v>
      </c>
      <c r="H355" s="6"/>
      <c r="I355" s="358" t="s">
        <v>57</v>
      </c>
      <c r="J355" s="4" t="s">
        <v>211</v>
      </c>
      <c r="K355" s="4"/>
      <c r="L355" s="8"/>
      <c r="N355" t="s">
        <v>67</v>
      </c>
      <c r="O355" s="9"/>
      <c r="P355" s="8" t="s">
        <v>67</v>
      </c>
      <c r="Q355" t="s">
        <v>67</v>
      </c>
      <c r="R355" t="s">
        <v>67</v>
      </c>
      <c r="S355" s="9" t="s">
        <v>67</v>
      </c>
      <c r="U355" s="8" t="s">
        <v>67</v>
      </c>
      <c r="V355" t="s">
        <v>67</v>
      </c>
      <c r="W355" s="9"/>
      <c r="X355" t="s">
        <v>67</v>
      </c>
      <c r="Y355" t="s">
        <v>67</v>
      </c>
      <c r="Z355" t="s">
        <v>67</v>
      </c>
      <c r="AA355" t="s">
        <v>67</v>
      </c>
      <c r="AD355" s="8" t="s">
        <v>67</v>
      </c>
      <c r="AE355" t="s">
        <v>67</v>
      </c>
      <c r="AF355" s="13"/>
      <c r="AG355" s="8" t="s">
        <v>74</v>
      </c>
      <c r="AI355" s="13"/>
      <c r="AJ355" t="s">
        <v>74</v>
      </c>
      <c r="AK355" t="s">
        <v>74</v>
      </c>
      <c r="AT355"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0.8125</v>
      </c>
    </row>
    <row r="356" spans="1:46" x14ac:dyDescent="0.3">
      <c r="A356" s="19">
        <v>318725</v>
      </c>
      <c r="B356" s="19" t="s">
        <v>64</v>
      </c>
      <c r="C356" s="707" t="s">
        <v>80</v>
      </c>
      <c r="D356" s="707" t="s">
        <v>81</v>
      </c>
      <c r="E356" s="707"/>
      <c r="F356" s="707"/>
      <c r="G356" s="6"/>
      <c r="H356" s="6"/>
      <c r="I356" s="548" t="s">
        <v>71</v>
      </c>
      <c r="J356" s="4" t="s">
        <v>134</v>
      </c>
      <c r="K356" s="4"/>
      <c r="L356" s="8" t="s">
        <v>67</v>
      </c>
      <c r="M356" t="s">
        <v>67</v>
      </c>
      <c r="N356" t="s">
        <v>67</v>
      </c>
      <c r="O356" s="9" t="s">
        <v>74</v>
      </c>
      <c r="P356" s="8" t="s">
        <v>67</v>
      </c>
      <c r="Q356" t="s">
        <v>67</v>
      </c>
      <c r="R356" t="s">
        <v>67</v>
      </c>
      <c r="S356" s="9" t="s">
        <v>67</v>
      </c>
      <c r="T356" t="s">
        <v>67</v>
      </c>
      <c r="U356" s="8" t="s">
        <v>67</v>
      </c>
      <c r="V356" t="s">
        <v>67</v>
      </c>
      <c r="W356" s="9" t="s">
        <v>67</v>
      </c>
      <c r="AD356" s="8" t="s">
        <v>74</v>
      </c>
      <c r="AF356" s="13"/>
      <c r="AG356" s="8" t="s">
        <v>74</v>
      </c>
      <c r="AI356" s="13"/>
      <c r="AJ356" t="s">
        <v>74</v>
      </c>
      <c r="AK356" t="s">
        <v>74</v>
      </c>
      <c r="AT356"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0.6875</v>
      </c>
    </row>
    <row r="357" spans="1:46" x14ac:dyDescent="0.3">
      <c r="A357" s="19">
        <v>318825</v>
      </c>
      <c r="B357" s="19" t="s">
        <v>64</v>
      </c>
      <c r="C357" s="707" t="s">
        <v>86</v>
      </c>
      <c r="D357" s="707" t="s">
        <v>66</v>
      </c>
      <c r="E357" s="707"/>
      <c r="F357" s="707"/>
      <c r="G357" s="6" t="s">
        <v>146</v>
      </c>
      <c r="H357" s="6"/>
      <c r="I357" s="358" t="s">
        <v>57</v>
      </c>
      <c r="J357" s="4" t="s">
        <v>211</v>
      </c>
      <c r="K357" s="4"/>
      <c r="L357" s="8" t="s">
        <v>67</v>
      </c>
      <c r="M357" t="s">
        <v>67</v>
      </c>
      <c r="N357" t="s">
        <v>67</v>
      </c>
      <c r="O357" s="9"/>
      <c r="P357" s="8"/>
      <c r="S357" s="9"/>
      <c r="U357" s="8" t="s">
        <v>67</v>
      </c>
      <c r="V357" t="s">
        <v>67</v>
      </c>
      <c r="W357" s="9" t="s">
        <v>67</v>
      </c>
      <c r="AD357" s="8" t="s">
        <v>67</v>
      </c>
      <c r="AE357" t="s">
        <v>67</v>
      </c>
      <c r="AF357" s="13"/>
      <c r="AG357" s="8" t="s">
        <v>67</v>
      </c>
      <c r="AH357" t="s">
        <v>67</v>
      </c>
      <c r="AI357" s="13"/>
      <c r="AJ357" t="s">
        <v>67</v>
      </c>
      <c r="AK357" t="s">
        <v>67</v>
      </c>
      <c r="AT357"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358" spans="1:46" x14ac:dyDescent="0.3">
      <c r="A358" s="19">
        <v>318925</v>
      </c>
      <c r="B358" s="19" t="s">
        <v>64</v>
      </c>
      <c r="C358" s="707" t="s">
        <v>86</v>
      </c>
      <c r="D358" s="707" t="s">
        <v>66</v>
      </c>
      <c r="E358" s="707"/>
      <c r="F358" s="707"/>
      <c r="G358" s="6" t="s">
        <v>163</v>
      </c>
      <c r="H358" s="6"/>
      <c r="I358" s="358" t="s">
        <v>57</v>
      </c>
      <c r="J358" s="4" t="s">
        <v>134</v>
      </c>
      <c r="K358" s="4"/>
      <c r="L358" s="8" t="s">
        <v>67</v>
      </c>
      <c r="M358" t="s">
        <v>67</v>
      </c>
      <c r="N358" t="s">
        <v>67</v>
      </c>
      <c r="O358" s="9"/>
      <c r="P358" s="8"/>
      <c r="S358" s="9"/>
      <c r="U358" s="8" t="s">
        <v>67</v>
      </c>
      <c r="V358" t="s">
        <v>67</v>
      </c>
      <c r="W358" t="s">
        <v>67</v>
      </c>
      <c r="AD358" s="8" t="s">
        <v>67</v>
      </c>
      <c r="AF358" s="13"/>
      <c r="AG358" s="8" t="s">
        <v>67</v>
      </c>
      <c r="AI358" s="13"/>
      <c r="AJ358" t="s">
        <v>67</v>
      </c>
      <c r="AK358" t="s">
        <v>67</v>
      </c>
      <c r="AT358"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359" spans="1:46" x14ac:dyDescent="0.3">
      <c r="A359" s="19">
        <v>319025</v>
      </c>
      <c r="B359" s="19" t="s">
        <v>64</v>
      </c>
      <c r="C359" s="707" t="s">
        <v>86</v>
      </c>
      <c r="D359" s="707" t="s">
        <v>116</v>
      </c>
      <c r="E359" s="707"/>
      <c r="F359" s="707"/>
      <c r="G359" s="6" t="s">
        <v>163</v>
      </c>
      <c r="H359" s="6"/>
      <c r="I359" s="358" t="s">
        <v>57</v>
      </c>
      <c r="J359" s="4" t="s">
        <v>134</v>
      </c>
      <c r="K359" s="4"/>
      <c r="L359" s="8" t="s">
        <v>67</v>
      </c>
      <c r="M359" t="s">
        <v>67</v>
      </c>
      <c r="N359" t="s">
        <v>67</v>
      </c>
      <c r="O359" s="9"/>
      <c r="P359" s="8"/>
      <c r="S359" s="9"/>
      <c r="U359" s="8" t="s">
        <v>67</v>
      </c>
      <c r="V359" t="s">
        <v>67</v>
      </c>
      <c r="W359" s="9" t="s">
        <v>67</v>
      </c>
      <c r="AD359" s="8" t="s">
        <v>67</v>
      </c>
      <c r="AF359" s="13"/>
      <c r="AG359" s="8" t="s">
        <v>67</v>
      </c>
      <c r="AI359" s="13"/>
      <c r="AJ359" t="s">
        <v>74</v>
      </c>
      <c r="AK359" t="s">
        <v>74</v>
      </c>
      <c r="AT359"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v>
      </c>
    </row>
    <row r="360" spans="1:46" x14ac:dyDescent="0.3">
      <c r="A360" s="19">
        <v>319125</v>
      </c>
      <c r="B360" s="19" t="s">
        <v>64</v>
      </c>
      <c r="C360" s="707" t="s">
        <v>86</v>
      </c>
      <c r="D360" s="707" t="s">
        <v>116</v>
      </c>
      <c r="E360" s="707"/>
      <c r="F360" s="707"/>
      <c r="G360" s="6" t="s">
        <v>163</v>
      </c>
      <c r="H360" s="6"/>
      <c r="I360" s="358" t="s">
        <v>57</v>
      </c>
      <c r="J360" s="4" t="s">
        <v>134</v>
      </c>
      <c r="K360" s="4"/>
      <c r="L360" s="8" t="s">
        <v>67</v>
      </c>
      <c r="M360" t="s">
        <v>67</v>
      </c>
      <c r="N360" t="s">
        <v>67</v>
      </c>
      <c r="O360" s="9"/>
      <c r="P360" s="8"/>
      <c r="S360" s="9"/>
      <c r="U360" s="8" t="s">
        <v>67</v>
      </c>
      <c r="V360" t="s">
        <v>67</v>
      </c>
      <c r="W360" s="9" t="s">
        <v>67</v>
      </c>
      <c r="AD360" s="8" t="s">
        <v>67</v>
      </c>
      <c r="AF360" s="13"/>
      <c r="AG360" s="8" t="s">
        <v>67</v>
      </c>
      <c r="AI360" s="13"/>
      <c r="AJ360" t="s">
        <v>74</v>
      </c>
      <c r="AK360" t="s">
        <v>74</v>
      </c>
      <c r="AT360"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v>
      </c>
    </row>
    <row r="361" spans="1:46" x14ac:dyDescent="0.3">
      <c r="A361" s="19">
        <v>319225</v>
      </c>
      <c r="B361" s="19" t="s">
        <v>64</v>
      </c>
      <c r="C361" s="707" t="s">
        <v>84</v>
      </c>
      <c r="D361" s="707" t="s">
        <v>116</v>
      </c>
      <c r="E361" s="707"/>
      <c r="F361" s="707"/>
      <c r="G361" s="6" t="s">
        <v>163</v>
      </c>
      <c r="H361" s="6"/>
      <c r="I361" s="358" t="s">
        <v>57</v>
      </c>
      <c r="J361" s="4"/>
      <c r="K361" s="4"/>
      <c r="L361" s="8" t="s">
        <v>67</v>
      </c>
      <c r="M361" t="s">
        <v>67</v>
      </c>
      <c r="N361" t="s">
        <v>67</v>
      </c>
      <c r="O361" s="9" t="s">
        <v>67</v>
      </c>
      <c r="P361" s="8"/>
      <c r="S361" s="9"/>
      <c r="T361" t="s">
        <v>67</v>
      </c>
      <c r="U361" s="8" t="s">
        <v>67</v>
      </c>
      <c r="V361" t="s">
        <v>67</v>
      </c>
      <c r="W361" s="9"/>
      <c r="X361" t="s">
        <v>67</v>
      </c>
      <c r="Y361" t="s">
        <v>67</v>
      </c>
      <c r="Z361" t="s">
        <v>67</v>
      </c>
      <c r="AA361" t="s">
        <v>67</v>
      </c>
      <c r="AB361" t="s">
        <v>67</v>
      </c>
      <c r="AD361" s="8" t="s">
        <v>74</v>
      </c>
      <c r="AF361" s="13"/>
      <c r="AG361" s="8" t="s">
        <v>74</v>
      </c>
      <c r="AI361" s="13"/>
      <c r="AJ361" t="s">
        <v>74</v>
      </c>
      <c r="AK361" t="s">
        <v>74</v>
      </c>
      <c r="AT361"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0.75</v>
      </c>
    </row>
    <row r="362" spans="1:46" x14ac:dyDescent="0.3">
      <c r="A362" s="19">
        <v>319325</v>
      </c>
      <c r="B362" s="19" t="s">
        <v>64</v>
      </c>
      <c r="C362" s="707" t="s">
        <v>217</v>
      </c>
      <c r="D362" s="707" t="s">
        <v>218</v>
      </c>
      <c r="E362" s="707"/>
      <c r="F362" s="707"/>
      <c r="G362" s="6" t="s">
        <v>146</v>
      </c>
      <c r="H362" s="6"/>
      <c r="I362" s="358" t="s">
        <v>71</v>
      </c>
      <c r="J362" s="4" t="s">
        <v>211</v>
      </c>
      <c r="K362" s="4"/>
      <c r="L362" s="8"/>
      <c r="N362" t="s">
        <v>67</v>
      </c>
      <c r="O362" s="444"/>
      <c r="P362" s="8" t="s">
        <v>265</v>
      </c>
      <c r="S362" s="9"/>
      <c r="U362" s="8" t="s">
        <v>67</v>
      </c>
      <c r="V362" t="s">
        <v>67</v>
      </c>
      <c r="W362" s="9"/>
      <c r="X362" t="s">
        <v>67</v>
      </c>
      <c r="Y362" t="s">
        <v>67</v>
      </c>
      <c r="Z362" t="s">
        <v>67</v>
      </c>
      <c r="AA362" t="s">
        <v>67</v>
      </c>
      <c r="AD362" s="8" t="s">
        <v>67</v>
      </c>
      <c r="AE362" t="s">
        <v>67</v>
      </c>
      <c r="AF362" s="13"/>
      <c r="AG362" s="8" t="s">
        <v>74</v>
      </c>
      <c r="AI362" s="13"/>
      <c r="AJ362" t="s">
        <v>74</v>
      </c>
      <c r="AK362" t="s">
        <v>74</v>
      </c>
      <c r="AT362"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0.75</v>
      </c>
    </row>
    <row r="363" spans="1:46" x14ac:dyDescent="0.3">
      <c r="A363" s="19">
        <v>319425</v>
      </c>
      <c r="B363" s="19" t="s">
        <v>64</v>
      </c>
      <c r="C363" s="707" t="s">
        <v>69</v>
      </c>
      <c r="D363" s="707" t="s">
        <v>66</v>
      </c>
      <c r="E363" s="707"/>
      <c r="F363" s="707"/>
      <c r="G363" s="6" t="s">
        <v>266</v>
      </c>
      <c r="H363" s="6"/>
      <c r="I363" s="358" t="s">
        <v>71</v>
      </c>
      <c r="J363" s="4" t="s">
        <v>134</v>
      </c>
      <c r="K363" s="4"/>
      <c r="L363" s="8" t="s">
        <v>67</v>
      </c>
      <c r="M363" t="s">
        <v>67</v>
      </c>
      <c r="N363" t="s">
        <v>67</v>
      </c>
      <c r="O363" s="9"/>
      <c r="P363" s="8"/>
      <c r="S363" s="9"/>
      <c r="U363" s="8" t="s">
        <v>67</v>
      </c>
      <c r="V363" t="s">
        <v>67</v>
      </c>
      <c r="W363" s="9" t="s">
        <v>67</v>
      </c>
      <c r="AD363" s="8" t="s">
        <v>74</v>
      </c>
      <c r="AF363" s="13"/>
      <c r="AG363" s="8" t="s">
        <v>74</v>
      </c>
      <c r="AI363" s="13"/>
      <c r="AJ363" t="s">
        <v>74</v>
      </c>
      <c r="AK363" t="s">
        <v>74</v>
      </c>
      <c r="AP363" t="s">
        <v>93</v>
      </c>
      <c r="AT363"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0.59090909090909094</v>
      </c>
    </row>
    <row r="364" spans="1:46" x14ac:dyDescent="0.3">
      <c r="A364" s="19">
        <v>319525</v>
      </c>
      <c r="B364" s="19" t="s">
        <v>64</v>
      </c>
      <c r="C364" s="707" t="s">
        <v>65</v>
      </c>
      <c r="D364" s="707" t="s">
        <v>66</v>
      </c>
      <c r="E364" s="707"/>
      <c r="F364" s="707"/>
      <c r="G364" s="6" t="s">
        <v>145</v>
      </c>
      <c r="H364" s="582">
        <v>45863</v>
      </c>
      <c r="I364" s="358" t="s">
        <v>57</v>
      </c>
      <c r="J364" s="4" t="s">
        <v>134</v>
      </c>
      <c r="K364" s="4"/>
      <c r="L364" s="8" t="s">
        <v>67</v>
      </c>
      <c r="M364" t="s">
        <v>67</v>
      </c>
      <c r="N364" t="s">
        <v>67</v>
      </c>
      <c r="O364" s="9"/>
      <c r="P364" s="8" t="s">
        <v>67</v>
      </c>
      <c r="Q364" t="s">
        <v>67</v>
      </c>
      <c r="S364" s="9" t="s">
        <v>67</v>
      </c>
      <c r="U364" s="8" t="s">
        <v>67</v>
      </c>
      <c r="V364" t="s">
        <v>67</v>
      </c>
      <c r="W364" s="9" t="s">
        <v>67</v>
      </c>
      <c r="AD364" s="8"/>
      <c r="AF364" s="13" t="s">
        <v>67</v>
      </c>
      <c r="AG364" s="8" t="s">
        <v>67</v>
      </c>
      <c r="AH364" t="s">
        <v>67</v>
      </c>
      <c r="AI364" s="13"/>
      <c r="AJ364" t="s">
        <v>67</v>
      </c>
      <c r="AK364" t="s">
        <v>67</v>
      </c>
      <c r="AT364"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365" spans="1:46" x14ac:dyDescent="0.3">
      <c r="A365" s="19">
        <v>319625</v>
      </c>
      <c r="B365" s="19" t="s">
        <v>64</v>
      </c>
      <c r="C365" s="707" t="s">
        <v>86</v>
      </c>
      <c r="D365" s="707" t="s">
        <v>160</v>
      </c>
      <c r="E365" s="707"/>
      <c r="F365" s="707"/>
      <c r="G365" s="6"/>
      <c r="H365" s="6"/>
      <c r="I365" s="358" t="s">
        <v>71</v>
      </c>
      <c r="J365" s="4" t="s">
        <v>134</v>
      </c>
      <c r="K365" s="4"/>
      <c r="L365" s="8" t="s">
        <v>67</v>
      </c>
      <c r="M365" t="s">
        <v>67</v>
      </c>
      <c r="N365" t="s">
        <v>67</v>
      </c>
      <c r="O365" s="9"/>
      <c r="P365" s="8"/>
      <c r="S365" s="9"/>
      <c r="U365" s="8" t="s">
        <v>67</v>
      </c>
      <c r="V365" t="s">
        <v>67</v>
      </c>
      <c r="W365" s="9" t="s">
        <v>67</v>
      </c>
      <c r="AD365" s="8" t="s">
        <v>67</v>
      </c>
      <c r="AF365" s="13"/>
      <c r="AG365" s="8" t="s">
        <v>67</v>
      </c>
      <c r="AI365" s="13"/>
      <c r="AJ365" t="s">
        <v>67</v>
      </c>
      <c r="AK365" t="s">
        <v>67</v>
      </c>
      <c r="AT365"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366" spans="1:46" x14ac:dyDescent="0.3">
      <c r="A366" s="19">
        <v>319725</v>
      </c>
      <c r="B366" s="19" t="s">
        <v>68</v>
      </c>
      <c r="C366" s="707" t="s">
        <v>86</v>
      </c>
      <c r="D366" s="707" t="s">
        <v>87</v>
      </c>
      <c r="E366" s="707"/>
      <c r="F366" s="707"/>
      <c r="G366" s="6" t="s">
        <v>146</v>
      </c>
      <c r="H366" s="6"/>
      <c r="I366" s="358" t="s">
        <v>57</v>
      </c>
      <c r="J366" s="4" t="s">
        <v>134</v>
      </c>
      <c r="K366" s="4"/>
      <c r="L366" s="8" t="s">
        <v>67</v>
      </c>
      <c r="M366" t="s">
        <v>67</v>
      </c>
      <c r="N366" t="s">
        <v>67</v>
      </c>
      <c r="O366" s="9"/>
      <c r="P366" s="8"/>
      <c r="S366" s="9"/>
      <c r="U366" s="8" t="s">
        <v>67</v>
      </c>
      <c r="V366" t="s">
        <v>67</v>
      </c>
      <c r="W366" t="s">
        <v>67</v>
      </c>
      <c r="AD366" s="8" t="s">
        <v>74</v>
      </c>
      <c r="AF366" s="13"/>
      <c r="AG366" s="8" t="s">
        <v>67</v>
      </c>
      <c r="AH366" t="s">
        <v>67</v>
      </c>
      <c r="AI366" s="13"/>
      <c r="AJ366" t="s">
        <v>74</v>
      </c>
      <c r="AK366" t="s">
        <v>74</v>
      </c>
      <c r="AT366"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0.72727272727272729</v>
      </c>
    </row>
    <row r="367" spans="1:46" x14ac:dyDescent="0.3">
      <c r="A367" s="19">
        <v>319825</v>
      </c>
      <c r="B367" s="19" t="s">
        <v>68</v>
      </c>
      <c r="C367" s="707" t="s">
        <v>86</v>
      </c>
      <c r="D367" s="707" t="s">
        <v>70</v>
      </c>
      <c r="E367" s="707"/>
      <c r="F367" s="707"/>
      <c r="G367" s="6"/>
      <c r="H367" s="6"/>
      <c r="I367" s="358" t="s">
        <v>71</v>
      </c>
      <c r="J367" s="4" t="s">
        <v>134</v>
      </c>
      <c r="K367" s="4"/>
      <c r="L367" s="8" t="s">
        <v>67</v>
      </c>
      <c r="M367" t="s">
        <v>67</v>
      </c>
      <c r="N367" t="s">
        <v>67</v>
      </c>
      <c r="O367" s="9"/>
      <c r="P367" s="8"/>
      <c r="S367" s="9"/>
      <c r="U367" s="8" t="s">
        <v>67</v>
      </c>
      <c r="V367" t="s">
        <v>67</v>
      </c>
      <c r="W367" s="9" t="s">
        <v>67</v>
      </c>
      <c r="AD367" s="8" t="s">
        <v>67</v>
      </c>
      <c r="AE367" t="s">
        <v>67</v>
      </c>
      <c r="AF367" s="13"/>
      <c r="AG367" s="8" t="s">
        <v>74</v>
      </c>
      <c r="AI367" s="13"/>
      <c r="AJ367" t="s">
        <v>74</v>
      </c>
      <c r="AK367" t="s">
        <v>74</v>
      </c>
      <c r="AT367"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0.72727272727272729</v>
      </c>
    </row>
    <row r="368" spans="1:46" x14ac:dyDescent="0.3">
      <c r="A368" s="19">
        <v>319925</v>
      </c>
      <c r="B368" s="19" t="s">
        <v>68</v>
      </c>
      <c r="C368" s="707" t="s">
        <v>86</v>
      </c>
      <c r="D368" s="707" t="s">
        <v>70</v>
      </c>
      <c r="E368" s="707"/>
      <c r="F368" s="707"/>
      <c r="G368" s="6" t="s">
        <v>146</v>
      </c>
      <c r="H368" s="6"/>
      <c r="I368" s="358" t="s">
        <v>57</v>
      </c>
      <c r="J368" s="4" t="s">
        <v>134</v>
      </c>
      <c r="K368" s="4"/>
      <c r="L368" s="8" t="s">
        <v>67</v>
      </c>
      <c r="M368" t="s">
        <v>67</v>
      </c>
      <c r="N368" t="s">
        <v>67</v>
      </c>
      <c r="O368" s="9"/>
      <c r="P368" s="8"/>
      <c r="S368" s="9"/>
      <c r="U368" s="8" t="s">
        <v>67</v>
      </c>
      <c r="V368" t="s">
        <v>67</v>
      </c>
      <c r="W368" s="9" t="s">
        <v>67</v>
      </c>
      <c r="AD368" s="8" t="s">
        <v>67</v>
      </c>
      <c r="AE368" t="s">
        <v>67</v>
      </c>
      <c r="AF368" s="13"/>
      <c r="AG368" s="8" t="s">
        <v>74</v>
      </c>
      <c r="AI368" s="13"/>
      <c r="AJ368" t="s">
        <v>74</v>
      </c>
      <c r="AK368" t="s">
        <v>74</v>
      </c>
      <c r="AT368"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0.72727272727272729</v>
      </c>
    </row>
    <row r="369" spans="1:46" x14ac:dyDescent="0.3">
      <c r="A369" s="19">
        <v>320025</v>
      </c>
      <c r="B369" s="19" t="s">
        <v>68</v>
      </c>
      <c r="C369" s="707" t="s">
        <v>65</v>
      </c>
      <c r="D369" s="707" t="s">
        <v>70</v>
      </c>
      <c r="E369" s="707"/>
      <c r="F369" s="707"/>
      <c r="G369" s="6" t="s">
        <v>163</v>
      </c>
      <c r="H369" s="6"/>
      <c r="I369" s="358" t="s">
        <v>57</v>
      </c>
      <c r="J369" s="4" t="s">
        <v>211</v>
      </c>
      <c r="K369" s="4"/>
      <c r="L369" s="8" t="s">
        <v>74</v>
      </c>
      <c r="M369" t="s">
        <v>74</v>
      </c>
      <c r="N369" t="s">
        <v>74</v>
      </c>
      <c r="O369" s="9"/>
      <c r="P369" s="8"/>
      <c r="Q369" t="s">
        <v>267</v>
      </c>
      <c r="S369" s="9"/>
      <c r="U369" s="8" t="s">
        <v>67</v>
      </c>
      <c r="V369" t="s">
        <v>67</v>
      </c>
      <c r="W369" s="9" t="s">
        <v>75</v>
      </c>
      <c r="AD369" s="8" t="s">
        <v>74</v>
      </c>
      <c r="AF369" s="13"/>
      <c r="AG369" s="8" t="s">
        <v>74</v>
      </c>
      <c r="AI369" s="13"/>
      <c r="AJ369" t="s">
        <v>74</v>
      </c>
      <c r="AK369" t="s">
        <v>74</v>
      </c>
      <c r="AT369"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0.20499999999999999</v>
      </c>
    </row>
    <row r="370" spans="1:46" x14ac:dyDescent="0.3">
      <c r="A370" s="19">
        <v>320125</v>
      </c>
      <c r="B370" s="19" t="s">
        <v>68</v>
      </c>
      <c r="C370" s="707" t="s">
        <v>98</v>
      </c>
      <c r="D370" s="707" t="s">
        <v>70</v>
      </c>
      <c r="E370" s="707"/>
      <c r="F370" s="707"/>
      <c r="G370" s="6"/>
      <c r="H370" s="6"/>
      <c r="I370" s="358" t="s">
        <v>57</v>
      </c>
      <c r="J370" s="4" t="s">
        <v>134</v>
      </c>
      <c r="K370" s="4"/>
      <c r="L370" s="8"/>
      <c r="O370" s="9"/>
      <c r="P370" s="8"/>
      <c r="Q370" t="s">
        <v>268</v>
      </c>
      <c r="S370" s="9"/>
      <c r="U370" s="8"/>
      <c r="W370" s="9"/>
      <c r="AD370" s="8"/>
      <c r="AF370" s="13"/>
      <c r="AG370" s="8"/>
      <c r="AI370" s="13"/>
      <c r="AT370"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371" spans="1:46" x14ac:dyDescent="0.3">
      <c r="A371" s="19">
        <v>320225</v>
      </c>
      <c r="B371" s="19" t="s">
        <v>68</v>
      </c>
      <c r="C371" s="707" t="s">
        <v>84</v>
      </c>
      <c r="D371" s="707" t="s">
        <v>87</v>
      </c>
      <c r="E371" s="707"/>
      <c r="F371" s="707"/>
      <c r="G371" s="6" t="s">
        <v>163</v>
      </c>
      <c r="H371" s="6"/>
      <c r="I371" s="358" t="s">
        <v>57</v>
      </c>
      <c r="J371" s="4" t="s">
        <v>134</v>
      </c>
      <c r="K371" s="4"/>
      <c r="L371" s="8" t="s">
        <v>67</v>
      </c>
      <c r="M371" t="s">
        <v>67</v>
      </c>
      <c r="N371" t="s">
        <v>67</v>
      </c>
      <c r="O371" s="9" t="s">
        <v>67</v>
      </c>
      <c r="P371" s="8"/>
      <c r="S371" s="9"/>
      <c r="T371" t="s">
        <v>67</v>
      </c>
      <c r="U371" s="8" t="s">
        <v>67</v>
      </c>
      <c r="V371" t="s">
        <v>67</v>
      </c>
      <c r="W371" s="9"/>
      <c r="X371" t="s">
        <v>67</v>
      </c>
      <c r="Y371" t="s">
        <v>67</v>
      </c>
      <c r="Z371" t="s">
        <v>67</v>
      </c>
      <c r="AA371" t="s">
        <v>67</v>
      </c>
      <c r="AB371" t="s">
        <v>67</v>
      </c>
      <c r="AD371" s="8" t="s">
        <v>74</v>
      </c>
      <c r="AF371" s="13"/>
      <c r="AG371" s="8" t="s">
        <v>74</v>
      </c>
      <c r="AI371" s="13"/>
      <c r="AJ371" t="s">
        <v>74</v>
      </c>
      <c r="AK371" t="s">
        <v>74</v>
      </c>
      <c r="AT371"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0.75</v>
      </c>
    </row>
    <row r="372" spans="1:46" x14ac:dyDescent="0.3">
      <c r="A372" s="19">
        <v>320325</v>
      </c>
      <c r="B372" s="19" t="s">
        <v>68</v>
      </c>
      <c r="C372" s="707" t="s">
        <v>269</v>
      </c>
      <c r="D372" s="707">
        <v>24</v>
      </c>
      <c r="E372" s="707"/>
      <c r="F372" s="707"/>
      <c r="G372" s="6" t="s">
        <v>146</v>
      </c>
      <c r="H372" s="6"/>
      <c r="I372" s="358" t="s">
        <v>71</v>
      </c>
      <c r="J372" s="4" t="s">
        <v>134</v>
      </c>
      <c r="K372" s="4"/>
      <c r="L372" s="8"/>
      <c r="N372" t="s">
        <v>67</v>
      </c>
      <c r="O372" s="9"/>
      <c r="P372" s="8"/>
      <c r="S372" s="9"/>
      <c r="U372" s="8" t="s">
        <v>67</v>
      </c>
      <c r="V372" t="s">
        <v>67</v>
      </c>
      <c r="W372" s="9" t="s">
        <v>67</v>
      </c>
      <c r="Y372" t="s">
        <v>270</v>
      </c>
      <c r="AD372" s="8"/>
      <c r="AF372" s="13" t="s">
        <v>67</v>
      </c>
      <c r="AG372" s="8" t="s">
        <v>74</v>
      </c>
      <c r="AI372" s="13"/>
      <c r="AJ372" t="s">
        <v>74</v>
      </c>
      <c r="AK372" t="s">
        <v>74</v>
      </c>
      <c r="AT372"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0.625</v>
      </c>
    </row>
    <row r="373" spans="1:46" x14ac:dyDescent="0.3">
      <c r="A373" s="19">
        <v>320425</v>
      </c>
      <c r="B373" s="19" t="s">
        <v>68</v>
      </c>
      <c r="C373" s="707" t="s">
        <v>80</v>
      </c>
      <c r="D373" s="707" t="s">
        <v>87</v>
      </c>
      <c r="E373" s="707"/>
      <c r="F373" s="707"/>
      <c r="G373" s="6" t="s">
        <v>146</v>
      </c>
      <c r="H373" s="6"/>
      <c r="I373" s="358" t="s">
        <v>71</v>
      </c>
      <c r="J373" s="4" t="s">
        <v>134</v>
      </c>
      <c r="K373" s="4"/>
      <c r="L373" s="8" t="s">
        <v>67</v>
      </c>
      <c r="M373" t="s">
        <v>67</v>
      </c>
      <c r="N373" t="s">
        <v>67</v>
      </c>
      <c r="O373" s="9" t="s">
        <v>67</v>
      </c>
      <c r="P373" s="8" t="s">
        <v>265</v>
      </c>
      <c r="S373" s="9" t="s">
        <v>67</v>
      </c>
      <c r="T373" t="s">
        <v>67</v>
      </c>
      <c r="U373" s="8"/>
      <c r="W373" s="9"/>
      <c r="X373" t="s">
        <v>67</v>
      </c>
      <c r="Y373" t="s">
        <v>67</v>
      </c>
      <c r="Z373" t="s">
        <v>67</v>
      </c>
      <c r="AA373" t="s">
        <v>67</v>
      </c>
      <c r="AB373" t="s">
        <v>67</v>
      </c>
      <c r="AD373" s="8" t="s">
        <v>67</v>
      </c>
      <c r="AF373" s="13"/>
      <c r="AG373" s="8" t="s">
        <v>67</v>
      </c>
      <c r="AH373" t="s">
        <v>67</v>
      </c>
      <c r="AI373" s="13"/>
      <c r="AJ373" t="s">
        <v>74</v>
      </c>
      <c r="AK373" t="s">
        <v>74</v>
      </c>
      <c r="AT373"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0.875</v>
      </c>
    </row>
    <row r="374" spans="1:46" x14ac:dyDescent="0.3">
      <c r="A374" s="19">
        <v>320525</v>
      </c>
      <c r="B374" s="19" t="s">
        <v>68</v>
      </c>
      <c r="C374" s="707" t="s">
        <v>199</v>
      </c>
      <c r="D374" s="707" t="s">
        <v>271</v>
      </c>
      <c r="E374" s="707"/>
      <c r="F374" s="707"/>
      <c r="G374" s="6" t="s">
        <v>146</v>
      </c>
      <c r="H374" s="6"/>
      <c r="I374" s="358" t="s">
        <v>71</v>
      </c>
      <c r="J374" s="4" t="s">
        <v>211</v>
      </c>
      <c r="K374" s="4"/>
      <c r="L374" s="8"/>
      <c r="N374" t="s">
        <v>67</v>
      </c>
      <c r="O374" s="9"/>
      <c r="P374" s="8"/>
      <c r="S374" s="9"/>
      <c r="U374" s="8"/>
      <c r="X374" t="s">
        <v>67</v>
      </c>
      <c r="Y374" t="s">
        <v>67</v>
      </c>
      <c r="Z374" t="s">
        <v>67</v>
      </c>
      <c r="AA374" t="s">
        <v>67</v>
      </c>
      <c r="AB374" t="s">
        <v>67</v>
      </c>
      <c r="AD374" s="8" t="s">
        <v>67</v>
      </c>
      <c r="AF374" s="13"/>
      <c r="AG374" s="8" t="s">
        <v>67</v>
      </c>
      <c r="AI374" s="13"/>
      <c r="AJ374" t="s">
        <v>74</v>
      </c>
      <c r="AK374" t="s">
        <v>74</v>
      </c>
      <c r="AT374"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v>
      </c>
    </row>
    <row r="375" spans="1:46" x14ac:dyDescent="0.3">
      <c r="A375" s="19">
        <v>320625</v>
      </c>
      <c r="B375" s="19" t="s">
        <v>68</v>
      </c>
      <c r="C375" s="707" t="s">
        <v>99</v>
      </c>
      <c r="D375" s="707" t="s">
        <v>81</v>
      </c>
      <c r="E375" s="707"/>
      <c r="F375" s="707"/>
      <c r="G375" s="6" t="s">
        <v>163</v>
      </c>
      <c r="H375" s="6"/>
      <c r="I375" s="358" t="s">
        <v>71</v>
      </c>
      <c r="J375" s="4" t="s">
        <v>134</v>
      </c>
      <c r="K375" s="4"/>
      <c r="L375" s="8" t="s">
        <v>67</v>
      </c>
      <c r="M375" t="s">
        <v>67</v>
      </c>
      <c r="N375" t="s">
        <v>67</v>
      </c>
      <c r="O375" s="9"/>
      <c r="P375" s="8"/>
      <c r="S375" s="9"/>
      <c r="U375" s="8" t="s">
        <v>67</v>
      </c>
      <c r="V375" t="s">
        <v>67</v>
      </c>
      <c r="W375" s="9" t="s">
        <v>67</v>
      </c>
      <c r="AD375" s="8" t="s">
        <v>67</v>
      </c>
      <c r="AE375" t="s">
        <v>67</v>
      </c>
      <c r="AF375" s="13"/>
      <c r="AG375" s="8" t="s">
        <v>74</v>
      </c>
      <c r="AI375" s="13"/>
      <c r="AJ375" t="s">
        <v>74</v>
      </c>
      <c r="AK375" t="s">
        <v>74</v>
      </c>
      <c r="AT375"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0.72727272727272729</v>
      </c>
    </row>
    <row r="376" spans="1:46" x14ac:dyDescent="0.3">
      <c r="A376" s="19">
        <v>320725</v>
      </c>
      <c r="B376" s="19" t="s">
        <v>68</v>
      </c>
      <c r="C376" s="707" t="s">
        <v>80</v>
      </c>
      <c r="D376" s="707" t="s">
        <v>81</v>
      </c>
      <c r="E376" s="707"/>
      <c r="F376" s="707"/>
      <c r="G376" s="6" t="s">
        <v>146</v>
      </c>
      <c r="H376" s="6"/>
      <c r="I376" s="358" t="s">
        <v>71</v>
      </c>
      <c r="J376" s="4" t="s">
        <v>134</v>
      </c>
      <c r="K376" s="4"/>
      <c r="L376" s="8"/>
      <c r="N376" t="s">
        <v>67</v>
      </c>
      <c r="O376" s="9" t="s">
        <v>67</v>
      </c>
      <c r="P376" s="8" t="s">
        <v>265</v>
      </c>
      <c r="S376" s="9"/>
      <c r="T376" t="s">
        <v>67</v>
      </c>
      <c r="U376" s="8" t="s">
        <v>67</v>
      </c>
      <c r="V376" t="s">
        <v>67</v>
      </c>
      <c r="W376" t="s">
        <v>67</v>
      </c>
      <c r="Y376" t="s">
        <v>257</v>
      </c>
      <c r="AD376" s="8" t="s">
        <v>67</v>
      </c>
      <c r="AF376" s="13"/>
      <c r="AG376" s="8" t="s">
        <v>67</v>
      </c>
      <c r="AI376" s="13"/>
      <c r="AJ376" t="s">
        <v>67</v>
      </c>
      <c r="AK376" t="s">
        <v>67</v>
      </c>
      <c r="AT376"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377" spans="1:46" x14ac:dyDescent="0.3">
      <c r="A377" s="19">
        <v>320825</v>
      </c>
      <c r="B377" s="19" t="s">
        <v>68</v>
      </c>
      <c r="C377" s="707" t="s">
        <v>86</v>
      </c>
      <c r="D377" s="707" t="s">
        <v>78</v>
      </c>
      <c r="E377" s="707"/>
      <c r="F377" s="707"/>
      <c r="G377" s="6" t="s">
        <v>163</v>
      </c>
      <c r="H377" s="6"/>
      <c r="I377" s="358" t="s">
        <v>57</v>
      </c>
      <c r="J377" s="4" t="s">
        <v>134</v>
      </c>
      <c r="K377" s="4"/>
      <c r="L377" s="8"/>
      <c r="N377" t="s">
        <v>67</v>
      </c>
      <c r="O377" s="9"/>
      <c r="P377" s="8" t="s">
        <v>265</v>
      </c>
      <c r="S377" s="9"/>
      <c r="U377" s="8" t="s">
        <v>67</v>
      </c>
      <c r="V377" t="s">
        <v>67</v>
      </c>
      <c r="W377" t="s">
        <v>67</v>
      </c>
      <c r="AD377" s="8" t="s">
        <v>74</v>
      </c>
      <c r="AF377" s="13"/>
      <c r="AG377" s="8" t="s">
        <v>74</v>
      </c>
      <c r="AI377" s="13"/>
      <c r="AJ377" t="s">
        <v>74</v>
      </c>
      <c r="AK377" t="s">
        <v>74</v>
      </c>
      <c r="AT377"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0.5</v>
      </c>
    </row>
    <row r="378" spans="1:46" x14ac:dyDescent="0.3">
      <c r="A378" s="19">
        <v>320925</v>
      </c>
      <c r="B378" s="19" t="s">
        <v>68</v>
      </c>
      <c r="C378" s="707" t="s">
        <v>82</v>
      </c>
      <c r="D378" s="707" t="s">
        <v>272</v>
      </c>
      <c r="E378" s="707"/>
      <c r="F378" s="707"/>
      <c r="G378" s="6" t="s">
        <v>146</v>
      </c>
      <c r="H378" s="6"/>
      <c r="I378" s="358" t="s">
        <v>71</v>
      </c>
      <c r="J378" s="4" t="s">
        <v>134</v>
      </c>
      <c r="K378" s="4"/>
      <c r="L378" s="8" t="s">
        <v>67</v>
      </c>
      <c r="M378" t="s">
        <v>67</v>
      </c>
      <c r="N378" t="s">
        <v>67</v>
      </c>
      <c r="O378" s="9"/>
      <c r="P378" s="8"/>
      <c r="S378" s="9"/>
      <c r="U378" s="8" t="s">
        <v>67</v>
      </c>
      <c r="V378" t="s">
        <v>67</v>
      </c>
      <c r="W378" t="s">
        <v>67</v>
      </c>
      <c r="AD378" s="8" t="s">
        <v>74</v>
      </c>
      <c r="AF378" s="13"/>
      <c r="AG378" s="8" t="s">
        <v>74</v>
      </c>
      <c r="AI378" s="13"/>
      <c r="AJ378" t="s">
        <v>74</v>
      </c>
      <c r="AK378" t="s">
        <v>74</v>
      </c>
      <c r="AT378"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0.6</v>
      </c>
    </row>
    <row r="379" spans="1:46" x14ac:dyDescent="0.3">
      <c r="A379" s="51">
        <v>321025</v>
      </c>
      <c r="B379" s="51" t="s">
        <v>68</v>
      </c>
      <c r="C379" s="52" t="s">
        <v>82</v>
      </c>
      <c r="D379" s="707" t="s">
        <v>272</v>
      </c>
      <c r="E379" s="52"/>
      <c r="F379" s="52"/>
      <c r="G379" s="340" t="s">
        <v>146</v>
      </c>
      <c r="H379" s="340"/>
      <c r="I379" s="358" t="s">
        <v>57</v>
      </c>
      <c r="J379" s="4" t="s">
        <v>134</v>
      </c>
      <c r="K379" s="4"/>
      <c r="L379" s="8" t="s">
        <v>67</v>
      </c>
      <c r="M379" t="s">
        <v>67</v>
      </c>
      <c r="N379" t="s">
        <v>67</v>
      </c>
      <c r="O379" s="9"/>
      <c r="P379" s="8"/>
      <c r="S379" s="9"/>
      <c r="U379" s="8" t="s">
        <v>67</v>
      </c>
      <c r="V379" t="s">
        <v>67</v>
      </c>
      <c r="W379" t="s">
        <v>67</v>
      </c>
      <c r="AD379" s="8" t="s">
        <v>74</v>
      </c>
      <c r="AF379" s="13"/>
      <c r="AG379" s="8" t="s">
        <v>74</v>
      </c>
      <c r="AI379" s="13"/>
      <c r="AJ379" t="s">
        <v>74</v>
      </c>
      <c r="AK379" t="s">
        <v>74</v>
      </c>
      <c r="AT379"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0.6</v>
      </c>
    </row>
    <row r="380" spans="1:46" x14ac:dyDescent="0.3">
      <c r="A380" s="19">
        <v>321125</v>
      </c>
      <c r="B380" s="19" t="s">
        <v>64</v>
      </c>
      <c r="C380" s="707" t="s">
        <v>86</v>
      </c>
      <c r="D380" s="707" t="s">
        <v>70</v>
      </c>
      <c r="E380" s="707"/>
      <c r="F380" s="707"/>
      <c r="G380" s="6" t="s">
        <v>146</v>
      </c>
      <c r="H380" s="6"/>
      <c r="I380" s="358" t="s">
        <v>57</v>
      </c>
      <c r="J380" s="4" t="s">
        <v>134</v>
      </c>
      <c r="K380" s="4"/>
      <c r="L380" s="8" t="s">
        <v>67</v>
      </c>
      <c r="M380" t="s">
        <v>67</v>
      </c>
      <c r="N380" t="s">
        <v>67</v>
      </c>
      <c r="O380" s="9"/>
      <c r="P380" s="8"/>
      <c r="S380" s="9"/>
      <c r="U380" s="8" t="s">
        <v>67</v>
      </c>
      <c r="V380" t="s">
        <v>67</v>
      </c>
      <c r="W380" t="s">
        <v>67</v>
      </c>
      <c r="AD380" s="8" t="s">
        <v>74</v>
      </c>
      <c r="AE380" t="s">
        <v>67</v>
      </c>
      <c r="AF380" s="13"/>
      <c r="AG380" s="8" t="s">
        <v>74</v>
      </c>
      <c r="AI380" s="13"/>
      <c r="AJ380" t="s">
        <v>74</v>
      </c>
      <c r="AK380" t="s">
        <v>74</v>
      </c>
      <c r="AT380"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0.63636363636363635</v>
      </c>
    </row>
    <row r="381" spans="1:46" x14ac:dyDescent="0.3">
      <c r="A381" s="19">
        <v>321225</v>
      </c>
      <c r="B381" s="19" t="s">
        <v>64</v>
      </c>
      <c r="C381" s="707" t="s">
        <v>80</v>
      </c>
      <c r="D381" s="707" t="s">
        <v>81</v>
      </c>
      <c r="E381" s="707"/>
      <c r="F381" s="707"/>
      <c r="G381" s="6" t="s">
        <v>163</v>
      </c>
      <c r="H381" s="6"/>
      <c r="I381" s="358" t="s">
        <v>71</v>
      </c>
      <c r="J381" s="4" t="s">
        <v>134</v>
      </c>
      <c r="K381" s="4"/>
      <c r="L381" s="8" t="s">
        <v>67</v>
      </c>
      <c r="M381" t="s">
        <v>67</v>
      </c>
      <c r="N381" t="s">
        <v>67</v>
      </c>
      <c r="O381" s="9" t="s">
        <v>67</v>
      </c>
      <c r="P381" s="8"/>
      <c r="S381" s="9"/>
      <c r="T381" t="s">
        <v>67</v>
      </c>
      <c r="U381" s="8" t="s">
        <v>67</v>
      </c>
      <c r="V381" t="s">
        <v>67</v>
      </c>
      <c r="W381" t="s">
        <v>67</v>
      </c>
      <c r="AD381" s="8" t="s">
        <v>74</v>
      </c>
      <c r="AF381" s="13"/>
      <c r="AG381" s="8" t="s">
        <v>74</v>
      </c>
      <c r="AI381" s="13"/>
      <c r="AJ381" t="s">
        <v>74</v>
      </c>
      <c r="AK381" t="s">
        <v>74</v>
      </c>
      <c r="AT381"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0.66666666666666663</v>
      </c>
    </row>
    <row r="382" spans="1:46" x14ac:dyDescent="0.3">
      <c r="A382" s="19">
        <v>321325</v>
      </c>
      <c r="B382" s="19" t="s">
        <v>64</v>
      </c>
      <c r="C382" s="707" t="s">
        <v>86</v>
      </c>
      <c r="D382" s="707">
        <v>24</v>
      </c>
      <c r="E382" s="707"/>
      <c r="F382" s="707"/>
      <c r="G382" s="6" t="s">
        <v>146</v>
      </c>
      <c r="H382" s="6"/>
      <c r="I382" s="358" t="s">
        <v>71</v>
      </c>
      <c r="J382" s="4" t="s">
        <v>211</v>
      </c>
      <c r="K382" s="4"/>
      <c r="L382" t="s">
        <v>67</v>
      </c>
      <c r="M382" t="s">
        <v>67</v>
      </c>
      <c r="N382" t="s">
        <v>67</v>
      </c>
      <c r="O382" s="9"/>
      <c r="U382" t="s">
        <v>67</v>
      </c>
      <c r="V382" t="s">
        <v>67</v>
      </c>
      <c r="W382" s="9" t="s">
        <v>67</v>
      </c>
      <c r="AD382" s="8" t="s">
        <v>67</v>
      </c>
      <c r="AE382" t="s">
        <v>67</v>
      </c>
      <c r="AF382" s="13"/>
      <c r="AG382" t="s">
        <v>74</v>
      </c>
      <c r="AI382" s="13"/>
      <c r="AJ382" t="s">
        <v>74</v>
      </c>
      <c r="AK382" t="s">
        <v>74</v>
      </c>
      <c r="AT382"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0.72727272727272729</v>
      </c>
    </row>
    <row r="383" spans="1:46" x14ac:dyDescent="0.3">
      <c r="A383" s="19">
        <v>321425</v>
      </c>
      <c r="B383" s="19" t="s">
        <v>64</v>
      </c>
      <c r="C383" s="707" t="s">
        <v>106</v>
      </c>
      <c r="D383" s="707">
        <v>24</v>
      </c>
      <c r="E383" s="707"/>
      <c r="F383" s="707"/>
      <c r="G383" s="6" t="s">
        <v>163</v>
      </c>
      <c r="H383" s="6"/>
      <c r="I383" s="358" t="s">
        <v>71</v>
      </c>
      <c r="J383" s="4" t="s">
        <v>211</v>
      </c>
      <c r="K383" s="4"/>
      <c r="L383" s="8"/>
      <c r="N383" t="s">
        <v>67</v>
      </c>
      <c r="O383" s="9"/>
      <c r="P383" s="8"/>
      <c r="S383" s="9"/>
      <c r="U383" s="8" t="s">
        <v>67</v>
      </c>
      <c r="V383" t="s">
        <v>67</v>
      </c>
      <c r="X383" t="s">
        <v>67</v>
      </c>
      <c r="Y383" t="s">
        <v>67</v>
      </c>
      <c r="Z383" t="s">
        <v>67</v>
      </c>
      <c r="AA383" t="s">
        <v>67</v>
      </c>
      <c r="AB383" t="s">
        <v>67</v>
      </c>
      <c r="AD383" s="8" t="s">
        <v>67</v>
      </c>
      <c r="AE383" t="s">
        <v>67</v>
      </c>
      <c r="AF383" s="13"/>
      <c r="AG383" s="8" t="s">
        <v>74</v>
      </c>
      <c r="AI383" s="13"/>
      <c r="AJ383" t="s">
        <v>74</v>
      </c>
      <c r="AK383" t="s">
        <v>74</v>
      </c>
      <c r="AT383"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0.76923076923076927</v>
      </c>
    </row>
    <row r="384" spans="1:46" x14ac:dyDescent="0.3">
      <c r="A384" s="19">
        <v>321525</v>
      </c>
      <c r="B384" s="19" t="s">
        <v>68</v>
      </c>
      <c r="C384" s="707" t="s">
        <v>69</v>
      </c>
      <c r="D384" s="707" t="s">
        <v>70</v>
      </c>
      <c r="E384" s="707"/>
      <c r="F384" s="707"/>
      <c r="G384" s="6" t="s">
        <v>146</v>
      </c>
      <c r="H384" s="6"/>
      <c r="I384" s="358" t="s">
        <v>71</v>
      </c>
      <c r="J384" s="4" t="s">
        <v>134</v>
      </c>
      <c r="K384" s="4"/>
      <c r="L384" s="8"/>
      <c r="N384" t="s">
        <v>67</v>
      </c>
      <c r="O384" s="9"/>
      <c r="P384" s="8"/>
      <c r="S384" s="9"/>
      <c r="U384" s="8" t="s">
        <v>67</v>
      </c>
      <c r="V384" t="s">
        <v>67</v>
      </c>
      <c r="W384" t="s">
        <v>67</v>
      </c>
      <c r="AD384" s="8" t="s">
        <v>74</v>
      </c>
      <c r="AF384" s="13"/>
      <c r="AG384" s="8" t="s">
        <v>74</v>
      </c>
      <c r="AI384" s="13"/>
      <c r="AJ384" t="s">
        <v>74</v>
      </c>
      <c r="AK384" t="s">
        <v>74</v>
      </c>
      <c r="AM384" t="s">
        <v>74</v>
      </c>
      <c r="AO384" t="s">
        <v>74</v>
      </c>
      <c r="AP384" t="s">
        <v>93</v>
      </c>
      <c r="AR384" t="s">
        <v>93</v>
      </c>
      <c r="AT384"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0.41666666666666669</v>
      </c>
    </row>
    <row r="385" spans="1:46" x14ac:dyDescent="0.3">
      <c r="A385" s="19">
        <v>321625</v>
      </c>
      <c r="B385" s="19" t="s">
        <v>68</v>
      </c>
      <c r="C385" s="707" t="s">
        <v>273</v>
      </c>
      <c r="D385" s="707">
        <v>24</v>
      </c>
      <c r="E385" s="707"/>
      <c r="F385" s="707"/>
      <c r="G385" s="6" t="s">
        <v>146</v>
      </c>
      <c r="H385" s="6"/>
      <c r="I385" s="358" t="s">
        <v>57</v>
      </c>
      <c r="J385" s="4" t="s">
        <v>134</v>
      </c>
      <c r="K385" s="4"/>
      <c r="L385" s="8" t="s">
        <v>67</v>
      </c>
      <c r="M385" t="s">
        <v>67</v>
      </c>
      <c r="N385" t="s">
        <v>67</v>
      </c>
      <c r="O385" s="9"/>
      <c r="P385" s="8" t="s">
        <v>274</v>
      </c>
      <c r="S385" s="9"/>
      <c r="U385" s="8" t="s">
        <v>275</v>
      </c>
      <c r="V385" t="s">
        <v>67</v>
      </c>
      <c r="W385" s="9"/>
      <c r="X385" s="8" t="s">
        <v>67</v>
      </c>
      <c r="Y385" t="s">
        <v>67</v>
      </c>
      <c r="Z385" t="s">
        <v>67</v>
      </c>
      <c r="AA385" t="s">
        <v>67</v>
      </c>
      <c r="AB385" t="s">
        <v>67</v>
      </c>
      <c r="AD385" s="8" t="s">
        <v>67</v>
      </c>
      <c r="AF385" s="13"/>
      <c r="AG385" s="8" t="s">
        <v>67</v>
      </c>
      <c r="AI385" s="13"/>
      <c r="AJ385" t="s">
        <v>74</v>
      </c>
      <c r="AK385" t="s">
        <v>74</v>
      </c>
      <c r="AT385"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0.84615384615384615</v>
      </c>
    </row>
    <row r="386" spans="1:46" x14ac:dyDescent="0.3">
      <c r="A386" s="19">
        <v>321725</v>
      </c>
      <c r="B386" s="19" t="s">
        <v>68</v>
      </c>
      <c r="C386" s="707" t="s">
        <v>107</v>
      </c>
      <c r="D386" s="707" t="s">
        <v>276</v>
      </c>
      <c r="E386" s="707"/>
      <c r="F386" s="707"/>
      <c r="G386" s="6" t="s">
        <v>163</v>
      </c>
      <c r="H386" s="6"/>
      <c r="I386" s="358" t="s">
        <v>57</v>
      </c>
      <c r="J386" s="4" t="s">
        <v>134</v>
      </c>
      <c r="K386" s="4"/>
      <c r="L386" s="8" t="s">
        <v>67</v>
      </c>
      <c r="M386" t="s">
        <v>67</v>
      </c>
      <c r="N386" t="s">
        <v>67</v>
      </c>
      <c r="O386" s="9"/>
      <c r="P386" s="8"/>
      <c r="S386" s="9"/>
      <c r="U386" s="8" t="s">
        <v>67</v>
      </c>
      <c r="V386" t="s">
        <v>67</v>
      </c>
      <c r="W386" t="s">
        <v>67</v>
      </c>
      <c r="AD386" s="8" t="s">
        <v>67</v>
      </c>
      <c r="AE386" t="s">
        <v>67</v>
      </c>
      <c r="AF386" s="13"/>
      <c r="AG386" s="8" t="s">
        <v>74</v>
      </c>
      <c r="AI386" s="13"/>
      <c r="AJ386" t="s">
        <v>74</v>
      </c>
      <c r="AK386" t="s">
        <v>74</v>
      </c>
      <c r="AT386"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0.72727272727272729</v>
      </c>
    </row>
    <row r="387" spans="1:46" x14ac:dyDescent="0.3">
      <c r="A387" s="19">
        <v>321825</v>
      </c>
      <c r="B387" s="19" t="s">
        <v>68</v>
      </c>
      <c r="C387" s="707" t="s">
        <v>84</v>
      </c>
      <c r="D387" s="707" t="s">
        <v>85</v>
      </c>
      <c r="E387" s="707"/>
      <c r="F387" s="707"/>
      <c r="G387" s="6" t="s">
        <v>146</v>
      </c>
      <c r="H387" s="6"/>
      <c r="I387" s="358" t="s">
        <v>57</v>
      </c>
      <c r="J387" s="4" t="s">
        <v>211</v>
      </c>
      <c r="K387" s="46"/>
      <c r="L387" s="8" t="s">
        <v>67</v>
      </c>
      <c r="M387" t="s">
        <v>67</v>
      </c>
      <c r="N387" t="s">
        <v>67</v>
      </c>
      <c r="O387" s="9" t="s">
        <v>67</v>
      </c>
      <c r="P387" s="8" t="s">
        <v>67</v>
      </c>
      <c r="Q387" t="s">
        <v>67</v>
      </c>
      <c r="R387" t="s">
        <v>67</v>
      </c>
      <c r="S387" s="9" t="s">
        <v>67</v>
      </c>
      <c r="T387" t="s">
        <v>67</v>
      </c>
      <c r="U387" s="8" t="s">
        <v>67</v>
      </c>
      <c r="V387" t="s">
        <v>67</v>
      </c>
      <c r="W387" s="9" t="s">
        <v>67</v>
      </c>
      <c r="AD387" s="8" t="s">
        <v>67</v>
      </c>
      <c r="AE387" t="s">
        <v>67</v>
      </c>
      <c r="AF387" s="13" t="s">
        <v>67</v>
      </c>
      <c r="AG387" s="8" t="s">
        <v>74</v>
      </c>
      <c r="AI387" s="13"/>
      <c r="AJ387" t="s">
        <v>74</v>
      </c>
      <c r="AK387" t="s">
        <v>74</v>
      </c>
      <c r="AT387"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0.83333333333333337</v>
      </c>
    </row>
    <row r="388" spans="1:46" x14ac:dyDescent="0.3">
      <c r="A388" s="19">
        <v>321925</v>
      </c>
      <c r="B388" s="19" t="s">
        <v>68</v>
      </c>
      <c r="C388" s="707" t="s">
        <v>86</v>
      </c>
      <c r="D388" s="707" t="s">
        <v>70</v>
      </c>
      <c r="E388" s="707"/>
      <c r="F388" s="707"/>
      <c r="G388" s="6" t="s">
        <v>146</v>
      </c>
      <c r="H388" s="6"/>
      <c r="I388" s="358" t="s">
        <v>57</v>
      </c>
      <c r="J388" s="4" t="s">
        <v>134</v>
      </c>
      <c r="K388" s="4"/>
      <c r="L388" s="8" t="s">
        <v>67</v>
      </c>
      <c r="M388" t="s">
        <v>67</v>
      </c>
      <c r="N388" t="s">
        <v>67</v>
      </c>
      <c r="O388" s="9"/>
      <c r="P388" s="8"/>
      <c r="S388" s="9"/>
      <c r="U388" s="8" t="s">
        <v>67</v>
      </c>
      <c r="V388" t="s">
        <v>67</v>
      </c>
      <c r="W388" t="s">
        <v>67</v>
      </c>
      <c r="X388" t="s">
        <v>277</v>
      </c>
      <c r="AD388" s="8" t="s">
        <v>74</v>
      </c>
      <c r="AF388" s="13"/>
      <c r="AG388" s="8" t="s">
        <v>74</v>
      </c>
      <c r="AI388" s="13"/>
      <c r="AJ388" t="s">
        <v>74</v>
      </c>
      <c r="AK388" t="s">
        <v>74</v>
      </c>
      <c r="AT388"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0.6</v>
      </c>
    </row>
    <row r="389" spans="1:46" x14ac:dyDescent="0.3">
      <c r="A389" s="19">
        <v>322025</v>
      </c>
      <c r="B389" s="19" t="s">
        <v>68</v>
      </c>
      <c r="C389" s="707" t="s">
        <v>84</v>
      </c>
      <c r="D389" s="707" t="s">
        <v>81</v>
      </c>
      <c r="E389" s="707"/>
      <c r="F389" s="707"/>
      <c r="G389" s="6"/>
      <c r="H389" s="6"/>
      <c r="I389" s="548" t="s">
        <v>62</v>
      </c>
      <c r="J389" s="4" t="s">
        <v>134</v>
      </c>
      <c r="K389" s="4"/>
      <c r="L389" s="8" t="s">
        <v>75</v>
      </c>
      <c r="M389" t="s">
        <v>74</v>
      </c>
      <c r="N389" t="s">
        <v>67</v>
      </c>
      <c r="O389" s="9"/>
      <c r="P389" s="8" t="s">
        <v>278</v>
      </c>
      <c r="S389" s="9"/>
      <c r="U389" s="8" t="s">
        <v>75</v>
      </c>
      <c r="V389" t="s">
        <v>74</v>
      </c>
      <c r="W389" s="9"/>
      <c r="X389" s="8" t="s">
        <v>67</v>
      </c>
      <c r="Y389" t="s">
        <v>67</v>
      </c>
      <c r="Z389" t="s">
        <v>67</v>
      </c>
      <c r="AA389" t="s">
        <v>75</v>
      </c>
      <c r="AB389" t="s">
        <v>74</v>
      </c>
      <c r="AD389" s="8" t="s">
        <v>74</v>
      </c>
      <c r="AF389" s="13"/>
      <c r="AG389" s="8" t="s">
        <v>74</v>
      </c>
      <c r="AI389" s="13"/>
      <c r="AJ389" t="s">
        <v>74</v>
      </c>
      <c r="AK389" t="s">
        <v>74</v>
      </c>
      <c r="AT389"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0.29642857142857143</v>
      </c>
    </row>
    <row r="390" spans="1:46" x14ac:dyDescent="0.3">
      <c r="A390" s="19">
        <v>322125</v>
      </c>
      <c r="B390" s="19" t="s">
        <v>68</v>
      </c>
      <c r="C390" s="707" t="s">
        <v>86</v>
      </c>
      <c r="D390" s="707" t="s">
        <v>70</v>
      </c>
      <c r="E390" s="707"/>
      <c r="F390" s="707"/>
      <c r="G390" s="6"/>
      <c r="H390" s="6"/>
      <c r="I390" s="358" t="s">
        <v>71</v>
      </c>
      <c r="J390" s="4" t="s">
        <v>134</v>
      </c>
      <c r="K390" s="4"/>
      <c r="L390" s="8" t="s">
        <v>67</v>
      </c>
      <c r="M390" t="s">
        <v>67</v>
      </c>
      <c r="N390" t="s">
        <v>67</v>
      </c>
      <c r="O390" s="9"/>
      <c r="P390" s="8"/>
      <c r="S390" s="9"/>
      <c r="U390" s="8" t="s">
        <v>67</v>
      </c>
      <c r="V390" t="s">
        <v>67</v>
      </c>
      <c r="W390" t="s">
        <v>67</v>
      </c>
      <c r="AD390" s="8" t="s">
        <v>74</v>
      </c>
      <c r="AF390" s="13"/>
      <c r="AG390" s="8" t="s">
        <v>74</v>
      </c>
      <c r="AI390" s="13"/>
      <c r="AJ390" t="s">
        <v>74</v>
      </c>
      <c r="AK390" t="s">
        <v>74</v>
      </c>
      <c r="AT390"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0.6</v>
      </c>
    </row>
    <row r="391" spans="1:46" x14ac:dyDescent="0.3">
      <c r="A391" s="19">
        <v>322225</v>
      </c>
      <c r="B391" s="19" t="s">
        <v>68</v>
      </c>
      <c r="C391" s="707" t="s">
        <v>171</v>
      </c>
      <c r="D391" s="707" t="s">
        <v>70</v>
      </c>
      <c r="E391" s="707"/>
      <c r="F391" s="707"/>
      <c r="G391" s="6"/>
      <c r="H391" s="6"/>
      <c r="I391" s="358" t="s">
        <v>71</v>
      </c>
      <c r="J391" s="4" t="s">
        <v>134</v>
      </c>
      <c r="K391" s="4"/>
      <c r="L391" s="8"/>
      <c r="N391" t="s">
        <v>67</v>
      </c>
      <c r="O391" s="9"/>
      <c r="P391" s="8" t="s">
        <v>279</v>
      </c>
      <c r="S391" s="9"/>
      <c r="U391" s="8"/>
      <c r="W391" s="9"/>
      <c r="AD391" s="8"/>
      <c r="AF391" s="13"/>
      <c r="AG391" s="8"/>
      <c r="AI391" s="13"/>
      <c r="AT391"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392" spans="1:46" x14ac:dyDescent="0.3">
      <c r="A392" s="19">
        <v>322325</v>
      </c>
      <c r="B392" s="19" t="s">
        <v>68</v>
      </c>
      <c r="C392" s="707" t="s">
        <v>80</v>
      </c>
      <c r="D392" s="707" t="s">
        <v>85</v>
      </c>
      <c r="E392" s="707"/>
      <c r="F392" s="707"/>
      <c r="G392" s="6" t="s">
        <v>163</v>
      </c>
      <c r="H392" s="551">
        <v>45821</v>
      </c>
      <c r="I392" s="358" t="s">
        <v>57</v>
      </c>
      <c r="J392" s="4" t="s">
        <v>134</v>
      </c>
      <c r="K392" s="4"/>
      <c r="L392" s="8" t="s">
        <v>67</v>
      </c>
      <c r="M392" t="s">
        <v>74</v>
      </c>
      <c r="N392" t="s">
        <v>74</v>
      </c>
      <c r="O392" s="9"/>
      <c r="P392" s="8" t="s">
        <v>67</v>
      </c>
      <c r="Q392" t="s">
        <v>75</v>
      </c>
      <c r="R392" t="s">
        <v>74</v>
      </c>
      <c r="S392" s="9" t="s">
        <v>74</v>
      </c>
      <c r="T392" t="s">
        <v>67</v>
      </c>
      <c r="U392" s="8" t="s">
        <v>67</v>
      </c>
      <c r="V392" t="s">
        <v>67</v>
      </c>
      <c r="W392" t="s">
        <v>67</v>
      </c>
      <c r="AC392" t="s">
        <v>67</v>
      </c>
      <c r="AD392" s="8" t="s">
        <v>67</v>
      </c>
      <c r="AE392" t="s">
        <v>67</v>
      </c>
      <c r="AF392" s="13"/>
      <c r="AG392" s="8"/>
      <c r="AI392" s="13" t="s">
        <v>67</v>
      </c>
      <c r="AJ392" t="s">
        <v>74</v>
      </c>
      <c r="AK392" t="s">
        <v>74</v>
      </c>
      <c r="AT392"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0.5911764705882353</v>
      </c>
    </row>
    <row r="393" spans="1:46" x14ac:dyDescent="0.3">
      <c r="A393" s="19">
        <v>322425</v>
      </c>
      <c r="B393" s="19" t="s">
        <v>68</v>
      </c>
      <c r="C393" s="707" t="s">
        <v>98</v>
      </c>
      <c r="D393" s="707" t="s">
        <v>70</v>
      </c>
      <c r="E393" s="707"/>
      <c r="F393" s="707"/>
      <c r="G393" s="6"/>
      <c r="H393" s="6"/>
      <c r="I393" s="358" t="s">
        <v>57</v>
      </c>
      <c r="J393" s="4" t="s">
        <v>134</v>
      </c>
      <c r="K393" s="4"/>
      <c r="L393" s="8"/>
      <c r="O393" s="9"/>
      <c r="P393" s="8"/>
      <c r="S393" s="9"/>
      <c r="U393" s="8"/>
      <c r="W393" s="9"/>
      <c r="AD393" s="8"/>
      <c r="AF393" s="13"/>
      <c r="AG393" s="8"/>
      <c r="AI393" s="13"/>
      <c r="AT393"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394" spans="1:46" x14ac:dyDescent="0.3">
      <c r="A394" s="19">
        <v>322525</v>
      </c>
      <c r="B394" s="19" t="s">
        <v>68</v>
      </c>
      <c r="C394" s="707" t="s">
        <v>65</v>
      </c>
      <c r="D394" s="707" t="s">
        <v>70</v>
      </c>
      <c r="E394" s="707"/>
      <c r="F394" s="707"/>
      <c r="G394" s="6"/>
      <c r="H394" s="6"/>
      <c r="I394" s="358" t="s">
        <v>71</v>
      </c>
      <c r="J394" s="4" t="s">
        <v>134</v>
      </c>
      <c r="K394" s="4"/>
      <c r="L394" s="8" t="s">
        <v>74</v>
      </c>
      <c r="M394" t="s">
        <v>74</v>
      </c>
      <c r="N394" t="s">
        <v>74</v>
      </c>
      <c r="O394" s="444"/>
      <c r="P394" s="8" t="s">
        <v>67</v>
      </c>
      <c r="Q394" t="s">
        <v>67</v>
      </c>
      <c r="R394" t="s">
        <v>75</v>
      </c>
      <c r="S394" s="9" t="s">
        <v>74</v>
      </c>
      <c r="U394" s="8" t="s">
        <v>74</v>
      </c>
      <c r="V394" t="s">
        <v>74</v>
      </c>
      <c r="W394" s="9" t="s">
        <v>74</v>
      </c>
      <c r="AD394" s="8" t="s">
        <v>74</v>
      </c>
      <c r="AF394" s="13"/>
      <c r="AG394" s="8" t="s">
        <v>74</v>
      </c>
      <c r="AI394" s="13"/>
      <c r="AJ394" t="s">
        <v>74</v>
      </c>
      <c r="AK394" t="s">
        <v>74</v>
      </c>
      <c r="AT394"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0.14642857142857141</v>
      </c>
    </row>
    <row r="395" spans="1:46" x14ac:dyDescent="0.3">
      <c r="A395" s="19">
        <v>322625</v>
      </c>
      <c r="B395" s="19" t="s">
        <v>68</v>
      </c>
      <c r="C395" s="707" t="s">
        <v>65</v>
      </c>
      <c r="D395" s="707" t="s">
        <v>70</v>
      </c>
      <c r="E395" s="707"/>
      <c r="F395" s="707"/>
      <c r="G395" s="6"/>
      <c r="H395" s="6"/>
      <c r="I395" s="358" t="s">
        <v>71</v>
      </c>
      <c r="J395" s="4" t="s">
        <v>134</v>
      </c>
      <c r="K395" s="4"/>
      <c r="L395" s="8" t="s">
        <v>67</v>
      </c>
      <c r="M395" t="s">
        <v>67</v>
      </c>
      <c r="N395" t="s">
        <v>67</v>
      </c>
      <c r="O395" s="9"/>
      <c r="P395" s="8"/>
      <c r="S395" s="9"/>
      <c r="U395" s="8" t="s">
        <v>67</v>
      </c>
      <c r="V395" t="s">
        <v>67</v>
      </c>
      <c r="W395" s="9" t="s">
        <v>67</v>
      </c>
      <c r="AD395" s="8" t="s">
        <v>67</v>
      </c>
      <c r="AF395" s="13"/>
      <c r="AG395" s="8" t="s">
        <v>67</v>
      </c>
      <c r="AI395" s="13"/>
      <c r="AJ395" t="s">
        <v>67</v>
      </c>
      <c r="AK395" t="s">
        <v>67</v>
      </c>
      <c r="AT395"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396" spans="1:46" x14ac:dyDescent="0.3">
      <c r="A396" s="19">
        <v>322725</v>
      </c>
      <c r="B396" s="19" t="s">
        <v>68</v>
      </c>
      <c r="C396" s="707" t="s">
        <v>117</v>
      </c>
      <c r="D396" s="707" t="s">
        <v>271</v>
      </c>
      <c r="E396" s="707"/>
      <c r="F396" s="707"/>
      <c r="G396" s="6" t="s">
        <v>146</v>
      </c>
      <c r="H396" s="6"/>
      <c r="I396" s="358" t="s">
        <v>71</v>
      </c>
      <c r="J396" s="4" t="s">
        <v>134</v>
      </c>
      <c r="K396" s="4"/>
      <c r="L396" s="8" t="s">
        <v>280</v>
      </c>
      <c r="O396" s="9"/>
      <c r="P396" s="8"/>
      <c r="Q396" t="s">
        <v>67</v>
      </c>
      <c r="R396" t="s">
        <v>67</v>
      </c>
      <c r="S396" s="9" t="s">
        <v>67</v>
      </c>
      <c r="U396" s="8" t="s">
        <v>280</v>
      </c>
      <c r="W396" s="9"/>
      <c r="Y396" t="s">
        <v>67</v>
      </c>
      <c r="Z396" t="s">
        <v>67</v>
      </c>
      <c r="AA396" t="s">
        <v>67</v>
      </c>
      <c r="AB396" t="s">
        <v>67</v>
      </c>
      <c r="AD396" s="8" t="s">
        <v>67</v>
      </c>
      <c r="AF396" s="13"/>
      <c r="AG396" s="8" t="s">
        <v>67</v>
      </c>
      <c r="AI396" s="13"/>
      <c r="AJ396" t="s">
        <v>67</v>
      </c>
      <c r="AK396" t="s">
        <v>67</v>
      </c>
      <c r="AT396"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397" spans="1:46" x14ac:dyDescent="0.3">
      <c r="A397" s="19">
        <v>322825</v>
      </c>
      <c r="B397" s="19" t="s">
        <v>68</v>
      </c>
      <c r="C397" s="707" t="s">
        <v>100</v>
      </c>
      <c r="D397" s="707" t="s">
        <v>111</v>
      </c>
      <c r="E397" s="707"/>
      <c r="F397" s="707"/>
      <c r="G397" s="6" t="s">
        <v>146</v>
      </c>
      <c r="H397" s="6"/>
      <c r="I397" s="358" t="s">
        <v>57</v>
      </c>
      <c r="J397" s="4" t="s">
        <v>134</v>
      </c>
      <c r="K397" s="4"/>
      <c r="L397" s="8"/>
      <c r="N397" t="s">
        <v>67</v>
      </c>
      <c r="O397" s="9"/>
      <c r="P397" s="8" t="s">
        <v>281</v>
      </c>
      <c r="S397" s="9"/>
      <c r="U397" s="8"/>
      <c r="W397" t="s">
        <v>67</v>
      </c>
      <c r="AD397" s="8" t="s">
        <v>67</v>
      </c>
      <c r="AE397" t="s">
        <v>67</v>
      </c>
      <c r="AF397" s="13"/>
      <c r="AG397" s="8" t="s">
        <v>67</v>
      </c>
      <c r="AI397" s="13"/>
      <c r="AJ397" t="s">
        <v>74</v>
      </c>
      <c r="AK397" t="s">
        <v>74</v>
      </c>
      <c r="AT397"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0.7142857142857143</v>
      </c>
    </row>
    <row r="398" spans="1:46" x14ac:dyDescent="0.3">
      <c r="A398" s="19">
        <v>322925</v>
      </c>
      <c r="B398" s="19" t="s">
        <v>68</v>
      </c>
      <c r="C398" s="707" t="s">
        <v>84</v>
      </c>
      <c r="D398" s="707" t="s">
        <v>87</v>
      </c>
      <c r="E398" s="707"/>
      <c r="F398" s="707"/>
      <c r="G398" s="6" t="s">
        <v>138</v>
      </c>
      <c r="H398" s="6"/>
      <c r="I398" s="358" t="s">
        <v>57</v>
      </c>
      <c r="J398" s="4" t="s">
        <v>134</v>
      </c>
      <c r="K398" s="4"/>
      <c r="L398" s="8" t="s">
        <v>67</v>
      </c>
      <c r="M398" t="s">
        <v>67</v>
      </c>
      <c r="N398" t="s">
        <v>67</v>
      </c>
      <c r="O398" s="9" t="s">
        <v>67</v>
      </c>
      <c r="P398" s="8"/>
      <c r="Q398" t="s">
        <v>282</v>
      </c>
      <c r="S398" s="9"/>
      <c r="U398" s="8" t="s">
        <v>67</v>
      </c>
      <c r="V398" t="s">
        <v>67</v>
      </c>
      <c r="W398" s="9" t="s">
        <v>67</v>
      </c>
      <c r="Y398" t="s">
        <v>282</v>
      </c>
      <c r="AD398" s="8" t="s">
        <v>67</v>
      </c>
      <c r="AE398" t="s">
        <v>67</v>
      </c>
      <c r="AF398" t="s">
        <v>282</v>
      </c>
      <c r="AG398" s="8" t="s">
        <v>67</v>
      </c>
      <c r="AI398" s="13"/>
      <c r="AJ398" t="s">
        <v>74</v>
      </c>
      <c r="AK398" t="s">
        <v>74</v>
      </c>
      <c r="AT398"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0.83333333333333337</v>
      </c>
    </row>
    <row r="399" spans="1:46" x14ac:dyDescent="0.3">
      <c r="A399" s="19">
        <v>323025</v>
      </c>
      <c r="B399" s="19" t="s">
        <v>68</v>
      </c>
      <c r="C399" s="707" t="s">
        <v>240</v>
      </c>
      <c r="D399" s="707" t="s">
        <v>111</v>
      </c>
      <c r="E399" s="707"/>
      <c r="F399" s="707"/>
      <c r="G399" s="6"/>
      <c r="H399" s="6"/>
      <c r="I399" s="358" t="s">
        <v>57</v>
      </c>
      <c r="J399" s="4" t="s">
        <v>134</v>
      </c>
      <c r="K399" s="4"/>
      <c r="L399" s="8" t="s">
        <v>67</v>
      </c>
      <c r="M399" t="s">
        <v>67</v>
      </c>
      <c r="N399" t="s">
        <v>67</v>
      </c>
      <c r="O399" s="9"/>
      <c r="P399" s="8"/>
      <c r="S399" s="9"/>
      <c r="U399" s="8" t="s">
        <v>67</v>
      </c>
      <c r="V399" t="s">
        <v>67</v>
      </c>
      <c r="W399" s="9"/>
      <c r="X399" t="s">
        <v>67</v>
      </c>
      <c r="Y399" t="s">
        <v>67</v>
      </c>
      <c r="Z399" t="s">
        <v>67</v>
      </c>
      <c r="AA399" t="s">
        <v>67</v>
      </c>
      <c r="AB399" t="s">
        <v>67</v>
      </c>
      <c r="AD399" t="s">
        <v>74</v>
      </c>
      <c r="AF399" s="13"/>
      <c r="AG399" t="s">
        <v>74</v>
      </c>
      <c r="AI399" s="13"/>
      <c r="AJ399" t="s">
        <v>74</v>
      </c>
      <c r="AK399" t="s">
        <v>74</v>
      </c>
      <c r="AT399"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0.7142857142857143</v>
      </c>
    </row>
    <row r="400" spans="1:46" x14ac:dyDescent="0.3">
      <c r="A400" s="19">
        <v>323125</v>
      </c>
      <c r="B400" s="19" t="s">
        <v>64</v>
      </c>
      <c r="C400" s="707" t="s">
        <v>100</v>
      </c>
      <c r="D400" s="707" t="s">
        <v>111</v>
      </c>
      <c r="E400" s="707"/>
      <c r="F400" s="707"/>
      <c r="G400" s="6" t="s">
        <v>146</v>
      </c>
      <c r="H400" s="6"/>
      <c r="I400" s="358" t="s">
        <v>71</v>
      </c>
      <c r="J400" s="4" t="s">
        <v>134</v>
      </c>
      <c r="K400" s="4"/>
      <c r="L400" s="8"/>
      <c r="N400" t="s">
        <v>67</v>
      </c>
      <c r="O400" s="9"/>
      <c r="P400" s="8"/>
      <c r="S400" s="9"/>
      <c r="U400" s="8"/>
      <c r="W400" t="s">
        <v>67</v>
      </c>
      <c r="AD400" s="8" t="s">
        <v>74</v>
      </c>
      <c r="AF400" s="13"/>
      <c r="AG400" s="8" t="s">
        <v>74</v>
      </c>
      <c r="AI400" s="13"/>
      <c r="AJ400" t="s">
        <v>74</v>
      </c>
      <c r="AK400" t="s">
        <v>74</v>
      </c>
      <c r="AT400"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0.33333333333333331</v>
      </c>
    </row>
    <row r="401" spans="1:46" x14ac:dyDescent="0.3">
      <c r="A401" s="19">
        <v>323225</v>
      </c>
      <c r="B401" s="19" t="s">
        <v>64</v>
      </c>
      <c r="C401" s="707" t="s">
        <v>98</v>
      </c>
      <c r="D401" s="707" t="s">
        <v>70</v>
      </c>
      <c r="E401" s="707"/>
      <c r="F401" s="707"/>
      <c r="G401" s="6"/>
      <c r="H401" s="6"/>
      <c r="I401" s="358" t="s">
        <v>57</v>
      </c>
      <c r="J401" s="4" t="s">
        <v>134</v>
      </c>
      <c r="K401" s="4"/>
      <c r="L401" s="8"/>
      <c r="N401" t="s">
        <v>74</v>
      </c>
      <c r="O401" s="9"/>
      <c r="P401" s="8"/>
      <c r="S401" s="9"/>
      <c r="U401" s="8"/>
      <c r="W401" s="9"/>
      <c r="AD401" s="8"/>
      <c r="AF401" s="13"/>
      <c r="AG401" s="8"/>
      <c r="AI401" s="13"/>
      <c r="AT401"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402" spans="1:46" x14ac:dyDescent="0.3">
      <c r="A402" s="19">
        <v>323325</v>
      </c>
      <c r="B402" s="19" t="s">
        <v>64</v>
      </c>
      <c r="C402" s="707" t="s">
        <v>69</v>
      </c>
      <c r="D402" s="707" t="s">
        <v>70</v>
      </c>
      <c r="E402" s="707"/>
      <c r="F402" s="707"/>
      <c r="G402" s="6" t="s">
        <v>146</v>
      </c>
      <c r="H402" s="6"/>
      <c r="I402" s="358" t="s">
        <v>57</v>
      </c>
      <c r="J402" s="4"/>
      <c r="K402" s="4"/>
      <c r="L402" s="8"/>
      <c r="N402" t="s">
        <v>67</v>
      </c>
      <c r="O402" s="9"/>
      <c r="P402" s="8"/>
      <c r="S402" s="9"/>
      <c r="U402" s="8" t="s">
        <v>67</v>
      </c>
      <c r="V402" t="s">
        <v>67</v>
      </c>
      <c r="W402" t="s">
        <v>67</v>
      </c>
      <c r="AD402" s="8" t="s">
        <v>67</v>
      </c>
      <c r="AF402" s="13"/>
      <c r="AG402" s="8" t="s">
        <v>67</v>
      </c>
      <c r="AI402" s="13"/>
      <c r="AJ402" t="s">
        <v>74</v>
      </c>
      <c r="AK402" t="s">
        <v>74</v>
      </c>
      <c r="AM402" t="s">
        <v>74</v>
      </c>
      <c r="AO402" t="s">
        <v>74</v>
      </c>
      <c r="AP402" t="s">
        <v>93</v>
      </c>
      <c r="AR402" t="s">
        <v>93</v>
      </c>
      <c r="AS402" t="s">
        <v>74</v>
      </c>
      <c r="AT402"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0.53846153846153844</v>
      </c>
    </row>
    <row r="403" spans="1:46" x14ac:dyDescent="0.3">
      <c r="A403" s="19">
        <v>323425</v>
      </c>
      <c r="B403" s="19" t="s">
        <v>64</v>
      </c>
      <c r="C403" s="707" t="s">
        <v>86</v>
      </c>
      <c r="D403" s="707" t="s">
        <v>139</v>
      </c>
      <c r="E403" s="707"/>
      <c r="F403" s="707"/>
      <c r="G403" s="6" t="s">
        <v>146</v>
      </c>
      <c r="H403" s="6"/>
      <c r="I403" s="358" t="s">
        <v>57</v>
      </c>
      <c r="J403" s="4" t="s">
        <v>134</v>
      </c>
      <c r="K403" s="4"/>
      <c r="L403" s="8" t="s">
        <v>67</v>
      </c>
      <c r="M403" t="s">
        <v>67</v>
      </c>
      <c r="N403" t="s">
        <v>67</v>
      </c>
      <c r="O403" s="9"/>
      <c r="P403" t="s">
        <v>67</v>
      </c>
      <c r="Q403" t="s">
        <v>67</v>
      </c>
      <c r="R403" t="s">
        <v>67</v>
      </c>
      <c r="S403" t="s">
        <v>67</v>
      </c>
      <c r="U403" s="8" t="s">
        <v>67</v>
      </c>
      <c r="V403" t="s">
        <v>67</v>
      </c>
      <c r="W403" s="9"/>
      <c r="X403" t="s">
        <v>67</v>
      </c>
      <c r="Y403" t="s">
        <v>67</v>
      </c>
      <c r="Z403" t="s">
        <v>67</v>
      </c>
      <c r="AA403" t="s">
        <v>67</v>
      </c>
      <c r="AB403" t="s">
        <v>67</v>
      </c>
      <c r="AD403" s="8" t="s">
        <v>67</v>
      </c>
      <c r="AE403" t="s">
        <v>67</v>
      </c>
      <c r="AF403" s="13"/>
      <c r="AG403" s="8" t="s">
        <v>74</v>
      </c>
      <c r="AI403" s="13"/>
      <c r="AJ403" t="s">
        <v>74</v>
      </c>
      <c r="AK403" t="s">
        <v>74</v>
      </c>
      <c r="AT403"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0.84210526315789469</v>
      </c>
    </row>
    <row r="404" spans="1:46" x14ac:dyDescent="0.3">
      <c r="A404" s="19">
        <v>323525</v>
      </c>
      <c r="B404" s="19" t="s">
        <v>64</v>
      </c>
      <c r="C404" s="707" t="s">
        <v>65</v>
      </c>
      <c r="D404" s="707" t="s">
        <v>160</v>
      </c>
      <c r="E404" s="707"/>
      <c r="F404" s="707"/>
      <c r="G404" s="6" t="s">
        <v>146</v>
      </c>
      <c r="H404" s="582">
        <v>45820</v>
      </c>
      <c r="I404" s="358" t="s">
        <v>57</v>
      </c>
      <c r="J404" s="4" t="s">
        <v>134</v>
      </c>
      <c r="K404" s="4"/>
      <c r="L404" s="8" t="s">
        <v>67</v>
      </c>
      <c r="M404" t="s">
        <v>67</v>
      </c>
      <c r="N404" t="s">
        <v>67</v>
      </c>
      <c r="O404" s="9"/>
      <c r="P404" s="8" t="s">
        <v>67</v>
      </c>
      <c r="Q404" t="s">
        <v>67</v>
      </c>
      <c r="S404" s="9" t="s">
        <v>67</v>
      </c>
      <c r="U404" s="8" t="s">
        <v>67</v>
      </c>
      <c r="V404" t="s">
        <v>67</v>
      </c>
      <c r="W404" s="9" t="s">
        <v>67</v>
      </c>
      <c r="AD404" s="8" t="s">
        <v>67</v>
      </c>
      <c r="AE404" t="s">
        <v>283</v>
      </c>
      <c r="AF404" s="13"/>
      <c r="AG404" s="8" t="s">
        <v>74</v>
      </c>
      <c r="AI404" s="13"/>
      <c r="AJ404" t="s">
        <v>74</v>
      </c>
      <c r="AK404" t="s">
        <v>74</v>
      </c>
      <c r="AT404"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0.76923076923076927</v>
      </c>
    </row>
    <row r="405" spans="1:46" x14ac:dyDescent="0.3">
      <c r="A405" s="19">
        <v>323625</v>
      </c>
      <c r="B405" s="19" t="s">
        <v>68</v>
      </c>
      <c r="C405" s="707" t="s">
        <v>161</v>
      </c>
      <c r="D405" s="707" t="s">
        <v>111</v>
      </c>
      <c r="E405" s="707"/>
      <c r="F405" s="707"/>
      <c r="G405" s="6" t="s">
        <v>145</v>
      </c>
      <c r="H405" s="6"/>
      <c r="I405" s="358" t="s">
        <v>71</v>
      </c>
      <c r="J405" s="4" t="s">
        <v>134</v>
      </c>
      <c r="K405" s="4"/>
      <c r="L405" s="8"/>
      <c r="O405" s="9"/>
      <c r="P405" s="8"/>
      <c r="S405" s="9"/>
      <c r="U405" s="8"/>
      <c r="W405" s="9"/>
      <c r="AD405" s="8"/>
      <c r="AF405" s="13"/>
      <c r="AG405" s="8"/>
      <c r="AI405" s="13"/>
      <c r="AT405"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406" spans="1:46" x14ac:dyDescent="0.3">
      <c r="A406" s="19">
        <v>323725</v>
      </c>
      <c r="B406" s="19" t="s">
        <v>68</v>
      </c>
      <c r="C406" s="707" t="s">
        <v>84</v>
      </c>
      <c r="D406" s="707" t="s">
        <v>81</v>
      </c>
      <c r="E406" s="707"/>
      <c r="F406" s="707"/>
      <c r="G406" s="6" t="s">
        <v>163</v>
      </c>
      <c r="H406" s="6"/>
      <c r="I406" s="358" t="s">
        <v>57</v>
      </c>
      <c r="J406" s="4" t="s">
        <v>134</v>
      </c>
      <c r="K406" s="4"/>
      <c r="L406" s="8" t="s">
        <v>67</v>
      </c>
      <c r="M406" t="s">
        <v>67</v>
      </c>
      <c r="N406" t="s">
        <v>67</v>
      </c>
      <c r="O406" s="9"/>
      <c r="P406" s="8" t="s">
        <v>284</v>
      </c>
      <c r="S406" s="9"/>
      <c r="U406" s="8" t="s">
        <v>67</v>
      </c>
      <c r="V406" t="s">
        <v>67</v>
      </c>
      <c r="W406" s="9"/>
      <c r="X406" t="s">
        <v>67</v>
      </c>
      <c r="Y406" t="s">
        <v>67</v>
      </c>
      <c r="Z406" t="s">
        <v>67</v>
      </c>
      <c r="AA406" t="s">
        <v>67</v>
      </c>
      <c r="AB406" t="s">
        <v>67</v>
      </c>
      <c r="AD406" s="8" t="s">
        <v>67</v>
      </c>
      <c r="AE406" t="s">
        <v>67</v>
      </c>
      <c r="AF406" s="13"/>
      <c r="AG406" s="8" t="s">
        <v>74</v>
      </c>
      <c r="AI406" s="13"/>
      <c r="AJ406" t="s">
        <v>74</v>
      </c>
      <c r="AK406" t="s">
        <v>74</v>
      </c>
      <c r="AT406"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v>
      </c>
    </row>
    <row r="407" spans="1:46" x14ac:dyDescent="0.3">
      <c r="A407" s="19">
        <v>323825</v>
      </c>
      <c r="B407" s="19" t="s">
        <v>64</v>
      </c>
      <c r="C407" s="707" t="s">
        <v>80</v>
      </c>
      <c r="D407" s="707" t="s">
        <v>87</v>
      </c>
      <c r="E407" s="707"/>
      <c r="F407" s="707"/>
      <c r="G407" s="6"/>
      <c r="H407" s="6"/>
      <c r="I407" s="358" t="s">
        <v>57</v>
      </c>
      <c r="J407" s="4" t="s">
        <v>134</v>
      </c>
      <c r="K407" s="4"/>
      <c r="L407" s="8"/>
      <c r="N407" t="s">
        <v>67</v>
      </c>
      <c r="O407" s="444" t="s">
        <v>285</v>
      </c>
      <c r="P407" t="s">
        <v>67</v>
      </c>
      <c r="Q407" t="s">
        <v>75</v>
      </c>
      <c r="R407" t="s">
        <v>74</v>
      </c>
      <c r="S407" t="s">
        <v>74</v>
      </c>
      <c r="U407" s="8"/>
      <c r="W407" s="9"/>
      <c r="X407" t="s">
        <v>67</v>
      </c>
      <c r="Y407" t="s">
        <v>67</v>
      </c>
      <c r="Z407" t="s">
        <v>67</v>
      </c>
      <c r="AA407" t="s">
        <v>67</v>
      </c>
      <c r="AB407" t="s">
        <v>67</v>
      </c>
      <c r="AD407" s="8" t="s">
        <v>67</v>
      </c>
      <c r="AE407" t="s">
        <v>67</v>
      </c>
      <c r="AF407" s="13"/>
      <c r="AG407" s="8" t="s">
        <v>74</v>
      </c>
      <c r="AI407" s="13"/>
      <c r="AJ407" t="s">
        <v>74</v>
      </c>
      <c r="AK407" t="s">
        <v>74</v>
      </c>
      <c r="AT407"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0.60333333333333339</v>
      </c>
    </row>
    <row r="408" spans="1:46" x14ac:dyDescent="0.3">
      <c r="A408" s="51">
        <v>323925</v>
      </c>
      <c r="B408" s="51" t="s">
        <v>64</v>
      </c>
      <c r="C408" s="52" t="s">
        <v>86</v>
      </c>
      <c r="D408" s="707" t="s">
        <v>160</v>
      </c>
      <c r="E408" s="52"/>
      <c r="F408" s="52"/>
      <c r="G408" s="340" t="s">
        <v>163</v>
      </c>
      <c r="H408" s="340"/>
      <c r="I408" s="358" t="s">
        <v>57</v>
      </c>
      <c r="J408" s="4" t="s">
        <v>134</v>
      </c>
      <c r="K408" s="4"/>
      <c r="L408" s="8" t="s">
        <v>67</v>
      </c>
      <c r="M408" t="s">
        <v>67</v>
      </c>
      <c r="N408" t="s">
        <v>67</v>
      </c>
      <c r="O408" s="9"/>
      <c r="P408" s="8"/>
      <c r="S408" s="9"/>
      <c r="U408" s="8" t="s">
        <v>67</v>
      </c>
      <c r="V408" t="s">
        <v>67</v>
      </c>
      <c r="W408" s="9"/>
      <c r="X408" t="s">
        <v>67</v>
      </c>
      <c r="Y408" t="s">
        <v>67</v>
      </c>
      <c r="Z408" t="s">
        <v>67</v>
      </c>
      <c r="AA408" t="s">
        <v>67</v>
      </c>
      <c r="AB408" t="s">
        <v>67</v>
      </c>
      <c r="AD408" s="8" t="s">
        <v>67</v>
      </c>
      <c r="AF408" s="13"/>
      <c r="AG408" s="8" t="s">
        <v>67</v>
      </c>
      <c r="AI408" s="13"/>
      <c r="AJ408" t="s">
        <v>74</v>
      </c>
      <c r="AK408" t="s">
        <v>74</v>
      </c>
      <c r="AT408"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0.8571428571428571</v>
      </c>
    </row>
    <row r="409" spans="1:46" x14ac:dyDescent="0.3">
      <c r="A409" s="19">
        <v>324025</v>
      </c>
      <c r="B409" s="19" t="s">
        <v>64</v>
      </c>
      <c r="C409" s="707" t="s">
        <v>98</v>
      </c>
      <c r="D409" s="707" t="s">
        <v>139</v>
      </c>
      <c r="E409" s="707"/>
      <c r="F409" s="707"/>
      <c r="G409" s="6" t="s">
        <v>145</v>
      </c>
      <c r="H409" s="6"/>
      <c r="I409" s="358" t="s">
        <v>71</v>
      </c>
      <c r="J409" s="4" t="s">
        <v>134</v>
      </c>
      <c r="K409" s="4"/>
      <c r="L409" s="8" t="s">
        <v>286</v>
      </c>
      <c r="M409" t="s">
        <v>287</v>
      </c>
      <c r="N409" t="s">
        <v>288</v>
      </c>
      <c r="O409" s="9"/>
      <c r="P409" s="8" t="s">
        <v>74</v>
      </c>
      <c r="Q409" t="s">
        <v>74</v>
      </c>
      <c r="R409" t="s">
        <v>74</v>
      </c>
      <c r="S409" s="9" t="s">
        <v>74</v>
      </c>
      <c r="U409" s="8"/>
      <c r="W409" s="9"/>
      <c r="AD409" s="8" t="s">
        <v>67</v>
      </c>
      <c r="AF409" s="13"/>
      <c r="AG409" s="8" t="s">
        <v>67</v>
      </c>
      <c r="AI409" s="13"/>
      <c r="AJ409" t="s">
        <v>67</v>
      </c>
      <c r="AK409" t="s">
        <v>67</v>
      </c>
      <c r="AT409"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0.5</v>
      </c>
    </row>
    <row r="410" spans="1:46" x14ac:dyDescent="0.3">
      <c r="A410" s="19">
        <v>324125</v>
      </c>
      <c r="B410" s="19" t="s">
        <v>64</v>
      </c>
      <c r="C410" s="707" t="s">
        <v>65</v>
      </c>
      <c r="D410" s="707" t="s">
        <v>70</v>
      </c>
      <c r="E410" s="707"/>
      <c r="F410" s="707"/>
      <c r="G410" s="6" t="s">
        <v>146</v>
      </c>
      <c r="H410" s="6"/>
      <c r="I410" s="225" t="s">
        <v>57</v>
      </c>
      <c r="J410" s="4" t="s">
        <v>134</v>
      </c>
      <c r="K410" s="4"/>
      <c r="L410" s="8" t="s">
        <v>67</v>
      </c>
      <c r="M410" t="s">
        <v>67</v>
      </c>
      <c r="N410" t="s">
        <v>67</v>
      </c>
      <c r="O410" s="9"/>
      <c r="P410" s="8"/>
      <c r="S410" s="9"/>
      <c r="U410" s="8" t="s">
        <v>67</v>
      </c>
      <c r="V410" t="s">
        <v>67</v>
      </c>
      <c r="W410" s="9" t="s">
        <v>67</v>
      </c>
      <c r="AD410" s="8" t="s">
        <v>74</v>
      </c>
      <c r="AF410" s="13"/>
      <c r="AG410" s="8" t="s">
        <v>74</v>
      </c>
      <c r="AI410" s="13"/>
      <c r="AJ410" t="s">
        <v>74</v>
      </c>
      <c r="AK410" t="s">
        <v>74</v>
      </c>
      <c r="AT410"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0.6</v>
      </c>
    </row>
    <row r="411" spans="1:46" x14ac:dyDescent="0.3">
      <c r="A411" s="19">
        <v>324225</v>
      </c>
      <c r="B411" s="19" t="s">
        <v>64</v>
      </c>
      <c r="C411" s="707" t="s">
        <v>84</v>
      </c>
      <c r="D411" s="707" t="s">
        <v>81</v>
      </c>
      <c r="E411" s="707"/>
      <c r="F411" s="707"/>
      <c r="G411" s="6" t="s">
        <v>146</v>
      </c>
      <c r="H411" s="582">
        <v>45833</v>
      </c>
      <c r="I411" s="358" t="s">
        <v>57</v>
      </c>
      <c r="J411" s="4" t="s">
        <v>134</v>
      </c>
      <c r="K411" s="46"/>
      <c r="L411" s="8" t="s">
        <v>67</v>
      </c>
      <c r="M411" t="s">
        <v>67</v>
      </c>
      <c r="N411" t="s">
        <v>67</v>
      </c>
      <c r="O411" s="9" t="s">
        <v>67</v>
      </c>
      <c r="P411" s="8" t="s">
        <v>67</v>
      </c>
      <c r="Q411" t="s">
        <v>67</v>
      </c>
      <c r="R411" t="s">
        <v>67</v>
      </c>
      <c r="S411" s="9" t="s">
        <v>67</v>
      </c>
      <c r="T411" t="s">
        <v>67</v>
      </c>
      <c r="U411" s="8" t="s">
        <v>67</v>
      </c>
      <c r="V411" t="s">
        <v>67</v>
      </c>
      <c r="W411" s="9" t="s">
        <v>67</v>
      </c>
      <c r="AD411" s="8" t="s">
        <v>67</v>
      </c>
      <c r="AE411" t="s">
        <v>67</v>
      </c>
      <c r="AF411" s="13"/>
      <c r="AG411" s="8" t="s">
        <v>67</v>
      </c>
      <c r="AH411" t="s">
        <v>67</v>
      </c>
      <c r="AI411" s="13"/>
      <c r="AJ411" t="s">
        <v>74</v>
      </c>
      <c r="AK411" t="s">
        <v>74</v>
      </c>
      <c r="AT411"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0.88888888888888884</v>
      </c>
    </row>
    <row r="412" spans="1:46" x14ac:dyDescent="0.3">
      <c r="A412" s="19">
        <v>324325</v>
      </c>
      <c r="B412" s="19" t="s">
        <v>64</v>
      </c>
      <c r="C412" s="707" t="s">
        <v>100</v>
      </c>
      <c r="D412" s="707" t="s">
        <v>111</v>
      </c>
      <c r="E412" s="707"/>
      <c r="F412" s="707"/>
      <c r="G412" s="6" t="s">
        <v>146</v>
      </c>
      <c r="H412" s="6"/>
      <c r="I412" s="358" t="s">
        <v>57</v>
      </c>
      <c r="J412" s="4" t="s">
        <v>134</v>
      </c>
      <c r="K412" s="4"/>
      <c r="L412" s="8"/>
      <c r="N412" t="s">
        <v>67</v>
      </c>
      <c r="O412" s="9" t="s">
        <v>289</v>
      </c>
      <c r="P412" s="8" t="s">
        <v>67</v>
      </c>
      <c r="Q412" t="s">
        <v>67</v>
      </c>
      <c r="R412" t="s">
        <v>67</v>
      </c>
      <c r="S412" s="9" t="s">
        <v>67</v>
      </c>
      <c r="U412" s="8"/>
      <c r="W412" s="444" t="s">
        <v>67</v>
      </c>
      <c r="AD412" s="8" t="s">
        <v>67</v>
      </c>
      <c r="AF412" s="13"/>
      <c r="AG412" s="8" t="s">
        <v>67</v>
      </c>
      <c r="AI412" s="13"/>
      <c r="AJ412" t="s">
        <v>67</v>
      </c>
      <c r="AK412" t="s">
        <v>74</v>
      </c>
      <c r="AT412"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0.9</v>
      </c>
    </row>
    <row r="413" spans="1:46" x14ac:dyDescent="0.3">
      <c r="A413" s="19">
        <v>324425</v>
      </c>
      <c r="B413" s="19" t="s">
        <v>64</v>
      </c>
      <c r="C413" s="707" t="s">
        <v>86</v>
      </c>
      <c r="D413" s="707" t="s">
        <v>111</v>
      </c>
      <c r="E413" s="707"/>
      <c r="F413" s="707"/>
      <c r="G413" s="6"/>
      <c r="H413" s="6"/>
      <c r="I413" s="358" t="s">
        <v>57</v>
      </c>
      <c r="J413" s="4" t="s">
        <v>134</v>
      </c>
      <c r="K413" s="4"/>
      <c r="L413" s="8" t="s">
        <v>67</v>
      </c>
      <c r="M413" t="s">
        <v>67</v>
      </c>
      <c r="N413" t="s">
        <v>67</v>
      </c>
      <c r="O413" s="9"/>
      <c r="P413" s="8" t="s">
        <v>67</v>
      </c>
      <c r="Q413" t="s">
        <v>67</v>
      </c>
      <c r="R413" t="s">
        <v>67</v>
      </c>
      <c r="S413" s="9" t="s">
        <v>67</v>
      </c>
      <c r="U413" s="8" t="s">
        <v>67</v>
      </c>
      <c r="V413" t="s">
        <v>67</v>
      </c>
      <c r="W413" s="9"/>
      <c r="X413" t="s">
        <v>67</v>
      </c>
      <c r="Y413" t="s">
        <v>67</v>
      </c>
      <c r="Z413" t="s">
        <v>67</v>
      </c>
      <c r="AA413" t="s">
        <v>67</v>
      </c>
      <c r="AB413" t="s">
        <v>67</v>
      </c>
      <c r="AD413" s="8" t="s">
        <v>67</v>
      </c>
      <c r="AF413" s="13"/>
      <c r="AG413" s="8" t="s">
        <v>67</v>
      </c>
      <c r="AI413" s="13"/>
      <c r="AJ413" t="s">
        <v>74</v>
      </c>
      <c r="AK413" t="s">
        <v>74</v>
      </c>
      <c r="AT413"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0.88888888888888884</v>
      </c>
    </row>
    <row r="414" spans="1:46" x14ac:dyDescent="0.3">
      <c r="A414" s="19">
        <v>324525</v>
      </c>
      <c r="B414" s="19" t="s">
        <v>64</v>
      </c>
      <c r="C414" s="707" t="s">
        <v>86</v>
      </c>
      <c r="D414" s="707">
        <v>24</v>
      </c>
      <c r="E414" s="707"/>
      <c r="F414" s="707"/>
      <c r="G414" s="6"/>
      <c r="H414" s="6"/>
      <c r="I414" s="358" t="s">
        <v>57</v>
      </c>
      <c r="J414" s="4" t="s">
        <v>134</v>
      </c>
      <c r="K414" s="4"/>
      <c r="L414" s="8" t="s">
        <v>67</v>
      </c>
      <c r="M414" t="s">
        <v>67</v>
      </c>
      <c r="N414" t="s">
        <v>93</v>
      </c>
      <c r="O414" s="9"/>
      <c r="P414" s="8" t="s">
        <v>67</v>
      </c>
      <c r="Q414" t="s">
        <v>67</v>
      </c>
      <c r="R414" t="s">
        <v>67</v>
      </c>
      <c r="S414" s="9" t="s">
        <v>67</v>
      </c>
      <c r="U414" s="8" t="s">
        <v>67</v>
      </c>
      <c r="V414" t="s">
        <v>75</v>
      </c>
      <c r="W414" s="9" t="s">
        <v>290</v>
      </c>
      <c r="X414" t="s">
        <v>67</v>
      </c>
      <c r="Y414" t="s">
        <v>67</v>
      </c>
      <c r="Z414" t="s">
        <v>67</v>
      </c>
      <c r="AA414" t="s">
        <v>67</v>
      </c>
      <c r="AB414" t="s">
        <v>67</v>
      </c>
      <c r="AD414" s="8" t="s">
        <v>74</v>
      </c>
      <c r="AF414" s="13"/>
      <c r="AG414" s="8" t="s">
        <v>74</v>
      </c>
      <c r="AI414" s="13"/>
      <c r="AJ414" t="s">
        <v>74</v>
      </c>
      <c r="AK414" t="s">
        <v>74</v>
      </c>
      <c r="AT414"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0.6972222222222223</v>
      </c>
    </row>
    <row r="415" spans="1:46" x14ac:dyDescent="0.3">
      <c r="A415" s="51">
        <v>324625</v>
      </c>
      <c r="B415" s="51" t="s">
        <v>64</v>
      </c>
      <c r="C415" s="52" t="s">
        <v>155</v>
      </c>
      <c r="D415" s="707" t="s">
        <v>137</v>
      </c>
      <c r="E415" s="52"/>
      <c r="F415" s="52"/>
      <c r="G415" s="340" t="s">
        <v>146</v>
      </c>
      <c r="H415" s="581">
        <v>45848</v>
      </c>
      <c r="I415" s="358" t="s">
        <v>57</v>
      </c>
      <c r="J415" s="4" t="s">
        <v>211</v>
      </c>
      <c r="K415" s="4"/>
      <c r="L415" s="8"/>
      <c r="N415" t="s">
        <v>67</v>
      </c>
      <c r="O415" s="9"/>
      <c r="P415" s="8" t="s">
        <v>67</v>
      </c>
      <c r="Q415" t="s">
        <v>67</v>
      </c>
      <c r="R415" t="s">
        <v>67</v>
      </c>
      <c r="S415" s="9" t="s">
        <v>67</v>
      </c>
      <c r="U415" s="8" t="s">
        <v>67</v>
      </c>
      <c r="V415" t="s">
        <v>75</v>
      </c>
      <c r="W415" s="9" t="s">
        <v>67</v>
      </c>
      <c r="AD415" s="8" t="s">
        <v>67</v>
      </c>
      <c r="AE415" t="s">
        <v>67</v>
      </c>
      <c r="AF415" s="13"/>
      <c r="AG415" s="8" t="s">
        <v>74</v>
      </c>
      <c r="AI415" s="13"/>
      <c r="AJ415" t="s">
        <v>74</v>
      </c>
      <c r="AK415" t="s">
        <v>74</v>
      </c>
      <c r="AT415"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0.69615384615384623</v>
      </c>
    </row>
    <row r="416" spans="1:46" x14ac:dyDescent="0.3">
      <c r="A416" s="51">
        <v>324725</v>
      </c>
      <c r="B416" s="52" t="s">
        <v>64</v>
      </c>
      <c r="C416" s="52" t="s">
        <v>86</v>
      </c>
      <c r="D416" s="52" t="s">
        <v>70</v>
      </c>
      <c r="E416" s="52"/>
      <c r="F416" s="52"/>
      <c r="G416" s="340" t="s">
        <v>146</v>
      </c>
      <c r="H416" s="340"/>
      <c r="I416" s="358" t="s">
        <v>71</v>
      </c>
      <c r="J416" s="4" t="s">
        <v>134</v>
      </c>
      <c r="K416" s="4"/>
      <c r="L416" s="8"/>
      <c r="N416" t="s">
        <v>67</v>
      </c>
      <c r="O416" s="9"/>
      <c r="P416" s="8"/>
      <c r="S416" s="9"/>
      <c r="U416" s="8" t="s">
        <v>67</v>
      </c>
      <c r="V416" t="s">
        <v>67</v>
      </c>
      <c r="W416" t="s">
        <v>67</v>
      </c>
      <c r="AD416" s="8" t="s">
        <v>67</v>
      </c>
      <c r="AF416" s="13"/>
      <c r="AG416" s="8" t="s">
        <v>67</v>
      </c>
      <c r="AI416" s="13"/>
      <c r="AJ416" t="s">
        <v>74</v>
      </c>
      <c r="AK416" t="s">
        <v>74</v>
      </c>
      <c r="AT416"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0.75</v>
      </c>
    </row>
    <row r="417" spans="1:46" x14ac:dyDescent="0.3">
      <c r="A417" s="51">
        <v>324825</v>
      </c>
      <c r="B417" s="52" t="s">
        <v>68</v>
      </c>
      <c r="C417" s="52" t="s">
        <v>131</v>
      </c>
      <c r="D417" s="52" t="s">
        <v>70</v>
      </c>
      <c r="E417" s="707"/>
      <c r="F417" s="707"/>
      <c r="G417" s="6" t="s">
        <v>163</v>
      </c>
      <c r="H417" s="6"/>
      <c r="I417" s="358" t="s">
        <v>57</v>
      </c>
      <c r="J417" s="4" t="s">
        <v>134</v>
      </c>
      <c r="K417" s="4"/>
      <c r="L417" s="8"/>
      <c r="M417" t="s">
        <v>291</v>
      </c>
      <c r="O417" s="9"/>
      <c r="P417" s="8"/>
      <c r="S417" s="9"/>
      <c r="U417" s="8"/>
      <c r="W417" s="9"/>
      <c r="AD417" s="8"/>
      <c r="AF417" s="13"/>
      <c r="AG417" s="8"/>
      <c r="AI417" s="13"/>
      <c r="AT417"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418" spans="1:46" x14ac:dyDescent="0.3">
      <c r="A418" s="51">
        <v>324925</v>
      </c>
      <c r="B418" s="52" t="s">
        <v>68</v>
      </c>
      <c r="C418" s="52" t="s">
        <v>130</v>
      </c>
      <c r="D418" s="52" t="s">
        <v>70</v>
      </c>
      <c r="E418" s="707"/>
      <c r="F418" s="707"/>
      <c r="G418" s="6"/>
      <c r="H418" s="6"/>
      <c r="I418" s="358" t="s">
        <v>57</v>
      </c>
      <c r="J418" s="4" t="s">
        <v>134</v>
      </c>
      <c r="K418" s="4"/>
      <c r="L418" s="8"/>
      <c r="O418" s="9"/>
      <c r="P418" s="8"/>
      <c r="S418" s="9"/>
      <c r="U418" s="8"/>
      <c r="W418" s="9"/>
      <c r="AD418" s="8"/>
      <c r="AF418" s="13"/>
      <c r="AG418" s="8"/>
      <c r="AI418" s="13"/>
      <c r="AT418"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419" spans="1:46" x14ac:dyDescent="0.3">
      <c r="A419" s="51">
        <v>325025</v>
      </c>
      <c r="B419" s="52" t="s">
        <v>68</v>
      </c>
      <c r="C419" s="52" t="s">
        <v>131</v>
      </c>
      <c r="D419" s="52" t="s">
        <v>70</v>
      </c>
      <c r="E419" s="707"/>
      <c r="F419" s="707"/>
      <c r="G419" s="6" t="s">
        <v>201</v>
      </c>
      <c r="H419" s="551">
        <v>45829</v>
      </c>
      <c r="I419" s="358" t="s">
        <v>57</v>
      </c>
      <c r="J419" s="4" t="s">
        <v>134</v>
      </c>
      <c r="K419" s="4"/>
      <c r="L419" s="8"/>
      <c r="O419" s="9"/>
      <c r="P419" s="8"/>
      <c r="S419" s="9"/>
      <c r="U419" s="8"/>
      <c r="W419" s="9"/>
      <c r="AD419" s="8"/>
      <c r="AF419" s="13"/>
      <c r="AG419" s="8"/>
      <c r="AI419" s="13"/>
      <c r="AT419"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420" spans="1:46" x14ac:dyDescent="0.3">
      <c r="A420" s="51">
        <v>325125</v>
      </c>
      <c r="B420" s="52" t="s">
        <v>68</v>
      </c>
      <c r="C420" s="52" t="s">
        <v>130</v>
      </c>
      <c r="D420" s="52" t="s">
        <v>70</v>
      </c>
      <c r="E420" s="707"/>
      <c r="F420" s="707"/>
      <c r="G420" s="6" t="s">
        <v>163</v>
      </c>
      <c r="H420" s="582">
        <v>45827</v>
      </c>
      <c r="I420" s="358" t="s">
        <v>57</v>
      </c>
      <c r="J420" s="4" t="s">
        <v>134</v>
      </c>
      <c r="K420" s="4"/>
      <c r="L420" s="8"/>
      <c r="O420" s="9"/>
      <c r="P420" s="8"/>
      <c r="S420" s="9"/>
      <c r="U420" s="8"/>
      <c r="W420" s="9"/>
      <c r="AD420" s="8"/>
      <c r="AF420" s="13"/>
      <c r="AG420" s="8"/>
      <c r="AI420" s="13"/>
      <c r="AT420"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421" spans="1:46" x14ac:dyDescent="0.3">
      <c r="A421" s="51">
        <v>325225</v>
      </c>
      <c r="B421" s="52" t="s">
        <v>68</v>
      </c>
      <c r="C421" s="52" t="s">
        <v>86</v>
      </c>
      <c r="D421" s="52" t="s">
        <v>70</v>
      </c>
      <c r="E421" s="707"/>
      <c r="F421" s="707"/>
      <c r="G421" s="6" t="s">
        <v>146</v>
      </c>
      <c r="H421" s="6"/>
      <c r="I421" s="358" t="s">
        <v>57</v>
      </c>
      <c r="J421" s="4" t="s">
        <v>134</v>
      </c>
      <c r="K421" s="4"/>
      <c r="L421" s="8" t="s">
        <v>67</v>
      </c>
      <c r="M421" t="s">
        <v>67</v>
      </c>
      <c r="N421" t="s">
        <v>67</v>
      </c>
      <c r="O421" s="9"/>
      <c r="P421" s="8"/>
      <c r="S421" s="9"/>
      <c r="U421" s="8" t="s">
        <v>67</v>
      </c>
      <c r="V421" t="s">
        <v>67</v>
      </c>
      <c r="W421" s="444"/>
      <c r="X421" t="s">
        <v>67</v>
      </c>
      <c r="Y421" s="398" t="s">
        <v>67</v>
      </c>
      <c r="Z421" t="s">
        <v>67</v>
      </c>
      <c r="AA421" t="s">
        <v>67</v>
      </c>
      <c r="AB421" t="s">
        <v>67</v>
      </c>
      <c r="AD421" s="8" t="s">
        <v>67</v>
      </c>
      <c r="AE421" t="s">
        <v>67</v>
      </c>
      <c r="AF421" s="13"/>
      <c r="AG421" s="8" t="s">
        <v>74</v>
      </c>
      <c r="AI421" s="13"/>
      <c r="AJ421" t="s">
        <v>74</v>
      </c>
      <c r="AK421" t="s">
        <v>74</v>
      </c>
      <c r="AT421"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v>
      </c>
    </row>
    <row r="422" spans="1:46" x14ac:dyDescent="0.3">
      <c r="A422" s="51">
        <v>325325</v>
      </c>
      <c r="B422" s="52" t="s">
        <v>68</v>
      </c>
      <c r="C422" s="52" t="s">
        <v>84</v>
      </c>
      <c r="D422" s="52" t="s">
        <v>81</v>
      </c>
      <c r="E422" s="707"/>
      <c r="F422" s="707"/>
      <c r="G422" s="6" t="s">
        <v>146</v>
      </c>
      <c r="H422" s="582">
        <v>45828</v>
      </c>
      <c r="I422" s="358" t="s">
        <v>57</v>
      </c>
      <c r="J422" s="4" t="s">
        <v>211</v>
      </c>
      <c r="K422" s="4"/>
      <c r="L422" s="8" t="s">
        <v>67</v>
      </c>
      <c r="M422" t="s">
        <v>67</v>
      </c>
      <c r="N422" t="s">
        <v>67</v>
      </c>
      <c r="O422" s="444"/>
      <c r="P422" s="8" t="s">
        <v>67</v>
      </c>
      <c r="Q422" t="s">
        <v>67</v>
      </c>
      <c r="R422" t="s">
        <v>67</v>
      </c>
      <c r="S422" s="9" t="s">
        <v>67</v>
      </c>
      <c r="U422" s="8" t="s">
        <v>67</v>
      </c>
      <c r="V422" t="s">
        <v>67</v>
      </c>
      <c r="W422" s="444" t="s">
        <v>109</v>
      </c>
      <c r="X422" t="s">
        <v>109</v>
      </c>
      <c r="Y422" s="398" t="s">
        <v>67</v>
      </c>
      <c r="Z422" t="s">
        <v>67</v>
      </c>
      <c r="AA422" t="s">
        <v>67</v>
      </c>
      <c r="AB422" t="s">
        <v>67</v>
      </c>
      <c r="AD422" s="8" t="s">
        <v>74</v>
      </c>
      <c r="AF422" s="13"/>
      <c r="AG422" s="8" t="s">
        <v>74</v>
      </c>
      <c r="AI422" s="13"/>
      <c r="AJ422" t="s">
        <v>74</v>
      </c>
      <c r="AK422" t="s">
        <v>74</v>
      </c>
      <c r="AT422"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0.76470588235294112</v>
      </c>
    </row>
    <row r="423" spans="1:46" ht="18" customHeight="1" x14ac:dyDescent="0.3">
      <c r="A423" s="51">
        <v>325425</v>
      </c>
      <c r="B423" s="52" t="s">
        <v>68</v>
      </c>
      <c r="C423" s="52" t="s">
        <v>84</v>
      </c>
      <c r="D423" s="52" t="s">
        <v>87</v>
      </c>
      <c r="E423" s="707"/>
      <c r="F423" s="707"/>
      <c r="G423" s="6" t="s">
        <v>146</v>
      </c>
      <c r="H423" s="6"/>
      <c r="I423" s="358" t="s">
        <v>57</v>
      </c>
      <c r="J423" s="4" t="s">
        <v>134</v>
      </c>
      <c r="K423" s="4"/>
      <c r="L423" s="8" t="s">
        <v>67</v>
      </c>
      <c r="M423" t="s">
        <v>67</v>
      </c>
      <c r="N423" t="s">
        <v>67</v>
      </c>
      <c r="O423" s="444"/>
      <c r="P423" s="8" t="s">
        <v>67</v>
      </c>
      <c r="Q423" t="s">
        <v>67</v>
      </c>
      <c r="R423" t="s">
        <v>67</v>
      </c>
      <c r="S423" s="9" t="s">
        <v>67</v>
      </c>
      <c r="U423" s="8" t="s">
        <v>67</v>
      </c>
      <c r="V423" t="s">
        <v>67</v>
      </c>
      <c r="W423" s="444"/>
      <c r="X423" t="s">
        <v>67</v>
      </c>
      <c r="Y423" t="s">
        <v>67</v>
      </c>
      <c r="Z423" t="s">
        <v>67</v>
      </c>
      <c r="AA423" t="s">
        <v>67</v>
      </c>
      <c r="AB423" t="s">
        <v>67</v>
      </c>
      <c r="AD423" s="8" t="s">
        <v>67</v>
      </c>
      <c r="AE423" t="s">
        <v>67</v>
      </c>
      <c r="AF423" s="13"/>
      <c r="AG423" s="8" t="s">
        <v>74</v>
      </c>
      <c r="AI423" s="13"/>
      <c r="AJ423" t="s">
        <v>74</v>
      </c>
      <c r="AK423" t="s">
        <v>74</v>
      </c>
      <c r="AT423"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0.84210526315789469</v>
      </c>
    </row>
    <row r="424" spans="1:46" ht="18" customHeight="1" x14ac:dyDescent="0.3">
      <c r="A424" s="51">
        <v>325525</v>
      </c>
      <c r="B424" s="52" t="s">
        <v>68</v>
      </c>
      <c r="C424" s="52" t="s">
        <v>80</v>
      </c>
      <c r="D424" s="52" t="s">
        <v>87</v>
      </c>
      <c r="E424" s="707"/>
      <c r="F424" s="707"/>
      <c r="G424" s="6" t="s">
        <v>146</v>
      </c>
      <c r="H424" s="582">
        <v>45834</v>
      </c>
      <c r="I424" s="358" t="s">
        <v>57</v>
      </c>
      <c r="J424" s="4" t="s">
        <v>134</v>
      </c>
      <c r="K424" s="511">
        <v>45786</v>
      </c>
      <c r="L424" s="8"/>
      <c r="N424" t="s">
        <v>67</v>
      </c>
      <c r="O424" s="9" t="s">
        <v>67</v>
      </c>
      <c r="P424" s="8"/>
      <c r="S424" s="9"/>
      <c r="T424" t="s">
        <v>67</v>
      </c>
      <c r="U424" s="8"/>
      <c r="W424" s="444"/>
      <c r="X424" t="s">
        <v>292</v>
      </c>
      <c r="Y424" t="s">
        <v>67</v>
      </c>
      <c r="Z424" t="s">
        <v>67</v>
      </c>
      <c r="AA424" t="s">
        <v>67</v>
      </c>
      <c r="AB424" t="s">
        <v>67</v>
      </c>
      <c r="AD424" s="8" t="s">
        <v>74</v>
      </c>
      <c r="AF424" s="13"/>
      <c r="AG424" s="8"/>
      <c r="AH424" t="s">
        <v>293</v>
      </c>
      <c r="AI424" s="13" t="s">
        <v>67</v>
      </c>
      <c r="AJ424" t="s">
        <v>74</v>
      </c>
      <c r="AK424" t="s">
        <v>74</v>
      </c>
      <c r="AT424"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0.72727272727272729</v>
      </c>
    </row>
    <row r="425" spans="1:46" x14ac:dyDescent="0.3">
      <c r="A425" s="51">
        <v>325625</v>
      </c>
      <c r="B425" s="52" t="s">
        <v>68</v>
      </c>
      <c r="C425" s="52" t="s">
        <v>100</v>
      </c>
      <c r="D425" s="52" t="s">
        <v>111</v>
      </c>
      <c r="E425" s="707"/>
      <c r="F425" s="707"/>
      <c r="G425" s="6"/>
      <c r="H425" s="6"/>
      <c r="I425" s="533" t="s">
        <v>71</v>
      </c>
      <c r="J425" s="4" t="s">
        <v>134</v>
      </c>
      <c r="K425" s="4"/>
      <c r="L425" s="8"/>
      <c r="N425" t="s">
        <v>67</v>
      </c>
      <c r="O425" s="9"/>
      <c r="P425" s="8"/>
      <c r="Q425" t="s">
        <v>294</v>
      </c>
      <c r="S425" s="9"/>
      <c r="U425" s="8"/>
      <c r="W425" s="9" t="s">
        <v>67</v>
      </c>
      <c r="AD425" s="8" t="s">
        <v>67</v>
      </c>
      <c r="AF425" s="13"/>
      <c r="AG425" s="8" t="s">
        <v>67</v>
      </c>
      <c r="AI425" s="13"/>
      <c r="AJ425" t="s">
        <v>74</v>
      </c>
      <c r="AK425" t="s">
        <v>74</v>
      </c>
      <c r="AT425"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0.66666666666666663</v>
      </c>
    </row>
    <row r="426" spans="1:46" x14ac:dyDescent="0.3">
      <c r="A426" s="51">
        <v>325725</v>
      </c>
      <c r="B426" s="52" t="s">
        <v>68</v>
      </c>
      <c r="C426" s="52" t="s">
        <v>100</v>
      </c>
      <c r="D426" s="52" t="s">
        <v>111</v>
      </c>
      <c r="E426" s="707"/>
      <c r="F426" s="707"/>
      <c r="G426" s="6" t="s">
        <v>146</v>
      </c>
      <c r="H426" s="6"/>
      <c r="I426" s="358" t="s">
        <v>57</v>
      </c>
      <c r="J426" s="4" t="s">
        <v>134</v>
      </c>
      <c r="K426" s="4"/>
      <c r="L426" s="8"/>
      <c r="N426" t="s">
        <v>67</v>
      </c>
      <c r="O426" s="8" t="s">
        <v>295</v>
      </c>
      <c r="P426" s="8" t="s">
        <v>67</v>
      </c>
      <c r="Q426" t="s">
        <v>67</v>
      </c>
      <c r="R426" t="s">
        <v>67</v>
      </c>
      <c r="S426" s="9" t="s">
        <v>67</v>
      </c>
      <c r="U426" s="8"/>
      <c r="W426" t="s">
        <v>67</v>
      </c>
      <c r="AD426" s="8" t="s">
        <v>67</v>
      </c>
      <c r="AF426" s="13"/>
      <c r="AG426" s="8" t="s">
        <v>67</v>
      </c>
      <c r="AI426" s="13"/>
      <c r="AJ426" t="s">
        <v>74</v>
      </c>
      <c r="AK426" t="s">
        <v>74</v>
      </c>
      <c r="AT426"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v>
      </c>
    </row>
    <row r="427" spans="1:46" x14ac:dyDescent="0.3">
      <c r="A427" s="51">
        <v>325825</v>
      </c>
      <c r="B427" s="52" t="s">
        <v>68</v>
      </c>
      <c r="C427" s="52" t="s">
        <v>106</v>
      </c>
      <c r="D427" s="52">
        <v>24</v>
      </c>
      <c r="E427" s="707"/>
      <c r="F427" s="707"/>
      <c r="G427" s="6" t="s">
        <v>146</v>
      </c>
      <c r="H427" s="582">
        <v>45820</v>
      </c>
      <c r="I427" s="358" t="s">
        <v>57</v>
      </c>
      <c r="J427" s="4" t="s">
        <v>134</v>
      </c>
      <c r="K427" s="4"/>
      <c r="L427" s="8" t="s">
        <v>67</v>
      </c>
      <c r="M427" t="s">
        <v>67</v>
      </c>
      <c r="N427" t="s">
        <v>67</v>
      </c>
      <c r="O427" s="444"/>
      <c r="P427" s="8" t="s">
        <v>67</v>
      </c>
      <c r="Q427" t="s">
        <v>67</v>
      </c>
      <c r="R427" t="s">
        <v>67</v>
      </c>
      <c r="S427" s="9" t="s">
        <v>67</v>
      </c>
      <c r="U427" s="8" t="s">
        <v>67</v>
      </c>
      <c r="V427" t="s">
        <v>67</v>
      </c>
      <c r="W427" s="9" t="s">
        <v>67</v>
      </c>
      <c r="AD427" s="8"/>
      <c r="AE427" t="s">
        <v>67</v>
      </c>
      <c r="AF427" s="13" t="s">
        <v>67</v>
      </c>
      <c r="AG427" s="8" t="s">
        <v>74</v>
      </c>
      <c r="AI427" s="13"/>
      <c r="AJ427" t="s">
        <v>74</v>
      </c>
      <c r="AK427" t="s">
        <v>74</v>
      </c>
      <c r="AT427"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v>
      </c>
    </row>
    <row r="428" spans="1:46" x14ac:dyDescent="0.3">
      <c r="A428" s="51">
        <v>325925</v>
      </c>
      <c r="B428" s="52" t="s">
        <v>64</v>
      </c>
      <c r="C428" s="52" t="s">
        <v>80</v>
      </c>
      <c r="D428" s="52" t="s">
        <v>81</v>
      </c>
      <c r="E428" s="707"/>
      <c r="F428" s="707"/>
      <c r="G428" s="6" t="s">
        <v>163</v>
      </c>
      <c r="H428" s="582">
        <v>45820</v>
      </c>
      <c r="I428" s="358" t="s">
        <v>57</v>
      </c>
      <c r="J428" s="4" t="s">
        <v>134</v>
      </c>
      <c r="K428" s="4"/>
      <c r="L428" s="8"/>
      <c r="N428" t="s">
        <v>67</v>
      </c>
      <c r="O428" s="9"/>
      <c r="P428" s="8"/>
      <c r="S428" s="9"/>
      <c r="U428" s="8" t="s">
        <v>67</v>
      </c>
      <c r="V428" t="s">
        <v>67</v>
      </c>
      <c r="W428" s="9" t="s">
        <v>67</v>
      </c>
      <c r="AD428" s="8" t="s">
        <v>74</v>
      </c>
      <c r="AF428" s="13"/>
      <c r="AG428" s="304"/>
      <c r="AI428" s="13" t="s">
        <v>74</v>
      </c>
      <c r="AJ428" t="s">
        <v>74</v>
      </c>
      <c r="AK428" t="s">
        <v>74</v>
      </c>
      <c r="AT428"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0.5</v>
      </c>
    </row>
    <row r="429" spans="1:46" x14ac:dyDescent="0.3">
      <c r="A429" s="51">
        <v>326025</v>
      </c>
      <c r="B429" s="52" t="s">
        <v>64</v>
      </c>
      <c r="C429" s="52" t="s">
        <v>86</v>
      </c>
      <c r="D429" s="52" t="s">
        <v>78</v>
      </c>
      <c r="E429" s="707"/>
      <c r="F429" s="707"/>
      <c r="G429" s="6" t="s">
        <v>146</v>
      </c>
      <c r="H429" s="6"/>
      <c r="I429" s="358" t="s">
        <v>57</v>
      </c>
      <c r="J429" s="4" t="s">
        <v>134</v>
      </c>
      <c r="K429" s="4"/>
      <c r="L429" s="8" t="s">
        <v>67</v>
      </c>
      <c r="M429" t="s">
        <v>67</v>
      </c>
      <c r="N429" t="s">
        <v>67</v>
      </c>
      <c r="O429" s="9"/>
      <c r="P429" s="8"/>
      <c r="S429" s="9"/>
      <c r="U429" s="8" t="s">
        <v>67</v>
      </c>
      <c r="V429" t="s">
        <v>67</v>
      </c>
      <c r="W429" s="9" t="s">
        <v>67</v>
      </c>
      <c r="AD429" s="8" t="s">
        <v>74</v>
      </c>
      <c r="AF429" s="13"/>
      <c r="AG429" s="8" t="s">
        <v>74</v>
      </c>
      <c r="AI429" s="13"/>
      <c r="AJ429" t="s">
        <v>74</v>
      </c>
      <c r="AK429" t="s">
        <v>74</v>
      </c>
      <c r="AT429"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0.6</v>
      </c>
    </row>
    <row r="430" spans="1:46" x14ac:dyDescent="0.3">
      <c r="A430" s="51">
        <v>326125</v>
      </c>
      <c r="B430" s="52" t="s">
        <v>64</v>
      </c>
      <c r="C430" s="52" t="s">
        <v>98</v>
      </c>
      <c r="D430" s="52" t="s">
        <v>66</v>
      </c>
      <c r="E430" s="707"/>
      <c r="F430" s="707"/>
      <c r="G430" s="6" t="s">
        <v>250</v>
      </c>
      <c r="H430" s="6"/>
      <c r="I430" s="358" t="s">
        <v>57</v>
      </c>
      <c r="J430" s="4" t="s">
        <v>134</v>
      </c>
      <c r="K430" s="4"/>
      <c r="L430" s="8"/>
      <c r="O430" s="9"/>
      <c r="P430" s="8"/>
      <c r="S430" s="9"/>
      <c r="U430" s="8"/>
      <c r="W430" s="9"/>
      <c r="AD430" s="8"/>
      <c r="AF430" s="13"/>
      <c r="AG430" s="8"/>
      <c r="AI430" s="13"/>
      <c r="AT430"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431" spans="1:46" x14ac:dyDescent="0.3">
      <c r="A431" s="51">
        <v>326225</v>
      </c>
      <c r="B431" s="52" t="s">
        <v>64</v>
      </c>
      <c r="C431" s="52" t="s">
        <v>86</v>
      </c>
      <c r="D431" s="52" t="s">
        <v>70</v>
      </c>
      <c r="E431" s="707"/>
      <c r="F431" s="707"/>
      <c r="G431" s="6" t="s">
        <v>146</v>
      </c>
      <c r="H431" s="6"/>
      <c r="I431" s="358" t="s">
        <v>57</v>
      </c>
      <c r="J431" s="4" t="s">
        <v>134</v>
      </c>
      <c r="K431" s="4"/>
      <c r="L431" s="8" t="s">
        <v>67</v>
      </c>
      <c r="M431" t="s">
        <v>67</v>
      </c>
      <c r="N431" t="s">
        <v>67</v>
      </c>
      <c r="O431" s="9"/>
      <c r="P431" s="8"/>
      <c r="S431" s="9"/>
      <c r="U431" s="8" t="s">
        <v>67</v>
      </c>
      <c r="V431" t="s">
        <v>67</v>
      </c>
      <c r="W431" s="9" t="s">
        <v>67</v>
      </c>
      <c r="AD431" s="8" t="s">
        <v>74</v>
      </c>
      <c r="AF431" s="13"/>
      <c r="AG431" s="8" t="s">
        <v>74</v>
      </c>
      <c r="AI431" s="13"/>
      <c r="AJ431" t="s">
        <v>74</v>
      </c>
      <c r="AK431" t="s">
        <v>74</v>
      </c>
      <c r="AT431"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0.6</v>
      </c>
    </row>
    <row r="432" spans="1:46" x14ac:dyDescent="0.3">
      <c r="A432" s="51">
        <v>326325</v>
      </c>
      <c r="B432" s="52" t="s">
        <v>64</v>
      </c>
      <c r="C432" s="52" t="s">
        <v>80</v>
      </c>
      <c r="D432" s="52" t="s">
        <v>85</v>
      </c>
      <c r="E432" s="707"/>
      <c r="F432" s="707"/>
      <c r="G432" s="6" t="s">
        <v>146</v>
      </c>
      <c r="H432" s="551">
        <v>45817</v>
      </c>
      <c r="I432" s="358" t="s">
        <v>57</v>
      </c>
      <c r="J432" s="4" t="s">
        <v>211</v>
      </c>
      <c r="K432" s="4"/>
      <c r="L432" s="8"/>
      <c r="N432" t="s">
        <v>67</v>
      </c>
      <c r="O432" s="9"/>
      <c r="P432" s="8"/>
      <c r="S432" s="9"/>
      <c r="U432" s="8" t="s">
        <v>67</v>
      </c>
      <c r="V432" t="s">
        <v>67</v>
      </c>
      <c r="W432" s="9" t="s">
        <v>67</v>
      </c>
      <c r="AD432" s="8" t="s">
        <v>67</v>
      </c>
      <c r="AF432" s="13"/>
      <c r="AG432" s="8" t="s">
        <v>67</v>
      </c>
      <c r="AI432" s="13"/>
      <c r="AJ432" t="s">
        <v>74</v>
      </c>
      <c r="AK432" t="s">
        <v>74</v>
      </c>
      <c r="AT432"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0.75</v>
      </c>
    </row>
    <row r="433" spans="1:46" x14ac:dyDescent="0.3">
      <c r="A433" s="51">
        <v>326425</v>
      </c>
      <c r="B433" s="52" t="s">
        <v>68</v>
      </c>
      <c r="C433" s="52" t="s">
        <v>296</v>
      </c>
      <c r="D433" s="52" t="s">
        <v>78</v>
      </c>
      <c r="E433" s="707"/>
      <c r="F433" s="707"/>
      <c r="G433" s="6"/>
      <c r="H433" s="6"/>
      <c r="I433" s="6" t="s">
        <v>62</v>
      </c>
      <c r="J433" s="4"/>
      <c r="K433" s="4"/>
      <c r="L433" s="8"/>
      <c r="O433" s="9"/>
      <c r="P433" s="8"/>
      <c r="S433" s="9"/>
      <c r="U433" s="8"/>
      <c r="W433" s="9"/>
      <c r="AD433" s="8"/>
      <c r="AF433" s="13"/>
      <c r="AG433" s="8"/>
      <c r="AI433" s="13"/>
      <c r="AT433"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434" spans="1:46" x14ac:dyDescent="0.3">
      <c r="A434" s="51">
        <v>326525</v>
      </c>
      <c r="B434" s="52" t="s">
        <v>68</v>
      </c>
      <c r="C434" s="52" t="s">
        <v>184</v>
      </c>
      <c r="D434" s="52" t="s">
        <v>226</v>
      </c>
      <c r="E434" s="707"/>
      <c r="F434" s="707"/>
      <c r="G434" s="6" t="s">
        <v>146</v>
      </c>
      <c r="H434" s="6"/>
      <c r="I434" s="358" t="s">
        <v>57</v>
      </c>
      <c r="J434" s="4" t="s">
        <v>134</v>
      </c>
      <c r="K434" s="4"/>
      <c r="L434" s="8" t="s">
        <v>67</v>
      </c>
      <c r="M434" t="s">
        <v>67</v>
      </c>
      <c r="N434" t="s">
        <v>67</v>
      </c>
      <c r="O434" s="9" t="s">
        <v>67</v>
      </c>
      <c r="P434" s="8"/>
      <c r="Q434" t="s">
        <v>297</v>
      </c>
      <c r="S434" s="9"/>
      <c r="T434" t="s">
        <v>67</v>
      </c>
      <c r="U434" s="8"/>
      <c r="W434" s="9" t="s">
        <v>67</v>
      </c>
      <c r="AD434" s="8" t="s">
        <v>67</v>
      </c>
      <c r="AF434" s="13"/>
      <c r="AG434" s="8" t="s">
        <v>67</v>
      </c>
      <c r="AI434" s="13"/>
      <c r="AJ434" t="s">
        <v>74</v>
      </c>
      <c r="AK434" t="s">
        <v>74</v>
      </c>
      <c r="AT434"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v>
      </c>
    </row>
    <row r="435" spans="1:46" x14ac:dyDescent="0.3">
      <c r="A435" s="51">
        <v>326625</v>
      </c>
      <c r="B435" s="52" t="s">
        <v>68</v>
      </c>
      <c r="C435" s="52" t="s">
        <v>184</v>
      </c>
      <c r="D435" s="52" t="s">
        <v>226</v>
      </c>
      <c r="E435" s="707"/>
      <c r="F435" s="707"/>
      <c r="G435" s="6" t="s">
        <v>146</v>
      </c>
      <c r="H435" s="6"/>
      <c r="I435" s="358" t="s">
        <v>57</v>
      </c>
      <c r="J435" s="4" t="s">
        <v>134</v>
      </c>
      <c r="K435" s="511">
        <v>45761</v>
      </c>
      <c r="L435" s="8" t="s">
        <v>67</v>
      </c>
      <c r="M435" t="s">
        <v>67</v>
      </c>
      <c r="N435" t="s">
        <v>67</v>
      </c>
      <c r="O435" s="9"/>
      <c r="P435" s="8"/>
      <c r="S435" s="9"/>
      <c r="U435" s="8"/>
      <c r="W435" s="9" t="s">
        <v>67</v>
      </c>
      <c r="AD435" s="8" t="s">
        <v>67</v>
      </c>
      <c r="AF435" s="13"/>
      <c r="AG435" s="8" t="s">
        <v>67</v>
      </c>
      <c r="AI435" s="13"/>
      <c r="AJ435" t="s">
        <v>74</v>
      </c>
      <c r="AK435" t="s">
        <v>74</v>
      </c>
      <c r="AT435"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0.75</v>
      </c>
    </row>
    <row r="436" spans="1:46" x14ac:dyDescent="0.3">
      <c r="A436" s="51">
        <v>326725</v>
      </c>
      <c r="B436" s="52" t="s">
        <v>68</v>
      </c>
      <c r="C436" s="52" t="s">
        <v>298</v>
      </c>
      <c r="D436" s="52" t="s">
        <v>78</v>
      </c>
      <c r="E436" s="707"/>
      <c r="F436" s="707"/>
      <c r="G436" s="6" t="s">
        <v>146</v>
      </c>
      <c r="H436" s="6"/>
      <c r="I436" s="358" t="s">
        <v>57</v>
      </c>
      <c r="J436" s="4" t="s">
        <v>211</v>
      </c>
      <c r="K436" s="4"/>
      <c r="L436" s="8"/>
      <c r="N436" t="s">
        <v>105</v>
      </c>
      <c r="O436" s="9"/>
      <c r="P436" s="8"/>
      <c r="S436" s="9">
        <v>3</v>
      </c>
      <c r="U436" s="8" t="s">
        <v>299</v>
      </c>
      <c r="V436" t="s">
        <v>67</v>
      </c>
      <c r="W436" s="9"/>
      <c r="Y436" t="s">
        <v>67</v>
      </c>
      <c r="Z436" t="s">
        <v>67</v>
      </c>
      <c r="AA436" t="s">
        <v>67</v>
      </c>
      <c r="AB436" t="s">
        <v>67</v>
      </c>
      <c r="AD436" s="8" t="s">
        <v>67</v>
      </c>
      <c r="AF436" s="13"/>
      <c r="AG436" s="8" t="s">
        <v>67</v>
      </c>
      <c r="AI436" s="13"/>
      <c r="AJ436" t="s">
        <v>74</v>
      </c>
      <c r="AK436" t="s">
        <v>74</v>
      </c>
      <c r="AT436"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v>
      </c>
    </row>
    <row r="437" spans="1:46" ht="18" customHeight="1" x14ac:dyDescent="0.3">
      <c r="A437" s="51">
        <v>326825</v>
      </c>
      <c r="B437" s="52" t="s">
        <v>68</v>
      </c>
      <c r="C437" s="52" t="s">
        <v>86</v>
      </c>
      <c r="D437" s="52" t="s">
        <v>300</v>
      </c>
      <c r="E437" s="707"/>
      <c r="F437" s="707"/>
      <c r="G437" s="6" t="s">
        <v>163</v>
      </c>
      <c r="H437" s="6"/>
      <c r="I437" s="358" t="s">
        <v>57</v>
      </c>
      <c r="J437" s="4" t="s">
        <v>134</v>
      </c>
      <c r="K437" s="4"/>
      <c r="L437" s="8"/>
      <c r="N437" t="s">
        <v>67</v>
      </c>
      <c r="O437" s="9"/>
      <c r="P437" s="8"/>
      <c r="S437" s="9">
        <v>3</v>
      </c>
      <c r="U437" s="8" t="s">
        <v>67</v>
      </c>
      <c r="V437" t="s">
        <v>67</v>
      </c>
      <c r="W437" s="9" t="s">
        <v>67</v>
      </c>
      <c r="AD437" s="8" t="s">
        <v>74</v>
      </c>
      <c r="AF437" s="13"/>
      <c r="AG437" s="8" t="s">
        <v>74</v>
      </c>
      <c r="AI437" s="13"/>
      <c r="AJ437" t="s">
        <v>74</v>
      </c>
      <c r="AK437" t="s">
        <v>74</v>
      </c>
      <c r="AT437"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0.5</v>
      </c>
    </row>
    <row r="438" spans="1:46" ht="19.5" customHeight="1" x14ac:dyDescent="0.3">
      <c r="A438" s="51">
        <v>326925</v>
      </c>
      <c r="B438" s="52" t="s">
        <v>68</v>
      </c>
      <c r="C438" s="52" t="s">
        <v>98</v>
      </c>
      <c r="D438" s="458" t="s">
        <v>140</v>
      </c>
      <c r="E438" s="707"/>
      <c r="F438" s="707"/>
      <c r="G438" s="6" t="s">
        <v>146</v>
      </c>
      <c r="H438" s="582">
        <v>45832</v>
      </c>
      <c r="I438" s="358" t="s">
        <v>57</v>
      </c>
      <c r="J438" s="4" t="s">
        <v>134</v>
      </c>
      <c r="K438" s="4"/>
      <c r="L438" s="8"/>
      <c r="N438" t="s">
        <v>67</v>
      </c>
      <c r="O438" s="9"/>
      <c r="P438" s="8"/>
      <c r="S438" s="9"/>
      <c r="U438" s="8"/>
      <c r="W438" s="9"/>
      <c r="AD438" s="8" t="s">
        <v>74</v>
      </c>
      <c r="AE438" t="s">
        <v>74</v>
      </c>
      <c r="AF438" s="13"/>
      <c r="AG438" s="8" t="s">
        <v>74</v>
      </c>
      <c r="AI438" s="13"/>
      <c r="AJ438" t="s">
        <v>74</v>
      </c>
      <c r="AK438" t="s">
        <v>74</v>
      </c>
      <c r="AT438"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0.16666666666666666</v>
      </c>
    </row>
    <row r="439" spans="1:46" ht="18" customHeight="1" x14ac:dyDescent="0.3">
      <c r="A439" s="51">
        <v>327025</v>
      </c>
      <c r="B439" s="52" t="s">
        <v>68</v>
      </c>
      <c r="C439" s="52" t="s">
        <v>86</v>
      </c>
      <c r="D439" s="458" t="s">
        <v>140</v>
      </c>
      <c r="E439" s="707"/>
      <c r="F439" s="707"/>
      <c r="G439" s="6" t="s">
        <v>163</v>
      </c>
      <c r="H439" s="582">
        <v>45825</v>
      </c>
      <c r="I439" s="358" t="s">
        <v>57</v>
      </c>
      <c r="J439" s="4" t="s">
        <v>134</v>
      </c>
      <c r="K439" s="514">
        <v>45761</v>
      </c>
      <c r="L439" s="8" t="s">
        <v>74</v>
      </c>
      <c r="M439" t="s">
        <v>74</v>
      </c>
      <c r="N439" t="s">
        <v>74</v>
      </c>
      <c r="O439" s="444"/>
      <c r="P439" s="8" t="s">
        <v>67</v>
      </c>
      <c r="Q439" t="s">
        <v>67</v>
      </c>
      <c r="R439" t="s">
        <v>74</v>
      </c>
      <c r="S439" s="9" t="s">
        <v>75</v>
      </c>
      <c r="U439" s="8" t="s">
        <v>67</v>
      </c>
      <c r="V439" t="s">
        <v>67</v>
      </c>
      <c r="W439" t="s">
        <v>67</v>
      </c>
      <c r="AD439" s="8" t="s">
        <v>67</v>
      </c>
      <c r="AF439" s="13"/>
      <c r="AG439" s="8" t="s">
        <v>67</v>
      </c>
      <c r="AI439" s="13"/>
      <c r="AJ439" t="s">
        <v>74</v>
      </c>
      <c r="AK439" t="s">
        <v>74</v>
      </c>
      <c r="AT439"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0.50357142857142856</v>
      </c>
    </row>
    <row r="440" spans="1:46" ht="19.5" customHeight="1" x14ac:dyDescent="0.3">
      <c r="A440" s="19">
        <v>327125</v>
      </c>
      <c r="B440" s="19" t="s">
        <v>64</v>
      </c>
      <c r="C440" s="707" t="s">
        <v>155</v>
      </c>
      <c r="D440" s="707" t="s">
        <v>301</v>
      </c>
      <c r="E440" s="707"/>
      <c r="F440" s="707"/>
      <c r="G440" s="6" t="s">
        <v>163</v>
      </c>
      <c r="H440" s="582">
        <v>45849</v>
      </c>
      <c r="I440" s="358" t="s">
        <v>57</v>
      </c>
      <c r="J440" s="4" t="s">
        <v>134</v>
      </c>
      <c r="K440" s="511">
        <v>45787</v>
      </c>
      <c r="L440" s="8" t="s">
        <v>67</v>
      </c>
      <c r="M440" t="s">
        <v>67</v>
      </c>
      <c r="N440" t="s">
        <v>67</v>
      </c>
      <c r="O440" s="444"/>
      <c r="P440" s="8" t="s">
        <v>67</v>
      </c>
      <c r="Q440" t="s">
        <v>67</v>
      </c>
      <c r="R440" t="s">
        <v>67</v>
      </c>
      <c r="S440" s="9" t="s">
        <v>67</v>
      </c>
      <c r="U440" s="8" t="s">
        <v>67</v>
      </c>
      <c r="V440" t="s">
        <v>67</v>
      </c>
      <c r="W440" s="9" t="s">
        <v>67</v>
      </c>
      <c r="AD440" s="8"/>
      <c r="AF440" s="13" t="s">
        <v>67</v>
      </c>
      <c r="AG440" s="8" t="s">
        <v>67</v>
      </c>
      <c r="AI440" s="13"/>
      <c r="AJ440" t="s">
        <v>67</v>
      </c>
      <c r="AK440" t="s">
        <v>67</v>
      </c>
      <c r="AT440"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441" spans="1:46" x14ac:dyDescent="0.3">
      <c r="A441" s="19">
        <v>327225</v>
      </c>
      <c r="B441" s="19" t="s">
        <v>64</v>
      </c>
      <c r="C441" s="707" t="s">
        <v>63</v>
      </c>
      <c r="D441" s="707" t="s">
        <v>225</v>
      </c>
      <c r="E441" s="707"/>
      <c r="F441" s="707"/>
      <c r="G441" s="6" t="s">
        <v>146</v>
      </c>
      <c r="H441" s="582">
        <v>45839</v>
      </c>
      <c r="I441" s="358" t="s">
        <v>57</v>
      </c>
      <c r="J441" s="4" t="s">
        <v>211</v>
      </c>
      <c r="K441" s="511">
        <v>45786</v>
      </c>
      <c r="L441" s="8" t="s">
        <v>67</v>
      </c>
      <c r="M441" t="s">
        <v>67</v>
      </c>
      <c r="N441" t="s">
        <v>67</v>
      </c>
      <c r="O441" s="9"/>
      <c r="P441" s="8"/>
      <c r="S441" s="9"/>
      <c r="U441" s="8" t="s">
        <v>67</v>
      </c>
      <c r="V441" t="s">
        <v>67</v>
      </c>
      <c r="W441" s="9" t="s">
        <v>67</v>
      </c>
      <c r="AD441" s="8" t="s">
        <v>67</v>
      </c>
      <c r="AE441" t="s">
        <v>105</v>
      </c>
      <c r="AF441" s="13"/>
      <c r="AG441" s="8" t="s">
        <v>74</v>
      </c>
      <c r="AI441" s="13"/>
      <c r="AJ441" t="s">
        <v>74</v>
      </c>
      <c r="AK441" t="s">
        <v>74</v>
      </c>
      <c r="AT441"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0.72727272727272729</v>
      </c>
    </row>
    <row r="442" spans="1:46" x14ac:dyDescent="0.3">
      <c r="A442" s="19">
        <v>327325</v>
      </c>
      <c r="B442" s="19" t="s">
        <v>64</v>
      </c>
      <c r="C442" s="707" t="s">
        <v>86</v>
      </c>
      <c r="D442" s="707">
        <v>24</v>
      </c>
      <c r="E442" s="707"/>
      <c r="F442" s="707"/>
      <c r="G442" s="6" t="s">
        <v>146</v>
      </c>
      <c r="H442" s="551">
        <v>45813</v>
      </c>
      <c r="I442" s="358" t="s">
        <v>57</v>
      </c>
      <c r="J442" s="4" t="s">
        <v>134</v>
      </c>
      <c r="K442" s="4" t="s">
        <v>302</v>
      </c>
      <c r="L442" s="8" t="s">
        <v>67</v>
      </c>
      <c r="M442" t="s">
        <v>67</v>
      </c>
      <c r="N442" t="s">
        <v>67</v>
      </c>
      <c r="O442" s="444"/>
      <c r="P442" s="8" t="s">
        <v>67</v>
      </c>
      <c r="Q442" t="s">
        <v>67</v>
      </c>
      <c r="R442" t="s">
        <v>67</v>
      </c>
      <c r="S442" s="9" t="s">
        <v>67</v>
      </c>
      <c r="U442" s="8" t="s">
        <v>67</v>
      </c>
      <c r="V442" t="s">
        <v>67</v>
      </c>
      <c r="W442" s="444"/>
      <c r="X442" t="s">
        <v>67</v>
      </c>
      <c r="Y442" t="s">
        <v>67</v>
      </c>
      <c r="Z442" t="s">
        <v>67</v>
      </c>
      <c r="AA442" t="s">
        <v>67</v>
      </c>
      <c r="AB442" t="s">
        <v>67</v>
      </c>
      <c r="AD442" s="8" t="s">
        <v>67</v>
      </c>
      <c r="AE442" t="s">
        <v>67</v>
      </c>
      <c r="AF442" s="13"/>
      <c r="AG442" s="8"/>
      <c r="AI442" s="13" t="s">
        <v>67</v>
      </c>
      <c r="AJ442" t="s">
        <v>74</v>
      </c>
      <c r="AK442" t="s">
        <v>74</v>
      </c>
      <c r="AT442"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0.89473684210526316</v>
      </c>
    </row>
    <row r="443" spans="1:46" x14ac:dyDescent="0.3">
      <c r="A443" s="19">
        <v>327425</v>
      </c>
      <c r="B443" s="19" t="s">
        <v>64</v>
      </c>
      <c r="C443" s="707" t="s">
        <v>86</v>
      </c>
      <c r="D443" s="707">
        <v>24</v>
      </c>
      <c r="E443" s="707"/>
      <c r="F443" s="707"/>
      <c r="G443" s="6" t="s">
        <v>163</v>
      </c>
      <c r="H443" s="582">
        <v>45818</v>
      </c>
      <c r="I443" s="358" t="s">
        <v>57</v>
      </c>
      <c r="J443" s="4" t="s">
        <v>134</v>
      </c>
      <c r="K443" s="4" t="s">
        <v>303</v>
      </c>
      <c r="L443" s="8" t="s">
        <v>67</v>
      </c>
      <c r="M443" t="s">
        <v>67</v>
      </c>
      <c r="N443" t="s">
        <v>67</v>
      </c>
      <c r="O443" s="444"/>
      <c r="P443" s="8" t="s">
        <v>67</v>
      </c>
      <c r="Q443" t="s">
        <v>67</v>
      </c>
      <c r="R443" t="s">
        <v>67</v>
      </c>
      <c r="S443" s="9" t="s">
        <v>67</v>
      </c>
      <c r="U443" s="8" t="s">
        <v>67</v>
      </c>
      <c r="V443" t="s">
        <v>67</v>
      </c>
      <c r="W443" s="9" t="s">
        <v>304</v>
      </c>
      <c r="X443" t="s">
        <v>67</v>
      </c>
      <c r="Y443" t="s">
        <v>67</v>
      </c>
      <c r="Z443" t="s">
        <v>67</v>
      </c>
      <c r="AA443" t="s">
        <v>67</v>
      </c>
      <c r="AB443" t="s">
        <v>67</v>
      </c>
      <c r="AD443" s="8" t="s">
        <v>67</v>
      </c>
      <c r="AE443" t="s">
        <v>67</v>
      </c>
      <c r="AF443" s="13"/>
      <c r="AG443" s="8" t="s">
        <v>74</v>
      </c>
      <c r="AI443" s="13"/>
      <c r="AJ443" t="s">
        <v>74</v>
      </c>
      <c r="AK443" t="s">
        <v>74</v>
      </c>
      <c r="AT443"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0.84210526315789469</v>
      </c>
    </row>
    <row r="444" spans="1:46" x14ac:dyDescent="0.3">
      <c r="A444" s="19">
        <v>327525</v>
      </c>
      <c r="B444" s="19" t="s">
        <v>64</v>
      </c>
      <c r="C444" s="707" t="s">
        <v>80</v>
      </c>
      <c r="D444" s="707" t="s">
        <v>116</v>
      </c>
      <c r="E444" s="707"/>
      <c r="F444" s="707"/>
      <c r="G444" s="6" t="s">
        <v>146</v>
      </c>
      <c r="H444" s="551">
        <v>45845</v>
      </c>
      <c r="I444" s="358" t="s">
        <v>71</v>
      </c>
      <c r="J444" s="4" t="s">
        <v>134</v>
      </c>
      <c r="K444" s="4"/>
      <c r="L444" s="8"/>
      <c r="N444" t="s">
        <v>67</v>
      </c>
      <c r="O444" s="9"/>
      <c r="P444" s="8" t="s">
        <v>67</v>
      </c>
      <c r="Q444" t="s">
        <v>67</v>
      </c>
      <c r="R444" t="s">
        <v>67</v>
      </c>
      <c r="S444" s="9" t="s">
        <v>67</v>
      </c>
      <c r="U444" s="8"/>
      <c r="W444" s="9"/>
      <c r="X444" t="s">
        <v>67</v>
      </c>
      <c r="Y444" t="s">
        <v>67</v>
      </c>
      <c r="Z444" t="s">
        <v>67</v>
      </c>
      <c r="AA444" t="s">
        <v>67</v>
      </c>
      <c r="AB444" t="s">
        <v>67</v>
      </c>
      <c r="AD444" s="8"/>
      <c r="AF444" s="13" t="s">
        <v>67</v>
      </c>
      <c r="AG444" s="8" t="s">
        <v>305</v>
      </c>
      <c r="AI444" s="13" t="s">
        <v>67</v>
      </c>
      <c r="AJ444" t="s">
        <v>74</v>
      </c>
      <c r="AK444" t="s">
        <v>74</v>
      </c>
      <c r="AT444"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0.8571428571428571</v>
      </c>
    </row>
    <row r="445" spans="1:46" x14ac:dyDescent="0.3">
      <c r="A445" s="19">
        <v>327625</v>
      </c>
      <c r="B445" s="19" t="s">
        <v>64</v>
      </c>
      <c r="C445" s="707" t="s">
        <v>86</v>
      </c>
      <c r="D445" s="707">
        <v>24</v>
      </c>
      <c r="E445" s="707"/>
      <c r="F445" s="707"/>
      <c r="G445" s="6" t="s">
        <v>163</v>
      </c>
      <c r="H445" s="582">
        <v>45818</v>
      </c>
      <c r="I445" s="358" t="s">
        <v>57</v>
      </c>
      <c r="J445" s="4" t="s">
        <v>134</v>
      </c>
      <c r="K445" s="4"/>
      <c r="L445" s="8" t="s">
        <v>274</v>
      </c>
      <c r="N445" t="s">
        <v>67</v>
      </c>
      <c r="O445" s="9"/>
      <c r="P445" s="8" t="s">
        <v>67</v>
      </c>
      <c r="Q445" t="s">
        <v>67</v>
      </c>
      <c r="R445" t="s">
        <v>67</v>
      </c>
      <c r="S445" s="9" t="s">
        <v>67</v>
      </c>
      <c r="U445" s="8" t="s">
        <v>67</v>
      </c>
      <c r="V445" t="s">
        <v>67</v>
      </c>
      <c r="W445" s="9"/>
      <c r="X445" t="s">
        <v>67</v>
      </c>
      <c r="Y445" t="s">
        <v>67</v>
      </c>
      <c r="Z445" t="s">
        <v>67</v>
      </c>
      <c r="AA445" t="s">
        <v>67</v>
      </c>
      <c r="AB445" t="s">
        <v>67</v>
      </c>
      <c r="AD445" s="8" t="s">
        <v>74</v>
      </c>
      <c r="AF445" s="13"/>
      <c r="AG445" s="8" t="s">
        <v>74</v>
      </c>
      <c r="AI445" s="13"/>
      <c r="AJ445" t="s">
        <v>74</v>
      </c>
      <c r="AK445" t="s">
        <v>74</v>
      </c>
      <c r="AT445"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0.75</v>
      </c>
    </row>
    <row r="446" spans="1:46" x14ac:dyDescent="0.3">
      <c r="A446" s="19">
        <v>327725</v>
      </c>
      <c r="B446" s="19" t="s">
        <v>64</v>
      </c>
      <c r="C446" s="707" t="s">
        <v>99</v>
      </c>
      <c r="D446" s="707" t="s">
        <v>91</v>
      </c>
      <c r="E446" s="707"/>
      <c r="F446" s="707"/>
      <c r="G446" s="6" t="s">
        <v>146</v>
      </c>
      <c r="H446" s="582">
        <v>45856</v>
      </c>
      <c r="I446" s="358" t="s">
        <v>57</v>
      </c>
      <c r="J446" s="4" t="s">
        <v>134</v>
      </c>
      <c r="K446" s="511">
        <v>45799</v>
      </c>
      <c r="L446" s="8" t="s">
        <v>67</v>
      </c>
      <c r="M446" t="s">
        <v>67</v>
      </c>
      <c r="N446" t="s">
        <v>67</v>
      </c>
      <c r="O446" s="9"/>
      <c r="P446" s="8" t="s">
        <v>67</v>
      </c>
      <c r="Q446" t="s">
        <v>67</v>
      </c>
      <c r="R446" t="s">
        <v>67</v>
      </c>
      <c r="S446" s="9" t="s">
        <v>67</v>
      </c>
      <c r="U446" s="8" t="s">
        <v>67</v>
      </c>
      <c r="V446" t="s">
        <v>67</v>
      </c>
      <c r="W446" s="444"/>
      <c r="X446" t="s">
        <v>67</v>
      </c>
      <c r="Y446" t="s">
        <v>67</v>
      </c>
      <c r="Z446" t="s">
        <v>67</v>
      </c>
      <c r="AA446" t="s">
        <v>67</v>
      </c>
      <c r="AB446" t="s">
        <v>67</v>
      </c>
      <c r="AD446" s="8" t="s">
        <v>67</v>
      </c>
      <c r="AE446" t="s">
        <v>67</v>
      </c>
      <c r="AF446" s="13"/>
      <c r="AG446" s="8" t="s">
        <v>67</v>
      </c>
      <c r="AI446" s="13"/>
      <c r="AJ446" t="s">
        <v>67</v>
      </c>
      <c r="AK446" t="s">
        <v>67</v>
      </c>
      <c r="AT446" s="647">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447" spans="1:46" x14ac:dyDescent="0.3">
      <c r="A447" s="19">
        <v>327825</v>
      </c>
      <c r="B447" s="19" t="s">
        <v>64</v>
      </c>
      <c r="C447" s="707" t="s">
        <v>65</v>
      </c>
      <c r="D447" s="707" t="s">
        <v>66</v>
      </c>
      <c r="E447" s="707" t="s">
        <v>122</v>
      </c>
      <c r="F447" s="707"/>
      <c r="G447" s="6" t="s">
        <v>146</v>
      </c>
      <c r="H447" s="6"/>
      <c r="I447" s="358" t="s">
        <v>71</v>
      </c>
      <c r="J447" s="4" t="s">
        <v>134</v>
      </c>
      <c r="K447" s="4"/>
      <c r="L447" s="8" t="s">
        <v>74</v>
      </c>
      <c r="M447" t="s">
        <v>74</v>
      </c>
      <c r="N447" t="s">
        <v>74</v>
      </c>
      <c r="O447" s="444"/>
      <c r="P447" s="8" t="s">
        <v>67</v>
      </c>
      <c r="Q447" t="s">
        <v>75</v>
      </c>
      <c r="R447" t="s">
        <v>74</v>
      </c>
      <c r="S447" s="9"/>
      <c r="U447" s="8" t="s">
        <v>74</v>
      </c>
      <c r="V447" t="s">
        <v>74</v>
      </c>
      <c r="W447" s="9" t="s">
        <v>67</v>
      </c>
      <c r="X447" t="s">
        <v>306</v>
      </c>
      <c r="AA447" t="s">
        <v>74</v>
      </c>
      <c r="AB447" t="s">
        <v>74</v>
      </c>
      <c r="AD447" s="8"/>
      <c r="AF447" s="13" t="s">
        <v>67</v>
      </c>
      <c r="AG447" s="8" t="s">
        <v>74</v>
      </c>
      <c r="AH447" t="s">
        <v>74</v>
      </c>
      <c r="AI447" s="13"/>
      <c r="AJ447" t="s">
        <v>74</v>
      </c>
      <c r="AK447" t="s">
        <v>74</v>
      </c>
      <c r="AT447"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0.19062499999999999</v>
      </c>
    </row>
    <row r="448" spans="1:46" x14ac:dyDescent="0.3">
      <c r="A448" s="19">
        <v>327925</v>
      </c>
      <c r="B448" s="19" t="s">
        <v>64</v>
      </c>
      <c r="C448" s="707" t="s">
        <v>86</v>
      </c>
      <c r="D448" s="707" t="s">
        <v>70</v>
      </c>
      <c r="E448" s="707"/>
      <c r="F448" s="707"/>
      <c r="G448" s="6" t="s">
        <v>146</v>
      </c>
      <c r="H448" s="551">
        <v>45814</v>
      </c>
      <c r="I448" s="358" t="s">
        <v>57</v>
      </c>
      <c r="J448" s="4" t="s">
        <v>109</v>
      </c>
      <c r="K448" s="4"/>
      <c r="L448" s="8" t="s">
        <v>67</v>
      </c>
      <c r="M448" t="s">
        <v>67</v>
      </c>
      <c r="N448" t="s">
        <v>67</v>
      </c>
      <c r="O448" s="9"/>
      <c r="P448" s="8"/>
      <c r="S448" s="9"/>
      <c r="U448" s="8" t="s">
        <v>67</v>
      </c>
      <c r="V448" t="s">
        <v>67</v>
      </c>
      <c r="W448" s="9" t="s">
        <v>67</v>
      </c>
      <c r="AD448" s="8" t="s">
        <v>67</v>
      </c>
      <c r="AE448" t="s">
        <v>105</v>
      </c>
      <c r="AF448" s="13"/>
      <c r="AG448" s="8" t="s">
        <v>67</v>
      </c>
      <c r="AI448" s="13"/>
      <c r="AJ448" t="s">
        <v>74</v>
      </c>
      <c r="AK448" t="s">
        <v>74</v>
      </c>
      <c r="AT448"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0.81818181818181823</v>
      </c>
    </row>
    <row r="449" spans="1:46" x14ac:dyDescent="0.3">
      <c r="A449" s="19">
        <v>328025</v>
      </c>
      <c r="B449" s="19" t="s">
        <v>68</v>
      </c>
      <c r="C449" s="707" t="s">
        <v>63</v>
      </c>
      <c r="D449" s="707" t="s">
        <v>226</v>
      </c>
      <c r="E449" s="707"/>
      <c r="F449" s="707"/>
      <c r="G449" s="6" t="s">
        <v>163</v>
      </c>
      <c r="H449" s="6"/>
      <c r="I449" s="358" t="s">
        <v>57</v>
      </c>
      <c r="J449" s="4" t="s">
        <v>134</v>
      </c>
      <c r="K449" s="4"/>
      <c r="L449" s="8" t="s">
        <v>67</v>
      </c>
      <c r="M449" t="s">
        <v>67</v>
      </c>
      <c r="N449" t="s">
        <v>67</v>
      </c>
      <c r="O449" s="9"/>
      <c r="P449" s="8"/>
      <c r="S449" s="9"/>
      <c r="U449" s="8" t="s">
        <v>67</v>
      </c>
      <c r="V449" t="s">
        <v>67</v>
      </c>
      <c r="W449" t="s">
        <v>67</v>
      </c>
      <c r="AD449" s="8" t="s">
        <v>74</v>
      </c>
      <c r="AF449" s="13"/>
      <c r="AG449" s="8" t="s">
        <v>67</v>
      </c>
      <c r="AH449" t="s">
        <v>67</v>
      </c>
      <c r="AI449" s="13"/>
      <c r="AJ449" t="s">
        <v>74</v>
      </c>
      <c r="AK449" t="s">
        <v>74</v>
      </c>
      <c r="AT449"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0.72727272727272729</v>
      </c>
    </row>
    <row r="450" spans="1:46" x14ac:dyDescent="0.3">
      <c r="A450" s="19">
        <v>328125</v>
      </c>
      <c r="B450" s="19" t="s">
        <v>68</v>
      </c>
      <c r="C450" s="707" t="s">
        <v>63</v>
      </c>
      <c r="D450" s="707" t="s">
        <v>226</v>
      </c>
      <c r="E450" s="707"/>
      <c r="F450" s="707"/>
      <c r="G450" s="6" t="s">
        <v>163</v>
      </c>
      <c r="H450" s="6"/>
      <c r="I450" s="358" t="s">
        <v>57</v>
      </c>
      <c r="J450" s="4" t="s">
        <v>134</v>
      </c>
      <c r="K450" s="4"/>
      <c r="L450" s="8" t="s">
        <v>67</v>
      </c>
      <c r="M450" t="s">
        <v>67</v>
      </c>
      <c r="N450" t="s">
        <v>67</v>
      </c>
      <c r="O450" s="9"/>
      <c r="P450" s="8"/>
      <c r="S450" s="9"/>
      <c r="U450" s="8" t="s">
        <v>67</v>
      </c>
      <c r="V450" t="s">
        <v>67</v>
      </c>
      <c r="W450" t="s">
        <v>67</v>
      </c>
      <c r="AD450" s="8" t="s">
        <v>74</v>
      </c>
      <c r="AF450" s="13"/>
      <c r="AG450" s="8" t="s">
        <v>74</v>
      </c>
      <c r="AI450" s="13"/>
      <c r="AJ450" t="s">
        <v>74</v>
      </c>
      <c r="AK450" t="s">
        <v>74</v>
      </c>
      <c r="AT450"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0.6</v>
      </c>
    </row>
    <row r="451" spans="1:46" x14ac:dyDescent="0.3">
      <c r="A451" s="19">
        <v>328225</v>
      </c>
      <c r="B451" s="19" t="s">
        <v>204</v>
      </c>
      <c r="C451" s="707" t="s">
        <v>232</v>
      </c>
      <c r="D451" s="707" t="s">
        <v>73</v>
      </c>
      <c r="E451" s="707"/>
      <c r="F451" s="707"/>
      <c r="G451" s="6" t="s">
        <v>197</v>
      </c>
      <c r="H451" s="6"/>
      <c r="I451" s="6" t="s">
        <v>62</v>
      </c>
      <c r="J451" s="4" t="s">
        <v>9</v>
      </c>
      <c r="K451" s="4"/>
      <c r="L451" s="8"/>
      <c r="N451" t="s">
        <v>74</v>
      </c>
      <c r="O451" s="9"/>
      <c r="P451" s="8"/>
      <c r="S451" s="9"/>
      <c r="U451" s="8"/>
      <c r="W451" s="9" t="s">
        <v>74</v>
      </c>
      <c r="AD451" s="8" t="s">
        <v>74</v>
      </c>
      <c r="AF451" s="13"/>
      <c r="AG451" s="8" t="s">
        <v>74</v>
      </c>
      <c r="AI451" s="13"/>
      <c r="AJ451" t="s">
        <v>74</v>
      </c>
      <c r="AK451" t="s">
        <v>74</v>
      </c>
      <c r="AT451"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452" spans="1:46" x14ac:dyDescent="0.3">
      <c r="A452" s="19">
        <v>328325</v>
      </c>
      <c r="B452" s="19" t="s">
        <v>204</v>
      </c>
      <c r="C452" s="707" t="s">
        <v>232</v>
      </c>
      <c r="D452" s="707" t="s">
        <v>73</v>
      </c>
      <c r="E452" s="707"/>
      <c r="F452" s="707"/>
      <c r="G452" s="6" t="s">
        <v>197</v>
      </c>
      <c r="H452" s="6"/>
      <c r="I452" s="6" t="s">
        <v>62</v>
      </c>
      <c r="J452" s="4" t="s">
        <v>9</v>
      </c>
      <c r="K452" s="4"/>
      <c r="L452" s="8"/>
      <c r="N452" t="s">
        <v>74</v>
      </c>
      <c r="O452" s="9"/>
      <c r="P452" s="8"/>
      <c r="S452" s="9"/>
      <c r="U452" s="8"/>
      <c r="W452" s="9" t="s">
        <v>74</v>
      </c>
      <c r="AD452" s="8" t="s">
        <v>74</v>
      </c>
      <c r="AF452" s="13"/>
      <c r="AG452" s="8" t="s">
        <v>74</v>
      </c>
      <c r="AI452" s="13"/>
      <c r="AJ452" t="s">
        <v>74</v>
      </c>
      <c r="AK452" t="s">
        <v>74</v>
      </c>
      <c r="AT452"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453" spans="1:46" x14ac:dyDescent="0.3">
      <c r="A453" s="19">
        <v>328425</v>
      </c>
      <c r="B453" s="19" t="s">
        <v>204</v>
      </c>
      <c r="C453" s="707" t="s">
        <v>307</v>
      </c>
      <c r="D453" s="707" t="s">
        <v>73</v>
      </c>
      <c r="E453" s="707"/>
      <c r="F453" s="707"/>
      <c r="G453" s="6" t="s">
        <v>197</v>
      </c>
      <c r="H453" s="6"/>
      <c r="I453" s="6" t="s">
        <v>62</v>
      </c>
      <c r="J453" s="4" t="s">
        <v>9</v>
      </c>
      <c r="K453" s="4"/>
      <c r="L453" s="8" t="s">
        <v>308</v>
      </c>
      <c r="N453" t="s">
        <v>74</v>
      </c>
      <c r="O453" s="9"/>
      <c r="P453" s="8"/>
      <c r="S453" s="9"/>
      <c r="U453" s="8" t="s">
        <v>74</v>
      </c>
      <c r="V453" t="s">
        <v>74</v>
      </c>
      <c r="W453" s="9" t="s">
        <v>74</v>
      </c>
      <c r="AD453" s="8" t="s">
        <v>74</v>
      </c>
      <c r="AF453" s="13"/>
      <c r="AG453" s="8" t="s">
        <v>74</v>
      </c>
      <c r="AI453" s="13"/>
      <c r="AJ453" t="s">
        <v>74</v>
      </c>
      <c r="AK453" t="s">
        <v>74</v>
      </c>
      <c r="AT453"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454" spans="1:46" x14ac:dyDescent="0.3">
      <c r="A454" s="19">
        <v>328525</v>
      </c>
      <c r="B454" s="19" t="s">
        <v>204</v>
      </c>
      <c r="C454" s="707" t="s">
        <v>309</v>
      </c>
      <c r="D454" s="707" t="s">
        <v>73</v>
      </c>
      <c r="E454" s="707"/>
      <c r="F454" s="707"/>
      <c r="G454" s="6" t="s">
        <v>197</v>
      </c>
      <c r="H454" s="6"/>
      <c r="I454" s="6" t="s">
        <v>62</v>
      </c>
      <c r="J454" s="4" t="s">
        <v>9</v>
      </c>
      <c r="K454" s="4"/>
      <c r="L454" s="8" t="s">
        <v>74</v>
      </c>
      <c r="M454" t="s">
        <v>74</v>
      </c>
      <c r="N454" t="s">
        <v>74</v>
      </c>
      <c r="O454" s="9"/>
      <c r="P454" s="8"/>
      <c r="S454" s="9"/>
      <c r="U454" s="8" t="s">
        <v>74</v>
      </c>
      <c r="V454" t="s">
        <v>74</v>
      </c>
      <c r="W454" s="9" t="s">
        <v>74</v>
      </c>
      <c r="AD454" s="8" t="s">
        <v>74</v>
      </c>
      <c r="AF454" s="13"/>
      <c r="AG454" s="8" t="s">
        <v>74</v>
      </c>
      <c r="AI454" s="13"/>
      <c r="AJ454" t="s">
        <v>74</v>
      </c>
      <c r="AK454" t="s">
        <v>74</v>
      </c>
      <c r="AT454"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455" spans="1:46" x14ac:dyDescent="0.3">
      <c r="A455" s="19">
        <v>328625</v>
      </c>
      <c r="B455" s="19" t="s">
        <v>204</v>
      </c>
      <c r="C455" s="707" t="s">
        <v>310</v>
      </c>
      <c r="D455" s="707" t="s">
        <v>73</v>
      </c>
      <c r="E455" s="707"/>
      <c r="F455" s="707"/>
      <c r="G455" s="6" t="s">
        <v>197</v>
      </c>
      <c r="H455" s="6"/>
      <c r="I455" s="6" t="s">
        <v>62</v>
      </c>
      <c r="J455" s="4" t="s">
        <v>9</v>
      </c>
      <c r="K455" s="4"/>
      <c r="L455" s="8" t="s">
        <v>311</v>
      </c>
      <c r="N455" t="s">
        <v>74</v>
      </c>
      <c r="O455" s="9"/>
      <c r="P455" s="8"/>
      <c r="S455" s="9"/>
      <c r="U455" s="8" t="s">
        <v>311</v>
      </c>
      <c r="W455" s="9" t="s">
        <v>125</v>
      </c>
      <c r="AD455" s="8" t="s">
        <v>74</v>
      </c>
      <c r="AF455" s="13"/>
      <c r="AG455" s="8" t="s">
        <v>74</v>
      </c>
      <c r="AI455" s="13"/>
      <c r="AJ455" t="s">
        <v>74</v>
      </c>
      <c r="AK455" t="s">
        <v>74</v>
      </c>
      <c r="AT455"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456" spans="1:46" x14ac:dyDescent="0.3">
      <c r="A456" s="19">
        <v>328725</v>
      </c>
      <c r="B456" s="19" t="s">
        <v>204</v>
      </c>
      <c r="C456" s="707" t="s">
        <v>310</v>
      </c>
      <c r="D456" s="707" t="s">
        <v>73</v>
      </c>
      <c r="E456" s="707"/>
      <c r="F456" s="707"/>
      <c r="G456" s="6" t="s">
        <v>197</v>
      </c>
      <c r="H456" s="6"/>
      <c r="I456" s="6" t="s">
        <v>62</v>
      </c>
      <c r="J456" s="4" t="s">
        <v>9</v>
      </c>
      <c r="K456" s="4"/>
      <c r="L456" s="8" t="s">
        <v>74</v>
      </c>
      <c r="M456" t="s">
        <v>74</v>
      </c>
      <c r="N456" t="s">
        <v>74</v>
      </c>
      <c r="O456" s="9"/>
      <c r="P456" s="8"/>
      <c r="S456" s="9"/>
      <c r="U456" s="8" t="s">
        <v>74</v>
      </c>
      <c r="V456" t="s">
        <v>74</v>
      </c>
      <c r="W456" s="9" t="s">
        <v>74</v>
      </c>
      <c r="AD456" s="8" t="s">
        <v>74</v>
      </c>
      <c r="AF456" s="13"/>
      <c r="AG456" s="8" t="s">
        <v>74</v>
      </c>
      <c r="AI456" s="13"/>
      <c r="AJ456" t="s">
        <v>74</v>
      </c>
      <c r="AK456" t="s">
        <v>74</v>
      </c>
      <c r="AT456"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457" spans="1:46" x14ac:dyDescent="0.3">
      <c r="A457" s="19">
        <v>328825</v>
      </c>
      <c r="B457" s="19" t="s">
        <v>204</v>
      </c>
      <c r="C457" s="707" t="s">
        <v>312</v>
      </c>
      <c r="D457" s="707" t="s">
        <v>73</v>
      </c>
      <c r="E457" s="707"/>
      <c r="F457" s="707"/>
      <c r="G457" s="6" t="s">
        <v>146</v>
      </c>
      <c r="H457" s="6"/>
      <c r="I457" s="358" t="s">
        <v>71</v>
      </c>
      <c r="J457" s="4" t="s">
        <v>9</v>
      </c>
      <c r="K457" s="4"/>
      <c r="L457" s="8" t="s">
        <v>74</v>
      </c>
      <c r="M457" t="s">
        <v>74</v>
      </c>
      <c r="N457" t="s">
        <v>74</v>
      </c>
      <c r="O457" s="9"/>
      <c r="P457" s="8"/>
      <c r="S457" s="9"/>
      <c r="U457" s="8" t="s">
        <v>74</v>
      </c>
      <c r="V457" t="s">
        <v>74</v>
      </c>
      <c r="W457" s="9" t="s">
        <v>74</v>
      </c>
      <c r="AD457" s="8" t="s">
        <v>74</v>
      </c>
      <c r="AF457" s="13"/>
      <c r="AG457" s="8" t="s">
        <v>74</v>
      </c>
      <c r="AI457" s="13"/>
      <c r="AJ457" t="s">
        <v>74</v>
      </c>
      <c r="AK457" t="s">
        <v>74</v>
      </c>
      <c r="AT457"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458" spans="1:46" x14ac:dyDescent="0.3">
      <c r="A458" s="19">
        <v>328925</v>
      </c>
      <c r="B458" s="19" t="s">
        <v>204</v>
      </c>
      <c r="C458" s="707" t="s">
        <v>312</v>
      </c>
      <c r="D458" s="707" t="s">
        <v>73</v>
      </c>
      <c r="E458" s="707"/>
      <c r="F458" s="707"/>
      <c r="G458" s="6" t="s">
        <v>146</v>
      </c>
      <c r="H458" s="6"/>
      <c r="I458" s="358" t="s">
        <v>71</v>
      </c>
      <c r="J458" s="4" t="s">
        <v>9</v>
      </c>
      <c r="K458" s="4"/>
      <c r="L458" s="8" t="s">
        <v>311</v>
      </c>
      <c r="N458" t="s">
        <v>74</v>
      </c>
      <c r="O458" s="9"/>
      <c r="P458" s="8"/>
      <c r="S458" s="9"/>
      <c r="U458" s="8" t="s">
        <v>311</v>
      </c>
      <c r="W458" s="9" t="s">
        <v>125</v>
      </c>
      <c r="AD458" s="8" t="s">
        <v>74</v>
      </c>
      <c r="AF458" s="13"/>
      <c r="AG458" s="8" t="s">
        <v>74</v>
      </c>
      <c r="AI458" s="13"/>
      <c r="AJ458" t="s">
        <v>74</v>
      </c>
      <c r="AK458" t="s">
        <v>74</v>
      </c>
      <c r="AT458"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459" spans="1:46" x14ac:dyDescent="0.3">
      <c r="A459" s="19">
        <v>329025</v>
      </c>
      <c r="B459" s="19" t="s">
        <v>204</v>
      </c>
      <c r="C459" s="707" t="s">
        <v>313</v>
      </c>
      <c r="D459" s="707" t="s">
        <v>73</v>
      </c>
      <c r="E459" s="707"/>
      <c r="F459" s="707"/>
      <c r="G459" s="6" t="s">
        <v>146</v>
      </c>
      <c r="H459" s="6"/>
      <c r="I459" s="358" t="s">
        <v>71</v>
      </c>
      <c r="J459" s="4" t="s">
        <v>9</v>
      </c>
      <c r="K459" s="4"/>
      <c r="L459" s="8" t="s">
        <v>314</v>
      </c>
      <c r="N459" t="s">
        <v>74</v>
      </c>
      <c r="O459" s="9"/>
      <c r="P459" s="8"/>
      <c r="S459" s="9"/>
      <c r="U459" s="8" t="s">
        <v>311</v>
      </c>
      <c r="W459" s="9" t="s">
        <v>125</v>
      </c>
      <c r="AD459" s="8" t="s">
        <v>74</v>
      </c>
      <c r="AF459" s="13"/>
      <c r="AG459" s="8" t="s">
        <v>74</v>
      </c>
      <c r="AI459" s="13"/>
      <c r="AJ459" t="s">
        <v>74</v>
      </c>
      <c r="AK459" t="s">
        <v>74</v>
      </c>
      <c r="AT459"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460" spans="1:46" x14ac:dyDescent="0.3">
      <c r="A460" s="51">
        <v>329125</v>
      </c>
      <c r="B460" s="51" t="s">
        <v>204</v>
      </c>
      <c r="C460" s="52" t="s">
        <v>313</v>
      </c>
      <c r="D460" s="707" t="s">
        <v>73</v>
      </c>
      <c r="E460" s="52"/>
      <c r="F460" s="52"/>
      <c r="G460" s="6" t="s">
        <v>146</v>
      </c>
      <c r="H460" s="6"/>
      <c r="I460" s="358" t="s">
        <v>71</v>
      </c>
      <c r="J460" s="4" t="s">
        <v>9</v>
      </c>
      <c r="K460" s="4"/>
      <c r="L460" s="8" t="s">
        <v>314</v>
      </c>
      <c r="N460" t="s">
        <v>74</v>
      </c>
      <c r="O460" s="9"/>
      <c r="P460" s="8"/>
      <c r="S460" s="9"/>
      <c r="U460" s="8" t="s">
        <v>311</v>
      </c>
      <c r="W460" s="9" t="s">
        <v>125</v>
      </c>
      <c r="AD460" s="8" t="s">
        <v>74</v>
      </c>
      <c r="AF460" s="13"/>
      <c r="AG460" s="8" t="s">
        <v>74</v>
      </c>
      <c r="AI460" s="13"/>
      <c r="AJ460" t="s">
        <v>74</v>
      </c>
      <c r="AK460" t="s">
        <v>74</v>
      </c>
      <c r="AT460"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461" spans="1:46" x14ac:dyDescent="0.3">
      <c r="A461" s="607">
        <v>329725</v>
      </c>
      <c r="B461" s="607" t="s">
        <v>68</v>
      </c>
      <c r="C461" s="300" t="s">
        <v>84</v>
      </c>
      <c r="D461" s="608" t="s">
        <v>85</v>
      </c>
      <c r="E461" s="707"/>
      <c r="F461" s="707"/>
      <c r="G461" s="6"/>
      <c r="H461" s="6"/>
      <c r="I461" s="6" t="s">
        <v>157</v>
      </c>
      <c r="J461" s="4" t="s">
        <v>134</v>
      </c>
      <c r="K461" s="515">
        <v>45786</v>
      </c>
      <c r="L461" s="8" t="s">
        <v>74</v>
      </c>
      <c r="M461" t="s">
        <v>74</v>
      </c>
      <c r="N461" t="s">
        <v>74</v>
      </c>
      <c r="O461" s="9" t="s">
        <v>74</v>
      </c>
      <c r="P461" s="8" t="s">
        <v>67</v>
      </c>
      <c r="Q461" t="s">
        <v>75</v>
      </c>
      <c r="R461" t="s">
        <v>74</v>
      </c>
      <c r="S461" s="9" t="s">
        <v>74</v>
      </c>
      <c r="T461" t="s">
        <v>74</v>
      </c>
      <c r="U461" s="8" t="s">
        <v>74</v>
      </c>
      <c r="V461" t="s">
        <v>74</v>
      </c>
      <c r="W461" s="444"/>
      <c r="X461" t="s">
        <v>67</v>
      </c>
      <c r="Y461" t="s">
        <v>67</v>
      </c>
      <c r="Z461" t="s">
        <v>67</v>
      </c>
      <c r="AA461" t="s">
        <v>75</v>
      </c>
      <c r="AB461" t="s">
        <v>74</v>
      </c>
      <c r="AD461" s="8" t="s">
        <v>315</v>
      </c>
      <c r="AF461" s="13" t="s">
        <v>74</v>
      </c>
      <c r="AG461" s="8" t="s">
        <v>74</v>
      </c>
      <c r="AI461" s="13"/>
      <c r="AJ461" t="s">
        <v>74</v>
      </c>
      <c r="AK461" t="s">
        <v>74</v>
      </c>
      <c r="AT461"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0.20499999999999999</v>
      </c>
    </row>
    <row r="462" spans="1:46" x14ac:dyDescent="0.3">
      <c r="A462" s="19">
        <v>329825</v>
      </c>
      <c r="B462" s="19" t="s">
        <v>68</v>
      </c>
      <c r="C462" s="707" t="s">
        <v>69</v>
      </c>
      <c r="D462" s="52" t="s">
        <v>70</v>
      </c>
      <c r="E462" s="707"/>
      <c r="F462" s="707"/>
      <c r="G462" s="6" t="s">
        <v>146</v>
      </c>
      <c r="H462" s="551">
        <v>45819</v>
      </c>
      <c r="I462" s="358" t="s">
        <v>57</v>
      </c>
      <c r="J462" s="4" t="s">
        <v>134</v>
      </c>
      <c r="K462" s="511">
        <v>45795</v>
      </c>
      <c r="L462" s="8"/>
      <c r="N462" t="s">
        <v>67</v>
      </c>
      <c r="O462" s="9"/>
      <c r="P462" s="8"/>
      <c r="S462" s="9"/>
      <c r="U462" s="8" t="s">
        <v>67</v>
      </c>
      <c r="V462" t="s">
        <v>67</v>
      </c>
      <c r="W462" s="9" t="s">
        <v>67</v>
      </c>
      <c r="AD462" s="8" t="s">
        <v>74</v>
      </c>
      <c r="AF462" s="13"/>
      <c r="AG462" s="8" t="s">
        <v>74</v>
      </c>
      <c r="AI462" s="13"/>
      <c r="AJ462" t="s">
        <v>74</v>
      </c>
      <c r="AK462" t="s">
        <v>74</v>
      </c>
      <c r="AP462" t="s">
        <v>74</v>
      </c>
      <c r="AT462"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0.44444444444444442</v>
      </c>
    </row>
    <row r="463" spans="1:46" x14ac:dyDescent="0.3">
      <c r="A463" s="51">
        <v>329925</v>
      </c>
      <c r="B463" s="51" t="s">
        <v>68</v>
      </c>
      <c r="C463" s="52" t="s">
        <v>86</v>
      </c>
      <c r="D463" s="52" t="s">
        <v>70</v>
      </c>
      <c r="E463" s="52"/>
      <c r="F463" s="52"/>
      <c r="G463" s="340" t="s">
        <v>163</v>
      </c>
      <c r="H463" s="596">
        <v>45825</v>
      </c>
      <c r="I463" s="358" t="s">
        <v>57</v>
      </c>
      <c r="J463" s="4" t="s">
        <v>134</v>
      </c>
      <c r="K463" s="511">
        <v>45786</v>
      </c>
      <c r="L463" s="8" t="s">
        <v>67</v>
      </c>
      <c r="M463" t="s">
        <v>67</v>
      </c>
      <c r="N463" t="s">
        <v>67</v>
      </c>
      <c r="O463" s="444"/>
      <c r="P463" s="8" t="s">
        <v>67</v>
      </c>
      <c r="Q463" t="s">
        <v>67</v>
      </c>
      <c r="R463" t="s">
        <v>67</v>
      </c>
      <c r="S463" s="9" t="s">
        <v>67</v>
      </c>
      <c r="U463" s="8" t="s">
        <v>67</v>
      </c>
      <c r="V463" t="s">
        <v>67</v>
      </c>
      <c r="W463" s="444"/>
      <c r="X463" t="s">
        <v>67</v>
      </c>
      <c r="Y463" t="s">
        <v>67</v>
      </c>
      <c r="Z463" t="s">
        <v>67</v>
      </c>
      <c r="AA463" t="s">
        <v>67</v>
      </c>
      <c r="AB463" t="s">
        <v>67</v>
      </c>
      <c r="AD463" s="8" t="s">
        <v>74</v>
      </c>
      <c r="AF463" s="13"/>
      <c r="AG463" s="8" t="s">
        <v>74</v>
      </c>
      <c r="AI463" s="13"/>
      <c r="AJ463" t="s">
        <v>74</v>
      </c>
      <c r="AK463" t="s">
        <v>74</v>
      </c>
      <c r="AT463"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0.77777777777777779</v>
      </c>
    </row>
    <row r="464" spans="1:46" x14ac:dyDescent="0.3">
      <c r="A464" s="19">
        <v>330025</v>
      </c>
      <c r="B464" s="19" t="s">
        <v>316</v>
      </c>
      <c r="C464" s="707" t="s">
        <v>317</v>
      </c>
      <c r="D464" s="52" t="s">
        <v>73</v>
      </c>
      <c r="E464" s="707"/>
      <c r="F464" s="707"/>
      <c r="G464" s="6"/>
      <c r="H464" s="6"/>
      <c r="I464" s="6" t="s">
        <v>71</v>
      </c>
      <c r="J464" s="4"/>
      <c r="K464" s="4"/>
      <c r="L464" s="8"/>
      <c r="O464" s="9"/>
      <c r="P464" s="8"/>
      <c r="S464" s="9"/>
      <c r="U464" s="8"/>
      <c r="W464" s="9"/>
      <c r="AD464" s="8"/>
      <c r="AF464" s="13"/>
      <c r="AG464" s="8"/>
      <c r="AI464" s="13"/>
      <c r="AT464"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465" spans="1:46" x14ac:dyDescent="0.3">
      <c r="A465" s="19">
        <v>330125</v>
      </c>
      <c r="B465" s="19" t="s">
        <v>166</v>
      </c>
      <c r="C465" s="707" t="s">
        <v>155</v>
      </c>
      <c r="D465" s="52" t="s">
        <v>73</v>
      </c>
      <c r="E465" s="707"/>
      <c r="F465" s="707"/>
      <c r="G465" s="6" t="s">
        <v>163</v>
      </c>
      <c r="H465" s="6"/>
      <c r="I465" s="358" t="s">
        <v>57</v>
      </c>
      <c r="J465" s="4"/>
      <c r="K465" s="4"/>
      <c r="L465" s="8"/>
      <c r="O465" s="9"/>
      <c r="P465" s="8"/>
      <c r="S465" s="9"/>
      <c r="U465" s="8"/>
      <c r="W465" s="9"/>
      <c r="AD465" s="8"/>
      <c r="AF465" s="13"/>
      <c r="AG465" s="8"/>
      <c r="AI465" s="13"/>
      <c r="AT465"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466" spans="1:46" x14ac:dyDescent="0.3">
      <c r="A466" s="19">
        <v>330225</v>
      </c>
      <c r="B466" s="19" t="s">
        <v>68</v>
      </c>
      <c r="C466" s="707" t="s">
        <v>161</v>
      </c>
      <c r="D466" s="52">
        <v>24</v>
      </c>
      <c r="E466" s="707"/>
      <c r="F466" s="707"/>
      <c r="G466" s="6" t="s">
        <v>145</v>
      </c>
      <c r="H466" s="551">
        <v>45817</v>
      </c>
      <c r="I466" s="358" t="s">
        <v>57</v>
      </c>
      <c r="J466" s="4" t="s">
        <v>134</v>
      </c>
      <c r="K466" s="4"/>
      <c r="L466" s="8"/>
      <c r="O466" s="9"/>
      <c r="P466" s="8"/>
      <c r="S466" s="9"/>
      <c r="U466" s="8"/>
      <c r="W466" s="9"/>
      <c r="AD466" s="8"/>
      <c r="AF466" s="13"/>
      <c r="AG466" s="8"/>
      <c r="AI466" s="13"/>
      <c r="AT466"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467" spans="1:46" x14ac:dyDescent="0.3">
      <c r="A467" s="19">
        <v>330325</v>
      </c>
      <c r="B467" s="19" t="s">
        <v>68</v>
      </c>
      <c r="C467" s="707" t="s">
        <v>161</v>
      </c>
      <c r="D467" s="52">
        <v>24</v>
      </c>
      <c r="E467" s="707"/>
      <c r="F467" s="707"/>
      <c r="G467" s="6" t="s">
        <v>145</v>
      </c>
      <c r="H467" s="551">
        <v>45825</v>
      </c>
      <c r="I467" s="358" t="s">
        <v>57</v>
      </c>
      <c r="J467" s="4" t="s">
        <v>134</v>
      </c>
      <c r="K467" s="4"/>
      <c r="L467" s="8"/>
      <c r="O467" s="9"/>
      <c r="P467" s="8"/>
      <c r="S467" s="9"/>
      <c r="U467" s="8"/>
      <c r="W467" s="9"/>
      <c r="AD467" s="8"/>
      <c r="AF467" s="13"/>
      <c r="AG467" s="8"/>
      <c r="AI467" s="13"/>
      <c r="AT467"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468" spans="1:46" x14ac:dyDescent="0.3">
      <c r="A468" s="19">
        <v>330425</v>
      </c>
      <c r="B468" s="19" t="s">
        <v>64</v>
      </c>
      <c r="C468" s="707" t="s">
        <v>107</v>
      </c>
      <c r="D468" s="52" t="s">
        <v>245</v>
      </c>
      <c r="E468" s="707"/>
      <c r="F468" s="707"/>
      <c r="G468" s="6" t="s">
        <v>163</v>
      </c>
      <c r="H468" s="6" t="s">
        <v>109</v>
      </c>
      <c r="I468" s="225" t="s">
        <v>57</v>
      </c>
      <c r="J468" s="4" t="s">
        <v>134</v>
      </c>
      <c r="K468" s="511">
        <v>45792</v>
      </c>
      <c r="L468" s="8" t="s">
        <v>67</v>
      </c>
      <c r="M468" t="s">
        <v>67</v>
      </c>
      <c r="N468" t="s">
        <v>67</v>
      </c>
      <c r="O468" s="9"/>
      <c r="P468" s="8"/>
      <c r="S468" s="9"/>
      <c r="U468" s="8" t="s">
        <v>318</v>
      </c>
      <c r="W468" s="9" t="s">
        <v>67</v>
      </c>
      <c r="AD468" s="8" t="s">
        <v>74</v>
      </c>
      <c r="AF468" s="13"/>
      <c r="AG468" s="8" t="s">
        <v>74</v>
      </c>
      <c r="AI468" s="13"/>
      <c r="AJ468" t="s">
        <v>74</v>
      </c>
      <c r="AK468" t="s">
        <v>74</v>
      </c>
      <c r="AT468"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0.5</v>
      </c>
    </row>
    <row r="469" spans="1:46" x14ac:dyDescent="0.3">
      <c r="A469" s="19">
        <v>330525</v>
      </c>
      <c r="B469" s="19" t="s">
        <v>64</v>
      </c>
      <c r="C469" s="707" t="s">
        <v>86</v>
      </c>
      <c r="D469" s="52" t="s">
        <v>225</v>
      </c>
      <c r="E469" s="707"/>
      <c r="F469" s="707"/>
      <c r="G469" s="6" t="s">
        <v>163</v>
      </c>
      <c r="H469" s="582">
        <v>45835</v>
      </c>
      <c r="I469" s="358" t="s">
        <v>57</v>
      </c>
      <c r="J469" s="4" t="s">
        <v>134</v>
      </c>
      <c r="K469" s="511">
        <v>45791</v>
      </c>
      <c r="L469" s="8" t="s">
        <v>67</v>
      </c>
      <c r="M469" t="s">
        <v>67</v>
      </c>
      <c r="N469" t="s">
        <v>67</v>
      </c>
      <c r="O469" s="9"/>
      <c r="P469" s="8"/>
      <c r="S469" s="9"/>
      <c r="U469" s="8" t="s">
        <v>67</v>
      </c>
      <c r="V469" t="s">
        <v>67</v>
      </c>
      <c r="W469" s="444"/>
      <c r="X469" t="s">
        <v>67</v>
      </c>
      <c r="Y469" t="s">
        <v>67</v>
      </c>
      <c r="Z469" t="s">
        <v>67</v>
      </c>
      <c r="AA469" t="s">
        <v>67</v>
      </c>
      <c r="AB469" t="s">
        <v>67</v>
      </c>
      <c r="AD469" s="8" t="s">
        <v>67</v>
      </c>
      <c r="AF469" s="13"/>
      <c r="AG469" s="8" t="s">
        <v>67</v>
      </c>
      <c r="AH469" t="s">
        <v>67</v>
      </c>
      <c r="AI469" s="13"/>
      <c r="AJ469" t="s">
        <v>74</v>
      </c>
      <c r="AK469" t="s">
        <v>74</v>
      </c>
      <c r="AT469"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0.8666666666666667</v>
      </c>
    </row>
    <row r="470" spans="1:46" x14ac:dyDescent="0.3">
      <c r="A470" s="19">
        <v>330625</v>
      </c>
      <c r="B470" s="19" t="s">
        <v>64</v>
      </c>
      <c r="C470" s="707" t="s">
        <v>65</v>
      </c>
      <c r="D470" s="52" t="s">
        <v>160</v>
      </c>
      <c r="E470" s="707"/>
      <c r="F470" s="707"/>
      <c r="G470" s="6" t="s">
        <v>146</v>
      </c>
      <c r="H470" s="582">
        <v>45849</v>
      </c>
      <c r="I470" s="358" t="s">
        <v>57</v>
      </c>
      <c r="J470" s="4" t="s">
        <v>134</v>
      </c>
      <c r="K470" s="511">
        <v>45782</v>
      </c>
      <c r="L470" s="8" t="s">
        <v>67</v>
      </c>
      <c r="M470" t="s">
        <v>67</v>
      </c>
      <c r="N470" t="s">
        <v>67</v>
      </c>
      <c r="O470" s="444"/>
      <c r="P470" s="8" t="s">
        <v>67</v>
      </c>
      <c r="Q470" t="s">
        <v>67</v>
      </c>
      <c r="S470" s="9" t="s">
        <v>67</v>
      </c>
      <c r="U470" s="8" t="s">
        <v>67</v>
      </c>
      <c r="V470" t="s">
        <v>67</v>
      </c>
      <c r="W470" s="9" t="s">
        <v>67</v>
      </c>
      <c r="X470" t="s">
        <v>319</v>
      </c>
      <c r="AD470" s="8" t="s">
        <v>74</v>
      </c>
      <c r="AF470" s="13"/>
      <c r="AG470" s="8" t="s">
        <v>74</v>
      </c>
      <c r="AI470" s="13"/>
      <c r="AJ470" t="s">
        <v>74</v>
      </c>
      <c r="AK470" t="s">
        <v>74</v>
      </c>
      <c r="AT470"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0.69230769230769229</v>
      </c>
    </row>
    <row r="471" spans="1:46" x14ac:dyDescent="0.3">
      <c r="A471" s="19">
        <v>330725</v>
      </c>
      <c r="B471" s="19" t="s">
        <v>64</v>
      </c>
      <c r="C471" s="707" t="s">
        <v>86</v>
      </c>
      <c r="D471" s="52" t="s">
        <v>160</v>
      </c>
      <c r="E471" s="707"/>
      <c r="F471" s="707"/>
      <c r="G471" s="6" t="s">
        <v>163</v>
      </c>
      <c r="H471" s="6"/>
      <c r="I471" s="6" t="s">
        <v>71</v>
      </c>
      <c r="J471" s="4" t="s">
        <v>134</v>
      </c>
      <c r="K471" s="511">
        <v>45775</v>
      </c>
      <c r="L471" s="8" t="s">
        <v>67</v>
      </c>
      <c r="M471" t="s">
        <v>67</v>
      </c>
      <c r="N471" t="s">
        <v>67</v>
      </c>
      <c r="O471" s="9"/>
      <c r="P471" s="8"/>
      <c r="S471" s="9"/>
      <c r="U471" s="8" t="s">
        <v>67</v>
      </c>
      <c r="V471" t="s">
        <v>67</v>
      </c>
      <c r="W471" s="9"/>
      <c r="X471" t="s">
        <v>67</v>
      </c>
      <c r="Y471" t="s">
        <v>67</v>
      </c>
      <c r="Z471" t="s">
        <v>67</v>
      </c>
      <c r="AA471" t="s">
        <v>67</v>
      </c>
      <c r="AB471" t="s">
        <v>67</v>
      </c>
      <c r="AD471" s="8" t="s">
        <v>67</v>
      </c>
      <c r="AE471" t="s">
        <v>320</v>
      </c>
      <c r="AF471" s="13"/>
      <c r="AG471" s="8" t="s">
        <v>67</v>
      </c>
      <c r="AI471" s="13"/>
      <c r="AJ471" t="s">
        <v>74</v>
      </c>
      <c r="AK471" t="s">
        <v>74</v>
      </c>
      <c r="AT471"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0.8571428571428571</v>
      </c>
    </row>
    <row r="472" spans="1:46" x14ac:dyDescent="0.3">
      <c r="A472" s="19">
        <v>330825</v>
      </c>
      <c r="B472" s="19" t="s">
        <v>64</v>
      </c>
      <c r="C472" s="707" t="s">
        <v>86</v>
      </c>
      <c r="D472" s="52" t="s">
        <v>160</v>
      </c>
      <c r="E472" s="707"/>
      <c r="F472" s="707"/>
      <c r="G472" s="6" t="s">
        <v>163</v>
      </c>
      <c r="H472" s="6"/>
      <c r="I472" s="358" t="s">
        <v>71</v>
      </c>
      <c r="J472" s="4" t="s">
        <v>134</v>
      </c>
      <c r="K472" s="511">
        <v>45775</v>
      </c>
      <c r="L472" s="8" t="s">
        <v>67</v>
      </c>
      <c r="M472" t="s">
        <v>67</v>
      </c>
      <c r="N472" t="s">
        <v>67</v>
      </c>
      <c r="O472" s="9"/>
      <c r="P472" s="8" t="s">
        <v>321</v>
      </c>
      <c r="S472" s="9"/>
      <c r="U472" s="8" t="s">
        <v>67</v>
      </c>
      <c r="V472" t="s">
        <v>67</v>
      </c>
      <c r="W472" s="9" t="s">
        <v>67</v>
      </c>
      <c r="AD472" s="8" t="s">
        <v>67</v>
      </c>
      <c r="AE472" t="s">
        <v>320</v>
      </c>
      <c r="AF472" s="13"/>
      <c r="AG472" s="8" t="s">
        <v>67</v>
      </c>
      <c r="AI472" s="13"/>
      <c r="AJ472" t="s">
        <v>74</v>
      </c>
      <c r="AK472" t="s">
        <v>74</v>
      </c>
      <c r="AT472"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v>
      </c>
    </row>
    <row r="473" spans="1:46" x14ac:dyDescent="0.3">
      <c r="A473" s="19">
        <v>330925</v>
      </c>
      <c r="B473" s="19" t="s">
        <v>68</v>
      </c>
      <c r="C473" s="707" t="s">
        <v>322</v>
      </c>
      <c r="D473" s="52" t="s">
        <v>78</v>
      </c>
      <c r="E473" s="707"/>
      <c r="F473" s="707"/>
      <c r="G473" s="6"/>
      <c r="H473" s="6"/>
      <c r="I473" s="6" t="s">
        <v>62</v>
      </c>
      <c r="J473" s="4"/>
      <c r="K473" s="4"/>
      <c r="L473" s="8"/>
      <c r="O473" s="9"/>
      <c r="P473" s="8"/>
      <c r="S473" s="9"/>
      <c r="U473" s="8"/>
      <c r="W473" s="9"/>
      <c r="AD473" s="8"/>
      <c r="AF473" s="13"/>
      <c r="AG473" s="8"/>
      <c r="AI473" s="13"/>
      <c r="AT473"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474" spans="1:46" x14ac:dyDescent="0.3">
      <c r="A474" s="19">
        <v>331025</v>
      </c>
      <c r="B474" s="19" t="s">
        <v>68</v>
      </c>
      <c r="C474" s="707" t="s">
        <v>107</v>
      </c>
      <c r="D474" s="52" t="s">
        <v>78</v>
      </c>
      <c r="E474" s="707"/>
      <c r="F474" s="707"/>
      <c r="G474" s="551" t="s">
        <v>163</v>
      </c>
      <c r="H474" s="551">
        <v>45832</v>
      </c>
      <c r="I474" s="358" t="s">
        <v>57</v>
      </c>
      <c r="J474" s="4" t="s">
        <v>134</v>
      </c>
      <c r="K474" s="511">
        <v>45791</v>
      </c>
      <c r="L474" s="8" t="s">
        <v>67</v>
      </c>
      <c r="M474" t="s">
        <v>67</v>
      </c>
      <c r="N474" t="s">
        <v>67</v>
      </c>
      <c r="O474" s="9" t="s">
        <v>323</v>
      </c>
      <c r="P474" s="8"/>
      <c r="S474" s="9"/>
      <c r="T474" t="s">
        <v>67</v>
      </c>
      <c r="U474" s="8" t="s">
        <v>67</v>
      </c>
      <c r="V474" t="s">
        <v>67</v>
      </c>
      <c r="W474" s="444"/>
      <c r="X474" t="s">
        <v>67</v>
      </c>
      <c r="Y474" t="s">
        <v>67</v>
      </c>
      <c r="Z474" t="s">
        <v>67</v>
      </c>
      <c r="AA474" t="s">
        <v>67</v>
      </c>
      <c r="AB474" t="s">
        <v>67</v>
      </c>
      <c r="AC474" t="s">
        <v>67</v>
      </c>
      <c r="AD474" s="8" t="s">
        <v>74</v>
      </c>
      <c r="AF474" s="13"/>
      <c r="AG474" s="8" t="s">
        <v>74</v>
      </c>
      <c r="AI474" s="13"/>
      <c r="AJ474" t="s">
        <v>74</v>
      </c>
      <c r="AK474" t="s">
        <v>74</v>
      </c>
      <c r="AT474"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0.75</v>
      </c>
    </row>
    <row r="475" spans="1:46" x14ac:dyDescent="0.3">
      <c r="A475" s="607">
        <v>331125</v>
      </c>
      <c r="B475" s="607" t="s">
        <v>64</v>
      </c>
      <c r="C475" s="300" t="s">
        <v>80</v>
      </c>
      <c r="D475" s="608" t="s">
        <v>116</v>
      </c>
      <c r="E475" s="707"/>
      <c r="F475" s="707"/>
      <c r="G475" s="6" t="s">
        <v>197</v>
      </c>
      <c r="H475" s="6"/>
      <c r="I475" s="225" t="s">
        <v>62</v>
      </c>
      <c r="J475" s="4" t="s">
        <v>9</v>
      </c>
      <c r="K475" s="4"/>
      <c r="L475" s="8" t="s">
        <v>324</v>
      </c>
      <c r="O475" s="9"/>
      <c r="P475" s="8" t="s">
        <v>67</v>
      </c>
      <c r="Q475" t="s">
        <v>74</v>
      </c>
      <c r="R475" t="s">
        <v>74</v>
      </c>
      <c r="S475" s="9"/>
      <c r="U475" s="8"/>
      <c r="W475" s="9"/>
      <c r="X475" t="s">
        <v>67</v>
      </c>
      <c r="AD475" s="8"/>
      <c r="AF475" s="13"/>
      <c r="AG475" s="8"/>
      <c r="AI475" s="13"/>
      <c r="AT475"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0.5</v>
      </c>
    </row>
    <row r="476" spans="1:46" x14ac:dyDescent="0.3">
      <c r="A476" s="19">
        <v>331225</v>
      </c>
      <c r="B476" s="19" t="s">
        <v>68</v>
      </c>
      <c r="C476" s="707" t="s">
        <v>65</v>
      </c>
      <c r="D476" s="52" t="s">
        <v>140</v>
      </c>
      <c r="E476" s="707"/>
      <c r="F476" s="707"/>
      <c r="G476" s="6" t="s">
        <v>146</v>
      </c>
      <c r="H476" s="582">
        <v>45828</v>
      </c>
      <c r="I476" s="358" t="s">
        <v>57</v>
      </c>
      <c r="J476" s="4" t="s">
        <v>134</v>
      </c>
      <c r="K476" s="511">
        <v>45775</v>
      </c>
      <c r="L476" s="8" t="s">
        <v>67</v>
      </c>
      <c r="M476" t="s">
        <v>67</v>
      </c>
      <c r="N476" t="s">
        <v>67</v>
      </c>
      <c r="O476" s="9"/>
      <c r="P476" s="8"/>
      <c r="S476" s="9"/>
      <c r="U476" s="8" t="s">
        <v>67</v>
      </c>
      <c r="V476" t="s">
        <v>67</v>
      </c>
      <c r="W476" s="9" t="s">
        <v>67</v>
      </c>
      <c r="AD476" s="8" t="s">
        <v>74</v>
      </c>
      <c r="AF476" s="13"/>
      <c r="AG476" s="8" t="s">
        <v>74</v>
      </c>
      <c r="AI476" s="13"/>
      <c r="AJ476" t="s">
        <v>74</v>
      </c>
      <c r="AK476" t="s">
        <v>74</v>
      </c>
      <c r="AT476"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0.6</v>
      </c>
    </row>
    <row r="477" spans="1:46" x14ac:dyDescent="0.3">
      <c r="A477" s="19">
        <v>331325</v>
      </c>
      <c r="B477" s="19" t="s">
        <v>68</v>
      </c>
      <c r="C477" s="707" t="s">
        <v>161</v>
      </c>
      <c r="D477" s="52">
        <v>24</v>
      </c>
      <c r="E477" s="707"/>
      <c r="F477" s="707"/>
      <c r="G477" s="6" t="s">
        <v>145</v>
      </c>
      <c r="H477" s="551">
        <v>45848</v>
      </c>
      <c r="I477" s="358" t="s">
        <v>57</v>
      </c>
      <c r="J477" s="4" t="s">
        <v>134</v>
      </c>
      <c r="K477" s="4"/>
      <c r="L477" s="8"/>
      <c r="O477" s="9"/>
      <c r="P477" s="8"/>
      <c r="S477" s="9"/>
      <c r="U477" s="8"/>
      <c r="W477" s="9"/>
      <c r="AD477" s="8"/>
      <c r="AF477" s="13"/>
      <c r="AG477" s="8"/>
      <c r="AI477" s="13"/>
      <c r="AT477"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478" spans="1:46" x14ac:dyDescent="0.3">
      <c r="A478" s="19">
        <v>331425</v>
      </c>
      <c r="B478" s="19" t="s">
        <v>68</v>
      </c>
      <c r="C478" s="707" t="s">
        <v>161</v>
      </c>
      <c r="D478" s="52">
        <v>24</v>
      </c>
      <c r="E478" s="707"/>
      <c r="F478" s="707"/>
      <c r="G478" s="6" t="s">
        <v>145</v>
      </c>
      <c r="H478" s="551">
        <v>45848</v>
      </c>
      <c r="I478" s="358" t="s">
        <v>57</v>
      </c>
      <c r="J478" s="4" t="s">
        <v>134</v>
      </c>
      <c r="K478" s="4"/>
      <c r="L478" s="8"/>
      <c r="O478" s="9"/>
      <c r="P478" s="8"/>
      <c r="S478" s="9"/>
      <c r="U478" s="8"/>
      <c r="W478" s="9"/>
      <c r="AD478" s="8"/>
      <c r="AF478" s="13"/>
      <c r="AG478" s="8"/>
      <c r="AI478" s="13"/>
      <c r="AT478"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479" spans="1:46" x14ac:dyDescent="0.3">
      <c r="A479" s="19">
        <v>331525</v>
      </c>
      <c r="B479" s="19" t="s">
        <v>68</v>
      </c>
      <c r="C479" s="707" t="s">
        <v>80</v>
      </c>
      <c r="D479" s="52" t="s">
        <v>116</v>
      </c>
      <c r="E479" s="707"/>
      <c r="F479" s="707"/>
      <c r="G479" s="551" t="s">
        <v>163</v>
      </c>
      <c r="H479" s="551">
        <v>45856</v>
      </c>
      <c r="I479" s="358" t="s">
        <v>57</v>
      </c>
      <c r="J479" s="4" t="s">
        <v>134</v>
      </c>
      <c r="K479" s="4"/>
      <c r="L479" s="8" t="s">
        <v>67</v>
      </c>
      <c r="M479" t="s">
        <v>67</v>
      </c>
      <c r="N479" t="s">
        <v>67</v>
      </c>
      <c r="O479" s="9"/>
      <c r="P479" s="8" t="s">
        <v>325</v>
      </c>
      <c r="S479" s="9"/>
      <c r="U479" s="8"/>
      <c r="W479" s="444"/>
      <c r="X479" t="s">
        <v>67</v>
      </c>
      <c r="Y479" t="s">
        <v>67</v>
      </c>
      <c r="Z479" t="s">
        <v>67</v>
      </c>
      <c r="AA479" t="s">
        <v>67</v>
      </c>
      <c r="AB479" t="s">
        <v>67</v>
      </c>
      <c r="AD479" s="8" t="s">
        <v>67</v>
      </c>
      <c r="AF479" s="13"/>
      <c r="AG479" s="8" t="s">
        <v>326</v>
      </c>
      <c r="AI479" s="13" t="s">
        <v>67</v>
      </c>
      <c r="AJ479" t="s">
        <v>67</v>
      </c>
      <c r="AK479" t="s">
        <v>67</v>
      </c>
      <c r="AT479"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480" spans="1:46" x14ac:dyDescent="0.3">
      <c r="A480" s="19">
        <v>331625</v>
      </c>
      <c r="B480" s="19" t="s">
        <v>68</v>
      </c>
      <c r="C480" s="707" t="s">
        <v>90</v>
      </c>
      <c r="D480" s="52" t="s">
        <v>81</v>
      </c>
      <c r="E480" s="707"/>
      <c r="F480" s="707"/>
      <c r="G480" s="6" t="s">
        <v>146</v>
      </c>
      <c r="H480" s="551">
        <v>45842</v>
      </c>
      <c r="I480" s="358" t="s">
        <v>57</v>
      </c>
      <c r="J480" s="4" t="s">
        <v>134</v>
      </c>
      <c r="K480" s="511">
        <v>45786</v>
      </c>
      <c r="L480" s="8" t="s">
        <v>67</v>
      </c>
      <c r="M480" t="s">
        <v>67</v>
      </c>
      <c r="N480" t="s">
        <v>67</v>
      </c>
      <c r="O480" s="9"/>
      <c r="P480" s="8"/>
      <c r="S480" s="9"/>
      <c r="U480" s="8"/>
      <c r="V480" t="s">
        <v>67</v>
      </c>
      <c r="W480" s="444"/>
      <c r="X480" s="303" t="s">
        <v>327</v>
      </c>
      <c r="Y480" t="s">
        <v>67</v>
      </c>
      <c r="Z480" t="s">
        <v>67</v>
      </c>
      <c r="AA480" t="s">
        <v>67</v>
      </c>
      <c r="AB480" t="s">
        <v>67</v>
      </c>
      <c r="AD480" s="8"/>
      <c r="AF480" s="13" t="s">
        <v>67</v>
      </c>
      <c r="AG480" s="8" t="s">
        <v>74</v>
      </c>
      <c r="AI480" s="13"/>
      <c r="AJ480" t="s">
        <v>74</v>
      </c>
      <c r="AK480" t="s">
        <v>74</v>
      </c>
      <c r="AT480"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0.75</v>
      </c>
    </row>
    <row r="481" spans="1:46" x14ac:dyDescent="0.3">
      <c r="A481" s="19">
        <v>331725</v>
      </c>
      <c r="B481" s="19" t="s">
        <v>68</v>
      </c>
      <c r="C481" s="707" t="s">
        <v>90</v>
      </c>
      <c r="D481" s="52" t="s">
        <v>81</v>
      </c>
      <c r="E481" s="707"/>
      <c r="F481" s="707"/>
      <c r="G481" s="6" t="s">
        <v>146</v>
      </c>
      <c r="H481" s="551">
        <v>45846</v>
      </c>
      <c r="I481" s="358" t="s">
        <v>57</v>
      </c>
      <c r="J481" s="4" t="s">
        <v>134</v>
      </c>
      <c r="K481" s="511">
        <v>45786</v>
      </c>
      <c r="L481" s="8" t="s">
        <v>67</v>
      </c>
      <c r="M481" t="s">
        <v>67</v>
      </c>
      <c r="N481" t="s">
        <v>67</v>
      </c>
      <c r="O481" s="9"/>
      <c r="P481" s="8"/>
      <c r="S481" s="9"/>
      <c r="U481" s="8"/>
      <c r="V481" t="s">
        <v>67</v>
      </c>
      <c r="W481" s="444"/>
      <c r="X481" s="303" t="s">
        <v>327</v>
      </c>
      <c r="Y481" t="s">
        <v>67</v>
      </c>
      <c r="Z481" t="s">
        <v>67</v>
      </c>
      <c r="AA481" t="s">
        <v>67</v>
      </c>
      <c r="AB481" t="s">
        <v>67</v>
      </c>
      <c r="AD481" s="8"/>
      <c r="AF481" s="13" t="s">
        <v>67</v>
      </c>
      <c r="AG481" s="8" t="s">
        <v>74</v>
      </c>
      <c r="AI481" s="13"/>
      <c r="AJ481" t="s">
        <v>74</v>
      </c>
      <c r="AK481" t="s">
        <v>74</v>
      </c>
      <c r="AT481"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0.75</v>
      </c>
    </row>
    <row r="482" spans="1:46" x14ac:dyDescent="0.3">
      <c r="A482" s="19">
        <v>331825</v>
      </c>
      <c r="B482" s="19" t="s">
        <v>68</v>
      </c>
      <c r="C482" s="707" t="s">
        <v>99</v>
      </c>
      <c r="D482" s="52" t="s">
        <v>81</v>
      </c>
      <c r="E482" s="707"/>
      <c r="F482" s="707"/>
      <c r="G482" s="6" t="s">
        <v>163</v>
      </c>
      <c r="H482" s="6"/>
      <c r="I482" s="358" t="s">
        <v>57</v>
      </c>
      <c r="J482" s="4" t="s">
        <v>134</v>
      </c>
      <c r="K482" s="511">
        <v>45786</v>
      </c>
      <c r="L482" s="8" t="s">
        <v>67</v>
      </c>
      <c r="M482" t="s">
        <v>67</v>
      </c>
      <c r="N482" t="s">
        <v>67</v>
      </c>
      <c r="O482" s="9"/>
      <c r="P482" s="8"/>
      <c r="S482" s="9"/>
      <c r="U482" s="8" t="s">
        <v>67</v>
      </c>
      <c r="V482" t="s">
        <v>67</v>
      </c>
      <c r="W482" s="9" t="s">
        <v>67</v>
      </c>
      <c r="AD482" s="8" t="s">
        <v>67</v>
      </c>
      <c r="AF482" s="13"/>
      <c r="AG482" s="8" t="s">
        <v>67</v>
      </c>
      <c r="AI482" s="13"/>
      <c r="AJ482" t="s">
        <v>74</v>
      </c>
      <c r="AK482" t="s">
        <v>74</v>
      </c>
      <c r="AT482"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v>
      </c>
    </row>
    <row r="483" spans="1:46" x14ac:dyDescent="0.3">
      <c r="A483" s="19">
        <v>331925</v>
      </c>
      <c r="B483" s="19" t="s">
        <v>68</v>
      </c>
      <c r="C483" s="707" t="s">
        <v>99</v>
      </c>
      <c r="D483" s="52" t="s">
        <v>81</v>
      </c>
      <c r="E483" s="707"/>
      <c r="F483" s="707"/>
      <c r="G483" s="6" t="s">
        <v>163</v>
      </c>
      <c r="H483" s="6"/>
      <c r="I483" s="358" t="s">
        <v>57</v>
      </c>
      <c r="J483" s="4" t="s">
        <v>134</v>
      </c>
      <c r="K483" s="511">
        <v>45786</v>
      </c>
      <c r="L483" s="8" t="s">
        <v>67</v>
      </c>
      <c r="M483" t="s">
        <v>67</v>
      </c>
      <c r="N483" t="s">
        <v>67</v>
      </c>
      <c r="O483" s="9"/>
      <c r="P483" s="8"/>
      <c r="S483" s="9"/>
      <c r="U483" s="8" t="s">
        <v>67</v>
      </c>
      <c r="V483" t="s">
        <v>67</v>
      </c>
      <c r="W483" s="9" t="s">
        <v>67</v>
      </c>
      <c r="AD483" s="8" t="s">
        <v>67</v>
      </c>
      <c r="AF483" s="13"/>
      <c r="AG483" s="8" t="s">
        <v>67</v>
      </c>
      <c r="AI483" s="13"/>
      <c r="AJ483" t="s">
        <v>74</v>
      </c>
      <c r="AK483" t="s">
        <v>74</v>
      </c>
      <c r="AT483"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v>
      </c>
    </row>
    <row r="484" spans="1:46" x14ac:dyDescent="0.3">
      <c r="A484" s="19">
        <v>332025</v>
      </c>
      <c r="B484" s="19" t="s">
        <v>68</v>
      </c>
      <c r="C484" s="707" t="s">
        <v>100</v>
      </c>
      <c r="D484" s="52" t="s">
        <v>111</v>
      </c>
      <c r="E484" s="707"/>
      <c r="F484" s="707"/>
      <c r="G484" s="6" t="s">
        <v>163</v>
      </c>
      <c r="H484" s="582">
        <v>45869</v>
      </c>
      <c r="I484" s="358" t="s">
        <v>57</v>
      </c>
      <c r="J484" s="4" t="s">
        <v>134</v>
      </c>
      <c r="K484" s="511">
        <v>45786</v>
      </c>
      <c r="L484" s="8" t="s">
        <v>67</v>
      </c>
      <c r="M484" t="s">
        <v>67</v>
      </c>
      <c r="N484" t="s">
        <v>67</v>
      </c>
      <c r="O484" s="9"/>
      <c r="P484" s="8" t="s">
        <v>67</v>
      </c>
      <c r="Q484" t="s">
        <v>67</v>
      </c>
      <c r="S484" s="9" t="s">
        <v>67</v>
      </c>
      <c r="U484" s="8"/>
      <c r="W484" s="9" t="s">
        <v>67</v>
      </c>
      <c r="AD484" s="8" t="s">
        <v>67</v>
      </c>
      <c r="AF484" s="13"/>
      <c r="AG484" s="8" t="s">
        <v>67</v>
      </c>
      <c r="AI484" s="13"/>
      <c r="AJ484" t="s">
        <v>67</v>
      </c>
      <c r="AK484" t="s">
        <v>67</v>
      </c>
      <c r="AT484"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485" spans="1:46" x14ac:dyDescent="0.3">
      <c r="A485" s="19">
        <v>332125</v>
      </c>
      <c r="B485" s="19" t="s">
        <v>68</v>
      </c>
      <c r="C485" s="707" t="s">
        <v>86</v>
      </c>
      <c r="D485" s="52" t="s">
        <v>87</v>
      </c>
      <c r="E485" s="707"/>
      <c r="F485" s="707"/>
      <c r="G485" s="6" t="s">
        <v>163</v>
      </c>
      <c r="H485" s="582">
        <v>45833</v>
      </c>
      <c r="I485" s="358" t="s">
        <v>57</v>
      </c>
      <c r="J485" s="4" t="s">
        <v>134</v>
      </c>
      <c r="K485" s="4"/>
      <c r="L485" s="8" t="s">
        <v>67</v>
      </c>
      <c r="M485" t="s">
        <v>67</v>
      </c>
      <c r="N485" t="s">
        <v>67</v>
      </c>
      <c r="O485" s="9"/>
      <c r="P485" s="8"/>
      <c r="S485" s="9"/>
      <c r="U485" s="8" t="s">
        <v>67</v>
      </c>
      <c r="V485" t="s">
        <v>67</v>
      </c>
      <c r="W485" s="9" t="s">
        <v>67</v>
      </c>
      <c r="AD485" s="8" t="s">
        <v>74</v>
      </c>
      <c r="AF485" s="13"/>
      <c r="AG485" s="8" t="s">
        <v>74</v>
      </c>
      <c r="AI485" s="13"/>
      <c r="AJ485" t="s">
        <v>74</v>
      </c>
      <c r="AK485" t="s">
        <v>74</v>
      </c>
      <c r="AT485"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0.6</v>
      </c>
    </row>
    <row r="486" spans="1:46" x14ac:dyDescent="0.3">
      <c r="A486" s="19">
        <v>332225</v>
      </c>
      <c r="B486" s="19" t="s">
        <v>68</v>
      </c>
      <c r="C486" s="707" t="s">
        <v>86</v>
      </c>
      <c r="D486" s="52" t="s">
        <v>70</v>
      </c>
      <c r="E486" s="707"/>
      <c r="F486" s="707"/>
      <c r="G486" s="551" t="s">
        <v>163</v>
      </c>
      <c r="H486" s="551">
        <v>45835</v>
      </c>
      <c r="I486" s="358" t="s">
        <v>57</v>
      </c>
      <c r="J486" s="4" t="s">
        <v>134</v>
      </c>
      <c r="K486" s="511">
        <v>45786</v>
      </c>
      <c r="L486" s="8" t="s">
        <v>67</v>
      </c>
      <c r="M486" t="s">
        <v>67</v>
      </c>
      <c r="N486" t="s">
        <v>67</v>
      </c>
      <c r="O486" s="9"/>
      <c r="P486" s="8"/>
      <c r="S486" s="9"/>
      <c r="U486" s="8" t="s">
        <v>67</v>
      </c>
      <c r="V486" t="s">
        <v>67</v>
      </c>
      <c r="W486" s="444"/>
      <c r="X486" t="s">
        <v>67</v>
      </c>
      <c r="Y486" t="s">
        <v>67</v>
      </c>
      <c r="Z486" t="s">
        <v>67</v>
      </c>
      <c r="AA486" t="s">
        <v>67</v>
      </c>
      <c r="AB486" t="s">
        <v>67</v>
      </c>
      <c r="AD486" s="8" t="s">
        <v>67</v>
      </c>
      <c r="AF486" s="13"/>
      <c r="AG486" s="8" t="s">
        <v>67</v>
      </c>
      <c r="AH486" t="s">
        <v>67</v>
      </c>
      <c r="AI486" s="13"/>
      <c r="AJ486" t="s">
        <v>74</v>
      </c>
      <c r="AK486" t="s">
        <v>74</v>
      </c>
      <c r="AT486"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0.8666666666666667</v>
      </c>
    </row>
    <row r="487" spans="1:46" x14ac:dyDescent="0.3">
      <c r="A487" s="19">
        <v>332325</v>
      </c>
      <c r="B487" s="19" t="s">
        <v>68</v>
      </c>
      <c r="C487" s="707" t="s">
        <v>130</v>
      </c>
      <c r="D487" s="52" t="s">
        <v>140</v>
      </c>
      <c r="E487" s="341">
        <v>45918</v>
      </c>
      <c r="F487" s="707"/>
      <c r="G487" s="6" t="s">
        <v>201</v>
      </c>
      <c r="H487" s="582">
        <v>45917</v>
      </c>
      <c r="I487" s="358" t="s">
        <v>57</v>
      </c>
      <c r="J487" s="4" t="s">
        <v>134</v>
      </c>
      <c r="K487" s="4"/>
      <c r="L487" s="8"/>
      <c r="O487" s="9"/>
      <c r="P487" s="8"/>
      <c r="S487" s="9"/>
      <c r="U487" s="8"/>
      <c r="W487" s="9"/>
      <c r="AD487" s="8"/>
      <c r="AF487" s="13"/>
      <c r="AG487" s="8"/>
      <c r="AI487" s="13"/>
      <c r="AT487"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488" spans="1:46" x14ac:dyDescent="0.3">
      <c r="A488" s="19">
        <v>332425</v>
      </c>
      <c r="B488" s="19" t="s">
        <v>68</v>
      </c>
      <c r="C488" s="707" t="s">
        <v>131</v>
      </c>
      <c r="D488" s="52" t="s">
        <v>140</v>
      </c>
      <c r="E488" s="707"/>
      <c r="F488" s="707"/>
      <c r="G488" s="6" t="s">
        <v>163</v>
      </c>
      <c r="H488" s="582">
        <v>45896</v>
      </c>
      <c r="I488" s="358" t="s">
        <v>57</v>
      </c>
      <c r="J488" s="4" t="s">
        <v>134</v>
      </c>
      <c r="K488" s="4"/>
      <c r="L488" s="8"/>
      <c r="O488" s="9"/>
      <c r="P488" s="8"/>
      <c r="S488" s="9"/>
      <c r="U488" s="8"/>
      <c r="W488" s="9"/>
      <c r="AD488" s="8"/>
      <c r="AF488" s="13"/>
      <c r="AG488" s="8"/>
      <c r="AI488" s="13"/>
      <c r="AT488"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489" spans="1:46" x14ac:dyDescent="0.3">
      <c r="A489" s="19">
        <v>332525</v>
      </c>
      <c r="B489" s="19" t="s">
        <v>68</v>
      </c>
      <c r="C489" s="707" t="s">
        <v>130</v>
      </c>
      <c r="D489" s="52" t="s">
        <v>70</v>
      </c>
      <c r="E489" s="707"/>
      <c r="F489" s="707"/>
      <c r="G489" s="6" t="s">
        <v>201</v>
      </c>
      <c r="H489" s="551">
        <v>45924</v>
      </c>
      <c r="I489" s="358" t="s">
        <v>71</v>
      </c>
      <c r="J489" s="4" t="s">
        <v>134</v>
      </c>
      <c r="K489" s="4"/>
      <c r="L489" s="8"/>
      <c r="O489" s="9"/>
      <c r="P489" s="8"/>
      <c r="S489" s="9"/>
      <c r="U489" s="8"/>
      <c r="W489" s="9"/>
      <c r="AD489" s="8"/>
      <c r="AF489" s="13"/>
      <c r="AG489" s="8"/>
      <c r="AI489" s="13"/>
      <c r="AT489"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490" spans="1:46" x14ac:dyDescent="0.3">
      <c r="A490" s="51">
        <v>332625</v>
      </c>
      <c r="B490" s="51" t="s">
        <v>68</v>
      </c>
      <c r="C490" s="52" t="s">
        <v>131</v>
      </c>
      <c r="D490" s="52" t="s">
        <v>70</v>
      </c>
      <c r="E490" s="52"/>
      <c r="F490" s="52"/>
      <c r="G490" s="340" t="s">
        <v>201</v>
      </c>
      <c r="H490" s="551">
        <v>45924</v>
      </c>
      <c r="I490" s="358" t="s">
        <v>71</v>
      </c>
      <c r="J490" s="4" t="s">
        <v>134</v>
      </c>
      <c r="K490" s="4"/>
      <c r="L490" s="8"/>
      <c r="O490" s="9"/>
      <c r="P490" s="8"/>
      <c r="S490" s="9"/>
      <c r="U490" s="8"/>
      <c r="W490" s="9" t="s">
        <v>67</v>
      </c>
      <c r="Y490" t="s">
        <v>328</v>
      </c>
      <c r="AD490" s="8"/>
      <c r="AF490" s="13"/>
      <c r="AG490" s="8"/>
      <c r="AI490" s="13"/>
      <c r="AT490"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491" spans="1:46" x14ac:dyDescent="0.3">
      <c r="A491" s="19">
        <v>332725</v>
      </c>
      <c r="B491" s="19" t="s">
        <v>68</v>
      </c>
      <c r="C491" s="707" t="s">
        <v>63</v>
      </c>
      <c r="D491" s="52" t="s">
        <v>271</v>
      </c>
      <c r="E491" s="707"/>
      <c r="F491" s="707"/>
      <c r="G491" s="6"/>
      <c r="H491" s="6"/>
      <c r="I491" s="533" t="s">
        <v>170</v>
      </c>
      <c r="J491" s="4" t="s">
        <v>134</v>
      </c>
      <c r="K491" s="511">
        <v>45786</v>
      </c>
      <c r="L491" s="8" t="s">
        <v>74</v>
      </c>
      <c r="M491" t="s">
        <v>74</v>
      </c>
      <c r="N491" t="s">
        <v>74</v>
      </c>
      <c r="O491" s="9"/>
      <c r="P491" s="8"/>
      <c r="S491" s="9"/>
      <c r="U491" s="8"/>
      <c r="W491" s="9" t="s">
        <v>74</v>
      </c>
      <c r="AD491" s="8" t="s">
        <v>74</v>
      </c>
      <c r="AF491" s="13"/>
      <c r="AG491" s="8" t="s">
        <v>74</v>
      </c>
      <c r="AI491" s="13"/>
      <c r="AJ491" t="s">
        <v>74</v>
      </c>
      <c r="AK491" t="s">
        <v>74</v>
      </c>
      <c r="AT491"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492" spans="1:46" x14ac:dyDescent="0.3">
      <c r="A492" s="19">
        <v>332825</v>
      </c>
      <c r="B492" s="19" t="s">
        <v>68</v>
      </c>
      <c r="C492" s="707" t="s">
        <v>98</v>
      </c>
      <c r="D492" s="52" t="s">
        <v>70</v>
      </c>
      <c r="E492" s="707"/>
      <c r="F492" s="707"/>
      <c r="G492" s="6"/>
      <c r="H492" s="6"/>
      <c r="I492" s="358" t="s">
        <v>57</v>
      </c>
      <c r="J492" s="4" t="s">
        <v>134</v>
      </c>
      <c r="K492" s="4"/>
      <c r="L492" s="8"/>
      <c r="N492" t="s">
        <v>67</v>
      </c>
      <c r="O492" s="9"/>
      <c r="P492" s="8"/>
      <c r="S492" s="9"/>
      <c r="U492" s="8"/>
      <c r="W492" s="9"/>
      <c r="AD492" s="8"/>
      <c r="AF492" s="13"/>
      <c r="AG492" s="8"/>
      <c r="AI492" s="13"/>
      <c r="AJ492" t="s">
        <v>74</v>
      </c>
      <c r="AK492" t="s">
        <v>74</v>
      </c>
      <c r="AT492"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0.33333333333333331</v>
      </c>
    </row>
    <row r="493" spans="1:46" x14ac:dyDescent="0.3">
      <c r="A493" s="19">
        <v>332925</v>
      </c>
      <c r="B493" s="19" t="s">
        <v>64</v>
      </c>
      <c r="C493" s="707" t="s">
        <v>80</v>
      </c>
      <c r="D493" s="52" t="s">
        <v>87</v>
      </c>
      <c r="E493" s="707"/>
      <c r="F493" s="707"/>
      <c r="G493" s="6" t="s">
        <v>146</v>
      </c>
      <c r="H493" s="6"/>
      <c r="I493" s="358" t="s">
        <v>57</v>
      </c>
      <c r="J493" s="4" t="s">
        <v>134</v>
      </c>
      <c r="K493" s="511">
        <v>45786</v>
      </c>
      <c r="L493" s="8"/>
      <c r="N493" t="s">
        <v>67</v>
      </c>
      <c r="O493" s="444"/>
      <c r="P493" s="8" t="s">
        <v>67</v>
      </c>
      <c r="Q493" t="s">
        <v>67</v>
      </c>
      <c r="R493" t="s">
        <v>67</v>
      </c>
      <c r="S493" s="9" t="s">
        <v>67</v>
      </c>
      <c r="U493" s="8"/>
      <c r="W493" s="444"/>
      <c r="X493" t="s">
        <v>67</v>
      </c>
      <c r="Y493" t="s">
        <v>67</v>
      </c>
      <c r="Z493" t="s">
        <v>67</v>
      </c>
      <c r="AA493" t="s">
        <v>67</v>
      </c>
      <c r="AB493" t="s">
        <v>67</v>
      </c>
      <c r="AD493" s="8" t="s">
        <v>67</v>
      </c>
      <c r="AE493" t="s">
        <v>67</v>
      </c>
      <c r="AF493" s="13"/>
      <c r="AG493" s="8"/>
      <c r="AI493" s="13" t="s">
        <v>67</v>
      </c>
      <c r="AJ493" t="s">
        <v>74</v>
      </c>
      <c r="AK493" t="s">
        <v>74</v>
      </c>
      <c r="AT493"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0.8666666666666667</v>
      </c>
    </row>
    <row r="494" spans="1:46" x14ac:dyDescent="0.3">
      <c r="A494" s="19">
        <v>333025</v>
      </c>
      <c r="B494" s="19" t="s">
        <v>64</v>
      </c>
      <c r="C494" s="707" t="s">
        <v>80</v>
      </c>
      <c r="D494" s="52" t="s">
        <v>116</v>
      </c>
      <c r="E494" s="707"/>
      <c r="F494" s="707"/>
      <c r="G494" s="6" t="s">
        <v>146</v>
      </c>
      <c r="H494" s="6"/>
      <c r="I494" s="358" t="s">
        <v>57</v>
      </c>
      <c r="J494" s="4" t="s">
        <v>134</v>
      </c>
      <c r="K494" s="511">
        <v>45786</v>
      </c>
      <c r="L494" s="8"/>
      <c r="N494" t="s">
        <v>67</v>
      </c>
      <c r="O494" s="9"/>
      <c r="P494" s="8"/>
      <c r="S494" s="9"/>
      <c r="U494" s="8"/>
      <c r="W494" s="444"/>
      <c r="X494" t="s">
        <v>67</v>
      </c>
      <c r="Y494" t="s">
        <v>67</v>
      </c>
      <c r="Z494" t="s">
        <v>67</v>
      </c>
      <c r="AA494" t="s">
        <v>67</v>
      </c>
      <c r="AB494" t="s">
        <v>67</v>
      </c>
      <c r="AD494" s="8" t="s">
        <v>67</v>
      </c>
      <c r="AE494" t="s">
        <v>67</v>
      </c>
      <c r="AF494" s="13"/>
      <c r="AG494" s="8" t="s">
        <v>74</v>
      </c>
      <c r="AI494" s="13"/>
      <c r="AJ494" t="s">
        <v>74</v>
      </c>
      <c r="AK494" t="s">
        <v>74</v>
      </c>
      <c r="AT494"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0.72727272727272729</v>
      </c>
    </row>
    <row r="495" spans="1:46" x14ac:dyDescent="0.3">
      <c r="A495" s="19">
        <v>333125</v>
      </c>
      <c r="B495" s="19" t="s">
        <v>64</v>
      </c>
      <c r="C495" s="707" t="s">
        <v>86</v>
      </c>
      <c r="D495" s="52">
        <v>24</v>
      </c>
      <c r="E495" s="707"/>
      <c r="F495" s="707"/>
      <c r="G495" s="6" t="s">
        <v>163</v>
      </c>
      <c r="H495" s="582">
        <v>45818</v>
      </c>
      <c r="I495" s="358" t="s">
        <v>57</v>
      </c>
      <c r="J495" s="4" t="s">
        <v>134</v>
      </c>
      <c r="K495" s="511">
        <v>45791</v>
      </c>
      <c r="L495" s="8" t="s">
        <v>67</v>
      </c>
      <c r="M495" t="s">
        <v>67</v>
      </c>
      <c r="N495" t="s">
        <v>67</v>
      </c>
      <c r="O495" s="444"/>
      <c r="P495" s="8" t="s">
        <v>67</v>
      </c>
      <c r="Q495" t="s">
        <v>67</v>
      </c>
      <c r="R495" t="s">
        <v>67</v>
      </c>
      <c r="S495" s="9" t="s">
        <v>67</v>
      </c>
      <c r="U495" s="8" t="s">
        <v>67</v>
      </c>
      <c r="V495" t="s">
        <v>67</v>
      </c>
      <c r="W495" s="444"/>
      <c r="X495" t="s">
        <v>67</v>
      </c>
      <c r="Y495" t="s">
        <v>67</v>
      </c>
      <c r="Z495" t="s">
        <v>67</v>
      </c>
      <c r="AA495" t="s">
        <v>67</v>
      </c>
      <c r="AB495" t="s">
        <v>67</v>
      </c>
      <c r="AD495" s="8" t="s">
        <v>74</v>
      </c>
      <c r="AF495" s="13"/>
      <c r="AG495" s="8" t="s">
        <v>74</v>
      </c>
      <c r="AI495" s="13"/>
      <c r="AJ495" t="s">
        <v>74</v>
      </c>
      <c r="AK495" t="s">
        <v>74</v>
      </c>
      <c r="AT495"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0.77777777777777779</v>
      </c>
    </row>
    <row r="496" spans="1:46" x14ac:dyDescent="0.3">
      <c r="A496" s="19">
        <v>333225</v>
      </c>
      <c r="B496" s="19" t="s">
        <v>64</v>
      </c>
      <c r="C496" s="707" t="s">
        <v>273</v>
      </c>
      <c r="D496" s="52">
        <v>24</v>
      </c>
      <c r="E496" s="707"/>
      <c r="F496" s="707"/>
      <c r="G496" s="551" t="s">
        <v>163</v>
      </c>
      <c r="H496" s="551">
        <v>45835</v>
      </c>
      <c r="I496" s="358" t="s">
        <v>57</v>
      </c>
      <c r="J496" s="4" t="s">
        <v>134</v>
      </c>
      <c r="K496" s="511">
        <v>45791</v>
      </c>
      <c r="L496" s="8" t="s">
        <v>67</v>
      </c>
      <c r="M496" t="s">
        <v>67</v>
      </c>
      <c r="N496" t="s">
        <v>67</v>
      </c>
      <c r="O496" s="9"/>
      <c r="P496" s="8"/>
      <c r="S496" s="9"/>
      <c r="U496" s="8" t="s">
        <v>67</v>
      </c>
      <c r="V496" t="s">
        <v>67</v>
      </c>
      <c r="W496" s="444"/>
      <c r="X496" t="s">
        <v>67</v>
      </c>
      <c r="Y496" t="s">
        <v>67</v>
      </c>
      <c r="Z496" t="s">
        <v>67</v>
      </c>
      <c r="AA496" t="s">
        <v>67</v>
      </c>
      <c r="AB496" t="s">
        <v>67</v>
      </c>
      <c r="AD496" s="8" t="s">
        <v>74</v>
      </c>
      <c r="AF496" s="13"/>
      <c r="AG496" s="8" t="s">
        <v>74</v>
      </c>
      <c r="AI496" s="13"/>
      <c r="AJ496" t="s">
        <v>74</v>
      </c>
      <c r="AK496" t="s">
        <v>74</v>
      </c>
      <c r="AT496"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0.7142857142857143</v>
      </c>
    </row>
    <row r="497" spans="1:46" x14ac:dyDescent="0.3">
      <c r="A497" s="19">
        <v>333325</v>
      </c>
      <c r="B497" s="19" t="s">
        <v>64</v>
      </c>
      <c r="C497" s="707" t="s">
        <v>65</v>
      </c>
      <c r="D497" s="52" t="s">
        <v>139</v>
      </c>
      <c r="E497" s="707"/>
      <c r="F497" s="707"/>
      <c r="G497" s="551">
        <v>45821</v>
      </c>
      <c r="H497" s="6" t="s">
        <v>163</v>
      </c>
      <c r="I497" s="358" t="s">
        <v>57</v>
      </c>
      <c r="J497" s="4" t="s">
        <v>134</v>
      </c>
      <c r="K497" s="511">
        <v>45789</v>
      </c>
      <c r="L497" s="8" t="s">
        <v>67</v>
      </c>
      <c r="M497" t="s">
        <v>67</v>
      </c>
      <c r="N497" t="s">
        <v>67</v>
      </c>
      <c r="O497" s="9"/>
      <c r="P497" s="8"/>
      <c r="S497" s="9"/>
      <c r="U497" s="8" t="s">
        <v>67</v>
      </c>
      <c r="V497" t="s">
        <v>67</v>
      </c>
      <c r="W497" s="9" t="s">
        <v>67</v>
      </c>
      <c r="AD497" s="8" t="s">
        <v>67</v>
      </c>
      <c r="AF497" s="13"/>
      <c r="AG497" s="8" t="s">
        <v>67</v>
      </c>
      <c r="AI497" s="13"/>
      <c r="AJ497" t="s">
        <v>74</v>
      </c>
      <c r="AK497" t="s">
        <v>74</v>
      </c>
      <c r="AT497"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v>
      </c>
    </row>
    <row r="498" spans="1:46" x14ac:dyDescent="0.3">
      <c r="A498" s="19">
        <v>333425</v>
      </c>
      <c r="B498" s="19" t="s">
        <v>64</v>
      </c>
      <c r="C498" s="707" t="s">
        <v>86</v>
      </c>
      <c r="D498" s="52" t="s">
        <v>78</v>
      </c>
      <c r="E498" s="707"/>
      <c r="F498" s="707"/>
      <c r="G498" s="6"/>
      <c r="H498" s="6"/>
      <c r="I498" s="533" t="s">
        <v>170</v>
      </c>
      <c r="J498" s="4" t="s">
        <v>134</v>
      </c>
      <c r="K498" s="511">
        <v>45793</v>
      </c>
      <c r="L498" s="8" t="s">
        <v>74</v>
      </c>
      <c r="M498" t="s">
        <v>74</v>
      </c>
      <c r="N498" t="s">
        <v>74</v>
      </c>
      <c r="O498" s="9"/>
      <c r="P498" s="8"/>
      <c r="S498" s="9"/>
      <c r="U498" s="8" t="s">
        <v>74</v>
      </c>
      <c r="V498" t="s">
        <v>74</v>
      </c>
      <c r="W498" s="9" t="s">
        <v>75</v>
      </c>
      <c r="AD498" s="8" t="s">
        <v>74</v>
      </c>
      <c r="AF498" s="13"/>
      <c r="AG498" s="8" t="s">
        <v>74</v>
      </c>
      <c r="AI498" s="13"/>
      <c r="AJ498" t="s">
        <v>74</v>
      </c>
      <c r="AK498" t="s">
        <v>74</v>
      </c>
      <c r="AT498"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5.0000000000000001E-3</v>
      </c>
    </row>
    <row r="499" spans="1:46" x14ac:dyDescent="0.3">
      <c r="A499" s="19">
        <v>333525</v>
      </c>
      <c r="B499" s="19" t="s">
        <v>64</v>
      </c>
      <c r="C499" s="707" t="s">
        <v>100</v>
      </c>
      <c r="D499" s="52">
        <v>24</v>
      </c>
      <c r="E499" s="707"/>
      <c r="F499" s="707"/>
      <c r="G499" s="6"/>
      <c r="H499" s="6"/>
      <c r="I499" s="533" t="s">
        <v>170</v>
      </c>
      <c r="J499" s="4" t="s">
        <v>134</v>
      </c>
      <c r="K499" s="511">
        <v>45793</v>
      </c>
      <c r="L499" s="8" t="s">
        <v>74</v>
      </c>
      <c r="M499" t="s">
        <v>74</v>
      </c>
      <c r="N499" t="s">
        <v>74</v>
      </c>
      <c r="O499" s="9"/>
      <c r="P499" s="8"/>
      <c r="S499" s="9"/>
      <c r="U499" s="8"/>
      <c r="W499" s="9" t="s">
        <v>75</v>
      </c>
      <c r="AD499" s="8" t="s">
        <v>74</v>
      </c>
      <c r="AF499" s="13"/>
      <c r="AG499" s="8" t="s">
        <v>74</v>
      </c>
      <c r="AI499" s="13"/>
      <c r="AJ499" t="s">
        <v>74</v>
      </c>
      <c r="AK499" t="s">
        <v>74</v>
      </c>
      <c r="AT499"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6.2500000000000003E-3</v>
      </c>
    </row>
    <row r="500" spans="1:46" x14ac:dyDescent="0.3">
      <c r="A500" s="19">
        <v>333625</v>
      </c>
      <c r="B500" s="19" t="s">
        <v>64</v>
      </c>
      <c r="C500" s="707" t="s">
        <v>329</v>
      </c>
      <c r="D500" s="52" t="s">
        <v>73</v>
      </c>
      <c r="E500" s="707"/>
      <c r="F500" s="707"/>
      <c r="G500" s="6"/>
      <c r="H500" s="6"/>
      <c r="I500" s="6" t="s">
        <v>71</v>
      </c>
      <c r="J500" s="4" t="s">
        <v>134</v>
      </c>
      <c r="K500" s="511">
        <v>45786</v>
      </c>
      <c r="L500" s="8"/>
      <c r="N500" t="s">
        <v>125</v>
      </c>
      <c r="O500" s="9"/>
      <c r="P500" s="8"/>
      <c r="S500" s="9"/>
      <c r="U500" s="8" t="s">
        <v>125</v>
      </c>
      <c r="V500" t="s">
        <v>125</v>
      </c>
      <c r="W500" s="9"/>
      <c r="X500" t="s">
        <v>75</v>
      </c>
      <c r="Y500" t="s">
        <v>125</v>
      </c>
      <c r="Z500" t="s">
        <v>125</v>
      </c>
      <c r="AA500" t="s">
        <v>125</v>
      </c>
      <c r="AB500" t="s">
        <v>125</v>
      </c>
      <c r="AD500" s="8" t="s">
        <v>125</v>
      </c>
      <c r="AE500" t="s">
        <v>125</v>
      </c>
      <c r="AF500" s="13"/>
      <c r="AG500" s="8" t="s">
        <v>125</v>
      </c>
      <c r="AI500" s="13"/>
      <c r="AJ500" t="s">
        <v>125</v>
      </c>
      <c r="AK500" t="s">
        <v>125</v>
      </c>
      <c r="AT500"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3.8461538461538464E-3</v>
      </c>
    </row>
    <row r="501" spans="1:46" x14ac:dyDescent="0.3">
      <c r="A501" s="19">
        <v>333725</v>
      </c>
      <c r="B501" s="19" t="s">
        <v>64</v>
      </c>
      <c r="C501" s="707" t="s">
        <v>86</v>
      </c>
      <c r="D501" s="52" t="s">
        <v>70</v>
      </c>
      <c r="E501" s="707"/>
      <c r="F501" s="707"/>
      <c r="G501" s="6"/>
      <c r="H501" s="6"/>
      <c r="I501" s="533" t="s">
        <v>170</v>
      </c>
      <c r="J501" s="4" t="s">
        <v>134</v>
      </c>
      <c r="K501" s="511">
        <v>45792</v>
      </c>
      <c r="L501" s="8" t="s">
        <v>74</v>
      </c>
      <c r="M501" t="s">
        <v>74</v>
      </c>
      <c r="N501" t="s">
        <v>74</v>
      </c>
      <c r="O501" s="9"/>
      <c r="P501" s="8"/>
      <c r="S501" s="9"/>
      <c r="U501" s="8" t="s">
        <v>74</v>
      </c>
      <c r="V501" t="s">
        <v>74</v>
      </c>
      <c r="W501" s="9" t="s">
        <v>74</v>
      </c>
      <c r="AD501" s="8" t="s">
        <v>74</v>
      </c>
      <c r="AE501" t="s">
        <v>74</v>
      </c>
      <c r="AF501" s="13"/>
      <c r="AG501" s="8" t="s">
        <v>74</v>
      </c>
      <c r="AI501" s="13"/>
      <c r="AJ501" t="s">
        <v>74</v>
      </c>
      <c r="AK501" t="s">
        <v>74</v>
      </c>
      <c r="AT501"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502" spans="1:46" x14ac:dyDescent="0.3">
      <c r="A502" s="19">
        <v>333825</v>
      </c>
      <c r="B502" s="19" t="s">
        <v>68</v>
      </c>
      <c r="C502" s="707" t="s">
        <v>84</v>
      </c>
      <c r="D502" s="52" t="s">
        <v>87</v>
      </c>
      <c r="E502" s="707"/>
      <c r="F502" s="707"/>
      <c r="G502" s="6" t="s">
        <v>146</v>
      </c>
      <c r="H502" s="551">
        <v>45863</v>
      </c>
      <c r="I502" s="358" t="s">
        <v>57</v>
      </c>
      <c r="J502" s="4" t="s">
        <v>134</v>
      </c>
      <c r="K502" s="514">
        <v>45792</v>
      </c>
      <c r="L502" s="8" t="s">
        <v>67</v>
      </c>
      <c r="M502" t="s">
        <v>67</v>
      </c>
      <c r="N502" t="s">
        <v>67</v>
      </c>
      <c r="O502" s="9" t="s">
        <v>67</v>
      </c>
      <c r="P502" s="8" t="s">
        <v>67</v>
      </c>
      <c r="Q502" t="s">
        <v>67</v>
      </c>
      <c r="R502" t="s">
        <v>67</v>
      </c>
      <c r="S502" s="9" t="s">
        <v>67</v>
      </c>
      <c r="T502" t="s">
        <v>67</v>
      </c>
      <c r="U502" s="8" t="s">
        <v>330</v>
      </c>
      <c r="W502" s="9" t="s">
        <v>67</v>
      </c>
      <c r="AD502" s="8" t="s">
        <v>67</v>
      </c>
      <c r="AF502" s="13"/>
      <c r="AG502" s="8" t="s">
        <v>67</v>
      </c>
      <c r="AI502" s="13"/>
      <c r="AJ502" t="s">
        <v>74</v>
      </c>
      <c r="AK502" t="s">
        <v>74</v>
      </c>
      <c r="AT502"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0.8571428571428571</v>
      </c>
    </row>
    <row r="503" spans="1:46" x14ac:dyDescent="0.3">
      <c r="A503" s="19">
        <v>333925</v>
      </c>
      <c r="B503" s="19" t="s">
        <v>68</v>
      </c>
      <c r="C503" s="707" t="s">
        <v>161</v>
      </c>
      <c r="D503" s="52" t="s">
        <v>111</v>
      </c>
      <c r="E503" s="707"/>
      <c r="F503" s="707"/>
      <c r="G503" s="6" t="s">
        <v>145</v>
      </c>
      <c r="H503" s="551">
        <v>45835</v>
      </c>
      <c r="I503" s="6" t="s">
        <v>57</v>
      </c>
      <c r="J503" s="4" t="s">
        <v>134</v>
      </c>
      <c r="K503" s="4"/>
      <c r="L503" s="8"/>
      <c r="O503" s="9"/>
      <c r="P503" s="8"/>
      <c r="S503" s="9"/>
      <c r="U503" s="8"/>
      <c r="W503" s="9"/>
      <c r="AD503" s="8"/>
      <c r="AF503" s="13"/>
      <c r="AG503" s="8"/>
      <c r="AI503" s="13"/>
      <c r="AT503"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504" spans="1:46" x14ac:dyDescent="0.3">
      <c r="A504" s="51">
        <v>334025</v>
      </c>
      <c r="B504" s="51" t="s">
        <v>68</v>
      </c>
      <c r="C504" s="52" t="s">
        <v>161</v>
      </c>
      <c r="D504" s="52" t="s">
        <v>111</v>
      </c>
      <c r="E504" s="52"/>
      <c r="F504" s="52"/>
      <c r="G504" s="340" t="s">
        <v>145</v>
      </c>
      <c r="H504" s="581">
        <v>45832</v>
      </c>
      <c r="I504" s="6" t="s">
        <v>57</v>
      </c>
      <c r="J504" s="4" t="s">
        <v>134</v>
      </c>
      <c r="K504" s="4"/>
      <c r="L504" s="8"/>
      <c r="O504" s="9"/>
      <c r="P504" s="8"/>
      <c r="S504" s="9"/>
      <c r="U504" s="8"/>
      <c r="W504" s="9"/>
      <c r="AD504" s="8"/>
      <c r="AF504" s="13"/>
      <c r="AG504" s="8"/>
      <c r="AI504" s="13"/>
      <c r="AT504"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505" spans="1:46" x14ac:dyDescent="0.3">
      <c r="A505" s="51">
        <v>334125</v>
      </c>
      <c r="B505" s="51" t="s">
        <v>68</v>
      </c>
      <c r="C505" s="52" t="s">
        <v>331</v>
      </c>
      <c r="D505" s="52" t="s">
        <v>332</v>
      </c>
      <c r="E505" s="52"/>
      <c r="F505" s="52"/>
      <c r="G505" s="340"/>
      <c r="H505" s="340"/>
      <c r="I505" s="6" t="s">
        <v>71</v>
      </c>
      <c r="J505" s="4"/>
      <c r="K505" s="4"/>
      <c r="L505" s="8"/>
      <c r="O505" s="9"/>
      <c r="P505" s="8"/>
      <c r="S505" s="9"/>
      <c r="U505" s="8"/>
      <c r="W505" s="9"/>
      <c r="AD505" s="8"/>
      <c r="AF505" s="13"/>
      <c r="AG505" s="8"/>
      <c r="AI505" s="13"/>
      <c r="AT505"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506" spans="1:46" x14ac:dyDescent="0.3">
      <c r="A506" s="19">
        <v>334225</v>
      </c>
      <c r="B506" s="19" t="s">
        <v>64</v>
      </c>
      <c r="C506" s="707" t="s">
        <v>86</v>
      </c>
      <c r="D506" s="52" t="s">
        <v>87</v>
      </c>
      <c r="E506" s="707"/>
      <c r="F506" s="707"/>
      <c r="G506" s="6"/>
      <c r="H506" s="6"/>
      <c r="I506" s="533" t="s">
        <v>170</v>
      </c>
      <c r="J506" s="4" t="s">
        <v>134</v>
      </c>
      <c r="K506" s="511">
        <v>45792</v>
      </c>
      <c r="L506" s="8" t="s">
        <v>74</v>
      </c>
      <c r="M506" t="s">
        <v>74</v>
      </c>
      <c r="N506" t="s">
        <v>67</v>
      </c>
      <c r="O506" s="9"/>
      <c r="P506" s="8"/>
      <c r="S506" s="9"/>
      <c r="U506" s="8" t="s">
        <v>67</v>
      </c>
      <c r="V506" t="s">
        <v>75</v>
      </c>
      <c r="W506" s="9" t="s">
        <v>67</v>
      </c>
      <c r="AD506" s="8" t="s">
        <v>74</v>
      </c>
      <c r="AF506" s="13"/>
      <c r="AG506" s="8" t="s">
        <v>74</v>
      </c>
      <c r="AI506" s="13"/>
      <c r="AJ506" t="s">
        <v>74</v>
      </c>
      <c r="AK506" t="s">
        <v>74</v>
      </c>
      <c r="AT506"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0.30499999999999999</v>
      </c>
    </row>
    <row r="507" spans="1:46" x14ac:dyDescent="0.3">
      <c r="A507" s="19">
        <v>334325</v>
      </c>
      <c r="B507" s="19" t="s">
        <v>64</v>
      </c>
      <c r="C507" s="707" t="s">
        <v>333</v>
      </c>
      <c r="D507" s="52">
        <v>24</v>
      </c>
      <c r="E507" s="707"/>
      <c r="F507" s="707"/>
      <c r="G507" s="6"/>
      <c r="H507" s="6"/>
      <c r="I507" s="533" t="s">
        <v>170</v>
      </c>
      <c r="J507" s="4" t="s">
        <v>134</v>
      </c>
      <c r="K507" s="511">
        <v>45793</v>
      </c>
      <c r="L507" s="8" t="s">
        <v>74</v>
      </c>
      <c r="M507" t="s">
        <v>74</v>
      </c>
      <c r="N507" t="s">
        <v>74</v>
      </c>
      <c r="O507" s="9"/>
      <c r="P507" s="8"/>
      <c r="S507" s="9"/>
      <c r="U507" s="8" t="s">
        <v>74</v>
      </c>
      <c r="V507" t="s">
        <v>74</v>
      </c>
      <c r="W507" s="9" t="s">
        <v>93</v>
      </c>
      <c r="AD507" s="8" t="s">
        <v>74</v>
      </c>
      <c r="AF507" s="13"/>
      <c r="AG507" s="8" t="s">
        <v>74</v>
      </c>
      <c r="AI507" s="13"/>
      <c r="AJ507" t="s">
        <v>74</v>
      </c>
      <c r="AK507" t="s">
        <v>74</v>
      </c>
      <c r="AT507"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0.05</v>
      </c>
    </row>
    <row r="508" spans="1:46" x14ac:dyDescent="0.3">
      <c r="A508" s="19">
        <v>334425</v>
      </c>
      <c r="B508" s="19" t="s">
        <v>64</v>
      </c>
      <c r="C508" s="707" t="s">
        <v>90</v>
      </c>
      <c r="D508" s="52">
        <v>24</v>
      </c>
      <c r="E508" s="707"/>
      <c r="F508" s="707"/>
      <c r="G508" s="6" t="s">
        <v>146</v>
      </c>
      <c r="H508" s="582">
        <v>45854</v>
      </c>
      <c r="I508" s="358" t="s">
        <v>57</v>
      </c>
      <c r="J508" s="4" t="s">
        <v>134</v>
      </c>
      <c r="K508" s="511">
        <v>45793</v>
      </c>
      <c r="L508" s="8" t="s">
        <v>67</v>
      </c>
      <c r="M508" t="s">
        <v>67</v>
      </c>
      <c r="N508" t="s">
        <v>67</v>
      </c>
      <c r="O508" s="9"/>
      <c r="P508" s="8" t="s">
        <v>67</v>
      </c>
      <c r="Q508" t="s">
        <v>67</v>
      </c>
      <c r="R508" t="s">
        <v>67</v>
      </c>
      <c r="S508" s="9" t="s">
        <v>67</v>
      </c>
      <c r="U508" s="8" t="s">
        <v>67</v>
      </c>
      <c r="V508" t="s">
        <v>67</v>
      </c>
      <c r="W508" s="9" t="s">
        <v>67</v>
      </c>
      <c r="AD508" s="8" t="s">
        <v>67</v>
      </c>
      <c r="AF508" s="13"/>
      <c r="AG508" s="8" t="s">
        <v>67</v>
      </c>
      <c r="AI508" s="13"/>
      <c r="AJ508" t="s">
        <v>67</v>
      </c>
      <c r="AK508" t="s">
        <v>67</v>
      </c>
      <c r="AT508"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509" spans="1:46" x14ac:dyDescent="0.3">
      <c r="A509" s="19">
        <v>334525</v>
      </c>
      <c r="B509" s="19" t="s">
        <v>64</v>
      </c>
      <c r="C509" s="707" t="s">
        <v>106</v>
      </c>
      <c r="D509" s="52">
        <v>24</v>
      </c>
      <c r="E509" s="707"/>
      <c r="F509" s="707"/>
      <c r="G509" s="6"/>
      <c r="H509" s="6"/>
      <c r="I509" s="533" t="s">
        <v>170</v>
      </c>
      <c r="J509" s="4" t="s">
        <v>134</v>
      </c>
      <c r="K509" s="511">
        <v>45793</v>
      </c>
      <c r="L509" s="8" t="s">
        <v>74</v>
      </c>
      <c r="M509" t="s">
        <v>74</v>
      </c>
      <c r="N509" t="s">
        <v>67</v>
      </c>
      <c r="O509" s="9"/>
      <c r="P509" s="8"/>
      <c r="S509" s="9"/>
      <c r="U509" s="8" t="s">
        <v>67</v>
      </c>
      <c r="V509" t="s">
        <v>75</v>
      </c>
      <c r="W509" s="9" t="s">
        <v>67</v>
      </c>
      <c r="AD509" s="8" t="s">
        <v>74</v>
      </c>
      <c r="AF509" s="13"/>
      <c r="AG509" s="8" t="s">
        <v>74</v>
      </c>
      <c r="AI509" s="13"/>
      <c r="AJ509" t="s">
        <v>74</v>
      </c>
      <c r="AK509" t="s">
        <v>74</v>
      </c>
      <c r="AT509"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0.30499999999999999</v>
      </c>
    </row>
    <row r="510" spans="1:46" x14ac:dyDescent="0.3">
      <c r="A510" s="19">
        <v>334625</v>
      </c>
      <c r="B510" s="19" t="s">
        <v>68</v>
      </c>
      <c r="C510" s="707" t="s">
        <v>84</v>
      </c>
      <c r="D510" s="52" t="s">
        <v>87</v>
      </c>
      <c r="E510" s="341">
        <v>45878</v>
      </c>
      <c r="F510" s="707"/>
      <c r="G510" s="6" t="s">
        <v>146</v>
      </c>
      <c r="H510" s="582">
        <v>45877</v>
      </c>
      <c r="I510" s="358" t="s">
        <v>57</v>
      </c>
      <c r="J510" s="4" t="s">
        <v>134</v>
      </c>
      <c r="K510" s="514">
        <v>45792</v>
      </c>
      <c r="L510" s="8" t="s">
        <v>67</v>
      </c>
      <c r="M510" t="s">
        <v>67</v>
      </c>
      <c r="N510" t="s">
        <v>67</v>
      </c>
      <c r="O510" s="9" t="s">
        <v>67</v>
      </c>
      <c r="P510" s="8" t="s">
        <v>67</v>
      </c>
      <c r="Q510" t="s">
        <v>67</v>
      </c>
      <c r="R510" t="s">
        <v>67</v>
      </c>
      <c r="S510" s="9" t="s">
        <v>67</v>
      </c>
      <c r="T510" t="s">
        <v>67</v>
      </c>
      <c r="U510" s="8" t="s">
        <v>67</v>
      </c>
      <c r="V510" t="s">
        <v>67</v>
      </c>
      <c r="W510" s="444"/>
      <c r="X510" t="s">
        <v>67</v>
      </c>
      <c r="Y510" t="s">
        <v>67</v>
      </c>
      <c r="Z510" t="s">
        <v>67</v>
      </c>
      <c r="AA510" t="s">
        <v>67</v>
      </c>
      <c r="AB510" t="s">
        <v>67</v>
      </c>
      <c r="AD510" s="8" t="s">
        <v>67</v>
      </c>
      <c r="AE510" t="s">
        <v>67</v>
      </c>
      <c r="AF510" s="13"/>
      <c r="AG510" s="8" t="s">
        <v>67</v>
      </c>
      <c r="AI510" s="13"/>
      <c r="AJ510" t="s">
        <v>67</v>
      </c>
      <c r="AK510" t="s">
        <v>67</v>
      </c>
      <c r="AT510"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511" spans="1:46" x14ac:dyDescent="0.3">
      <c r="A511" s="19">
        <v>334725</v>
      </c>
      <c r="B511" s="19" t="s">
        <v>68</v>
      </c>
      <c r="C511" s="707" t="s">
        <v>80</v>
      </c>
      <c r="D511" s="52" t="s">
        <v>81</v>
      </c>
      <c r="E511" s="707"/>
      <c r="F511" s="707"/>
      <c r="G511" s="6" t="s">
        <v>146</v>
      </c>
      <c r="H511" s="551">
        <v>45842</v>
      </c>
      <c r="I511" s="358" t="s">
        <v>57</v>
      </c>
      <c r="J511" s="4" t="s">
        <v>134</v>
      </c>
      <c r="K511" s="511">
        <v>45792</v>
      </c>
      <c r="L511" s="8" t="s">
        <v>67</v>
      </c>
      <c r="M511" t="s">
        <v>67</v>
      </c>
      <c r="N511" t="s">
        <v>67</v>
      </c>
      <c r="O511" s="9" t="s">
        <v>67</v>
      </c>
      <c r="P511" s="8"/>
      <c r="S511" s="9"/>
      <c r="T511" t="s">
        <v>67</v>
      </c>
      <c r="U511" s="8" t="s">
        <v>67</v>
      </c>
      <c r="V511" t="s">
        <v>67</v>
      </c>
      <c r="W511" s="444"/>
      <c r="X511" t="s">
        <v>67</v>
      </c>
      <c r="Y511" t="s">
        <v>67</v>
      </c>
      <c r="Z511" t="s">
        <v>67</v>
      </c>
      <c r="AA511" t="s">
        <v>67</v>
      </c>
      <c r="AB511" t="s">
        <v>67</v>
      </c>
      <c r="AD511" s="8" t="s">
        <v>74</v>
      </c>
      <c r="AE511" t="s">
        <v>67</v>
      </c>
      <c r="AF511" s="13"/>
      <c r="AG511" s="8" t="s">
        <v>74</v>
      </c>
      <c r="AI511" s="13"/>
      <c r="AJ511" t="s">
        <v>74</v>
      </c>
      <c r="AK511" t="s">
        <v>74</v>
      </c>
      <c r="AT511"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0.76470588235294112</v>
      </c>
    </row>
    <row r="512" spans="1:46" x14ac:dyDescent="0.3">
      <c r="A512" s="19">
        <v>334825</v>
      </c>
      <c r="B512" s="19" t="s">
        <v>68</v>
      </c>
      <c r="C512" s="707" t="s">
        <v>80</v>
      </c>
      <c r="D512" s="52" t="s">
        <v>81</v>
      </c>
      <c r="E512" s="707"/>
      <c r="F512" s="707"/>
      <c r="G512" s="551" t="s">
        <v>146</v>
      </c>
      <c r="H512" s="551">
        <v>45841</v>
      </c>
      <c r="I512" s="358" t="s">
        <v>57</v>
      </c>
      <c r="J512" s="4" t="s">
        <v>134</v>
      </c>
      <c r="K512" s="511">
        <v>45792</v>
      </c>
      <c r="L512" s="8" t="s">
        <v>67</v>
      </c>
      <c r="M512" t="s">
        <v>67</v>
      </c>
      <c r="N512" t="s">
        <v>67</v>
      </c>
      <c r="O512" s="9" t="s">
        <v>67</v>
      </c>
      <c r="P512" s="8"/>
      <c r="S512" s="9"/>
      <c r="T512" t="s">
        <v>67</v>
      </c>
      <c r="U512" s="8" t="s">
        <v>67</v>
      </c>
      <c r="V512" t="s">
        <v>67</v>
      </c>
      <c r="W512" s="444"/>
      <c r="X512" t="s">
        <v>67</v>
      </c>
      <c r="Y512" t="s">
        <v>67</v>
      </c>
      <c r="Z512" t="s">
        <v>67</v>
      </c>
      <c r="AA512" t="s">
        <v>67</v>
      </c>
      <c r="AB512" t="s">
        <v>67</v>
      </c>
      <c r="AD512" s="8" t="s">
        <v>74</v>
      </c>
      <c r="AE512" t="s">
        <v>67</v>
      </c>
      <c r="AF512" s="13"/>
      <c r="AG512" s="8" t="s">
        <v>74</v>
      </c>
      <c r="AI512" s="13"/>
      <c r="AJ512" t="s">
        <v>74</v>
      </c>
      <c r="AK512" t="s">
        <v>74</v>
      </c>
      <c r="AT512"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0.76470588235294112</v>
      </c>
    </row>
    <row r="513" spans="1:46" x14ac:dyDescent="0.3">
      <c r="A513" s="19">
        <v>334925</v>
      </c>
      <c r="B513" s="19" t="s">
        <v>68</v>
      </c>
      <c r="C513" s="707" t="s">
        <v>65</v>
      </c>
      <c r="D513" s="458" t="s">
        <v>70</v>
      </c>
      <c r="E513" s="707"/>
      <c r="F513" s="707"/>
      <c r="G513" s="6"/>
      <c r="H513" s="551">
        <v>45828</v>
      </c>
      <c r="I513" s="358" t="s">
        <v>71</v>
      </c>
      <c r="J513" s="4" t="s">
        <v>134</v>
      </c>
      <c r="K513" s="511">
        <v>45792</v>
      </c>
      <c r="L513" s="8" t="s">
        <v>67</v>
      </c>
      <c r="M513" t="s">
        <v>74</v>
      </c>
      <c r="N513" t="s">
        <v>74</v>
      </c>
      <c r="O513" s="9"/>
      <c r="P513" s="8" t="s">
        <v>334</v>
      </c>
      <c r="S513" s="9"/>
      <c r="U513" s="8" t="s">
        <v>74</v>
      </c>
      <c r="V513" t="s">
        <v>74</v>
      </c>
      <c r="W513" s="9" t="s">
        <v>74</v>
      </c>
      <c r="AD513" s="8" t="s">
        <v>74</v>
      </c>
      <c r="AE513" s="8" t="s">
        <v>335</v>
      </c>
      <c r="AF513" s="13"/>
      <c r="AG513" s="8" t="s">
        <v>74</v>
      </c>
      <c r="AI513" s="13"/>
      <c r="AJ513" t="s">
        <v>74</v>
      </c>
      <c r="AK513" t="s">
        <v>74</v>
      </c>
      <c r="AT513"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0.1</v>
      </c>
    </row>
    <row r="514" spans="1:46" x14ac:dyDescent="0.3">
      <c r="A514" s="19">
        <v>335025</v>
      </c>
      <c r="B514" s="19" t="s">
        <v>68</v>
      </c>
      <c r="C514" s="707" t="s">
        <v>65</v>
      </c>
      <c r="D514" s="458" t="s">
        <v>70</v>
      </c>
      <c r="E514" s="707"/>
      <c r="F514" s="707"/>
      <c r="G514" s="6" t="s">
        <v>146</v>
      </c>
      <c r="H514" s="551">
        <v>45821</v>
      </c>
      <c r="I514" s="358" t="s">
        <v>71</v>
      </c>
      <c r="J514" s="4" t="s">
        <v>134</v>
      </c>
      <c r="K514" s="511">
        <v>45792</v>
      </c>
      <c r="L514" s="8" t="s">
        <v>67</v>
      </c>
      <c r="M514" t="s">
        <v>67</v>
      </c>
      <c r="N514" t="s">
        <v>67</v>
      </c>
      <c r="O514" s="9"/>
      <c r="P514" s="8"/>
      <c r="S514" s="9"/>
      <c r="U514" s="8" t="s">
        <v>67</v>
      </c>
      <c r="V514" t="s">
        <v>67</v>
      </c>
      <c r="W514" s="9" t="s">
        <v>67</v>
      </c>
      <c r="X514" t="s">
        <v>336</v>
      </c>
      <c r="AD514" s="8" t="s">
        <v>67</v>
      </c>
      <c r="AF514" s="13"/>
      <c r="AG514" s="8" t="s">
        <v>67</v>
      </c>
      <c r="AI514" s="13"/>
      <c r="AJ514" t="s">
        <v>74</v>
      </c>
      <c r="AK514" t="s">
        <v>74</v>
      </c>
      <c r="AT514"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v>
      </c>
    </row>
    <row r="515" spans="1:46" x14ac:dyDescent="0.3">
      <c r="A515" s="19">
        <v>335125</v>
      </c>
      <c r="B515" s="19" t="s">
        <v>68</v>
      </c>
      <c r="C515" s="707" t="s">
        <v>162</v>
      </c>
      <c r="D515" s="52">
        <v>24</v>
      </c>
      <c r="E515" s="707"/>
      <c r="F515" s="707"/>
      <c r="G515" s="6" t="s">
        <v>146</v>
      </c>
      <c r="H515" s="582">
        <v>45860</v>
      </c>
      <c r="I515" s="358" t="s">
        <v>57</v>
      </c>
      <c r="J515" s="4" t="s">
        <v>134</v>
      </c>
      <c r="K515" s="511">
        <v>45793</v>
      </c>
      <c r="L515" s="8" t="s">
        <v>67</v>
      </c>
      <c r="M515" t="s">
        <v>67</v>
      </c>
      <c r="N515" t="s">
        <v>67</v>
      </c>
      <c r="O515" s="444"/>
      <c r="P515" s="8" t="s">
        <v>67</v>
      </c>
      <c r="Q515" t="s">
        <v>67</v>
      </c>
      <c r="R515" t="s">
        <v>67</v>
      </c>
      <c r="S515" s="9" t="s">
        <v>67</v>
      </c>
      <c r="U515" s="8" t="s">
        <v>67</v>
      </c>
      <c r="V515" t="s">
        <v>67</v>
      </c>
      <c r="W515" s="9" t="s">
        <v>67</v>
      </c>
      <c r="Y515" t="s">
        <v>337</v>
      </c>
      <c r="AD515" s="8" t="s">
        <v>67</v>
      </c>
      <c r="AE515" t="s">
        <v>67</v>
      </c>
      <c r="AF515" s="13"/>
      <c r="AG515" s="8"/>
      <c r="AI515" s="13" t="s">
        <v>67</v>
      </c>
      <c r="AJ515" t="s">
        <v>67</v>
      </c>
      <c r="AK515" t="s">
        <v>67</v>
      </c>
      <c r="AT515"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516" spans="1:46" x14ac:dyDescent="0.3">
      <c r="A516" s="19">
        <v>335225</v>
      </c>
      <c r="B516" s="19" t="s">
        <v>68</v>
      </c>
      <c r="C516" s="707" t="s">
        <v>86</v>
      </c>
      <c r="D516" s="52" t="s">
        <v>70</v>
      </c>
      <c r="E516" s="707"/>
      <c r="F516" s="707"/>
      <c r="G516" s="551" t="s">
        <v>163</v>
      </c>
      <c r="H516" s="551">
        <v>45824</v>
      </c>
      <c r="I516" s="358" t="s">
        <v>57</v>
      </c>
      <c r="J516" s="4" t="s">
        <v>134</v>
      </c>
      <c r="K516" s="511">
        <v>45792</v>
      </c>
      <c r="L516" s="8"/>
      <c r="N516" t="s">
        <v>67</v>
      </c>
      <c r="O516" s="9"/>
      <c r="P516" s="8"/>
      <c r="S516" s="9"/>
      <c r="U516" s="8" t="s">
        <v>67</v>
      </c>
      <c r="V516" t="s">
        <v>67</v>
      </c>
      <c r="W516" s="9" t="s">
        <v>67</v>
      </c>
      <c r="AD516" s="8" t="s">
        <v>74</v>
      </c>
      <c r="AF516" s="13"/>
      <c r="AG516" s="8" t="s">
        <v>74</v>
      </c>
      <c r="AI516" s="13"/>
      <c r="AJ516" t="s">
        <v>74</v>
      </c>
      <c r="AK516" t="s">
        <v>74</v>
      </c>
      <c r="AT516"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0.5</v>
      </c>
    </row>
    <row r="517" spans="1:46" x14ac:dyDescent="0.3">
      <c r="A517" s="51">
        <v>335325</v>
      </c>
      <c r="B517" s="51" t="s">
        <v>68</v>
      </c>
      <c r="C517" s="52" t="s">
        <v>243</v>
      </c>
      <c r="D517" s="52" t="s">
        <v>70</v>
      </c>
      <c r="E517" s="52"/>
      <c r="F517" s="52"/>
      <c r="G517" s="340" t="s">
        <v>163</v>
      </c>
      <c r="H517" s="596">
        <v>45842</v>
      </c>
      <c r="I517" s="358" t="s">
        <v>57</v>
      </c>
      <c r="J517" s="4" t="s">
        <v>134</v>
      </c>
      <c r="K517" s="511">
        <v>45799</v>
      </c>
      <c r="L517" s="8"/>
      <c r="M517" t="s">
        <v>67</v>
      </c>
      <c r="N517" t="s">
        <v>67</v>
      </c>
      <c r="O517" s="9"/>
      <c r="P517" s="8"/>
      <c r="S517" s="9" t="s">
        <v>67</v>
      </c>
      <c r="T517" t="s">
        <v>67</v>
      </c>
      <c r="U517" s="8" t="s">
        <v>338</v>
      </c>
      <c r="V517" t="s">
        <v>67</v>
      </c>
      <c r="W517" s="444"/>
      <c r="Y517" t="s">
        <v>67</v>
      </c>
      <c r="Z517" t="s">
        <v>67</v>
      </c>
      <c r="AA517" t="s">
        <v>67</v>
      </c>
      <c r="AD517" s="8" t="s">
        <v>67</v>
      </c>
      <c r="AE517" t="s">
        <v>67</v>
      </c>
      <c r="AF517" s="13" t="s">
        <v>339</v>
      </c>
      <c r="AG517" s="8" t="s">
        <v>74</v>
      </c>
      <c r="AI517" s="13"/>
      <c r="AJ517" t="s">
        <v>74</v>
      </c>
      <c r="AK517" t="s">
        <v>74</v>
      </c>
      <c r="AT517"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0.76923076923076927</v>
      </c>
    </row>
    <row r="518" spans="1:46" x14ac:dyDescent="0.3">
      <c r="A518" s="51">
        <v>335425</v>
      </c>
      <c r="B518" s="52" t="s">
        <v>68</v>
      </c>
      <c r="C518" s="52" t="s">
        <v>84</v>
      </c>
      <c r="D518" s="52" t="s">
        <v>81</v>
      </c>
      <c r="E518" s="341">
        <v>45880</v>
      </c>
      <c r="F518" s="707"/>
      <c r="G518" s="6" t="s">
        <v>163</v>
      </c>
      <c r="H518" s="582">
        <v>45882</v>
      </c>
      <c r="I518" s="358" t="s">
        <v>57</v>
      </c>
      <c r="J518" s="4" t="s">
        <v>134</v>
      </c>
      <c r="K518" s="511">
        <v>45799</v>
      </c>
      <c r="L518" s="8" t="s">
        <v>67</v>
      </c>
      <c r="M518" t="s">
        <v>67</v>
      </c>
      <c r="N518" t="s">
        <v>67</v>
      </c>
      <c r="O518" s="9"/>
      <c r="P518" s="8"/>
      <c r="S518" s="9"/>
      <c r="U518" s="8" t="s">
        <v>67</v>
      </c>
      <c r="V518" t="s">
        <v>67</v>
      </c>
      <c r="W518" s="444"/>
      <c r="Y518" t="s">
        <v>67</v>
      </c>
      <c r="Z518" t="s">
        <v>67</v>
      </c>
      <c r="AA518" t="s">
        <v>67</v>
      </c>
      <c r="AB518" t="s">
        <v>67</v>
      </c>
      <c r="AD518" s="8" t="s">
        <v>67</v>
      </c>
      <c r="AF518" s="13"/>
      <c r="AG518" s="8" t="s">
        <v>67</v>
      </c>
      <c r="AI518" s="13"/>
      <c r="AJ518" t="s">
        <v>67</v>
      </c>
      <c r="AK518" t="s">
        <v>67</v>
      </c>
      <c r="AT518"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519" spans="1:46" x14ac:dyDescent="0.3">
      <c r="A519" s="51">
        <v>335525</v>
      </c>
      <c r="B519" s="52" t="s">
        <v>68</v>
      </c>
      <c r="C519" s="52" t="s">
        <v>65</v>
      </c>
      <c r="D519" s="458" t="s">
        <v>70</v>
      </c>
      <c r="E519" s="52"/>
      <c r="F519" s="6"/>
      <c r="G519" s="6" t="s">
        <v>163</v>
      </c>
      <c r="H519" s="551">
        <v>45840</v>
      </c>
      <c r="I519" s="358" t="s">
        <v>71</v>
      </c>
      <c r="J519" s="4" t="s">
        <v>134</v>
      </c>
      <c r="K519" s="511">
        <v>45763</v>
      </c>
      <c r="L519" s="8" t="s">
        <v>67</v>
      </c>
      <c r="M519" t="s">
        <v>67</v>
      </c>
      <c r="N519" t="s">
        <v>67</v>
      </c>
      <c r="O519" s="9"/>
      <c r="P519" s="8" t="s">
        <v>67</v>
      </c>
      <c r="Q519" t="s">
        <v>67</v>
      </c>
      <c r="R519" t="s">
        <v>67</v>
      </c>
      <c r="S519" s="9" t="s">
        <v>67</v>
      </c>
      <c r="U519" s="8" t="s">
        <v>67</v>
      </c>
      <c r="V519" t="s">
        <v>67</v>
      </c>
      <c r="W519" s="9" t="s">
        <v>67</v>
      </c>
      <c r="AD519" s="8" t="s">
        <v>67</v>
      </c>
      <c r="AF519" s="13"/>
      <c r="AG519" s="8" t="s">
        <v>74</v>
      </c>
      <c r="AI519" s="13"/>
      <c r="AJ519" t="s">
        <v>74</v>
      </c>
      <c r="AK519" t="s">
        <v>74</v>
      </c>
      <c r="AT519"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0.7857142857142857</v>
      </c>
    </row>
    <row r="520" spans="1:46" x14ac:dyDescent="0.3">
      <c r="A520" s="51">
        <v>335625</v>
      </c>
      <c r="B520" s="52" t="s">
        <v>68</v>
      </c>
      <c r="C520" s="52" t="s">
        <v>82</v>
      </c>
      <c r="D520" s="52" t="s">
        <v>83</v>
      </c>
      <c r="E520" s="707"/>
      <c r="F520" s="707"/>
      <c r="G520" s="551" t="s">
        <v>163</v>
      </c>
      <c r="H520" s="551">
        <v>45842</v>
      </c>
      <c r="I520" s="358" t="s">
        <v>71</v>
      </c>
      <c r="J520" s="4" t="s">
        <v>134</v>
      </c>
      <c r="K520" s="511">
        <v>45803</v>
      </c>
      <c r="L520" s="8" t="s">
        <v>67</v>
      </c>
      <c r="M520" t="s">
        <v>67</v>
      </c>
      <c r="N520" t="s">
        <v>67</v>
      </c>
      <c r="O520" s="9"/>
      <c r="P520" s="8" t="s">
        <v>67</v>
      </c>
      <c r="S520" s="9" t="s">
        <v>67</v>
      </c>
      <c r="U520" s="8" t="s">
        <v>67</v>
      </c>
      <c r="V520" t="s">
        <v>67</v>
      </c>
      <c r="W520" s="444"/>
      <c r="X520" t="s">
        <v>67</v>
      </c>
      <c r="Y520" t="s">
        <v>67</v>
      </c>
      <c r="Z520" t="s">
        <v>67</v>
      </c>
      <c r="AA520" t="s">
        <v>67</v>
      </c>
      <c r="AB520" t="s">
        <v>67</v>
      </c>
      <c r="AD520" s="8" t="s">
        <v>74</v>
      </c>
      <c r="AF520" s="13"/>
      <c r="AG520" s="8" t="s">
        <v>74</v>
      </c>
      <c r="AI520" s="13"/>
      <c r="AJ520" t="s">
        <v>74</v>
      </c>
      <c r="AK520" t="s">
        <v>74</v>
      </c>
      <c r="AT520"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0.75</v>
      </c>
    </row>
    <row r="521" spans="1:46" x14ac:dyDescent="0.3">
      <c r="A521" s="51">
        <v>335725</v>
      </c>
      <c r="B521" s="52" t="s">
        <v>68</v>
      </c>
      <c r="C521" s="52" t="s">
        <v>106</v>
      </c>
      <c r="D521" s="52" t="s">
        <v>222</v>
      </c>
      <c r="E521" s="707"/>
      <c r="F521" s="707"/>
      <c r="G521" s="551">
        <v>45826</v>
      </c>
      <c r="H521" s="551"/>
      <c r="I521" s="533" t="s">
        <v>170</v>
      </c>
      <c r="J521" s="4" t="s">
        <v>134</v>
      </c>
      <c r="K521" s="511">
        <v>45798</v>
      </c>
      <c r="L521" s="8" t="s">
        <v>74</v>
      </c>
      <c r="M521" t="s">
        <v>74</v>
      </c>
      <c r="N521" t="s">
        <v>74</v>
      </c>
      <c r="O521" s="9" t="s">
        <v>74</v>
      </c>
      <c r="P521" s="8"/>
      <c r="S521" s="9"/>
      <c r="T521" t="s">
        <v>74</v>
      </c>
      <c r="U521" s="8" t="s">
        <v>74</v>
      </c>
      <c r="V521" t="s">
        <v>74</v>
      </c>
      <c r="W521" s="9" t="s">
        <v>74</v>
      </c>
      <c r="AD521" s="8" t="s">
        <v>74</v>
      </c>
      <c r="AF521" s="13"/>
      <c r="AG521" s="8" t="s">
        <v>74</v>
      </c>
      <c r="AI521" s="13"/>
      <c r="AJ521" t="s">
        <v>74</v>
      </c>
      <c r="AK521" t="s">
        <v>74</v>
      </c>
      <c r="AT521"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522" spans="1:46" x14ac:dyDescent="0.3">
      <c r="A522" s="51">
        <v>335825</v>
      </c>
      <c r="B522" s="52" t="s">
        <v>68</v>
      </c>
      <c r="C522" s="52" t="s">
        <v>86</v>
      </c>
      <c r="D522" s="52" t="s">
        <v>140</v>
      </c>
      <c r="E522" s="707"/>
      <c r="F522" s="707"/>
      <c r="G522" s="551"/>
      <c r="H522" s="551">
        <v>45853</v>
      </c>
      <c r="I522" s="358" t="s">
        <v>71</v>
      </c>
      <c r="J522" s="4" t="s">
        <v>134</v>
      </c>
      <c r="K522" s="511">
        <v>45799</v>
      </c>
      <c r="L522" s="8" t="s">
        <v>67</v>
      </c>
      <c r="M522" t="s">
        <v>67</v>
      </c>
      <c r="N522" t="s">
        <v>67</v>
      </c>
      <c r="O522" s="9"/>
      <c r="P522" s="8"/>
      <c r="S522" s="9"/>
      <c r="U522" s="8" t="s">
        <v>67</v>
      </c>
      <c r="V522" t="s">
        <v>67</v>
      </c>
      <c r="W522" s="9" t="s">
        <v>67</v>
      </c>
      <c r="AD522" s="8" t="s">
        <v>74</v>
      </c>
      <c r="AF522" s="13"/>
      <c r="AG522" s="8" t="s">
        <v>74</v>
      </c>
      <c r="AI522" s="13"/>
      <c r="AJ522" t="s">
        <v>74</v>
      </c>
      <c r="AK522" t="s">
        <v>74</v>
      </c>
      <c r="AT522"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0.6</v>
      </c>
    </row>
    <row r="523" spans="1:46" x14ac:dyDescent="0.3">
      <c r="A523" s="51">
        <v>335925</v>
      </c>
      <c r="B523" s="52" t="s">
        <v>68</v>
      </c>
      <c r="C523" s="52" t="s">
        <v>243</v>
      </c>
      <c r="D523" s="52" t="s">
        <v>70</v>
      </c>
      <c r="E523" s="707"/>
      <c r="F523" s="707"/>
      <c r="G523" s="6" t="s">
        <v>146</v>
      </c>
      <c r="H523" s="582">
        <v>45869</v>
      </c>
      <c r="I523" s="358" t="s">
        <v>57</v>
      </c>
      <c r="J523" s="4" t="s">
        <v>134</v>
      </c>
      <c r="K523" s="511">
        <v>45799</v>
      </c>
      <c r="L523" s="8"/>
      <c r="M523" t="s">
        <v>67</v>
      </c>
      <c r="N523" t="s">
        <v>67</v>
      </c>
      <c r="O523" s="9"/>
      <c r="P523" s="8"/>
      <c r="S523" s="9"/>
      <c r="T523" t="s">
        <v>67</v>
      </c>
      <c r="U523" s="8" t="s">
        <v>338</v>
      </c>
      <c r="V523" t="s">
        <v>67</v>
      </c>
      <c r="W523" s="444"/>
      <c r="Y523" t="s">
        <v>67</v>
      </c>
      <c r="Z523" t="s">
        <v>67</v>
      </c>
      <c r="AA523" t="s">
        <v>67</v>
      </c>
      <c r="AD523" s="8" t="s">
        <v>67</v>
      </c>
      <c r="AE523" t="s">
        <v>67</v>
      </c>
      <c r="AF523" s="13" t="s">
        <v>339</v>
      </c>
      <c r="AG523" s="8"/>
      <c r="AI523" s="13" t="s">
        <v>67</v>
      </c>
      <c r="AJ523" t="s">
        <v>74</v>
      </c>
      <c r="AK523" t="s">
        <v>74</v>
      </c>
      <c r="AT523"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0.83333333333333337</v>
      </c>
    </row>
    <row r="524" spans="1:46" x14ac:dyDescent="0.3">
      <c r="A524" s="51">
        <v>336025</v>
      </c>
      <c r="B524" s="52" t="s">
        <v>68</v>
      </c>
      <c r="C524" s="52" t="s">
        <v>65</v>
      </c>
      <c r="D524" s="458" t="s">
        <v>70</v>
      </c>
      <c r="E524" s="52"/>
      <c r="F524" s="6"/>
      <c r="G524" s="6" t="s">
        <v>146</v>
      </c>
      <c r="H524" s="551">
        <v>45821</v>
      </c>
      <c r="I524" s="358" t="s">
        <v>71</v>
      </c>
      <c r="J524" s="4" t="s">
        <v>134</v>
      </c>
      <c r="K524" s="511">
        <v>45763</v>
      </c>
      <c r="L524" s="8" t="s">
        <v>67</v>
      </c>
      <c r="M524" t="s">
        <v>67</v>
      </c>
      <c r="N524" t="s">
        <v>67</v>
      </c>
      <c r="O524" s="9"/>
      <c r="P524" s="8"/>
      <c r="S524" s="9"/>
      <c r="U524" s="8" t="s">
        <v>67</v>
      </c>
      <c r="V524" t="s">
        <v>67</v>
      </c>
      <c r="W524" s="9" t="s">
        <v>67</v>
      </c>
      <c r="AD524" s="8" t="s">
        <v>67</v>
      </c>
      <c r="AF524" s="13"/>
      <c r="AG524" s="8" t="s">
        <v>67</v>
      </c>
      <c r="AI524" s="13"/>
      <c r="AJ524" t="s">
        <v>74</v>
      </c>
      <c r="AK524" t="s">
        <v>74</v>
      </c>
      <c r="AT524"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v>
      </c>
    </row>
    <row r="525" spans="1:46" x14ac:dyDescent="0.3">
      <c r="A525" s="19">
        <v>336125</v>
      </c>
      <c r="B525" s="19" t="s">
        <v>64</v>
      </c>
      <c r="C525" s="707" t="s">
        <v>65</v>
      </c>
      <c r="D525" s="52" t="s">
        <v>70</v>
      </c>
      <c r="E525" s="341">
        <v>45890</v>
      </c>
      <c r="F525" s="707"/>
      <c r="G525" s="6"/>
      <c r="H525" s="6"/>
      <c r="I525" s="225" t="s">
        <v>57</v>
      </c>
      <c r="J525" s="4" t="s">
        <v>134</v>
      </c>
      <c r="K525" s="511">
        <v>45799</v>
      </c>
      <c r="L525" s="8" t="s">
        <v>67</v>
      </c>
      <c r="M525" t="s">
        <v>67</v>
      </c>
      <c r="N525" t="s">
        <v>67</v>
      </c>
      <c r="O525" s="9"/>
      <c r="P525" s="8" t="s">
        <v>67</v>
      </c>
      <c r="Q525" t="s">
        <v>67</v>
      </c>
      <c r="R525" t="s">
        <v>67</v>
      </c>
      <c r="S525" s="9" t="s">
        <v>67</v>
      </c>
      <c r="U525" s="8" t="s">
        <v>67</v>
      </c>
      <c r="V525" t="s">
        <v>67</v>
      </c>
      <c r="W525" s="9" t="s">
        <v>67</v>
      </c>
      <c r="X525" t="s">
        <v>109</v>
      </c>
      <c r="AD525" s="8" t="s">
        <v>67</v>
      </c>
      <c r="AF525" s="13"/>
      <c r="AG525" s="8" t="s">
        <v>67</v>
      </c>
      <c r="AI525" s="13"/>
      <c r="AJ525" t="s">
        <v>67</v>
      </c>
      <c r="AK525" t="s">
        <v>67</v>
      </c>
      <c r="AT525"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526" spans="1:46" x14ac:dyDescent="0.3">
      <c r="A526" s="19">
        <v>336225</v>
      </c>
      <c r="B526" s="19" t="s">
        <v>64</v>
      </c>
      <c r="C526" s="707" t="s">
        <v>65</v>
      </c>
      <c r="D526" s="52" t="s">
        <v>94</v>
      </c>
      <c r="E526" s="707"/>
      <c r="F526" s="707"/>
      <c r="G526" s="6" t="s">
        <v>145</v>
      </c>
      <c r="H526" s="551">
        <v>45862</v>
      </c>
      <c r="I526" s="358" t="s">
        <v>57</v>
      </c>
      <c r="J526" s="4" t="s">
        <v>134</v>
      </c>
      <c r="K526" s="511">
        <v>45799</v>
      </c>
      <c r="L526" s="8" t="s">
        <v>67</v>
      </c>
      <c r="M526" t="s">
        <v>67</v>
      </c>
      <c r="N526" t="s">
        <v>67</v>
      </c>
      <c r="O526" s="9"/>
      <c r="P526" s="8"/>
      <c r="S526" s="9"/>
      <c r="U526" s="8" t="s">
        <v>67</v>
      </c>
      <c r="V526" t="s">
        <v>67</v>
      </c>
      <c r="W526" s="9" t="s">
        <v>67</v>
      </c>
      <c r="AD526" s="8" t="s">
        <v>67</v>
      </c>
      <c r="AF526" s="13"/>
      <c r="AG526" s="8" t="s">
        <v>67</v>
      </c>
      <c r="AI526" s="13"/>
      <c r="AJ526" t="s">
        <v>67</v>
      </c>
      <c r="AK526" t="s">
        <v>67</v>
      </c>
      <c r="AT526"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527" spans="1:46" x14ac:dyDescent="0.3">
      <c r="A527" s="19">
        <v>336325</v>
      </c>
      <c r="B527" s="19" t="s">
        <v>64</v>
      </c>
      <c r="C527" s="707" t="s">
        <v>84</v>
      </c>
      <c r="D527" s="52" t="s">
        <v>81</v>
      </c>
      <c r="E527" s="341">
        <v>45882</v>
      </c>
      <c r="F527" s="707"/>
      <c r="G527" s="6" t="s">
        <v>163</v>
      </c>
      <c r="H527" s="551">
        <v>45882</v>
      </c>
      <c r="I527" s="358" t="s">
        <v>57</v>
      </c>
      <c r="J527" s="4" t="s">
        <v>134</v>
      </c>
      <c r="K527" s="511">
        <v>45803</v>
      </c>
      <c r="L527" s="8" t="s">
        <v>67</v>
      </c>
      <c r="M527" t="s">
        <v>67</v>
      </c>
      <c r="N527" t="s">
        <v>67</v>
      </c>
      <c r="O527" s="9"/>
      <c r="P527" s="8"/>
      <c r="S527" s="9"/>
      <c r="U527" s="8" t="s">
        <v>67</v>
      </c>
      <c r="V527" t="s">
        <v>67</v>
      </c>
      <c r="W527" s="444"/>
      <c r="X527" t="s">
        <v>340</v>
      </c>
      <c r="Y527" t="s">
        <v>67</v>
      </c>
      <c r="Z527" t="s">
        <v>67</v>
      </c>
      <c r="AA527" t="s">
        <v>67</v>
      </c>
      <c r="AB527" t="s">
        <v>67</v>
      </c>
      <c r="AD527" s="8" t="s">
        <v>67</v>
      </c>
      <c r="AE527" t="s">
        <v>67</v>
      </c>
      <c r="AF527" s="13"/>
      <c r="AG527" s="8" t="s">
        <v>67</v>
      </c>
      <c r="AI527" s="13"/>
      <c r="AJ527" t="s">
        <v>67</v>
      </c>
      <c r="AK527" t="s">
        <v>67</v>
      </c>
      <c r="AT527"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528" spans="1:46" x14ac:dyDescent="0.3">
      <c r="A528" s="19">
        <v>336425</v>
      </c>
      <c r="B528" s="19" t="s">
        <v>64</v>
      </c>
      <c r="C528" s="707" t="s">
        <v>106</v>
      </c>
      <c r="D528" s="52">
        <v>24</v>
      </c>
      <c r="E528" s="707"/>
      <c r="F528" s="707"/>
      <c r="G528" s="6"/>
      <c r="H528" s="6"/>
      <c r="I528" s="533" t="s">
        <v>170</v>
      </c>
      <c r="J528" s="4" t="s">
        <v>134</v>
      </c>
      <c r="K528" s="511">
        <v>45803</v>
      </c>
      <c r="L528" s="8" t="s">
        <v>74</v>
      </c>
      <c r="M528" t="s">
        <v>74</v>
      </c>
      <c r="N528" t="s">
        <v>74</v>
      </c>
      <c r="O528" s="9"/>
      <c r="P528" s="8"/>
      <c r="S528" s="9"/>
      <c r="U528" s="8" t="s">
        <v>74</v>
      </c>
      <c r="V528" t="s">
        <v>74</v>
      </c>
      <c r="W528" s="9" t="s">
        <v>74</v>
      </c>
      <c r="AD528" s="8" t="s">
        <v>74</v>
      </c>
      <c r="AF528" s="13"/>
      <c r="AG528" s="8" t="s">
        <v>74</v>
      </c>
      <c r="AI528" s="13"/>
      <c r="AJ528" t="s">
        <v>74</v>
      </c>
      <c r="AK528" t="s">
        <v>74</v>
      </c>
      <c r="AT528"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529" spans="1:46" x14ac:dyDescent="0.3">
      <c r="A529" s="19">
        <v>336525</v>
      </c>
      <c r="B529" s="19" t="s">
        <v>64</v>
      </c>
      <c r="C529" s="707" t="s">
        <v>341</v>
      </c>
      <c r="D529" s="52" t="s">
        <v>218</v>
      </c>
      <c r="E529" s="707"/>
      <c r="F529" s="707"/>
      <c r="G529" s="6" t="s">
        <v>146</v>
      </c>
      <c r="H529" s="582">
        <v>45856</v>
      </c>
      <c r="I529" s="358" t="s">
        <v>57</v>
      </c>
      <c r="J529" s="4" t="s">
        <v>134</v>
      </c>
      <c r="K529" s="511">
        <v>45804</v>
      </c>
      <c r="L529" s="8"/>
      <c r="N529" t="s">
        <v>67</v>
      </c>
      <c r="O529" s="9"/>
      <c r="P529" s="8"/>
      <c r="S529" s="9"/>
      <c r="U529" s="8" t="s">
        <v>67</v>
      </c>
      <c r="V529" t="s">
        <v>67</v>
      </c>
      <c r="W529" s="9" t="s">
        <v>67</v>
      </c>
      <c r="AD529" s="8" t="s">
        <v>67</v>
      </c>
      <c r="AF529" s="13"/>
      <c r="AG529" s="8" t="s">
        <v>67</v>
      </c>
      <c r="AI529" s="13"/>
      <c r="AJ529" t="s">
        <v>67</v>
      </c>
      <c r="AK529" t="s">
        <v>67</v>
      </c>
      <c r="AT529"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530" spans="1:46" x14ac:dyDescent="0.3">
      <c r="A530" s="19">
        <v>336625</v>
      </c>
      <c r="B530" s="19" t="s">
        <v>64</v>
      </c>
      <c r="C530" s="707" t="s">
        <v>342</v>
      </c>
      <c r="D530" s="52" t="s">
        <v>78</v>
      </c>
      <c r="E530" s="707"/>
      <c r="F530" s="707"/>
      <c r="G530" s="6" t="s">
        <v>343</v>
      </c>
      <c r="H530" s="6"/>
      <c r="I530" s="358" t="s">
        <v>71</v>
      </c>
      <c r="J530" s="4" t="s">
        <v>134</v>
      </c>
      <c r="K530" s="511">
        <v>45803</v>
      </c>
      <c r="L530" s="8"/>
      <c r="N530" t="s">
        <v>67</v>
      </c>
      <c r="O530" s="9"/>
      <c r="P530" s="8" t="s">
        <v>344</v>
      </c>
      <c r="S530" s="9"/>
      <c r="T530" t="s">
        <v>67</v>
      </c>
      <c r="U530" s="8" t="s">
        <v>67</v>
      </c>
      <c r="V530" t="s">
        <v>67</v>
      </c>
      <c r="W530" s="9" t="s">
        <v>67</v>
      </c>
      <c r="AC530" t="s">
        <v>67</v>
      </c>
      <c r="AD530" s="8" t="s">
        <v>74</v>
      </c>
      <c r="AF530" s="13"/>
      <c r="AG530" s="8" t="s">
        <v>74</v>
      </c>
      <c r="AI530" s="13"/>
      <c r="AJ530" t="s">
        <v>74</v>
      </c>
      <c r="AK530" t="s">
        <v>74</v>
      </c>
      <c r="AT530"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0.6</v>
      </c>
    </row>
    <row r="531" spans="1:46" x14ac:dyDescent="0.3">
      <c r="A531" s="19">
        <v>336725</v>
      </c>
      <c r="B531" s="19" t="s">
        <v>64</v>
      </c>
      <c r="C531" s="707" t="s">
        <v>345</v>
      </c>
      <c r="D531" s="52" t="s">
        <v>78</v>
      </c>
      <c r="E531" s="707"/>
      <c r="F531" s="707"/>
      <c r="G531" s="6" t="s">
        <v>146</v>
      </c>
      <c r="H531" s="582">
        <v>45860</v>
      </c>
      <c r="I531" s="358" t="s">
        <v>57</v>
      </c>
      <c r="J531" s="4" t="s">
        <v>134</v>
      </c>
      <c r="K531" s="511">
        <v>45803</v>
      </c>
      <c r="L531" s="8"/>
      <c r="M531" t="s">
        <v>67</v>
      </c>
      <c r="N531" t="s">
        <v>67</v>
      </c>
      <c r="O531" s="9"/>
      <c r="P531" s="8" t="s">
        <v>344</v>
      </c>
      <c r="S531" s="9"/>
      <c r="T531" t="s">
        <v>67</v>
      </c>
      <c r="U531" s="8" t="s">
        <v>67</v>
      </c>
      <c r="V531" t="s">
        <v>67</v>
      </c>
      <c r="W531" s="444"/>
      <c r="X531" t="s">
        <v>67</v>
      </c>
      <c r="Y531" t="s">
        <v>67</v>
      </c>
      <c r="Z531" t="s">
        <v>67</v>
      </c>
      <c r="AA531" t="s">
        <v>67</v>
      </c>
      <c r="AB531" t="s">
        <v>67</v>
      </c>
      <c r="AC531" t="s">
        <v>67</v>
      </c>
      <c r="AD531" s="8" t="s">
        <v>67</v>
      </c>
      <c r="AF531" s="13"/>
      <c r="AG531" s="8" t="s">
        <v>67</v>
      </c>
      <c r="AI531" s="13"/>
      <c r="AJ531" t="s">
        <v>67</v>
      </c>
      <c r="AK531" t="s">
        <v>67</v>
      </c>
      <c r="AT531"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532" spans="1:46" x14ac:dyDescent="0.3">
      <c r="A532" s="19">
        <v>336825</v>
      </c>
      <c r="B532" s="19" t="s">
        <v>64</v>
      </c>
      <c r="C532" s="707" t="s">
        <v>86</v>
      </c>
      <c r="D532" s="52">
        <v>24</v>
      </c>
      <c r="E532" s="707"/>
      <c r="F532" s="707"/>
      <c r="G532" s="6" t="s">
        <v>163</v>
      </c>
      <c r="H532" s="582">
        <v>45863</v>
      </c>
      <c r="I532" s="358" t="s">
        <v>57</v>
      </c>
      <c r="J532" s="4" t="s">
        <v>211</v>
      </c>
      <c r="K532" s="511">
        <v>45804</v>
      </c>
      <c r="L532" s="8" t="s">
        <v>67</v>
      </c>
      <c r="M532" t="s">
        <v>67</v>
      </c>
      <c r="N532" t="s">
        <v>67</v>
      </c>
      <c r="O532" s="444"/>
      <c r="P532" s="8" t="s">
        <v>67</v>
      </c>
      <c r="Q532" t="s">
        <v>67</v>
      </c>
      <c r="R532" t="s">
        <v>67</v>
      </c>
      <c r="S532" s="9" t="s">
        <v>67</v>
      </c>
      <c r="U532" s="8" t="s">
        <v>67</v>
      </c>
      <c r="V532" t="s">
        <v>67</v>
      </c>
      <c r="W532" s="444"/>
      <c r="X532" t="s">
        <v>67</v>
      </c>
      <c r="Y532" t="s">
        <v>67</v>
      </c>
      <c r="Z532" t="s">
        <v>67</v>
      </c>
      <c r="AA532" t="s">
        <v>67</v>
      </c>
      <c r="AB532" t="s">
        <v>67</v>
      </c>
      <c r="AD532" s="8" t="s">
        <v>67</v>
      </c>
      <c r="AF532" s="13"/>
      <c r="AG532" s="8" t="s">
        <v>67</v>
      </c>
      <c r="AI532" s="13"/>
      <c r="AJ532" t="s">
        <v>67</v>
      </c>
      <c r="AK532" t="s">
        <v>67</v>
      </c>
      <c r="AT532"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533" spans="1:46" x14ac:dyDescent="0.3">
      <c r="A533" s="51">
        <v>336925</v>
      </c>
      <c r="B533" s="51" t="s">
        <v>64</v>
      </c>
      <c r="C533" s="52" t="s">
        <v>84</v>
      </c>
      <c r="D533" s="52" t="s">
        <v>116</v>
      </c>
      <c r="E533" s="359">
        <v>45878</v>
      </c>
      <c r="F533" s="52"/>
      <c r="G533" s="6" t="s">
        <v>146</v>
      </c>
      <c r="H533" s="582">
        <v>45877</v>
      </c>
      <c r="I533" s="358" t="s">
        <v>57</v>
      </c>
      <c r="J533" s="4" t="s">
        <v>134</v>
      </c>
      <c r="K533" s="511">
        <v>45804</v>
      </c>
      <c r="L533" s="8" t="s">
        <v>67</v>
      </c>
      <c r="M533" t="s">
        <v>67</v>
      </c>
      <c r="N533" t="s">
        <v>67</v>
      </c>
      <c r="O533" s="9" t="s">
        <v>67</v>
      </c>
      <c r="P533" s="8" t="s">
        <v>67</v>
      </c>
      <c r="Q533" t="s">
        <v>346</v>
      </c>
      <c r="R533" t="s">
        <v>93</v>
      </c>
      <c r="S533" s="9"/>
      <c r="T533" t="s">
        <v>67</v>
      </c>
      <c r="U533" s="8" t="s">
        <v>67</v>
      </c>
      <c r="V533" t="s">
        <v>67</v>
      </c>
      <c r="W533" s="444"/>
      <c r="X533" t="s">
        <v>67</v>
      </c>
      <c r="Y533" t="s">
        <v>67</v>
      </c>
      <c r="Z533" t="s">
        <v>67</v>
      </c>
      <c r="AA533" t="s">
        <v>67</v>
      </c>
      <c r="AB533" t="s">
        <v>67</v>
      </c>
      <c r="AD533" s="8" t="s">
        <v>74</v>
      </c>
      <c r="AE533" t="s">
        <v>67</v>
      </c>
      <c r="AF533" s="13"/>
      <c r="AG533" s="8" t="s">
        <v>74</v>
      </c>
      <c r="AI533" s="13"/>
      <c r="AJ533" t="s">
        <v>67</v>
      </c>
      <c r="AK533" t="s">
        <v>67</v>
      </c>
      <c r="AT533"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0.86842105263157898</v>
      </c>
    </row>
    <row r="534" spans="1:46" x14ac:dyDescent="0.3">
      <c r="A534" s="19">
        <v>337025</v>
      </c>
      <c r="B534" s="19" t="s">
        <v>64</v>
      </c>
      <c r="C534" s="707" t="s">
        <v>347</v>
      </c>
      <c r="D534" s="52" t="s">
        <v>78</v>
      </c>
      <c r="E534" s="707"/>
      <c r="F534" s="707"/>
      <c r="G534" s="6" t="s">
        <v>146</v>
      </c>
      <c r="H534" s="6"/>
      <c r="I534" s="358" t="s">
        <v>71</v>
      </c>
      <c r="J534" s="4" t="s">
        <v>211</v>
      </c>
      <c r="K534" s="511">
        <v>45810</v>
      </c>
      <c r="L534" s="8"/>
      <c r="N534" t="s">
        <v>67</v>
      </c>
      <c r="O534" s="9"/>
      <c r="P534" s="8"/>
      <c r="S534" s="9"/>
      <c r="T534" t="s">
        <v>67</v>
      </c>
      <c r="U534" s="8" t="s">
        <v>67</v>
      </c>
      <c r="V534" t="s">
        <v>67</v>
      </c>
      <c r="W534" s="9" t="s">
        <v>67</v>
      </c>
      <c r="AC534" t="s">
        <v>67</v>
      </c>
      <c r="AD534" s="8" t="s">
        <v>74</v>
      </c>
      <c r="AF534" s="13"/>
      <c r="AG534" s="8" t="s">
        <v>74</v>
      </c>
      <c r="AI534" s="13"/>
      <c r="AJ534" t="s">
        <v>74</v>
      </c>
      <c r="AK534" t="s">
        <v>74</v>
      </c>
      <c r="AT534"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0.6</v>
      </c>
    </row>
    <row r="535" spans="1:46" x14ac:dyDescent="0.3">
      <c r="A535" s="19">
        <v>337125</v>
      </c>
      <c r="B535" s="19" t="s">
        <v>68</v>
      </c>
      <c r="C535" s="707" t="s">
        <v>348</v>
      </c>
      <c r="D535" s="52" t="s">
        <v>349</v>
      </c>
      <c r="E535" s="341">
        <v>45877</v>
      </c>
      <c r="F535" s="707"/>
      <c r="G535" s="6" t="s">
        <v>146</v>
      </c>
      <c r="H535" s="582">
        <v>45876</v>
      </c>
      <c r="I535" s="358" t="s">
        <v>57</v>
      </c>
      <c r="J535" s="4" t="s">
        <v>134</v>
      </c>
      <c r="K535" s="511">
        <v>45810</v>
      </c>
      <c r="L535" s="8" t="s">
        <v>67</v>
      </c>
      <c r="M535" t="s">
        <v>67</v>
      </c>
      <c r="N535" t="s">
        <v>67</v>
      </c>
      <c r="O535" s="9"/>
      <c r="P535" s="8"/>
      <c r="S535" s="9"/>
      <c r="U535" s="8" t="s">
        <v>67</v>
      </c>
      <c r="V535" t="s">
        <v>67</v>
      </c>
      <c r="W535" s="9"/>
      <c r="X535" t="s">
        <v>67</v>
      </c>
      <c r="Y535" t="s">
        <v>67</v>
      </c>
      <c r="Z535" t="s">
        <v>67</v>
      </c>
      <c r="AA535" t="s">
        <v>67</v>
      </c>
      <c r="AB535" t="s">
        <v>67</v>
      </c>
      <c r="AD535" s="8" t="s">
        <v>67</v>
      </c>
      <c r="AF535" s="13"/>
      <c r="AG535" s="8" t="s">
        <v>67</v>
      </c>
      <c r="AI535" s="13"/>
      <c r="AJ535" t="s">
        <v>67</v>
      </c>
      <c r="AK535" t="s">
        <v>67</v>
      </c>
      <c r="AT535"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536" spans="1:46" x14ac:dyDescent="0.3">
      <c r="A536" s="19">
        <v>337225</v>
      </c>
      <c r="B536" s="19" t="s">
        <v>68</v>
      </c>
      <c r="C536" s="707" t="s">
        <v>86</v>
      </c>
      <c r="D536" s="52" t="s">
        <v>70</v>
      </c>
      <c r="E536" s="707"/>
      <c r="F536" s="707"/>
      <c r="G536" s="551">
        <v>45824</v>
      </c>
      <c r="H536" s="551"/>
      <c r="I536" s="533" t="s">
        <v>170</v>
      </c>
      <c r="J536" s="4" t="s">
        <v>134</v>
      </c>
      <c r="K536" s="511">
        <v>45810</v>
      </c>
      <c r="L536" s="8" t="s">
        <v>74</v>
      </c>
      <c r="M536" t="s">
        <v>74</v>
      </c>
      <c r="N536" t="s">
        <v>74</v>
      </c>
      <c r="O536" s="9"/>
      <c r="P536" s="8"/>
      <c r="S536" s="9"/>
      <c r="U536" s="8" t="s">
        <v>67</v>
      </c>
      <c r="V536" t="s">
        <v>75</v>
      </c>
      <c r="W536" s="9" t="s">
        <v>67</v>
      </c>
      <c r="AD536" s="8" t="s">
        <v>74</v>
      </c>
      <c r="AF536" s="13"/>
      <c r="AG536" s="8" t="s">
        <v>74</v>
      </c>
      <c r="AI536" s="13"/>
      <c r="AJ536" t="s">
        <v>74</v>
      </c>
      <c r="AK536" t="s">
        <v>74</v>
      </c>
      <c r="AT536"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0.20499999999999999</v>
      </c>
    </row>
    <row r="537" spans="1:46" x14ac:dyDescent="0.3">
      <c r="A537" s="19">
        <v>337325</v>
      </c>
      <c r="B537" s="19" t="s">
        <v>68</v>
      </c>
      <c r="C537" s="707" t="s">
        <v>240</v>
      </c>
      <c r="D537" s="52" t="s">
        <v>111</v>
      </c>
      <c r="E537" s="707" t="s">
        <v>350</v>
      </c>
      <c r="F537" s="707"/>
      <c r="G537" s="6" t="s">
        <v>163</v>
      </c>
      <c r="H537" s="340"/>
      <c r="I537" s="550" t="s">
        <v>71</v>
      </c>
      <c r="J537" s="4"/>
      <c r="K537" s="4"/>
      <c r="L537" s="8"/>
      <c r="N537" t="s">
        <v>67</v>
      </c>
      <c r="O537" s="9"/>
      <c r="P537" s="8"/>
      <c r="S537" s="9"/>
      <c r="U537" s="8" t="s">
        <v>67</v>
      </c>
      <c r="V537" t="s">
        <v>67</v>
      </c>
      <c r="W537" s="9"/>
      <c r="X537" t="s">
        <v>67</v>
      </c>
      <c r="Y537" t="s">
        <v>67</v>
      </c>
      <c r="Z537" t="s">
        <v>67</v>
      </c>
      <c r="AA537" t="s">
        <v>67</v>
      </c>
      <c r="AB537" t="s">
        <v>67</v>
      </c>
      <c r="AD537" s="8" t="s">
        <v>67</v>
      </c>
      <c r="AF537" s="13"/>
      <c r="AG537" s="8" t="s">
        <v>67</v>
      </c>
      <c r="AH537" t="s">
        <v>67</v>
      </c>
      <c r="AI537" s="13"/>
      <c r="AJ537" t="s">
        <v>67</v>
      </c>
      <c r="AK537" t="s">
        <v>67</v>
      </c>
      <c r="AT537"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538" spans="1:46" x14ac:dyDescent="0.3">
      <c r="A538" s="19">
        <v>337425</v>
      </c>
      <c r="B538" s="19" t="s">
        <v>68</v>
      </c>
      <c r="C538" s="707" t="s">
        <v>106</v>
      </c>
      <c r="D538" s="52" t="s">
        <v>111</v>
      </c>
      <c r="E538" s="707"/>
      <c r="F538" s="707"/>
      <c r="G538" s="6"/>
      <c r="H538" s="6"/>
      <c r="I538" s="533" t="s">
        <v>170</v>
      </c>
      <c r="J538" s="4" t="s">
        <v>134</v>
      </c>
      <c r="K538" s="511">
        <v>45810</v>
      </c>
      <c r="L538" s="8" t="s">
        <v>74</v>
      </c>
      <c r="M538" t="s">
        <v>74</v>
      </c>
      <c r="N538" t="s">
        <v>74</v>
      </c>
      <c r="O538" s="9"/>
      <c r="P538" s="8"/>
      <c r="S538" s="9"/>
      <c r="U538" s="8" t="s">
        <v>74</v>
      </c>
      <c r="V538" t="s">
        <v>74</v>
      </c>
      <c r="W538" s="9" t="s">
        <v>74</v>
      </c>
      <c r="AD538" s="8" t="s">
        <v>74</v>
      </c>
      <c r="AF538" s="13"/>
      <c r="AG538" s="8" t="s">
        <v>74</v>
      </c>
      <c r="AI538" s="13"/>
      <c r="AJ538" t="s">
        <v>74</v>
      </c>
      <c r="AK538" t="s">
        <v>74</v>
      </c>
      <c r="AT538"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539" spans="1:46" x14ac:dyDescent="0.3">
      <c r="A539" s="19">
        <v>337525</v>
      </c>
      <c r="B539" s="19" t="s">
        <v>68</v>
      </c>
      <c r="C539" s="707" t="s">
        <v>90</v>
      </c>
      <c r="D539" s="52" t="s">
        <v>111</v>
      </c>
      <c r="E539" s="707"/>
      <c r="F539" s="707"/>
      <c r="G539" s="6" t="s">
        <v>146</v>
      </c>
      <c r="H539" s="6"/>
      <c r="I539" s="358" t="s">
        <v>71</v>
      </c>
      <c r="J539" s="4" t="s">
        <v>134</v>
      </c>
      <c r="K539" s="511">
        <v>45810</v>
      </c>
      <c r="L539" s="8"/>
      <c r="N539" t="s">
        <v>67</v>
      </c>
      <c r="O539" s="9"/>
      <c r="P539" s="8"/>
      <c r="S539" s="9"/>
      <c r="U539" s="8" t="s">
        <v>67</v>
      </c>
      <c r="V539" t="s">
        <v>67</v>
      </c>
      <c r="W539" s="9" t="s">
        <v>67</v>
      </c>
      <c r="AD539" s="8" t="s">
        <v>74</v>
      </c>
      <c r="AE539" t="s">
        <v>67</v>
      </c>
      <c r="AF539" s="13"/>
      <c r="AG539" s="8" t="s">
        <v>74</v>
      </c>
      <c r="AI539" s="13"/>
      <c r="AJ539" t="s">
        <v>74</v>
      </c>
      <c r="AK539" t="s">
        <v>74</v>
      </c>
      <c r="AT539"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0.55555555555555558</v>
      </c>
    </row>
    <row r="540" spans="1:46" x14ac:dyDescent="0.3">
      <c r="A540" s="19">
        <v>337625</v>
      </c>
      <c r="B540" s="19" t="s">
        <v>68</v>
      </c>
      <c r="C540" s="707" t="s">
        <v>240</v>
      </c>
      <c r="D540" s="52" t="s">
        <v>111</v>
      </c>
      <c r="E540" s="707"/>
      <c r="F540" s="707"/>
      <c r="G540" s="551">
        <v>45828</v>
      </c>
      <c r="H540" s="581"/>
      <c r="I540" s="533" t="s">
        <v>170</v>
      </c>
      <c r="J540" s="4" t="s">
        <v>134</v>
      </c>
      <c r="K540" s="4"/>
      <c r="L540" s="8" t="s">
        <v>74</v>
      </c>
      <c r="M540" t="s">
        <v>74</v>
      </c>
      <c r="N540" t="s">
        <v>74</v>
      </c>
      <c r="O540" s="9"/>
      <c r="P540" s="8"/>
      <c r="S540" s="9"/>
      <c r="U540" s="8" t="s">
        <v>351</v>
      </c>
      <c r="V540" t="s">
        <v>75</v>
      </c>
      <c r="W540" s="9"/>
      <c r="Y540" t="s">
        <v>67</v>
      </c>
      <c r="Z540" t="s">
        <v>67</v>
      </c>
      <c r="AA540" t="s">
        <v>67</v>
      </c>
      <c r="AB540" t="s">
        <v>75</v>
      </c>
      <c r="AD540" s="8" t="s">
        <v>74</v>
      </c>
      <c r="AF540" s="13"/>
      <c r="AG540" s="8" t="s">
        <v>74</v>
      </c>
      <c r="AI540" s="13"/>
      <c r="AJ540" t="s">
        <v>74</v>
      </c>
      <c r="AK540" t="s">
        <v>74</v>
      </c>
      <c r="AT540"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0.25833333333333336</v>
      </c>
    </row>
    <row r="541" spans="1:46" x14ac:dyDescent="0.3">
      <c r="A541" s="19">
        <v>337725</v>
      </c>
      <c r="B541" s="19" t="s">
        <v>68</v>
      </c>
      <c r="C541" s="707" t="s">
        <v>90</v>
      </c>
      <c r="D541" s="52">
        <v>24</v>
      </c>
      <c r="E541" s="707"/>
      <c r="F541" s="707"/>
      <c r="G541" s="6" t="s">
        <v>146</v>
      </c>
      <c r="H541" s="551">
        <v>45855</v>
      </c>
      <c r="I541" s="358" t="s">
        <v>57</v>
      </c>
      <c r="J541" s="4" t="s">
        <v>134</v>
      </c>
      <c r="K541" s="511">
        <v>45810</v>
      </c>
      <c r="L541" s="8"/>
      <c r="N541" t="s">
        <v>67</v>
      </c>
      <c r="O541" s="9"/>
      <c r="P541" s="8" t="s">
        <v>352</v>
      </c>
      <c r="S541" s="9"/>
      <c r="U541" s="8" t="s">
        <v>67</v>
      </c>
      <c r="V541" t="s">
        <v>67</v>
      </c>
      <c r="W541" s="9" t="s">
        <v>67</v>
      </c>
      <c r="AD541" s="8" t="s">
        <v>67</v>
      </c>
      <c r="AF541" s="13"/>
      <c r="AG541" s="8" t="s">
        <v>67</v>
      </c>
      <c r="AI541" s="13"/>
      <c r="AJ541" t="s">
        <v>67</v>
      </c>
      <c r="AK541" t="s">
        <v>67</v>
      </c>
      <c r="AT541"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542" spans="1:46" x14ac:dyDescent="0.3">
      <c r="A542" s="51">
        <v>337825</v>
      </c>
      <c r="B542" s="51" t="s">
        <v>68</v>
      </c>
      <c r="C542" s="52" t="s">
        <v>82</v>
      </c>
      <c r="D542" s="52">
        <v>349</v>
      </c>
      <c r="E542" s="359">
        <v>45883</v>
      </c>
      <c r="F542" s="52"/>
      <c r="G542" s="340" t="s">
        <v>163</v>
      </c>
      <c r="H542" s="581">
        <v>45882</v>
      </c>
      <c r="I542" s="358" t="s">
        <v>57</v>
      </c>
      <c r="J542" s="511" t="s">
        <v>134</v>
      </c>
      <c r="K542" s="511">
        <v>45810</v>
      </c>
      <c r="L542" s="8"/>
      <c r="N542" t="s">
        <v>67</v>
      </c>
      <c r="O542" s="9"/>
      <c r="P542" s="8" t="s">
        <v>234</v>
      </c>
      <c r="S542" s="9"/>
      <c r="U542" s="8" t="s">
        <v>67</v>
      </c>
      <c r="V542" t="s">
        <v>67</v>
      </c>
      <c r="W542" s="9"/>
      <c r="X542" t="s">
        <v>67</v>
      </c>
      <c r="Y542" t="s">
        <v>67</v>
      </c>
      <c r="Z542" t="s">
        <v>67</v>
      </c>
      <c r="AA542" t="s">
        <v>67</v>
      </c>
      <c r="AB542" t="s">
        <v>67</v>
      </c>
      <c r="AD542" s="8" t="s">
        <v>67</v>
      </c>
      <c r="AF542" s="13"/>
      <c r="AG542" s="8" t="s">
        <v>67</v>
      </c>
      <c r="AI542" s="13"/>
      <c r="AJ542" t="s">
        <v>67</v>
      </c>
      <c r="AK542" t="s">
        <v>67</v>
      </c>
      <c r="AT542"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543" spans="1:46" x14ac:dyDescent="0.3">
      <c r="A543" s="51">
        <v>337925</v>
      </c>
      <c r="B543" s="51" t="s">
        <v>68</v>
      </c>
      <c r="C543" s="52" t="s">
        <v>86</v>
      </c>
      <c r="D543" s="707" t="s">
        <v>66</v>
      </c>
      <c r="E543" s="52"/>
      <c r="F543" s="52"/>
      <c r="G543" s="340"/>
      <c r="H543" s="596">
        <v>45854</v>
      </c>
      <c r="I543" s="358" t="s">
        <v>57</v>
      </c>
      <c r="J543" s="4" t="s">
        <v>134</v>
      </c>
      <c r="K543" s="511">
        <v>45810</v>
      </c>
      <c r="L543" s="8" t="s">
        <v>67</v>
      </c>
      <c r="M543" t="s">
        <v>67</v>
      </c>
      <c r="N543" t="s">
        <v>67</v>
      </c>
      <c r="O543" s="9"/>
      <c r="P543" s="8"/>
      <c r="S543" s="9"/>
      <c r="U543" s="8" t="s">
        <v>67</v>
      </c>
      <c r="V543" t="s">
        <v>67</v>
      </c>
      <c r="W543" s="9" t="s">
        <v>67</v>
      </c>
      <c r="AD543" s="8" t="s">
        <v>67</v>
      </c>
      <c r="AF543" s="13"/>
      <c r="AG543" s="8" t="s">
        <v>67</v>
      </c>
      <c r="AI543" s="13"/>
      <c r="AJ543" t="s">
        <v>67</v>
      </c>
      <c r="AK543" t="s">
        <v>67</v>
      </c>
      <c r="AT543"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544" spans="1:46" x14ac:dyDescent="0.3">
      <c r="A544" s="19">
        <v>338025</v>
      </c>
      <c r="B544" s="19" t="s">
        <v>64</v>
      </c>
      <c r="C544" s="707" t="s">
        <v>86</v>
      </c>
      <c r="D544" s="52" t="s">
        <v>160</v>
      </c>
      <c r="E544" s="707"/>
      <c r="F544" s="707"/>
      <c r="G544" s="6" t="s">
        <v>146</v>
      </c>
      <c r="H544" s="582">
        <v>45863</v>
      </c>
      <c r="I544" s="358" t="s">
        <v>57</v>
      </c>
      <c r="J544" s="4" t="s">
        <v>134</v>
      </c>
      <c r="K544" s="511">
        <v>45818</v>
      </c>
      <c r="L544" s="8" t="s">
        <v>67</v>
      </c>
      <c r="M544" t="s">
        <v>67</v>
      </c>
      <c r="N544" t="s">
        <v>67</v>
      </c>
      <c r="O544" s="444" t="s">
        <v>353</v>
      </c>
      <c r="P544" s="8" t="s">
        <v>67</v>
      </c>
      <c r="Q544" t="s">
        <v>67</v>
      </c>
      <c r="R544" t="s">
        <v>67</v>
      </c>
      <c r="S544" s="9" t="s">
        <v>67</v>
      </c>
      <c r="U544" s="8" t="s">
        <v>67</v>
      </c>
      <c r="V544" t="s">
        <v>67</v>
      </c>
      <c r="W544" s="9" t="s">
        <v>67</v>
      </c>
      <c r="AD544" s="8" t="s">
        <v>67</v>
      </c>
      <c r="AF544" s="13"/>
      <c r="AG544" s="8" t="s">
        <v>67</v>
      </c>
      <c r="AI544" s="13"/>
      <c r="AJ544" t="s">
        <v>67</v>
      </c>
      <c r="AK544" t="s">
        <v>74</v>
      </c>
      <c r="AT544"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0.9285714285714286</v>
      </c>
    </row>
    <row r="545" spans="1:46" x14ac:dyDescent="0.3">
      <c r="A545" s="19">
        <v>338125</v>
      </c>
      <c r="B545" s="19" t="s">
        <v>64</v>
      </c>
      <c r="C545" s="707" t="s">
        <v>69</v>
      </c>
      <c r="D545" s="52" t="s">
        <v>160</v>
      </c>
      <c r="E545" s="341">
        <v>45881</v>
      </c>
      <c r="F545" s="707"/>
      <c r="G545" s="6" t="s">
        <v>146</v>
      </c>
      <c r="H545" s="551">
        <v>45882</v>
      </c>
      <c r="I545" s="358" t="s">
        <v>57</v>
      </c>
      <c r="J545" s="4" t="s">
        <v>134</v>
      </c>
      <c r="K545" s="511">
        <v>45818</v>
      </c>
      <c r="L545" s="8" t="s">
        <v>67</v>
      </c>
      <c r="M545" t="s">
        <v>67</v>
      </c>
      <c r="N545" t="s">
        <v>67</v>
      </c>
      <c r="O545" s="9"/>
      <c r="P545" s="8"/>
      <c r="S545" s="9"/>
      <c r="U545" s="8" t="s">
        <v>67</v>
      </c>
      <c r="V545" t="s">
        <v>67</v>
      </c>
      <c r="W545" s="9" t="s">
        <v>67</v>
      </c>
      <c r="X545" t="s">
        <v>354</v>
      </c>
      <c r="AD545" s="8" t="s">
        <v>67</v>
      </c>
      <c r="AF545" s="13"/>
      <c r="AG545" s="8" t="s">
        <v>67</v>
      </c>
      <c r="AI545" s="13"/>
      <c r="AJ545" t="s">
        <v>67</v>
      </c>
      <c r="AK545" t="s">
        <v>67</v>
      </c>
      <c r="AM545" t="s">
        <v>67</v>
      </c>
      <c r="AN545" t="s">
        <v>67</v>
      </c>
      <c r="AO545" t="s">
        <v>67</v>
      </c>
      <c r="AP545" t="s">
        <v>67</v>
      </c>
      <c r="AT545"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546" spans="1:46" x14ac:dyDescent="0.3">
      <c r="A546" s="19">
        <v>338225</v>
      </c>
      <c r="B546" s="19" t="s">
        <v>64</v>
      </c>
      <c r="C546" s="707" t="s">
        <v>69</v>
      </c>
      <c r="D546" s="52" t="s">
        <v>139</v>
      </c>
      <c r="E546" s="341">
        <v>45937</v>
      </c>
      <c r="F546" s="707"/>
      <c r="G546" s="6"/>
      <c r="H546" s="551">
        <v>45939</v>
      </c>
      <c r="I546" s="358" t="s">
        <v>71</v>
      </c>
      <c r="J546" s="4" t="s">
        <v>134</v>
      </c>
      <c r="K546" s="511">
        <v>45819</v>
      </c>
      <c r="L546" s="8"/>
      <c r="N546" t="s">
        <v>67</v>
      </c>
      <c r="O546" s="9"/>
      <c r="P546" s="8"/>
      <c r="S546" s="9"/>
      <c r="U546" s="8"/>
      <c r="W546" s="9" t="s">
        <v>67</v>
      </c>
      <c r="X546" t="s">
        <v>268</v>
      </c>
      <c r="AD546" s="8" t="s">
        <v>67</v>
      </c>
      <c r="AF546" s="13"/>
      <c r="AG546" s="8" t="s">
        <v>67</v>
      </c>
      <c r="AI546" s="13"/>
      <c r="AJ546" t="s">
        <v>67</v>
      </c>
      <c r="AK546" t="s">
        <v>67</v>
      </c>
      <c r="AO546" t="s">
        <v>67</v>
      </c>
      <c r="AP546" t="s">
        <v>67</v>
      </c>
      <c r="AT546"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547" spans="1:46" x14ac:dyDescent="0.3">
      <c r="A547" s="19">
        <v>338325</v>
      </c>
      <c r="B547" s="19" t="s">
        <v>64</v>
      </c>
      <c r="C547" s="707" t="s">
        <v>86</v>
      </c>
      <c r="D547" s="52" t="s">
        <v>139</v>
      </c>
      <c r="E547" s="707"/>
      <c r="F547" s="707"/>
      <c r="G547" s="6"/>
      <c r="H547" s="6"/>
      <c r="I547" s="533" t="s">
        <v>170</v>
      </c>
      <c r="J547" s="4" t="s">
        <v>134</v>
      </c>
      <c r="K547" s="511">
        <v>45818</v>
      </c>
      <c r="L547" s="8" t="s">
        <v>74</v>
      </c>
      <c r="M547" t="s">
        <v>74</v>
      </c>
      <c r="N547" t="s">
        <v>74</v>
      </c>
      <c r="O547" s="9"/>
      <c r="P547" s="8"/>
      <c r="S547" s="9"/>
      <c r="U547" s="8" t="s">
        <v>74</v>
      </c>
      <c r="V547" t="s">
        <v>74</v>
      </c>
      <c r="W547" s="9" t="s">
        <v>74</v>
      </c>
      <c r="AD547" s="8" t="s">
        <v>74</v>
      </c>
      <c r="AF547" s="13"/>
      <c r="AG547" s="8" t="s">
        <v>74</v>
      </c>
      <c r="AI547" s="13"/>
      <c r="AJ547" t="s">
        <v>74</v>
      </c>
      <c r="AK547" t="s">
        <v>74</v>
      </c>
      <c r="AT547"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548" spans="1:46" x14ac:dyDescent="0.3">
      <c r="A548" s="19">
        <v>338425</v>
      </c>
      <c r="B548" s="19" t="s">
        <v>64</v>
      </c>
      <c r="C548" s="707" t="s">
        <v>86</v>
      </c>
      <c r="D548" s="52" t="s">
        <v>70</v>
      </c>
      <c r="E548" s="707"/>
      <c r="F548" s="707"/>
      <c r="G548" s="6" t="s">
        <v>146</v>
      </c>
      <c r="H548" s="582">
        <v>45863</v>
      </c>
      <c r="I548" s="358" t="s">
        <v>57</v>
      </c>
      <c r="J548" s="4" t="s">
        <v>134</v>
      </c>
      <c r="K548" s="511">
        <v>45818</v>
      </c>
      <c r="L548" s="8" t="s">
        <v>67</v>
      </c>
      <c r="M548" t="s">
        <v>67</v>
      </c>
      <c r="N548" t="s">
        <v>67</v>
      </c>
      <c r="O548" s="9"/>
      <c r="P548" s="8"/>
      <c r="S548" s="9"/>
      <c r="U548" s="8" t="s">
        <v>67</v>
      </c>
      <c r="V548" t="s">
        <v>67</v>
      </c>
      <c r="W548" s="9"/>
      <c r="X548" t="s">
        <v>67</v>
      </c>
      <c r="Y548" t="s">
        <v>67</v>
      </c>
      <c r="Z548" t="s">
        <v>67</v>
      </c>
      <c r="AA548" t="s">
        <v>67</v>
      </c>
      <c r="AB548" t="s">
        <v>67</v>
      </c>
      <c r="AD548" s="8" t="s">
        <v>67</v>
      </c>
      <c r="AF548" s="13"/>
      <c r="AG548" s="8" t="s">
        <v>67</v>
      </c>
      <c r="AI548" s="13"/>
      <c r="AJ548" t="s">
        <v>67</v>
      </c>
      <c r="AK548" t="s">
        <v>67</v>
      </c>
      <c r="AT548"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549" spans="1:46" x14ac:dyDescent="0.3">
      <c r="A549" s="51">
        <v>338525</v>
      </c>
      <c r="B549" s="51" t="s">
        <v>64</v>
      </c>
      <c r="C549" s="52" t="s">
        <v>100</v>
      </c>
      <c r="D549" s="52">
        <v>24</v>
      </c>
      <c r="E549" s="52"/>
      <c r="F549" s="52"/>
      <c r="G549" s="340" t="s">
        <v>163</v>
      </c>
      <c r="H549" s="596">
        <v>45869</v>
      </c>
      <c r="I549" s="358" t="s">
        <v>57</v>
      </c>
      <c r="J549" s="4" t="s">
        <v>134</v>
      </c>
      <c r="K549" s="511">
        <v>45818</v>
      </c>
      <c r="L549" s="8" t="s">
        <v>67</v>
      </c>
      <c r="M549" t="s">
        <v>67</v>
      </c>
      <c r="N549" t="s">
        <v>67</v>
      </c>
      <c r="O549" s="9"/>
      <c r="P549" s="8" t="s">
        <v>355</v>
      </c>
      <c r="S549" s="9"/>
      <c r="U549" s="8"/>
      <c r="W549" s="9" t="s">
        <v>67</v>
      </c>
      <c r="AD549" s="8" t="s">
        <v>67</v>
      </c>
      <c r="AE549" t="s">
        <v>67</v>
      </c>
      <c r="AF549" s="13"/>
      <c r="AG549" s="8" t="s">
        <v>67</v>
      </c>
      <c r="AI549" s="13"/>
      <c r="AJ549" t="s">
        <v>67</v>
      </c>
      <c r="AK549" t="s">
        <v>67</v>
      </c>
      <c r="AT549"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550" spans="1:46" x14ac:dyDescent="0.3">
      <c r="A550" s="19">
        <v>338625</v>
      </c>
      <c r="B550" s="52" t="s">
        <v>68</v>
      </c>
      <c r="C550" s="52" t="s">
        <v>84</v>
      </c>
      <c r="D550" s="52" t="s">
        <v>81</v>
      </c>
      <c r="E550" s="341">
        <v>45883</v>
      </c>
      <c r="F550" s="707"/>
      <c r="G550" s="6" t="s">
        <v>163</v>
      </c>
      <c r="H550" s="582">
        <v>45877</v>
      </c>
      <c r="I550" s="358" t="s">
        <v>57</v>
      </c>
      <c r="J550" s="4" t="s">
        <v>134</v>
      </c>
      <c r="K550" s="511">
        <v>45824</v>
      </c>
      <c r="L550" s="8" t="s">
        <v>67</v>
      </c>
      <c r="M550" t="s">
        <v>75</v>
      </c>
      <c r="N550" t="s">
        <v>67</v>
      </c>
      <c r="O550" s="9"/>
      <c r="P550" s="8"/>
      <c r="S550" s="9"/>
      <c r="U550" s="8" t="s">
        <v>67</v>
      </c>
      <c r="V550" t="s">
        <v>67</v>
      </c>
      <c r="W550" s="444"/>
      <c r="X550" t="s">
        <v>67</v>
      </c>
      <c r="Y550" t="s">
        <v>67</v>
      </c>
      <c r="Z550" t="s">
        <v>67</v>
      </c>
      <c r="AA550" t="s">
        <v>67</v>
      </c>
      <c r="AB550" t="s">
        <v>67</v>
      </c>
      <c r="AD550" s="8" t="s">
        <v>67</v>
      </c>
      <c r="AE550" t="s">
        <v>67</v>
      </c>
      <c r="AF550" s="587"/>
      <c r="AG550" s="8" t="s">
        <v>74</v>
      </c>
      <c r="AI550" s="13"/>
      <c r="AJ550" t="s">
        <v>67</v>
      </c>
      <c r="AK550" t="s">
        <v>67</v>
      </c>
      <c r="AT550"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0.87</v>
      </c>
    </row>
    <row r="551" spans="1:46" x14ac:dyDescent="0.3">
      <c r="A551" s="19">
        <v>338725</v>
      </c>
      <c r="B551" s="19" t="s">
        <v>68</v>
      </c>
      <c r="C551" s="707" t="s">
        <v>106</v>
      </c>
      <c r="D551" s="52" t="s">
        <v>111</v>
      </c>
      <c r="E551" s="707"/>
      <c r="F551" s="707"/>
      <c r="G551" s="6"/>
      <c r="H551" s="6"/>
      <c r="I551" s="533" t="s">
        <v>170</v>
      </c>
      <c r="J551" s="4" t="s">
        <v>134</v>
      </c>
      <c r="K551" s="584">
        <v>45821</v>
      </c>
      <c r="L551" s="8" t="s">
        <v>74</v>
      </c>
      <c r="M551" t="s">
        <v>74</v>
      </c>
      <c r="N551" t="s">
        <v>74</v>
      </c>
      <c r="O551" s="9"/>
      <c r="P551" s="8"/>
      <c r="S551" s="9"/>
      <c r="U551" s="8" t="s">
        <v>74</v>
      </c>
      <c r="V551" t="s">
        <v>74</v>
      </c>
      <c r="W551" s="9" t="s">
        <v>74</v>
      </c>
      <c r="AD551" s="8" t="s">
        <v>74</v>
      </c>
      <c r="AF551" s="13"/>
      <c r="AG551" s="8" t="s">
        <v>74</v>
      </c>
      <c r="AI551" s="13"/>
      <c r="AJ551" t="s">
        <v>74</v>
      </c>
      <c r="AK551" t="s">
        <v>74</v>
      </c>
      <c r="AT551"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552" spans="1:46" x14ac:dyDescent="0.3">
      <c r="A552" s="19">
        <v>338825</v>
      </c>
      <c r="B552" s="19" t="s">
        <v>68</v>
      </c>
      <c r="C552" s="707" t="s">
        <v>84</v>
      </c>
      <c r="D552" s="52" t="s">
        <v>85</v>
      </c>
      <c r="E552" s="341">
        <v>45883</v>
      </c>
      <c r="F552" s="707"/>
      <c r="G552" s="6" t="s">
        <v>163</v>
      </c>
      <c r="H552" s="582">
        <v>45883</v>
      </c>
      <c r="I552" s="358" t="s">
        <v>57</v>
      </c>
      <c r="J552" s="4" t="s">
        <v>134</v>
      </c>
      <c r="K552" s="584">
        <v>45821</v>
      </c>
      <c r="L552" s="8" t="s">
        <v>67</v>
      </c>
      <c r="M552" t="s">
        <v>67</v>
      </c>
      <c r="N552" t="s">
        <v>67</v>
      </c>
      <c r="O552" s="9" t="s">
        <v>67</v>
      </c>
      <c r="P552" s="8"/>
      <c r="S552" s="9"/>
      <c r="T552" t="s">
        <v>67</v>
      </c>
      <c r="U552" s="8" t="s">
        <v>67</v>
      </c>
      <c r="V552" t="s">
        <v>67</v>
      </c>
      <c r="W552" s="444"/>
      <c r="X552" t="s">
        <v>67</v>
      </c>
      <c r="Y552" t="s">
        <v>67</v>
      </c>
      <c r="Z552" t="s">
        <v>67</v>
      </c>
      <c r="AA552" t="s">
        <v>67</v>
      </c>
      <c r="AB552" t="s">
        <v>67</v>
      </c>
      <c r="AD552" s="8" t="s">
        <v>67</v>
      </c>
      <c r="AE552" t="s">
        <v>67</v>
      </c>
      <c r="AF552" s="13"/>
      <c r="AG552" s="8" t="s">
        <v>67</v>
      </c>
      <c r="AI552" s="13"/>
      <c r="AJ552" t="s">
        <v>67</v>
      </c>
      <c r="AK552" t="s">
        <v>67</v>
      </c>
      <c r="AT552"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553" spans="1:46" x14ac:dyDescent="0.3">
      <c r="A553" s="19">
        <v>338925</v>
      </c>
      <c r="B553" s="19" t="s">
        <v>68</v>
      </c>
      <c r="C553" s="707" t="s">
        <v>99</v>
      </c>
      <c r="D553" s="52" t="s">
        <v>81</v>
      </c>
      <c r="E553" s="707"/>
      <c r="F553" s="707"/>
      <c r="G553" s="6" t="s">
        <v>146</v>
      </c>
      <c r="H553" s="551">
        <v>45863</v>
      </c>
      <c r="I553" s="358" t="s">
        <v>57</v>
      </c>
      <c r="J553" s="4" t="s">
        <v>134</v>
      </c>
      <c r="K553" s="584">
        <v>45824</v>
      </c>
      <c r="L553" s="8" t="s">
        <v>67</v>
      </c>
      <c r="M553" t="s">
        <v>67</v>
      </c>
      <c r="N553" t="s">
        <v>67</v>
      </c>
      <c r="O553" s="9"/>
      <c r="P553" s="8"/>
      <c r="S553" s="9"/>
      <c r="U553" s="8"/>
      <c r="W553" s="9" t="s">
        <v>67</v>
      </c>
      <c r="X553" t="s">
        <v>356</v>
      </c>
      <c r="AD553" s="8" t="s">
        <v>67</v>
      </c>
      <c r="AE553" t="s">
        <v>67</v>
      </c>
      <c r="AF553" s="13"/>
      <c r="AG553" s="8" t="s">
        <v>67</v>
      </c>
      <c r="AI553" s="13"/>
      <c r="AJ553" t="s">
        <v>67</v>
      </c>
      <c r="AK553" t="s">
        <v>67</v>
      </c>
      <c r="AT553"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554" spans="1:46" x14ac:dyDescent="0.3">
      <c r="A554" s="19">
        <v>339025</v>
      </c>
      <c r="B554" s="19" t="s">
        <v>68</v>
      </c>
      <c r="C554" s="707" t="s">
        <v>107</v>
      </c>
      <c r="D554" s="52" t="s">
        <v>78</v>
      </c>
      <c r="E554" s="707"/>
      <c r="F554" s="707"/>
      <c r="G554" s="6" t="s">
        <v>163</v>
      </c>
      <c r="H554" s="551">
        <v>45854</v>
      </c>
      <c r="I554" s="6" t="s">
        <v>71</v>
      </c>
      <c r="J554" s="4" t="s">
        <v>134</v>
      </c>
      <c r="K554" s="584">
        <v>45821</v>
      </c>
      <c r="L554" s="8"/>
      <c r="M554" t="s">
        <v>67</v>
      </c>
      <c r="N554" t="s">
        <v>67</v>
      </c>
      <c r="O554" s="9"/>
      <c r="P554" s="8" t="s">
        <v>67</v>
      </c>
      <c r="Q554" t="s">
        <v>357</v>
      </c>
      <c r="S554" s="9"/>
      <c r="T554" t="s">
        <v>67</v>
      </c>
      <c r="U554" s="8"/>
      <c r="W554" s="9" t="s">
        <v>67</v>
      </c>
      <c r="X554" t="s">
        <v>358</v>
      </c>
      <c r="AC554" t="s">
        <v>67</v>
      </c>
      <c r="AD554" s="8" t="s">
        <v>67</v>
      </c>
      <c r="AF554" s="13"/>
      <c r="AG554" s="8" t="s">
        <v>67</v>
      </c>
      <c r="AI554" s="13"/>
      <c r="AJ554" t="s">
        <v>67</v>
      </c>
      <c r="AK554" t="s">
        <v>67</v>
      </c>
      <c r="AT554"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555" spans="1:46" x14ac:dyDescent="0.3">
      <c r="A555" s="19">
        <v>339125</v>
      </c>
      <c r="B555" s="19" t="s">
        <v>68</v>
      </c>
      <c r="C555" s="707" t="s">
        <v>100</v>
      </c>
      <c r="D555" s="52" t="s">
        <v>111</v>
      </c>
      <c r="E555" s="707"/>
      <c r="F555" s="707"/>
      <c r="G555" s="6"/>
      <c r="H555" s="6"/>
      <c r="I555" s="533" t="s">
        <v>170</v>
      </c>
      <c r="J555" s="4" t="s">
        <v>134</v>
      </c>
      <c r="K555" s="584">
        <v>45821</v>
      </c>
      <c r="L555" s="8" t="s">
        <v>74</v>
      </c>
      <c r="M555" t="s">
        <v>74</v>
      </c>
      <c r="N555" t="s">
        <v>74</v>
      </c>
      <c r="O555" s="9"/>
      <c r="P555" s="8"/>
      <c r="S555" s="9"/>
      <c r="U555" s="8"/>
      <c r="W555" s="9" t="s">
        <v>74</v>
      </c>
      <c r="AD555" s="8" t="s">
        <v>74</v>
      </c>
      <c r="AF555" s="13"/>
      <c r="AG555" s="8" t="s">
        <v>74</v>
      </c>
      <c r="AI555" s="13"/>
      <c r="AJ555" t="s">
        <v>74</v>
      </c>
      <c r="AK555" t="s">
        <v>74</v>
      </c>
      <c r="AT555"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556" spans="1:46" x14ac:dyDescent="0.3">
      <c r="A556" s="19">
        <v>339225</v>
      </c>
      <c r="B556" s="19" t="s">
        <v>68</v>
      </c>
      <c r="C556" s="707" t="s">
        <v>100</v>
      </c>
      <c r="D556" s="52" t="s">
        <v>111</v>
      </c>
      <c r="E556" s="707"/>
      <c r="F556" s="707"/>
      <c r="G556" s="6"/>
      <c r="H556" s="6"/>
      <c r="I556" s="533" t="s">
        <v>170</v>
      </c>
      <c r="J556" s="4" t="s">
        <v>134</v>
      </c>
      <c r="K556" s="584">
        <v>45821</v>
      </c>
      <c r="L556" s="8" t="s">
        <v>74</v>
      </c>
      <c r="M556" t="s">
        <v>74</v>
      </c>
      <c r="N556" t="s">
        <v>74</v>
      </c>
      <c r="O556" s="9"/>
      <c r="P556" s="8"/>
      <c r="S556" s="9"/>
      <c r="U556" s="8"/>
      <c r="W556" s="9" t="s">
        <v>74</v>
      </c>
      <c r="AD556" s="8" t="s">
        <v>74</v>
      </c>
      <c r="AF556" s="13"/>
      <c r="AG556" s="8" t="s">
        <v>74</v>
      </c>
      <c r="AI556" s="13"/>
      <c r="AJ556" t="s">
        <v>74</v>
      </c>
      <c r="AK556" t="s">
        <v>74</v>
      </c>
      <c r="AT556"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557" spans="1:46" x14ac:dyDescent="0.3">
      <c r="A557" s="19">
        <v>339325</v>
      </c>
      <c r="B557" s="19" t="s">
        <v>68</v>
      </c>
      <c r="C557" s="707" t="s">
        <v>100</v>
      </c>
      <c r="D557" s="583" t="s">
        <v>111</v>
      </c>
      <c r="E557" s="707"/>
      <c r="F557" s="707"/>
      <c r="G557" s="6"/>
      <c r="H557" s="6"/>
      <c r="I557" s="533" t="s">
        <v>170</v>
      </c>
      <c r="J557" s="4" t="s">
        <v>134</v>
      </c>
      <c r="K557" s="584">
        <v>45821</v>
      </c>
      <c r="L557" s="8" t="s">
        <v>74</v>
      </c>
      <c r="M557" t="s">
        <v>74</v>
      </c>
      <c r="N557" t="s">
        <v>74</v>
      </c>
      <c r="O557" s="9"/>
      <c r="P557" s="8"/>
      <c r="S557" s="9"/>
      <c r="U557" s="8"/>
      <c r="W557" s="9" t="s">
        <v>74</v>
      </c>
      <c r="AD557" s="8" t="s">
        <v>74</v>
      </c>
      <c r="AF557" s="13"/>
      <c r="AG557" s="8" t="s">
        <v>74</v>
      </c>
      <c r="AI557" s="13"/>
      <c r="AJ557" t="s">
        <v>74</v>
      </c>
      <c r="AK557" t="s">
        <v>74</v>
      </c>
      <c r="AT557"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558" spans="1:46" x14ac:dyDescent="0.3">
      <c r="A558" s="19">
        <v>339425</v>
      </c>
      <c r="B558" s="19" t="s">
        <v>68</v>
      </c>
      <c r="C558" s="707" t="s">
        <v>98</v>
      </c>
      <c r="D558" s="52" t="s">
        <v>70</v>
      </c>
      <c r="E558" s="707"/>
      <c r="F558" s="707"/>
      <c r="G558" s="6"/>
      <c r="H558" s="551">
        <v>45835</v>
      </c>
      <c r="I558" s="6" t="s">
        <v>71</v>
      </c>
      <c r="J558" s="4" t="s">
        <v>134</v>
      </c>
      <c r="K558" s="584">
        <v>45824</v>
      </c>
      <c r="L558" s="8"/>
      <c r="N558" t="s">
        <v>67</v>
      </c>
      <c r="O558" s="9"/>
      <c r="P558" s="8"/>
      <c r="S558" s="9"/>
      <c r="U558" s="8"/>
      <c r="W558" s="9"/>
      <c r="AD558" s="8"/>
      <c r="AF558" s="13"/>
      <c r="AG558" s="8"/>
      <c r="AI558" s="13"/>
      <c r="AT558"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559" spans="1:46" x14ac:dyDescent="0.3">
      <c r="A559" s="19">
        <v>339525</v>
      </c>
      <c r="B559" s="19" t="s">
        <v>68</v>
      </c>
      <c r="C559" s="707" t="s">
        <v>65</v>
      </c>
      <c r="D559" s="52" t="s">
        <v>70</v>
      </c>
      <c r="E559" s="707"/>
      <c r="F559" s="707"/>
      <c r="G559" s="6" t="s">
        <v>163</v>
      </c>
      <c r="H559" s="551">
        <v>45831</v>
      </c>
      <c r="I559" s="358" t="s">
        <v>71</v>
      </c>
      <c r="J559" s="4" t="s">
        <v>134</v>
      </c>
      <c r="K559" s="511">
        <v>45820</v>
      </c>
      <c r="L559" s="8" t="s">
        <v>74</v>
      </c>
      <c r="M559" t="s">
        <v>74</v>
      </c>
      <c r="N559" t="s">
        <v>74</v>
      </c>
      <c r="O559" s="9"/>
      <c r="P559" s="8"/>
      <c r="S559" s="9"/>
      <c r="U559" s="8" t="s">
        <v>74</v>
      </c>
      <c r="V559" t="s">
        <v>74</v>
      </c>
      <c r="W559" s="9" t="s">
        <v>74</v>
      </c>
      <c r="AD559" s="8" t="s">
        <v>74</v>
      </c>
      <c r="AF559" s="13"/>
      <c r="AG559" s="8" t="s">
        <v>74</v>
      </c>
      <c r="AI559" s="13"/>
      <c r="AJ559" t="s">
        <v>74</v>
      </c>
      <c r="AK559" t="s">
        <v>74</v>
      </c>
      <c r="AT559"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560" spans="1:46" x14ac:dyDescent="0.3">
      <c r="A560" s="19">
        <v>339625</v>
      </c>
      <c r="B560" s="19" t="s">
        <v>68</v>
      </c>
      <c r="C560" s="707" t="s">
        <v>65</v>
      </c>
      <c r="D560" s="52" t="s">
        <v>70</v>
      </c>
      <c r="E560" s="707"/>
      <c r="F560" s="707"/>
      <c r="G560" s="6" t="s">
        <v>71</v>
      </c>
      <c r="H560" s="6" t="s">
        <v>359</v>
      </c>
      <c r="I560" s="686" t="s">
        <v>71</v>
      </c>
      <c r="J560" s="4" t="s">
        <v>134</v>
      </c>
      <c r="K560" s="511">
        <v>45820</v>
      </c>
      <c r="L560" s="8" t="s">
        <v>67</v>
      </c>
      <c r="M560" t="s">
        <v>74</v>
      </c>
      <c r="N560" t="s">
        <v>74</v>
      </c>
      <c r="O560" s="9"/>
      <c r="P560" s="8" t="s">
        <v>67</v>
      </c>
      <c r="Q560" t="s">
        <v>74</v>
      </c>
      <c r="R560" t="s">
        <v>74</v>
      </c>
      <c r="S560" s="9" t="s">
        <v>74</v>
      </c>
      <c r="U560" s="8" t="s">
        <v>74</v>
      </c>
      <c r="V560" t="s">
        <v>74</v>
      </c>
      <c r="W560" s="9" t="s">
        <v>74</v>
      </c>
      <c r="AD560" s="8" t="s">
        <v>74</v>
      </c>
      <c r="AF560" s="13"/>
      <c r="AG560" s="8" t="s">
        <v>74</v>
      </c>
      <c r="AI560" s="13"/>
      <c r="AJ560" t="s">
        <v>74</v>
      </c>
      <c r="AK560" t="s">
        <v>74</v>
      </c>
      <c r="AT560"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0.14285714285714285</v>
      </c>
    </row>
    <row r="561" spans="1:46" x14ac:dyDescent="0.3">
      <c r="A561" s="19">
        <v>339725</v>
      </c>
      <c r="B561" s="19" t="s">
        <v>68</v>
      </c>
      <c r="C561" s="707" t="s">
        <v>161</v>
      </c>
      <c r="D561" s="52">
        <v>24</v>
      </c>
      <c r="E561" s="341">
        <v>45904</v>
      </c>
      <c r="F561" s="707"/>
      <c r="G561" s="6" t="s">
        <v>360</v>
      </c>
      <c r="H561" s="551">
        <v>45901</v>
      </c>
      <c r="I561" s="358" t="s">
        <v>57</v>
      </c>
      <c r="J561" s="4" t="s">
        <v>134</v>
      </c>
      <c r="K561" s="584">
        <v>45824</v>
      </c>
      <c r="L561" s="8"/>
      <c r="O561" s="9"/>
      <c r="P561" s="8"/>
      <c r="S561" s="9"/>
      <c r="U561" s="8"/>
      <c r="W561" s="9"/>
      <c r="AD561" s="8"/>
      <c r="AF561" s="13"/>
      <c r="AG561" s="8"/>
      <c r="AI561" s="13"/>
      <c r="AT561"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562" spans="1:46" x14ac:dyDescent="0.3">
      <c r="A562" s="51">
        <v>339825</v>
      </c>
      <c r="B562" s="51" t="s">
        <v>68</v>
      </c>
      <c r="C562" s="52" t="s">
        <v>161</v>
      </c>
      <c r="D562" s="52">
        <v>24</v>
      </c>
      <c r="E562" s="359">
        <v>45904</v>
      </c>
      <c r="F562" s="52"/>
      <c r="G562" s="340" t="s">
        <v>360</v>
      </c>
      <c r="H562" s="581">
        <v>45902</v>
      </c>
      <c r="I562" s="358" t="s">
        <v>57</v>
      </c>
      <c r="J562" s="4" t="s">
        <v>134</v>
      </c>
      <c r="K562" s="584">
        <v>45824</v>
      </c>
      <c r="L562" s="8"/>
      <c r="O562" s="9"/>
      <c r="P562" s="8"/>
      <c r="S562" s="9"/>
      <c r="U562" s="8"/>
      <c r="W562" s="9"/>
      <c r="AD562" s="8"/>
      <c r="AF562" s="13"/>
      <c r="AG562" s="8"/>
      <c r="AI562" s="13"/>
      <c r="AT562"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563" spans="1:46" x14ac:dyDescent="0.3">
      <c r="A563" s="51">
        <v>339925</v>
      </c>
      <c r="B563" s="51" t="s">
        <v>64</v>
      </c>
      <c r="C563" s="707" t="s">
        <v>65</v>
      </c>
      <c r="D563" s="52" t="s">
        <v>66</v>
      </c>
      <c r="E563" s="359" t="s">
        <v>109</v>
      </c>
      <c r="F563" s="52"/>
      <c r="G563" s="340"/>
      <c r="H563" s="340"/>
      <c r="I563" s="6" t="s">
        <v>157</v>
      </c>
      <c r="J563" s="4" t="s">
        <v>134</v>
      </c>
      <c r="K563" s="584">
        <v>45825</v>
      </c>
      <c r="L563" s="8" t="s">
        <v>74</v>
      </c>
      <c r="M563" t="s">
        <v>74</v>
      </c>
      <c r="N563" t="s">
        <v>74</v>
      </c>
      <c r="O563" s="9"/>
      <c r="P563" s="8" t="s">
        <v>67</v>
      </c>
      <c r="Q563" t="s">
        <v>75</v>
      </c>
      <c r="R563" t="s">
        <v>74</v>
      </c>
      <c r="S563" s="9" t="s">
        <v>74</v>
      </c>
      <c r="U563" s="8" t="s">
        <v>74</v>
      </c>
      <c r="V563" t="s">
        <v>74</v>
      </c>
      <c r="W563" s="9" t="s">
        <v>74</v>
      </c>
      <c r="AD563" s="8" t="s">
        <v>74</v>
      </c>
      <c r="AF563" s="13"/>
      <c r="AG563" s="8" t="s">
        <v>74</v>
      </c>
      <c r="AI563" s="13"/>
      <c r="AJ563" t="s">
        <v>74</v>
      </c>
      <c r="AK563" t="s">
        <v>74</v>
      </c>
      <c r="AT563"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7.4999999999999997E-2</v>
      </c>
    </row>
    <row r="564" spans="1:46" x14ac:dyDescent="0.3">
      <c r="A564" s="19">
        <v>340025</v>
      </c>
      <c r="B564" s="19" t="s">
        <v>68</v>
      </c>
      <c r="C564" s="707" t="s">
        <v>65</v>
      </c>
      <c r="D564" s="52" t="s">
        <v>70</v>
      </c>
      <c r="E564" s="341">
        <v>45898</v>
      </c>
      <c r="F564" s="707"/>
      <c r="G564" s="6" t="s">
        <v>163</v>
      </c>
      <c r="H564" s="551">
        <v>45898</v>
      </c>
      <c r="I564" s="358" t="s">
        <v>57</v>
      </c>
      <c r="J564" s="4" t="s">
        <v>134</v>
      </c>
      <c r="K564" s="584" t="s">
        <v>109</v>
      </c>
      <c r="L564" s="8" t="s">
        <v>67</v>
      </c>
      <c r="M564" t="s">
        <v>67</v>
      </c>
      <c r="N564" t="s">
        <v>67</v>
      </c>
      <c r="O564" s="9"/>
      <c r="P564" s="8" t="s">
        <v>67</v>
      </c>
      <c r="Q564" t="s">
        <v>67</v>
      </c>
      <c r="R564" t="s">
        <v>67</v>
      </c>
      <c r="S564" s="9" t="s">
        <v>67</v>
      </c>
      <c r="U564" s="8" t="s">
        <v>67</v>
      </c>
      <c r="V564" t="s">
        <v>67</v>
      </c>
      <c r="W564" s="9" t="s">
        <v>67</v>
      </c>
      <c r="AD564" s="8" t="s">
        <v>67</v>
      </c>
      <c r="AF564" s="13"/>
      <c r="AG564" s="8" t="s">
        <v>67</v>
      </c>
      <c r="AI564" s="13"/>
      <c r="AJ564" t="s">
        <v>67</v>
      </c>
      <c r="AK564" t="s">
        <v>67</v>
      </c>
      <c r="AT564"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565" spans="1:46" x14ac:dyDescent="0.3">
      <c r="A565" s="627">
        <v>340125</v>
      </c>
      <c r="B565" s="19" t="s">
        <v>68</v>
      </c>
      <c r="C565" s="707" t="s">
        <v>86</v>
      </c>
      <c r="D565" s="52" t="s">
        <v>140</v>
      </c>
      <c r="E565" s="707"/>
      <c r="F565" s="707"/>
      <c r="G565" s="6"/>
      <c r="H565" s="551">
        <v>45854</v>
      </c>
      <c r="I565" s="6" t="s">
        <v>71</v>
      </c>
      <c r="J565" s="4" t="s">
        <v>134</v>
      </c>
      <c r="K565" s="511">
        <v>45831</v>
      </c>
      <c r="L565" s="8"/>
      <c r="N565" t="s">
        <v>67</v>
      </c>
      <c r="O565" s="9"/>
      <c r="P565" s="8"/>
      <c r="S565" s="9"/>
      <c r="U565" s="8" t="s">
        <v>67</v>
      </c>
      <c r="V565" t="s">
        <v>67</v>
      </c>
      <c r="W565" s="9" t="s">
        <v>67</v>
      </c>
      <c r="AD565" s="8" t="s">
        <v>74</v>
      </c>
      <c r="AF565" s="13"/>
      <c r="AG565" s="8" t="s">
        <v>74</v>
      </c>
      <c r="AI565" s="13"/>
      <c r="AJ565" t="s">
        <v>74</v>
      </c>
      <c r="AK565" t="s">
        <v>74</v>
      </c>
      <c r="AT565"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0.5</v>
      </c>
    </row>
    <row r="566" spans="1:46" x14ac:dyDescent="0.3">
      <c r="A566" s="627">
        <v>340225</v>
      </c>
      <c r="B566" s="19" t="s">
        <v>68</v>
      </c>
      <c r="C566" s="707" t="s">
        <v>86</v>
      </c>
      <c r="D566" s="52" t="s">
        <v>140</v>
      </c>
      <c r="E566" s="707"/>
      <c r="F566" s="707"/>
      <c r="G566" s="6"/>
      <c r="H566" s="551">
        <v>45854</v>
      </c>
      <c r="I566" s="6" t="s">
        <v>71</v>
      </c>
      <c r="J566" s="4" t="s">
        <v>134</v>
      </c>
      <c r="K566" s="511">
        <v>45831</v>
      </c>
      <c r="L566" s="8"/>
      <c r="N566" t="s">
        <v>67</v>
      </c>
      <c r="O566" s="9"/>
      <c r="P566" s="8"/>
      <c r="S566" s="9"/>
      <c r="U566" s="8" t="s">
        <v>67</v>
      </c>
      <c r="V566" t="s">
        <v>75</v>
      </c>
      <c r="W566" s="9" t="s">
        <v>67</v>
      </c>
      <c r="AD566" s="8" t="s">
        <v>74</v>
      </c>
      <c r="AF566" s="13"/>
      <c r="AG566" s="8" t="s">
        <v>74</v>
      </c>
      <c r="AI566" s="13"/>
      <c r="AJ566" t="s">
        <v>74</v>
      </c>
      <c r="AK566" t="s">
        <v>74</v>
      </c>
      <c r="AT566"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0.38124999999999998</v>
      </c>
    </row>
    <row r="567" spans="1:46" x14ac:dyDescent="0.3">
      <c r="A567" s="19">
        <v>340325</v>
      </c>
      <c r="B567" s="19" t="s">
        <v>64</v>
      </c>
      <c r="C567" s="707" t="s">
        <v>86</v>
      </c>
      <c r="D567" s="52" t="s">
        <v>160</v>
      </c>
      <c r="E567" s="707"/>
      <c r="F567" s="707"/>
      <c r="G567" s="6" t="s">
        <v>146</v>
      </c>
      <c r="H567" s="582">
        <v>45862</v>
      </c>
      <c r="I567" s="358" t="s">
        <v>57</v>
      </c>
      <c r="J567" s="4" t="s">
        <v>134</v>
      </c>
      <c r="K567" s="584">
        <v>45834</v>
      </c>
      <c r="L567" s="8" t="s">
        <v>67</v>
      </c>
      <c r="M567" t="s">
        <v>67</v>
      </c>
      <c r="N567" t="s">
        <v>67</v>
      </c>
      <c r="O567" s="9"/>
      <c r="P567" s="8"/>
      <c r="S567" s="9"/>
      <c r="U567" s="8" t="s">
        <v>67</v>
      </c>
      <c r="V567" t="s">
        <v>67</v>
      </c>
      <c r="W567" s="9" t="s">
        <v>67</v>
      </c>
      <c r="AD567" s="8" t="s">
        <v>67</v>
      </c>
      <c r="AF567" s="13"/>
      <c r="AG567" s="8" t="s">
        <v>67</v>
      </c>
      <c r="AI567" s="13"/>
      <c r="AJ567" t="s">
        <v>67</v>
      </c>
      <c r="AK567" t="s">
        <v>67</v>
      </c>
      <c r="AT567"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568" spans="1:46" x14ac:dyDescent="0.3">
      <c r="A568" s="19">
        <v>340425</v>
      </c>
      <c r="B568" s="19" t="s">
        <v>64</v>
      </c>
      <c r="C568" s="707" t="s">
        <v>107</v>
      </c>
      <c r="D568" s="52" t="s">
        <v>137</v>
      </c>
      <c r="E568" s="707"/>
      <c r="F568" s="707"/>
      <c r="G568" s="6" t="s">
        <v>163</v>
      </c>
      <c r="H568" s="582">
        <v>45870</v>
      </c>
      <c r="I568" s="358" t="s">
        <v>57</v>
      </c>
      <c r="J568" s="4" t="s">
        <v>134</v>
      </c>
      <c r="K568" s="584">
        <v>45832</v>
      </c>
      <c r="L568" s="8"/>
      <c r="N568" t="s">
        <v>67</v>
      </c>
      <c r="O568" s="9"/>
      <c r="P568" s="8"/>
      <c r="S568" s="9"/>
      <c r="U568" s="8" t="s">
        <v>67</v>
      </c>
      <c r="V568" t="s">
        <v>67</v>
      </c>
      <c r="W568" s="9" t="s">
        <v>67</v>
      </c>
      <c r="AD568" s="8" t="s">
        <v>67</v>
      </c>
      <c r="AF568" s="13"/>
      <c r="AG568" s="8" t="s">
        <v>67</v>
      </c>
      <c r="AI568" s="13"/>
      <c r="AJ568" t="s">
        <v>67</v>
      </c>
      <c r="AK568" t="s">
        <v>74</v>
      </c>
      <c r="AT568"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0.875</v>
      </c>
    </row>
    <row r="569" spans="1:46" x14ac:dyDescent="0.3">
      <c r="A569" s="627">
        <v>340525</v>
      </c>
      <c r="B569" s="19" t="s">
        <v>68</v>
      </c>
      <c r="C569" s="707" t="s">
        <v>240</v>
      </c>
      <c r="D569" s="52" t="s">
        <v>111</v>
      </c>
      <c r="E569" s="341">
        <v>45876</v>
      </c>
      <c r="F569" s="707"/>
      <c r="G569" s="6" t="s">
        <v>163</v>
      </c>
      <c r="H569" s="551">
        <v>45875</v>
      </c>
      <c r="I569" s="358" t="s">
        <v>71</v>
      </c>
      <c r="J569" s="4" t="s">
        <v>134</v>
      </c>
      <c r="K569" s="511">
        <v>45831</v>
      </c>
      <c r="L569" s="8" t="s">
        <v>67</v>
      </c>
      <c r="M569" t="s">
        <v>67</v>
      </c>
      <c r="N569" t="s">
        <v>67</v>
      </c>
      <c r="O569" s="9"/>
      <c r="P569" s="8"/>
      <c r="S569" s="9"/>
      <c r="U569" s="8" t="s">
        <v>67</v>
      </c>
      <c r="V569" t="s">
        <v>67</v>
      </c>
      <c r="W569" s="444"/>
      <c r="X569" t="s">
        <v>67</v>
      </c>
      <c r="Y569" t="s">
        <v>67</v>
      </c>
      <c r="Z569" t="s">
        <v>67</v>
      </c>
      <c r="AA569" t="s">
        <v>67</v>
      </c>
      <c r="AB569" t="s">
        <v>67</v>
      </c>
      <c r="AD569" s="8" t="s">
        <v>67</v>
      </c>
      <c r="AE569" t="s">
        <v>67</v>
      </c>
      <c r="AF569" s="13"/>
      <c r="AG569" s="8" t="s">
        <v>67</v>
      </c>
      <c r="AI569" s="13"/>
      <c r="AJ569" t="s">
        <v>67</v>
      </c>
      <c r="AK569" t="s">
        <v>67</v>
      </c>
      <c r="AT569"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570" spans="1:46" x14ac:dyDescent="0.3">
      <c r="A570" s="627">
        <v>340625</v>
      </c>
      <c r="B570" s="19" t="s">
        <v>68</v>
      </c>
      <c r="C570" s="707" t="s">
        <v>240</v>
      </c>
      <c r="D570" s="52" t="s">
        <v>111</v>
      </c>
      <c r="E570" s="707"/>
      <c r="F570" s="707"/>
      <c r="G570" s="6" t="s">
        <v>163</v>
      </c>
      <c r="H570" s="582">
        <v>45863</v>
      </c>
      <c r="I570" s="358" t="s">
        <v>57</v>
      </c>
      <c r="J570" s="4" t="s">
        <v>134</v>
      </c>
      <c r="K570" s="511">
        <v>45831</v>
      </c>
      <c r="L570" s="8" t="s">
        <v>67</v>
      </c>
      <c r="M570" t="s">
        <v>67</v>
      </c>
      <c r="N570" t="s">
        <v>67</v>
      </c>
      <c r="O570" s="9"/>
      <c r="P570" s="8"/>
      <c r="S570" s="9"/>
      <c r="U570" s="8" t="s">
        <v>67</v>
      </c>
      <c r="V570" t="s">
        <v>67</v>
      </c>
      <c r="W570" s="444"/>
      <c r="X570" t="s">
        <v>67</v>
      </c>
      <c r="Y570" t="s">
        <v>67</v>
      </c>
      <c r="Z570" t="s">
        <v>67</v>
      </c>
      <c r="AA570" t="s">
        <v>67</v>
      </c>
      <c r="AB570" t="s">
        <v>67</v>
      </c>
      <c r="AD570" s="8" t="s">
        <v>67</v>
      </c>
      <c r="AE570" t="s">
        <v>67</v>
      </c>
      <c r="AF570" s="13"/>
      <c r="AG570" s="8" t="s">
        <v>67</v>
      </c>
      <c r="AI570" s="13"/>
      <c r="AJ570" t="s">
        <v>67</v>
      </c>
      <c r="AK570" t="s">
        <v>67</v>
      </c>
      <c r="AT570"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571" spans="1:46" x14ac:dyDescent="0.3">
      <c r="A571" s="19">
        <v>340725</v>
      </c>
      <c r="B571" s="19" t="s">
        <v>68</v>
      </c>
      <c r="C571" s="707" t="s">
        <v>165</v>
      </c>
      <c r="D571" s="52" t="s">
        <v>78</v>
      </c>
      <c r="E571" s="707"/>
      <c r="F571" s="707"/>
      <c r="G571" s="6" t="s">
        <v>361</v>
      </c>
      <c r="H571" s="551">
        <v>45855</v>
      </c>
      <c r="I571" s="358" t="s">
        <v>71</v>
      </c>
      <c r="J571" s="4" t="s">
        <v>134</v>
      </c>
      <c r="K571" s="584">
        <v>45834</v>
      </c>
      <c r="L571" s="8" t="s">
        <v>362</v>
      </c>
      <c r="N571" t="s">
        <v>67</v>
      </c>
      <c r="O571" s="9"/>
      <c r="P571" s="8"/>
      <c r="S571" s="9"/>
      <c r="U571" s="8" t="s">
        <v>67</v>
      </c>
      <c r="V571" t="s">
        <v>67</v>
      </c>
      <c r="W571" t="s">
        <v>67</v>
      </c>
      <c r="AD571" s="8" t="s">
        <v>67</v>
      </c>
      <c r="AF571" s="13"/>
      <c r="AG571" s="8" t="s">
        <v>67</v>
      </c>
      <c r="AI571" s="13"/>
      <c r="AJ571" t="s">
        <v>67</v>
      </c>
      <c r="AK571" t="s">
        <v>67</v>
      </c>
      <c r="AT571"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572" spans="1:46" x14ac:dyDescent="0.3">
      <c r="A572" s="19">
        <v>340825</v>
      </c>
      <c r="B572" s="19" t="s">
        <v>68</v>
      </c>
      <c r="C572" s="707" t="s">
        <v>165</v>
      </c>
      <c r="D572" s="52" t="s">
        <v>78</v>
      </c>
      <c r="E572" s="707"/>
      <c r="F572" s="707"/>
      <c r="G572" s="6" t="s">
        <v>361</v>
      </c>
      <c r="H572" s="551">
        <v>45855</v>
      </c>
      <c r="I572" s="358" t="s">
        <v>71</v>
      </c>
      <c r="J572" s="4" t="s">
        <v>134</v>
      </c>
      <c r="K572" s="584">
        <v>45834</v>
      </c>
      <c r="L572" s="8" t="s">
        <v>362</v>
      </c>
      <c r="N572" t="s">
        <v>67</v>
      </c>
      <c r="O572" s="9"/>
      <c r="P572" s="8"/>
      <c r="S572" s="9"/>
      <c r="U572" s="8" t="s">
        <v>67</v>
      </c>
      <c r="V572" t="s">
        <v>67</v>
      </c>
      <c r="W572" t="s">
        <v>67</v>
      </c>
      <c r="AD572" s="8" t="s">
        <v>67</v>
      </c>
      <c r="AF572" s="13"/>
      <c r="AG572" s="8" t="s">
        <v>67</v>
      </c>
      <c r="AI572" s="13"/>
      <c r="AJ572" t="s">
        <v>67</v>
      </c>
      <c r="AK572" t="s">
        <v>67</v>
      </c>
      <c r="AT572"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573" spans="1:46" x14ac:dyDescent="0.3">
      <c r="A573" s="19">
        <v>340925</v>
      </c>
      <c r="B573" s="19" t="s">
        <v>68</v>
      </c>
      <c r="C573" s="707" t="s">
        <v>86</v>
      </c>
      <c r="D573" s="52" t="s">
        <v>78</v>
      </c>
      <c r="E573" s="341">
        <v>45876</v>
      </c>
      <c r="F573" s="707"/>
      <c r="G573" s="6" t="s">
        <v>363</v>
      </c>
      <c r="H573" s="551">
        <v>45875</v>
      </c>
      <c r="I573" s="358" t="s">
        <v>71</v>
      </c>
      <c r="J573" s="4" t="s">
        <v>134</v>
      </c>
      <c r="K573" s="584">
        <v>45834</v>
      </c>
      <c r="L573" s="8" t="s">
        <v>67</v>
      </c>
      <c r="M573" t="s">
        <v>67</v>
      </c>
      <c r="N573" t="s">
        <v>67</v>
      </c>
      <c r="O573" s="9"/>
      <c r="P573" s="8"/>
      <c r="S573" s="9"/>
      <c r="U573" s="8" t="s">
        <v>67</v>
      </c>
      <c r="V573" t="s">
        <v>67</v>
      </c>
      <c r="W573" s="9" t="s">
        <v>67</v>
      </c>
      <c r="Y573" t="s">
        <v>364</v>
      </c>
      <c r="AD573" s="8" t="s">
        <v>67</v>
      </c>
      <c r="AF573" s="13"/>
      <c r="AG573" s="8" t="s">
        <v>67</v>
      </c>
      <c r="AI573" s="13"/>
      <c r="AJ573" t="s">
        <v>67</v>
      </c>
      <c r="AK573" t="s">
        <v>67</v>
      </c>
      <c r="AT573"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574" spans="1:46" x14ac:dyDescent="0.3">
      <c r="A574" s="19">
        <v>341025</v>
      </c>
      <c r="B574" s="19" t="s">
        <v>68</v>
      </c>
      <c r="C574" s="707" t="s">
        <v>184</v>
      </c>
      <c r="D574" s="52" t="s">
        <v>78</v>
      </c>
      <c r="E574" s="707"/>
      <c r="F574" s="707"/>
      <c r="G574" s="6" t="s">
        <v>163</v>
      </c>
      <c r="H574" s="582">
        <v>45862</v>
      </c>
      <c r="I574" s="358" t="s">
        <v>57</v>
      </c>
      <c r="J574" s="4" t="s">
        <v>134</v>
      </c>
      <c r="K574" s="584" t="s">
        <v>365</v>
      </c>
      <c r="L574" s="8" t="s">
        <v>362</v>
      </c>
      <c r="N574" t="s">
        <v>67</v>
      </c>
      <c r="O574" s="9"/>
      <c r="P574" s="8"/>
      <c r="S574" s="9"/>
      <c r="U574" s="8" t="s">
        <v>362</v>
      </c>
      <c r="W574" s="9" t="s">
        <v>67</v>
      </c>
      <c r="AD574" s="8" t="s">
        <v>67</v>
      </c>
      <c r="AF574" s="13"/>
      <c r="AG574" s="8" t="s">
        <v>67</v>
      </c>
      <c r="AI574" s="13"/>
      <c r="AJ574" t="s">
        <v>67</v>
      </c>
      <c r="AK574" t="s">
        <v>67</v>
      </c>
      <c r="AT574"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575" spans="1:46" x14ac:dyDescent="0.3">
      <c r="A575" s="19">
        <v>341125</v>
      </c>
      <c r="B575" s="19" t="s">
        <v>68</v>
      </c>
      <c r="C575" s="707" t="s">
        <v>65</v>
      </c>
      <c r="D575" s="52" t="s">
        <v>70</v>
      </c>
      <c r="E575" s="707"/>
      <c r="F575" s="707"/>
      <c r="G575" s="6" t="s">
        <v>163</v>
      </c>
      <c r="H575" s="582">
        <v>45840</v>
      </c>
      <c r="I575" s="358" t="s">
        <v>71</v>
      </c>
      <c r="J575" s="4" t="s">
        <v>366</v>
      </c>
      <c r="K575" s="584">
        <v>45832</v>
      </c>
      <c r="L575" s="8" t="s">
        <v>67</v>
      </c>
      <c r="M575" t="s">
        <v>67</v>
      </c>
      <c r="N575" t="s">
        <v>67</v>
      </c>
      <c r="O575" s="9"/>
      <c r="P575" s="8"/>
      <c r="S575" s="9"/>
      <c r="U575" s="8" t="s">
        <v>67</v>
      </c>
      <c r="V575" t="s">
        <v>67</v>
      </c>
      <c r="W575" s="9" t="s">
        <v>67</v>
      </c>
      <c r="AD575" s="8" t="s">
        <v>67</v>
      </c>
      <c r="AF575" s="13"/>
      <c r="AG575" s="8" t="s">
        <v>67</v>
      </c>
      <c r="AI575" s="13"/>
      <c r="AJ575" t="s">
        <v>74</v>
      </c>
      <c r="AK575" t="s">
        <v>74</v>
      </c>
      <c r="AT575"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v>
      </c>
    </row>
    <row r="576" spans="1:46" x14ac:dyDescent="0.3">
      <c r="A576" s="19">
        <v>341225</v>
      </c>
      <c r="B576" s="19" t="s">
        <v>68</v>
      </c>
      <c r="C576" s="707" t="s">
        <v>65</v>
      </c>
      <c r="D576" s="52" t="s">
        <v>70</v>
      </c>
      <c r="E576" s="341">
        <v>45908</v>
      </c>
      <c r="F576" s="707"/>
      <c r="G576" s="6" t="s">
        <v>163</v>
      </c>
      <c r="H576" s="551">
        <v>45898</v>
      </c>
      <c r="I576" s="358" t="s">
        <v>57</v>
      </c>
      <c r="J576" s="4" t="s">
        <v>134</v>
      </c>
      <c r="K576" s="584">
        <v>45834</v>
      </c>
      <c r="L576" s="8" t="s">
        <v>67</v>
      </c>
      <c r="M576" t="s">
        <v>67</v>
      </c>
      <c r="N576" t="s">
        <v>67</v>
      </c>
      <c r="O576" s="9"/>
      <c r="P576" s="8" t="s">
        <v>67</v>
      </c>
      <c r="Q576" t="s">
        <v>67</v>
      </c>
      <c r="R576" t="s">
        <v>67</v>
      </c>
      <c r="S576" s="9" t="s">
        <v>67</v>
      </c>
      <c r="U576" s="8" t="s">
        <v>67</v>
      </c>
      <c r="V576" t="s">
        <v>67</v>
      </c>
      <c r="W576" s="9" t="s">
        <v>67</v>
      </c>
      <c r="AD576" s="8" t="s">
        <v>67</v>
      </c>
      <c r="AF576" s="13"/>
      <c r="AG576" s="8" t="s">
        <v>67</v>
      </c>
      <c r="AI576" s="13"/>
      <c r="AJ576" t="s">
        <v>67</v>
      </c>
      <c r="AK576" t="s">
        <v>67</v>
      </c>
      <c r="AT576"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577" spans="1:47" x14ac:dyDescent="0.3">
      <c r="A577" s="19">
        <v>341325</v>
      </c>
      <c r="B577" s="19" t="s">
        <v>68</v>
      </c>
      <c r="C577" s="707" t="s">
        <v>220</v>
      </c>
      <c r="D577" s="52" t="s">
        <v>78</v>
      </c>
      <c r="E577" s="707"/>
      <c r="F577" s="707"/>
      <c r="G577" s="6" t="s">
        <v>146</v>
      </c>
      <c r="H577" s="582">
        <v>45856</v>
      </c>
      <c r="I577" s="358" t="s">
        <v>57</v>
      </c>
      <c r="J577" s="4" t="s">
        <v>134</v>
      </c>
      <c r="K577" s="584">
        <v>45834</v>
      </c>
      <c r="L577" s="8"/>
      <c r="N577" t="s">
        <v>67</v>
      </c>
      <c r="O577" s="9"/>
      <c r="P577" s="8" t="s">
        <v>234</v>
      </c>
      <c r="R577" t="s">
        <v>261</v>
      </c>
      <c r="S577" s="9"/>
      <c r="T577" t="s">
        <v>67</v>
      </c>
      <c r="U577" s="8"/>
      <c r="W577" s="9" t="s">
        <v>67</v>
      </c>
      <c r="X577" t="s">
        <v>367</v>
      </c>
      <c r="AA577" t="s">
        <v>67</v>
      </c>
      <c r="AC577" t="s">
        <v>67</v>
      </c>
      <c r="AD577" s="8" t="s">
        <v>67</v>
      </c>
      <c r="AF577" s="13"/>
      <c r="AG577" s="8" t="s">
        <v>67</v>
      </c>
      <c r="AI577" s="13"/>
      <c r="AJ577" t="s">
        <v>67</v>
      </c>
      <c r="AK577" t="s">
        <v>67</v>
      </c>
      <c r="AT577"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578" spans="1:47" x14ac:dyDescent="0.3">
      <c r="A578" s="19">
        <v>341425</v>
      </c>
      <c r="B578" s="19" t="s">
        <v>68</v>
      </c>
      <c r="C578" s="707" t="s">
        <v>141</v>
      </c>
      <c r="D578" s="52" t="s">
        <v>111</v>
      </c>
      <c r="E578" s="341">
        <v>45897</v>
      </c>
      <c r="F578" s="707"/>
      <c r="G578" s="6" t="s">
        <v>146</v>
      </c>
      <c r="H578" s="582">
        <v>45895</v>
      </c>
      <c r="I578" s="358" t="s">
        <v>57</v>
      </c>
      <c r="J578" s="4" t="s">
        <v>134</v>
      </c>
      <c r="K578" s="584">
        <v>45840</v>
      </c>
      <c r="L578" s="8" t="s">
        <v>67</v>
      </c>
      <c r="M578" t="s">
        <v>67</v>
      </c>
      <c r="N578" t="s">
        <v>67</v>
      </c>
      <c r="O578" s="9" t="s">
        <v>67</v>
      </c>
      <c r="P578" s="8"/>
      <c r="S578" s="9"/>
      <c r="T578" t="s">
        <v>67</v>
      </c>
      <c r="U578" s="8" t="s">
        <v>67</v>
      </c>
      <c r="V578" t="s">
        <v>67</v>
      </c>
      <c r="W578" s="9"/>
      <c r="X578" t="s">
        <v>67</v>
      </c>
      <c r="Y578" t="s">
        <v>67</v>
      </c>
      <c r="Z578" t="s">
        <v>67</v>
      </c>
      <c r="AA578" t="s">
        <v>67</v>
      </c>
      <c r="AB578" t="s">
        <v>67</v>
      </c>
      <c r="AD578" s="8" t="s">
        <v>67</v>
      </c>
      <c r="AE578" t="s">
        <v>67</v>
      </c>
      <c r="AF578" s="13"/>
      <c r="AG578" s="8" t="s">
        <v>67</v>
      </c>
      <c r="AI578" s="13"/>
      <c r="AJ578" t="s">
        <v>67</v>
      </c>
      <c r="AK578" t="s">
        <v>67</v>
      </c>
      <c r="AT578"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579" spans="1:47" x14ac:dyDescent="0.3">
      <c r="A579" s="19">
        <v>341525</v>
      </c>
      <c r="B579" s="19" t="s">
        <v>68</v>
      </c>
      <c r="C579" s="707" t="s">
        <v>90</v>
      </c>
      <c r="D579" s="52" t="s">
        <v>111</v>
      </c>
      <c r="E579" s="341">
        <v>45897</v>
      </c>
      <c r="F579" s="707"/>
      <c r="G579" s="551" t="s">
        <v>163</v>
      </c>
      <c r="H579" s="582">
        <v>45898</v>
      </c>
      <c r="I579" s="358" t="s">
        <v>57</v>
      </c>
      <c r="J579" s="4" t="s">
        <v>134</v>
      </c>
      <c r="K579" s="584">
        <v>45832</v>
      </c>
      <c r="L579" s="8" t="s">
        <v>67</v>
      </c>
      <c r="M579" t="s">
        <v>67</v>
      </c>
      <c r="N579" t="s">
        <v>67</v>
      </c>
      <c r="O579" s="444"/>
      <c r="P579" s="8" t="s">
        <v>67</v>
      </c>
      <c r="Q579" t="s">
        <v>67</v>
      </c>
      <c r="R579" t="s">
        <v>67</v>
      </c>
      <c r="S579" s="9" t="s">
        <v>67</v>
      </c>
      <c r="U579" s="8" t="s">
        <v>362</v>
      </c>
      <c r="W579" s="9" t="s">
        <v>67</v>
      </c>
      <c r="AD579" s="8" t="s">
        <v>67</v>
      </c>
      <c r="AE579" t="s">
        <v>67</v>
      </c>
      <c r="AF579" s="13"/>
      <c r="AG579" s="8" t="s">
        <v>67</v>
      </c>
      <c r="AH579" t="s">
        <v>67</v>
      </c>
      <c r="AI579" s="13"/>
      <c r="AJ579" t="s">
        <v>67</v>
      </c>
      <c r="AK579" t="s">
        <v>67</v>
      </c>
      <c r="AT579"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c r="AU579" s="309">
        <v>45877</v>
      </c>
    </row>
    <row r="580" spans="1:47" x14ac:dyDescent="0.3">
      <c r="A580" s="19">
        <v>341625</v>
      </c>
      <c r="B580" s="19" t="s">
        <v>68</v>
      </c>
      <c r="C580" s="707" t="s">
        <v>240</v>
      </c>
      <c r="D580" s="52" t="s">
        <v>111</v>
      </c>
      <c r="E580" s="707"/>
      <c r="F580" s="707"/>
      <c r="G580" s="6" t="s">
        <v>163</v>
      </c>
      <c r="H580" s="582">
        <v>45863</v>
      </c>
      <c r="I580" s="358" t="s">
        <v>57</v>
      </c>
      <c r="J580" s="4" t="s">
        <v>134</v>
      </c>
      <c r="K580" s="584">
        <v>45832</v>
      </c>
      <c r="L580" s="8" t="s">
        <v>67</v>
      </c>
      <c r="M580" t="s">
        <v>67</v>
      </c>
      <c r="N580" t="s">
        <v>67</v>
      </c>
      <c r="O580" s="9"/>
      <c r="P580" s="8"/>
      <c r="S580" s="9"/>
      <c r="U580" s="8" t="s">
        <v>67</v>
      </c>
      <c r="V580" t="s">
        <v>67</v>
      </c>
      <c r="W580" s="444"/>
      <c r="X580" t="s">
        <v>67</v>
      </c>
      <c r="Y580" t="s">
        <v>67</v>
      </c>
      <c r="Z580" t="s">
        <v>67</v>
      </c>
      <c r="AA580" t="s">
        <v>67</v>
      </c>
      <c r="AB580" t="s">
        <v>67</v>
      </c>
      <c r="AD580" s="8" t="s">
        <v>67</v>
      </c>
      <c r="AE580" t="s">
        <v>67</v>
      </c>
      <c r="AF580" s="13"/>
      <c r="AG580" s="8" t="s">
        <v>67</v>
      </c>
      <c r="AI580" s="13"/>
      <c r="AJ580" t="s">
        <v>67</v>
      </c>
      <c r="AK580" t="s">
        <v>67</v>
      </c>
      <c r="AT580"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581" spans="1:47" x14ac:dyDescent="0.3">
      <c r="A581" s="19">
        <v>341725</v>
      </c>
      <c r="B581" s="19" t="s">
        <v>68</v>
      </c>
      <c r="C581" s="707" t="s">
        <v>117</v>
      </c>
      <c r="D581" s="52" t="s">
        <v>78</v>
      </c>
      <c r="E581" s="341">
        <v>45882</v>
      </c>
      <c r="F581" s="707"/>
      <c r="G581" s="6" t="s">
        <v>146</v>
      </c>
      <c r="H581" s="582">
        <v>45880</v>
      </c>
      <c r="I581" s="358" t="s">
        <v>57</v>
      </c>
      <c r="J581" s="4"/>
      <c r="K581" s="4"/>
      <c r="L581" s="8"/>
      <c r="O581" s="9"/>
      <c r="P581" s="8"/>
      <c r="S581" s="9"/>
      <c r="U581" s="8"/>
      <c r="W581" s="9"/>
      <c r="AD581" s="8"/>
      <c r="AF581" s="13"/>
      <c r="AG581" s="8"/>
      <c r="AI581" s="13"/>
      <c r="AJ581" t="s">
        <v>67</v>
      </c>
      <c r="AK581" t="s">
        <v>67</v>
      </c>
      <c r="AT581"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582" spans="1:47" x14ac:dyDescent="0.3">
      <c r="A582" s="19">
        <v>341825</v>
      </c>
      <c r="B582" s="19" t="s">
        <v>68</v>
      </c>
      <c r="C582" s="707" t="s">
        <v>98</v>
      </c>
      <c r="D582" s="52" t="s">
        <v>70</v>
      </c>
      <c r="E582" s="707"/>
      <c r="F582" s="707"/>
      <c r="G582" s="6" t="s">
        <v>163</v>
      </c>
      <c r="H582" s="551">
        <v>45831</v>
      </c>
      <c r="I582" s="358" t="s">
        <v>71</v>
      </c>
      <c r="J582" s="4"/>
      <c r="K582" s="4"/>
      <c r="L582" s="8"/>
      <c r="O582" s="9"/>
      <c r="P582" s="8"/>
      <c r="S582" s="9"/>
      <c r="U582" s="8"/>
      <c r="W582" s="9"/>
      <c r="AD582" s="8"/>
      <c r="AF582" s="13"/>
      <c r="AG582" s="8"/>
      <c r="AI582" s="13"/>
      <c r="AT582"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583" spans="1:47" x14ac:dyDescent="0.3">
      <c r="A583" s="19">
        <v>341925</v>
      </c>
      <c r="B583" s="19" t="s">
        <v>68</v>
      </c>
      <c r="C583" s="707" t="s">
        <v>98</v>
      </c>
      <c r="D583" s="52" t="s">
        <v>70</v>
      </c>
      <c r="E583" s="707"/>
      <c r="F583" s="707"/>
      <c r="G583" s="6" t="s">
        <v>146</v>
      </c>
      <c r="H583" s="551">
        <v>45831</v>
      </c>
      <c r="I583" s="358" t="s">
        <v>71</v>
      </c>
      <c r="J583" s="4"/>
      <c r="K583" s="4"/>
      <c r="L583" s="8"/>
      <c r="O583" s="9"/>
      <c r="P583" s="8"/>
      <c r="S583" s="9"/>
      <c r="U583" s="8"/>
      <c r="W583" s="9"/>
      <c r="AD583" s="8"/>
      <c r="AF583" s="13"/>
      <c r="AG583" s="8"/>
      <c r="AI583" s="13"/>
      <c r="AT583"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584" spans="1:47" x14ac:dyDescent="0.3">
      <c r="A584" s="19">
        <v>342025</v>
      </c>
      <c r="B584" s="19" t="s">
        <v>68</v>
      </c>
      <c r="C584" s="707" t="s">
        <v>171</v>
      </c>
      <c r="D584" s="52" t="s">
        <v>70</v>
      </c>
      <c r="E584" s="707"/>
      <c r="F584" s="707"/>
      <c r="G584" s="6" t="s">
        <v>146</v>
      </c>
      <c r="H584" s="551">
        <v>45831</v>
      </c>
      <c r="I584" s="358" t="s">
        <v>71</v>
      </c>
      <c r="J584" s="4"/>
      <c r="K584" s="4"/>
      <c r="L584" s="8"/>
      <c r="O584" s="9"/>
      <c r="P584" s="8"/>
      <c r="S584" s="9"/>
      <c r="U584" s="8"/>
      <c r="W584" s="9"/>
      <c r="AD584" s="8"/>
      <c r="AF584" s="13"/>
      <c r="AG584" s="8"/>
      <c r="AI584" s="13"/>
      <c r="AT584"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585" spans="1:47" x14ac:dyDescent="0.3">
      <c r="A585" s="51">
        <v>342125</v>
      </c>
      <c r="B585" s="51" t="s">
        <v>68</v>
      </c>
      <c r="C585" s="52" t="s">
        <v>98</v>
      </c>
      <c r="D585" s="52" t="s">
        <v>70</v>
      </c>
      <c r="E585" s="52"/>
      <c r="F585" s="52"/>
      <c r="G585" s="340" t="s">
        <v>146</v>
      </c>
      <c r="H585" s="551">
        <v>45831</v>
      </c>
      <c r="I585" s="358" t="s">
        <v>71</v>
      </c>
      <c r="J585" s="4"/>
      <c r="K585" s="4"/>
      <c r="L585" s="8"/>
      <c r="O585" s="9"/>
      <c r="P585" s="8"/>
      <c r="S585" s="9"/>
      <c r="U585" s="8"/>
      <c r="W585" s="9"/>
      <c r="AD585" s="8"/>
      <c r="AF585" s="13"/>
      <c r="AG585" s="8"/>
      <c r="AI585" s="13"/>
      <c r="AT585"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586" spans="1:47" x14ac:dyDescent="0.3">
      <c r="A586" s="51">
        <v>342225</v>
      </c>
      <c r="B586" s="51" t="s">
        <v>68</v>
      </c>
      <c r="C586" s="52" t="s">
        <v>98</v>
      </c>
      <c r="D586" s="52" t="s">
        <v>70</v>
      </c>
      <c r="E586" s="52"/>
      <c r="F586" s="52"/>
      <c r="G586" s="340" t="s">
        <v>146</v>
      </c>
      <c r="H586" s="551">
        <v>45831</v>
      </c>
      <c r="I586" s="358" t="s">
        <v>71</v>
      </c>
      <c r="J586" s="4"/>
      <c r="K586" s="4"/>
      <c r="L586" s="8"/>
      <c r="O586" s="9"/>
      <c r="P586" s="8"/>
      <c r="S586" s="9"/>
      <c r="U586" s="8"/>
      <c r="W586" s="9"/>
      <c r="AD586" s="8"/>
      <c r="AF586" s="13"/>
      <c r="AG586" s="8"/>
      <c r="AI586" s="13"/>
      <c r="AT586"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587" spans="1:47" x14ac:dyDescent="0.3">
      <c r="A587" s="19">
        <v>342325</v>
      </c>
      <c r="B587" s="19" t="s">
        <v>64</v>
      </c>
      <c r="C587" s="707" t="s">
        <v>84</v>
      </c>
      <c r="D587" s="52" t="s">
        <v>87</v>
      </c>
      <c r="E587" s="341">
        <v>45875</v>
      </c>
      <c r="F587" s="707"/>
      <c r="G587" s="6" t="s">
        <v>163</v>
      </c>
      <c r="H587" s="582">
        <v>45877</v>
      </c>
      <c r="I587" s="358" t="s">
        <v>57</v>
      </c>
      <c r="J587" s="4" t="s">
        <v>134</v>
      </c>
      <c r="K587" s="584">
        <v>45834</v>
      </c>
      <c r="L587" s="8" t="s">
        <v>67</v>
      </c>
      <c r="M587" t="s">
        <v>67</v>
      </c>
      <c r="N587" t="s">
        <v>67</v>
      </c>
      <c r="O587" s="9" t="s">
        <v>67</v>
      </c>
      <c r="P587" s="8"/>
      <c r="Q587" t="s">
        <v>109</v>
      </c>
      <c r="S587" s="9"/>
      <c r="T587" t="s">
        <v>67</v>
      </c>
      <c r="U587" s="8" t="s">
        <v>67</v>
      </c>
      <c r="V587" t="s">
        <v>67</v>
      </c>
      <c r="W587" s="444"/>
      <c r="X587" t="s">
        <v>67</v>
      </c>
      <c r="Y587" t="s">
        <v>67</v>
      </c>
      <c r="Z587" t="s">
        <v>67</v>
      </c>
      <c r="AA587" t="s">
        <v>67</v>
      </c>
      <c r="AB587" t="s">
        <v>67</v>
      </c>
      <c r="AD587" s="8" t="s">
        <v>67</v>
      </c>
      <c r="AE587" t="s">
        <v>67</v>
      </c>
      <c r="AF587" s="13"/>
      <c r="AG587" s="8" t="s">
        <v>67</v>
      </c>
      <c r="AI587" s="13"/>
      <c r="AJ587" t="s">
        <v>67</v>
      </c>
      <c r="AK587" t="s">
        <v>67</v>
      </c>
      <c r="AT587"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588" spans="1:47" x14ac:dyDescent="0.3">
      <c r="A588" s="19">
        <v>342425</v>
      </c>
      <c r="B588" s="19" t="s">
        <v>64</v>
      </c>
      <c r="C588" s="707" t="s">
        <v>84</v>
      </c>
      <c r="D588" s="52" t="s">
        <v>116</v>
      </c>
      <c r="E588" s="341">
        <v>45881</v>
      </c>
      <c r="F588" s="707"/>
      <c r="G588" s="6" t="s">
        <v>368</v>
      </c>
      <c r="H588" s="582">
        <v>45877</v>
      </c>
      <c r="I588" s="358" t="s">
        <v>57</v>
      </c>
      <c r="J588" s="4" t="s">
        <v>134</v>
      </c>
      <c r="K588" s="584">
        <v>45834</v>
      </c>
      <c r="L588" s="8" t="s">
        <v>67</v>
      </c>
      <c r="M588" t="s">
        <v>67</v>
      </c>
      <c r="N588" t="s">
        <v>67</v>
      </c>
      <c r="O588" s="9" t="s">
        <v>67</v>
      </c>
      <c r="P588" s="8"/>
      <c r="S588" s="9"/>
      <c r="T588" t="s">
        <v>67</v>
      </c>
      <c r="U588" s="8" t="s">
        <v>67</v>
      </c>
      <c r="V588" t="s">
        <v>67</v>
      </c>
      <c r="W588" s="444"/>
      <c r="X588" t="s">
        <v>67</v>
      </c>
      <c r="Y588" t="s">
        <v>67</v>
      </c>
      <c r="Z588" t="s">
        <v>67</v>
      </c>
      <c r="AA588" t="s">
        <v>67</v>
      </c>
      <c r="AB588" t="s">
        <v>67</v>
      </c>
      <c r="AD588" s="8" t="s">
        <v>67</v>
      </c>
      <c r="AE588" t="s">
        <v>67</v>
      </c>
      <c r="AF588" s="13"/>
      <c r="AG588" s="8" t="s">
        <v>67</v>
      </c>
      <c r="AI588" s="13"/>
      <c r="AJ588" t="s">
        <v>67</v>
      </c>
      <c r="AK588" t="s">
        <v>67</v>
      </c>
      <c r="AT588"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589" spans="1:47" x14ac:dyDescent="0.3">
      <c r="A589" s="19">
        <v>342525</v>
      </c>
      <c r="B589" s="19" t="s">
        <v>64</v>
      </c>
      <c r="C589" s="707" t="s">
        <v>100</v>
      </c>
      <c r="D589" s="707" t="s">
        <v>111</v>
      </c>
      <c r="E589" s="341">
        <v>45895</v>
      </c>
      <c r="F589" s="707"/>
      <c r="G589" s="6" t="s">
        <v>163</v>
      </c>
      <c r="H589" s="582">
        <v>45896</v>
      </c>
      <c r="I589" s="358" t="s">
        <v>57</v>
      </c>
      <c r="J589" s="4" t="s">
        <v>134</v>
      </c>
      <c r="K589" s="584">
        <v>45834</v>
      </c>
      <c r="L589" s="8" t="s">
        <v>67</v>
      </c>
      <c r="M589" t="s">
        <v>67</v>
      </c>
      <c r="N589" t="s">
        <v>67</v>
      </c>
      <c r="O589" s="9"/>
      <c r="P589" s="8" t="s">
        <v>369</v>
      </c>
      <c r="S589" s="9"/>
      <c r="U589" s="8"/>
      <c r="V589" t="s">
        <v>109</v>
      </c>
      <c r="W589" s="9" t="s">
        <v>67</v>
      </c>
      <c r="AD589" s="8" t="s">
        <v>67</v>
      </c>
      <c r="AF589" s="13"/>
      <c r="AG589" s="8" t="s">
        <v>67</v>
      </c>
      <c r="AI589" s="13"/>
      <c r="AJ589" t="s">
        <v>67</v>
      </c>
      <c r="AK589" t="s">
        <v>67</v>
      </c>
      <c r="AT589"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590" spans="1:47" x14ac:dyDescent="0.3">
      <c r="A590" s="51">
        <v>342625</v>
      </c>
      <c r="B590" s="51"/>
      <c r="C590" s="52" t="s">
        <v>86</v>
      </c>
      <c r="D590" s="52" t="s">
        <v>70</v>
      </c>
      <c r="E590" s="52"/>
      <c r="F590" s="52"/>
      <c r="G590" s="340" t="s">
        <v>146</v>
      </c>
      <c r="H590" s="596">
        <v>45863</v>
      </c>
      <c r="I590" s="358" t="s">
        <v>57</v>
      </c>
      <c r="J590" s="4" t="s">
        <v>134</v>
      </c>
      <c r="K590" s="584">
        <v>45834</v>
      </c>
      <c r="L590" s="8" t="s">
        <v>67</v>
      </c>
      <c r="M590" t="s">
        <v>67</v>
      </c>
      <c r="N590" t="s">
        <v>67</v>
      </c>
      <c r="O590" s="9"/>
      <c r="P590" s="8"/>
      <c r="S590" s="9"/>
      <c r="T590" t="s">
        <v>109</v>
      </c>
      <c r="U590" s="8" t="s">
        <v>251</v>
      </c>
      <c r="W590" s="9" t="s">
        <v>67</v>
      </c>
      <c r="AD590" s="8" t="s">
        <v>67</v>
      </c>
      <c r="AF590" s="13"/>
      <c r="AG590" s="8" t="s">
        <v>67</v>
      </c>
      <c r="AI590" s="13"/>
      <c r="AJ590" t="s">
        <v>67</v>
      </c>
      <c r="AK590" t="s">
        <v>67</v>
      </c>
      <c r="AT590"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591" spans="1:47" x14ac:dyDescent="0.3">
      <c r="A591" s="19">
        <v>342725</v>
      </c>
      <c r="B591" s="19" t="s">
        <v>64</v>
      </c>
      <c r="C591" s="707" t="s">
        <v>165</v>
      </c>
      <c r="D591" s="52" t="s">
        <v>370</v>
      </c>
      <c r="E591" s="341">
        <v>45880</v>
      </c>
      <c r="F591" s="707"/>
      <c r="G591" s="6"/>
      <c r="H591" s="6" t="s">
        <v>163</v>
      </c>
      <c r="I591" s="358" t="s">
        <v>71</v>
      </c>
      <c r="J591" s="4" t="s">
        <v>134</v>
      </c>
      <c r="K591" s="584">
        <v>45840</v>
      </c>
      <c r="L591" s="8" t="s">
        <v>67</v>
      </c>
      <c r="M591" t="s">
        <v>67</v>
      </c>
      <c r="N591" t="s">
        <v>67</v>
      </c>
      <c r="O591" s="9"/>
      <c r="P591" s="8"/>
      <c r="S591" s="9"/>
      <c r="U591" s="8" t="s">
        <v>67</v>
      </c>
      <c r="V591" t="s">
        <v>67</v>
      </c>
      <c r="W591" s="9" t="s">
        <v>67</v>
      </c>
      <c r="AD591" s="8" t="s">
        <v>67</v>
      </c>
      <c r="AE591" t="s">
        <v>67</v>
      </c>
      <c r="AF591" s="13"/>
      <c r="AG591" s="8" t="s">
        <v>67</v>
      </c>
      <c r="AI591" s="13"/>
      <c r="AJ591" t="s">
        <v>67</v>
      </c>
      <c r="AK591" t="s">
        <v>67</v>
      </c>
      <c r="AT591"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592" spans="1:47" x14ac:dyDescent="0.3">
      <c r="A592" s="19">
        <v>342825</v>
      </c>
      <c r="B592" s="19" t="s">
        <v>64</v>
      </c>
      <c r="C592" s="707" t="s">
        <v>84</v>
      </c>
      <c r="D592" s="52" t="s">
        <v>81</v>
      </c>
      <c r="E592" s="341">
        <v>45883</v>
      </c>
      <c r="F592" s="707"/>
      <c r="G592" s="6" t="s">
        <v>146</v>
      </c>
      <c r="H592" s="551">
        <v>45881</v>
      </c>
      <c r="I592" s="358" t="s">
        <v>57</v>
      </c>
      <c r="J592" s="4" t="s">
        <v>134</v>
      </c>
      <c r="K592" s="584">
        <v>45840</v>
      </c>
      <c r="L592" s="8" t="s">
        <v>67</v>
      </c>
      <c r="M592" t="s">
        <v>67</v>
      </c>
      <c r="N592" t="s">
        <v>67</v>
      </c>
      <c r="O592" s="9"/>
      <c r="P592" s="8"/>
      <c r="S592" s="9"/>
      <c r="U592" s="8" t="s">
        <v>67</v>
      </c>
      <c r="V592" t="s">
        <v>67</v>
      </c>
      <c r="W592" s="9"/>
      <c r="X592" t="s">
        <v>67</v>
      </c>
      <c r="Y592" t="s">
        <v>67</v>
      </c>
      <c r="Z592" t="s">
        <v>67</v>
      </c>
      <c r="AA592" t="s">
        <v>67</v>
      </c>
      <c r="AB592" t="s">
        <v>67</v>
      </c>
      <c r="AD592" s="8" t="s">
        <v>67</v>
      </c>
      <c r="AE592" t="s">
        <v>67</v>
      </c>
      <c r="AF592" s="13"/>
      <c r="AG592" s="8" t="s">
        <v>67</v>
      </c>
      <c r="AI592" s="13"/>
      <c r="AJ592" t="s">
        <v>74</v>
      </c>
      <c r="AK592" t="s">
        <v>74</v>
      </c>
      <c r="AT592"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0.8666666666666667</v>
      </c>
    </row>
    <row r="593" spans="1:46" x14ac:dyDescent="0.3">
      <c r="A593" s="19">
        <v>342925</v>
      </c>
      <c r="B593" s="19" t="s">
        <v>64</v>
      </c>
      <c r="C593" s="707" t="s">
        <v>100</v>
      </c>
      <c r="D593" s="52">
        <v>24</v>
      </c>
      <c r="E593" s="707"/>
      <c r="F593" s="707"/>
      <c r="G593" s="6" t="s">
        <v>163</v>
      </c>
      <c r="H593" s="582">
        <v>45854</v>
      </c>
      <c r="I593" s="358" t="s">
        <v>57</v>
      </c>
      <c r="J593" s="4" t="s">
        <v>134</v>
      </c>
      <c r="K593" s="584">
        <v>45840</v>
      </c>
      <c r="L593" s="8"/>
      <c r="N593" t="s">
        <v>67</v>
      </c>
      <c r="O593" s="9"/>
      <c r="P593" s="8" t="s">
        <v>371</v>
      </c>
      <c r="S593" s="9"/>
      <c r="U593" s="8"/>
      <c r="W593" s="9" t="s">
        <v>67</v>
      </c>
      <c r="AD593" s="8" t="s">
        <v>67</v>
      </c>
      <c r="AF593" s="13"/>
      <c r="AG593" s="8" t="s">
        <v>67</v>
      </c>
      <c r="AI593" s="13"/>
      <c r="AJ593" t="s">
        <v>67</v>
      </c>
      <c r="AK593" t="s">
        <v>67</v>
      </c>
      <c r="AT593"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594" spans="1:46" x14ac:dyDescent="0.3">
      <c r="A594" s="19">
        <v>343025</v>
      </c>
      <c r="B594" s="19" t="s">
        <v>68</v>
      </c>
      <c r="C594" s="707" t="s">
        <v>86</v>
      </c>
      <c r="D594" s="52" t="s">
        <v>94</v>
      </c>
      <c r="E594" s="707"/>
      <c r="F594" s="707"/>
      <c r="G594" s="6" t="s">
        <v>163</v>
      </c>
      <c r="H594" s="582">
        <v>45870</v>
      </c>
      <c r="I594" s="358" t="s">
        <v>57</v>
      </c>
      <c r="J594" s="4" t="s">
        <v>134</v>
      </c>
      <c r="K594" s="584">
        <v>45840</v>
      </c>
      <c r="L594" s="8" t="s">
        <v>67</v>
      </c>
      <c r="M594" t="s">
        <v>67</v>
      </c>
      <c r="N594" t="s">
        <v>67</v>
      </c>
      <c r="O594" s="9"/>
      <c r="P594" s="8"/>
      <c r="S594" s="9"/>
      <c r="U594" s="8" t="s">
        <v>67</v>
      </c>
      <c r="V594" t="s">
        <v>67</v>
      </c>
      <c r="W594" s="9" t="s">
        <v>67</v>
      </c>
      <c r="AD594" s="8" t="s">
        <v>67</v>
      </c>
      <c r="AF594" s="13"/>
      <c r="AG594" s="8" t="s">
        <v>67</v>
      </c>
      <c r="AI594" s="13"/>
      <c r="AJ594" t="s">
        <v>67</v>
      </c>
      <c r="AK594" t="s">
        <v>67</v>
      </c>
      <c r="AT594"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595" spans="1:46" x14ac:dyDescent="0.3">
      <c r="A595" s="19">
        <v>343125</v>
      </c>
      <c r="B595" s="19" t="s">
        <v>68</v>
      </c>
      <c r="C595" s="707" t="s">
        <v>65</v>
      </c>
      <c r="D595" s="52" t="s">
        <v>70</v>
      </c>
      <c r="E595" s="341">
        <v>45898</v>
      </c>
      <c r="F595" s="707"/>
      <c r="G595" s="6" t="s">
        <v>71</v>
      </c>
      <c r="H595" s="6" t="s">
        <v>359</v>
      </c>
      <c r="I595" s="686" t="s">
        <v>71</v>
      </c>
      <c r="J595" s="4" t="s">
        <v>134</v>
      </c>
      <c r="K595" s="584">
        <v>45840</v>
      </c>
      <c r="L595" s="8" t="s">
        <v>67</v>
      </c>
      <c r="M595" t="s">
        <v>67</v>
      </c>
      <c r="N595" t="s">
        <v>67</v>
      </c>
      <c r="O595" s="9"/>
      <c r="P595" s="8"/>
      <c r="S595" s="9"/>
      <c r="U595" s="8" t="s">
        <v>67</v>
      </c>
      <c r="V595" t="s">
        <v>67</v>
      </c>
      <c r="W595" s="9" t="s">
        <v>372</v>
      </c>
      <c r="AD595" s="8" t="s">
        <v>67</v>
      </c>
      <c r="AE595" t="s">
        <v>67</v>
      </c>
      <c r="AF595" s="13"/>
      <c r="AG595" s="8" t="s">
        <v>67</v>
      </c>
      <c r="AI595" s="13"/>
      <c r="AJ595" t="s">
        <v>67</v>
      </c>
      <c r="AK595" t="s">
        <v>67</v>
      </c>
      <c r="AT595"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596" spans="1:46" x14ac:dyDescent="0.3">
      <c r="A596" s="19">
        <v>343225</v>
      </c>
      <c r="B596" s="19" t="s">
        <v>68</v>
      </c>
      <c r="C596" s="707" t="s">
        <v>65</v>
      </c>
      <c r="D596" s="52" t="s">
        <v>70</v>
      </c>
      <c r="E596" s="341">
        <v>45898</v>
      </c>
      <c r="F596" s="707"/>
      <c r="G596" s="6" t="s">
        <v>146</v>
      </c>
      <c r="H596" s="551">
        <v>45898</v>
      </c>
      <c r="I596" s="358" t="s">
        <v>57</v>
      </c>
      <c r="J596" s="4" t="s">
        <v>134</v>
      </c>
      <c r="K596" s="584">
        <v>45840</v>
      </c>
      <c r="L596" s="8" t="s">
        <v>67</v>
      </c>
      <c r="M596" t="s">
        <v>67</v>
      </c>
      <c r="N596" t="s">
        <v>67</v>
      </c>
      <c r="O596" s="9"/>
      <c r="P596" s="8"/>
      <c r="S596" s="9"/>
      <c r="U596" s="8" t="s">
        <v>67</v>
      </c>
      <c r="V596" t="s">
        <v>67</v>
      </c>
      <c r="W596" s="9" t="s">
        <v>67</v>
      </c>
      <c r="AD596" s="8" t="s">
        <v>67</v>
      </c>
      <c r="AF596" s="13"/>
      <c r="AG596" s="8" t="s">
        <v>67</v>
      </c>
      <c r="AI596" s="13"/>
      <c r="AJ596" t="s">
        <v>67</v>
      </c>
      <c r="AK596" t="s">
        <v>67</v>
      </c>
      <c r="AT596"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597" spans="1:46" x14ac:dyDescent="0.3">
      <c r="A597" s="19">
        <v>343325</v>
      </c>
      <c r="B597" s="19" t="s">
        <v>64</v>
      </c>
      <c r="C597" s="707" t="s">
        <v>98</v>
      </c>
      <c r="D597" s="52" t="s">
        <v>160</v>
      </c>
      <c r="E597" s="707"/>
      <c r="F597" s="707"/>
      <c r="G597" s="6" t="s">
        <v>145</v>
      </c>
      <c r="H597" s="551">
        <v>45853</v>
      </c>
      <c r="I597" s="358" t="s">
        <v>71</v>
      </c>
      <c r="J597" s="4" t="s">
        <v>134</v>
      </c>
      <c r="K597" s="584">
        <v>45840</v>
      </c>
      <c r="L597" s="8"/>
      <c r="N597" t="s">
        <v>67</v>
      </c>
      <c r="O597" s="9"/>
      <c r="P597" s="8"/>
      <c r="S597" s="9"/>
      <c r="U597" s="8"/>
      <c r="W597" s="9"/>
      <c r="AD597" s="8"/>
      <c r="AF597" s="13"/>
      <c r="AG597" s="8"/>
      <c r="AI597" s="13"/>
      <c r="AN597" t="s">
        <v>268</v>
      </c>
      <c r="AT597"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598" spans="1:46" x14ac:dyDescent="0.3">
      <c r="A598" s="19">
        <v>343425</v>
      </c>
      <c r="B598" s="19" t="s">
        <v>64</v>
      </c>
      <c r="C598" s="707" t="s">
        <v>86</v>
      </c>
      <c r="D598" s="52" t="s">
        <v>70</v>
      </c>
      <c r="E598" s="707"/>
      <c r="F598" s="707"/>
      <c r="G598" s="6" t="s">
        <v>146</v>
      </c>
      <c r="H598" s="582">
        <v>45863</v>
      </c>
      <c r="I598" s="358" t="s">
        <v>57</v>
      </c>
      <c r="J598" s="4" t="s">
        <v>134</v>
      </c>
      <c r="K598" s="584">
        <v>45840</v>
      </c>
      <c r="L598" s="8" t="s">
        <v>251</v>
      </c>
      <c r="N598" t="s">
        <v>67</v>
      </c>
      <c r="O598" s="9"/>
      <c r="P598" s="8"/>
      <c r="S598" s="9"/>
      <c r="U598" s="8" t="s">
        <v>67</v>
      </c>
      <c r="V598" t="s">
        <v>67</v>
      </c>
      <c r="W598" s="9" t="s">
        <v>67</v>
      </c>
      <c r="Y598" t="s">
        <v>257</v>
      </c>
      <c r="AD598" s="8" t="s">
        <v>67</v>
      </c>
      <c r="AF598" s="13"/>
      <c r="AG598" s="8" t="s">
        <v>67</v>
      </c>
      <c r="AI598" s="13"/>
      <c r="AJ598" t="s">
        <v>67</v>
      </c>
      <c r="AK598" t="s">
        <v>67</v>
      </c>
      <c r="AT598"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599" spans="1:46" x14ac:dyDescent="0.3">
      <c r="A599" s="19">
        <v>343525</v>
      </c>
      <c r="B599" s="19" t="s">
        <v>64</v>
      </c>
      <c r="C599" s="707" t="s">
        <v>98</v>
      </c>
      <c r="D599" s="52" t="s">
        <v>70</v>
      </c>
      <c r="E599" s="707"/>
      <c r="F599" s="707"/>
      <c r="G599" s="6" t="s">
        <v>145</v>
      </c>
      <c r="H599" s="551">
        <v>45853</v>
      </c>
      <c r="I599" s="358" t="s">
        <v>71</v>
      </c>
      <c r="J599" s="4" t="s">
        <v>134</v>
      </c>
      <c r="K599" s="584">
        <v>45840</v>
      </c>
      <c r="L599" s="8"/>
      <c r="N599" t="s">
        <v>67</v>
      </c>
      <c r="O599" s="9"/>
      <c r="P599" s="8"/>
      <c r="S599" s="9"/>
      <c r="U599" s="8"/>
      <c r="W599" s="9"/>
      <c r="AD599" s="8"/>
      <c r="AF599" s="13"/>
      <c r="AG599" s="8"/>
      <c r="AI599" s="13"/>
      <c r="AT599"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600" spans="1:46" x14ac:dyDescent="0.3">
      <c r="A600" s="19">
        <v>343625</v>
      </c>
      <c r="B600" s="19" t="s">
        <v>64</v>
      </c>
      <c r="C600" s="707" t="s">
        <v>65</v>
      </c>
      <c r="D600" s="52" t="s">
        <v>139</v>
      </c>
      <c r="E600" s="341">
        <v>45888</v>
      </c>
      <c r="F600" s="707"/>
      <c r="G600" s="6" t="s">
        <v>145</v>
      </c>
      <c r="H600" s="582">
        <v>45877</v>
      </c>
      <c r="I600" s="358" t="s">
        <v>57</v>
      </c>
      <c r="J600" s="4" t="s">
        <v>134</v>
      </c>
      <c r="K600" s="584">
        <v>45840</v>
      </c>
      <c r="L600" s="8" t="s">
        <v>67</v>
      </c>
      <c r="M600" t="s">
        <v>67</v>
      </c>
      <c r="N600" t="s">
        <v>67</v>
      </c>
      <c r="O600" s="9"/>
      <c r="P600" s="8"/>
      <c r="S600" s="9"/>
      <c r="U600" s="8" t="s">
        <v>67</v>
      </c>
      <c r="V600" t="s">
        <v>67</v>
      </c>
      <c r="W600" s="9" t="s">
        <v>67</v>
      </c>
      <c r="AD600" s="8" t="s">
        <v>67</v>
      </c>
      <c r="AF600" s="13"/>
      <c r="AG600" s="8" t="s">
        <v>67</v>
      </c>
      <c r="AI600" s="13"/>
      <c r="AJ600" t="s">
        <v>67</v>
      </c>
      <c r="AK600" t="s">
        <v>67</v>
      </c>
      <c r="AT600"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601" spans="1:46" x14ac:dyDescent="0.3">
      <c r="A601" s="51">
        <v>343725</v>
      </c>
      <c r="B601" s="51" t="s">
        <v>64</v>
      </c>
      <c r="C601" s="52" t="s">
        <v>86</v>
      </c>
      <c r="D601" s="52" t="s">
        <v>160</v>
      </c>
      <c r="E601" s="359">
        <v>45875</v>
      </c>
      <c r="F601" s="52"/>
      <c r="G601" s="340" t="s">
        <v>146</v>
      </c>
      <c r="H601" s="596">
        <v>45870</v>
      </c>
      <c r="I601" s="358" t="s">
        <v>57</v>
      </c>
      <c r="J601" s="4" t="s">
        <v>134</v>
      </c>
      <c r="K601" s="584">
        <v>45840</v>
      </c>
      <c r="L601" s="8" t="s">
        <v>67</v>
      </c>
      <c r="M601" t="s">
        <v>67</v>
      </c>
      <c r="N601" t="s">
        <v>67</v>
      </c>
      <c r="O601" s="9"/>
      <c r="P601" s="8" t="s">
        <v>67</v>
      </c>
      <c r="Q601" t="s">
        <v>67</v>
      </c>
      <c r="R601" t="s">
        <v>67</v>
      </c>
      <c r="S601" s="9" t="s">
        <v>67</v>
      </c>
      <c r="U601" s="8"/>
      <c r="W601" s="9" t="s">
        <v>67</v>
      </c>
      <c r="Y601" t="s">
        <v>373</v>
      </c>
      <c r="AA601" t="s">
        <v>67</v>
      </c>
      <c r="AD601" s="8" t="s">
        <v>67</v>
      </c>
      <c r="AE601" t="s">
        <v>67</v>
      </c>
      <c r="AF601" s="13"/>
      <c r="AG601" s="8" t="s">
        <v>67</v>
      </c>
      <c r="AI601" s="13"/>
      <c r="AJ601" t="s">
        <v>67</v>
      </c>
      <c r="AK601" t="s">
        <v>67</v>
      </c>
      <c r="AT601" s="645">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602" spans="1:46" x14ac:dyDescent="0.3">
      <c r="A602" s="19">
        <v>343825</v>
      </c>
      <c r="B602" s="19" t="s">
        <v>64</v>
      </c>
      <c r="C602" s="707" t="s">
        <v>86</v>
      </c>
      <c r="D602" s="52" t="s">
        <v>70</v>
      </c>
      <c r="E602" s="341">
        <v>45875</v>
      </c>
      <c r="F602" s="707"/>
      <c r="G602" s="6" t="s">
        <v>146</v>
      </c>
      <c r="H602" s="551">
        <v>45873</v>
      </c>
      <c r="I602" s="358" t="s">
        <v>71</v>
      </c>
      <c r="J602" s="4" t="s">
        <v>134</v>
      </c>
      <c r="K602" s="511">
        <v>45848</v>
      </c>
      <c r="L602" s="8" t="s">
        <v>67</v>
      </c>
      <c r="M602" t="s">
        <v>67</v>
      </c>
      <c r="N602" t="s">
        <v>67</v>
      </c>
      <c r="O602" s="9"/>
      <c r="P602" s="8"/>
      <c r="S602" s="9"/>
      <c r="U602" s="8" t="s">
        <v>67</v>
      </c>
      <c r="V602" t="s">
        <v>67</v>
      </c>
      <c r="W602" s="9" t="s">
        <v>67</v>
      </c>
      <c r="AD602" s="8" t="s">
        <v>67</v>
      </c>
      <c r="AF602" s="13"/>
      <c r="AG602" s="8" t="s">
        <v>67</v>
      </c>
      <c r="AI602" s="13"/>
      <c r="AJ602" t="s">
        <v>74</v>
      </c>
      <c r="AK602" t="s">
        <v>74</v>
      </c>
      <c r="AT602"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v>
      </c>
    </row>
    <row r="603" spans="1:46" x14ac:dyDescent="0.3">
      <c r="A603" s="51">
        <v>343925</v>
      </c>
      <c r="B603" s="51" t="s">
        <v>64</v>
      </c>
      <c r="C603" s="52" t="s">
        <v>165</v>
      </c>
      <c r="D603" s="52" t="s">
        <v>78</v>
      </c>
      <c r="E603" s="359">
        <v>45905</v>
      </c>
      <c r="F603" s="52"/>
      <c r="G603" s="340" t="s">
        <v>163</v>
      </c>
      <c r="H603" s="581">
        <v>45904</v>
      </c>
      <c r="I603" s="358" t="s">
        <v>57</v>
      </c>
      <c r="J603" s="4" t="s">
        <v>134</v>
      </c>
      <c r="K603" s="511">
        <v>45848</v>
      </c>
      <c r="L603" s="8"/>
      <c r="N603" t="s">
        <v>67</v>
      </c>
      <c r="O603" s="9"/>
      <c r="P603" s="8"/>
      <c r="S603" s="9"/>
      <c r="U603" s="8" t="s">
        <v>67</v>
      </c>
      <c r="V603" t="s">
        <v>67</v>
      </c>
      <c r="W603" s="9" t="s">
        <v>67</v>
      </c>
      <c r="AD603" s="8" t="s">
        <v>67</v>
      </c>
      <c r="AF603" s="13"/>
      <c r="AG603" s="8" t="s">
        <v>67</v>
      </c>
      <c r="AI603" s="13"/>
      <c r="AJ603" t="s">
        <v>67</v>
      </c>
      <c r="AK603" t="s">
        <v>67</v>
      </c>
      <c r="AT603"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604" spans="1:46" x14ac:dyDescent="0.3">
      <c r="A604" s="19">
        <v>344025</v>
      </c>
      <c r="B604" s="19" t="s">
        <v>64</v>
      </c>
      <c r="C604" s="707" t="s">
        <v>374</v>
      </c>
      <c r="D604" s="52" t="s">
        <v>375</v>
      </c>
      <c r="E604" s="707"/>
      <c r="F604" s="707"/>
      <c r="G604" s="6" t="s">
        <v>376</v>
      </c>
      <c r="H604" s="6"/>
      <c r="I604" s="6" t="s">
        <v>71</v>
      </c>
      <c r="J604" s="4"/>
      <c r="K604" s="4"/>
      <c r="L604" s="8"/>
      <c r="O604" s="9"/>
      <c r="P604" s="8"/>
      <c r="S604" s="9"/>
      <c r="U604" s="8"/>
      <c r="W604" s="9"/>
      <c r="AD604" s="8"/>
      <c r="AF604" s="13"/>
      <c r="AG604" s="8"/>
      <c r="AI604" s="13"/>
      <c r="AT604"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605" spans="1:46" x14ac:dyDescent="0.3">
      <c r="A605" s="19">
        <v>344125</v>
      </c>
      <c r="B605" s="19" t="s">
        <v>64</v>
      </c>
      <c r="C605" s="707" t="s">
        <v>86</v>
      </c>
      <c r="D605" s="52" t="s">
        <v>70</v>
      </c>
      <c r="E605" s="341">
        <v>45896</v>
      </c>
      <c r="F605" s="707"/>
      <c r="G605" s="6"/>
      <c r="H605" s="6"/>
      <c r="I605" s="358" t="s">
        <v>57</v>
      </c>
      <c r="J605" s="4" t="s">
        <v>134</v>
      </c>
      <c r="K605" s="584">
        <v>45860</v>
      </c>
      <c r="L605" s="8"/>
      <c r="N605" t="s">
        <v>67</v>
      </c>
      <c r="O605" s="9"/>
      <c r="P605" s="8" t="s">
        <v>330</v>
      </c>
      <c r="S605" s="9"/>
      <c r="U605" s="8" t="s">
        <v>67</v>
      </c>
      <c r="V605" t="s">
        <v>67</v>
      </c>
      <c r="W605" s="9" t="s">
        <v>67</v>
      </c>
      <c r="AD605" s="8" t="s">
        <v>74</v>
      </c>
      <c r="AF605" s="13"/>
      <c r="AG605" s="8" t="s">
        <v>74</v>
      </c>
      <c r="AI605" s="13"/>
      <c r="AJ605" t="s">
        <v>74</v>
      </c>
      <c r="AK605" t="s">
        <v>74</v>
      </c>
      <c r="AT605"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0.5</v>
      </c>
    </row>
    <row r="606" spans="1:46" x14ac:dyDescent="0.3">
      <c r="A606" s="19">
        <v>344225</v>
      </c>
      <c r="B606" s="19" t="s">
        <v>64</v>
      </c>
      <c r="C606" s="707" t="s">
        <v>80</v>
      </c>
      <c r="D606" s="52" t="s">
        <v>81</v>
      </c>
      <c r="E606" s="707"/>
      <c r="F606" s="707"/>
      <c r="G606" s="6" t="s">
        <v>163</v>
      </c>
      <c r="H606" s="582">
        <v>45883</v>
      </c>
      <c r="I606" s="358" t="s">
        <v>57</v>
      </c>
      <c r="J606" s="4" t="s">
        <v>134</v>
      </c>
      <c r="K606" s="584">
        <v>45860</v>
      </c>
      <c r="L606" s="8"/>
      <c r="N606" t="s">
        <v>67</v>
      </c>
      <c r="O606" s="9"/>
      <c r="P606" s="8"/>
      <c r="S606" s="9"/>
      <c r="U606" s="8" t="s">
        <v>67</v>
      </c>
      <c r="V606" t="s">
        <v>67</v>
      </c>
      <c r="W606" s="9" t="s">
        <v>67</v>
      </c>
      <c r="AD606" s="8" t="s">
        <v>67</v>
      </c>
      <c r="AE606" t="s">
        <v>67</v>
      </c>
      <c r="AF606" s="13"/>
      <c r="AG606" s="8" t="s">
        <v>67</v>
      </c>
      <c r="AI606" s="13"/>
      <c r="AJ606" t="s">
        <v>67</v>
      </c>
      <c r="AK606" t="s">
        <v>67</v>
      </c>
      <c r="AT606"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607" spans="1:46" x14ac:dyDescent="0.3">
      <c r="A607" s="51">
        <v>344325</v>
      </c>
      <c r="B607" s="51" t="s">
        <v>64</v>
      </c>
      <c r="C607" s="52" t="s">
        <v>84</v>
      </c>
      <c r="D607" s="52" t="s">
        <v>87</v>
      </c>
      <c r="E607" s="359">
        <v>45891</v>
      </c>
      <c r="F607" s="52"/>
      <c r="G607" s="340"/>
      <c r="H607" s="340"/>
      <c r="I607" s="225" t="s">
        <v>71</v>
      </c>
      <c r="J607" s="4" t="s">
        <v>134</v>
      </c>
      <c r="K607" s="511">
        <v>45860</v>
      </c>
      <c r="L607" s="8" t="s">
        <v>67</v>
      </c>
      <c r="M607" t="s">
        <v>67</v>
      </c>
      <c r="N607" t="s">
        <v>67</v>
      </c>
      <c r="O607" s="9" t="s">
        <v>67</v>
      </c>
      <c r="P607" s="8" t="s">
        <v>109</v>
      </c>
      <c r="S607" s="9"/>
      <c r="T607" t="s">
        <v>67</v>
      </c>
      <c r="U607" s="8" t="s">
        <v>377</v>
      </c>
      <c r="V607" t="s">
        <v>67</v>
      </c>
      <c r="W607" s="9"/>
      <c r="Y607" t="s">
        <v>67</v>
      </c>
      <c r="Z607" t="s">
        <v>67</v>
      </c>
      <c r="AA607" t="s">
        <v>67</v>
      </c>
      <c r="AB607" t="s">
        <v>67</v>
      </c>
      <c r="AD607" s="8" t="s">
        <v>67</v>
      </c>
      <c r="AF607" s="13"/>
      <c r="AG607" s="8" t="s">
        <v>67</v>
      </c>
      <c r="AI607" s="13"/>
      <c r="AJ607" t="s">
        <v>67</v>
      </c>
      <c r="AK607" t="s">
        <v>67</v>
      </c>
      <c r="AT607"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608" spans="1:46" x14ac:dyDescent="0.3">
      <c r="A608" s="19">
        <v>344425</v>
      </c>
      <c r="B608" s="19" t="s">
        <v>64</v>
      </c>
      <c r="C608" s="707" t="s">
        <v>65</v>
      </c>
      <c r="D608" s="52" t="s">
        <v>66</v>
      </c>
      <c r="E608" s="341"/>
      <c r="F608" s="707"/>
      <c r="G608" s="6" t="s">
        <v>146</v>
      </c>
      <c r="H608" s="551">
        <v>46007</v>
      </c>
      <c r="I608" s="358" t="s">
        <v>57</v>
      </c>
      <c r="J608" s="4" t="s">
        <v>134</v>
      </c>
      <c r="K608" s="584">
        <v>45863</v>
      </c>
      <c r="L608" s="8" t="s">
        <v>67</v>
      </c>
      <c r="M608" t="s">
        <v>67</v>
      </c>
      <c r="N608" t="s">
        <v>67</v>
      </c>
      <c r="O608" s="9"/>
      <c r="P608" s="8" t="s">
        <v>67</v>
      </c>
      <c r="Q608" t="s">
        <v>67</v>
      </c>
      <c r="R608" t="s">
        <v>67</v>
      </c>
      <c r="S608" s="9" t="s">
        <v>67</v>
      </c>
      <c r="U608" s="8"/>
      <c r="W608" s="9" t="s">
        <v>67</v>
      </c>
      <c r="AD608" s="8" t="s">
        <v>67</v>
      </c>
      <c r="AF608" s="13"/>
      <c r="AG608" s="8" t="s">
        <v>67</v>
      </c>
      <c r="AI608" s="13"/>
      <c r="AJ608" t="s">
        <v>67</v>
      </c>
      <c r="AK608" t="s">
        <v>67</v>
      </c>
      <c r="AT608"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609" spans="1:46" x14ac:dyDescent="0.3">
      <c r="A609" s="19">
        <v>344525</v>
      </c>
      <c r="B609" s="19" t="s">
        <v>64</v>
      </c>
      <c r="C609" s="707" t="s">
        <v>82</v>
      </c>
      <c r="D609" s="52" t="s">
        <v>77</v>
      </c>
      <c r="E609" s="341">
        <v>45888</v>
      </c>
      <c r="F609" s="707"/>
      <c r="G609" s="6" t="s">
        <v>146</v>
      </c>
      <c r="H609" s="582">
        <v>45887</v>
      </c>
      <c r="I609" s="358" t="s">
        <v>57</v>
      </c>
      <c r="J609" s="4" t="s">
        <v>134</v>
      </c>
      <c r="K609" s="511">
        <v>45862</v>
      </c>
      <c r="L609" s="8" t="s">
        <v>251</v>
      </c>
      <c r="N609" t="s">
        <v>67</v>
      </c>
      <c r="O609" s="9"/>
      <c r="P609" s="8"/>
      <c r="S609" s="9"/>
      <c r="U609" s="8" t="s">
        <v>251</v>
      </c>
      <c r="W609" s="9" t="s">
        <v>67</v>
      </c>
      <c r="AD609" s="8" t="s">
        <v>67</v>
      </c>
      <c r="AE609" t="s">
        <v>67</v>
      </c>
      <c r="AF609" s="13"/>
      <c r="AG609" s="8" t="s">
        <v>67</v>
      </c>
      <c r="AI609" s="13"/>
      <c r="AJ609" t="s">
        <v>67</v>
      </c>
      <c r="AK609" t="s">
        <v>67</v>
      </c>
      <c r="AT609"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610" spans="1:46" x14ac:dyDescent="0.3">
      <c r="A610" s="19">
        <v>344625</v>
      </c>
      <c r="B610" s="19" t="s">
        <v>64</v>
      </c>
      <c r="C610" s="707" t="s">
        <v>155</v>
      </c>
      <c r="D610" s="52" t="s">
        <v>77</v>
      </c>
      <c r="E610" s="341">
        <v>45888</v>
      </c>
      <c r="F610" s="707"/>
      <c r="G610" s="6" t="s">
        <v>146</v>
      </c>
      <c r="H610" s="551">
        <v>45888</v>
      </c>
      <c r="I610" s="686" t="s">
        <v>71</v>
      </c>
      <c r="J610" s="4" t="s">
        <v>134</v>
      </c>
      <c r="K610" s="511">
        <v>45862</v>
      </c>
      <c r="L610" s="8" t="s">
        <v>67</v>
      </c>
      <c r="M610" t="s">
        <v>67</v>
      </c>
      <c r="N610" t="s">
        <v>67</v>
      </c>
      <c r="O610" s="9"/>
      <c r="P610" s="8"/>
      <c r="S610" s="9"/>
      <c r="U610" s="8" t="s">
        <v>67</v>
      </c>
      <c r="V610" t="s">
        <v>67</v>
      </c>
      <c r="W610" s="9" t="s">
        <v>67</v>
      </c>
      <c r="AD610" s="8" t="s">
        <v>67</v>
      </c>
      <c r="AE610" t="s">
        <v>67</v>
      </c>
      <c r="AF610" s="13"/>
      <c r="AG610" s="8" t="s">
        <v>67</v>
      </c>
      <c r="AI610" s="13"/>
      <c r="AJ610" t="s">
        <v>67</v>
      </c>
      <c r="AK610" t="s">
        <v>67</v>
      </c>
      <c r="AT610"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611" spans="1:46" x14ac:dyDescent="0.3">
      <c r="A611" s="19">
        <v>344725</v>
      </c>
      <c r="B611" s="19" t="s">
        <v>64</v>
      </c>
      <c r="C611" s="707" t="s">
        <v>107</v>
      </c>
      <c r="D611" s="52" t="s">
        <v>77</v>
      </c>
      <c r="E611" s="341">
        <v>45891</v>
      </c>
      <c r="F611" s="707"/>
      <c r="G611" s="6" t="s">
        <v>146</v>
      </c>
      <c r="H611" s="582">
        <v>45883</v>
      </c>
      <c r="I611" s="686" t="s">
        <v>57</v>
      </c>
      <c r="J611" s="4" t="s">
        <v>134</v>
      </c>
      <c r="K611" s="511">
        <v>45863</v>
      </c>
      <c r="L611" s="8"/>
      <c r="N611" t="s">
        <v>67</v>
      </c>
      <c r="O611" s="9"/>
      <c r="P611" s="8"/>
      <c r="S611" s="9"/>
      <c r="U611" s="8"/>
      <c r="W611" s="9" t="s">
        <v>67</v>
      </c>
      <c r="AD611" s="8" t="s">
        <v>67</v>
      </c>
      <c r="AE611" t="s">
        <v>67</v>
      </c>
      <c r="AF611" s="13"/>
      <c r="AG611" s="8" t="s">
        <v>67</v>
      </c>
      <c r="AI611" s="13"/>
      <c r="AJ611" t="s">
        <v>67</v>
      </c>
      <c r="AK611" t="s">
        <v>67</v>
      </c>
      <c r="AT611"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612" spans="1:46" x14ac:dyDescent="0.3">
      <c r="A612" s="19">
        <v>344825</v>
      </c>
      <c r="B612" s="19" t="s">
        <v>64</v>
      </c>
      <c r="C612" s="707" t="s">
        <v>106</v>
      </c>
      <c r="D612" s="52">
        <v>24</v>
      </c>
      <c r="E612" s="341">
        <v>45889</v>
      </c>
      <c r="F612" s="707"/>
      <c r="G612" s="6"/>
      <c r="H612" s="6"/>
      <c r="I612" s="358" t="s">
        <v>71</v>
      </c>
      <c r="J612" s="4" t="s">
        <v>134</v>
      </c>
      <c r="K612" s="511">
        <v>45862</v>
      </c>
      <c r="L612" s="8" t="s">
        <v>67</v>
      </c>
      <c r="M612" t="s">
        <v>67</v>
      </c>
      <c r="N612" t="s">
        <v>67</v>
      </c>
      <c r="O612" s="9"/>
      <c r="P612" s="8"/>
      <c r="S612" s="9"/>
      <c r="U612" s="8" t="s">
        <v>67</v>
      </c>
      <c r="V612" t="s">
        <v>67</v>
      </c>
      <c r="W612" s="9"/>
      <c r="X612" t="s">
        <v>67</v>
      </c>
      <c r="Y612" t="s">
        <v>67</v>
      </c>
      <c r="Z612" t="s">
        <v>67</v>
      </c>
      <c r="AA612" t="s">
        <v>67</v>
      </c>
      <c r="AB612" t="s">
        <v>67</v>
      </c>
      <c r="AD612" s="8" t="s">
        <v>67</v>
      </c>
      <c r="AF612" s="13"/>
      <c r="AG612" s="8" t="s">
        <v>67</v>
      </c>
      <c r="AI612" s="13"/>
      <c r="AJ612" t="s">
        <v>67</v>
      </c>
      <c r="AK612" t="s">
        <v>67</v>
      </c>
      <c r="AT612"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613" spans="1:46" x14ac:dyDescent="0.3">
      <c r="A613" s="51">
        <v>344925</v>
      </c>
      <c r="B613" s="52" t="s">
        <v>64</v>
      </c>
      <c r="C613" s="52" t="s">
        <v>86</v>
      </c>
      <c r="D613" s="707" t="s">
        <v>160</v>
      </c>
      <c r="E613" s="359">
        <v>45905</v>
      </c>
      <c r="F613" s="52"/>
      <c r="G613" s="340" t="s">
        <v>146</v>
      </c>
      <c r="H613" s="596">
        <v>45905</v>
      </c>
      <c r="I613" s="358" t="s">
        <v>57</v>
      </c>
      <c r="J613" s="4" t="s">
        <v>134</v>
      </c>
      <c r="K613" s="511">
        <v>45863</v>
      </c>
      <c r="L613" s="8" t="s">
        <v>67</v>
      </c>
      <c r="M613" t="s">
        <v>67</v>
      </c>
      <c r="N613" t="s">
        <v>67</v>
      </c>
      <c r="O613" s="9"/>
      <c r="P613" s="8"/>
      <c r="S613" s="9"/>
      <c r="U613" s="8" t="s">
        <v>67</v>
      </c>
      <c r="V613" t="s">
        <v>67</v>
      </c>
      <c r="W613" s="9" t="s">
        <v>67</v>
      </c>
      <c r="AD613" s="8" t="s">
        <v>67</v>
      </c>
      <c r="AE613" t="s">
        <v>67</v>
      </c>
      <c r="AF613" s="13"/>
      <c r="AG613" s="8" t="s">
        <v>67</v>
      </c>
      <c r="AI613" s="13"/>
      <c r="AJ613" t="s">
        <v>67</v>
      </c>
      <c r="AK613" t="s">
        <v>67</v>
      </c>
      <c r="AT613"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614" spans="1:46" x14ac:dyDescent="0.3">
      <c r="A614" s="19">
        <v>345025</v>
      </c>
      <c r="B614" s="19" t="s">
        <v>64</v>
      </c>
      <c r="C614" s="707" t="s">
        <v>86</v>
      </c>
      <c r="D614" s="52" t="s">
        <v>66</v>
      </c>
      <c r="E614" s="341">
        <v>45898</v>
      </c>
      <c r="F614" s="707"/>
      <c r="G614" s="6" t="s">
        <v>146</v>
      </c>
      <c r="H614" s="551">
        <v>45897</v>
      </c>
      <c r="I614" s="358" t="s">
        <v>57</v>
      </c>
      <c r="J614" s="4" t="s">
        <v>134</v>
      </c>
      <c r="K614" s="511">
        <v>45870</v>
      </c>
      <c r="L614" s="8" t="s">
        <v>67</v>
      </c>
      <c r="M614" t="s">
        <v>67</v>
      </c>
      <c r="N614" t="s">
        <v>67</v>
      </c>
      <c r="O614" s="9"/>
      <c r="P614" s="8"/>
      <c r="S614" s="9"/>
      <c r="U614" s="8" t="s">
        <v>67</v>
      </c>
      <c r="V614" t="s">
        <v>67</v>
      </c>
      <c r="W614" s="9" t="s">
        <v>67</v>
      </c>
      <c r="AD614" s="8" t="s">
        <v>67</v>
      </c>
      <c r="AF614" s="13"/>
      <c r="AG614" s="8" t="s">
        <v>67</v>
      </c>
      <c r="AI614" s="13"/>
      <c r="AJ614" t="s">
        <v>67</v>
      </c>
      <c r="AK614" t="s">
        <v>67</v>
      </c>
      <c r="AT614"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615" spans="1:46" x14ac:dyDescent="0.3">
      <c r="A615" s="19">
        <v>345125</v>
      </c>
      <c r="B615" s="19" t="s">
        <v>64</v>
      </c>
      <c r="C615" s="707" t="s">
        <v>84</v>
      </c>
      <c r="D615" s="52" t="s">
        <v>81</v>
      </c>
      <c r="E615" s="341">
        <v>45904</v>
      </c>
      <c r="F615" s="707"/>
      <c r="G615" s="6" t="s">
        <v>146</v>
      </c>
      <c r="H615" s="551">
        <v>45903</v>
      </c>
      <c r="I615" s="358" t="s">
        <v>57</v>
      </c>
      <c r="J615" s="4" t="s">
        <v>134</v>
      </c>
      <c r="K615" s="511">
        <v>45870</v>
      </c>
      <c r="L615" s="8" t="s">
        <v>67</v>
      </c>
      <c r="M615" t="s">
        <v>67</v>
      </c>
      <c r="N615" t="s">
        <v>67</v>
      </c>
      <c r="O615" s="9"/>
      <c r="P615" s="8"/>
      <c r="S615" s="9"/>
      <c r="U615" s="8" t="s">
        <v>67</v>
      </c>
      <c r="V615" t="s">
        <v>67</v>
      </c>
      <c r="W615" s="9"/>
      <c r="X615" t="s">
        <v>67</v>
      </c>
      <c r="Y615" t="s">
        <v>67</v>
      </c>
      <c r="Z615" t="s">
        <v>67</v>
      </c>
      <c r="AA615" t="s">
        <v>67</v>
      </c>
      <c r="AB615" t="s">
        <v>67</v>
      </c>
      <c r="AD615" s="8" t="s">
        <v>67</v>
      </c>
      <c r="AF615" s="13"/>
      <c r="AG615" s="8" t="s">
        <v>67</v>
      </c>
      <c r="AI615" s="13"/>
      <c r="AJ615" t="s">
        <v>67</v>
      </c>
      <c r="AK615" t="s">
        <v>67</v>
      </c>
      <c r="AT615"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616" spans="1:46" x14ac:dyDescent="0.3">
      <c r="A616" s="19">
        <v>345225</v>
      </c>
      <c r="B616" s="19" t="s">
        <v>64</v>
      </c>
      <c r="C616" s="707" t="s">
        <v>84</v>
      </c>
      <c r="D616" s="52" t="s">
        <v>81</v>
      </c>
      <c r="E616" s="341">
        <v>45904</v>
      </c>
      <c r="F616" s="707"/>
      <c r="G616" s="6" t="s">
        <v>146</v>
      </c>
      <c r="H616" s="551">
        <v>45903</v>
      </c>
      <c r="I616" s="358" t="s">
        <v>57</v>
      </c>
      <c r="J616" s="4" t="s">
        <v>134</v>
      </c>
      <c r="K616" s="511">
        <v>45870</v>
      </c>
      <c r="L616" s="8" t="s">
        <v>67</v>
      </c>
      <c r="M616" t="s">
        <v>67</v>
      </c>
      <c r="N616" t="s">
        <v>67</v>
      </c>
      <c r="O616" s="9"/>
      <c r="P616" s="8"/>
      <c r="S616" s="9"/>
      <c r="U616" s="8" t="s">
        <v>67</v>
      </c>
      <c r="V616" t="s">
        <v>67</v>
      </c>
      <c r="W616" s="9"/>
      <c r="X616" t="s">
        <v>67</v>
      </c>
      <c r="Y616" t="s">
        <v>67</v>
      </c>
      <c r="Z616" t="s">
        <v>67</v>
      </c>
      <c r="AA616" t="s">
        <v>67</v>
      </c>
      <c r="AB616" t="s">
        <v>67</v>
      </c>
      <c r="AD616" s="8" t="s">
        <v>67</v>
      </c>
      <c r="AE616" t="s">
        <v>67</v>
      </c>
      <c r="AF616" s="13"/>
      <c r="AG616" s="8" t="s">
        <v>67</v>
      </c>
      <c r="AI616" s="13"/>
      <c r="AJ616" t="s">
        <v>67</v>
      </c>
      <c r="AK616" t="s">
        <v>67</v>
      </c>
      <c r="AT616"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617" spans="1:46" x14ac:dyDescent="0.3">
      <c r="A617" s="19">
        <v>345325</v>
      </c>
      <c r="B617" s="19" t="s">
        <v>64</v>
      </c>
      <c r="C617" s="707" t="s">
        <v>82</v>
      </c>
      <c r="D617" s="707" t="s">
        <v>137</v>
      </c>
      <c r="E617" s="341">
        <v>45926</v>
      </c>
      <c r="F617" s="707"/>
      <c r="G617" s="6" t="s">
        <v>146</v>
      </c>
      <c r="H617" s="582">
        <v>45933</v>
      </c>
      <c r="I617" s="358" t="s">
        <v>57</v>
      </c>
      <c r="J617" s="4" t="s">
        <v>134</v>
      </c>
      <c r="K617" s="584">
        <v>45873</v>
      </c>
      <c r="L617" s="8" t="s">
        <v>67</v>
      </c>
      <c r="M617" t="s">
        <v>67</v>
      </c>
      <c r="N617" t="s">
        <v>67</v>
      </c>
      <c r="O617" s="9"/>
      <c r="P617" s="8" t="s">
        <v>67</v>
      </c>
      <c r="Q617" t="s">
        <v>67</v>
      </c>
      <c r="S617" s="9" t="s">
        <v>67</v>
      </c>
      <c r="U617" s="8" t="s">
        <v>67</v>
      </c>
      <c r="V617" t="s">
        <v>67</v>
      </c>
      <c r="W617" s="9"/>
      <c r="X617" t="s">
        <v>67</v>
      </c>
      <c r="Y617" t="s">
        <v>67</v>
      </c>
      <c r="Z617" t="s">
        <v>67</v>
      </c>
      <c r="AA617" t="s">
        <v>67</v>
      </c>
      <c r="AB617" t="s">
        <v>67</v>
      </c>
      <c r="AD617" s="8" t="s">
        <v>67</v>
      </c>
      <c r="AF617" s="13"/>
      <c r="AG617" s="8" t="s">
        <v>67</v>
      </c>
      <c r="AI617" s="13"/>
      <c r="AJ617" t="s">
        <v>67</v>
      </c>
      <c r="AK617" t="s">
        <v>67</v>
      </c>
      <c r="AT617"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618" spans="1:46" x14ac:dyDescent="0.3">
      <c r="A618" s="19">
        <v>345425</v>
      </c>
      <c r="B618" s="19" t="s">
        <v>64</v>
      </c>
      <c r="C618" s="707" t="s">
        <v>80</v>
      </c>
      <c r="D618" s="52" t="s">
        <v>81</v>
      </c>
      <c r="E618" s="341">
        <v>45888</v>
      </c>
      <c r="F618" s="707"/>
      <c r="G618" s="6" t="s">
        <v>163</v>
      </c>
      <c r="H618" s="551">
        <v>45889</v>
      </c>
      <c r="I618" s="358" t="s">
        <v>57</v>
      </c>
      <c r="J618" s="4" t="s">
        <v>134</v>
      </c>
      <c r="K618" s="511">
        <v>45870</v>
      </c>
      <c r="L618" s="8" t="s">
        <v>67</v>
      </c>
      <c r="M618" t="s">
        <v>67</v>
      </c>
      <c r="N618" t="s">
        <v>67</v>
      </c>
      <c r="O618" s="9"/>
      <c r="P618" s="8" t="s">
        <v>234</v>
      </c>
      <c r="S618" s="9"/>
      <c r="U618" s="8" t="s">
        <v>378</v>
      </c>
      <c r="W618" s="9"/>
      <c r="X618" t="s">
        <v>67</v>
      </c>
      <c r="Y618" t="s">
        <v>67</v>
      </c>
      <c r="Z618" t="s">
        <v>67</v>
      </c>
      <c r="AA618" t="s">
        <v>67</v>
      </c>
      <c r="AB618" t="s">
        <v>67</v>
      </c>
      <c r="AD618" s="8" t="s">
        <v>67</v>
      </c>
      <c r="AF618" s="13"/>
      <c r="AG618" s="8" t="s">
        <v>67</v>
      </c>
      <c r="AI618" s="13"/>
      <c r="AJ618" t="s">
        <v>67</v>
      </c>
      <c r="AK618" t="s">
        <v>67</v>
      </c>
      <c r="AT618"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619" spans="1:46" x14ac:dyDescent="0.3">
      <c r="A619" s="19">
        <v>345525</v>
      </c>
      <c r="B619" s="19" t="s">
        <v>68</v>
      </c>
      <c r="C619" s="707" t="s">
        <v>86</v>
      </c>
      <c r="D619" s="52" t="s">
        <v>70</v>
      </c>
      <c r="E619" s="341">
        <v>45897</v>
      </c>
      <c r="F619" s="707"/>
      <c r="G619" s="6" t="s">
        <v>146</v>
      </c>
      <c r="H619" s="551">
        <v>45896</v>
      </c>
      <c r="I619" s="358" t="s">
        <v>57</v>
      </c>
      <c r="J619" s="4" t="s">
        <v>134</v>
      </c>
      <c r="K619" s="584">
        <v>45873</v>
      </c>
      <c r="L619" s="8" t="s">
        <v>67</v>
      </c>
      <c r="M619" t="s">
        <v>67</v>
      </c>
      <c r="N619" t="s">
        <v>67</v>
      </c>
      <c r="O619" s="9"/>
      <c r="P619" s="8"/>
      <c r="S619" s="9"/>
      <c r="U619" s="8" t="s">
        <v>67</v>
      </c>
      <c r="V619" t="s">
        <v>67</v>
      </c>
      <c r="W619" s="9" t="s">
        <v>67</v>
      </c>
      <c r="AD619" s="8" t="s">
        <v>67</v>
      </c>
      <c r="AF619" s="13"/>
      <c r="AG619" s="8"/>
      <c r="AI619" s="13" t="s">
        <v>67</v>
      </c>
      <c r="AJ619" t="s">
        <v>67</v>
      </c>
      <c r="AK619" t="s">
        <v>67</v>
      </c>
      <c r="AT619"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620" spans="1:46" x14ac:dyDescent="0.3">
      <c r="A620" s="51">
        <v>345625</v>
      </c>
      <c r="B620" s="51" t="s">
        <v>68</v>
      </c>
      <c r="C620" s="52" t="s">
        <v>65</v>
      </c>
      <c r="D620" s="52" t="s">
        <v>70</v>
      </c>
      <c r="E620" s="359">
        <v>45940</v>
      </c>
      <c r="F620" s="52"/>
      <c r="G620" s="340"/>
      <c r="H620" s="581">
        <v>45939</v>
      </c>
      <c r="I620" s="533" t="s">
        <v>71</v>
      </c>
      <c r="J620" s="4" t="s">
        <v>134</v>
      </c>
      <c r="K620" s="584">
        <v>45873</v>
      </c>
      <c r="L620" s="8" t="s">
        <v>67</v>
      </c>
      <c r="M620" t="s">
        <v>67</v>
      </c>
      <c r="N620" t="s">
        <v>67</v>
      </c>
      <c r="O620" s="9"/>
      <c r="P620" s="8"/>
      <c r="S620" s="9"/>
      <c r="U620" s="8" t="s">
        <v>67</v>
      </c>
      <c r="V620" t="s">
        <v>67</v>
      </c>
      <c r="W620" s="9" t="s">
        <v>67</v>
      </c>
      <c r="AD620" s="8" t="s">
        <v>67</v>
      </c>
      <c r="AF620" s="13"/>
      <c r="AG620" s="8" t="s">
        <v>67</v>
      </c>
      <c r="AI620" s="13"/>
      <c r="AJ620" t="s">
        <v>67</v>
      </c>
      <c r="AK620" t="s">
        <v>67</v>
      </c>
      <c r="AT620"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621" spans="1:46" x14ac:dyDescent="0.3">
      <c r="A621" s="19">
        <v>345725</v>
      </c>
      <c r="B621" s="19" t="s">
        <v>68</v>
      </c>
      <c r="C621" s="707" t="s">
        <v>86</v>
      </c>
      <c r="D621" s="52" t="s">
        <v>70</v>
      </c>
      <c r="E621" s="341">
        <v>45897</v>
      </c>
      <c r="F621" s="707"/>
      <c r="G621" s="6" t="s">
        <v>146</v>
      </c>
      <c r="H621" s="551">
        <v>45897</v>
      </c>
      <c r="I621" s="358" t="s">
        <v>57</v>
      </c>
      <c r="J621" s="4" t="s">
        <v>134</v>
      </c>
      <c r="K621" s="584">
        <v>45877</v>
      </c>
      <c r="L621" s="8"/>
      <c r="N621" t="s">
        <v>67</v>
      </c>
      <c r="O621" s="9"/>
      <c r="P621" s="8"/>
      <c r="S621" s="9"/>
      <c r="U621" s="8" t="s">
        <v>67</v>
      </c>
      <c r="V621" t="s">
        <v>67</v>
      </c>
      <c r="W621" s="9" t="s">
        <v>67</v>
      </c>
      <c r="AD621" s="8" t="s">
        <v>67</v>
      </c>
      <c r="AF621" s="13"/>
      <c r="AG621" s="8" t="s">
        <v>67</v>
      </c>
      <c r="AI621" s="13"/>
      <c r="AJ621" t="s">
        <v>67</v>
      </c>
      <c r="AK621" t="s">
        <v>67</v>
      </c>
      <c r="AT621"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622" spans="1:46" x14ac:dyDescent="0.3">
      <c r="A622" s="19">
        <v>345825</v>
      </c>
      <c r="B622" s="19" t="s">
        <v>68</v>
      </c>
      <c r="C622" s="707" t="s">
        <v>86</v>
      </c>
      <c r="D622" s="52" t="s">
        <v>70</v>
      </c>
      <c r="E622" s="341">
        <v>45897</v>
      </c>
      <c r="F622" s="707"/>
      <c r="G622" s="6" t="s">
        <v>146</v>
      </c>
      <c r="H622" s="551">
        <v>45897</v>
      </c>
      <c r="I622" s="358" t="s">
        <v>57</v>
      </c>
      <c r="J622" s="4" t="s">
        <v>134</v>
      </c>
      <c r="K622" s="584">
        <v>45877</v>
      </c>
      <c r="L622" s="8" t="s">
        <v>251</v>
      </c>
      <c r="N622" t="s">
        <v>67</v>
      </c>
      <c r="O622" s="9"/>
      <c r="P622" s="8" t="s">
        <v>3342</v>
      </c>
      <c r="S622" s="9"/>
      <c r="U622" s="8" t="s">
        <v>67</v>
      </c>
      <c r="V622" t="s">
        <v>67</v>
      </c>
      <c r="W622" s="9" t="s">
        <v>67</v>
      </c>
      <c r="AD622" s="8" t="s">
        <v>67</v>
      </c>
      <c r="AE622" t="s">
        <v>67</v>
      </c>
      <c r="AF622" s="13"/>
      <c r="AG622" s="8" t="s">
        <v>67</v>
      </c>
      <c r="AI622" s="13"/>
      <c r="AJ622" t="s">
        <v>67</v>
      </c>
      <c r="AK622" t="s">
        <v>67</v>
      </c>
      <c r="AT622"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623" spans="1:46" x14ac:dyDescent="0.3">
      <c r="A623" s="19">
        <v>345925</v>
      </c>
      <c r="B623" s="19" t="s">
        <v>68</v>
      </c>
      <c r="C623" s="707" t="s">
        <v>86</v>
      </c>
      <c r="D623" s="52" t="s">
        <v>70</v>
      </c>
      <c r="E623" s="341">
        <v>45905</v>
      </c>
      <c r="F623" s="707"/>
      <c r="G623" s="6" t="s">
        <v>163</v>
      </c>
      <c r="H623" s="551">
        <v>45903</v>
      </c>
      <c r="I623" s="358" t="s">
        <v>57</v>
      </c>
      <c r="J623" s="4" t="s">
        <v>134</v>
      </c>
      <c r="K623" s="584">
        <v>45877</v>
      </c>
      <c r="L623" s="8" t="s">
        <v>67</v>
      </c>
      <c r="M623" t="s">
        <v>67</v>
      </c>
      <c r="N623" t="s">
        <v>67</v>
      </c>
      <c r="O623" s="9"/>
      <c r="P623" s="8"/>
      <c r="S623" s="9"/>
      <c r="U623" s="8" t="s">
        <v>67</v>
      </c>
      <c r="V623" t="s">
        <v>67</v>
      </c>
      <c r="W623" s="9"/>
      <c r="X623" t="s">
        <v>67</v>
      </c>
      <c r="Y623" t="s">
        <v>67</v>
      </c>
      <c r="Z623" t="s">
        <v>67</v>
      </c>
      <c r="AA623" t="s">
        <v>67</v>
      </c>
      <c r="AB623" t="s">
        <v>67</v>
      </c>
      <c r="AD623" s="8" t="s">
        <v>67</v>
      </c>
      <c r="AE623" t="s">
        <v>67</v>
      </c>
      <c r="AF623" s="13"/>
      <c r="AG623" s="8" t="s">
        <v>67</v>
      </c>
      <c r="AI623" s="13"/>
      <c r="AJ623" t="s">
        <v>67</v>
      </c>
      <c r="AK623" t="s">
        <v>67</v>
      </c>
      <c r="AT623"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624" spans="1:46" x14ac:dyDescent="0.3">
      <c r="A624" s="19">
        <v>346025</v>
      </c>
      <c r="B624" s="19" t="s">
        <v>68</v>
      </c>
      <c r="C624" s="707" t="s">
        <v>86</v>
      </c>
      <c r="D624" s="52" t="s">
        <v>70</v>
      </c>
      <c r="E624" s="341">
        <v>45905</v>
      </c>
      <c r="F624" s="707"/>
      <c r="G624" s="6" t="s">
        <v>146</v>
      </c>
      <c r="H624" s="551">
        <v>45903</v>
      </c>
      <c r="I624" s="358" t="s">
        <v>57</v>
      </c>
      <c r="J624" s="4" t="s">
        <v>134</v>
      </c>
      <c r="K624" s="584">
        <v>45877</v>
      </c>
      <c r="L624" s="8"/>
      <c r="N624" t="s">
        <v>67</v>
      </c>
      <c r="O624" s="9"/>
      <c r="P624" s="8"/>
      <c r="S624" s="9"/>
      <c r="U624" s="8" t="s">
        <v>67</v>
      </c>
      <c r="V624" t="s">
        <v>67</v>
      </c>
      <c r="W624" s="9"/>
      <c r="X624" t="s">
        <v>67</v>
      </c>
      <c r="Y624" t="s">
        <v>67</v>
      </c>
      <c r="Z624" t="s">
        <v>67</v>
      </c>
      <c r="AA624" t="s">
        <v>67</v>
      </c>
      <c r="AB624" t="s">
        <v>67</v>
      </c>
      <c r="AD624" s="8" t="s">
        <v>67</v>
      </c>
      <c r="AF624" s="13"/>
      <c r="AG624" s="8" t="s">
        <v>67</v>
      </c>
      <c r="AI624" s="13"/>
      <c r="AJ624" t="s">
        <v>67</v>
      </c>
      <c r="AK624" t="s">
        <v>67</v>
      </c>
      <c r="AT624"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625" spans="1:46" x14ac:dyDescent="0.3">
      <c r="A625" s="19">
        <v>346125</v>
      </c>
      <c r="B625" s="19" t="s">
        <v>68</v>
      </c>
      <c r="C625" s="707" t="s">
        <v>86</v>
      </c>
      <c r="D625" s="52" t="s">
        <v>70</v>
      </c>
      <c r="E625" s="341">
        <v>45897</v>
      </c>
      <c r="F625" s="707"/>
      <c r="G625" s="6" t="s">
        <v>146</v>
      </c>
      <c r="H625" s="551">
        <v>45897</v>
      </c>
      <c r="I625" s="358" t="s">
        <v>57</v>
      </c>
      <c r="J625" s="4" t="s">
        <v>134</v>
      </c>
      <c r="K625" s="584">
        <v>45877</v>
      </c>
      <c r="L625" s="8" t="s">
        <v>67</v>
      </c>
      <c r="M625" t="s">
        <v>67</v>
      </c>
      <c r="N625" t="s">
        <v>67</v>
      </c>
      <c r="O625" s="9"/>
      <c r="P625" s="8"/>
      <c r="S625" s="9"/>
      <c r="U625" s="8" t="s">
        <v>67</v>
      </c>
      <c r="V625" t="s">
        <v>67</v>
      </c>
      <c r="W625" s="9" t="s">
        <v>67</v>
      </c>
      <c r="AD625" s="8" t="s">
        <v>67</v>
      </c>
      <c r="AF625" s="13"/>
      <c r="AG625" s="8" t="s">
        <v>67</v>
      </c>
      <c r="AI625" s="13"/>
      <c r="AJ625" t="s">
        <v>67</v>
      </c>
      <c r="AK625" t="s">
        <v>67</v>
      </c>
      <c r="AT625"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626" spans="1:46" x14ac:dyDescent="0.3">
      <c r="A626" s="19">
        <v>346225</v>
      </c>
      <c r="B626" s="19" t="s">
        <v>68</v>
      </c>
      <c r="C626" s="707" t="s">
        <v>80</v>
      </c>
      <c r="D626" s="52" t="s">
        <v>116</v>
      </c>
      <c r="E626" s="341">
        <v>45926</v>
      </c>
      <c r="F626" s="707"/>
      <c r="G626" s="6"/>
      <c r="H626" s="551">
        <v>45939</v>
      </c>
      <c r="I626" s="358" t="s">
        <v>71</v>
      </c>
      <c r="J626" s="4" t="s">
        <v>134</v>
      </c>
      <c r="K626" s="584">
        <v>45877</v>
      </c>
      <c r="L626" s="8" t="s">
        <v>67</v>
      </c>
      <c r="M626" t="s">
        <v>67</v>
      </c>
      <c r="N626" t="s">
        <v>67</v>
      </c>
      <c r="O626" s="9"/>
      <c r="P626" s="8" t="s">
        <v>67</v>
      </c>
      <c r="Q626" t="s">
        <v>67</v>
      </c>
      <c r="S626" s="9"/>
      <c r="U626" s="8"/>
      <c r="W626" s="9"/>
      <c r="X626" t="s">
        <v>67</v>
      </c>
      <c r="Y626" t="s">
        <v>67</v>
      </c>
      <c r="Z626" t="s">
        <v>67</v>
      </c>
      <c r="AA626" t="s">
        <v>67</v>
      </c>
      <c r="AB626" t="s">
        <v>67</v>
      </c>
      <c r="AD626" s="8" t="s">
        <v>67</v>
      </c>
      <c r="AF626" s="13"/>
      <c r="AG626" s="8" t="s">
        <v>67</v>
      </c>
      <c r="AI626" s="13"/>
      <c r="AJ626" t="s">
        <v>67</v>
      </c>
      <c r="AK626" t="s">
        <v>67</v>
      </c>
      <c r="AT626"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627" spans="1:46" x14ac:dyDescent="0.3">
      <c r="A627" s="19">
        <v>346325</v>
      </c>
      <c r="B627" s="19" t="s">
        <v>68</v>
      </c>
      <c r="C627" s="707" t="s">
        <v>84</v>
      </c>
      <c r="D627" s="707" t="s">
        <v>271</v>
      </c>
      <c r="E627" s="341">
        <v>45918</v>
      </c>
      <c r="F627" s="707"/>
      <c r="G627" s="6" t="s">
        <v>146</v>
      </c>
      <c r="H627" s="582">
        <v>45917</v>
      </c>
      <c r="I627" s="358" t="s">
        <v>57</v>
      </c>
      <c r="J627" s="4" t="s">
        <v>134</v>
      </c>
      <c r="K627" s="584">
        <v>45874</v>
      </c>
      <c r="L627" s="8" t="s">
        <v>67</v>
      </c>
      <c r="M627" t="s">
        <v>67</v>
      </c>
      <c r="N627" t="s">
        <v>67</v>
      </c>
      <c r="O627" s="9"/>
      <c r="P627" s="8"/>
      <c r="S627" s="9"/>
      <c r="U627" s="8"/>
      <c r="W627" s="9"/>
      <c r="X627" t="s">
        <v>67</v>
      </c>
      <c r="Y627" t="s">
        <v>67</v>
      </c>
      <c r="Z627" t="s">
        <v>67</v>
      </c>
      <c r="AA627" t="s">
        <v>67</v>
      </c>
      <c r="AB627" t="s">
        <v>67</v>
      </c>
      <c r="AD627" s="8" t="s">
        <v>67</v>
      </c>
      <c r="AF627" s="13"/>
      <c r="AG627" s="8" t="s">
        <v>67</v>
      </c>
      <c r="AI627" s="13"/>
      <c r="AJ627" t="s">
        <v>67</v>
      </c>
      <c r="AK627" t="s">
        <v>67</v>
      </c>
      <c r="AT627"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628" spans="1:46" x14ac:dyDescent="0.3">
      <c r="A628" s="19">
        <v>346425</v>
      </c>
      <c r="B628" s="19" t="s">
        <v>261</v>
      </c>
      <c r="C628" s="707" t="s">
        <v>84</v>
      </c>
      <c r="D628" s="707" t="s">
        <v>271</v>
      </c>
      <c r="E628" s="341">
        <v>45912</v>
      </c>
      <c r="F628" s="707"/>
      <c r="G628" s="6" t="s">
        <v>146</v>
      </c>
      <c r="H628" s="582">
        <v>45912</v>
      </c>
      <c r="I628" s="358" t="s">
        <v>57</v>
      </c>
      <c r="J628" s="4" t="s">
        <v>134</v>
      </c>
      <c r="K628" s="584">
        <v>45874</v>
      </c>
      <c r="L628" s="8" t="s">
        <v>67</v>
      </c>
      <c r="M628" t="s">
        <v>67</v>
      </c>
      <c r="N628" t="s">
        <v>67</v>
      </c>
      <c r="O628" s="9"/>
      <c r="P628" s="8"/>
      <c r="S628" s="9"/>
      <c r="U628" s="8"/>
      <c r="W628" s="9" t="s">
        <v>93</v>
      </c>
      <c r="X628" t="s">
        <v>67</v>
      </c>
      <c r="Y628" t="s">
        <v>67</v>
      </c>
      <c r="Z628" t="s">
        <v>67</v>
      </c>
      <c r="AA628" t="s">
        <v>67</v>
      </c>
      <c r="AB628" t="s">
        <v>67</v>
      </c>
      <c r="AD628" s="8" t="s">
        <v>67</v>
      </c>
      <c r="AE628" t="s">
        <v>67</v>
      </c>
      <c r="AF628" s="13"/>
      <c r="AG628" s="8" t="s">
        <v>67</v>
      </c>
      <c r="AI628" s="13"/>
      <c r="AJ628" t="s">
        <v>67</v>
      </c>
      <c r="AK628" t="s">
        <v>67</v>
      </c>
      <c r="AT628"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0.9642857142857143</v>
      </c>
    </row>
    <row r="629" spans="1:46" x14ac:dyDescent="0.3">
      <c r="A629" s="19">
        <v>346525</v>
      </c>
      <c r="B629" s="19" t="s">
        <v>68</v>
      </c>
      <c r="C629" s="707" t="s">
        <v>82</v>
      </c>
      <c r="D629" s="707" t="s">
        <v>83</v>
      </c>
      <c r="E629" s="341">
        <v>45916</v>
      </c>
      <c r="F629" s="707"/>
      <c r="G629" s="6" t="s">
        <v>146</v>
      </c>
      <c r="H629" s="582">
        <v>45911</v>
      </c>
      <c r="I629" s="358" t="s">
        <v>57</v>
      </c>
      <c r="J629" s="4" t="s">
        <v>134</v>
      </c>
      <c r="K629" s="511">
        <v>45877</v>
      </c>
      <c r="L629" s="8" t="s">
        <v>67</v>
      </c>
      <c r="M629" t="s">
        <v>67</v>
      </c>
      <c r="N629" t="s">
        <v>67</v>
      </c>
      <c r="O629" s="9"/>
      <c r="P629" s="8"/>
      <c r="S629" s="9"/>
      <c r="U629" s="8" t="s">
        <v>67</v>
      </c>
      <c r="V629" t="s">
        <v>67</v>
      </c>
      <c r="W629" s="9"/>
      <c r="X629" t="s">
        <v>67</v>
      </c>
      <c r="Y629" t="s">
        <v>67</v>
      </c>
      <c r="Z629" t="s">
        <v>67</v>
      </c>
      <c r="AA629" t="s">
        <v>67</v>
      </c>
      <c r="AB629" t="s">
        <v>67</v>
      </c>
      <c r="AD629" s="8" t="s">
        <v>67</v>
      </c>
      <c r="AF629" s="13"/>
      <c r="AG629" s="8" t="s">
        <v>67</v>
      </c>
      <c r="AI629" s="13"/>
      <c r="AJ629" t="s">
        <v>67</v>
      </c>
      <c r="AK629" t="s">
        <v>67</v>
      </c>
      <c r="AT629"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630" spans="1:46" x14ac:dyDescent="0.3">
      <c r="A630" s="19">
        <v>346625</v>
      </c>
      <c r="B630" s="19" t="s">
        <v>68</v>
      </c>
      <c r="C630" s="685" t="s">
        <v>130</v>
      </c>
      <c r="D630" s="684" t="s">
        <v>70</v>
      </c>
      <c r="E630" s="707" t="s">
        <v>109</v>
      </c>
      <c r="F630" s="707"/>
      <c r="G630" s="6" t="s">
        <v>379</v>
      </c>
      <c r="H630" s="6"/>
      <c r="I630" s="358" t="s">
        <v>71</v>
      </c>
      <c r="J630" s="4"/>
      <c r="K630" s="4"/>
      <c r="L630" s="8"/>
      <c r="O630" s="9"/>
      <c r="P630" s="8"/>
      <c r="S630" s="9"/>
      <c r="U630" s="8"/>
      <c r="W630" s="9"/>
      <c r="AD630" s="8"/>
      <c r="AF630" s="13"/>
      <c r="AG630" s="8"/>
      <c r="AI630" s="13"/>
      <c r="AT630"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631" spans="1:46" x14ac:dyDescent="0.3">
      <c r="A631" s="19">
        <v>346725</v>
      </c>
      <c r="B631" s="19" t="s">
        <v>68</v>
      </c>
      <c r="C631" s="707" t="s">
        <v>131</v>
      </c>
      <c r="D631" s="684" t="s">
        <v>70</v>
      </c>
      <c r="E631" s="341" t="s">
        <v>3094</v>
      </c>
      <c r="F631" s="707"/>
      <c r="G631" s="6" t="s">
        <v>146</v>
      </c>
      <c r="H631" s="6"/>
      <c r="I631" s="358" t="s">
        <v>57</v>
      </c>
      <c r="J631" s="4" t="s">
        <v>134</v>
      </c>
      <c r="K631" s="584">
        <v>45889</v>
      </c>
      <c r="L631" s="8"/>
      <c r="N631" t="s">
        <v>67</v>
      </c>
      <c r="O631" s="9"/>
      <c r="P631" s="8"/>
      <c r="S631" s="9"/>
      <c r="U631" s="8"/>
      <c r="W631" s="9" t="s">
        <v>67</v>
      </c>
      <c r="AD631" t="s">
        <v>67</v>
      </c>
      <c r="AF631" s="13"/>
      <c r="AG631" t="s">
        <v>67</v>
      </c>
      <c r="AI631" s="13"/>
      <c r="AJ631" t="s">
        <v>67</v>
      </c>
      <c r="AK631" t="s">
        <v>67</v>
      </c>
      <c r="AT631"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632" spans="1:46" x14ac:dyDescent="0.3">
      <c r="A632" s="19">
        <v>346825</v>
      </c>
      <c r="B632" s="19" t="s">
        <v>68</v>
      </c>
      <c r="C632" s="685" t="s">
        <v>130</v>
      </c>
      <c r="D632" s="684" t="s">
        <v>70</v>
      </c>
      <c r="E632" s="707" t="s">
        <v>109</v>
      </c>
      <c r="F632" s="707"/>
      <c r="G632" s="6" t="s">
        <v>201</v>
      </c>
      <c r="H632" s="551">
        <v>45959</v>
      </c>
      <c r="I632" s="358" t="s">
        <v>71</v>
      </c>
      <c r="J632" s="4" t="s">
        <v>134</v>
      </c>
      <c r="K632" s="511">
        <v>45877</v>
      </c>
      <c r="L632" s="8"/>
      <c r="O632" s="9"/>
      <c r="P632" s="8"/>
      <c r="S632" s="9"/>
      <c r="U632" s="8"/>
      <c r="W632" s="9"/>
      <c r="AD632" s="8"/>
      <c r="AF632" s="13"/>
      <c r="AG632" s="8"/>
      <c r="AI632" s="13"/>
      <c r="AT632"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633" spans="1:46" x14ac:dyDescent="0.3">
      <c r="A633" s="19">
        <v>346925</v>
      </c>
      <c r="B633" s="19" t="s">
        <v>68</v>
      </c>
      <c r="C633" s="707" t="s">
        <v>131</v>
      </c>
      <c r="D633" s="684" t="s">
        <v>70</v>
      </c>
      <c r="E633" s="707"/>
      <c r="F633" s="707"/>
      <c r="G633" s="6" t="s">
        <v>146</v>
      </c>
      <c r="H633" s="6"/>
      <c r="I633" s="358" t="s">
        <v>57</v>
      </c>
      <c r="J633" s="4" t="s">
        <v>134</v>
      </c>
      <c r="K633" s="584">
        <v>45889</v>
      </c>
      <c r="L633" s="8"/>
      <c r="N633" t="s">
        <v>67</v>
      </c>
      <c r="O633" s="9"/>
      <c r="P633" s="8"/>
      <c r="S633" s="9"/>
      <c r="U633" s="8"/>
      <c r="W633" t="s">
        <v>67</v>
      </c>
      <c r="AD633" t="s">
        <v>67</v>
      </c>
      <c r="AF633" s="13"/>
      <c r="AG633" t="s">
        <v>67</v>
      </c>
      <c r="AI633" s="13"/>
      <c r="AJ633" t="s">
        <v>67</v>
      </c>
      <c r="AK633" t="s">
        <v>67</v>
      </c>
      <c r="AT633"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634" spans="1:46" x14ac:dyDescent="0.3">
      <c r="A634" s="19">
        <v>347025</v>
      </c>
      <c r="B634" s="19" t="s">
        <v>64</v>
      </c>
      <c r="C634" s="707" t="s">
        <v>84</v>
      </c>
      <c r="D634" s="52" t="s">
        <v>158</v>
      </c>
      <c r="E634" s="341">
        <v>45909</v>
      </c>
      <c r="F634" s="707"/>
      <c r="G634" s="6" t="s">
        <v>146</v>
      </c>
      <c r="H634" s="551">
        <v>45908</v>
      </c>
      <c r="I634" s="358" t="s">
        <v>57</v>
      </c>
      <c r="J634" s="4" t="s">
        <v>134</v>
      </c>
      <c r="K634" s="584">
        <v>45877</v>
      </c>
      <c r="L634" s="8" t="s">
        <v>67</v>
      </c>
      <c r="M634" t="s">
        <v>67</v>
      </c>
      <c r="N634" t="s">
        <v>67</v>
      </c>
      <c r="O634" s="9" t="s">
        <v>67</v>
      </c>
      <c r="P634" s="8"/>
      <c r="S634" s="9"/>
      <c r="T634" t="s">
        <v>67</v>
      </c>
      <c r="U634" s="8" t="s">
        <v>67</v>
      </c>
      <c r="V634" t="s">
        <v>67</v>
      </c>
      <c r="W634" s="9" t="s">
        <v>67</v>
      </c>
      <c r="AD634" s="8" t="s">
        <v>67</v>
      </c>
      <c r="AF634" s="13"/>
      <c r="AG634" s="8" t="s">
        <v>67</v>
      </c>
      <c r="AI634" s="13"/>
      <c r="AJ634" t="s">
        <v>67</v>
      </c>
      <c r="AK634" t="s">
        <v>67</v>
      </c>
      <c r="AT634"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635" spans="1:46" x14ac:dyDescent="0.3">
      <c r="A635" s="19">
        <v>347125</v>
      </c>
      <c r="B635" s="19" t="s">
        <v>64</v>
      </c>
      <c r="C635" s="707" t="s">
        <v>240</v>
      </c>
      <c r="D635" s="52">
        <v>24</v>
      </c>
      <c r="E635" s="341">
        <v>45917</v>
      </c>
      <c r="F635" s="707"/>
      <c r="G635" s="6" t="s">
        <v>146</v>
      </c>
      <c r="H635" s="582">
        <v>45917</v>
      </c>
      <c r="I635" s="358" t="s">
        <v>57</v>
      </c>
      <c r="J635" s="4" t="s">
        <v>134</v>
      </c>
      <c r="K635" s="511">
        <v>45895</v>
      </c>
      <c r="L635" s="8" t="s">
        <v>67</v>
      </c>
      <c r="M635" t="s">
        <v>67</v>
      </c>
      <c r="N635" t="s">
        <v>67</v>
      </c>
      <c r="O635" s="9"/>
      <c r="P635" s="8"/>
      <c r="S635" s="9"/>
      <c r="U635" s="8" t="s">
        <v>67</v>
      </c>
      <c r="V635" t="s">
        <v>67</v>
      </c>
      <c r="W635" s="9"/>
      <c r="X635" t="s">
        <v>67</v>
      </c>
      <c r="Y635" t="s">
        <v>67</v>
      </c>
      <c r="Z635" t="s">
        <v>67</v>
      </c>
      <c r="AA635" t="s">
        <v>67</v>
      </c>
      <c r="AB635" t="s">
        <v>67</v>
      </c>
      <c r="AD635" s="8"/>
      <c r="AF635" s="13" t="s">
        <v>67</v>
      </c>
      <c r="AG635" s="8" t="s">
        <v>67</v>
      </c>
      <c r="AI635" s="13"/>
      <c r="AJ635" t="s">
        <v>67</v>
      </c>
      <c r="AK635" t="s">
        <v>67</v>
      </c>
      <c r="AT635"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636" spans="1:46" x14ac:dyDescent="0.3">
      <c r="A636" s="19">
        <v>347225</v>
      </c>
      <c r="B636" s="19" t="s">
        <v>64</v>
      </c>
      <c r="C636" s="707" t="s">
        <v>273</v>
      </c>
      <c r="D636" s="52">
        <v>24</v>
      </c>
      <c r="E636" s="341">
        <v>45909</v>
      </c>
      <c r="F636" s="707"/>
      <c r="G636" s="340" t="s">
        <v>146</v>
      </c>
      <c r="H636" s="582">
        <v>45910</v>
      </c>
      <c r="I636" s="358" t="s">
        <v>57</v>
      </c>
      <c r="J636" s="4" t="s">
        <v>134</v>
      </c>
      <c r="K636" s="584">
        <v>45877</v>
      </c>
      <c r="L636" s="8" t="s">
        <v>67</v>
      </c>
      <c r="M636" t="s">
        <v>67</v>
      </c>
      <c r="N636" t="s">
        <v>67</v>
      </c>
      <c r="O636" s="9"/>
      <c r="P636" s="8"/>
      <c r="S636" s="9"/>
      <c r="U636" s="8" t="s">
        <v>67</v>
      </c>
      <c r="V636" t="s">
        <v>67</v>
      </c>
      <c r="W636" s="9" t="s">
        <v>109</v>
      </c>
      <c r="X636" t="s">
        <v>67</v>
      </c>
      <c r="Y636" t="s">
        <v>67</v>
      </c>
      <c r="Z636" t="s">
        <v>67</v>
      </c>
      <c r="AA636" t="s">
        <v>67</v>
      </c>
      <c r="AB636" t="s">
        <v>67</v>
      </c>
      <c r="AD636" s="8" t="s">
        <v>67</v>
      </c>
      <c r="AF636" s="13"/>
      <c r="AG636" s="8" t="s">
        <v>67</v>
      </c>
      <c r="AI636" s="13"/>
      <c r="AJ636" t="s">
        <v>67</v>
      </c>
      <c r="AK636" t="s">
        <v>67</v>
      </c>
      <c r="AT636"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637" spans="1:46" x14ac:dyDescent="0.3">
      <c r="A637" s="19">
        <v>347325</v>
      </c>
      <c r="B637" s="19" t="s">
        <v>64</v>
      </c>
      <c r="C637" s="707" t="s">
        <v>80</v>
      </c>
      <c r="D637" s="52" t="s">
        <v>158</v>
      </c>
      <c r="E637" s="341">
        <v>45895</v>
      </c>
      <c r="F637" s="707"/>
      <c r="G637" s="6" t="s">
        <v>163</v>
      </c>
      <c r="H637" s="582">
        <v>45894</v>
      </c>
      <c r="I637" s="358" t="s">
        <v>57</v>
      </c>
      <c r="J637" s="4" t="s">
        <v>134</v>
      </c>
      <c r="K637" s="584">
        <v>45877</v>
      </c>
      <c r="L637" s="8"/>
      <c r="N637" t="s">
        <v>67</v>
      </c>
      <c r="O637" s="9"/>
      <c r="P637" s="8"/>
      <c r="S637" s="9"/>
      <c r="T637" t="s">
        <v>67</v>
      </c>
      <c r="U637" s="8" t="s">
        <v>67</v>
      </c>
      <c r="V637" t="s">
        <v>67</v>
      </c>
      <c r="W637" s="9" t="s">
        <v>67</v>
      </c>
      <c r="X637" t="s">
        <v>380</v>
      </c>
      <c r="AC637" t="s">
        <v>67</v>
      </c>
      <c r="AD637" s="8" t="s">
        <v>67</v>
      </c>
      <c r="AF637" s="13"/>
      <c r="AG637" s="8" t="s">
        <v>67</v>
      </c>
      <c r="AI637" s="13"/>
      <c r="AJ637" t="s">
        <v>67</v>
      </c>
      <c r="AK637" t="s">
        <v>67</v>
      </c>
      <c r="AT637"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638" spans="1:46" x14ac:dyDescent="0.3">
      <c r="A638" s="19">
        <v>347425</v>
      </c>
      <c r="B638" s="19" t="s">
        <v>64</v>
      </c>
      <c r="C638" s="707" t="s">
        <v>80</v>
      </c>
      <c r="D638" s="52" t="s">
        <v>158</v>
      </c>
      <c r="E638" s="341">
        <v>45895</v>
      </c>
      <c r="F638" s="707"/>
      <c r="G638" s="6" t="s">
        <v>163</v>
      </c>
      <c r="H638" s="582">
        <v>45894</v>
      </c>
      <c r="I638" s="358" t="s">
        <v>57</v>
      </c>
      <c r="J638" s="4" t="s">
        <v>134</v>
      </c>
      <c r="K638" s="584">
        <v>45877</v>
      </c>
      <c r="L638" s="8"/>
      <c r="N638" t="s">
        <v>67</v>
      </c>
      <c r="O638" s="9"/>
      <c r="P638" s="8"/>
      <c r="S638" s="9"/>
      <c r="T638" t="s">
        <v>67</v>
      </c>
      <c r="U638" s="8" t="s">
        <v>67</v>
      </c>
      <c r="V638" t="s">
        <v>67</v>
      </c>
      <c r="W638" s="9" t="s">
        <v>67</v>
      </c>
      <c r="AC638" t="s">
        <v>67</v>
      </c>
      <c r="AD638" s="8" t="s">
        <v>67</v>
      </c>
      <c r="AF638" s="13"/>
      <c r="AG638" s="8" t="s">
        <v>67</v>
      </c>
      <c r="AI638" s="13"/>
      <c r="AJ638" t="s">
        <v>67</v>
      </c>
      <c r="AK638" t="s">
        <v>67</v>
      </c>
      <c r="AT638"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639" spans="1:46" x14ac:dyDescent="0.3">
      <c r="A639" s="51">
        <v>347525</v>
      </c>
      <c r="B639" s="51" t="s">
        <v>64</v>
      </c>
      <c r="C639" s="52" t="s">
        <v>84</v>
      </c>
      <c r="D639" s="52" t="s">
        <v>158</v>
      </c>
      <c r="E639" s="341">
        <v>45909</v>
      </c>
      <c r="F639" s="52"/>
      <c r="G639" s="340" t="s">
        <v>146</v>
      </c>
      <c r="H639" s="551">
        <v>45908</v>
      </c>
      <c r="I639" s="358" t="s">
        <v>57</v>
      </c>
      <c r="J639" s="4" t="s">
        <v>134</v>
      </c>
      <c r="K639" s="584">
        <v>45877</v>
      </c>
      <c r="L639" s="8" t="s">
        <v>67</v>
      </c>
      <c r="M639" t="s">
        <v>67</v>
      </c>
      <c r="N639" t="s">
        <v>67</v>
      </c>
      <c r="O639" s="9" t="s">
        <v>67</v>
      </c>
      <c r="P639" s="8"/>
      <c r="S639" s="9"/>
      <c r="T639" t="s">
        <v>67</v>
      </c>
      <c r="U639" s="8" t="s">
        <v>67</v>
      </c>
      <c r="V639" t="s">
        <v>67</v>
      </c>
      <c r="W639" s="9" t="s">
        <v>67</v>
      </c>
      <c r="AD639" s="8" t="s">
        <v>67</v>
      </c>
      <c r="AF639" s="13"/>
      <c r="AG639" s="8" t="s">
        <v>67</v>
      </c>
      <c r="AI639" s="13"/>
      <c r="AJ639" t="s">
        <v>67</v>
      </c>
      <c r="AK639" t="s">
        <v>67</v>
      </c>
      <c r="AT639"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640" spans="1:46" x14ac:dyDescent="0.3">
      <c r="A640" s="19">
        <v>347625</v>
      </c>
      <c r="B640" s="19" t="s">
        <v>64</v>
      </c>
      <c r="C640" s="707" t="s">
        <v>65</v>
      </c>
      <c r="D640" s="707" t="s">
        <v>70</v>
      </c>
      <c r="E640" s="341">
        <v>45925</v>
      </c>
      <c r="F640" s="707"/>
      <c r="G640" s="6" t="s">
        <v>145</v>
      </c>
      <c r="H640" s="551">
        <v>45939</v>
      </c>
      <c r="I640" s="358" t="s">
        <v>71</v>
      </c>
      <c r="J640" s="4" t="s">
        <v>134</v>
      </c>
      <c r="K640" s="584">
        <v>45889</v>
      </c>
      <c r="L640" s="8" t="s">
        <v>67</v>
      </c>
      <c r="M640" t="s">
        <v>67</v>
      </c>
      <c r="N640" t="s">
        <v>67</v>
      </c>
      <c r="O640" s="9"/>
      <c r="P640" s="8"/>
      <c r="S640" s="9"/>
      <c r="U640" s="8" t="s">
        <v>67</v>
      </c>
      <c r="V640" t="s">
        <v>67</v>
      </c>
      <c r="W640" s="9" t="s">
        <v>67</v>
      </c>
      <c r="AD640" s="8" t="s">
        <v>67</v>
      </c>
      <c r="AF640" s="13"/>
      <c r="AG640" s="8" t="s">
        <v>67</v>
      </c>
      <c r="AI640" s="13"/>
      <c r="AJ640" t="s">
        <v>67</v>
      </c>
      <c r="AK640" t="s">
        <v>67</v>
      </c>
      <c r="AT640"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641" spans="1:46" x14ac:dyDescent="0.3">
      <c r="A641" s="19">
        <v>347725</v>
      </c>
      <c r="B641" s="19" t="s">
        <v>68</v>
      </c>
      <c r="C641" s="707" t="s">
        <v>86</v>
      </c>
      <c r="D641" s="707" t="s">
        <v>70</v>
      </c>
      <c r="E641" s="341">
        <v>45912</v>
      </c>
      <c r="F641" s="707"/>
      <c r="G641" s="6" t="s">
        <v>146</v>
      </c>
      <c r="H641" s="582">
        <v>45911</v>
      </c>
      <c r="I641" s="358" t="s">
        <v>57</v>
      </c>
      <c r="J641" s="4" t="s">
        <v>134</v>
      </c>
      <c r="K641" s="584">
        <v>45889</v>
      </c>
      <c r="L641" s="8" t="s">
        <v>67</v>
      </c>
      <c r="M641" t="s">
        <v>67</v>
      </c>
      <c r="N641" t="s">
        <v>67</v>
      </c>
      <c r="O641" s="9"/>
      <c r="P641" s="8"/>
      <c r="S641" s="9"/>
      <c r="U641" s="8" t="s">
        <v>67</v>
      </c>
      <c r="V641" t="s">
        <v>67</v>
      </c>
      <c r="W641" s="9" t="s">
        <v>67</v>
      </c>
      <c r="AD641" s="8" t="s">
        <v>67</v>
      </c>
      <c r="AF641" s="13"/>
      <c r="AG641" s="8" t="s">
        <v>67</v>
      </c>
      <c r="AI641" s="13"/>
      <c r="AJ641" t="s">
        <v>67</v>
      </c>
      <c r="AK641" t="s">
        <v>67</v>
      </c>
      <c r="AT641"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642" spans="1:46" x14ac:dyDescent="0.3">
      <c r="A642" s="19">
        <v>347825</v>
      </c>
      <c r="B642" s="19" t="s">
        <v>64</v>
      </c>
      <c r="C642" s="707" t="s">
        <v>240</v>
      </c>
      <c r="D642" s="707">
        <v>24</v>
      </c>
      <c r="E642" s="341" t="s">
        <v>109</v>
      </c>
      <c r="F642" s="707"/>
      <c r="G642" s="6" t="s">
        <v>146</v>
      </c>
      <c r="H642" s="582">
        <v>45911</v>
      </c>
      <c r="I642" s="358" t="s">
        <v>57</v>
      </c>
      <c r="J642" s="4" t="s">
        <v>134</v>
      </c>
      <c r="K642" s="584">
        <v>45891</v>
      </c>
      <c r="L642" s="8" t="s">
        <v>67</v>
      </c>
      <c r="M642" t="s">
        <v>67</v>
      </c>
      <c r="N642" t="s">
        <v>67</v>
      </c>
      <c r="O642" s="9"/>
      <c r="P642" s="8"/>
      <c r="S642" s="9"/>
      <c r="U642" s="8" t="s">
        <v>67</v>
      </c>
      <c r="V642" t="s">
        <v>67</v>
      </c>
      <c r="W642" s="9"/>
      <c r="X642" t="s">
        <v>67</v>
      </c>
      <c r="Y642" t="s">
        <v>67</v>
      </c>
      <c r="Z642" t="s">
        <v>67</v>
      </c>
      <c r="AA642" t="s">
        <v>67</v>
      </c>
      <c r="AB642" t="s">
        <v>67</v>
      </c>
      <c r="AD642" s="8" t="s">
        <v>67</v>
      </c>
      <c r="AF642" s="13"/>
      <c r="AG642" s="8" t="s">
        <v>67</v>
      </c>
      <c r="AI642" s="13"/>
      <c r="AJ642" t="s">
        <v>67</v>
      </c>
      <c r="AK642" t="s">
        <v>67</v>
      </c>
      <c r="AT642"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643" spans="1:46" x14ac:dyDescent="0.3">
      <c r="A643" s="19">
        <v>347925</v>
      </c>
      <c r="B643" s="19" t="s">
        <v>64</v>
      </c>
      <c r="C643" s="707" t="s">
        <v>80</v>
      </c>
      <c r="D643" s="707" t="s">
        <v>81</v>
      </c>
      <c r="E643" s="341">
        <v>45919</v>
      </c>
      <c r="F643" s="707"/>
      <c r="G643" s="6" t="s">
        <v>146</v>
      </c>
      <c r="H643" s="582">
        <v>45918</v>
      </c>
      <c r="I643" s="358" t="s">
        <v>57</v>
      </c>
      <c r="J643" s="4" t="s">
        <v>134</v>
      </c>
      <c r="K643" s="584">
        <v>45889</v>
      </c>
      <c r="L643" s="8"/>
      <c r="N643" t="s">
        <v>67</v>
      </c>
      <c r="O643" s="9"/>
      <c r="P643" s="8"/>
      <c r="S643" s="9"/>
      <c r="U643" s="8" t="s">
        <v>67</v>
      </c>
      <c r="V643" t="s">
        <v>67</v>
      </c>
      <c r="W643" s="9"/>
      <c r="X643" t="s">
        <v>67</v>
      </c>
      <c r="Y643" t="s">
        <v>67</v>
      </c>
      <c r="Z643" t="s">
        <v>67</v>
      </c>
      <c r="AA643" t="s">
        <v>67</v>
      </c>
      <c r="AB643" t="s">
        <v>67</v>
      </c>
      <c r="AD643" s="8" t="s">
        <v>67</v>
      </c>
      <c r="AE643" t="s">
        <v>67</v>
      </c>
      <c r="AF643" s="13"/>
      <c r="AG643" s="8" t="s">
        <v>67</v>
      </c>
      <c r="AI643" s="13"/>
      <c r="AJ643" t="s">
        <v>67</v>
      </c>
      <c r="AK643" t="s">
        <v>67</v>
      </c>
      <c r="AT643"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644" spans="1:46" x14ac:dyDescent="0.3">
      <c r="A644" s="19">
        <v>348025</v>
      </c>
      <c r="B644" s="19" t="s">
        <v>64</v>
      </c>
      <c r="C644" s="707" t="s">
        <v>80</v>
      </c>
      <c r="D644" s="707" t="s">
        <v>81</v>
      </c>
      <c r="E644" s="341">
        <v>45919</v>
      </c>
      <c r="F644" s="707"/>
      <c r="G644" s="6" t="s">
        <v>146</v>
      </c>
      <c r="H644" s="582">
        <v>45918</v>
      </c>
      <c r="I644" s="358" t="s">
        <v>57</v>
      </c>
      <c r="J644" s="4" t="s">
        <v>134</v>
      </c>
      <c r="K644" s="584">
        <v>45889</v>
      </c>
      <c r="L644" s="8" t="s">
        <v>67</v>
      </c>
      <c r="M644" t="s">
        <v>67</v>
      </c>
      <c r="N644" t="s">
        <v>67</v>
      </c>
      <c r="O644" s="9"/>
      <c r="P644" s="8"/>
      <c r="S644" s="9"/>
      <c r="U644" s="8" t="s">
        <v>67</v>
      </c>
      <c r="V644" t="s">
        <v>67</v>
      </c>
      <c r="W644" s="9" t="s">
        <v>67</v>
      </c>
      <c r="AD644" s="8" t="s">
        <v>67</v>
      </c>
      <c r="AF644" s="13"/>
      <c r="AG644" s="8" t="s">
        <v>67</v>
      </c>
      <c r="AI644" s="13"/>
      <c r="AJ644" t="s">
        <v>67</v>
      </c>
      <c r="AK644" t="s">
        <v>67</v>
      </c>
      <c r="AT644"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645" spans="1:46" x14ac:dyDescent="0.3">
      <c r="A645" s="19">
        <v>348125</v>
      </c>
      <c r="B645" s="19" t="s">
        <v>64</v>
      </c>
      <c r="C645" s="707" t="s">
        <v>84</v>
      </c>
      <c r="D645" s="707" t="s">
        <v>81</v>
      </c>
      <c r="E645" s="341">
        <v>45919</v>
      </c>
      <c r="F645" s="707"/>
      <c r="G645" s="6" t="s">
        <v>146</v>
      </c>
      <c r="H645" s="551">
        <v>45920</v>
      </c>
      <c r="I645" s="358" t="s">
        <v>57</v>
      </c>
      <c r="J645" s="4" t="s">
        <v>134</v>
      </c>
      <c r="K645" s="584">
        <v>45890</v>
      </c>
      <c r="L645" s="8" t="s">
        <v>67</v>
      </c>
      <c r="M645" t="s">
        <v>67</v>
      </c>
      <c r="N645" t="s">
        <v>67</v>
      </c>
      <c r="O645" s="9"/>
      <c r="P645" s="8"/>
      <c r="S645" s="9"/>
      <c r="U645" s="8" t="s">
        <v>67</v>
      </c>
      <c r="V645" t="s">
        <v>67</v>
      </c>
      <c r="W645" s="9"/>
      <c r="X645" t="s">
        <v>67</v>
      </c>
      <c r="Y645" t="s">
        <v>67</v>
      </c>
      <c r="Z645" t="s">
        <v>67</v>
      </c>
      <c r="AA645" t="s">
        <v>67</v>
      </c>
      <c r="AB645" t="s">
        <v>67</v>
      </c>
      <c r="AD645" s="8" t="s">
        <v>67</v>
      </c>
      <c r="AF645" s="13"/>
      <c r="AG645" s="8" t="s">
        <v>67</v>
      </c>
      <c r="AH645" t="s">
        <v>67</v>
      </c>
      <c r="AI645" s="13"/>
      <c r="AJ645" t="s">
        <v>67</v>
      </c>
      <c r="AK645" t="s">
        <v>67</v>
      </c>
      <c r="AT645"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646" spans="1:46" x14ac:dyDescent="0.3">
      <c r="A646" s="19">
        <v>348225</v>
      </c>
      <c r="B646" s="19" t="s">
        <v>64</v>
      </c>
      <c r="C646" s="707" t="s">
        <v>141</v>
      </c>
      <c r="D646" s="707">
        <v>24</v>
      </c>
      <c r="E646" s="341">
        <v>45925</v>
      </c>
      <c r="F646" s="707"/>
      <c r="G646" s="6" t="s">
        <v>146</v>
      </c>
      <c r="H646" s="551">
        <v>45923</v>
      </c>
      <c r="I646" s="358" t="s">
        <v>57</v>
      </c>
      <c r="J646" s="4" t="s">
        <v>134</v>
      </c>
      <c r="K646" s="584">
        <v>45890</v>
      </c>
      <c r="L646" s="8" t="s">
        <v>67</v>
      </c>
      <c r="M646" t="s">
        <v>67</v>
      </c>
      <c r="N646" t="s">
        <v>67</v>
      </c>
      <c r="O646" s="9"/>
      <c r="P646" s="8"/>
      <c r="S646" s="9"/>
      <c r="U646" s="8" t="s">
        <v>67</v>
      </c>
      <c r="V646" t="s">
        <v>67</v>
      </c>
      <c r="W646" s="9"/>
      <c r="X646" t="s">
        <v>67</v>
      </c>
      <c r="Y646" t="s">
        <v>67</v>
      </c>
      <c r="Z646" t="s">
        <v>67</v>
      </c>
      <c r="AA646" t="s">
        <v>67</v>
      </c>
      <c r="AB646" t="s">
        <v>67</v>
      </c>
      <c r="AD646" s="8" t="s">
        <v>67</v>
      </c>
      <c r="AE646" t="s">
        <v>67</v>
      </c>
      <c r="AF646" s="13"/>
      <c r="AG646" s="8" t="s">
        <v>67</v>
      </c>
      <c r="AI646" s="13"/>
      <c r="AJ646" t="s">
        <v>67</v>
      </c>
      <c r="AK646" t="s">
        <v>67</v>
      </c>
      <c r="AT646"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647" spans="1:46" x14ac:dyDescent="0.3">
      <c r="A647" s="51">
        <v>348325</v>
      </c>
      <c r="B647" s="51" t="s">
        <v>64</v>
      </c>
      <c r="C647" s="52" t="s">
        <v>65</v>
      </c>
      <c r="D647" s="52" t="s">
        <v>182</v>
      </c>
      <c r="E647" s="359">
        <v>45939</v>
      </c>
      <c r="F647" s="52"/>
      <c r="G647" s="340" t="s">
        <v>145</v>
      </c>
      <c r="H647" s="596">
        <v>45959</v>
      </c>
      <c r="I647" s="358" t="s">
        <v>57</v>
      </c>
      <c r="J647" s="4" t="s">
        <v>134</v>
      </c>
      <c r="K647" s="584">
        <v>45891</v>
      </c>
      <c r="L647" s="8" t="s">
        <v>67</v>
      </c>
      <c r="M647" t="s">
        <v>67</v>
      </c>
      <c r="N647" t="s">
        <v>67</v>
      </c>
      <c r="O647" s="9"/>
      <c r="P647" s="8"/>
      <c r="S647" s="9"/>
      <c r="U647" s="8" t="s">
        <v>67</v>
      </c>
      <c r="V647" t="s">
        <v>67</v>
      </c>
      <c r="W647" t="s">
        <v>67</v>
      </c>
      <c r="AD647" t="s">
        <v>67</v>
      </c>
      <c r="AF647" s="13"/>
      <c r="AG647" t="s">
        <v>67</v>
      </c>
      <c r="AI647" s="13"/>
      <c r="AJ647" t="s">
        <v>67</v>
      </c>
      <c r="AK647" t="s">
        <v>67</v>
      </c>
      <c r="AT647"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648" spans="1:46" x14ac:dyDescent="0.3">
      <c r="A648" s="19">
        <v>348425</v>
      </c>
      <c r="B648" s="19" t="s">
        <v>64</v>
      </c>
      <c r="C648" s="707" t="s">
        <v>86</v>
      </c>
      <c r="D648" s="52" t="s">
        <v>160</v>
      </c>
      <c r="E648" s="341">
        <v>45918</v>
      </c>
      <c r="F648" s="707"/>
      <c r="G648" s="6" t="s">
        <v>146</v>
      </c>
      <c r="H648" s="6"/>
      <c r="I648" s="358" t="s">
        <v>71</v>
      </c>
      <c r="J648" s="4" t="s">
        <v>134</v>
      </c>
      <c r="K648" s="584">
        <v>45889</v>
      </c>
      <c r="L648" s="8" t="s">
        <v>67</v>
      </c>
      <c r="M648" t="s">
        <v>67</v>
      </c>
      <c r="N648" t="s">
        <v>67</v>
      </c>
      <c r="O648" s="9"/>
      <c r="P648" s="8"/>
      <c r="S648" s="9"/>
      <c r="U648" s="8" t="s">
        <v>67</v>
      </c>
      <c r="V648" t="s">
        <v>67</v>
      </c>
      <c r="W648" s="9" t="s">
        <v>67</v>
      </c>
      <c r="AD648" s="8" t="s">
        <v>67</v>
      </c>
      <c r="AE648" t="s">
        <v>67</v>
      </c>
      <c r="AF648" s="13"/>
      <c r="AG648" s="8" t="s">
        <v>67</v>
      </c>
      <c r="AI648" s="13"/>
      <c r="AJ648" t="s">
        <v>67</v>
      </c>
      <c r="AK648" t="s">
        <v>67</v>
      </c>
      <c r="AT648"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649" spans="1:46" x14ac:dyDescent="0.3">
      <c r="A649" s="51">
        <v>348525</v>
      </c>
      <c r="B649" s="51" t="s">
        <v>64</v>
      </c>
      <c r="C649" s="52" t="s">
        <v>86</v>
      </c>
      <c r="D649" s="52" t="s">
        <v>70</v>
      </c>
      <c r="E649" s="359">
        <v>45888</v>
      </c>
      <c r="F649" s="52"/>
      <c r="G649" s="6" t="s">
        <v>146</v>
      </c>
      <c r="H649" s="582">
        <v>45911</v>
      </c>
      <c r="I649" s="358" t="s">
        <v>57</v>
      </c>
      <c r="J649" s="4" t="s">
        <v>134</v>
      </c>
      <c r="K649" s="584">
        <v>45889</v>
      </c>
      <c r="L649" s="8" t="s">
        <v>67</v>
      </c>
      <c r="M649" t="s">
        <v>67</v>
      </c>
      <c r="N649" t="s">
        <v>67</v>
      </c>
      <c r="O649" s="9"/>
      <c r="P649" s="8"/>
      <c r="S649" s="9"/>
      <c r="U649" s="8" t="s">
        <v>67</v>
      </c>
      <c r="V649" t="s">
        <v>67</v>
      </c>
      <c r="W649" s="9" t="s">
        <v>67</v>
      </c>
      <c r="AD649" s="8" t="s">
        <v>67</v>
      </c>
      <c r="AE649" t="s">
        <v>67</v>
      </c>
      <c r="AF649" s="13"/>
      <c r="AG649" s="8" t="s">
        <v>67</v>
      </c>
      <c r="AI649" s="13"/>
      <c r="AJ649" t="s">
        <v>67</v>
      </c>
      <c r="AK649" t="s">
        <v>67</v>
      </c>
      <c r="AT649"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650" spans="1:46" x14ac:dyDescent="0.3">
      <c r="A650" s="19">
        <v>348625</v>
      </c>
      <c r="B650" s="19" t="s">
        <v>68</v>
      </c>
      <c r="C650" s="707" t="s">
        <v>80</v>
      </c>
      <c r="D650" s="52" t="s">
        <v>116</v>
      </c>
      <c r="E650" s="341">
        <v>45939</v>
      </c>
      <c r="F650" s="707"/>
      <c r="G650" s="6" t="s">
        <v>146</v>
      </c>
      <c r="H650" s="551">
        <v>45943</v>
      </c>
      <c r="I650" s="358" t="s">
        <v>71</v>
      </c>
      <c r="J650" s="4" t="s">
        <v>134</v>
      </c>
      <c r="K650" s="584">
        <v>45915</v>
      </c>
      <c r="L650" s="8"/>
      <c r="N650" t="s">
        <v>67</v>
      </c>
      <c r="O650" s="9"/>
      <c r="P650" s="8"/>
      <c r="S650" s="9"/>
      <c r="U650" s="8"/>
      <c r="W650" s="9"/>
      <c r="X650" t="s">
        <v>67</v>
      </c>
      <c r="Y650" t="s">
        <v>67</v>
      </c>
      <c r="Z650" t="s">
        <v>67</v>
      </c>
      <c r="AA650" t="s">
        <v>67</v>
      </c>
      <c r="AB650" t="s">
        <v>67</v>
      </c>
      <c r="AD650" s="8" t="s">
        <v>67</v>
      </c>
      <c r="AE650" t="s">
        <v>67</v>
      </c>
      <c r="AF650" s="13"/>
      <c r="AG650" s="8" t="s">
        <v>67</v>
      </c>
      <c r="AI650" s="13"/>
      <c r="AJ650" t="s">
        <v>67</v>
      </c>
      <c r="AK650" t="s">
        <v>67</v>
      </c>
      <c r="AT650"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651" spans="1:46" x14ac:dyDescent="0.3">
      <c r="A651" s="19">
        <v>348725</v>
      </c>
      <c r="B651" s="19" t="s">
        <v>68</v>
      </c>
      <c r="C651" s="707" t="s">
        <v>82</v>
      </c>
      <c r="D651" s="52" t="s">
        <v>83</v>
      </c>
      <c r="E651" s="341">
        <v>45947</v>
      </c>
      <c r="F651" s="707"/>
      <c r="G651" s="533" t="s">
        <v>146</v>
      </c>
      <c r="H651" s="582">
        <v>45994</v>
      </c>
      <c r="I651" s="358" t="s">
        <v>71</v>
      </c>
      <c r="J651" s="4" t="s">
        <v>134</v>
      </c>
      <c r="K651" s="511">
        <v>45904</v>
      </c>
      <c r="L651" s="8" t="s">
        <v>67</v>
      </c>
      <c r="M651" t="s">
        <v>67</v>
      </c>
      <c r="N651" t="s">
        <v>67</v>
      </c>
      <c r="O651" s="9"/>
      <c r="P651" s="8" t="s">
        <v>67</v>
      </c>
      <c r="S651" s="9" t="s">
        <v>67</v>
      </c>
      <c r="U651" s="8" t="s">
        <v>67</v>
      </c>
      <c r="V651" t="s">
        <v>67</v>
      </c>
      <c r="W651" s="9" t="s">
        <v>67</v>
      </c>
      <c r="X651" t="s">
        <v>67</v>
      </c>
      <c r="Y651" t="s">
        <v>67</v>
      </c>
      <c r="Z651" t="s">
        <v>67</v>
      </c>
      <c r="AA651" t="s">
        <v>67</v>
      </c>
      <c r="AB651" t="s">
        <v>67</v>
      </c>
      <c r="AD651" s="8" t="s">
        <v>67</v>
      </c>
      <c r="AF651" s="13"/>
      <c r="AG651" s="8" t="s">
        <v>67</v>
      </c>
      <c r="AI651" s="13"/>
      <c r="AJ651" t="s">
        <v>67</v>
      </c>
      <c r="AK651" t="s">
        <v>67</v>
      </c>
      <c r="AO651" t="s">
        <v>3004</v>
      </c>
      <c r="AT651"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652" spans="1:46" x14ac:dyDescent="0.3">
      <c r="A652" s="19">
        <v>348825</v>
      </c>
      <c r="B652" s="19" t="s">
        <v>68</v>
      </c>
      <c r="C652" s="707" t="s">
        <v>107</v>
      </c>
      <c r="D652" s="52" t="s">
        <v>78</v>
      </c>
      <c r="E652" s="341">
        <v>45943</v>
      </c>
      <c r="F652" s="707"/>
      <c r="G652" s="6"/>
      <c r="H652" s="551">
        <v>45936</v>
      </c>
      <c r="I652" s="533" t="s">
        <v>57</v>
      </c>
      <c r="J652" s="4" t="s">
        <v>134</v>
      </c>
      <c r="K652" s="584">
        <v>45909</v>
      </c>
      <c r="L652" s="8" t="s">
        <v>109</v>
      </c>
      <c r="M652" t="s">
        <v>109</v>
      </c>
      <c r="N652" t="s">
        <v>67</v>
      </c>
      <c r="O652" s="9"/>
      <c r="P652" s="8" t="s">
        <v>67</v>
      </c>
      <c r="Q652" t="s">
        <v>67</v>
      </c>
      <c r="S652" s="9" t="s">
        <v>67</v>
      </c>
      <c r="U652" s="8" t="s">
        <v>3005</v>
      </c>
      <c r="V652" t="s">
        <v>75</v>
      </c>
      <c r="W652" s="9" t="s">
        <v>67</v>
      </c>
      <c r="X652" t="s">
        <v>67</v>
      </c>
      <c r="AB652" t="s">
        <v>67</v>
      </c>
      <c r="AD652" s="8" t="s">
        <v>3049</v>
      </c>
      <c r="AE652" t="s">
        <v>67</v>
      </c>
      <c r="AF652" s="13"/>
      <c r="AG652" s="8" t="s">
        <v>67</v>
      </c>
      <c r="AI652" s="13"/>
      <c r="AJ652" t="s">
        <v>67</v>
      </c>
      <c r="AK652" t="s">
        <v>67</v>
      </c>
      <c r="AT652"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0.92083333333333339</v>
      </c>
    </row>
    <row r="653" spans="1:46" x14ac:dyDescent="0.3">
      <c r="A653" s="19">
        <v>348925</v>
      </c>
      <c r="B653" s="19" t="s">
        <v>68</v>
      </c>
      <c r="C653" s="707" t="s">
        <v>161</v>
      </c>
      <c r="D653" s="52">
        <v>24</v>
      </c>
      <c r="E653" s="341">
        <v>45945</v>
      </c>
      <c r="F653" s="707"/>
      <c r="G653" s="6"/>
      <c r="H653" s="582">
        <v>45946</v>
      </c>
      <c r="I653" s="225" t="s">
        <v>57</v>
      </c>
      <c r="J653" s="4" t="s">
        <v>134</v>
      </c>
      <c r="K653" s="4"/>
      <c r="L653" s="8"/>
      <c r="O653" s="9"/>
      <c r="P653" s="8"/>
      <c r="S653" s="9"/>
      <c r="U653" s="8"/>
      <c r="W653" s="9"/>
      <c r="AD653" s="8"/>
      <c r="AF653" s="13"/>
      <c r="AG653" s="8"/>
      <c r="AI653" s="13"/>
      <c r="AT653"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654" spans="1:46" x14ac:dyDescent="0.3">
      <c r="A654" s="19">
        <v>349025</v>
      </c>
      <c r="B654" s="19" t="s">
        <v>68</v>
      </c>
      <c r="C654" s="707" t="s">
        <v>161</v>
      </c>
      <c r="D654" s="52">
        <v>24</v>
      </c>
      <c r="E654" s="341">
        <v>45945</v>
      </c>
      <c r="F654" s="707"/>
      <c r="G654" s="6"/>
      <c r="H654" s="551">
        <v>45947</v>
      </c>
      <c r="I654" s="225" t="s">
        <v>57</v>
      </c>
      <c r="J654" s="4" t="s">
        <v>134</v>
      </c>
      <c r="K654" s="4"/>
      <c r="L654" s="8"/>
      <c r="O654" s="9"/>
      <c r="P654" s="8"/>
      <c r="S654" s="9"/>
      <c r="U654" s="8"/>
      <c r="W654" s="9"/>
      <c r="AD654" s="8"/>
      <c r="AF654" s="13"/>
      <c r="AG654" s="8"/>
      <c r="AI654" s="13"/>
      <c r="AT654"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655" spans="1:46" x14ac:dyDescent="0.3">
      <c r="A655" s="19">
        <v>349125</v>
      </c>
      <c r="B655" s="19" t="s">
        <v>68</v>
      </c>
      <c r="C655" s="707" t="s">
        <v>161</v>
      </c>
      <c r="D655" s="52">
        <v>24</v>
      </c>
      <c r="E655" s="341">
        <v>45959</v>
      </c>
      <c r="F655" s="707"/>
      <c r="G655" s="6"/>
      <c r="H655" s="6"/>
      <c r="I655" s="403" t="s">
        <v>57</v>
      </c>
      <c r="J655" s="4" t="s">
        <v>134</v>
      </c>
      <c r="K655" s="4"/>
      <c r="L655" s="8"/>
      <c r="O655" s="9"/>
      <c r="P655" s="8"/>
      <c r="S655" s="9"/>
      <c r="U655" s="8"/>
      <c r="W655" s="9"/>
      <c r="AD655" s="8"/>
      <c r="AF655" s="13"/>
      <c r="AG655" s="8"/>
      <c r="AI655" s="13"/>
      <c r="AT655"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656" spans="1:46" x14ac:dyDescent="0.3">
      <c r="A656" s="19">
        <v>349225</v>
      </c>
      <c r="B656" s="19" t="s">
        <v>68</v>
      </c>
      <c r="C656" s="707" t="s">
        <v>161</v>
      </c>
      <c r="D656" s="52">
        <v>24</v>
      </c>
      <c r="E656" s="341">
        <v>45959</v>
      </c>
      <c r="F656" s="707"/>
      <c r="G656" s="6"/>
      <c r="H656" s="6"/>
      <c r="I656" s="403" t="s">
        <v>57</v>
      </c>
      <c r="J656" s="4" t="s">
        <v>134</v>
      </c>
      <c r="K656" s="4"/>
      <c r="L656" s="8"/>
      <c r="O656" s="9"/>
      <c r="P656" s="8"/>
      <c r="S656" s="9"/>
      <c r="U656" s="8"/>
      <c r="W656" s="9"/>
      <c r="AD656" s="8"/>
      <c r="AF656" s="13"/>
      <c r="AG656" s="8"/>
      <c r="AI656" s="13"/>
      <c r="AT656"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657" spans="1:46" x14ac:dyDescent="0.3">
      <c r="A657" s="19">
        <v>349325</v>
      </c>
      <c r="B657" s="19" t="s">
        <v>68</v>
      </c>
      <c r="C657" s="707" t="s">
        <v>65</v>
      </c>
      <c r="D657" s="52" t="s">
        <v>70</v>
      </c>
      <c r="E657" s="341">
        <v>45940</v>
      </c>
      <c r="F657" s="707"/>
      <c r="G657" s="6"/>
      <c r="H657" s="551">
        <v>45939</v>
      </c>
      <c r="I657" s="358" t="s">
        <v>71</v>
      </c>
      <c r="J657" s="4" t="s">
        <v>134</v>
      </c>
      <c r="K657" s="511">
        <v>45904</v>
      </c>
      <c r="L657" s="8" t="s">
        <v>67</v>
      </c>
      <c r="M657" t="s">
        <v>67</v>
      </c>
      <c r="N657" t="s">
        <v>67</v>
      </c>
      <c r="O657" s="9"/>
      <c r="P657" s="8"/>
      <c r="S657" s="9"/>
      <c r="U657" s="8" t="s">
        <v>67</v>
      </c>
      <c r="V657" t="s">
        <v>67</v>
      </c>
      <c r="W657" s="9" t="s">
        <v>67</v>
      </c>
      <c r="AD657" s="8" t="s">
        <v>67</v>
      </c>
      <c r="AE657" t="s">
        <v>67</v>
      </c>
      <c r="AF657" s="13"/>
      <c r="AG657" s="8" t="s">
        <v>67</v>
      </c>
      <c r="AI657" s="13"/>
      <c r="AJ657" t="s">
        <v>67</v>
      </c>
      <c r="AK657" t="s">
        <v>67</v>
      </c>
      <c r="AT657"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658" spans="1:46" x14ac:dyDescent="0.3">
      <c r="A658" s="19">
        <v>349425</v>
      </c>
      <c r="B658" s="19" t="s">
        <v>68</v>
      </c>
      <c r="C658" s="707" t="s">
        <v>65</v>
      </c>
      <c r="D658" s="52" t="s">
        <v>70</v>
      </c>
      <c r="E658" s="707"/>
      <c r="F658" s="707"/>
      <c r="G658" s="6"/>
      <c r="H658" s="6"/>
      <c r="I658" s="533" t="s">
        <v>71</v>
      </c>
      <c r="J658" s="4" t="s">
        <v>134</v>
      </c>
      <c r="K658" s="511">
        <v>45904</v>
      </c>
      <c r="L658" s="8" t="s">
        <v>74</v>
      </c>
      <c r="M658" t="s">
        <v>74</v>
      </c>
      <c r="N658" t="s">
        <v>74</v>
      </c>
      <c r="O658" s="9"/>
      <c r="P658" s="8" t="s">
        <v>67</v>
      </c>
      <c r="Q658" t="s">
        <v>74</v>
      </c>
      <c r="R658" t="s">
        <v>74</v>
      </c>
      <c r="S658" s="9" t="s">
        <v>74</v>
      </c>
      <c r="U658" s="8" t="s">
        <v>67</v>
      </c>
      <c r="V658" t="s">
        <v>74</v>
      </c>
      <c r="W658" s="9" t="s">
        <v>93</v>
      </c>
      <c r="AD658" s="8" t="s">
        <v>74</v>
      </c>
      <c r="AF658" s="13"/>
      <c r="AG658" s="8" t="s">
        <v>74</v>
      </c>
      <c r="AI658" s="13"/>
      <c r="AJ658" t="s">
        <v>74</v>
      </c>
      <c r="AK658" t="s">
        <v>74</v>
      </c>
      <c r="AT658"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0.17857142857142858</v>
      </c>
    </row>
    <row r="659" spans="1:46" x14ac:dyDescent="0.3">
      <c r="A659" s="19">
        <v>349525</v>
      </c>
      <c r="B659" s="19" t="s">
        <v>68</v>
      </c>
      <c r="C659" s="707" t="s">
        <v>69</v>
      </c>
      <c r="D659" s="52" t="s">
        <v>70</v>
      </c>
      <c r="E659" s="707"/>
      <c r="F659" s="707"/>
      <c r="G659" s="6"/>
      <c r="H659" s="6"/>
      <c r="I659" s="358" t="s">
        <v>57</v>
      </c>
      <c r="J659" s="4" t="s">
        <v>134</v>
      </c>
      <c r="K659" s="511">
        <v>45916</v>
      </c>
      <c r="L659" s="8"/>
      <c r="N659" t="s">
        <v>67</v>
      </c>
      <c r="O659" s="9"/>
      <c r="P659" s="8"/>
      <c r="S659" s="9"/>
      <c r="U659" s="8" t="s">
        <v>67</v>
      </c>
      <c r="V659" t="s">
        <v>67</v>
      </c>
      <c r="W659" s="9" t="s">
        <v>67</v>
      </c>
      <c r="AD659" s="8" t="s">
        <v>67</v>
      </c>
      <c r="AF659" s="13"/>
      <c r="AG659" s="8" t="s">
        <v>67</v>
      </c>
      <c r="AI659" s="13"/>
      <c r="AJ659" t="s">
        <v>67</v>
      </c>
      <c r="AK659" t="s">
        <v>67</v>
      </c>
      <c r="AL659" t="s">
        <v>67</v>
      </c>
      <c r="AM659" t="s">
        <v>67</v>
      </c>
      <c r="AO659" t="s">
        <v>67</v>
      </c>
      <c r="AP659" t="s">
        <v>67</v>
      </c>
      <c r="AQ659" t="s">
        <v>67</v>
      </c>
      <c r="AR659" t="s">
        <v>67</v>
      </c>
      <c r="AT659"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660" spans="1:46" x14ac:dyDescent="0.3">
      <c r="A660" s="19">
        <v>349625</v>
      </c>
      <c r="B660" s="19" t="s">
        <v>68</v>
      </c>
      <c r="C660" s="707" t="s">
        <v>86</v>
      </c>
      <c r="D660" s="52" t="s">
        <v>140</v>
      </c>
      <c r="E660" s="341">
        <v>45937</v>
      </c>
      <c r="F660" s="707"/>
      <c r="G660" s="6" t="s">
        <v>146</v>
      </c>
      <c r="H660" s="551">
        <v>45943</v>
      </c>
      <c r="I660" s="358" t="s">
        <v>71</v>
      </c>
      <c r="J660" s="4" t="s">
        <v>134</v>
      </c>
      <c r="K660" s="584">
        <v>45908</v>
      </c>
      <c r="L660" s="8" t="s">
        <v>67</v>
      </c>
      <c r="M660" t="s">
        <v>67</v>
      </c>
      <c r="N660" t="s">
        <v>67</v>
      </c>
      <c r="O660" s="9"/>
      <c r="P660" s="8" t="s">
        <v>67</v>
      </c>
      <c r="Q660" t="s">
        <v>67</v>
      </c>
      <c r="R660" t="s">
        <v>67</v>
      </c>
      <c r="S660" s="9" t="s">
        <v>67</v>
      </c>
      <c r="U660" s="8" t="s">
        <v>67</v>
      </c>
      <c r="V660" t="s">
        <v>67</v>
      </c>
      <c r="W660" s="9" t="s">
        <v>67</v>
      </c>
      <c r="AD660" s="8" t="s">
        <v>67</v>
      </c>
      <c r="AE660" t="s">
        <v>67</v>
      </c>
      <c r="AF660" s="13"/>
      <c r="AG660" s="8" t="s">
        <v>67</v>
      </c>
      <c r="AI660" s="13"/>
      <c r="AJ660" t="s">
        <v>67</v>
      </c>
      <c r="AK660" t="s">
        <v>67</v>
      </c>
      <c r="AT660"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661" spans="1:46" x14ac:dyDescent="0.3">
      <c r="A661" s="19">
        <v>349725</v>
      </c>
      <c r="B661" s="19" t="s">
        <v>68</v>
      </c>
      <c r="C661" s="707" t="s">
        <v>86</v>
      </c>
      <c r="D661" s="52" t="s">
        <v>140</v>
      </c>
      <c r="E661" s="341">
        <v>45937</v>
      </c>
      <c r="F661" s="707"/>
      <c r="G661" s="6"/>
      <c r="H661" s="551">
        <v>45939</v>
      </c>
      <c r="I661" s="358" t="s">
        <v>71</v>
      </c>
      <c r="J661" s="4" t="s">
        <v>134</v>
      </c>
      <c r="K661" s="584">
        <v>45908</v>
      </c>
      <c r="L661" s="8" t="s">
        <v>67</v>
      </c>
      <c r="M661" t="s">
        <v>67</v>
      </c>
      <c r="N661" t="s">
        <v>67</v>
      </c>
      <c r="O661" s="9"/>
      <c r="P661" s="8"/>
      <c r="S661" s="9"/>
      <c r="U661" s="8" t="s">
        <v>67</v>
      </c>
      <c r="V661" t="s">
        <v>67</v>
      </c>
      <c r="W661" s="9" t="s">
        <v>67</v>
      </c>
      <c r="AD661" s="8" t="s">
        <v>67</v>
      </c>
      <c r="AE661" t="s">
        <v>67</v>
      </c>
      <c r="AF661" s="13"/>
      <c r="AG661" s="8" t="s">
        <v>67</v>
      </c>
      <c r="AI661" s="13"/>
      <c r="AJ661" t="s">
        <v>67</v>
      </c>
      <c r="AK661" t="s">
        <v>67</v>
      </c>
      <c r="AT661"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662" spans="1:46" x14ac:dyDescent="0.3">
      <c r="A662" s="19">
        <v>349825</v>
      </c>
      <c r="B662" s="19" t="s">
        <v>68</v>
      </c>
      <c r="C662" s="707" t="s">
        <v>86</v>
      </c>
      <c r="D662" s="52" t="s">
        <v>70</v>
      </c>
      <c r="E662" s="341">
        <v>45939</v>
      </c>
      <c r="F662" s="707"/>
      <c r="G662" s="6" t="s">
        <v>146</v>
      </c>
      <c r="H662" s="582">
        <v>45933</v>
      </c>
      <c r="I662" s="533" t="s">
        <v>57</v>
      </c>
      <c r="J662" s="4" t="s">
        <v>134</v>
      </c>
      <c r="K662" s="584">
        <v>45908</v>
      </c>
      <c r="L662" s="8" t="s">
        <v>67</v>
      </c>
      <c r="M662" t="s">
        <v>67</v>
      </c>
      <c r="N662" t="s">
        <v>67</v>
      </c>
      <c r="O662" s="9"/>
      <c r="P662" s="8"/>
      <c r="S662" s="9"/>
      <c r="U662" s="8" t="s">
        <v>67</v>
      </c>
      <c r="V662" t="s">
        <v>67</v>
      </c>
      <c r="W662" s="9" t="s">
        <v>67</v>
      </c>
      <c r="AD662" s="8" t="s">
        <v>67</v>
      </c>
      <c r="AE662" t="s">
        <v>109</v>
      </c>
      <c r="AF662" s="13"/>
      <c r="AG662" s="8" t="s">
        <v>67</v>
      </c>
      <c r="AI662" s="13"/>
      <c r="AJ662" t="s">
        <v>67</v>
      </c>
      <c r="AK662" t="s">
        <v>67</v>
      </c>
      <c r="AT662"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663" spans="1:46" x14ac:dyDescent="0.3">
      <c r="A663" s="19">
        <v>349925</v>
      </c>
      <c r="B663" s="19" t="s">
        <v>68</v>
      </c>
      <c r="C663" s="707" t="s">
        <v>80</v>
      </c>
      <c r="D663" s="52" t="s">
        <v>85</v>
      </c>
      <c r="E663" s="341">
        <v>45940</v>
      </c>
      <c r="F663" s="707"/>
      <c r="G663" s="6" t="s">
        <v>146</v>
      </c>
      <c r="H663" s="551">
        <v>45943</v>
      </c>
      <c r="I663" s="358" t="s">
        <v>71</v>
      </c>
      <c r="J663" s="4" t="s">
        <v>134</v>
      </c>
      <c r="K663" s="511">
        <v>45904</v>
      </c>
      <c r="L663" s="8" t="s">
        <v>67</v>
      </c>
      <c r="M663" t="s">
        <v>67</v>
      </c>
      <c r="N663" t="s">
        <v>67</v>
      </c>
      <c r="O663" s="9"/>
      <c r="P663" s="8" t="s">
        <v>268</v>
      </c>
      <c r="S663" s="9"/>
      <c r="T663" t="s">
        <v>67</v>
      </c>
      <c r="U663" s="8" t="s">
        <v>67</v>
      </c>
      <c r="V663" t="s">
        <v>67</v>
      </c>
      <c r="W663" s="9" t="s">
        <v>67</v>
      </c>
      <c r="AC663" t="s">
        <v>67</v>
      </c>
      <c r="AD663" s="8" t="s">
        <v>67</v>
      </c>
      <c r="AF663" s="13"/>
      <c r="AG663" s="8" t="s">
        <v>67</v>
      </c>
      <c r="AI663" s="13"/>
      <c r="AJ663" t="s">
        <v>67</v>
      </c>
      <c r="AK663" t="s">
        <v>67</v>
      </c>
      <c r="AT663"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664" spans="1:46" x14ac:dyDescent="0.3">
      <c r="A664" s="19">
        <v>350025</v>
      </c>
      <c r="B664" s="19" t="s">
        <v>68</v>
      </c>
      <c r="C664" s="707" t="s">
        <v>98</v>
      </c>
      <c r="D664" s="52" t="s">
        <v>140</v>
      </c>
      <c r="E664" s="341">
        <v>45939</v>
      </c>
      <c r="F664" s="707"/>
      <c r="G664" s="6" t="s">
        <v>145</v>
      </c>
      <c r="H664" s="551">
        <v>45957</v>
      </c>
      <c r="I664" s="358" t="s">
        <v>57</v>
      </c>
      <c r="J664" s="4" t="s">
        <v>134</v>
      </c>
      <c r="K664" s="511">
        <v>45904</v>
      </c>
      <c r="L664" s="8"/>
      <c r="N664" t="s">
        <v>67</v>
      </c>
      <c r="O664" s="9"/>
      <c r="P664" s="8" t="s">
        <v>381</v>
      </c>
      <c r="S664" s="9"/>
      <c r="U664" s="8"/>
      <c r="V664" t="s">
        <v>109</v>
      </c>
      <c r="W664" s="9"/>
      <c r="AD664" s="8"/>
      <c r="AF664" s="13"/>
      <c r="AG664" s="8"/>
      <c r="AI664" s="13"/>
      <c r="AJ664" t="s">
        <v>74</v>
      </c>
      <c r="AK664" t="s">
        <v>74</v>
      </c>
      <c r="AT664"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0.33333333333333331</v>
      </c>
    </row>
    <row r="665" spans="1:46" x14ac:dyDescent="0.3">
      <c r="A665" s="19">
        <v>350125</v>
      </c>
      <c r="B665" s="19" t="s">
        <v>68</v>
      </c>
      <c r="C665" s="707" t="s">
        <v>80</v>
      </c>
      <c r="D665" s="52" t="s">
        <v>85</v>
      </c>
      <c r="E665" s="341">
        <v>45945</v>
      </c>
      <c r="F665" s="707"/>
      <c r="G665" s="6" t="s">
        <v>146</v>
      </c>
      <c r="H665" s="551">
        <v>45943</v>
      </c>
      <c r="I665" s="358" t="s">
        <v>71</v>
      </c>
      <c r="J665" s="4" t="s">
        <v>134</v>
      </c>
      <c r="K665" s="511">
        <v>45904</v>
      </c>
      <c r="L665" s="8" t="s">
        <v>67</v>
      </c>
      <c r="M665" t="s">
        <v>67</v>
      </c>
      <c r="N665" t="s">
        <v>67</v>
      </c>
      <c r="O665" s="9"/>
      <c r="P665" s="8" t="s">
        <v>382</v>
      </c>
      <c r="S665" s="9"/>
      <c r="T665" t="s">
        <v>67</v>
      </c>
      <c r="U665" s="8" t="s">
        <v>67</v>
      </c>
      <c r="V665" t="s">
        <v>67</v>
      </c>
      <c r="W665" s="9" t="s">
        <v>67</v>
      </c>
      <c r="AC665" t="s">
        <v>67</v>
      </c>
      <c r="AD665" s="8" t="s">
        <v>67</v>
      </c>
      <c r="AF665" s="13"/>
      <c r="AG665" s="8" t="s">
        <v>67</v>
      </c>
      <c r="AI665" s="13"/>
      <c r="AJ665" t="s">
        <v>67</v>
      </c>
      <c r="AK665" t="s">
        <v>67</v>
      </c>
      <c r="AT665"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666" spans="1:46" x14ac:dyDescent="0.3">
      <c r="A666" s="19">
        <v>350225</v>
      </c>
      <c r="B666" s="19" t="s">
        <v>64</v>
      </c>
      <c r="C666" s="707" t="s">
        <v>65</v>
      </c>
      <c r="D666" s="52" t="s">
        <v>70</v>
      </c>
      <c r="E666" s="707"/>
      <c r="F666" s="707"/>
      <c r="G666" s="6"/>
      <c r="H666" s="551">
        <v>45939</v>
      </c>
      <c r="I666" s="358" t="s">
        <v>71</v>
      </c>
      <c r="J666" s="4" t="s">
        <v>134</v>
      </c>
      <c r="K666" s="511">
        <v>45904</v>
      </c>
      <c r="L666" s="8" t="s">
        <v>67</v>
      </c>
      <c r="M666" t="s">
        <v>67</v>
      </c>
      <c r="N666" t="s">
        <v>67</v>
      </c>
      <c r="O666" s="9"/>
      <c r="P666" s="8"/>
      <c r="S666" s="9"/>
      <c r="U666" s="8" t="s">
        <v>67</v>
      </c>
      <c r="V666" t="s">
        <v>67</v>
      </c>
      <c r="W666" s="9" t="s">
        <v>67</v>
      </c>
      <c r="AD666" s="8" t="s">
        <v>67</v>
      </c>
      <c r="AF666" s="13"/>
      <c r="AG666" s="8" t="s">
        <v>67</v>
      </c>
      <c r="AI666" s="13"/>
      <c r="AJ666" t="s">
        <v>67</v>
      </c>
      <c r="AK666" t="s">
        <v>67</v>
      </c>
      <c r="AT666"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667" spans="1:46" x14ac:dyDescent="0.3">
      <c r="A667" s="19">
        <v>350325</v>
      </c>
      <c r="B667" s="19" t="s">
        <v>64</v>
      </c>
      <c r="C667" s="707" t="s">
        <v>80</v>
      </c>
      <c r="D667" s="52" t="s">
        <v>81</v>
      </c>
      <c r="E667" s="341">
        <v>45941</v>
      </c>
      <c r="F667" s="707"/>
      <c r="G667" s="6" t="s">
        <v>146</v>
      </c>
      <c r="H667" s="551">
        <v>45947</v>
      </c>
      <c r="I667" s="358" t="s">
        <v>57</v>
      </c>
      <c r="J667" s="4" t="s">
        <v>134</v>
      </c>
      <c r="K667" s="511">
        <v>45904</v>
      </c>
      <c r="L667" s="8"/>
      <c r="N667" t="s">
        <v>67</v>
      </c>
      <c r="O667" s="9"/>
      <c r="P667" s="8"/>
      <c r="S667" s="9"/>
      <c r="U667" s="8" t="s">
        <v>67</v>
      </c>
      <c r="V667" t="s">
        <v>67</v>
      </c>
      <c r="W667" s="9"/>
      <c r="X667" t="s">
        <v>67</v>
      </c>
      <c r="Y667" t="s">
        <v>67</v>
      </c>
      <c r="Z667" t="s">
        <v>67</v>
      </c>
      <c r="AA667" t="s">
        <v>67</v>
      </c>
      <c r="AB667" t="s">
        <v>67</v>
      </c>
      <c r="AD667" s="8" t="s">
        <v>67</v>
      </c>
      <c r="AE667" t="s">
        <v>67</v>
      </c>
      <c r="AF667" s="13"/>
      <c r="AG667" s="8" t="s">
        <v>67</v>
      </c>
      <c r="AI667" s="13"/>
      <c r="AJ667" t="s">
        <v>67</v>
      </c>
      <c r="AK667" t="s">
        <v>67</v>
      </c>
      <c r="AT667"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668" spans="1:46" x14ac:dyDescent="0.3">
      <c r="A668" s="19">
        <v>350425</v>
      </c>
      <c r="B668" s="19" t="s">
        <v>64</v>
      </c>
      <c r="C668" s="707" t="s">
        <v>84</v>
      </c>
      <c r="D668" s="52" t="s">
        <v>87</v>
      </c>
      <c r="E668" s="707"/>
      <c r="F668" s="707"/>
      <c r="G668" s="6" t="s">
        <v>146</v>
      </c>
      <c r="H668" s="551">
        <v>45943</v>
      </c>
      <c r="I668" s="358" t="s">
        <v>71</v>
      </c>
      <c r="J668" s="4" t="s">
        <v>134</v>
      </c>
      <c r="K668" s="584">
        <v>45915</v>
      </c>
      <c r="L668" s="8" t="s">
        <v>67</v>
      </c>
      <c r="M668" t="s">
        <v>67</v>
      </c>
      <c r="N668" t="s">
        <v>67</v>
      </c>
      <c r="O668" s="9"/>
      <c r="P668" s="8"/>
      <c r="S668" s="9"/>
      <c r="U668" s="8" t="s">
        <v>67</v>
      </c>
      <c r="V668" t="s">
        <v>67</v>
      </c>
      <c r="W668" s="444"/>
      <c r="X668" t="s">
        <v>67</v>
      </c>
      <c r="Y668" t="s">
        <v>67</v>
      </c>
      <c r="Z668" t="s">
        <v>67</v>
      </c>
      <c r="AA668" t="s">
        <v>67</v>
      </c>
      <c r="AB668" t="s">
        <v>67</v>
      </c>
      <c r="AD668" s="8" t="s">
        <v>67</v>
      </c>
      <c r="AE668" t="s">
        <v>67</v>
      </c>
      <c r="AF668" s="13"/>
      <c r="AG668" s="8" t="s">
        <v>67</v>
      </c>
      <c r="AI668" s="13"/>
      <c r="AJ668" t="s">
        <v>67</v>
      </c>
      <c r="AK668" t="s">
        <v>67</v>
      </c>
      <c r="AT668"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669" spans="1:46" x14ac:dyDescent="0.3">
      <c r="A669" s="19">
        <v>350525</v>
      </c>
      <c r="B669" s="19" t="s">
        <v>64</v>
      </c>
      <c r="C669" s="707" t="s">
        <v>100</v>
      </c>
      <c r="D669" s="52">
        <v>24</v>
      </c>
      <c r="E669" s="707"/>
      <c r="F669" s="707"/>
      <c r="G669" s="6"/>
      <c r="H669" s="6"/>
      <c r="I669" s="358" t="s">
        <v>57</v>
      </c>
      <c r="J669" s="4" t="s">
        <v>134</v>
      </c>
      <c r="K669" s="511">
        <v>45904</v>
      </c>
      <c r="L669" s="8" t="s">
        <v>383</v>
      </c>
      <c r="N669" t="s">
        <v>67</v>
      </c>
      <c r="O669" s="9"/>
      <c r="P669" s="8"/>
      <c r="S669" s="9"/>
      <c r="U669" s="8"/>
      <c r="W669" s="9" t="s">
        <v>67</v>
      </c>
      <c r="AD669" s="8" t="s">
        <v>67</v>
      </c>
      <c r="AF669" s="13"/>
      <c r="AG669" s="8" t="s">
        <v>67</v>
      </c>
      <c r="AI669" s="13"/>
      <c r="AJ669" t="s">
        <v>67</v>
      </c>
      <c r="AK669" t="s">
        <v>67</v>
      </c>
      <c r="AT669"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670" spans="1:46" x14ac:dyDescent="0.3">
      <c r="A670" s="19">
        <v>350625</v>
      </c>
      <c r="B670" s="19" t="s">
        <v>64</v>
      </c>
      <c r="C670" s="707" t="s">
        <v>100</v>
      </c>
      <c r="D670" s="52">
        <v>24</v>
      </c>
      <c r="E670" s="707"/>
      <c r="F670" s="707"/>
      <c r="G670" s="6"/>
      <c r="H670" s="6"/>
      <c r="I670" s="358" t="s">
        <v>57</v>
      </c>
      <c r="J670" s="4" t="s">
        <v>134</v>
      </c>
      <c r="K670" s="584">
        <v>45908</v>
      </c>
      <c r="L670" s="8" t="s">
        <v>383</v>
      </c>
      <c r="N670" t="s">
        <v>67</v>
      </c>
      <c r="O670" s="9"/>
      <c r="P670" s="8"/>
      <c r="S670" s="9"/>
      <c r="U670" s="8"/>
      <c r="W670" s="9" t="s">
        <v>67</v>
      </c>
      <c r="AD670" s="8" t="s">
        <v>67</v>
      </c>
      <c r="AF670" s="13"/>
      <c r="AG670" s="8" t="s">
        <v>67</v>
      </c>
      <c r="AI670" s="13"/>
      <c r="AJ670" t="s">
        <v>67</v>
      </c>
      <c r="AK670" t="s">
        <v>67</v>
      </c>
      <c r="AT670"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671" spans="1:46" x14ac:dyDescent="0.3">
      <c r="A671" s="19">
        <v>350725</v>
      </c>
      <c r="B671" s="19" t="s">
        <v>64</v>
      </c>
      <c r="C671" s="707" t="s">
        <v>100</v>
      </c>
      <c r="D671" s="52">
        <v>24</v>
      </c>
      <c r="E671" s="707"/>
      <c r="F671" s="707"/>
      <c r="G671" s="6"/>
      <c r="H671" s="6"/>
      <c r="I671" s="358" t="s">
        <v>57</v>
      </c>
      <c r="J671" s="4" t="s">
        <v>134</v>
      </c>
      <c r="K671" s="584">
        <v>45908</v>
      </c>
      <c r="L671" s="8" t="s">
        <v>384</v>
      </c>
      <c r="N671" t="s">
        <v>67</v>
      </c>
      <c r="O671" s="9"/>
      <c r="P671" s="8"/>
      <c r="S671" s="9"/>
      <c r="U671" s="8"/>
      <c r="W671" s="9" t="s">
        <v>67</v>
      </c>
      <c r="AD671" s="8" t="s">
        <v>67</v>
      </c>
      <c r="AF671" s="13"/>
      <c r="AG671" s="8" t="s">
        <v>67</v>
      </c>
      <c r="AI671" s="13"/>
      <c r="AJ671" t="s">
        <v>67</v>
      </c>
      <c r="AK671" t="s">
        <v>67</v>
      </c>
      <c r="AT671"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672" spans="1:46" x14ac:dyDescent="0.3">
      <c r="A672" s="19">
        <v>350825</v>
      </c>
      <c r="B672" s="19" t="s">
        <v>64</v>
      </c>
      <c r="C672" s="707" t="s">
        <v>90</v>
      </c>
      <c r="D672" s="52" t="s">
        <v>385</v>
      </c>
      <c r="E672" s="707"/>
      <c r="F672" s="707"/>
      <c r="G672" s="6" t="s">
        <v>146</v>
      </c>
      <c r="H672" s="551">
        <v>45943</v>
      </c>
      <c r="I672" s="358" t="s">
        <v>71</v>
      </c>
      <c r="J672" s="4" t="s">
        <v>134</v>
      </c>
      <c r="K672" s="511">
        <v>45904</v>
      </c>
      <c r="L672" s="8"/>
      <c r="N672" t="s">
        <v>67</v>
      </c>
      <c r="O672" s="9"/>
      <c r="P672" s="8"/>
      <c r="S672" s="9"/>
      <c r="U672" s="8" t="s">
        <v>67</v>
      </c>
      <c r="V672" t="s">
        <v>67</v>
      </c>
      <c r="W672" s="9" t="s">
        <v>67</v>
      </c>
      <c r="AD672" s="8" t="s">
        <v>67</v>
      </c>
      <c r="AF672" s="13"/>
      <c r="AG672" s="8" t="s">
        <v>67</v>
      </c>
      <c r="AI672" s="13"/>
      <c r="AJ672" t="s">
        <v>67</v>
      </c>
      <c r="AK672" t="s">
        <v>67</v>
      </c>
      <c r="AT672"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673" spans="1:46" x14ac:dyDescent="0.3">
      <c r="A673" s="51">
        <v>350925</v>
      </c>
      <c r="B673" s="51" t="s">
        <v>64</v>
      </c>
      <c r="C673" s="52" t="s">
        <v>98</v>
      </c>
      <c r="D673" s="52" t="s">
        <v>66</v>
      </c>
      <c r="E673" s="52"/>
      <c r="F673" s="52"/>
      <c r="G673" s="6" t="s">
        <v>145</v>
      </c>
      <c r="H673" s="551">
        <v>45957</v>
      </c>
      <c r="I673" s="358" t="s">
        <v>57</v>
      </c>
      <c r="J673" s="4" t="s">
        <v>134</v>
      </c>
      <c r="K673" s="511">
        <v>45904</v>
      </c>
      <c r="L673" s="8"/>
      <c r="N673" t="s">
        <v>67</v>
      </c>
      <c r="O673" s="9"/>
      <c r="P673" s="8"/>
      <c r="S673" s="9"/>
      <c r="U673" s="8"/>
      <c r="W673" s="9"/>
      <c r="AD673" s="8" t="s">
        <v>74</v>
      </c>
      <c r="AF673" s="13"/>
      <c r="AG673" s="8" t="s">
        <v>74</v>
      </c>
      <c r="AI673" s="13"/>
      <c r="AJ673" t="s">
        <v>74</v>
      </c>
      <c r="AK673" t="s">
        <v>74</v>
      </c>
      <c r="AT673"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0.2</v>
      </c>
    </row>
    <row r="674" spans="1:46" x14ac:dyDescent="0.3">
      <c r="A674" s="19">
        <v>351025</v>
      </c>
      <c r="B674" s="19" t="s">
        <v>64</v>
      </c>
      <c r="C674" s="707" t="s">
        <v>386</v>
      </c>
      <c r="D674" s="52" t="s">
        <v>160</v>
      </c>
      <c r="E674" s="341">
        <v>45920</v>
      </c>
      <c r="F674" s="707"/>
      <c r="G674" s="6" t="s">
        <v>146</v>
      </c>
      <c r="H674" s="582">
        <v>45920</v>
      </c>
      <c r="I674" s="358" t="s">
        <v>57</v>
      </c>
      <c r="J674" s="4" t="s">
        <v>134</v>
      </c>
      <c r="K674" s="584">
        <v>45916</v>
      </c>
      <c r="L674" s="8" t="s">
        <v>67</v>
      </c>
      <c r="M674" t="s">
        <v>67</v>
      </c>
      <c r="O674" s="9"/>
      <c r="P674" s="8" t="s">
        <v>67</v>
      </c>
      <c r="Q674" t="s">
        <v>67</v>
      </c>
      <c r="R674" t="s">
        <v>67</v>
      </c>
      <c r="S674" s="9" t="s">
        <v>67</v>
      </c>
      <c r="T674" t="s">
        <v>67</v>
      </c>
      <c r="U674" s="8"/>
      <c r="W674" s="9"/>
      <c r="Y674" t="s">
        <v>67</v>
      </c>
      <c r="Z674" t="s">
        <v>67</v>
      </c>
      <c r="AA674" t="s">
        <v>67</v>
      </c>
      <c r="AB674" t="s">
        <v>67</v>
      </c>
      <c r="AD674" s="8" t="s">
        <v>67</v>
      </c>
      <c r="AE674" t="s">
        <v>67</v>
      </c>
      <c r="AF674" s="13"/>
      <c r="AG674" s="8"/>
      <c r="AI674" s="13" t="s">
        <v>67</v>
      </c>
      <c r="AJ674" t="s">
        <v>67</v>
      </c>
      <c r="AK674" t="s">
        <v>75</v>
      </c>
      <c r="AT674"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0.94062500000000004</v>
      </c>
    </row>
    <row r="675" spans="1:46" ht="28.8" x14ac:dyDescent="0.3">
      <c r="A675" s="19">
        <v>351125</v>
      </c>
      <c r="B675" s="19" t="s">
        <v>64</v>
      </c>
      <c r="C675" s="707" t="s">
        <v>63</v>
      </c>
      <c r="D675" s="52" t="s">
        <v>370</v>
      </c>
      <c r="E675" s="707"/>
      <c r="F675" s="707"/>
      <c r="G675" s="6" t="s">
        <v>146</v>
      </c>
      <c r="H675" s="551">
        <v>45964</v>
      </c>
      <c r="I675" s="738" t="s">
        <v>57</v>
      </c>
      <c r="J675" s="4" t="s">
        <v>134</v>
      </c>
      <c r="K675" s="584">
        <v>45916</v>
      </c>
      <c r="L675" s="8" t="s">
        <v>67</v>
      </c>
      <c r="M675" t="s">
        <v>67</v>
      </c>
      <c r="N675" t="s">
        <v>67</v>
      </c>
      <c r="O675" s="9"/>
      <c r="P675" s="8"/>
      <c r="S675" s="9"/>
      <c r="U675" s="8" t="s">
        <v>67</v>
      </c>
      <c r="V675" t="s">
        <v>67</v>
      </c>
      <c r="W675" s="9" t="s">
        <v>67</v>
      </c>
      <c r="AD675" s="8" t="s">
        <v>67</v>
      </c>
      <c r="AE675" t="s">
        <v>67</v>
      </c>
      <c r="AF675" s="13"/>
      <c r="AG675" s="8" t="s">
        <v>67</v>
      </c>
      <c r="AH675" t="s">
        <v>67</v>
      </c>
      <c r="AI675" s="13"/>
      <c r="AJ675" t="s">
        <v>74</v>
      </c>
      <c r="AK675" t="s">
        <v>74</v>
      </c>
      <c r="AT675"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0.83333333333333337</v>
      </c>
    </row>
    <row r="676" spans="1:46" x14ac:dyDescent="0.3">
      <c r="A676" s="51">
        <v>351225</v>
      </c>
      <c r="B676" s="51" t="s">
        <v>64</v>
      </c>
      <c r="C676" s="52" t="s">
        <v>80</v>
      </c>
      <c r="D676" s="52" t="s">
        <v>81</v>
      </c>
      <c r="E676" s="52"/>
      <c r="F676" s="52"/>
      <c r="G676" s="340" t="s">
        <v>146</v>
      </c>
      <c r="H676" s="551">
        <v>45980</v>
      </c>
      <c r="I676" s="358" t="s">
        <v>71</v>
      </c>
      <c r="J676" s="4" t="s">
        <v>134</v>
      </c>
      <c r="K676" s="584">
        <v>45916</v>
      </c>
      <c r="L676" s="8"/>
      <c r="N676" t="s">
        <v>67</v>
      </c>
      <c r="O676" s="9" t="s">
        <v>67</v>
      </c>
      <c r="P676" s="8" t="s">
        <v>67</v>
      </c>
      <c r="Q676" t="s">
        <v>67</v>
      </c>
      <c r="R676" t="s">
        <v>67</v>
      </c>
      <c r="S676" s="9" t="s">
        <v>67</v>
      </c>
      <c r="T676" t="s">
        <v>67</v>
      </c>
      <c r="U676" s="8" t="s">
        <v>67</v>
      </c>
      <c r="V676" t="s">
        <v>67</v>
      </c>
      <c r="W676" s="9"/>
      <c r="X676" t="s">
        <v>67</v>
      </c>
      <c r="Y676" t="s">
        <v>67</v>
      </c>
      <c r="Z676" t="s">
        <v>67</v>
      </c>
      <c r="AA676" t="s">
        <v>67</v>
      </c>
      <c r="AB676" t="s">
        <v>67</v>
      </c>
      <c r="AD676" s="8" t="s">
        <v>67</v>
      </c>
      <c r="AF676" s="13"/>
      <c r="AG676" s="8" t="s">
        <v>67</v>
      </c>
      <c r="AI676" s="13"/>
      <c r="AJ676" t="s">
        <v>67</v>
      </c>
      <c r="AK676" t="s">
        <v>67</v>
      </c>
      <c r="AT676"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677" spans="1:46" x14ac:dyDescent="0.3">
      <c r="A677" s="19">
        <v>351325</v>
      </c>
      <c r="B677" s="19" t="s">
        <v>68</v>
      </c>
      <c r="C677" s="707" t="s">
        <v>240</v>
      </c>
      <c r="D677" s="52">
        <v>24</v>
      </c>
      <c r="E677" s="707"/>
      <c r="F677" s="707"/>
      <c r="G677" s="6" t="s">
        <v>146</v>
      </c>
      <c r="H677" s="582">
        <v>45951</v>
      </c>
      <c r="I677" s="358" t="s">
        <v>71</v>
      </c>
      <c r="J677" s="4" t="s">
        <v>134</v>
      </c>
      <c r="K677" s="511">
        <v>45926</v>
      </c>
      <c r="L677" s="8" t="s">
        <v>67</v>
      </c>
      <c r="M677" t="s">
        <v>67</v>
      </c>
      <c r="N677" t="s">
        <v>67</v>
      </c>
      <c r="O677" s="9"/>
      <c r="P677" s="8" t="s">
        <v>67</v>
      </c>
      <c r="Q677" t="s">
        <v>67</v>
      </c>
      <c r="R677" t="s">
        <v>67</v>
      </c>
      <c r="S677" s="9" t="s">
        <v>67</v>
      </c>
      <c r="U677" s="8" t="s">
        <v>67</v>
      </c>
      <c r="V677" t="s">
        <v>67</v>
      </c>
      <c r="W677" s="444"/>
      <c r="X677" t="s">
        <v>67</v>
      </c>
      <c r="Y677" t="s">
        <v>67</v>
      </c>
      <c r="Z677" t="s">
        <v>67</v>
      </c>
      <c r="AA677" t="s">
        <v>67</v>
      </c>
      <c r="AB677" t="s">
        <v>67</v>
      </c>
      <c r="AD677" s="8" t="s">
        <v>67</v>
      </c>
      <c r="AE677" t="s">
        <v>67</v>
      </c>
      <c r="AF677" s="13"/>
      <c r="AG677" s="8" t="s">
        <v>67</v>
      </c>
      <c r="AH677" t="s">
        <v>67</v>
      </c>
      <c r="AI677" s="13"/>
      <c r="AJ677" t="s">
        <v>67</v>
      </c>
      <c r="AK677" t="s">
        <v>67</v>
      </c>
      <c r="AT677"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678" spans="1:46" x14ac:dyDescent="0.3">
      <c r="A678" s="19">
        <v>351425</v>
      </c>
      <c r="B678" s="19" t="s">
        <v>68</v>
      </c>
      <c r="C678" s="707" t="s">
        <v>86</v>
      </c>
      <c r="D678" s="52" t="s">
        <v>70</v>
      </c>
      <c r="E678" s="707"/>
      <c r="F678" s="707"/>
      <c r="G678" s="6" t="s">
        <v>146</v>
      </c>
      <c r="H678" s="551">
        <v>45950</v>
      </c>
      <c r="I678" s="358" t="s">
        <v>71</v>
      </c>
      <c r="J678" s="4" t="s">
        <v>134</v>
      </c>
      <c r="K678" s="511">
        <v>45926</v>
      </c>
      <c r="L678" s="8" t="s">
        <v>67</v>
      </c>
      <c r="M678" t="s">
        <v>67</v>
      </c>
      <c r="N678" t="s">
        <v>67</v>
      </c>
      <c r="O678" s="9"/>
      <c r="P678" s="8"/>
      <c r="S678" s="9"/>
      <c r="U678" s="8" t="s">
        <v>67</v>
      </c>
      <c r="V678" t="s">
        <v>67</v>
      </c>
      <c r="W678" s="9" t="s">
        <v>67</v>
      </c>
      <c r="AD678" s="8" t="s">
        <v>67</v>
      </c>
      <c r="AF678" s="13"/>
      <c r="AG678" s="8" t="s">
        <v>67</v>
      </c>
      <c r="AI678" s="13"/>
      <c r="AJ678" t="s">
        <v>67</v>
      </c>
      <c r="AK678" t="s">
        <v>67</v>
      </c>
      <c r="AT678"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679" spans="1:46" x14ac:dyDescent="0.3">
      <c r="A679" s="19">
        <v>351525</v>
      </c>
      <c r="B679" s="19" t="s">
        <v>68</v>
      </c>
      <c r="C679" s="707" t="s">
        <v>106</v>
      </c>
      <c r="D679" s="52">
        <v>24</v>
      </c>
      <c r="E679" s="707"/>
      <c r="F679" s="707"/>
      <c r="G679" s="6" t="s">
        <v>146</v>
      </c>
      <c r="H679" s="582">
        <v>45952</v>
      </c>
      <c r="I679" s="358" t="s">
        <v>57</v>
      </c>
      <c r="J679" s="4" t="s">
        <v>134</v>
      </c>
      <c r="K679" s="511">
        <v>45926</v>
      </c>
      <c r="L679" s="8" t="s">
        <v>67</v>
      </c>
      <c r="M679" t="s">
        <v>67</v>
      </c>
      <c r="N679" t="s">
        <v>67</v>
      </c>
      <c r="O679" s="9"/>
      <c r="P679" s="8"/>
      <c r="S679" s="9"/>
      <c r="U679" s="8" t="s">
        <v>67</v>
      </c>
      <c r="V679" t="s">
        <v>67</v>
      </c>
      <c r="W679" s="9"/>
      <c r="X679" t="s">
        <v>67</v>
      </c>
      <c r="Y679" t="s">
        <v>67</v>
      </c>
      <c r="Z679" t="s">
        <v>67</v>
      </c>
      <c r="AA679" t="s">
        <v>67</v>
      </c>
      <c r="AB679" t="s">
        <v>67</v>
      </c>
      <c r="AD679" s="8" t="s">
        <v>67</v>
      </c>
      <c r="AF679" s="13"/>
      <c r="AG679" s="8" t="s">
        <v>67</v>
      </c>
      <c r="AI679" s="13"/>
      <c r="AJ679" t="s">
        <v>74</v>
      </c>
      <c r="AK679" t="s">
        <v>74</v>
      </c>
      <c r="AT679"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0.8571428571428571</v>
      </c>
    </row>
    <row r="680" spans="1:46" x14ac:dyDescent="0.3">
      <c r="A680" s="19">
        <v>351625</v>
      </c>
      <c r="B680" s="19" t="s">
        <v>68</v>
      </c>
      <c r="C680" s="707" t="s">
        <v>106</v>
      </c>
      <c r="D680" s="52">
        <v>24</v>
      </c>
      <c r="E680" s="707"/>
      <c r="F680" s="707"/>
      <c r="G680" s="6" t="s">
        <v>146</v>
      </c>
      <c r="H680" s="582">
        <v>45952</v>
      </c>
      <c r="I680" s="358" t="s">
        <v>57</v>
      </c>
      <c r="J680" s="4" t="s">
        <v>134</v>
      </c>
      <c r="K680" s="511">
        <v>45926</v>
      </c>
      <c r="L680" s="8" t="s">
        <v>67</v>
      </c>
      <c r="M680" t="s">
        <v>67</v>
      </c>
      <c r="N680" t="s">
        <v>67</v>
      </c>
      <c r="O680" s="9"/>
      <c r="P680" s="8"/>
      <c r="S680" s="9"/>
      <c r="U680" s="8" t="s">
        <v>67</v>
      </c>
      <c r="V680" t="s">
        <v>67</v>
      </c>
      <c r="W680" s="9"/>
      <c r="X680" t="s">
        <v>67</v>
      </c>
      <c r="Y680" t="s">
        <v>67</v>
      </c>
      <c r="Z680" t="s">
        <v>67</v>
      </c>
      <c r="AA680" t="s">
        <v>67</v>
      </c>
      <c r="AB680" t="s">
        <v>67</v>
      </c>
      <c r="AD680" s="8" t="s">
        <v>67</v>
      </c>
      <c r="AF680" s="13"/>
      <c r="AG680" s="8" t="s">
        <v>67</v>
      </c>
      <c r="AI680" s="13"/>
      <c r="AJ680" t="s">
        <v>74</v>
      </c>
      <c r="AK680" t="s">
        <v>74</v>
      </c>
      <c r="AT680"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0.8571428571428571</v>
      </c>
    </row>
    <row r="681" spans="1:46" x14ac:dyDescent="0.3">
      <c r="A681" s="19">
        <v>351725</v>
      </c>
      <c r="B681" s="19" t="s">
        <v>68</v>
      </c>
      <c r="C681" s="707" t="s">
        <v>82</v>
      </c>
      <c r="D681" s="52" t="s">
        <v>83</v>
      </c>
      <c r="E681" s="707"/>
      <c r="F681" s="707"/>
      <c r="G681" s="6" t="s">
        <v>146</v>
      </c>
      <c r="H681" s="551">
        <v>46002</v>
      </c>
      <c r="I681" s="205" t="s">
        <v>57</v>
      </c>
      <c r="J681" s="4" t="s">
        <v>134</v>
      </c>
      <c r="K681" s="584">
        <v>45931</v>
      </c>
      <c r="L681" s="8" t="s">
        <v>74</v>
      </c>
      <c r="M681" t="s">
        <v>74</v>
      </c>
      <c r="N681" t="s">
        <v>74</v>
      </c>
      <c r="O681" s="9"/>
      <c r="P681" s="8" t="s">
        <v>67</v>
      </c>
      <c r="Q681" t="s">
        <v>74</v>
      </c>
      <c r="R681" t="s">
        <v>74</v>
      </c>
      <c r="S681" s="9" t="s">
        <v>74</v>
      </c>
      <c r="U681" s="8" t="s">
        <v>67</v>
      </c>
      <c r="V681" t="s">
        <v>67</v>
      </c>
      <c r="W681" s="9"/>
      <c r="X681" t="s">
        <v>109</v>
      </c>
      <c r="Y681" t="s">
        <v>67</v>
      </c>
      <c r="Z681" t="s">
        <v>67</v>
      </c>
      <c r="AA681" t="s">
        <v>67</v>
      </c>
      <c r="AB681" t="s">
        <v>67</v>
      </c>
      <c r="AD681" s="8" t="s">
        <v>67</v>
      </c>
      <c r="AF681" s="13"/>
      <c r="AG681" s="8" t="s">
        <v>67</v>
      </c>
      <c r="AI681" s="13"/>
      <c r="AJ681" t="s">
        <v>67</v>
      </c>
      <c r="AK681" t="s">
        <v>67</v>
      </c>
      <c r="AT681"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0.6470588235294118</v>
      </c>
    </row>
    <row r="682" spans="1:46" x14ac:dyDescent="0.3">
      <c r="A682" s="19">
        <v>351825</v>
      </c>
      <c r="B682" s="19" t="s">
        <v>68</v>
      </c>
      <c r="C682" s="707" t="s">
        <v>100</v>
      </c>
      <c r="D682" s="52" t="s">
        <v>111</v>
      </c>
      <c r="E682" s="707"/>
      <c r="F682" s="707"/>
      <c r="G682" s="6" t="s">
        <v>146</v>
      </c>
      <c r="H682" s="551">
        <v>45975</v>
      </c>
      <c r="I682" s="358" t="s">
        <v>57</v>
      </c>
      <c r="J682" s="4" t="s">
        <v>211</v>
      </c>
      <c r="K682" s="511">
        <v>45926</v>
      </c>
      <c r="L682" s="8" t="s">
        <v>67</v>
      </c>
      <c r="M682" t="s">
        <v>67</v>
      </c>
      <c r="N682" t="s">
        <v>67</v>
      </c>
      <c r="O682" s="9"/>
      <c r="P682" s="8"/>
      <c r="R682" t="s">
        <v>67</v>
      </c>
      <c r="S682" s="9"/>
      <c r="U682" s="8"/>
      <c r="W682" s="9" t="s">
        <v>67</v>
      </c>
      <c r="AD682" s="8" t="s">
        <v>67</v>
      </c>
      <c r="AF682" s="13"/>
      <c r="AG682" s="8" t="s">
        <v>67</v>
      </c>
      <c r="AI682" s="13"/>
      <c r="AJ682" t="s">
        <v>67</v>
      </c>
      <c r="AK682" t="s">
        <v>67</v>
      </c>
      <c r="AT682"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683" spans="1:46" x14ac:dyDescent="0.3">
      <c r="A683" s="19">
        <v>351925</v>
      </c>
      <c r="B683" s="19" t="s">
        <v>68</v>
      </c>
      <c r="C683" s="707" t="s">
        <v>80</v>
      </c>
      <c r="D683" s="52" t="s">
        <v>91</v>
      </c>
      <c r="E683" s="707"/>
      <c r="F683" s="707"/>
      <c r="G683" s="6" t="s">
        <v>146</v>
      </c>
      <c r="H683" s="551">
        <v>45966</v>
      </c>
      <c r="I683" s="358" t="s">
        <v>57</v>
      </c>
      <c r="J683" s="4" t="s">
        <v>134</v>
      </c>
      <c r="K683" s="584">
        <v>45931</v>
      </c>
      <c r="L683" s="8"/>
      <c r="N683" t="s">
        <v>67</v>
      </c>
      <c r="O683" s="9"/>
      <c r="P683" s="8" t="s">
        <v>67</v>
      </c>
      <c r="Q683" t="s">
        <v>67</v>
      </c>
      <c r="R683" t="s">
        <v>67</v>
      </c>
      <c r="S683" s="9" t="s">
        <v>67</v>
      </c>
      <c r="U683" s="8" t="s">
        <v>67</v>
      </c>
      <c r="V683" t="s">
        <v>67</v>
      </c>
      <c r="W683" s="9" t="s">
        <v>67</v>
      </c>
      <c r="AD683" s="8" t="s">
        <v>67</v>
      </c>
      <c r="AF683" s="13"/>
      <c r="AG683" s="8"/>
      <c r="AI683" s="13" t="s">
        <v>67</v>
      </c>
      <c r="AJ683" t="s">
        <v>67</v>
      </c>
      <c r="AK683" t="s">
        <v>67</v>
      </c>
      <c r="AT683"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684" spans="1:46" x14ac:dyDescent="0.3">
      <c r="A684" s="19">
        <v>352025</v>
      </c>
      <c r="B684" s="19" t="s">
        <v>68</v>
      </c>
      <c r="C684" s="707" t="s">
        <v>387</v>
      </c>
      <c r="D684" s="52" t="s">
        <v>388</v>
      </c>
      <c r="E684" s="707"/>
      <c r="F684" s="707"/>
      <c r="G684" s="6" t="s">
        <v>146</v>
      </c>
      <c r="H684" s="551">
        <v>45974</v>
      </c>
      <c r="I684" s="358" t="s">
        <v>57</v>
      </c>
      <c r="J684" s="4" t="s">
        <v>134</v>
      </c>
      <c r="K684" s="584">
        <v>45931</v>
      </c>
      <c r="L684" s="8" t="s">
        <v>67</v>
      </c>
      <c r="M684" t="s">
        <v>67</v>
      </c>
      <c r="N684" t="s">
        <v>67</v>
      </c>
      <c r="O684" s="9"/>
      <c r="P684" s="8" t="s">
        <v>67</v>
      </c>
      <c r="Q684" t="s">
        <v>67</v>
      </c>
      <c r="R684" t="s">
        <v>67</v>
      </c>
      <c r="S684" s="9" t="s">
        <v>67</v>
      </c>
      <c r="U684" s="8" t="s">
        <v>67</v>
      </c>
      <c r="V684" t="s">
        <v>67</v>
      </c>
      <c r="W684" s="9"/>
      <c r="X684" t="s">
        <v>67</v>
      </c>
      <c r="Y684" t="s">
        <v>67</v>
      </c>
      <c r="Z684" t="s">
        <v>67</v>
      </c>
      <c r="AA684" t="s">
        <v>67</v>
      </c>
      <c r="AB684" t="s">
        <v>67</v>
      </c>
      <c r="AD684" s="8" t="s">
        <v>67</v>
      </c>
      <c r="AF684" s="13"/>
      <c r="AG684" s="8" t="s">
        <v>67</v>
      </c>
      <c r="AI684" s="13"/>
      <c r="AJ684" t="s">
        <v>67</v>
      </c>
      <c r="AK684" t="s">
        <v>67</v>
      </c>
      <c r="AT684"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685" spans="1:46" x14ac:dyDescent="0.3">
      <c r="A685" s="19">
        <v>352125</v>
      </c>
      <c r="B685" s="19" t="s">
        <v>68</v>
      </c>
      <c r="C685" s="707" t="s">
        <v>63</v>
      </c>
      <c r="D685" s="52" t="s">
        <v>389</v>
      </c>
      <c r="E685" s="707"/>
      <c r="F685" s="707"/>
      <c r="G685" s="6" t="s">
        <v>146</v>
      </c>
      <c r="H685" s="551">
        <v>45989</v>
      </c>
      <c r="I685" s="358" t="s">
        <v>57</v>
      </c>
      <c r="J685" s="4" t="s">
        <v>211</v>
      </c>
      <c r="K685" s="511">
        <v>45926</v>
      </c>
      <c r="L685" s="8"/>
      <c r="N685" t="s">
        <v>67</v>
      </c>
      <c r="O685" s="9"/>
      <c r="P685" s="8"/>
      <c r="R685" t="s">
        <v>67</v>
      </c>
      <c r="S685" s="9"/>
      <c r="U685" s="8"/>
      <c r="W685" s="444"/>
      <c r="X685" t="s">
        <v>67</v>
      </c>
      <c r="Y685" t="s">
        <v>67</v>
      </c>
      <c r="Z685" t="s">
        <v>67</v>
      </c>
      <c r="AA685" t="s">
        <v>67</v>
      </c>
      <c r="AB685" t="s">
        <v>67</v>
      </c>
      <c r="AD685" s="8" t="s">
        <v>67</v>
      </c>
      <c r="AF685" s="13"/>
      <c r="AG685" s="8" t="s">
        <v>67</v>
      </c>
      <c r="AI685" s="13"/>
      <c r="AJ685" t="s">
        <v>67</v>
      </c>
      <c r="AK685" t="s">
        <v>67</v>
      </c>
      <c r="AT685"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686" spans="1:46" x14ac:dyDescent="0.3">
      <c r="A686" s="19">
        <v>352225</v>
      </c>
      <c r="B686" s="19" t="s">
        <v>68</v>
      </c>
      <c r="C686" s="707" t="s">
        <v>80</v>
      </c>
      <c r="D686" s="52" t="s">
        <v>81</v>
      </c>
      <c r="E686" s="707"/>
      <c r="F686" s="707"/>
      <c r="G686" s="6" t="s">
        <v>146</v>
      </c>
      <c r="H686" s="6"/>
      <c r="I686" s="358" t="s">
        <v>71</v>
      </c>
      <c r="J686" s="4" t="s">
        <v>134</v>
      </c>
      <c r="K686" s="511">
        <v>45926</v>
      </c>
      <c r="L686" s="8" t="s">
        <v>67</v>
      </c>
      <c r="M686" t="s">
        <v>67</v>
      </c>
      <c r="N686" t="s">
        <v>67</v>
      </c>
      <c r="O686" s="9" t="s">
        <v>67</v>
      </c>
      <c r="P686" s="8"/>
      <c r="S686" s="9"/>
      <c r="T686" t="s">
        <v>67</v>
      </c>
      <c r="U686" s="8" t="s">
        <v>67</v>
      </c>
      <c r="V686" t="s">
        <v>67</v>
      </c>
      <c r="W686" s="444"/>
      <c r="X686" t="s">
        <v>67</v>
      </c>
      <c r="Y686" t="s">
        <v>67</v>
      </c>
      <c r="Z686" t="s">
        <v>67</v>
      </c>
      <c r="AA686" t="s">
        <v>67</v>
      </c>
      <c r="AB686" t="s">
        <v>67</v>
      </c>
      <c r="AD686" s="8" t="s">
        <v>67</v>
      </c>
      <c r="AF686" s="13"/>
      <c r="AG686" s="8" t="s">
        <v>67</v>
      </c>
      <c r="AI686" s="13"/>
      <c r="AJ686" t="s">
        <v>67</v>
      </c>
      <c r="AK686" t="s">
        <v>67</v>
      </c>
      <c r="AT686"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687" spans="1:46" x14ac:dyDescent="0.3">
      <c r="A687" s="19">
        <v>352325</v>
      </c>
      <c r="B687" s="19" t="s">
        <v>68</v>
      </c>
      <c r="C687" s="707" t="s">
        <v>80</v>
      </c>
      <c r="D687" s="52" t="s">
        <v>81</v>
      </c>
      <c r="E687" s="707"/>
      <c r="F687" s="707"/>
      <c r="G687" s="6" t="s">
        <v>146</v>
      </c>
      <c r="H687" s="582">
        <v>45951</v>
      </c>
      <c r="I687" s="358" t="s">
        <v>57</v>
      </c>
      <c r="J687" s="4" t="s">
        <v>134</v>
      </c>
      <c r="K687" s="511">
        <v>45926</v>
      </c>
      <c r="L687" s="8" t="s">
        <v>67</v>
      </c>
      <c r="M687" t="s">
        <v>67</v>
      </c>
      <c r="N687" t="s">
        <v>67</v>
      </c>
      <c r="O687" s="9" t="s">
        <v>67</v>
      </c>
      <c r="P687" s="8"/>
      <c r="S687" s="9"/>
      <c r="T687" t="s">
        <v>74</v>
      </c>
      <c r="U687" s="8" t="s">
        <v>67</v>
      </c>
      <c r="V687" t="s">
        <v>67</v>
      </c>
      <c r="W687" s="444"/>
      <c r="X687" t="s">
        <v>67</v>
      </c>
      <c r="Y687" t="s">
        <v>67</v>
      </c>
      <c r="Z687" t="s">
        <v>67</v>
      </c>
      <c r="AA687" t="s">
        <v>67</v>
      </c>
      <c r="AB687" t="s">
        <v>67</v>
      </c>
      <c r="AD687" s="8" t="s">
        <v>67</v>
      </c>
      <c r="AE687" t="s">
        <v>67</v>
      </c>
      <c r="AF687" s="13"/>
      <c r="AG687" s="8" t="s">
        <v>67</v>
      </c>
      <c r="AH687" t="s">
        <v>67</v>
      </c>
      <c r="AI687" s="13"/>
      <c r="AJ687" t="s">
        <v>67</v>
      </c>
      <c r="AK687" t="s">
        <v>67</v>
      </c>
      <c r="AT687"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0.94444444444444442</v>
      </c>
    </row>
    <row r="688" spans="1:46" x14ac:dyDescent="0.3">
      <c r="A688" s="19">
        <v>352425</v>
      </c>
      <c r="B688" s="19" t="s">
        <v>68</v>
      </c>
      <c r="C688" s="707" t="s">
        <v>100</v>
      </c>
      <c r="D688" s="52" t="s">
        <v>111</v>
      </c>
      <c r="E688" s="707"/>
      <c r="F688" s="707"/>
      <c r="G688" s="6" t="s">
        <v>146</v>
      </c>
      <c r="H688" s="551">
        <v>45975</v>
      </c>
      <c r="I688" s="358" t="s">
        <v>57</v>
      </c>
      <c r="J688" s="4" t="s">
        <v>134</v>
      </c>
      <c r="K688" s="511">
        <v>45926</v>
      </c>
      <c r="L688" s="8"/>
      <c r="N688" t="s">
        <v>75</v>
      </c>
      <c r="O688" s="9"/>
      <c r="P688" s="8"/>
      <c r="R688" t="s">
        <v>67</v>
      </c>
      <c r="S688" s="9"/>
      <c r="U688" s="8"/>
      <c r="W688" s="9"/>
      <c r="X688" t="s">
        <v>67</v>
      </c>
      <c r="Y688" t="s">
        <v>67</v>
      </c>
      <c r="Z688" t="s">
        <v>67</v>
      </c>
      <c r="AA688" t="s">
        <v>67</v>
      </c>
      <c r="AB688" t="s">
        <v>67</v>
      </c>
      <c r="AD688" s="8" t="s">
        <v>67</v>
      </c>
      <c r="AF688" s="13"/>
      <c r="AG688" s="8" t="s">
        <v>67</v>
      </c>
      <c r="AI688" s="13"/>
      <c r="AJ688" t="s">
        <v>67</v>
      </c>
      <c r="AK688" t="s">
        <v>67</v>
      </c>
      <c r="AT688"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0.91363636363636369</v>
      </c>
    </row>
    <row r="689" spans="1:46" x14ac:dyDescent="0.3">
      <c r="A689" s="19">
        <v>352525</v>
      </c>
      <c r="B689" s="19" t="s">
        <v>68</v>
      </c>
      <c r="C689" s="707" t="s">
        <v>86</v>
      </c>
      <c r="D689" s="52" t="s">
        <v>140</v>
      </c>
      <c r="E689" s="707"/>
      <c r="F689" s="707"/>
      <c r="G689" s="6" t="s">
        <v>146</v>
      </c>
      <c r="H689" s="551">
        <v>45960</v>
      </c>
      <c r="I689" s="358" t="s">
        <v>71</v>
      </c>
      <c r="J689" s="4" t="s">
        <v>134</v>
      </c>
      <c r="K689" s="511">
        <v>45926</v>
      </c>
      <c r="L689" s="8" t="s">
        <v>67</v>
      </c>
      <c r="M689" t="s">
        <v>67</v>
      </c>
      <c r="N689" t="s">
        <v>67</v>
      </c>
      <c r="O689" s="444"/>
      <c r="P689" s="8" t="s">
        <v>67</v>
      </c>
      <c r="Q689" t="s">
        <v>67</v>
      </c>
      <c r="R689" t="s">
        <v>67</v>
      </c>
      <c r="S689" s="9" t="s">
        <v>67</v>
      </c>
      <c r="U689" s="8" t="s">
        <v>67</v>
      </c>
      <c r="V689" t="s">
        <v>67</v>
      </c>
      <c r="W689" s="9" t="s">
        <v>67</v>
      </c>
      <c r="AD689" s="8" t="s">
        <v>67</v>
      </c>
      <c r="AF689" s="13"/>
      <c r="AG689" s="8" t="s">
        <v>67</v>
      </c>
      <c r="AI689" s="13"/>
      <c r="AJ689" t="s">
        <v>67</v>
      </c>
      <c r="AK689" t="s">
        <v>67</v>
      </c>
      <c r="AT689"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690" spans="1:46" x14ac:dyDescent="0.3">
      <c r="A690" s="19">
        <v>352625</v>
      </c>
      <c r="B690" s="19" t="s">
        <v>68</v>
      </c>
      <c r="C690" s="707" t="s">
        <v>161</v>
      </c>
      <c r="D690" s="52" t="s">
        <v>111</v>
      </c>
      <c r="E690" s="707"/>
      <c r="F690" s="707"/>
      <c r="G690" s="6" t="s">
        <v>145</v>
      </c>
      <c r="H690" s="551">
        <v>45972</v>
      </c>
      <c r="I690" s="358" t="s">
        <v>57</v>
      </c>
      <c r="J690" s="4" t="s">
        <v>134</v>
      </c>
      <c r="K690" s="584">
        <v>45918</v>
      </c>
      <c r="L690" s="8"/>
      <c r="O690" s="9"/>
      <c r="P690" s="8"/>
      <c r="S690" s="9"/>
      <c r="U690" s="8"/>
      <c r="W690" s="9"/>
      <c r="AD690" s="8"/>
      <c r="AF690" s="13"/>
      <c r="AG690" s="8"/>
      <c r="AI690" s="13"/>
      <c r="AJ690" t="s">
        <v>74</v>
      </c>
      <c r="AK690" t="s">
        <v>74</v>
      </c>
      <c r="AT690"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691" spans="1:46" x14ac:dyDescent="0.3">
      <c r="A691" s="19">
        <v>352725</v>
      </c>
      <c r="B691" s="19" t="s">
        <v>68</v>
      </c>
      <c r="C691" s="707" t="s">
        <v>161</v>
      </c>
      <c r="D691" s="52" t="s">
        <v>111</v>
      </c>
      <c r="E691" s="707"/>
      <c r="F691" s="707"/>
      <c r="G691" s="6" t="s">
        <v>145</v>
      </c>
      <c r="H691" s="551">
        <v>45972</v>
      </c>
      <c r="I691" s="358" t="s">
        <v>57</v>
      </c>
      <c r="J691" s="4" t="s">
        <v>134</v>
      </c>
      <c r="K691" s="584">
        <v>45918</v>
      </c>
      <c r="L691" s="8"/>
      <c r="O691" s="9"/>
      <c r="P691" s="8" t="s">
        <v>109</v>
      </c>
      <c r="S691" s="9"/>
      <c r="U691" s="8"/>
      <c r="W691" s="9"/>
      <c r="AD691" s="8"/>
      <c r="AF691" s="13"/>
      <c r="AG691" s="8"/>
      <c r="AI691" s="13"/>
      <c r="AJ691" t="s">
        <v>74</v>
      </c>
      <c r="AK691" t="s">
        <v>74</v>
      </c>
      <c r="AT691"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692" spans="1:46" x14ac:dyDescent="0.3">
      <c r="A692" s="19">
        <v>352825</v>
      </c>
      <c r="B692" s="19" t="s">
        <v>68</v>
      </c>
      <c r="C692" s="707" t="s">
        <v>161</v>
      </c>
      <c r="D692" s="52" t="s">
        <v>111</v>
      </c>
      <c r="E692" s="707"/>
      <c r="F692" s="707"/>
      <c r="G692" s="6" t="s">
        <v>145</v>
      </c>
      <c r="H692" s="551">
        <v>45980</v>
      </c>
      <c r="I692" s="358" t="s">
        <v>57</v>
      </c>
      <c r="J692" s="4" t="s">
        <v>134</v>
      </c>
      <c r="K692" s="584">
        <v>45918</v>
      </c>
      <c r="L692" s="8"/>
      <c r="O692" s="9"/>
      <c r="P692" s="8"/>
      <c r="S692" s="9"/>
      <c r="U692" s="8"/>
      <c r="W692" s="9"/>
      <c r="AD692" s="8"/>
      <c r="AF692" s="13"/>
      <c r="AG692" s="8"/>
      <c r="AI692" s="13"/>
      <c r="AJ692" t="s">
        <v>74</v>
      </c>
      <c r="AK692" t="s">
        <v>74</v>
      </c>
      <c r="AT692"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693" spans="1:46" x14ac:dyDescent="0.3">
      <c r="A693" s="19">
        <v>352925</v>
      </c>
      <c r="B693" s="19" t="s">
        <v>68</v>
      </c>
      <c r="C693" s="707" t="s">
        <v>161</v>
      </c>
      <c r="D693" s="52" t="s">
        <v>111</v>
      </c>
      <c r="E693" s="707"/>
      <c r="F693" s="707"/>
      <c r="G693" s="6" t="s">
        <v>145</v>
      </c>
      <c r="H693" s="551">
        <v>45980</v>
      </c>
      <c r="I693" s="358" t="s">
        <v>57</v>
      </c>
      <c r="J693" s="4" t="s">
        <v>134</v>
      </c>
      <c r="K693" s="584">
        <v>45918</v>
      </c>
      <c r="L693" s="8"/>
      <c r="O693" s="9"/>
      <c r="P693" s="8"/>
      <c r="S693" s="9"/>
      <c r="U693" s="8"/>
      <c r="W693" s="9"/>
      <c r="AD693" s="8"/>
      <c r="AF693" s="13"/>
      <c r="AG693" s="8"/>
      <c r="AI693" s="13"/>
      <c r="AJ693" t="s">
        <v>74</v>
      </c>
      <c r="AK693" t="s">
        <v>74</v>
      </c>
      <c r="AT693"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694" spans="1:46" x14ac:dyDescent="0.3">
      <c r="A694" s="19">
        <v>353025</v>
      </c>
      <c r="B694" s="19" t="s">
        <v>68</v>
      </c>
      <c r="C694" s="707" t="s">
        <v>65</v>
      </c>
      <c r="D694" s="52" t="s">
        <v>70</v>
      </c>
      <c r="E694" s="707"/>
      <c r="F694" s="707"/>
      <c r="G694" s="6" t="s">
        <v>146</v>
      </c>
      <c r="H694" s="6"/>
      <c r="I694" s="358" t="s">
        <v>57</v>
      </c>
      <c r="J694" s="4" t="s">
        <v>134</v>
      </c>
      <c r="K694" s="511">
        <v>45926</v>
      </c>
      <c r="L694" s="8" t="s">
        <v>67</v>
      </c>
      <c r="M694" t="s">
        <v>67</v>
      </c>
      <c r="N694" t="s">
        <v>67</v>
      </c>
      <c r="O694" s="9"/>
      <c r="P694" s="8"/>
      <c r="S694" s="9"/>
      <c r="U694" s="8" t="s">
        <v>67</v>
      </c>
      <c r="V694" t="s">
        <v>67</v>
      </c>
      <c r="W694" s="9" t="s">
        <v>67</v>
      </c>
      <c r="AD694" s="8" t="s">
        <v>74</v>
      </c>
      <c r="AF694" s="13"/>
      <c r="AG694" s="8" t="s">
        <v>74</v>
      </c>
      <c r="AI694" s="13"/>
      <c r="AJ694" t="s">
        <v>74</v>
      </c>
      <c r="AK694" t="s">
        <v>74</v>
      </c>
      <c r="AT694"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0.6</v>
      </c>
    </row>
    <row r="695" spans="1:46" x14ac:dyDescent="0.3">
      <c r="A695" s="19">
        <v>353125</v>
      </c>
      <c r="B695" s="19" t="s">
        <v>68</v>
      </c>
      <c r="C695" s="707" t="s">
        <v>69</v>
      </c>
      <c r="D695" s="52" t="s">
        <v>70</v>
      </c>
      <c r="E695" s="707"/>
      <c r="F695" s="707"/>
      <c r="G695" s="6" t="s">
        <v>146</v>
      </c>
      <c r="H695" s="551">
        <v>45995</v>
      </c>
      <c r="I695" s="358" t="s">
        <v>57</v>
      </c>
      <c r="J695" s="4" t="s">
        <v>134</v>
      </c>
      <c r="K695" s="511">
        <v>45926</v>
      </c>
      <c r="L695" s="8"/>
      <c r="N695" t="s">
        <v>67</v>
      </c>
      <c r="O695" s="9"/>
      <c r="P695" s="8"/>
      <c r="S695" s="9"/>
      <c r="U695" s="8" t="s">
        <v>67</v>
      </c>
      <c r="V695" t="s">
        <v>67</v>
      </c>
      <c r="W695" s="9" t="s">
        <v>67</v>
      </c>
      <c r="X695" t="s">
        <v>3137</v>
      </c>
      <c r="Z695" t="s">
        <v>109</v>
      </c>
      <c r="AD695" s="8" t="s">
        <v>67</v>
      </c>
      <c r="AF695" s="13"/>
      <c r="AG695" s="8" t="s">
        <v>67</v>
      </c>
      <c r="AI695" s="13"/>
      <c r="AJ695" t="s">
        <v>67</v>
      </c>
      <c r="AK695" t="s">
        <v>67</v>
      </c>
      <c r="AL695" t="s">
        <v>67</v>
      </c>
      <c r="AM695" t="s">
        <v>67</v>
      </c>
      <c r="AO695" t="s">
        <v>67</v>
      </c>
      <c r="AP695" s="9" t="s">
        <v>67</v>
      </c>
      <c r="AQ695" t="s">
        <v>67</v>
      </c>
      <c r="AR695" s="9" t="s">
        <v>67</v>
      </c>
      <c r="AT695"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696" spans="1:46" x14ac:dyDescent="0.3">
      <c r="A696" s="19">
        <v>353225</v>
      </c>
      <c r="B696" s="19" t="s">
        <v>68</v>
      </c>
      <c r="C696" s="707" t="s">
        <v>65</v>
      </c>
      <c r="D696" s="52" t="s">
        <v>70</v>
      </c>
      <c r="E696" s="707"/>
      <c r="F696" s="707"/>
      <c r="G696" s="6" t="s">
        <v>145</v>
      </c>
      <c r="H696" s="551"/>
      <c r="I696" s="358" t="s">
        <v>57</v>
      </c>
      <c r="J696" s="4" t="s">
        <v>134</v>
      </c>
      <c r="K696" s="511">
        <v>45926</v>
      </c>
      <c r="L696" s="8" t="s">
        <v>67</v>
      </c>
      <c r="M696" t="s">
        <v>67</v>
      </c>
      <c r="N696" t="s">
        <v>67</v>
      </c>
      <c r="O696" s="9"/>
      <c r="P696" s="8" t="s">
        <v>3095</v>
      </c>
      <c r="S696" s="9"/>
      <c r="U696" s="8" t="s">
        <v>67</v>
      </c>
      <c r="V696" t="s">
        <v>67</v>
      </c>
      <c r="W696" s="9" t="s">
        <v>67</v>
      </c>
      <c r="AD696" s="8" t="s">
        <v>67</v>
      </c>
      <c r="AF696" s="13"/>
      <c r="AG696" s="8" t="s">
        <v>67</v>
      </c>
      <c r="AI696" s="13"/>
      <c r="AJ696" t="s">
        <v>67</v>
      </c>
      <c r="AK696" t="s">
        <v>67</v>
      </c>
      <c r="AT696"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697" spans="1:46" x14ac:dyDescent="0.3">
      <c r="A697" s="51">
        <v>353325</v>
      </c>
      <c r="B697" s="51" t="s">
        <v>68</v>
      </c>
      <c r="C697" s="52" t="s">
        <v>69</v>
      </c>
      <c r="D697" s="52" t="s">
        <v>140</v>
      </c>
      <c r="E697" s="52"/>
      <c r="F697" s="52"/>
      <c r="G697" s="340" t="s">
        <v>146</v>
      </c>
      <c r="H697" s="581">
        <v>45993</v>
      </c>
      <c r="I697" s="358" t="s">
        <v>57</v>
      </c>
      <c r="J697" s="4" t="s">
        <v>211</v>
      </c>
      <c r="K697" s="584">
        <v>45931</v>
      </c>
      <c r="L697" s="8"/>
      <c r="N697" t="s">
        <v>67</v>
      </c>
      <c r="O697" s="9"/>
      <c r="P697" s="8"/>
      <c r="S697" s="9"/>
      <c r="U697" s="8" t="s">
        <v>67</v>
      </c>
      <c r="V697" t="s">
        <v>67</v>
      </c>
      <c r="W697" s="9" t="s">
        <v>67</v>
      </c>
      <c r="Z697" t="s">
        <v>283</v>
      </c>
      <c r="AA697" t="s">
        <v>67</v>
      </c>
      <c r="AD697" s="8" t="s">
        <v>67</v>
      </c>
      <c r="AF697" s="13"/>
      <c r="AG697" s="8" t="s">
        <v>67</v>
      </c>
      <c r="AI697" s="13"/>
      <c r="AJ697" t="s">
        <v>67</v>
      </c>
      <c r="AK697" t="s">
        <v>67</v>
      </c>
      <c r="AL697" t="s">
        <v>67</v>
      </c>
      <c r="AM697" t="s">
        <v>67</v>
      </c>
      <c r="AT697"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698" spans="1:46" x14ac:dyDescent="0.3">
      <c r="A698" s="715">
        <v>353425</v>
      </c>
      <c r="B698" s="715" t="s">
        <v>64</v>
      </c>
      <c r="C698" s="716" t="s">
        <v>217</v>
      </c>
      <c r="D698" s="713" t="s">
        <v>218</v>
      </c>
      <c r="E698" s="707"/>
      <c r="F698" s="707"/>
      <c r="G698" s="6" t="s">
        <v>146</v>
      </c>
      <c r="H698" s="551">
        <v>45979</v>
      </c>
      <c r="I698" s="358" t="s">
        <v>71</v>
      </c>
      <c r="J698" s="4" t="s">
        <v>134</v>
      </c>
      <c r="K698" s="584">
        <v>45931</v>
      </c>
      <c r="L698" s="8" t="s">
        <v>67</v>
      </c>
      <c r="M698" t="s">
        <v>67</v>
      </c>
      <c r="N698" t="s">
        <v>67</v>
      </c>
      <c r="O698" s="9"/>
      <c r="P698" s="8"/>
      <c r="S698" s="9"/>
      <c r="U698" s="8" t="s">
        <v>67</v>
      </c>
      <c r="V698" t="s">
        <v>67</v>
      </c>
      <c r="W698" s="444"/>
      <c r="X698" t="s">
        <v>67</v>
      </c>
      <c r="Y698" t="s">
        <v>67</v>
      </c>
      <c r="Z698" t="s">
        <v>216</v>
      </c>
      <c r="AA698" t="s">
        <v>67</v>
      </c>
      <c r="AB698" t="s">
        <v>67</v>
      </c>
      <c r="AD698" s="8" t="s">
        <v>67</v>
      </c>
      <c r="AF698" s="13"/>
      <c r="AG698" s="8" t="s">
        <v>67</v>
      </c>
      <c r="AI698" s="13"/>
      <c r="AJ698" t="s">
        <v>67</v>
      </c>
      <c r="AK698" t="s">
        <v>67</v>
      </c>
      <c r="AT698"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699" spans="1:46" x14ac:dyDescent="0.3">
      <c r="A699" s="715">
        <v>353525</v>
      </c>
      <c r="B699" s="715" t="s">
        <v>64</v>
      </c>
      <c r="C699" s="716" t="s">
        <v>84</v>
      </c>
      <c r="D699" s="713" t="s">
        <v>81</v>
      </c>
      <c r="E699" s="707"/>
      <c r="F699" s="707"/>
      <c r="G699" s="6" t="s">
        <v>146</v>
      </c>
      <c r="H699" s="551">
        <v>45981</v>
      </c>
      <c r="I699" s="358" t="s">
        <v>57</v>
      </c>
      <c r="J699" s="4" t="s">
        <v>134</v>
      </c>
      <c r="K699" s="584">
        <v>45931</v>
      </c>
      <c r="L699" s="8" t="s">
        <v>67</v>
      </c>
      <c r="M699" t="s">
        <v>67</v>
      </c>
      <c r="N699" t="s">
        <v>67</v>
      </c>
      <c r="O699" s="9" t="s">
        <v>67</v>
      </c>
      <c r="P699" s="8" t="s">
        <v>67</v>
      </c>
      <c r="Q699" t="s">
        <v>67</v>
      </c>
      <c r="R699" t="s">
        <v>67</v>
      </c>
      <c r="S699" s="9" t="s">
        <v>67</v>
      </c>
      <c r="U699" s="8" t="s">
        <v>67</v>
      </c>
      <c r="V699" t="s">
        <v>67</v>
      </c>
      <c r="W699" s="444"/>
      <c r="X699" t="s">
        <v>67</v>
      </c>
      <c r="Y699" t="s">
        <v>67</v>
      </c>
      <c r="Z699" t="s">
        <v>109</v>
      </c>
      <c r="AA699" t="s">
        <v>67</v>
      </c>
      <c r="AB699" t="s">
        <v>67</v>
      </c>
      <c r="AD699" s="8" t="s">
        <v>67</v>
      </c>
      <c r="AE699" t="s">
        <v>67</v>
      </c>
      <c r="AF699" s="13"/>
      <c r="AG699" s="8" t="s">
        <v>74</v>
      </c>
      <c r="AI699" s="13"/>
      <c r="AJ699" t="s">
        <v>74</v>
      </c>
      <c r="AK699" t="s">
        <v>74</v>
      </c>
      <c r="AT699"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0.84210526315789469</v>
      </c>
    </row>
    <row r="700" spans="1:46" x14ac:dyDescent="0.3">
      <c r="A700" s="715">
        <v>353625</v>
      </c>
      <c r="B700" s="715" t="s">
        <v>68</v>
      </c>
      <c r="C700" s="716" t="s">
        <v>131</v>
      </c>
      <c r="D700" s="720" t="s">
        <v>70</v>
      </c>
      <c r="E700" s="707"/>
      <c r="F700" s="707"/>
      <c r="G700" s="6" t="s">
        <v>146</v>
      </c>
      <c r="H700" s="551">
        <v>45994</v>
      </c>
      <c r="I700" s="358" t="s">
        <v>57</v>
      </c>
      <c r="J700" s="4" t="s">
        <v>134</v>
      </c>
      <c r="K700" s="584">
        <v>45926</v>
      </c>
      <c r="L700" s="8"/>
      <c r="M700" t="s">
        <v>3138</v>
      </c>
      <c r="O700" s="9"/>
      <c r="P700" s="8"/>
      <c r="S700" s="9"/>
      <c r="U700" s="8"/>
      <c r="W700" s="9"/>
      <c r="Z700" t="s">
        <v>975</v>
      </c>
      <c r="AD700" s="8"/>
      <c r="AF700" s="13"/>
      <c r="AG700" s="8"/>
      <c r="AI700" s="13"/>
      <c r="AJ700" t="s">
        <v>67</v>
      </c>
      <c r="AK700" t="s">
        <v>67</v>
      </c>
      <c r="AT700"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701" spans="1:46" x14ac:dyDescent="0.3">
      <c r="A701" s="715">
        <v>353725</v>
      </c>
      <c r="B701" s="715" t="s">
        <v>68</v>
      </c>
      <c r="C701" s="717" t="s">
        <v>130</v>
      </c>
      <c r="D701" s="714" t="s">
        <v>70</v>
      </c>
      <c r="E701" s="707"/>
      <c r="F701" s="707"/>
      <c r="G701" s="6" t="s">
        <v>201</v>
      </c>
      <c r="H701" s="551">
        <v>46009</v>
      </c>
      <c r="I701" s="358" t="s">
        <v>57</v>
      </c>
      <c r="J701" s="4" t="s">
        <v>134</v>
      </c>
      <c r="K701" s="584">
        <v>45926</v>
      </c>
      <c r="L701" s="8"/>
      <c r="O701" s="9"/>
      <c r="P701" s="8"/>
      <c r="S701" s="9"/>
      <c r="U701" s="8"/>
      <c r="W701" s="9"/>
      <c r="Z701" t="s">
        <v>3287</v>
      </c>
      <c r="AD701" s="8"/>
      <c r="AF701" s="13"/>
      <c r="AG701" s="8"/>
      <c r="AI701" s="13"/>
      <c r="AJ701" t="s">
        <v>74</v>
      </c>
      <c r="AK701" t="s">
        <v>74</v>
      </c>
      <c r="AT701"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702" spans="1:46" x14ac:dyDescent="0.3">
      <c r="A702" s="715">
        <v>353825</v>
      </c>
      <c r="B702" s="715" t="s">
        <v>68</v>
      </c>
      <c r="C702" s="716" t="s">
        <v>131</v>
      </c>
      <c r="D702" s="720" t="s">
        <v>70</v>
      </c>
      <c r="E702" s="707"/>
      <c r="F702" s="707"/>
      <c r="G702" s="6"/>
      <c r="H702" s="6"/>
      <c r="I702" s="6" t="s">
        <v>157</v>
      </c>
      <c r="J702" s="4" t="s">
        <v>134</v>
      </c>
      <c r="K702" s="584">
        <v>45926</v>
      </c>
      <c r="L702" s="8"/>
      <c r="O702" s="9"/>
      <c r="P702" s="8"/>
      <c r="S702" s="9"/>
      <c r="U702" s="8"/>
      <c r="W702" s="9"/>
      <c r="AD702" s="8"/>
      <c r="AF702" s="13"/>
      <c r="AG702" s="8"/>
      <c r="AI702" s="13"/>
      <c r="AJ702" t="s">
        <v>74</v>
      </c>
      <c r="AK702" t="s">
        <v>74</v>
      </c>
      <c r="AT702"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703" spans="1:46" x14ac:dyDescent="0.3">
      <c r="A703" s="715">
        <v>353925</v>
      </c>
      <c r="B703" s="715" t="s">
        <v>68</v>
      </c>
      <c r="C703" s="717" t="s">
        <v>130</v>
      </c>
      <c r="D703" s="714" t="s">
        <v>70</v>
      </c>
      <c r="E703" s="707"/>
      <c r="F703" s="707"/>
      <c r="G703" s="6"/>
      <c r="H703" s="6"/>
      <c r="I703" s="6" t="s">
        <v>157</v>
      </c>
      <c r="J703" s="4" t="s">
        <v>134</v>
      </c>
      <c r="K703" s="584">
        <v>45926</v>
      </c>
      <c r="L703" s="8"/>
      <c r="O703" s="9"/>
      <c r="P703" s="8"/>
      <c r="S703" s="9"/>
      <c r="U703" s="8"/>
      <c r="W703" s="9"/>
      <c r="AD703" s="8"/>
      <c r="AF703" s="13"/>
      <c r="AG703" s="8"/>
      <c r="AI703" s="13"/>
      <c r="AJ703" t="s">
        <v>74</v>
      </c>
      <c r="AK703" t="s">
        <v>74</v>
      </c>
      <c r="AT703"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704" spans="1:46" x14ac:dyDescent="0.3">
      <c r="A704" s="715">
        <v>354025</v>
      </c>
      <c r="B704" s="715" t="s">
        <v>68</v>
      </c>
      <c r="C704" s="716" t="s">
        <v>131</v>
      </c>
      <c r="D704" s="714" t="s">
        <v>70</v>
      </c>
      <c r="E704" s="707"/>
      <c r="F704" s="707"/>
      <c r="G704" s="6"/>
      <c r="H704" s="6"/>
      <c r="I704" s="6" t="s">
        <v>157</v>
      </c>
      <c r="J704" s="4" t="s">
        <v>134</v>
      </c>
      <c r="K704" s="584">
        <v>45926</v>
      </c>
      <c r="L704" s="8"/>
      <c r="O704" s="9"/>
      <c r="P704" s="8"/>
      <c r="S704" s="9"/>
      <c r="U704" s="8"/>
      <c r="W704" s="9" t="s">
        <v>93</v>
      </c>
      <c r="AD704" s="8"/>
      <c r="AF704" s="13"/>
      <c r="AG704" s="8"/>
      <c r="AI704" s="13"/>
      <c r="AJ704" t="s">
        <v>74</v>
      </c>
      <c r="AK704" t="s">
        <v>74</v>
      </c>
      <c r="AT704"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0.16666666666666666</v>
      </c>
    </row>
    <row r="705" spans="1:46" x14ac:dyDescent="0.3">
      <c r="A705" s="715">
        <v>354125</v>
      </c>
      <c r="B705" s="715" t="s">
        <v>68</v>
      </c>
      <c r="C705" s="717" t="s">
        <v>130</v>
      </c>
      <c r="D705" s="720" t="s">
        <v>70</v>
      </c>
      <c r="E705" s="707"/>
      <c r="F705" s="707"/>
      <c r="G705" s="6"/>
      <c r="H705" s="6"/>
      <c r="I705" s="6" t="s">
        <v>157</v>
      </c>
      <c r="J705" s="4" t="s">
        <v>134</v>
      </c>
      <c r="K705" s="584">
        <v>45926</v>
      </c>
      <c r="L705" s="8"/>
      <c r="N705" t="s">
        <v>75</v>
      </c>
      <c r="O705" s="9"/>
      <c r="P705" s="8"/>
      <c r="S705" s="9"/>
      <c r="U705" s="8"/>
      <c r="W705" s="9"/>
      <c r="AD705" s="8"/>
      <c r="AF705" s="13"/>
      <c r="AG705" s="8"/>
      <c r="AI705" s="13"/>
      <c r="AJ705" t="s">
        <v>74</v>
      </c>
      <c r="AK705" t="s">
        <v>74</v>
      </c>
      <c r="AT705"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1.6666666666666666E-2</v>
      </c>
    </row>
    <row r="706" spans="1:46" x14ac:dyDescent="0.3">
      <c r="A706" s="715">
        <v>354225</v>
      </c>
      <c r="B706" s="715" t="s">
        <v>64</v>
      </c>
      <c r="C706" s="716" t="s">
        <v>86</v>
      </c>
      <c r="D706" s="713" t="s">
        <v>94</v>
      </c>
      <c r="E706" s="707"/>
      <c r="F706" s="707"/>
      <c r="G706" s="6" t="s">
        <v>146</v>
      </c>
      <c r="H706" s="551">
        <v>45964</v>
      </c>
      <c r="I706" s="358" t="s">
        <v>57</v>
      </c>
      <c r="J706" s="4" t="s">
        <v>134</v>
      </c>
      <c r="K706" s="584">
        <v>45931</v>
      </c>
      <c r="L706" s="8" t="s">
        <v>67</v>
      </c>
      <c r="M706" t="s">
        <v>67</v>
      </c>
      <c r="N706" t="s">
        <v>67</v>
      </c>
      <c r="O706" s="9"/>
      <c r="P706" s="8"/>
      <c r="S706" s="9"/>
      <c r="U706" s="8" t="s">
        <v>67</v>
      </c>
      <c r="V706" t="s">
        <v>67</v>
      </c>
      <c r="W706" s="9" t="s">
        <v>67</v>
      </c>
      <c r="AD706" s="8" t="s">
        <v>67</v>
      </c>
      <c r="AF706" s="13"/>
      <c r="AG706" s="8" t="s">
        <v>67</v>
      </c>
      <c r="AI706" s="13"/>
      <c r="AJ706" t="s">
        <v>67</v>
      </c>
      <c r="AK706" t="s">
        <v>67</v>
      </c>
      <c r="AT706"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707" spans="1:46" x14ac:dyDescent="0.3">
      <c r="A707" s="715">
        <v>354325</v>
      </c>
      <c r="B707" s="715" t="s">
        <v>64</v>
      </c>
      <c r="C707" s="716" t="s">
        <v>86</v>
      </c>
      <c r="D707" s="713" t="s">
        <v>160</v>
      </c>
      <c r="E707" s="707"/>
      <c r="F707" s="707"/>
      <c r="G707" s="6" t="s">
        <v>146</v>
      </c>
      <c r="H707" s="551">
        <v>45982</v>
      </c>
      <c r="I707" s="358" t="s">
        <v>57</v>
      </c>
      <c r="J707" s="4" t="s">
        <v>134</v>
      </c>
      <c r="K707" s="584">
        <v>45931</v>
      </c>
      <c r="L707" s="8" t="s">
        <v>67</v>
      </c>
      <c r="M707" t="s">
        <v>67</v>
      </c>
      <c r="N707" t="s">
        <v>67</v>
      </c>
      <c r="O707" s="444"/>
      <c r="P707" s="8" t="s">
        <v>67</v>
      </c>
      <c r="Q707" t="s">
        <v>67</v>
      </c>
      <c r="R707" t="s">
        <v>67</v>
      </c>
      <c r="S707" s="9" t="s">
        <v>67</v>
      </c>
      <c r="U707" s="8" t="s">
        <v>67</v>
      </c>
      <c r="V707" t="s">
        <v>67</v>
      </c>
      <c r="W707" s="9"/>
      <c r="X707" t="s">
        <v>67</v>
      </c>
      <c r="Y707" t="s">
        <v>67</v>
      </c>
      <c r="Z707" t="s">
        <v>67</v>
      </c>
      <c r="AA707" t="s">
        <v>67</v>
      </c>
      <c r="AB707" t="s">
        <v>67</v>
      </c>
      <c r="AD707" s="8" t="s">
        <v>67</v>
      </c>
      <c r="AF707" s="13"/>
      <c r="AG707" s="8" t="s">
        <v>67</v>
      </c>
      <c r="AI707" s="13"/>
      <c r="AJ707" t="s">
        <v>67</v>
      </c>
      <c r="AK707" t="s">
        <v>67</v>
      </c>
      <c r="AT707"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708" spans="1:46" ht="28.8" x14ac:dyDescent="0.3">
      <c r="A708" s="715">
        <v>354425</v>
      </c>
      <c r="B708" s="715" t="s">
        <v>64</v>
      </c>
      <c r="C708" s="716" t="s">
        <v>224</v>
      </c>
      <c r="D708" s="713" t="s">
        <v>95</v>
      </c>
      <c r="E708" s="707"/>
      <c r="F708" s="707"/>
      <c r="G708" s="6" t="s">
        <v>146</v>
      </c>
      <c r="H708" s="551">
        <v>45961</v>
      </c>
      <c r="I708" s="738" t="s">
        <v>57</v>
      </c>
      <c r="J708" s="4" t="s">
        <v>134</v>
      </c>
      <c r="K708" s="584">
        <v>45931</v>
      </c>
      <c r="L708" s="8" t="s">
        <v>67</v>
      </c>
      <c r="M708" t="s">
        <v>67</v>
      </c>
      <c r="N708" t="s">
        <v>67</v>
      </c>
      <c r="O708" s="9"/>
      <c r="P708" s="8"/>
      <c r="S708" s="9"/>
      <c r="U708" s="8" t="s">
        <v>67</v>
      </c>
      <c r="V708" t="s">
        <v>67</v>
      </c>
      <c r="W708" s="9" t="s">
        <v>67</v>
      </c>
      <c r="AD708" s="8" t="s">
        <v>67</v>
      </c>
      <c r="AE708" t="s">
        <v>67</v>
      </c>
      <c r="AF708" s="13"/>
      <c r="AG708" s="8" t="s">
        <v>67</v>
      </c>
      <c r="AH708" t="s">
        <v>67</v>
      </c>
      <c r="AI708" s="13"/>
      <c r="AJ708" t="s">
        <v>74</v>
      </c>
      <c r="AK708" t="s">
        <v>74</v>
      </c>
      <c r="AT708"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0.83333333333333337</v>
      </c>
    </row>
    <row r="709" spans="1:46" x14ac:dyDescent="0.3">
      <c r="A709" s="718">
        <v>354525</v>
      </c>
      <c r="B709" s="718" t="s">
        <v>64</v>
      </c>
      <c r="C709" s="719" t="s">
        <v>171</v>
      </c>
      <c r="D709" s="713" t="s">
        <v>70</v>
      </c>
      <c r="E709" s="52"/>
      <c r="F709" s="52"/>
      <c r="G709" s="6" t="s">
        <v>146</v>
      </c>
      <c r="H709" s="551">
        <v>45982</v>
      </c>
      <c r="I709" s="358" t="s">
        <v>57</v>
      </c>
      <c r="J709" s="4" t="s">
        <v>134</v>
      </c>
      <c r="K709" s="584">
        <v>45946</v>
      </c>
      <c r="L709" s="8"/>
      <c r="N709" t="s">
        <v>3046</v>
      </c>
      <c r="O709" s="9"/>
      <c r="P709" s="8"/>
      <c r="S709" s="9"/>
      <c r="U709" s="8"/>
      <c r="W709" s="9"/>
      <c r="AD709" s="8"/>
      <c r="AF709" s="13"/>
      <c r="AG709" s="8"/>
      <c r="AI709" s="13"/>
      <c r="AJ709" t="s">
        <v>67</v>
      </c>
      <c r="AK709" t="s">
        <v>67</v>
      </c>
      <c r="AT709"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710" spans="1:46" x14ac:dyDescent="0.3">
      <c r="A710" s="715">
        <v>354625</v>
      </c>
      <c r="B710" s="715" t="s">
        <v>64</v>
      </c>
      <c r="C710" s="716" t="s">
        <v>84</v>
      </c>
      <c r="D710" s="713" t="s">
        <v>81</v>
      </c>
      <c r="E710" s="707"/>
      <c r="F710" s="707"/>
      <c r="G710" s="6" t="s">
        <v>146</v>
      </c>
      <c r="H710" s="551">
        <v>45981</v>
      </c>
      <c r="I710" s="358" t="s">
        <v>57</v>
      </c>
      <c r="J710" s="4" t="s">
        <v>134</v>
      </c>
      <c r="K710" s="584">
        <v>45946</v>
      </c>
      <c r="L710" s="8" t="s">
        <v>67</v>
      </c>
      <c r="M710" t="s">
        <v>67</v>
      </c>
      <c r="N710" t="s">
        <v>67</v>
      </c>
      <c r="O710" s="9"/>
      <c r="P710" s="8"/>
      <c r="S710" s="9"/>
      <c r="U710" s="8" t="s">
        <v>67</v>
      </c>
      <c r="V710" t="s">
        <v>67</v>
      </c>
      <c r="W710" s="444"/>
      <c r="X710" t="s">
        <v>67</v>
      </c>
      <c r="Y710" t="s">
        <v>67</v>
      </c>
      <c r="Z710" t="s">
        <v>67</v>
      </c>
      <c r="AA710" t="s">
        <v>67</v>
      </c>
      <c r="AB710" t="s">
        <v>67</v>
      </c>
      <c r="AD710" s="8" t="s">
        <v>67</v>
      </c>
      <c r="AE710" t="s">
        <v>67</v>
      </c>
      <c r="AF710" s="13"/>
      <c r="AG710" s="8" t="s">
        <v>67</v>
      </c>
      <c r="AI710" s="13"/>
      <c r="AJ710" t="s">
        <v>67</v>
      </c>
      <c r="AK710" t="s">
        <v>67</v>
      </c>
      <c r="AT710"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711" spans="1:46" x14ac:dyDescent="0.3">
      <c r="A711" s="715">
        <v>354725</v>
      </c>
      <c r="B711" s="715" t="s">
        <v>68</v>
      </c>
      <c r="C711" s="716" t="s">
        <v>100</v>
      </c>
      <c r="D711" s="713">
        <v>24</v>
      </c>
      <c r="E711" s="707"/>
      <c r="F711" s="707"/>
      <c r="G711" s="6" t="s">
        <v>146</v>
      </c>
      <c r="H711" s="551">
        <v>45981</v>
      </c>
      <c r="I711" s="358" t="s">
        <v>57</v>
      </c>
      <c r="J711" s="4" t="s">
        <v>134</v>
      </c>
      <c r="K711" s="584">
        <v>45946</v>
      </c>
      <c r="L711" s="8" t="s">
        <v>3048</v>
      </c>
      <c r="N711" t="s">
        <v>67</v>
      </c>
      <c r="O711" s="9"/>
      <c r="P711" s="8"/>
      <c r="S711" s="9"/>
      <c r="U711" s="8"/>
      <c r="W711" s="9" t="s">
        <v>67</v>
      </c>
      <c r="Y711" t="s">
        <v>3087</v>
      </c>
      <c r="AD711" s="8" t="s">
        <v>67</v>
      </c>
      <c r="AF711" s="13"/>
      <c r="AG711" s="8" t="s">
        <v>67</v>
      </c>
      <c r="AI711" s="13"/>
      <c r="AJ711" t="s">
        <v>67</v>
      </c>
      <c r="AK711" t="s">
        <v>67</v>
      </c>
      <c r="AT711"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712" spans="1:46" x14ac:dyDescent="0.3">
      <c r="A712" s="715">
        <v>354825</v>
      </c>
      <c r="B712" s="715" t="s">
        <v>68</v>
      </c>
      <c r="C712" s="716" t="s">
        <v>3044</v>
      </c>
      <c r="D712" s="713" t="s">
        <v>78</v>
      </c>
      <c r="E712" s="707"/>
      <c r="F712" s="707"/>
      <c r="G712" s="6"/>
      <c r="H712" s="6"/>
      <c r="I712" s="721" t="s">
        <v>170</v>
      </c>
      <c r="J712" s="4"/>
      <c r="K712" s="4"/>
      <c r="L712" s="8"/>
      <c r="O712" s="9"/>
      <c r="P712" s="8"/>
      <c r="S712" s="9"/>
      <c r="U712" s="8"/>
      <c r="W712" s="9"/>
      <c r="AD712" s="8"/>
      <c r="AF712" s="13"/>
      <c r="AG712" s="8"/>
      <c r="AI712" s="13"/>
      <c r="AT712"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713" spans="1:46" x14ac:dyDescent="0.3">
      <c r="A713" s="715">
        <v>354925</v>
      </c>
      <c r="B713" s="715" t="s">
        <v>68</v>
      </c>
      <c r="C713" s="716" t="s">
        <v>86</v>
      </c>
      <c r="D713" s="713" t="s">
        <v>78</v>
      </c>
      <c r="E713" s="707"/>
      <c r="F713" s="707"/>
      <c r="G713" s="6" t="s">
        <v>146</v>
      </c>
      <c r="H713" s="551">
        <v>45967</v>
      </c>
      <c r="I713" s="358" t="s">
        <v>71</v>
      </c>
      <c r="J713" s="4" t="s">
        <v>134</v>
      </c>
      <c r="K713" s="584">
        <v>45946</v>
      </c>
      <c r="L713" s="8" t="s">
        <v>3048</v>
      </c>
      <c r="N713" t="s">
        <v>67</v>
      </c>
      <c r="O713" s="9"/>
      <c r="P713" s="8"/>
      <c r="S713" s="9"/>
      <c r="U713" s="8" t="s">
        <v>67</v>
      </c>
      <c r="V713" t="s">
        <v>67</v>
      </c>
      <c r="W713" s="9" t="s">
        <v>67</v>
      </c>
      <c r="AD713" s="8" t="s">
        <v>67</v>
      </c>
      <c r="AF713" s="13"/>
      <c r="AG713" s="8" t="s">
        <v>67</v>
      </c>
      <c r="AI713" s="13"/>
      <c r="AJ713" t="s">
        <v>67</v>
      </c>
      <c r="AK713" t="s">
        <v>67</v>
      </c>
      <c r="AT713"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714" spans="1:46" x14ac:dyDescent="0.3">
      <c r="A714" s="715">
        <v>355025</v>
      </c>
      <c r="B714" s="715" t="s">
        <v>68</v>
      </c>
      <c r="C714" s="716" t="s">
        <v>86</v>
      </c>
      <c r="D714" s="713" t="s">
        <v>70</v>
      </c>
      <c r="E714" s="707"/>
      <c r="F714" s="707"/>
      <c r="G714" s="6" t="s">
        <v>146</v>
      </c>
      <c r="H714" s="582">
        <v>45978</v>
      </c>
      <c r="I714" s="358" t="s">
        <v>57</v>
      </c>
      <c r="J714" s="4" t="s">
        <v>134</v>
      </c>
      <c r="K714" s="584">
        <v>45946</v>
      </c>
      <c r="L714" s="8" t="s">
        <v>67</v>
      </c>
      <c r="M714" t="s">
        <v>67</v>
      </c>
      <c r="N714" t="s">
        <v>67</v>
      </c>
      <c r="O714" s="9"/>
      <c r="P714" s="8"/>
      <c r="S714" s="9"/>
      <c r="U714" s="8" t="s">
        <v>67</v>
      </c>
      <c r="V714" t="s">
        <v>67</v>
      </c>
      <c r="W714" s="9" t="s">
        <v>67</v>
      </c>
      <c r="Y714" t="s">
        <v>3047</v>
      </c>
      <c r="AD714" s="8" t="s">
        <v>67</v>
      </c>
      <c r="AF714" s="13"/>
      <c r="AG714" s="8" t="s">
        <v>67</v>
      </c>
      <c r="AI714" s="13"/>
      <c r="AJ714" t="s">
        <v>67</v>
      </c>
      <c r="AK714" t="s">
        <v>67</v>
      </c>
      <c r="AT714"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715" spans="1:46" x14ac:dyDescent="0.3">
      <c r="A715" s="715">
        <v>355125</v>
      </c>
      <c r="B715" s="715" t="s">
        <v>68</v>
      </c>
      <c r="C715" s="716" t="s">
        <v>65</v>
      </c>
      <c r="D715" s="713" t="s">
        <v>140</v>
      </c>
      <c r="E715" s="707"/>
      <c r="F715" s="707"/>
      <c r="G715" s="6" t="s">
        <v>146</v>
      </c>
      <c r="H715" s="551">
        <v>46042</v>
      </c>
      <c r="I715" s="358" t="s">
        <v>57</v>
      </c>
      <c r="J715" s="4" t="s">
        <v>134</v>
      </c>
      <c r="K715" s="584">
        <v>45946</v>
      </c>
      <c r="L715" s="8" t="s">
        <v>67</v>
      </c>
      <c r="M715" t="s">
        <v>67</v>
      </c>
      <c r="N715" t="s">
        <v>67</v>
      </c>
      <c r="O715" s="9"/>
      <c r="P715" s="8"/>
      <c r="S715" s="9"/>
      <c r="U715" s="8" t="s">
        <v>67</v>
      </c>
      <c r="V715" t="s">
        <v>67</v>
      </c>
      <c r="W715" s="9" t="s">
        <v>67</v>
      </c>
      <c r="AD715" s="8" t="s">
        <v>67</v>
      </c>
      <c r="AF715" s="13"/>
      <c r="AG715" s="8" t="s">
        <v>67</v>
      </c>
      <c r="AI715" s="13"/>
      <c r="AJ715" t="s">
        <v>67</v>
      </c>
      <c r="AK715" t="s">
        <v>67</v>
      </c>
      <c r="AT715"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716" spans="1:46" x14ac:dyDescent="0.3">
      <c r="A716" s="715">
        <v>355225</v>
      </c>
      <c r="B716" s="715" t="s">
        <v>68</v>
      </c>
      <c r="C716" s="716" t="s">
        <v>61</v>
      </c>
      <c r="D716" s="713" t="s">
        <v>78</v>
      </c>
      <c r="E716" s="707"/>
      <c r="F716" s="707"/>
      <c r="G716" s="6"/>
      <c r="H716" s="6"/>
      <c r="I716" s="721" t="s">
        <v>170</v>
      </c>
      <c r="J716" s="4"/>
      <c r="K716" s="4"/>
      <c r="L716" s="8"/>
      <c r="O716" s="9"/>
      <c r="P716" s="8"/>
      <c r="S716" s="9"/>
      <c r="U716" s="8"/>
      <c r="W716" s="9"/>
      <c r="AD716" s="8"/>
      <c r="AF716" s="13"/>
      <c r="AG716" s="8"/>
      <c r="AI716" s="13"/>
      <c r="AT716"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717" spans="1:46" x14ac:dyDescent="0.3">
      <c r="A717" s="715">
        <v>355325</v>
      </c>
      <c r="B717" s="715" t="s">
        <v>68</v>
      </c>
      <c r="C717" s="716" t="s">
        <v>3045</v>
      </c>
      <c r="D717" s="713" t="s">
        <v>78</v>
      </c>
      <c r="E717" s="707"/>
      <c r="F717" s="707"/>
      <c r="G717" s="6"/>
      <c r="H717" s="6"/>
      <c r="I717" s="721" t="s">
        <v>170</v>
      </c>
      <c r="J717" s="4"/>
      <c r="K717" s="4"/>
      <c r="L717" s="8"/>
      <c r="O717" s="9"/>
      <c r="P717" s="8"/>
      <c r="S717" s="9"/>
      <c r="U717" s="8"/>
      <c r="W717" s="9"/>
      <c r="AD717" s="8"/>
      <c r="AF717" s="13"/>
      <c r="AG717" s="8"/>
      <c r="AI717" s="13"/>
      <c r="AT717"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718" spans="1:46" x14ac:dyDescent="0.3">
      <c r="A718" s="715">
        <v>355425</v>
      </c>
      <c r="B718" s="715" t="s">
        <v>68</v>
      </c>
      <c r="C718" s="716" t="s">
        <v>86</v>
      </c>
      <c r="D718" s="713" t="s">
        <v>70</v>
      </c>
      <c r="E718" s="707"/>
      <c r="F718" s="707"/>
      <c r="G718" s="6"/>
      <c r="H718" s="6"/>
      <c r="I718" s="358" t="s">
        <v>71</v>
      </c>
      <c r="J718" s="4" t="s">
        <v>134</v>
      </c>
      <c r="K718" s="584">
        <v>45946</v>
      </c>
      <c r="L718" s="8" t="s">
        <v>67</v>
      </c>
      <c r="M718" t="s">
        <v>67</v>
      </c>
      <c r="N718" t="s">
        <v>67</v>
      </c>
      <c r="O718" s="9"/>
      <c r="P718" s="8"/>
      <c r="S718" s="9"/>
      <c r="U718" s="8" t="s">
        <v>67</v>
      </c>
      <c r="V718" t="s">
        <v>67</v>
      </c>
      <c r="W718" s="444"/>
      <c r="X718" t="s">
        <v>67</v>
      </c>
      <c r="Y718" t="s">
        <v>67</v>
      </c>
      <c r="Z718" t="s">
        <v>67</v>
      </c>
      <c r="AA718" t="s">
        <v>67</v>
      </c>
      <c r="AB718" t="s">
        <v>67</v>
      </c>
      <c r="AD718" s="8" t="s">
        <v>67</v>
      </c>
      <c r="AF718" s="13"/>
      <c r="AG718" s="8" t="s">
        <v>67</v>
      </c>
      <c r="AI718" s="13"/>
      <c r="AJ718" t="s">
        <v>67</v>
      </c>
      <c r="AK718" t="s">
        <v>67</v>
      </c>
      <c r="AT718"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719" spans="1:46" x14ac:dyDescent="0.3">
      <c r="A719" s="715">
        <v>355525</v>
      </c>
      <c r="B719" s="715" t="s">
        <v>68</v>
      </c>
      <c r="C719" s="716" t="s">
        <v>98</v>
      </c>
      <c r="D719" s="713" t="s">
        <v>3043</v>
      </c>
      <c r="E719" s="707"/>
      <c r="F719" s="707"/>
      <c r="G719" s="6"/>
      <c r="H719" s="582">
        <v>45981</v>
      </c>
      <c r="I719" s="358" t="s">
        <v>57</v>
      </c>
      <c r="J719" s="4" t="s">
        <v>134</v>
      </c>
      <c r="K719" s="584">
        <v>45946</v>
      </c>
      <c r="L719" s="8"/>
      <c r="N719" t="s">
        <v>67</v>
      </c>
      <c r="O719" s="9"/>
      <c r="P719" s="8"/>
      <c r="S719" s="9"/>
      <c r="U719" s="8"/>
      <c r="W719" s="9"/>
      <c r="AD719" s="8"/>
      <c r="AF719" s="13"/>
      <c r="AG719" s="8"/>
      <c r="AI719" s="13"/>
      <c r="AJ719" t="s">
        <v>67</v>
      </c>
      <c r="AK719" t="s">
        <v>67</v>
      </c>
      <c r="AT719"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720" spans="1:46" x14ac:dyDescent="0.3">
      <c r="A720" s="715">
        <v>355625</v>
      </c>
      <c r="B720" s="715" t="s">
        <v>68</v>
      </c>
      <c r="C720" s="716" t="s">
        <v>65</v>
      </c>
      <c r="D720" s="713" t="s">
        <v>70</v>
      </c>
      <c r="E720" s="707"/>
      <c r="F720" s="707"/>
      <c r="G720" s="6" t="s">
        <v>146</v>
      </c>
      <c r="H720" s="551">
        <v>45989</v>
      </c>
      <c r="I720" s="358" t="s">
        <v>71</v>
      </c>
      <c r="J720" s="4" t="s">
        <v>134</v>
      </c>
      <c r="K720" s="584">
        <v>45946</v>
      </c>
      <c r="L720" s="8" t="s">
        <v>67</v>
      </c>
      <c r="M720" t="s">
        <v>67</v>
      </c>
      <c r="N720" t="s">
        <v>67</v>
      </c>
      <c r="O720" s="9"/>
      <c r="P720" s="8" t="s">
        <v>3459</v>
      </c>
      <c r="S720" s="9"/>
      <c r="U720" s="8" t="s">
        <v>109</v>
      </c>
      <c r="V720" t="s">
        <v>67</v>
      </c>
      <c r="W720" s="9" t="s">
        <v>67</v>
      </c>
      <c r="AD720" s="8" t="s">
        <v>67</v>
      </c>
      <c r="AF720" s="13"/>
      <c r="AG720" s="8" t="s">
        <v>67</v>
      </c>
      <c r="AI720" s="13"/>
      <c r="AJ720" t="s">
        <v>67</v>
      </c>
      <c r="AK720" t="s">
        <v>67</v>
      </c>
      <c r="AT720"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721" spans="1:46" x14ac:dyDescent="0.3">
      <c r="A721" s="715">
        <v>355725</v>
      </c>
      <c r="B721" s="715" t="s">
        <v>68</v>
      </c>
      <c r="C721" s="716" t="s">
        <v>131</v>
      </c>
      <c r="D721" s="713" t="s">
        <v>70</v>
      </c>
      <c r="E721" s="707"/>
      <c r="F721" s="707"/>
      <c r="G721" s="6" t="s">
        <v>146</v>
      </c>
      <c r="H721" s="551">
        <v>45975</v>
      </c>
      <c r="I721" s="358" t="s">
        <v>57</v>
      </c>
      <c r="J721" s="4" t="s">
        <v>134</v>
      </c>
      <c r="K721" s="584">
        <v>45946</v>
      </c>
      <c r="L721" s="8" t="s">
        <v>109</v>
      </c>
      <c r="N721" t="s">
        <v>3272</v>
      </c>
      <c r="O721" s="9"/>
      <c r="P721" s="8"/>
      <c r="S721" s="9"/>
      <c r="U721" s="8"/>
      <c r="W721" s="9"/>
      <c r="AD721" s="8"/>
      <c r="AF721" s="13"/>
      <c r="AG721" s="8"/>
      <c r="AI721" s="13"/>
      <c r="AT721"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722" spans="1:46" x14ac:dyDescent="0.3">
      <c r="A722" s="715">
        <v>355825</v>
      </c>
      <c r="B722" s="715" t="s">
        <v>68</v>
      </c>
      <c r="C722" s="716" t="s">
        <v>130</v>
      </c>
      <c r="D722" s="713" t="s">
        <v>70</v>
      </c>
      <c r="E722" s="707"/>
      <c r="F722" s="707"/>
      <c r="G722" s="6" t="s">
        <v>201</v>
      </c>
      <c r="H722" s="551">
        <v>45975</v>
      </c>
      <c r="I722" s="358" t="s">
        <v>57</v>
      </c>
      <c r="J722" s="4" t="s">
        <v>134</v>
      </c>
      <c r="K722" s="584">
        <v>45946</v>
      </c>
      <c r="L722" s="8"/>
      <c r="O722" s="9"/>
      <c r="P722" s="8"/>
      <c r="S722" s="9"/>
      <c r="U722" s="8"/>
      <c r="W722" s="9"/>
      <c r="AD722" s="8"/>
      <c r="AF722" s="13"/>
      <c r="AG722" s="8"/>
      <c r="AI722" s="13"/>
      <c r="AT722"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723" spans="1:46" x14ac:dyDescent="0.3">
      <c r="A723" s="715">
        <v>355925</v>
      </c>
      <c r="B723" s="715" t="s">
        <v>68</v>
      </c>
      <c r="C723" s="716" t="s">
        <v>84</v>
      </c>
      <c r="D723" s="713" t="s">
        <v>81</v>
      </c>
      <c r="E723" s="707"/>
      <c r="F723" s="707"/>
      <c r="G723" s="6" t="s">
        <v>146</v>
      </c>
      <c r="H723" s="551">
        <v>45982</v>
      </c>
      <c r="I723" s="358" t="s">
        <v>57</v>
      </c>
      <c r="J723" s="4" t="s">
        <v>134</v>
      </c>
      <c r="K723" s="584">
        <v>45946</v>
      </c>
      <c r="L723" s="8" t="s">
        <v>67</v>
      </c>
      <c r="M723" t="s">
        <v>67</v>
      </c>
      <c r="N723" t="s">
        <v>67</v>
      </c>
      <c r="O723" s="9"/>
      <c r="P723" s="8"/>
      <c r="S723" s="9"/>
      <c r="U723" s="8" t="s">
        <v>67</v>
      </c>
      <c r="V723" t="s">
        <v>67</v>
      </c>
      <c r="W723" s="444"/>
      <c r="X723" t="s">
        <v>67</v>
      </c>
      <c r="Y723" t="s">
        <v>67</v>
      </c>
      <c r="Z723" t="s">
        <v>67</v>
      </c>
      <c r="AA723" t="s">
        <v>67</v>
      </c>
      <c r="AB723" t="s">
        <v>67</v>
      </c>
      <c r="AD723" s="8" t="s">
        <v>67</v>
      </c>
      <c r="AE723" t="s">
        <v>67</v>
      </c>
      <c r="AF723" s="13"/>
      <c r="AG723" s="8" t="s">
        <v>67</v>
      </c>
      <c r="AI723" s="13"/>
      <c r="AJ723" t="s">
        <v>67</v>
      </c>
      <c r="AK723" t="s">
        <v>67</v>
      </c>
      <c r="AT723"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724" spans="1:46" x14ac:dyDescent="0.3">
      <c r="A724" s="715">
        <v>356025</v>
      </c>
      <c r="B724" s="715" t="s">
        <v>68</v>
      </c>
      <c r="C724" s="716" t="s">
        <v>155</v>
      </c>
      <c r="D724" s="713" t="s">
        <v>301</v>
      </c>
      <c r="E724" s="707"/>
      <c r="F724" s="707"/>
      <c r="G724" s="6" t="s">
        <v>146</v>
      </c>
      <c r="H724" s="582">
        <v>46002</v>
      </c>
      <c r="I724" s="358" t="s">
        <v>57</v>
      </c>
      <c r="J724" s="4" t="s">
        <v>134</v>
      </c>
      <c r="K724" s="584">
        <v>45950</v>
      </c>
      <c r="L724" s="8" t="s">
        <v>67</v>
      </c>
      <c r="M724" t="s">
        <v>67</v>
      </c>
      <c r="N724" t="s">
        <v>67</v>
      </c>
      <c r="O724" s="9"/>
      <c r="P724" s="8"/>
      <c r="S724" s="9"/>
      <c r="U724" s="8" t="s">
        <v>67</v>
      </c>
      <c r="V724" t="s">
        <v>67</v>
      </c>
      <c r="W724" s="444"/>
      <c r="X724" t="s">
        <v>67</v>
      </c>
      <c r="Y724" t="s">
        <v>67</v>
      </c>
      <c r="Z724" t="s">
        <v>67</v>
      </c>
      <c r="AA724" t="s">
        <v>67</v>
      </c>
      <c r="AB724" t="s">
        <v>67</v>
      </c>
      <c r="AD724" s="8" t="s">
        <v>67</v>
      </c>
      <c r="AE724" t="s">
        <v>67</v>
      </c>
      <c r="AF724" s="13"/>
      <c r="AG724" s="8" t="s">
        <v>67</v>
      </c>
      <c r="AI724" s="13"/>
      <c r="AJ724" t="s">
        <v>67</v>
      </c>
      <c r="AK724" t="s">
        <v>67</v>
      </c>
      <c r="AT724"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725" spans="1:46" x14ac:dyDescent="0.3">
      <c r="A725" s="715">
        <v>356125</v>
      </c>
      <c r="B725" s="715" t="s">
        <v>68</v>
      </c>
      <c r="C725" s="716" t="s">
        <v>65</v>
      </c>
      <c r="D725" s="713" t="s">
        <v>70</v>
      </c>
      <c r="E725" s="707"/>
      <c r="F725" s="707"/>
      <c r="G725" s="6" t="s">
        <v>145</v>
      </c>
      <c r="H725" s="582">
        <v>46010</v>
      </c>
      <c r="I725" s="358" t="s">
        <v>57</v>
      </c>
      <c r="J725" s="4" t="s">
        <v>134</v>
      </c>
      <c r="K725" s="584">
        <v>45946</v>
      </c>
      <c r="L725" s="8" t="s">
        <v>67</v>
      </c>
      <c r="M725" t="s">
        <v>67</v>
      </c>
      <c r="N725" t="s">
        <v>67</v>
      </c>
      <c r="O725" s="9"/>
      <c r="P725" s="8"/>
      <c r="S725" s="9"/>
      <c r="U725" s="8" t="s">
        <v>67</v>
      </c>
      <c r="V725" t="s">
        <v>67</v>
      </c>
      <c r="W725" s="9" t="s">
        <v>67</v>
      </c>
      <c r="AD725" s="8" t="s">
        <v>67</v>
      </c>
      <c r="AF725" s="13"/>
      <c r="AG725" s="8" t="s">
        <v>67</v>
      </c>
      <c r="AI725" s="13"/>
      <c r="AJ725" t="s">
        <v>67</v>
      </c>
      <c r="AK725" t="s">
        <v>67</v>
      </c>
      <c r="AT725"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726" spans="1:46" ht="28.8" x14ac:dyDescent="0.3">
      <c r="A726" s="715">
        <v>356225</v>
      </c>
      <c r="B726" s="715" t="s">
        <v>68</v>
      </c>
      <c r="C726" s="716" t="s">
        <v>86</v>
      </c>
      <c r="D726" s="713" t="s">
        <v>140</v>
      </c>
      <c r="E726" s="707"/>
      <c r="F726" s="707"/>
      <c r="G726" s="6" t="s">
        <v>146</v>
      </c>
      <c r="H726" s="551">
        <v>45964</v>
      </c>
      <c r="I726" s="738" t="s">
        <v>57</v>
      </c>
      <c r="J726" s="4" t="s">
        <v>134</v>
      </c>
      <c r="K726" s="584">
        <v>45946</v>
      </c>
      <c r="L726" s="8" t="s">
        <v>251</v>
      </c>
      <c r="N726" t="s">
        <v>67</v>
      </c>
      <c r="O726" s="9"/>
      <c r="P726" s="8"/>
      <c r="S726" s="9"/>
      <c r="U726" s="8" t="s">
        <v>67</v>
      </c>
      <c r="V726" t="s">
        <v>67</v>
      </c>
      <c r="W726" s="9" t="s">
        <v>67</v>
      </c>
      <c r="AD726" s="8" t="s">
        <v>67</v>
      </c>
      <c r="AF726" s="13"/>
      <c r="AG726" s="8" t="s">
        <v>67</v>
      </c>
      <c r="AI726" s="13"/>
      <c r="AJ726" t="s">
        <v>74</v>
      </c>
      <c r="AK726" t="s">
        <v>74</v>
      </c>
      <c r="AT726"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0.75</v>
      </c>
    </row>
    <row r="727" spans="1:46" x14ac:dyDescent="0.3">
      <c r="A727" s="715">
        <v>356325</v>
      </c>
      <c r="B727" s="715" t="s">
        <v>68</v>
      </c>
      <c r="C727" s="716" t="s">
        <v>90</v>
      </c>
      <c r="D727" s="713" t="s">
        <v>158</v>
      </c>
      <c r="E727" s="707"/>
      <c r="F727" s="707"/>
      <c r="G727" s="6"/>
      <c r="H727" s="6"/>
      <c r="I727" s="721" t="s">
        <v>170</v>
      </c>
      <c r="J727" s="4"/>
      <c r="K727" s="4"/>
      <c r="L727" s="8"/>
      <c r="O727" s="9"/>
      <c r="P727" s="8"/>
      <c r="S727" s="9"/>
      <c r="U727" s="8"/>
      <c r="W727" s="9"/>
      <c r="AD727" s="8"/>
      <c r="AF727" s="13"/>
      <c r="AG727" s="8"/>
      <c r="AI727" s="13"/>
      <c r="AT727"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728" spans="1:46" x14ac:dyDescent="0.3">
      <c r="A728" s="715">
        <v>356425</v>
      </c>
      <c r="B728" s="715" t="s">
        <v>68</v>
      </c>
      <c r="C728" s="716" t="s">
        <v>86</v>
      </c>
      <c r="D728" s="713" t="s">
        <v>3043</v>
      </c>
      <c r="E728" s="707"/>
      <c r="F728" s="707"/>
      <c r="G728" s="6"/>
      <c r="H728" s="6"/>
      <c r="I728" s="721" t="s">
        <v>170</v>
      </c>
      <c r="J728" s="4"/>
      <c r="K728" s="4"/>
      <c r="L728" s="8"/>
      <c r="O728" s="9"/>
      <c r="P728" s="8"/>
      <c r="S728" s="9"/>
      <c r="U728" s="8"/>
      <c r="W728" s="9"/>
      <c r="AD728" s="8"/>
      <c r="AF728" s="13"/>
      <c r="AG728" s="8"/>
      <c r="AI728" s="13"/>
      <c r="AT728"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729" spans="1:46" x14ac:dyDescent="0.3">
      <c r="A729" s="715">
        <v>356525</v>
      </c>
      <c r="B729" s="715" t="s">
        <v>68</v>
      </c>
      <c r="C729" s="716" t="s">
        <v>86</v>
      </c>
      <c r="D729" s="713" t="s">
        <v>94</v>
      </c>
      <c r="E729" s="707"/>
      <c r="F729" s="707"/>
      <c r="G729" s="6"/>
      <c r="H729" s="6"/>
      <c r="I729" s="721" t="s">
        <v>170</v>
      </c>
      <c r="J729" s="4"/>
      <c r="K729" s="4"/>
      <c r="L729" s="8"/>
      <c r="O729" s="9"/>
      <c r="P729" s="8"/>
      <c r="S729" s="9"/>
      <c r="U729" s="8"/>
      <c r="W729" s="9"/>
      <c r="AD729" s="8"/>
      <c r="AF729" s="13"/>
      <c r="AG729" s="8"/>
      <c r="AI729" s="13"/>
      <c r="AT729"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730" spans="1:46" x14ac:dyDescent="0.3">
      <c r="A730" s="715">
        <v>356625</v>
      </c>
      <c r="B730" s="715" t="s">
        <v>64</v>
      </c>
      <c r="C730" s="716" t="s">
        <v>141</v>
      </c>
      <c r="D730" s="713">
        <v>24</v>
      </c>
      <c r="E730" s="707"/>
      <c r="F730" s="707"/>
      <c r="G730" s="6" t="s">
        <v>146</v>
      </c>
      <c r="H730" s="551">
        <v>45982</v>
      </c>
      <c r="I730" s="358" t="s">
        <v>57</v>
      </c>
      <c r="J730" s="4" t="s">
        <v>134</v>
      </c>
      <c r="K730" s="584">
        <v>45950</v>
      </c>
      <c r="L730" s="8" t="s">
        <v>67</v>
      </c>
      <c r="M730" t="s">
        <v>67</v>
      </c>
      <c r="N730" t="s">
        <v>67</v>
      </c>
      <c r="O730" s="9"/>
      <c r="P730" s="8"/>
      <c r="S730" s="9"/>
      <c r="U730" s="8" t="s">
        <v>67</v>
      </c>
      <c r="V730" t="s">
        <v>67</v>
      </c>
      <c r="W730" s="444"/>
      <c r="X730" t="s">
        <v>67</v>
      </c>
      <c r="Y730" t="s">
        <v>67</v>
      </c>
      <c r="Z730" t="s">
        <v>67</v>
      </c>
      <c r="AA730" t="s">
        <v>67</v>
      </c>
      <c r="AB730" t="s">
        <v>67</v>
      </c>
      <c r="AD730" s="8" t="s">
        <v>67</v>
      </c>
      <c r="AE730" t="s">
        <v>67</v>
      </c>
      <c r="AF730" s="13"/>
      <c r="AG730" s="8" t="s">
        <v>67</v>
      </c>
      <c r="AI730" s="13"/>
      <c r="AJ730" t="s">
        <v>67</v>
      </c>
      <c r="AK730" t="s">
        <v>67</v>
      </c>
      <c r="AT730"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731" spans="1:46" x14ac:dyDescent="0.3">
      <c r="A731" s="715">
        <v>356725</v>
      </c>
      <c r="B731" s="715" t="s">
        <v>64</v>
      </c>
      <c r="C731" s="716" t="s">
        <v>80</v>
      </c>
      <c r="D731" s="713" t="s">
        <v>158</v>
      </c>
      <c r="E731" s="707"/>
      <c r="F731" s="707"/>
      <c r="G731" s="6" t="s">
        <v>3340</v>
      </c>
      <c r="H731" s="6"/>
      <c r="I731" s="721" t="s">
        <v>71</v>
      </c>
      <c r="J731" s="4"/>
      <c r="K731" s="4"/>
      <c r="L731" s="8"/>
      <c r="O731" s="9"/>
      <c r="P731" s="8"/>
      <c r="S731" s="9"/>
      <c r="U731" s="8"/>
      <c r="W731" s="9"/>
      <c r="AD731" s="8"/>
      <c r="AF731" s="13"/>
      <c r="AG731" s="8"/>
      <c r="AI731" s="13"/>
      <c r="AT731"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732" spans="1:46" x14ac:dyDescent="0.3">
      <c r="A732" s="715">
        <v>356825</v>
      </c>
      <c r="B732" s="715" t="s">
        <v>64</v>
      </c>
      <c r="C732" s="716" t="s">
        <v>80</v>
      </c>
      <c r="D732" s="713" t="s">
        <v>158</v>
      </c>
      <c r="E732" s="707"/>
      <c r="F732" s="707"/>
      <c r="G732" s="6" t="s">
        <v>3340</v>
      </c>
      <c r="H732" s="6"/>
      <c r="I732" s="721" t="s">
        <v>71</v>
      </c>
      <c r="J732" s="4"/>
      <c r="K732" s="4"/>
      <c r="L732" s="8"/>
      <c r="O732" s="9"/>
      <c r="P732" s="8"/>
      <c r="S732" s="9"/>
      <c r="U732" s="8"/>
      <c r="W732" s="9"/>
      <c r="AD732" s="8"/>
      <c r="AF732" s="13"/>
      <c r="AG732" s="8"/>
      <c r="AI732" s="13"/>
      <c r="AT732"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733" spans="1:46" x14ac:dyDescent="0.3">
      <c r="A733" s="715">
        <v>356925</v>
      </c>
      <c r="B733" s="715" t="s">
        <v>64</v>
      </c>
      <c r="C733" s="716" t="s">
        <v>84</v>
      </c>
      <c r="D733" s="713" t="s">
        <v>158</v>
      </c>
      <c r="E733" s="707"/>
      <c r="F733" s="707"/>
      <c r="G733" s="6" t="s">
        <v>3340</v>
      </c>
      <c r="H733" s="6"/>
      <c r="I733" s="721" t="s">
        <v>71</v>
      </c>
      <c r="J733" s="4"/>
      <c r="K733" s="4"/>
      <c r="L733" s="8"/>
      <c r="O733" s="9"/>
      <c r="P733" s="8"/>
      <c r="S733" s="9"/>
      <c r="U733" s="8"/>
      <c r="W733" s="9"/>
      <c r="AD733" s="8"/>
      <c r="AF733" s="13"/>
      <c r="AG733" s="8"/>
      <c r="AI733" s="13"/>
      <c r="AT733"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734" spans="1:46" x14ac:dyDescent="0.3">
      <c r="A734" s="715">
        <v>357025</v>
      </c>
      <c r="B734" s="715" t="s">
        <v>64</v>
      </c>
      <c r="C734" s="716" t="s">
        <v>80</v>
      </c>
      <c r="D734" s="713" t="s">
        <v>81</v>
      </c>
      <c r="E734" s="707"/>
      <c r="F734" s="707"/>
      <c r="G734" s="6" t="s">
        <v>3340</v>
      </c>
      <c r="H734" s="6"/>
      <c r="I734" s="721" t="s">
        <v>71</v>
      </c>
      <c r="J734" s="4"/>
      <c r="K734" s="4"/>
      <c r="L734" s="8"/>
      <c r="O734" s="9"/>
      <c r="P734" s="8"/>
      <c r="S734" s="9"/>
      <c r="U734" s="8"/>
      <c r="W734" s="9"/>
      <c r="AD734" s="8"/>
      <c r="AF734" s="13"/>
      <c r="AG734" s="8"/>
      <c r="AI734" s="13"/>
      <c r="AT734"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735" spans="1:46" x14ac:dyDescent="0.3">
      <c r="A735" s="715">
        <v>357125</v>
      </c>
      <c r="B735" s="715" t="s">
        <v>68</v>
      </c>
      <c r="C735" s="716" t="s">
        <v>90</v>
      </c>
      <c r="D735" s="713" t="s">
        <v>91</v>
      </c>
      <c r="E735" s="707"/>
      <c r="F735" s="707"/>
      <c r="G735" s="6" t="s">
        <v>146</v>
      </c>
      <c r="H735" s="551">
        <v>45954</v>
      </c>
      <c r="I735" s="358" t="s">
        <v>57</v>
      </c>
      <c r="J735" s="4" t="s">
        <v>134</v>
      </c>
      <c r="K735" s="4"/>
      <c r="L735" s="8"/>
      <c r="N735" t="s">
        <v>67</v>
      </c>
      <c r="O735" s="9" t="s">
        <v>67</v>
      </c>
      <c r="P735" s="8"/>
      <c r="S735" s="9"/>
      <c r="U735" s="8"/>
      <c r="V735" t="s">
        <v>67</v>
      </c>
      <c r="W735" s="9"/>
      <c r="X735" t="s">
        <v>67</v>
      </c>
      <c r="Y735" t="s">
        <v>67</v>
      </c>
      <c r="Z735" t="s">
        <v>67</v>
      </c>
      <c r="AA735" t="s">
        <v>67</v>
      </c>
      <c r="AB735" t="s">
        <v>67</v>
      </c>
      <c r="AD735" s="8"/>
      <c r="AF735" s="13" t="s">
        <v>67</v>
      </c>
      <c r="AG735" s="8" t="s">
        <v>67</v>
      </c>
      <c r="AH735" s="8" t="s">
        <v>67</v>
      </c>
      <c r="AI735" s="13"/>
      <c r="AJ735" t="s">
        <v>67</v>
      </c>
      <c r="AK735" t="s">
        <v>67</v>
      </c>
      <c r="AT735"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736" spans="1:46" x14ac:dyDescent="0.3">
      <c r="A736" s="718">
        <v>357225</v>
      </c>
      <c r="B736" s="718" t="s">
        <v>68</v>
      </c>
      <c r="C736" s="719" t="s">
        <v>90</v>
      </c>
      <c r="D736" s="713" t="s">
        <v>91</v>
      </c>
      <c r="E736" s="52"/>
      <c r="F736" s="52"/>
      <c r="G736" s="340" t="s">
        <v>146</v>
      </c>
      <c r="H736" s="581">
        <v>45940</v>
      </c>
      <c r="I736" s="358" t="s">
        <v>57</v>
      </c>
      <c r="J736" s="4" t="s">
        <v>134</v>
      </c>
      <c r="K736" s="4"/>
      <c r="L736" s="8"/>
      <c r="N736" t="s">
        <v>67</v>
      </c>
      <c r="O736" s="9"/>
      <c r="P736" s="8"/>
      <c r="S736" s="9"/>
      <c r="U736" s="8"/>
      <c r="V736" t="s">
        <v>67</v>
      </c>
      <c r="W736" s="9"/>
      <c r="X736" t="s">
        <v>67</v>
      </c>
      <c r="Y736" t="s">
        <v>67</v>
      </c>
      <c r="Z736" t="s">
        <v>67</v>
      </c>
      <c r="AA736" t="s">
        <v>67</v>
      </c>
      <c r="AB736" t="s">
        <v>67</v>
      </c>
      <c r="AC736" t="s">
        <v>67</v>
      </c>
      <c r="AD736" s="8"/>
      <c r="AF736" t="s">
        <v>67</v>
      </c>
      <c r="AG736" t="s">
        <v>67</v>
      </c>
      <c r="AH736" t="s">
        <v>67</v>
      </c>
      <c r="AI736" s="13"/>
      <c r="AJ736" t="s">
        <v>67</v>
      </c>
      <c r="AK736" t="s">
        <v>67</v>
      </c>
      <c r="AT736"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737" spans="1:46" x14ac:dyDescent="0.3">
      <c r="A737" s="715">
        <v>357325</v>
      </c>
      <c r="B737" s="715" t="s">
        <v>64</v>
      </c>
      <c r="C737" s="716" t="s">
        <v>80</v>
      </c>
      <c r="D737" s="713" t="s">
        <v>116</v>
      </c>
      <c r="E737" s="707"/>
      <c r="F737" s="707"/>
      <c r="G737" s="6"/>
      <c r="H737" s="551">
        <v>45988</v>
      </c>
      <c r="I737" s="358" t="s">
        <v>57</v>
      </c>
      <c r="J737" s="4" t="s">
        <v>134</v>
      </c>
      <c r="K737" s="584">
        <v>45950</v>
      </c>
      <c r="L737" s="8" t="s">
        <v>67</v>
      </c>
      <c r="M737" t="s">
        <v>67</v>
      </c>
      <c r="N737" t="s">
        <v>67</v>
      </c>
      <c r="O737" s="444" t="s">
        <v>67</v>
      </c>
      <c r="P737" s="8" t="s">
        <v>67</v>
      </c>
      <c r="Q737" t="s">
        <v>67</v>
      </c>
      <c r="R737" t="s">
        <v>67</v>
      </c>
      <c r="S737" s="9" t="s">
        <v>67</v>
      </c>
      <c r="U737" s="8"/>
      <c r="W737" s="444"/>
      <c r="X737" t="s">
        <v>67</v>
      </c>
      <c r="Y737" t="s">
        <v>67</v>
      </c>
      <c r="Z737" t="s">
        <v>67</v>
      </c>
      <c r="AA737" t="s">
        <v>67</v>
      </c>
      <c r="AB737" t="s">
        <v>67</v>
      </c>
      <c r="AD737" s="8" t="s">
        <v>67</v>
      </c>
      <c r="AF737" s="13"/>
      <c r="AG737" s="8" t="s">
        <v>67</v>
      </c>
      <c r="AI737" s="13"/>
      <c r="AJ737" t="s">
        <v>67</v>
      </c>
      <c r="AK737" t="s">
        <v>67</v>
      </c>
      <c r="AT737"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738" spans="1:46" x14ac:dyDescent="0.3">
      <c r="A738" s="715">
        <v>357425</v>
      </c>
      <c r="B738" s="715" t="s">
        <v>64</v>
      </c>
      <c r="C738" s="716" t="s">
        <v>98</v>
      </c>
      <c r="D738" s="713" t="s">
        <v>94</v>
      </c>
      <c r="E738" s="707"/>
      <c r="F738" s="707"/>
      <c r="G738" s="6"/>
      <c r="H738" s="551">
        <v>45988</v>
      </c>
      <c r="I738" s="6" t="s">
        <v>57</v>
      </c>
      <c r="J738" s="4" t="s">
        <v>134</v>
      </c>
      <c r="K738" s="584">
        <v>45947</v>
      </c>
      <c r="L738" s="8"/>
      <c r="N738" t="s">
        <v>67</v>
      </c>
      <c r="O738" s="9"/>
      <c r="P738" s="8"/>
      <c r="S738" s="9"/>
      <c r="U738" s="8"/>
      <c r="W738" s="9"/>
      <c r="AD738" s="8"/>
      <c r="AF738" s="13"/>
      <c r="AG738" s="8"/>
      <c r="AI738" s="13"/>
      <c r="AJ738" t="s">
        <v>67</v>
      </c>
      <c r="AK738" t="s">
        <v>67</v>
      </c>
      <c r="AT738"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739" spans="1:46" x14ac:dyDescent="0.3">
      <c r="A739" s="718">
        <v>357525</v>
      </c>
      <c r="B739" s="718" t="s">
        <v>64</v>
      </c>
      <c r="C739" s="719" t="s">
        <v>86</v>
      </c>
      <c r="D739" s="713" t="s">
        <v>139</v>
      </c>
      <c r="E739" s="52"/>
      <c r="F739" s="52"/>
      <c r="G739" s="340" t="s">
        <v>146</v>
      </c>
      <c r="H739" s="551">
        <v>45975</v>
      </c>
      <c r="I739" s="358" t="s">
        <v>57</v>
      </c>
      <c r="J739" s="4" t="s">
        <v>134</v>
      </c>
      <c r="K739" s="584">
        <v>45946</v>
      </c>
      <c r="L739" s="8" t="s">
        <v>67</v>
      </c>
      <c r="M739" t="s">
        <v>67</v>
      </c>
      <c r="N739" t="s">
        <v>67</v>
      </c>
      <c r="O739" s="9"/>
      <c r="P739" s="8"/>
      <c r="R739" t="s">
        <v>67</v>
      </c>
      <c r="S739" s="9"/>
      <c r="U739" s="8"/>
      <c r="V739" t="s">
        <v>67</v>
      </c>
      <c r="W739" s="444"/>
      <c r="X739" t="s">
        <v>67</v>
      </c>
      <c r="Y739" t="s">
        <v>67</v>
      </c>
      <c r="Z739" t="s">
        <v>67</v>
      </c>
      <c r="AA739" t="s">
        <v>67</v>
      </c>
      <c r="AB739" t="s">
        <v>67</v>
      </c>
      <c r="AC739" t="s">
        <v>67</v>
      </c>
      <c r="AD739" s="8" t="s">
        <v>67</v>
      </c>
      <c r="AF739" s="13"/>
      <c r="AG739" s="8" t="s">
        <v>67</v>
      </c>
      <c r="AI739" s="13"/>
      <c r="AJ739" t="s">
        <v>67</v>
      </c>
      <c r="AK739" t="s">
        <v>67</v>
      </c>
      <c r="AT739"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740" spans="1:46" x14ac:dyDescent="0.3">
      <c r="A740" s="715">
        <v>357625</v>
      </c>
      <c r="B740" s="715" t="s">
        <v>68</v>
      </c>
      <c r="C740" s="716" t="s">
        <v>86</v>
      </c>
      <c r="D740" s="713" t="s">
        <v>94</v>
      </c>
      <c r="E740" s="707"/>
      <c r="F740" s="707"/>
      <c r="G740" s="6" t="s">
        <v>145</v>
      </c>
      <c r="H740" s="582">
        <v>45989</v>
      </c>
      <c r="I740" s="358" t="s">
        <v>57</v>
      </c>
      <c r="J740" s="4" t="s">
        <v>134</v>
      </c>
      <c r="K740" s="584">
        <v>45961</v>
      </c>
      <c r="L740" s="8" t="s">
        <v>67</v>
      </c>
      <c r="M740" t="s">
        <v>67</v>
      </c>
      <c r="N740" t="s">
        <v>67</v>
      </c>
      <c r="O740" s="9"/>
      <c r="P740" s="8"/>
      <c r="S740" s="9"/>
      <c r="U740" s="8" t="s">
        <v>67</v>
      </c>
      <c r="V740" t="s">
        <v>67</v>
      </c>
      <c r="W740" s="9" t="s">
        <v>67</v>
      </c>
      <c r="AD740" s="8" t="s">
        <v>67</v>
      </c>
      <c r="AF740" s="13"/>
      <c r="AG740" s="8" t="s">
        <v>67</v>
      </c>
      <c r="AI740" s="13"/>
      <c r="AJ740" t="s">
        <v>67</v>
      </c>
      <c r="AK740" t="s">
        <v>67</v>
      </c>
      <c r="AT740"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741" spans="1:46" x14ac:dyDescent="0.3">
      <c r="A741" s="715">
        <v>357725</v>
      </c>
      <c r="B741" s="715" t="s">
        <v>68</v>
      </c>
      <c r="C741" s="716" t="s">
        <v>69</v>
      </c>
      <c r="D741" s="713" t="s">
        <v>70</v>
      </c>
      <c r="E741" s="707"/>
      <c r="F741" s="707"/>
      <c r="G741" s="6" t="s">
        <v>146</v>
      </c>
      <c r="H741" s="582">
        <v>46007</v>
      </c>
      <c r="I741" s="358" t="s">
        <v>57</v>
      </c>
      <c r="J741" s="4" t="s">
        <v>134</v>
      </c>
      <c r="K741" s="511">
        <v>45960</v>
      </c>
      <c r="L741" s="8"/>
      <c r="N741" t="s">
        <v>67</v>
      </c>
      <c r="O741" s="9"/>
      <c r="P741" s="8"/>
      <c r="S741" s="9"/>
      <c r="U741" s="8" t="s">
        <v>67</v>
      </c>
      <c r="V741" t="s">
        <v>67</v>
      </c>
      <c r="W741" s="9" t="s">
        <v>67</v>
      </c>
      <c r="AB741" t="s">
        <v>261</v>
      </c>
      <c r="AD741" s="8" t="s">
        <v>67</v>
      </c>
      <c r="AF741" s="13"/>
      <c r="AG741" s="8" t="s">
        <v>67</v>
      </c>
      <c r="AI741" s="13"/>
      <c r="AJ741" t="s">
        <v>67</v>
      </c>
      <c r="AK741" t="s">
        <v>67</v>
      </c>
      <c r="AM741" t="s">
        <v>67</v>
      </c>
      <c r="AN741" t="s">
        <v>67</v>
      </c>
      <c r="AO741" t="s">
        <v>67</v>
      </c>
      <c r="AP741" t="s">
        <v>67</v>
      </c>
      <c r="AQ741" t="s">
        <v>67</v>
      </c>
      <c r="AR741" t="s">
        <v>67</v>
      </c>
      <c r="AT741"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742" spans="1:46" x14ac:dyDescent="0.3">
      <c r="A742" s="715">
        <v>357825</v>
      </c>
      <c r="B742" s="715" t="s">
        <v>68</v>
      </c>
      <c r="C742" s="716" t="s">
        <v>69</v>
      </c>
      <c r="D742" s="713" t="s">
        <v>70</v>
      </c>
      <c r="E742" s="707"/>
      <c r="F742" s="707"/>
      <c r="G742" s="6" t="s">
        <v>146</v>
      </c>
      <c r="H742" s="582">
        <v>46010</v>
      </c>
      <c r="I742" s="358" t="s">
        <v>57</v>
      </c>
      <c r="J742" s="4" t="s">
        <v>134</v>
      </c>
      <c r="K742" s="511">
        <v>45960</v>
      </c>
      <c r="L742" s="8"/>
      <c r="N742" t="s">
        <v>67</v>
      </c>
      <c r="O742" s="9"/>
      <c r="P742" s="8"/>
      <c r="S742" s="9"/>
      <c r="U742" s="8" t="s">
        <v>67</v>
      </c>
      <c r="V742" t="s">
        <v>67</v>
      </c>
      <c r="W742" s="9" t="s">
        <v>67</v>
      </c>
      <c r="AD742" s="8" t="s">
        <v>67</v>
      </c>
      <c r="AF742" s="13"/>
      <c r="AG742" s="8" t="s">
        <v>67</v>
      </c>
      <c r="AI742" s="13"/>
      <c r="AJ742" t="s">
        <v>67</v>
      </c>
      <c r="AK742" t="s">
        <v>67</v>
      </c>
      <c r="AM742" t="s">
        <v>67</v>
      </c>
      <c r="AN742" t="s">
        <v>67</v>
      </c>
      <c r="AO742" t="s">
        <v>67</v>
      </c>
      <c r="AP742" t="s">
        <v>67</v>
      </c>
      <c r="AQ742" t="s">
        <v>67</v>
      </c>
      <c r="AR742" t="s">
        <v>67</v>
      </c>
      <c r="AT742"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743" spans="1:46" x14ac:dyDescent="0.3">
      <c r="A743" s="715">
        <v>357925</v>
      </c>
      <c r="B743" s="715" t="s">
        <v>68</v>
      </c>
      <c r="C743" s="716" t="s">
        <v>86</v>
      </c>
      <c r="D743" s="713" t="s">
        <v>70</v>
      </c>
      <c r="E743" s="707"/>
      <c r="F743" s="707"/>
      <c r="G743" s="6" t="s">
        <v>3343</v>
      </c>
      <c r="H743" s="551">
        <v>45980</v>
      </c>
      <c r="I743" s="358" t="s">
        <v>71</v>
      </c>
      <c r="J743" s="4" t="s">
        <v>134</v>
      </c>
      <c r="K743" s="584">
        <v>45965</v>
      </c>
      <c r="L743" s="8" t="s">
        <v>251</v>
      </c>
      <c r="N743" t="s">
        <v>67</v>
      </c>
      <c r="O743" s="9"/>
      <c r="P743" s="8" t="s">
        <v>3341</v>
      </c>
      <c r="S743" s="9"/>
      <c r="U743" s="8" t="s">
        <v>67</v>
      </c>
      <c r="V743" t="s">
        <v>67</v>
      </c>
      <c r="W743" s="9" t="s">
        <v>67</v>
      </c>
      <c r="AD743" s="8" t="s">
        <v>67</v>
      </c>
      <c r="AF743" s="13"/>
      <c r="AG743" s="8" t="s">
        <v>67</v>
      </c>
      <c r="AI743" s="13"/>
      <c r="AJ743" t="s">
        <v>67</v>
      </c>
      <c r="AK743" t="s">
        <v>67</v>
      </c>
      <c r="AT743"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744" spans="1:46" x14ac:dyDescent="0.3">
      <c r="A744" s="715">
        <v>358025</v>
      </c>
      <c r="B744" s="715" t="s">
        <v>64</v>
      </c>
      <c r="C744" s="716" t="s">
        <v>65</v>
      </c>
      <c r="D744" s="713" t="s">
        <v>66</v>
      </c>
      <c r="E744" s="707"/>
      <c r="F744" s="707"/>
      <c r="G744" s="6"/>
      <c r="H744" s="6"/>
      <c r="I744" s="6" t="s">
        <v>157</v>
      </c>
      <c r="J744" s="4" t="s">
        <v>134</v>
      </c>
      <c r="K744" s="584">
        <v>45961</v>
      </c>
      <c r="L744" s="8" t="s">
        <v>74</v>
      </c>
      <c r="M744" t="s">
        <v>74</v>
      </c>
      <c r="N744" t="s">
        <v>74</v>
      </c>
      <c r="O744" s="9"/>
      <c r="P744" s="8" t="s">
        <v>67</v>
      </c>
      <c r="Q744" t="s">
        <v>74</v>
      </c>
      <c r="R744" t="s">
        <v>74</v>
      </c>
      <c r="S744" s="9" t="s">
        <v>74</v>
      </c>
      <c r="U744" s="8" t="s">
        <v>74</v>
      </c>
      <c r="V744" t="s">
        <v>74</v>
      </c>
      <c r="W744" s="9" t="s">
        <v>74</v>
      </c>
      <c r="AD744" s="8" t="s">
        <v>74</v>
      </c>
      <c r="AE744" t="s">
        <v>67</v>
      </c>
      <c r="AF744" s="13"/>
      <c r="AG744" s="8" t="s">
        <v>74</v>
      </c>
      <c r="AI744" s="13"/>
      <c r="AJ744" t="s">
        <v>74</v>
      </c>
      <c r="AK744" t="s">
        <v>74</v>
      </c>
      <c r="AT744"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0.13333333333333333</v>
      </c>
    </row>
    <row r="745" spans="1:46" x14ac:dyDescent="0.3">
      <c r="A745" s="715">
        <v>358125</v>
      </c>
      <c r="B745" s="715" t="s">
        <v>64</v>
      </c>
      <c r="C745" s="716" t="s">
        <v>86</v>
      </c>
      <c r="D745" s="713" t="s">
        <v>116</v>
      </c>
      <c r="E745" s="707"/>
      <c r="F745" s="707"/>
      <c r="G745" s="6" t="s">
        <v>145</v>
      </c>
      <c r="H745" s="6"/>
      <c r="I745" s="358" t="s">
        <v>57</v>
      </c>
      <c r="J745" s="4" t="s">
        <v>134</v>
      </c>
      <c r="K745" s="584">
        <v>45965</v>
      </c>
      <c r="L745" s="8" t="s">
        <v>67</v>
      </c>
      <c r="M745" t="s">
        <v>67</v>
      </c>
      <c r="N745" t="s">
        <v>67</v>
      </c>
      <c r="O745" s="9"/>
      <c r="P745" s="8"/>
      <c r="S745" s="9"/>
      <c r="U745" s="8" t="s">
        <v>67</v>
      </c>
      <c r="V745" t="s">
        <v>67</v>
      </c>
      <c r="W745" s="9" t="s">
        <v>67</v>
      </c>
      <c r="AD745" s="8" t="s">
        <v>74</v>
      </c>
      <c r="AF745" s="13"/>
      <c r="AG745" s="8" t="s">
        <v>74</v>
      </c>
      <c r="AI745" s="13"/>
      <c r="AJ745" t="s">
        <v>74</v>
      </c>
      <c r="AK745" t="s">
        <v>74</v>
      </c>
      <c r="AT745"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0.6</v>
      </c>
    </row>
    <row r="746" spans="1:46" x14ac:dyDescent="0.3">
      <c r="A746" s="715">
        <v>358225</v>
      </c>
      <c r="B746" s="715" t="s">
        <v>64</v>
      </c>
      <c r="C746" s="716" t="s">
        <v>86</v>
      </c>
      <c r="D746" s="713" t="s">
        <v>70</v>
      </c>
      <c r="E746" s="707"/>
      <c r="F746" s="707"/>
      <c r="G746" s="6" t="s">
        <v>145</v>
      </c>
      <c r="H746" s="551">
        <v>45993</v>
      </c>
      <c r="I746" s="358" t="s">
        <v>57</v>
      </c>
      <c r="J746" s="4" t="s">
        <v>134</v>
      </c>
      <c r="K746" s="584">
        <v>45960</v>
      </c>
      <c r="L746" s="8" t="s">
        <v>67</v>
      </c>
      <c r="M746" t="s">
        <v>67</v>
      </c>
      <c r="N746" t="s">
        <v>67</v>
      </c>
      <c r="O746" s="9"/>
      <c r="P746" s="8" t="s">
        <v>67</v>
      </c>
      <c r="Q746" t="s">
        <v>67</v>
      </c>
      <c r="R746" t="s">
        <v>67</v>
      </c>
      <c r="S746" s="9" t="s">
        <v>67</v>
      </c>
      <c r="U746" s="8" t="s">
        <v>67</v>
      </c>
      <c r="V746" t="s">
        <v>67</v>
      </c>
      <c r="W746" s="9" t="s">
        <v>67</v>
      </c>
      <c r="AD746" s="8" t="s">
        <v>67</v>
      </c>
      <c r="AF746" s="13"/>
      <c r="AG746" s="8" t="s">
        <v>67</v>
      </c>
      <c r="AI746" s="13"/>
      <c r="AJ746" t="s">
        <v>67</v>
      </c>
      <c r="AK746" t="s">
        <v>67</v>
      </c>
      <c r="AT746"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747" spans="1:46" x14ac:dyDescent="0.3">
      <c r="A747" s="715">
        <v>358325</v>
      </c>
      <c r="B747" s="715" t="s">
        <v>64</v>
      </c>
      <c r="C747" s="716" t="s">
        <v>86</v>
      </c>
      <c r="D747" s="713" t="s">
        <v>70</v>
      </c>
      <c r="E747" s="707"/>
      <c r="F747" s="707"/>
      <c r="G747" s="6" t="s">
        <v>145</v>
      </c>
      <c r="H747" s="551">
        <v>45993</v>
      </c>
      <c r="I747" s="358" t="s">
        <v>57</v>
      </c>
      <c r="J747" s="4" t="s">
        <v>134</v>
      </c>
      <c r="K747" s="584">
        <v>45960</v>
      </c>
      <c r="L747" s="8" t="s">
        <v>67</v>
      </c>
      <c r="M747" t="s">
        <v>67</v>
      </c>
      <c r="N747" t="s">
        <v>67</v>
      </c>
      <c r="O747" s="9"/>
      <c r="P747" s="8"/>
      <c r="S747" s="9"/>
      <c r="U747" s="8" t="s">
        <v>67</v>
      </c>
      <c r="V747" t="s">
        <v>67</v>
      </c>
      <c r="W747" s="9" t="s">
        <v>67</v>
      </c>
      <c r="AD747" s="8" t="s">
        <v>67</v>
      </c>
      <c r="AE747" t="s">
        <v>67</v>
      </c>
      <c r="AF747" s="13"/>
      <c r="AG747" s="8" t="s">
        <v>67</v>
      </c>
      <c r="AI747" s="13"/>
      <c r="AJ747" t="s">
        <v>67</v>
      </c>
      <c r="AK747" t="s">
        <v>67</v>
      </c>
      <c r="AT747"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748" spans="1:46" x14ac:dyDescent="0.3">
      <c r="A748" s="718">
        <v>358425</v>
      </c>
      <c r="B748" s="718" t="s">
        <v>68</v>
      </c>
      <c r="C748" s="719" t="s">
        <v>155</v>
      </c>
      <c r="D748" s="713" t="s">
        <v>3129</v>
      </c>
      <c r="E748" s="52"/>
      <c r="F748" s="52"/>
      <c r="G748" s="340" t="s">
        <v>201</v>
      </c>
      <c r="H748" s="581">
        <v>45960</v>
      </c>
      <c r="I748" s="358" t="s">
        <v>71</v>
      </c>
      <c r="J748" s="4" t="s">
        <v>134</v>
      </c>
      <c r="K748" s="584">
        <v>45960</v>
      </c>
      <c r="L748" s="8" t="s">
        <v>362</v>
      </c>
      <c r="N748" t="s">
        <v>67</v>
      </c>
      <c r="O748" s="9"/>
      <c r="P748" s="8"/>
      <c r="S748" s="9"/>
      <c r="U748" s="8"/>
      <c r="W748" s="9"/>
      <c r="X748" t="s">
        <v>67</v>
      </c>
      <c r="Y748" t="s">
        <v>67</v>
      </c>
      <c r="Z748" t="s">
        <v>67</v>
      </c>
      <c r="AA748" t="s">
        <v>67</v>
      </c>
      <c r="AB748" t="s">
        <v>67</v>
      </c>
      <c r="AD748" s="8" t="s">
        <v>67</v>
      </c>
      <c r="AF748" s="13"/>
      <c r="AG748" s="8" t="s">
        <v>67</v>
      </c>
      <c r="AI748" s="13"/>
      <c r="AJ748" t="s">
        <v>67</v>
      </c>
      <c r="AK748" t="s">
        <v>67</v>
      </c>
      <c r="AT748"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749" spans="1:46" x14ac:dyDescent="0.3">
      <c r="A749" s="715">
        <v>358425</v>
      </c>
      <c r="B749" s="715" t="s">
        <v>68</v>
      </c>
      <c r="C749" s="716" t="s">
        <v>155</v>
      </c>
      <c r="D749" s="713" t="s">
        <v>3129</v>
      </c>
      <c r="E749" s="707"/>
      <c r="F749" s="707"/>
      <c r="G749" s="6"/>
      <c r="H749" s="6"/>
      <c r="I749" s="6" t="s">
        <v>71</v>
      </c>
      <c r="J749" s="4"/>
      <c r="K749" s="4"/>
      <c r="L749" s="8"/>
      <c r="O749" s="9"/>
      <c r="P749" s="8"/>
      <c r="S749" s="9"/>
      <c r="U749" s="8"/>
      <c r="W749" s="9"/>
      <c r="AD749" s="8"/>
      <c r="AF749" s="13"/>
      <c r="AG749" s="8"/>
      <c r="AI749" s="13"/>
      <c r="AT749"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750" spans="1:46" x14ac:dyDescent="0.3">
      <c r="A750" s="715">
        <v>358525</v>
      </c>
      <c r="B750" s="715" t="s">
        <v>64</v>
      </c>
      <c r="C750" s="716" t="s">
        <v>240</v>
      </c>
      <c r="D750" s="713">
        <v>24</v>
      </c>
      <c r="E750" s="707"/>
      <c r="F750" s="707"/>
      <c r="G750" s="6" t="s">
        <v>145</v>
      </c>
      <c r="H750" s="582">
        <v>45989</v>
      </c>
      <c r="I750" s="358" t="s">
        <v>57</v>
      </c>
      <c r="J750" s="4" t="s">
        <v>134</v>
      </c>
      <c r="K750" s="584">
        <v>45966</v>
      </c>
      <c r="L750" s="8" t="s">
        <v>67</v>
      </c>
      <c r="M750" t="s">
        <v>67</v>
      </c>
      <c r="N750" t="s">
        <v>67</v>
      </c>
      <c r="O750" s="9"/>
      <c r="P750" s="8"/>
      <c r="S750" s="9"/>
      <c r="U750" s="8" t="s">
        <v>67</v>
      </c>
      <c r="V750" t="s">
        <v>67</v>
      </c>
      <c r="W750" s="9"/>
      <c r="X750" t="s">
        <v>67</v>
      </c>
      <c r="Y750" t="s">
        <v>67</v>
      </c>
      <c r="Z750" t="s">
        <v>67</v>
      </c>
      <c r="AA750" t="s">
        <v>67</v>
      </c>
      <c r="AB750" t="s">
        <v>67</v>
      </c>
      <c r="AD750" s="8" t="s">
        <v>67</v>
      </c>
      <c r="AF750" s="13"/>
      <c r="AG750" s="8" t="s">
        <v>67</v>
      </c>
      <c r="AI750" s="13"/>
      <c r="AJ750" t="s">
        <v>67</v>
      </c>
      <c r="AK750" t="s">
        <v>67</v>
      </c>
      <c r="AT750"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751" spans="1:46" x14ac:dyDescent="0.3">
      <c r="A751" s="715">
        <v>358625</v>
      </c>
      <c r="B751" s="715" t="s">
        <v>64</v>
      </c>
      <c r="C751" s="716" t="s">
        <v>80</v>
      </c>
      <c r="D751" s="713" t="s">
        <v>116</v>
      </c>
      <c r="E751" s="707"/>
      <c r="F751" s="707"/>
      <c r="G751" s="6" t="s">
        <v>146</v>
      </c>
      <c r="H751" s="582">
        <v>46008</v>
      </c>
      <c r="I751" s="358" t="s">
        <v>57</v>
      </c>
      <c r="J751" s="4" t="s">
        <v>134</v>
      </c>
      <c r="K751" s="584">
        <v>45966</v>
      </c>
      <c r="L751" s="8" t="s">
        <v>67</v>
      </c>
      <c r="M751" t="s">
        <v>67</v>
      </c>
      <c r="N751" t="s">
        <v>67</v>
      </c>
      <c r="O751" s="9" t="s">
        <v>67</v>
      </c>
      <c r="P751" s="8" t="s">
        <v>67</v>
      </c>
      <c r="Q751" t="s">
        <v>67</v>
      </c>
      <c r="R751" t="s">
        <v>67</v>
      </c>
      <c r="S751" s="9" t="s">
        <v>67</v>
      </c>
      <c r="U751" s="8"/>
      <c r="W751" s="9"/>
      <c r="X751" t="s">
        <v>67</v>
      </c>
      <c r="Y751" t="s">
        <v>67</v>
      </c>
      <c r="Z751" t="s">
        <v>67</v>
      </c>
      <c r="AA751" t="s">
        <v>67</v>
      </c>
      <c r="AB751" t="s">
        <v>67</v>
      </c>
      <c r="AD751" s="8" t="s">
        <v>67</v>
      </c>
      <c r="AE751" t="s">
        <v>67</v>
      </c>
      <c r="AF751" s="13"/>
      <c r="AG751" s="8" t="s">
        <v>67</v>
      </c>
      <c r="AI751" s="13" t="s">
        <v>67</v>
      </c>
      <c r="AJ751" t="s">
        <v>67</v>
      </c>
      <c r="AK751" t="s">
        <v>67</v>
      </c>
      <c r="AT751"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752" spans="1:46" x14ac:dyDescent="0.3">
      <c r="A752" s="715">
        <v>358725</v>
      </c>
      <c r="B752" s="715" t="s">
        <v>64</v>
      </c>
      <c r="C752" s="716" t="s">
        <v>63</v>
      </c>
      <c r="D752" s="713" t="s">
        <v>189</v>
      </c>
      <c r="E752" s="707"/>
      <c r="F752" s="707"/>
      <c r="G752" s="6" t="s">
        <v>146</v>
      </c>
      <c r="H752" s="551">
        <v>46008</v>
      </c>
      <c r="I752" s="358" t="s">
        <v>57</v>
      </c>
      <c r="J752" s="4" t="s">
        <v>134</v>
      </c>
      <c r="K752" s="584">
        <v>45966</v>
      </c>
      <c r="L752" s="8" t="s">
        <v>67</v>
      </c>
      <c r="M752" t="s">
        <v>67</v>
      </c>
      <c r="N752" t="s">
        <v>67</v>
      </c>
      <c r="O752" s="9"/>
      <c r="P752" s="8" t="s">
        <v>67</v>
      </c>
      <c r="Q752" t="s">
        <v>67</v>
      </c>
      <c r="R752" t="s">
        <v>67</v>
      </c>
      <c r="S752" s="9" t="s">
        <v>67</v>
      </c>
      <c r="U752" s="8" t="s">
        <v>67</v>
      </c>
      <c r="V752" t="s">
        <v>67</v>
      </c>
      <c r="W752" s="9"/>
      <c r="X752" t="s">
        <v>67</v>
      </c>
      <c r="Y752" t="s">
        <v>67</v>
      </c>
      <c r="Z752" t="s">
        <v>67</v>
      </c>
      <c r="AA752" t="s">
        <v>67</v>
      </c>
      <c r="AB752" t="s">
        <v>67</v>
      </c>
      <c r="AD752" s="8" t="s">
        <v>67</v>
      </c>
      <c r="AE752" t="s">
        <v>67</v>
      </c>
      <c r="AF752" s="13"/>
      <c r="AG752" s="8" t="s">
        <v>67</v>
      </c>
      <c r="AH752" t="s">
        <v>67</v>
      </c>
      <c r="AI752" s="13"/>
      <c r="AJ752" t="s">
        <v>67</v>
      </c>
      <c r="AK752" t="s">
        <v>67</v>
      </c>
      <c r="AT752"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753" spans="1:46" x14ac:dyDescent="0.3">
      <c r="A753" s="718">
        <v>358825</v>
      </c>
      <c r="B753" s="718" t="s">
        <v>64</v>
      </c>
      <c r="C753" s="719" t="s">
        <v>84</v>
      </c>
      <c r="D753" s="713" t="s">
        <v>91</v>
      </c>
      <c r="E753" s="52"/>
      <c r="F753" s="52"/>
      <c r="G753" s="340" t="s">
        <v>146</v>
      </c>
      <c r="H753" s="596">
        <v>45996</v>
      </c>
      <c r="I753" s="358" t="s">
        <v>57</v>
      </c>
      <c r="J753" s="4" t="s">
        <v>134</v>
      </c>
      <c r="K753" s="584">
        <v>45966</v>
      </c>
      <c r="L753" s="8" t="s">
        <v>67</v>
      </c>
      <c r="M753" t="s">
        <v>67</v>
      </c>
      <c r="N753" t="s">
        <v>67</v>
      </c>
      <c r="O753" s="9" t="s">
        <v>67</v>
      </c>
      <c r="P753" s="8"/>
      <c r="S753" s="9"/>
      <c r="T753" t="s">
        <v>67</v>
      </c>
      <c r="U753" s="8" t="s">
        <v>67</v>
      </c>
      <c r="V753" t="s">
        <v>67</v>
      </c>
      <c r="W753" s="9"/>
      <c r="X753" t="s">
        <v>67</v>
      </c>
      <c r="Y753" t="s">
        <v>67</v>
      </c>
      <c r="Z753" t="s">
        <v>67</v>
      </c>
      <c r="AA753" t="s">
        <v>67</v>
      </c>
      <c r="AB753" t="s">
        <v>67</v>
      </c>
      <c r="AD753" s="8" t="s">
        <v>67</v>
      </c>
      <c r="AE753" t="s">
        <v>109</v>
      </c>
      <c r="AF753" s="13"/>
      <c r="AG753" s="8" t="s">
        <v>67</v>
      </c>
      <c r="AI753" s="13"/>
      <c r="AJ753" t="s">
        <v>67</v>
      </c>
      <c r="AK753" t="s">
        <v>67</v>
      </c>
      <c r="AT753"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754" spans="1:46" x14ac:dyDescent="0.3">
      <c r="A754" s="713">
        <v>358925</v>
      </c>
      <c r="B754" s="713" t="s">
        <v>3270</v>
      </c>
      <c r="C754" s="713" t="s">
        <v>3271</v>
      </c>
      <c r="D754" s="713" t="s">
        <v>73</v>
      </c>
      <c r="E754" s="52"/>
      <c r="F754" s="52"/>
      <c r="G754" s="340"/>
      <c r="H754" s="340"/>
      <c r="I754" s="6" t="s">
        <v>62</v>
      </c>
      <c r="J754" s="4"/>
      <c r="K754" s="4"/>
      <c r="L754" s="8"/>
      <c r="O754" s="9"/>
      <c r="P754" s="8"/>
      <c r="S754" s="9"/>
      <c r="U754" s="8"/>
      <c r="W754" s="9"/>
      <c r="AD754" s="8"/>
      <c r="AF754" s="13"/>
      <c r="AG754" s="8"/>
      <c r="AI754" s="13"/>
      <c r="AT754"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755" spans="1:46" x14ac:dyDescent="0.3">
      <c r="A755" s="713">
        <v>359025</v>
      </c>
      <c r="B755" s="748" t="s">
        <v>68</v>
      </c>
      <c r="C755" s="748" t="s">
        <v>86</v>
      </c>
      <c r="D755" s="713" t="s">
        <v>3043</v>
      </c>
      <c r="E755" s="52"/>
      <c r="F755" s="52"/>
      <c r="G755" s="6" t="s">
        <v>145</v>
      </c>
      <c r="H755" s="551">
        <v>46002</v>
      </c>
      <c r="I755" s="358" t="s">
        <v>57</v>
      </c>
      <c r="J755" s="4" t="s">
        <v>134</v>
      </c>
      <c r="K755" s="584">
        <v>45966</v>
      </c>
      <c r="L755" s="8" t="s">
        <v>67</v>
      </c>
      <c r="M755" t="s">
        <v>67</v>
      </c>
      <c r="N755" t="s">
        <v>67</v>
      </c>
      <c r="O755" s="9"/>
      <c r="P755" s="8"/>
      <c r="S755" s="9"/>
      <c r="U755" s="8" t="s">
        <v>67</v>
      </c>
      <c r="V755" t="s">
        <v>67</v>
      </c>
      <c r="W755" s="9" t="s">
        <v>67</v>
      </c>
      <c r="AD755" s="8" t="s">
        <v>67</v>
      </c>
      <c r="AF755" s="13"/>
      <c r="AG755" s="8" t="s">
        <v>67</v>
      </c>
      <c r="AI755" s="13"/>
      <c r="AJ755" t="s">
        <v>67</v>
      </c>
      <c r="AK755" t="s">
        <v>67</v>
      </c>
      <c r="AT755"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756" spans="1:46" x14ac:dyDescent="0.3">
      <c r="A756" s="715">
        <v>359125</v>
      </c>
      <c r="B756" s="715" t="s">
        <v>68</v>
      </c>
      <c r="C756" s="716" t="s">
        <v>130</v>
      </c>
      <c r="D756" s="713" t="s">
        <v>70</v>
      </c>
      <c r="E756" s="707"/>
      <c r="F756" s="707"/>
      <c r="G756" s="6"/>
      <c r="H756" s="6"/>
      <c r="I756" s="6" t="s">
        <v>157</v>
      </c>
      <c r="J756" s="4" t="s">
        <v>134</v>
      </c>
      <c r="K756" s="4"/>
      <c r="L756" s="8"/>
      <c r="O756" s="9"/>
      <c r="P756" s="8"/>
      <c r="S756" s="9"/>
      <c r="U756" s="8"/>
      <c r="W756" s="9"/>
      <c r="AD756" s="8"/>
      <c r="AF756" s="13"/>
      <c r="AG756" s="8"/>
      <c r="AI756" s="13"/>
      <c r="AT756"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757" spans="1:46" x14ac:dyDescent="0.3">
      <c r="A757" s="718">
        <v>359225</v>
      </c>
      <c r="B757" s="718" t="s">
        <v>68</v>
      </c>
      <c r="C757" s="719" t="s">
        <v>131</v>
      </c>
      <c r="D757" s="713" t="s">
        <v>70</v>
      </c>
      <c r="E757" s="52"/>
      <c r="F757" s="52"/>
      <c r="G757" s="340"/>
      <c r="H757" s="340"/>
      <c r="I757" s="6" t="s">
        <v>157</v>
      </c>
      <c r="J757" s="4" t="s">
        <v>134</v>
      </c>
      <c r="K757" s="4"/>
      <c r="L757" s="8"/>
      <c r="O757" s="9"/>
      <c r="P757" s="8"/>
      <c r="S757" s="9"/>
      <c r="U757" s="8"/>
      <c r="W757" s="9" t="s">
        <v>93</v>
      </c>
      <c r="AD757" s="8"/>
      <c r="AF757" s="13"/>
      <c r="AG757" s="8"/>
      <c r="AI757" s="13"/>
      <c r="AT757"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0.5</v>
      </c>
    </row>
    <row r="758" spans="1:46" x14ac:dyDescent="0.3">
      <c r="A758" s="715">
        <v>359325</v>
      </c>
      <c r="B758" s="715" t="s">
        <v>64</v>
      </c>
      <c r="C758" s="716" t="s">
        <v>100</v>
      </c>
      <c r="D758" s="748">
        <v>24</v>
      </c>
      <c r="E758" s="707"/>
      <c r="F758" s="707"/>
      <c r="G758" s="6"/>
      <c r="H758" s="6"/>
      <c r="I758" s="721" t="s">
        <v>170</v>
      </c>
      <c r="J758" s="4"/>
      <c r="K758" s="4"/>
      <c r="L758" s="8"/>
      <c r="O758" s="9"/>
      <c r="P758" s="8"/>
      <c r="S758" s="9"/>
      <c r="U758" s="8"/>
      <c r="W758" s="9" t="s">
        <v>74</v>
      </c>
      <c r="AD758" s="8"/>
      <c r="AF758" s="13"/>
      <c r="AG758" s="8"/>
      <c r="AI758" s="13"/>
      <c r="AT758"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759" spans="1:46" x14ac:dyDescent="0.3">
      <c r="A759" s="715" t="s">
        <v>3353</v>
      </c>
      <c r="B759" s="715" t="s">
        <v>64</v>
      </c>
      <c r="C759" s="716" t="s">
        <v>3337</v>
      </c>
      <c r="D759" s="748" t="s">
        <v>73</v>
      </c>
      <c r="E759" s="707"/>
      <c r="F759" s="707"/>
      <c r="G759" s="6"/>
      <c r="H759" s="6"/>
      <c r="I759" s="6" t="s">
        <v>157</v>
      </c>
      <c r="J759" s="4" t="s">
        <v>9</v>
      </c>
      <c r="K759" s="4"/>
      <c r="L759" s="8" t="s">
        <v>67</v>
      </c>
      <c r="M759" t="s">
        <v>74</v>
      </c>
      <c r="N759" t="s">
        <v>75</v>
      </c>
      <c r="O759" s="9"/>
      <c r="P759" s="8"/>
      <c r="S759" s="9"/>
      <c r="U759" s="8"/>
      <c r="W759" s="9" t="s">
        <v>74</v>
      </c>
      <c r="Y759" t="s">
        <v>3356</v>
      </c>
      <c r="AD759" s="8" t="s">
        <v>74</v>
      </c>
      <c r="AF759" s="13"/>
      <c r="AG759" s="8" t="s">
        <v>74</v>
      </c>
      <c r="AI759" s="13"/>
      <c r="AJ759" t="s">
        <v>74</v>
      </c>
      <c r="AK759" t="s">
        <v>74</v>
      </c>
      <c r="AT759"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0.13125000000000001</v>
      </c>
    </row>
    <row r="760" spans="1:46" x14ac:dyDescent="0.3">
      <c r="A760" s="715" t="s">
        <v>3355</v>
      </c>
      <c r="B760" s="715" t="s">
        <v>64</v>
      </c>
      <c r="C760" s="716" t="s">
        <v>3337</v>
      </c>
      <c r="D760" s="748" t="s">
        <v>73</v>
      </c>
      <c r="E760" s="707"/>
      <c r="F760" s="707"/>
      <c r="G760" s="6"/>
      <c r="H760" s="6"/>
      <c r="I760" s="6" t="s">
        <v>157</v>
      </c>
      <c r="J760" s="4" t="s">
        <v>9</v>
      </c>
      <c r="K760" s="4"/>
      <c r="L760" s="8" t="s">
        <v>67</v>
      </c>
      <c r="M760" t="s">
        <v>74</v>
      </c>
      <c r="N760" t="s">
        <v>75</v>
      </c>
      <c r="O760" s="9"/>
      <c r="P760" s="8"/>
      <c r="S760" s="9"/>
      <c r="U760" s="8" t="s">
        <v>3449</v>
      </c>
      <c r="W760" s="9" t="s">
        <v>74</v>
      </c>
      <c r="Y760" t="s">
        <v>3356</v>
      </c>
      <c r="AD760" s="8" t="s">
        <v>74</v>
      </c>
      <c r="AF760" s="13"/>
      <c r="AG760" s="8" t="s">
        <v>74</v>
      </c>
      <c r="AI760" s="13"/>
      <c r="AJ760" t="s">
        <v>74</v>
      </c>
      <c r="AK760" t="s">
        <v>74</v>
      </c>
      <c r="AT760"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0.13125000000000001</v>
      </c>
    </row>
    <row r="761" spans="1:46" x14ac:dyDescent="0.3">
      <c r="A761" s="715" t="s">
        <v>3354</v>
      </c>
      <c r="B761" s="715" t="s">
        <v>64</v>
      </c>
      <c r="C761" s="716" t="s">
        <v>3337</v>
      </c>
      <c r="D761" s="748" t="s">
        <v>73</v>
      </c>
      <c r="E761" s="707"/>
      <c r="F761" s="707"/>
      <c r="G761" s="6"/>
      <c r="H761" s="6"/>
      <c r="I761" s="6" t="s">
        <v>157</v>
      </c>
      <c r="J761" s="4" t="s">
        <v>9</v>
      </c>
      <c r="K761" s="4"/>
      <c r="L761" s="8" t="s">
        <v>75</v>
      </c>
      <c r="M761" t="s">
        <v>74</v>
      </c>
      <c r="N761" t="s">
        <v>75</v>
      </c>
      <c r="O761" s="9"/>
      <c r="P761" s="8"/>
      <c r="S761" s="9"/>
      <c r="U761" s="8" t="s">
        <v>75</v>
      </c>
      <c r="V761" t="s">
        <v>74</v>
      </c>
      <c r="W761" s="9" t="s">
        <v>74</v>
      </c>
      <c r="AD761" s="8" t="s">
        <v>74</v>
      </c>
      <c r="AF761" s="13"/>
      <c r="AG761" s="8" t="s">
        <v>74</v>
      </c>
      <c r="AI761" s="13"/>
      <c r="AJ761" t="s">
        <v>74</v>
      </c>
      <c r="AK761" t="s">
        <v>74</v>
      </c>
      <c r="AT761"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1.5000000000000003E-2</v>
      </c>
    </row>
    <row r="762" spans="1:46" x14ac:dyDescent="0.3">
      <c r="A762" s="715">
        <v>359525</v>
      </c>
      <c r="B762" s="715" t="s">
        <v>64</v>
      </c>
      <c r="C762" s="716" t="s">
        <v>84</v>
      </c>
      <c r="D762" s="748" t="s">
        <v>116</v>
      </c>
      <c r="E762" s="707"/>
      <c r="F762" s="707"/>
      <c r="G762" s="6"/>
      <c r="H762" s="6"/>
      <c r="I762" s="721" t="s">
        <v>170</v>
      </c>
      <c r="J762" s="4"/>
      <c r="K762" s="4"/>
      <c r="L762" s="8"/>
      <c r="O762" s="9"/>
      <c r="P762" s="8"/>
      <c r="S762" s="9"/>
      <c r="U762" s="8"/>
      <c r="W762" s="9"/>
      <c r="AD762" s="8"/>
      <c r="AF762" s="13"/>
      <c r="AG762" s="8"/>
      <c r="AI762" s="13"/>
      <c r="AT762"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763" spans="1:46" x14ac:dyDescent="0.3">
      <c r="A763" s="715">
        <v>359625</v>
      </c>
      <c r="B763" s="715" t="s">
        <v>64</v>
      </c>
      <c r="C763" s="716" t="s">
        <v>3338</v>
      </c>
      <c r="D763" s="748" t="s">
        <v>73</v>
      </c>
      <c r="E763" s="707"/>
      <c r="F763" s="707"/>
      <c r="G763" s="6"/>
      <c r="H763" s="6"/>
      <c r="I763" s="6" t="s">
        <v>157</v>
      </c>
      <c r="J763" s="4"/>
      <c r="K763" s="4"/>
      <c r="L763" s="8"/>
      <c r="O763" s="9"/>
      <c r="P763" s="8"/>
      <c r="S763" s="9"/>
      <c r="U763" s="8"/>
      <c r="W763" s="9"/>
      <c r="AD763" s="8"/>
      <c r="AF763" s="13"/>
      <c r="AG763" s="8"/>
      <c r="AI763" s="13"/>
      <c r="AT763"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764" spans="1:46" x14ac:dyDescent="0.3">
      <c r="A764" s="715">
        <v>359725</v>
      </c>
      <c r="B764" s="715" t="s">
        <v>64</v>
      </c>
      <c r="C764" s="716" t="s">
        <v>86</v>
      </c>
      <c r="D764" s="748" t="s">
        <v>160</v>
      </c>
      <c r="E764" s="707"/>
      <c r="F764" s="707"/>
      <c r="G764" s="6"/>
      <c r="H764" s="6"/>
      <c r="I764" s="721" t="s">
        <v>170</v>
      </c>
      <c r="J764" s="4"/>
      <c r="K764" s="4"/>
      <c r="L764" s="8"/>
      <c r="O764" s="9"/>
      <c r="P764" s="8"/>
      <c r="S764" s="9"/>
      <c r="U764" s="8"/>
      <c r="W764" s="9"/>
      <c r="AD764" s="8"/>
      <c r="AF764" s="13"/>
      <c r="AG764" s="8"/>
      <c r="AI764" s="13"/>
      <c r="AT764"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765" spans="1:46" x14ac:dyDescent="0.3">
      <c r="A765" s="715">
        <v>359825</v>
      </c>
      <c r="B765" s="715" t="s">
        <v>58</v>
      </c>
      <c r="C765" s="716" t="s">
        <v>3339</v>
      </c>
      <c r="D765" s="748" t="s">
        <v>73</v>
      </c>
      <c r="E765" s="707"/>
      <c r="F765" s="707"/>
      <c r="G765" s="6" t="s">
        <v>146</v>
      </c>
      <c r="H765" s="551">
        <v>46037</v>
      </c>
      <c r="I765" s="358" t="s">
        <v>57</v>
      </c>
      <c r="J765" s="4" t="s">
        <v>134</v>
      </c>
      <c r="K765" s="584">
        <v>46020</v>
      </c>
      <c r="L765" s="8"/>
      <c r="N765" t="s">
        <v>67</v>
      </c>
      <c r="O765" s="9"/>
      <c r="P765" s="8"/>
      <c r="S765" s="9"/>
      <c r="U765" s="8"/>
      <c r="W765" s="9" t="s">
        <v>67</v>
      </c>
      <c r="AD765" s="8" t="s">
        <v>67</v>
      </c>
      <c r="AE765" t="s">
        <v>67</v>
      </c>
      <c r="AF765" s="13"/>
      <c r="AG765" s="8" t="s">
        <v>67</v>
      </c>
      <c r="AI765" s="13"/>
      <c r="AJ765" t="s">
        <v>67</v>
      </c>
      <c r="AK765" t="s">
        <v>67</v>
      </c>
      <c r="AT765"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766" spans="1:46" x14ac:dyDescent="0.3">
      <c r="A766" s="715">
        <v>359925</v>
      </c>
      <c r="B766" s="715" t="s">
        <v>58</v>
      </c>
      <c r="C766" s="716" t="s">
        <v>3339</v>
      </c>
      <c r="D766" s="748" t="s">
        <v>73</v>
      </c>
      <c r="E766" s="707"/>
      <c r="F766" s="707"/>
      <c r="G766" s="6" t="s">
        <v>146</v>
      </c>
      <c r="H766" s="551">
        <v>46037</v>
      </c>
      <c r="I766" s="358" t="s">
        <v>57</v>
      </c>
      <c r="J766" s="4" t="s">
        <v>134</v>
      </c>
      <c r="K766" s="584">
        <v>46020</v>
      </c>
      <c r="L766" s="8"/>
      <c r="N766" t="s">
        <v>67</v>
      </c>
      <c r="O766" s="9"/>
      <c r="P766" s="8" t="s">
        <v>3352</v>
      </c>
      <c r="S766" s="9"/>
      <c r="U766" s="8" t="s">
        <v>67</v>
      </c>
      <c r="V766" t="s">
        <v>67</v>
      </c>
      <c r="W766" s="9" t="s">
        <v>67</v>
      </c>
      <c r="X766" t="s">
        <v>67</v>
      </c>
      <c r="Y766" t="s">
        <v>268</v>
      </c>
      <c r="AB766" t="s">
        <v>67</v>
      </c>
      <c r="AC766" t="s">
        <v>67</v>
      </c>
      <c r="AD766" s="8" t="s">
        <v>67</v>
      </c>
      <c r="AF766" s="13"/>
      <c r="AG766" s="8" t="s">
        <v>67</v>
      </c>
      <c r="AI766" s="13"/>
      <c r="AJ766" t="s">
        <v>67</v>
      </c>
      <c r="AK766" t="s">
        <v>67</v>
      </c>
      <c r="AT766"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767" spans="1:46" x14ac:dyDescent="0.3">
      <c r="A767" s="715">
        <v>360025</v>
      </c>
      <c r="B767" s="715" t="s">
        <v>68</v>
      </c>
      <c r="C767" s="716" t="s">
        <v>86</v>
      </c>
      <c r="D767" s="748" t="s">
        <v>70</v>
      </c>
      <c r="E767" s="707"/>
      <c r="F767" s="707"/>
      <c r="G767" s="6"/>
      <c r="H767" s="6"/>
      <c r="I767" s="358" t="s">
        <v>57</v>
      </c>
      <c r="J767" s="4" t="s">
        <v>134</v>
      </c>
      <c r="K767" s="511">
        <v>45985</v>
      </c>
      <c r="L767" s="8" t="s">
        <v>67</v>
      </c>
      <c r="M767" t="s">
        <v>67</v>
      </c>
      <c r="N767" t="s">
        <v>67</v>
      </c>
      <c r="O767" s="9"/>
      <c r="P767" s="8"/>
      <c r="S767" s="9"/>
      <c r="U767" s="8" t="s">
        <v>67</v>
      </c>
      <c r="V767" t="s">
        <v>67</v>
      </c>
      <c r="W767" s="9" t="s">
        <v>67</v>
      </c>
      <c r="Y767" t="s">
        <v>109</v>
      </c>
      <c r="AD767" s="8" t="s">
        <v>67</v>
      </c>
      <c r="AF767" s="13"/>
      <c r="AG767" s="8" t="s">
        <v>67</v>
      </c>
      <c r="AI767" s="13"/>
      <c r="AJ767" t="s">
        <v>67</v>
      </c>
      <c r="AK767" t="s">
        <v>67</v>
      </c>
      <c r="AT767"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768" spans="1:46" x14ac:dyDescent="0.3">
      <c r="A768" s="715">
        <v>360125</v>
      </c>
      <c r="B768" s="715" t="s">
        <v>68</v>
      </c>
      <c r="C768" s="716" t="s">
        <v>86</v>
      </c>
      <c r="D768" s="748" t="s">
        <v>140</v>
      </c>
      <c r="E768" s="707"/>
      <c r="F768" s="707"/>
      <c r="G768" s="6"/>
      <c r="H768" s="6"/>
      <c r="I768" s="721" t="s">
        <v>170</v>
      </c>
      <c r="J768" s="4"/>
      <c r="K768" s="4"/>
      <c r="L768" s="8"/>
      <c r="O768" s="9"/>
      <c r="P768" s="8"/>
      <c r="S768" s="9"/>
      <c r="U768" s="8" t="s">
        <v>75</v>
      </c>
      <c r="W768" s="9"/>
      <c r="AD768" s="8"/>
      <c r="AF768" s="13"/>
      <c r="AG768" s="8"/>
      <c r="AI768" s="13"/>
      <c r="AT768"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0.05</v>
      </c>
    </row>
    <row r="769" spans="1:46" ht="13.95" customHeight="1" x14ac:dyDescent="0.3">
      <c r="A769" s="715">
        <v>360225</v>
      </c>
      <c r="B769" s="715" t="s">
        <v>68</v>
      </c>
      <c r="C769" s="716" t="s">
        <v>80</v>
      </c>
      <c r="D769" s="748" t="s">
        <v>87</v>
      </c>
      <c r="E769" s="707"/>
      <c r="F769" s="707"/>
      <c r="G769" s="6" t="s">
        <v>146</v>
      </c>
      <c r="H769" s="582">
        <v>46021</v>
      </c>
      <c r="I769" s="358" t="s">
        <v>57</v>
      </c>
      <c r="J769" s="4" t="s">
        <v>134</v>
      </c>
      <c r="K769" s="511">
        <v>45985</v>
      </c>
      <c r="L769" s="8" t="s">
        <v>67</v>
      </c>
      <c r="M769" t="s">
        <v>67</v>
      </c>
      <c r="N769" t="s">
        <v>67</v>
      </c>
      <c r="O769" s="9"/>
      <c r="P769" s="8"/>
      <c r="S769" s="9"/>
      <c r="U769" s="8"/>
      <c r="W769" s="9"/>
      <c r="X769" t="s">
        <v>67</v>
      </c>
      <c r="Y769" t="s">
        <v>67</v>
      </c>
      <c r="Z769" t="s">
        <v>67</v>
      </c>
      <c r="AA769" t="s">
        <v>67</v>
      </c>
      <c r="AB769" t="s">
        <v>67</v>
      </c>
      <c r="AD769" s="8" t="s">
        <v>67</v>
      </c>
      <c r="AF769" s="13"/>
      <c r="AG769" s="8" t="s">
        <v>67</v>
      </c>
      <c r="AI769" s="13"/>
      <c r="AJ769" t="s">
        <v>67</v>
      </c>
      <c r="AK769" t="s">
        <v>67</v>
      </c>
      <c r="AT769"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770" spans="1:46" x14ac:dyDescent="0.3">
      <c r="A770" s="715">
        <v>360325</v>
      </c>
      <c r="B770" s="715" t="s">
        <v>68</v>
      </c>
      <c r="C770" s="748" t="s">
        <v>90</v>
      </c>
      <c r="D770" s="748" t="s">
        <v>111</v>
      </c>
      <c r="E770" s="707"/>
      <c r="F770" s="707"/>
      <c r="G770" s="6" t="s">
        <v>145</v>
      </c>
      <c r="H770" s="582">
        <v>46044</v>
      </c>
      <c r="I770" s="358" t="s">
        <v>57</v>
      </c>
      <c r="J770" s="4" t="s">
        <v>134</v>
      </c>
      <c r="K770" s="584">
        <v>45988</v>
      </c>
      <c r="L770" s="8" t="s">
        <v>67</v>
      </c>
      <c r="M770" t="s">
        <v>67</v>
      </c>
      <c r="N770" t="s">
        <v>67</v>
      </c>
      <c r="O770" s="9"/>
      <c r="P770" s="8" t="s">
        <v>67</v>
      </c>
      <c r="Q770" t="s">
        <v>67</v>
      </c>
      <c r="R770" t="s">
        <v>67</v>
      </c>
      <c r="S770" s="9" t="s">
        <v>67</v>
      </c>
      <c r="U770" s="8" t="s">
        <v>67</v>
      </c>
      <c r="V770" t="s">
        <v>67</v>
      </c>
      <c r="W770" s="9" t="s">
        <v>67</v>
      </c>
      <c r="AD770" s="8" t="s">
        <v>67</v>
      </c>
      <c r="AE770" t="s">
        <v>67</v>
      </c>
      <c r="AF770" s="13"/>
      <c r="AG770" s="8" t="s">
        <v>67</v>
      </c>
      <c r="AI770" s="13"/>
      <c r="AJ770" t="s">
        <v>67</v>
      </c>
      <c r="AK770" t="s">
        <v>67</v>
      </c>
      <c r="AT770"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771" spans="1:46" x14ac:dyDescent="0.3">
      <c r="A771" s="715">
        <v>360425</v>
      </c>
      <c r="B771" s="715" t="s">
        <v>68</v>
      </c>
      <c r="C771" s="716" t="s">
        <v>184</v>
      </c>
      <c r="D771" s="748" t="s">
        <v>271</v>
      </c>
      <c r="E771" s="707"/>
      <c r="F771" s="707"/>
      <c r="G771" s="6"/>
      <c r="H771" s="6"/>
      <c r="I771" s="721" t="s">
        <v>170</v>
      </c>
      <c r="J771" s="4"/>
      <c r="K771" s="4"/>
      <c r="L771" s="8"/>
      <c r="O771" s="9"/>
      <c r="P771" s="8"/>
      <c r="S771" s="9"/>
      <c r="U771" s="8"/>
      <c r="W771" s="9"/>
      <c r="AD771" s="8"/>
      <c r="AF771" s="13"/>
      <c r="AG771" s="8"/>
      <c r="AI771" s="13"/>
      <c r="AT771"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772" spans="1:46" x14ac:dyDescent="0.3">
      <c r="A772" s="715">
        <v>360525</v>
      </c>
      <c r="B772" s="715" t="s">
        <v>68</v>
      </c>
      <c r="C772" s="716" t="s">
        <v>82</v>
      </c>
      <c r="D772" s="748" t="s">
        <v>83</v>
      </c>
      <c r="E772" s="707"/>
      <c r="F772" s="707"/>
      <c r="G772" s="6"/>
      <c r="H772" s="6"/>
      <c r="I772" s="358" t="s">
        <v>45</v>
      </c>
      <c r="J772" s="4" t="s">
        <v>134</v>
      </c>
      <c r="K772" s="584">
        <v>45987</v>
      </c>
      <c r="L772" s="8" t="s">
        <v>67</v>
      </c>
      <c r="M772" t="s">
        <v>67</v>
      </c>
      <c r="N772" t="s">
        <v>67</v>
      </c>
      <c r="O772" s="9"/>
      <c r="P772" s="8" t="s">
        <v>67</v>
      </c>
      <c r="Q772" t="s">
        <v>67</v>
      </c>
      <c r="R772" t="s">
        <v>67</v>
      </c>
      <c r="S772" s="9" t="s">
        <v>67</v>
      </c>
      <c r="U772" s="8" t="s">
        <v>67</v>
      </c>
      <c r="V772" t="s">
        <v>67</v>
      </c>
      <c r="W772" s="444"/>
      <c r="X772" t="s">
        <v>67</v>
      </c>
      <c r="Y772" t="s">
        <v>67</v>
      </c>
      <c r="Z772" t="s">
        <v>67</v>
      </c>
      <c r="AA772" t="s">
        <v>67</v>
      </c>
      <c r="AB772" t="s">
        <v>67</v>
      </c>
      <c r="AD772" s="8" t="s">
        <v>67</v>
      </c>
      <c r="AF772" s="13"/>
      <c r="AG772" s="8" t="s">
        <v>67</v>
      </c>
      <c r="AI772" s="13"/>
      <c r="AJ772" t="s">
        <v>74</v>
      </c>
      <c r="AK772" t="s">
        <v>74</v>
      </c>
      <c r="AT772"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0.88888888888888884</v>
      </c>
    </row>
    <row r="773" spans="1:46" x14ac:dyDescent="0.3">
      <c r="A773" s="718">
        <v>360625</v>
      </c>
      <c r="B773" s="718" t="s">
        <v>68</v>
      </c>
      <c r="C773" s="719" t="s">
        <v>80</v>
      </c>
      <c r="D773" s="748" t="s">
        <v>158</v>
      </c>
      <c r="E773" s="52"/>
      <c r="F773" s="52"/>
      <c r="G773" s="340"/>
      <c r="H773" s="340"/>
      <c r="I773" s="721" t="s">
        <v>170</v>
      </c>
      <c r="J773" s="4"/>
      <c r="K773" s="4"/>
      <c r="L773" s="8"/>
      <c r="O773" s="9"/>
      <c r="P773" s="8"/>
      <c r="S773" s="9"/>
      <c r="U773" s="8"/>
      <c r="W773" s="9"/>
      <c r="AD773" s="8"/>
      <c r="AF773" s="13"/>
      <c r="AG773" s="8"/>
      <c r="AI773" s="13"/>
      <c r="AT773"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774" spans="1:46" x14ac:dyDescent="0.3">
      <c r="A774" s="715">
        <v>360725</v>
      </c>
      <c r="B774" s="715" t="s">
        <v>64</v>
      </c>
      <c r="C774" s="716" t="s">
        <v>141</v>
      </c>
      <c r="D774" s="748">
        <v>24</v>
      </c>
      <c r="E774" s="707"/>
      <c r="F774" s="707"/>
      <c r="G774" s="6" t="s">
        <v>146</v>
      </c>
      <c r="H774" s="551">
        <v>46015</v>
      </c>
      <c r="I774" s="358" t="s">
        <v>57</v>
      </c>
      <c r="J774" s="4" t="s">
        <v>134</v>
      </c>
      <c r="K774" s="511">
        <v>45985</v>
      </c>
      <c r="L774" s="8" t="s">
        <v>67</v>
      </c>
      <c r="M774" t="s">
        <v>67</v>
      </c>
      <c r="N774" t="s">
        <v>67</v>
      </c>
      <c r="O774" s="9"/>
      <c r="P774" s="8"/>
      <c r="S774" s="9"/>
      <c r="U774" s="8" t="s">
        <v>67</v>
      </c>
      <c r="V774" t="s">
        <v>67</v>
      </c>
      <c r="W774" s="444"/>
      <c r="X774" t="s">
        <v>67</v>
      </c>
      <c r="Y774" t="s">
        <v>67</v>
      </c>
      <c r="Z774" t="s">
        <v>67</v>
      </c>
      <c r="AA774" t="s">
        <v>67</v>
      </c>
      <c r="AB774" t="s">
        <v>67</v>
      </c>
      <c r="AD774" s="8" t="s">
        <v>67</v>
      </c>
      <c r="AE774" t="s">
        <v>67</v>
      </c>
      <c r="AF774" s="13"/>
      <c r="AG774" s="8" t="s">
        <v>67</v>
      </c>
      <c r="AI774" s="13"/>
      <c r="AJ774" t="s">
        <v>67</v>
      </c>
      <c r="AK774" t="s">
        <v>67</v>
      </c>
      <c r="AT774"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775" spans="1:46" x14ac:dyDescent="0.3">
      <c r="A775" s="715">
        <v>360825</v>
      </c>
      <c r="B775" s="715" t="s">
        <v>64</v>
      </c>
      <c r="C775" s="716" t="s">
        <v>63</v>
      </c>
      <c r="D775" s="748" t="s">
        <v>95</v>
      </c>
      <c r="E775" s="707"/>
      <c r="F775" s="707"/>
      <c r="G775" s="6" t="s">
        <v>146</v>
      </c>
      <c r="H775" s="582">
        <v>46021</v>
      </c>
      <c r="I775" s="358" t="s">
        <v>57</v>
      </c>
      <c r="J775" s="4" t="s">
        <v>134</v>
      </c>
      <c r="K775" s="584">
        <v>45993</v>
      </c>
      <c r="L775" s="8" t="s">
        <v>67</v>
      </c>
      <c r="M775" t="s">
        <v>67</v>
      </c>
      <c r="N775" t="s">
        <v>67</v>
      </c>
      <c r="O775" s="9"/>
      <c r="P775" s="8"/>
      <c r="S775" s="9"/>
      <c r="U775" s="8" t="s">
        <v>67</v>
      </c>
      <c r="V775" t="s">
        <v>67</v>
      </c>
      <c r="W775" s="9" t="s">
        <v>67</v>
      </c>
      <c r="AD775" s="8" t="s">
        <v>67</v>
      </c>
      <c r="AF775" s="13"/>
      <c r="AG775" s="8" t="s">
        <v>67</v>
      </c>
      <c r="AI775" s="13"/>
      <c r="AJ775" t="s">
        <v>67</v>
      </c>
      <c r="AK775" t="s">
        <v>67</v>
      </c>
      <c r="AT775"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776" spans="1:46" x14ac:dyDescent="0.3">
      <c r="A776" s="715">
        <v>360925</v>
      </c>
      <c r="B776" s="715" t="s">
        <v>64</v>
      </c>
      <c r="C776" s="716" t="s">
        <v>86</v>
      </c>
      <c r="D776" s="748">
        <v>24</v>
      </c>
      <c r="E776" s="707"/>
      <c r="F776" s="707"/>
      <c r="G776" s="6" t="s">
        <v>146</v>
      </c>
      <c r="H776" s="582">
        <v>46041</v>
      </c>
      <c r="I776" s="358" t="s">
        <v>57</v>
      </c>
      <c r="J776" s="4" t="s">
        <v>134</v>
      </c>
      <c r="K776" s="584">
        <v>45988</v>
      </c>
      <c r="L776" s="8" t="s">
        <v>67</v>
      </c>
      <c r="M776" t="s">
        <v>67</v>
      </c>
      <c r="N776" t="s">
        <v>67</v>
      </c>
      <c r="O776" s="9"/>
      <c r="P776" s="8" t="s">
        <v>3707</v>
      </c>
      <c r="S776" s="9"/>
      <c r="U776" s="8" t="s">
        <v>67</v>
      </c>
      <c r="V776" t="s">
        <v>67</v>
      </c>
      <c r="W776" s="444"/>
      <c r="X776" t="s">
        <v>67</v>
      </c>
      <c r="Y776" t="s">
        <v>67</v>
      </c>
      <c r="Z776" t="s">
        <v>67</v>
      </c>
      <c r="AA776" t="s">
        <v>67</v>
      </c>
      <c r="AB776" t="s">
        <v>67</v>
      </c>
      <c r="AD776" s="8" t="s">
        <v>67</v>
      </c>
      <c r="AF776" s="13"/>
      <c r="AG776" s="8" t="s">
        <v>67</v>
      </c>
      <c r="AI776" s="13"/>
      <c r="AJ776" t="s">
        <v>67</v>
      </c>
      <c r="AK776" t="s">
        <v>67</v>
      </c>
      <c r="AT776"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777" spans="1:46" x14ac:dyDescent="0.3">
      <c r="A777" s="715">
        <v>361025</v>
      </c>
      <c r="B777" s="715" t="s">
        <v>64</v>
      </c>
      <c r="C777" s="716" t="s">
        <v>69</v>
      </c>
      <c r="D777" s="748" t="s">
        <v>70</v>
      </c>
      <c r="E777" s="707"/>
      <c r="F777" s="707"/>
      <c r="G777" s="6" t="s">
        <v>146</v>
      </c>
      <c r="H777" s="551">
        <v>46045</v>
      </c>
      <c r="I777" s="358" t="s">
        <v>45</v>
      </c>
      <c r="J777" s="4" t="s">
        <v>134</v>
      </c>
      <c r="K777" s="584">
        <v>45986</v>
      </c>
      <c r="L777" s="8"/>
      <c r="N777" t="s">
        <v>67</v>
      </c>
      <c r="O777" s="9"/>
      <c r="P777" s="8"/>
      <c r="S777" s="9"/>
      <c r="U777" s="8" t="s">
        <v>67</v>
      </c>
      <c r="V777" t="s">
        <v>67</v>
      </c>
      <c r="W777" s="9" t="s">
        <v>67</v>
      </c>
      <c r="AD777" s="8" t="s">
        <v>67</v>
      </c>
      <c r="AF777" s="13"/>
      <c r="AG777" s="8" t="s">
        <v>67</v>
      </c>
      <c r="AI777" s="13"/>
      <c r="AJ777" t="s">
        <v>74</v>
      </c>
      <c r="AK777" t="s">
        <v>74</v>
      </c>
      <c r="AL777" t="s">
        <v>67</v>
      </c>
      <c r="AM777" t="s">
        <v>67</v>
      </c>
      <c r="AO777" t="s">
        <v>67</v>
      </c>
      <c r="AP777" t="s">
        <v>67</v>
      </c>
      <c r="AQ777" t="s">
        <v>67</v>
      </c>
      <c r="AR777" t="s">
        <v>67</v>
      </c>
      <c r="AT777"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0.8571428571428571</v>
      </c>
    </row>
    <row r="778" spans="1:46" x14ac:dyDescent="0.3">
      <c r="A778" s="715">
        <v>361125</v>
      </c>
      <c r="B778" s="715" t="s">
        <v>64</v>
      </c>
      <c r="C778" s="716" t="s">
        <v>69</v>
      </c>
      <c r="D778" s="748" t="s">
        <v>70</v>
      </c>
      <c r="E778" s="707"/>
      <c r="F778" s="707"/>
      <c r="G778" s="6" t="s">
        <v>146</v>
      </c>
      <c r="H778" s="551">
        <v>46045</v>
      </c>
      <c r="I778" s="358" t="s">
        <v>45</v>
      </c>
      <c r="J778" s="4" t="s">
        <v>134</v>
      </c>
      <c r="K778" s="584">
        <v>45986</v>
      </c>
      <c r="L778" s="8"/>
      <c r="N778" t="s">
        <v>67</v>
      </c>
      <c r="O778" s="9"/>
      <c r="P778" s="8"/>
      <c r="S778" s="9"/>
      <c r="U778" s="8" t="s">
        <v>67</v>
      </c>
      <c r="V778" t="s">
        <v>67</v>
      </c>
      <c r="W778" s="9" t="s">
        <v>67</v>
      </c>
      <c r="AD778" s="8" t="s">
        <v>67</v>
      </c>
      <c r="AF778" s="13"/>
      <c r="AG778" s="8" t="s">
        <v>67</v>
      </c>
      <c r="AI778" s="13"/>
      <c r="AJ778" t="s">
        <v>74</v>
      </c>
      <c r="AK778" t="s">
        <v>74</v>
      </c>
      <c r="AL778" t="s">
        <v>67</v>
      </c>
      <c r="AM778" t="s">
        <v>67</v>
      </c>
      <c r="AO778" t="s">
        <v>67</v>
      </c>
      <c r="AP778" t="s">
        <v>67</v>
      </c>
      <c r="AQ778" t="s">
        <v>67</v>
      </c>
      <c r="AR778" t="s">
        <v>67</v>
      </c>
      <c r="AT778"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0.8571428571428571</v>
      </c>
    </row>
    <row r="779" spans="1:46" x14ac:dyDescent="0.3">
      <c r="A779" s="715">
        <v>361225</v>
      </c>
      <c r="B779" s="715" t="s">
        <v>64</v>
      </c>
      <c r="C779" s="716" t="s">
        <v>171</v>
      </c>
      <c r="D779" s="748" t="s">
        <v>70</v>
      </c>
      <c r="E779" s="707" t="s">
        <v>3774</v>
      </c>
      <c r="F779" s="707"/>
      <c r="G779" s="6" t="s">
        <v>146</v>
      </c>
      <c r="H779" s="582">
        <v>46035</v>
      </c>
      <c r="I779" s="358" t="s">
        <v>57</v>
      </c>
      <c r="J779" s="4" t="s">
        <v>134</v>
      </c>
      <c r="K779" s="584">
        <v>45987</v>
      </c>
      <c r="L779" s="8"/>
      <c r="N779" t="s">
        <v>67</v>
      </c>
      <c r="O779" s="9"/>
      <c r="P779" s="8"/>
      <c r="S779" s="9"/>
      <c r="U779" s="8"/>
      <c r="W779" s="9"/>
      <c r="AD779" s="8"/>
      <c r="AF779" s="13"/>
      <c r="AG779" s="8"/>
      <c r="AI779" s="13"/>
      <c r="AJ779" t="s">
        <v>67</v>
      </c>
      <c r="AK779" t="s">
        <v>67</v>
      </c>
      <c r="AT779"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780" spans="1:46" x14ac:dyDescent="0.3">
      <c r="A780" s="715">
        <v>361325</v>
      </c>
      <c r="B780" s="715" t="s">
        <v>64</v>
      </c>
      <c r="C780" s="716" t="s">
        <v>171</v>
      </c>
      <c r="D780" s="748" t="s">
        <v>70</v>
      </c>
      <c r="E780" s="707" t="s">
        <v>3774</v>
      </c>
      <c r="F780" s="707"/>
      <c r="G780" s="6" t="s">
        <v>146</v>
      </c>
      <c r="H780" s="582">
        <v>46035</v>
      </c>
      <c r="I780" s="358" t="s">
        <v>57</v>
      </c>
      <c r="J780" s="4" t="s">
        <v>134</v>
      </c>
      <c r="K780" s="584">
        <v>45987</v>
      </c>
      <c r="L780" s="8"/>
      <c r="N780" t="s">
        <v>67</v>
      </c>
      <c r="O780" s="9"/>
      <c r="P780" s="8" t="s">
        <v>109</v>
      </c>
      <c r="S780" s="9"/>
      <c r="U780" s="8"/>
      <c r="W780" s="9"/>
      <c r="AD780" s="8"/>
      <c r="AF780" s="13"/>
      <c r="AG780" s="8"/>
      <c r="AI780" s="13"/>
      <c r="AJ780" t="s">
        <v>67</v>
      </c>
      <c r="AK780" t="s">
        <v>67</v>
      </c>
      <c r="AT780"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781" spans="1:46" x14ac:dyDescent="0.3">
      <c r="A781" s="715">
        <v>361425</v>
      </c>
      <c r="B781" s="715" t="s">
        <v>68</v>
      </c>
      <c r="C781" s="716" t="s">
        <v>69</v>
      </c>
      <c r="D781" s="748" t="s">
        <v>3043</v>
      </c>
      <c r="E781" s="707"/>
      <c r="F781" s="707"/>
      <c r="G781" s="6" t="s">
        <v>146</v>
      </c>
      <c r="H781" s="582">
        <v>46013</v>
      </c>
      <c r="I781" s="6" t="s">
        <v>57</v>
      </c>
      <c r="J781" s="4" t="s">
        <v>134</v>
      </c>
      <c r="K781" s="584">
        <v>45986</v>
      </c>
      <c r="L781" s="8"/>
      <c r="N781" t="s">
        <v>67</v>
      </c>
      <c r="O781" s="9"/>
      <c r="P781" s="8"/>
      <c r="S781" s="9"/>
      <c r="U781" s="8" t="s">
        <v>67</v>
      </c>
      <c r="V781" t="s">
        <v>67</v>
      </c>
      <c r="W781" s="9" t="s">
        <v>67</v>
      </c>
      <c r="AD781" s="8" t="s">
        <v>67</v>
      </c>
      <c r="AF781" s="13"/>
      <c r="AG781" s="8" t="s">
        <v>67</v>
      </c>
      <c r="AI781" s="13"/>
      <c r="AJ781" t="s">
        <v>67</v>
      </c>
      <c r="AK781" t="s">
        <v>67</v>
      </c>
      <c r="AL781" t="s">
        <v>67</v>
      </c>
      <c r="AM781" t="s">
        <v>67</v>
      </c>
      <c r="AO781" t="s">
        <v>67</v>
      </c>
      <c r="AP781" t="s">
        <v>67</v>
      </c>
      <c r="AQ781" t="s">
        <v>67</v>
      </c>
      <c r="AR781" t="s">
        <v>67</v>
      </c>
      <c r="AT781"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782" spans="1:46" x14ac:dyDescent="0.3">
      <c r="A782" s="715">
        <v>361525</v>
      </c>
      <c r="B782" s="715" t="s">
        <v>68</v>
      </c>
      <c r="C782" s="716" t="s">
        <v>101</v>
      </c>
      <c r="D782" s="748" t="s">
        <v>3344</v>
      </c>
      <c r="E782" s="707"/>
      <c r="F782" s="707"/>
      <c r="G782" s="6"/>
      <c r="H782" s="6"/>
      <c r="I782" s="6" t="s">
        <v>157</v>
      </c>
      <c r="J782" s="4" t="s">
        <v>134</v>
      </c>
      <c r="K782" s="584">
        <v>45996</v>
      </c>
      <c r="L782" s="8" t="s">
        <v>74</v>
      </c>
      <c r="M782" t="s">
        <v>74</v>
      </c>
      <c r="N782" t="s">
        <v>74</v>
      </c>
      <c r="O782" s="9"/>
      <c r="P782" s="8" t="s">
        <v>67</v>
      </c>
      <c r="Q782" t="s">
        <v>93</v>
      </c>
      <c r="R782" t="s">
        <v>74</v>
      </c>
      <c r="S782" s="9" t="s">
        <v>74</v>
      </c>
      <c r="U782" s="8" t="s">
        <v>67</v>
      </c>
      <c r="V782" t="s">
        <v>67</v>
      </c>
      <c r="W782" s="9" t="s">
        <v>67</v>
      </c>
      <c r="AD782" s="8" t="s">
        <v>74</v>
      </c>
      <c r="AF782" s="13"/>
      <c r="AG782" s="8" t="s">
        <v>74</v>
      </c>
      <c r="AI782" s="13"/>
      <c r="AJ782" t="s">
        <v>74</v>
      </c>
      <c r="AK782" t="s">
        <v>74</v>
      </c>
      <c r="AT782"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0.32142857142857145</v>
      </c>
    </row>
    <row r="783" spans="1:46" x14ac:dyDescent="0.3">
      <c r="A783" s="715">
        <v>361625</v>
      </c>
      <c r="B783" s="715" t="s">
        <v>68</v>
      </c>
      <c r="C783" s="716" t="s">
        <v>101</v>
      </c>
      <c r="D783" s="748" t="s">
        <v>3344</v>
      </c>
      <c r="E783" s="707"/>
      <c r="F783" s="707"/>
      <c r="G783" s="6" t="s">
        <v>146</v>
      </c>
      <c r="H783" s="551">
        <v>46036</v>
      </c>
      <c r="I783" s="358" t="s">
        <v>57</v>
      </c>
      <c r="J783" s="4" t="s">
        <v>134</v>
      </c>
      <c r="K783" s="584">
        <v>45996</v>
      </c>
      <c r="L783" s="8" t="s">
        <v>67</v>
      </c>
      <c r="M783" t="s">
        <v>67</v>
      </c>
      <c r="N783" t="s">
        <v>67</v>
      </c>
      <c r="O783" s="9"/>
      <c r="P783" s="8"/>
      <c r="S783" s="9"/>
      <c r="U783" s="8" t="s">
        <v>67</v>
      </c>
      <c r="V783" t="s">
        <v>67</v>
      </c>
      <c r="W783" s="9" t="s">
        <v>67</v>
      </c>
      <c r="AD783" s="8" t="s">
        <v>67</v>
      </c>
      <c r="AF783" s="13"/>
      <c r="AG783" s="8" t="s">
        <v>67</v>
      </c>
      <c r="AI783" s="13"/>
      <c r="AJ783" t="s">
        <v>67</v>
      </c>
      <c r="AK783" t="s">
        <v>67</v>
      </c>
      <c r="AT783"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784" spans="1:46" x14ac:dyDescent="0.3">
      <c r="A784" s="715">
        <v>361725</v>
      </c>
      <c r="B784" s="715" t="s">
        <v>68</v>
      </c>
      <c r="C784" s="716" t="s">
        <v>86</v>
      </c>
      <c r="D784" s="748" t="s">
        <v>70</v>
      </c>
      <c r="E784" s="707"/>
      <c r="F784" s="707"/>
      <c r="G784" s="6" t="s">
        <v>145</v>
      </c>
      <c r="H784" s="551">
        <v>46003</v>
      </c>
      <c r="I784" s="358" t="s">
        <v>57</v>
      </c>
      <c r="J784" s="4" t="s">
        <v>134</v>
      </c>
      <c r="K784" s="511">
        <v>45985</v>
      </c>
      <c r="L784" s="8" t="s">
        <v>67</v>
      </c>
      <c r="M784" t="s">
        <v>67</v>
      </c>
      <c r="N784" t="s">
        <v>67</v>
      </c>
      <c r="O784" s="9"/>
      <c r="P784" s="8"/>
      <c r="S784" s="9"/>
      <c r="U784" s="8" t="s">
        <v>67</v>
      </c>
      <c r="V784" t="s">
        <v>67</v>
      </c>
      <c r="W784" s="444"/>
      <c r="X784" t="s">
        <v>67</v>
      </c>
      <c r="Y784" t="s">
        <v>67</v>
      </c>
      <c r="Z784" t="s">
        <v>67</v>
      </c>
      <c r="AA784" t="s">
        <v>67</v>
      </c>
      <c r="AB784" t="s">
        <v>67</v>
      </c>
      <c r="AD784" s="8" t="s">
        <v>67</v>
      </c>
      <c r="AE784" t="s">
        <v>67</v>
      </c>
      <c r="AF784" s="13"/>
      <c r="AG784" s="8" t="s">
        <v>67</v>
      </c>
      <c r="AI784" s="13"/>
      <c r="AJ784" t="s">
        <v>67</v>
      </c>
      <c r="AK784" t="s">
        <v>67</v>
      </c>
      <c r="AT784"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785" spans="1:46" x14ac:dyDescent="0.3">
      <c r="A785" s="715">
        <v>361825</v>
      </c>
      <c r="B785" s="715" t="s">
        <v>68</v>
      </c>
      <c r="C785" s="716" t="s">
        <v>86</v>
      </c>
      <c r="D785" s="748" t="s">
        <v>70</v>
      </c>
      <c r="E785" s="707"/>
      <c r="F785" s="707"/>
      <c r="G785" s="6" t="s">
        <v>145</v>
      </c>
      <c r="H785" s="551">
        <v>45995</v>
      </c>
      <c r="I785" s="358" t="s">
        <v>57</v>
      </c>
      <c r="J785" s="4" t="s">
        <v>134</v>
      </c>
      <c r="K785" s="511">
        <v>45985</v>
      </c>
      <c r="L785" s="8"/>
      <c r="N785" t="s">
        <v>67</v>
      </c>
      <c r="O785" s="9"/>
      <c r="P785" s="8"/>
      <c r="S785" s="9"/>
      <c r="U785" s="8" t="s">
        <v>67</v>
      </c>
      <c r="V785" t="s">
        <v>67</v>
      </c>
      <c r="W785" s="9" t="s">
        <v>67</v>
      </c>
      <c r="AD785" s="8" t="s">
        <v>67</v>
      </c>
      <c r="AF785" s="13"/>
      <c r="AG785" s="8" t="s">
        <v>67</v>
      </c>
      <c r="AI785" s="13"/>
      <c r="AJ785" t="s">
        <v>67</v>
      </c>
      <c r="AK785" t="s">
        <v>67</v>
      </c>
      <c r="AT785"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786" spans="1:46" x14ac:dyDescent="0.3">
      <c r="A786" s="715">
        <v>361925</v>
      </c>
      <c r="B786" s="715" t="s">
        <v>68</v>
      </c>
      <c r="C786" s="716" t="s">
        <v>86</v>
      </c>
      <c r="D786" s="748" t="s">
        <v>70</v>
      </c>
      <c r="E786" s="707"/>
      <c r="F786" s="707"/>
      <c r="G786" s="6" t="s">
        <v>145</v>
      </c>
      <c r="H786" s="551">
        <v>45996</v>
      </c>
      <c r="I786" s="358" t="s">
        <v>57</v>
      </c>
      <c r="J786" s="4" t="s">
        <v>134</v>
      </c>
      <c r="K786" s="511">
        <v>45985</v>
      </c>
      <c r="L786" s="8"/>
      <c r="N786" t="s">
        <v>67</v>
      </c>
      <c r="O786" s="9"/>
      <c r="P786" s="8"/>
      <c r="S786" s="9"/>
      <c r="U786" s="8" t="s">
        <v>67</v>
      </c>
      <c r="V786" t="s">
        <v>67</v>
      </c>
      <c r="W786" s="9" t="s">
        <v>67</v>
      </c>
      <c r="AD786" s="8" t="s">
        <v>67</v>
      </c>
      <c r="AF786" s="13"/>
      <c r="AG786" s="8" t="s">
        <v>67</v>
      </c>
      <c r="AI786" s="13"/>
      <c r="AJ786" t="s">
        <v>67</v>
      </c>
      <c r="AK786" t="s">
        <v>67</v>
      </c>
      <c r="AT786"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787" spans="1:46" x14ac:dyDescent="0.3">
      <c r="A787" s="715">
        <v>362025</v>
      </c>
      <c r="B787" s="715" t="s">
        <v>68</v>
      </c>
      <c r="C787" s="716" t="s">
        <v>86</v>
      </c>
      <c r="D787" s="748" t="s">
        <v>70</v>
      </c>
      <c r="E787" s="707"/>
      <c r="F787" s="707"/>
      <c r="G787" s="6" t="s">
        <v>145</v>
      </c>
      <c r="H787" s="551">
        <v>45995</v>
      </c>
      <c r="I787" s="358" t="s">
        <v>57</v>
      </c>
      <c r="J787" s="4" t="s">
        <v>134</v>
      </c>
      <c r="K787" s="511">
        <v>45985</v>
      </c>
      <c r="L787" s="8"/>
      <c r="N787" t="s">
        <v>67</v>
      </c>
      <c r="O787" s="9"/>
      <c r="P787" s="8"/>
      <c r="S787" s="9"/>
      <c r="U787" s="8" t="s">
        <v>67</v>
      </c>
      <c r="V787" t="s">
        <v>67</v>
      </c>
      <c r="W787" s="9" t="s">
        <v>67</v>
      </c>
      <c r="AD787" s="8" t="s">
        <v>67</v>
      </c>
      <c r="AE787" t="s">
        <v>67</v>
      </c>
      <c r="AF787" s="13"/>
      <c r="AG787" s="8" t="s">
        <v>67</v>
      </c>
      <c r="AI787" s="13"/>
      <c r="AJ787" t="s">
        <v>67</v>
      </c>
      <c r="AK787" t="s">
        <v>67</v>
      </c>
      <c r="AT787"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788" spans="1:46" x14ac:dyDescent="0.3">
      <c r="A788" s="715">
        <v>362125</v>
      </c>
      <c r="B788" s="715" t="s">
        <v>68</v>
      </c>
      <c r="C788" s="716" t="s">
        <v>86</v>
      </c>
      <c r="D788" s="748" t="s">
        <v>70</v>
      </c>
      <c r="E788" s="707"/>
      <c r="F788" s="707"/>
      <c r="G788" s="6" t="s">
        <v>145</v>
      </c>
      <c r="H788" s="551">
        <v>45995</v>
      </c>
      <c r="I788" s="358" t="s">
        <v>57</v>
      </c>
      <c r="J788" s="4" t="s">
        <v>134</v>
      </c>
      <c r="K788" s="511">
        <v>45985</v>
      </c>
      <c r="L788" s="8" t="s">
        <v>67</v>
      </c>
      <c r="M788" t="s">
        <v>67</v>
      </c>
      <c r="N788" t="s">
        <v>67</v>
      </c>
      <c r="O788" s="9"/>
      <c r="P788" s="8"/>
      <c r="S788" s="9"/>
      <c r="U788" s="8" t="s">
        <v>67</v>
      </c>
      <c r="V788" t="s">
        <v>67</v>
      </c>
      <c r="W788" s="9" t="s">
        <v>67</v>
      </c>
      <c r="AD788" s="8" t="s">
        <v>67</v>
      </c>
      <c r="AF788" s="13"/>
      <c r="AG788" s="8" t="s">
        <v>67</v>
      </c>
      <c r="AI788" s="13"/>
      <c r="AJ788" t="s">
        <v>67</v>
      </c>
      <c r="AK788" t="s">
        <v>67</v>
      </c>
      <c r="AT788"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789" spans="1:46" x14ac:dyDescent="0.3">
      <c r="A789" s="718">
        <v>362225</v>
      </c>
      <c r="B789" s="718" t="s">
        <v>68</v>
      </c>
      <c r="C789" s="719" t="s">
        <v>86</v>
      </c>
      <c r="D789" s="748" t="s">
        <v>70</v>
      </c>
      <c r="E789" s="52"/>
      <c r="F789" s="52"/>
      <c r="G789" s="340" t="s">
        <v>145</v>
      </c>
      <c r="H789" s="551">
        <v>45995</v>
      </c>
      <c r="I789" s="358" t="s">
        <v>57</v>
      </c>
      <c r="J789" s="4" t="s">
        <v>134</v>
      </c>
      <c r="K789" s="511">
        <v>45985</v>
      </c>
      <c r="L789" s="8" t="s">
        <v>67</v>
      </c>
      <c r="M789" t="s">
        <v>67</v>
      </c>
      <c r="N789" t="s">
        <v>67</v>
      </c>
      <c r="O789" s="9"/>
      <c r="P789" s="8"/>
      <c r="S789" s="9"/>
      <c r="U789" s="8" t="s">
        <v>67</v>
      </c>
      <c r="V789" t="s">
        <v>67</v>
      </c>
      <c r="W789" s="9" t="s">
        <v>67</v>
      </c>
      <c r="AD789" s="8" t="s">
        <v>67</v>
      </c>
      <c r="AF789" s="13"/>
      <c r="AG789" s="8" t="s">
        <v>67</v>
      </c>
      <c r="AI789" s="13"/>
      <c r="AJ789" t="s">
        <v>67</v>
      </c>
      <c r="AK789" t="s">
        <v>67</v>
      </c>
      <c r="AT789"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790" spans="1:46" x14ac:dyDescent="0.3">
      <c r="A790" s="51">
        <v>362325</v>
      </c>
      <c r="B790" s="51"/>
      <c r="C790" s="719" t="s">
        <v>86</v>
      </c>
      <c r="D790" s="52"/>
      <c r="E790" s="52"/>
      <c r="F790" s="52"/>
      <c r="G790" s="340" t="s">
        <v>376</v>
      </c>
      <c r="H790" s="340"/>
      <c r="I790" s="754" t="s">
        <v>71</v>
      </c>
      <c r="J790" s="4" t="s">
        <v>134</v>
      </c>
      <c r="K790" s="511">
        <v>45985</v>
      </c>
      <c r="L790" s="8" t="s">
        <v>67</v>
      </c>
      <c r="M790" t="s">
        <v>67</v>
      </c>
      <c r="N790" t="s">
        <v>67</v>
      </c>
      <c r="O790" s="9"/>
      <c r="P790" s="8"/>
      <c r="S790" s="9"/>
      <c r="U790" s="8" t="s">
        <v>67</v>
      </c>
      <c r="V790" t="s">
        <v>67</v>
      </c>
      <c r="W790" s="9"/>
      <c r="X790" t="s">
        <v>67</v>
      </c>
      <c r="Y790" t="s">
        <v>67</v>
      </c>
      <c r="Z790" t="s">
        <v>67</v>
      </c>
      <c r="AA790" t="s">
        <v>67</v>
      </c>
      <c r="AB790" t="s">
        <v>67</v>
      </c>
      <c r="AD790" s="8" t="s">
        <v>67</v>
      </c>
      <c r="AE790" t="s">
        <v>67</v>
      </c>
      <c r="AF790" s="13"/>
      <c r="AG790" s="8" t="s">
        <v>67</v>
      </c>
      <c r="AI790" s="13"/>
      <c r="AJ790" t="s">
        <v>67</v>
      </c>
      <c r="AK790" t="s">
        <v>67</v>
      </c>
      <c r="AT790"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791" spans="1:46" x14ac:dyDescent="0.3">
      <c r="A791" s="715">
        <v>362325</v>
      </c>
      <c r="B791" s="715" t="s">
        <v>68</v>
      </c>
      <c r="C791" s="716" t="s">
        <v>86</v>
      </c>
      <c r="D791" s="748" t="s">
        <v>78</v>
      </c>
      <c r="E791" s="707"/>
      <c r="F791" s="707"/>
      <c r="G791" s="6" t="s">
        <v>146</v>
      </c>
      <c r="H791" s="6" t="s">
        <v>376</v>
      </c>
      <c r="I791" s="6" t="s">
        <v>71</v>
      </c>
      <c r="J791" s="4"/>
      <c r="K791" s="4"/>
      <c r="L791" s="8"/>
      <c r="O791" s="9"/>
      <c r="P791" s="8"/>
      <c r="S791" s="9"/>
      <c r="U791" s="8"/>
      <c r="W791" s="9"/>
      <c r="AD791" s="8"/>
      <c r="AF791" s="13"/>
      <c r="AG791" s="8"/>
      <c r="AI791" s="13"/>
      <c r="AT791"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792" spans="1:46" x14ac:dyDescent="0.3">
      <c r="A792" s="715">
        <v>362425</v>
      </c>
      <c r="B792" s="715" t="s">
        <v>68</v>
      </c>
      <c r="C792" s="716" t="s">
        <v>107</v>
      </c>
      <c r="D792" s="748" t="s">
        <v>83</v>
      </c>
      <c r="E792" s="707"/>
      <c r="F792" s="707"/>
      <c r="G792" s="6"/>
      <c r="H792" s="6"/>
      <c r="I792" s="358" t="s">
        <v>45</v>
      </c>
      <c r="J792" s="4" t="s">
        <v>134</v>
      </c>
      <c r="K792" s="584">
        <v>45993</v>
      </c>
      <c r="L792" s="8" t="s">
        <v>67</v>
      </c>
      <c r="M792" t="s">
        <v>67</v>
      </c>
      <c r="N792" t="s">
        <v>75</v>
      </c>
      <c r="O792" s="9"/>
      <c r="P792" s="8"/>
      <c r="S792" s="9"/>
      <c r="U792" s="8" t="s">
        <v>67</v>
      </c>
      <c r="V792" t="s">
        <v>74</v>
      </c>
      <c r="W792" s="9" t="s">
        <v>93</v>
      </c>
      <c r="AD792" s="8" t="s">
        <v>74</v>
      </c>
      <c r="AF792" s="13"/>
      <c r="AG792" s="8" t="s">
        <v>74</v>
      </c>
      <c r="AI792" s="13"/>
      <c r="AJ792" t="s">
        <v>74</v>
      </c>
      <c r="AK792" t="s">
        <v>74</v>
      </c>
      <c r="AT792"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0.35499999999999998</v>
      </c>
    </row>
    <row r="793" spans="1:46" x14ac:dyDescent="0.3">
      <c r="A793" s="715">
        <v>362525</v>
      </c>
      <c r="B793" s="715" t="s">
        <v>64</v>
      </c>
      <c r="C793" s="716" t="s">
        <v>171</v>
      </c>
      <c r="D793" s="748" t="s">
        <v>70</v>
      </c>
      <c r="E793" s="707"/>
      <c r="F793" s="707"/>
      <c r="G793" s="6"/>
      <c r="H793" s="6"/>
      <c r="I793" s="6" t="s">
        <v>157</v>
      </c>
      <c r="J793" s="4" t="s">
        <v>202</v>
      </c>
      <c r="K793" s="584">
        <v>45993</v>
      </c>
      <c r="L793" s="8"/>
      <c r="N793" t="s">
        <v>3450</v>
      </c>
      <c r="O793" s="9"/>
      <c r="P793" s="8"/>
      <c r="S793" s="9"/>
      <c r="U793" s="8"/>
      <c r="W793" s="9"/>
      <c r="AD793" s="8"/>
      <c r="AF793" s="13"/>
      <c r="AG793" s="8"/>
      <c r="AI793" s="13"/>
      <c r="AJ793" t="s">
        <v>74</v>
      </c>
      <c r="AK793" t="s">
        <v>74</v>
      </c>
      <c r="AT793"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794" spans="1:46" x14ac:dyDescent="0.3">
      <c r="A794" s="715">
        <v>362625</v>
      </c>
      <c r="B794" s="715" t="s">
        <v>64</v>
      </c>
      <c r="C794" s="716" t="s">
        <v>86</v>
      </c>
      <c r="D794" s="748">
        <v>24</v>
      </c>
      <c r="E794" s="707"/>
      <c r="F794" s="707"/>
      <c r="G794" s="6" t="s">
        <v>146</v>
      </c>
      <c r="H794" s="582">
        <v>46041</v>
      </c>
      <c r="I794" s="358" t="s">
        <v>57</v>
      </c>
      <c r="J794" s="4" t="s">
        <v>134</v>
      </c>
      <c r="K794" s="584">
        <v>45989</v>
      </c>
      <c r="L794" s="8" t="s">
        <v>67</v>
      </c>
      <c r="M794" t="s">
        <v>67</v>
      </c>
      <c r="N794" t="s">
        <v>67</v>
      </c>
      <c r="O794" s="9"/>
      <c r="P794" s="8" t="s">
        <v>67</v>
      </c>
      <c r="Q794" t="s">
        <v>67</v>
      </c>
      <c r="R794" t="s">
        <v>67</v>
      </c>
      <c r="S794" s="9" t="s">
        <v>67</v>
      </c>
      <c r="U794" s="8" t="s">
        <v>67</v>
      </c>
      <c r="V794" t="s">
        <v>67</v>
      </c>
      <c r="W794" s="9"/>
      <c r="X794" t="s">
        <v>67</v>
      </c>
      <c r="Y794" t="s">
        <v>67</v>
      </c>
      <c r="Z794" t="s">
        <v>67</v>
      </c>
      <c r="AA794" t="s">
        <v>67</v>
      </c>
      <c r="AB794" t="s">
        <v>67</v>
      </c>
      <c r="AD794" s="8" t="s">
        <v>3574</v>
      </c>
      <c r="AF794" s="13" t="s">
        <v>67</v>
      </c>
      <c r="AG794" s="8" t="s">
        <v>67</v>
      </c>
      <c r="AI794" s="13"/>
      <c r="AJ794" t="s">
        <v>67</v>
      </c>
      <c r="AK794" t="s">
        <v>67</v>
      </c>
      <c r="AT794"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795" spans="1:46" x14ac:dyDescent="0.3">
      <c r="A795" s="715">
        <v>362725</v>
      </c>
      <c r="B795" s="715" t="s">
        <v>68</v>
      </c>
      <c r="C795" s="716" t="s">
        <v>86</v>
      </c>
      <c r="D795" s="748" t="s">
        <v>78</v>
      </c>
      <c r="E795" s="707"/>
      <c r="F795" s="707"/>
      <c r="G795" s="6" t="s">
        <v>146</v>
      </c>
      <c r="H795" s="551">
        <v>46034</v>
      </c>
      <c r="I795" s="358" t="s">
        <v>57</v>
      </c>
      <c r="J795" s="4" t="s">
        <v>134</v>
      </c>
      <c r="K795" s="584">
        <v>45989</v>
      </c>
      <c r="L795" s="8" t="s">
        <v>67</v>
      </c>
      <c r="M795" t="s">
        <v>67</v>
      </c>
      <c r="N795" t="s">
        <v>67</v>
      </c>
      <c r="O795" s="9"/>
      <c r="P795" s="8"/>
      <c r="S795" s="9"/>
      <c r="U795" s="8" t="s">
        <v>67</v>
      </c>
      <c r="V795" t="s">
        <v>67</v>
      </c>
      <c r="W795" s="9"/>
      <c r="X795" t="s">
        <v>67</v>
      </c>
      <c r="Y795" t="s">
        <v>67</v>
      </c>
      <c r="Z795" t="s">
        <v>67</v>
      </c>
      <c r="AA795" t="s">
        <v>67</v>
      </c>
      <c r="AB795" t="s">
        <v>67</v>
      </c>
      <c r="AD795" s="8" t="s">
        <v>67</v>
      </c>
      <c r="AF795" s="13"/>
      <c r="AG795" s="8" t="s">
        <v>67</v>
      </c>
      <c r="AI795" s="13"/>
      <c r="AJ795" t="s">
        <v>67</v>
      </c>
      <c r="AK795" t="s">
        <v>67</v>
      </c>
      <c r="AT795"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796" spans="1:46" x14ac:dyDescent="0.3">
      <c r="A796" s="715">
        <v>362825</v>
      </c>
      <c r="B796" s="715" t="s">
        <v>68</v>
      </c>
      <c r="C796" s="716" t="s">
        <v>106</v>
      </c>
      <c r="D796" s="748">
        <v>24</v>
      </c>
      <c r="E796" s="707"/>
      <c r="F796" s="707"/>
      <c r="G796" s="6"/>
      <c r="H796" s="6"/>
      <c r="I796" s="721" t="s">
        <v>170</v>
      </c>
      <c r="J796" s="4"/>
      <c r="K796" s="4"/>
      <c r="L796" s="8"/>
      <c r="O796" s="9"/>
      <c r="P796" s="8"/>
      <c r="S796" s="9"/>
      <c r="U796" s="8"/>
      <c r="W796" s="9"/>
      <c r="AD796" s="8"/>
      <c r="AF796" s="13"/>
      <c r="AG796" s="8"/>
      <c r="AI796" s="13"/>
      <c r="AT796"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797" spans="1:46" x14ac:dyDescent="0.3">
      <c r="A797" s="715">
        <v>362925</v>
      </c>
      <c r="B797" s="715" t="s">
        <v>68</v>
      </c>
      <c r="C797" s="716" t="s">
        <v>106</v>
      </c>
      <c r="D797" s="748">
        <v>24</v>
      </c>
      <c r="E797" s="707"/>
      <c r="F797" s="707"/>
      <c r="G797" s="6"/>
      <c r="H797" s="6"/>
      <c r="I797" s="721" t="s">
        <v>170</v>
      </c>
      <c r="J797" s="4"/>
      <c r="K797" s="4"/>
      <c r="L797" s="8"/>
      <c r="O797" s="9"/>
      <c r="P797" s="8"/>
      <c r="S797" s="9"/>
      <c r="U797" s="8"/>
      <c r="W797" s="9"/>
      <c r="AD797" s="8"/>
      <c r="AF797" s="13"/>
      <c r="AG797" s="8"/>
      <c r="AI797" s="13"/>
      <c r="AT797"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798" spans="1:46" x14ac:dyDescent="0.3">
      <c r="A798" s="715">
        <v>363025</v>
      </c>
      <c r="B798" s="715" t="s">
        <v>64</v>
      </c>
      <c r="C798" s="716" t="s">
        <v>240</v>
      </c>
      <c r="D798" s="748">
        <v>24</v>
      </c>
      <c r="E798" s="707"/>
      <c r="F798" s="707"/>
      <c r="G798" s="6"/>
      <c r="H798" s="6"/>
      <c r="I798" s="721" t="s">
        <v>170</v>
      </c>
      <c r="J798" s="4"/>
      <c r="K798" s="4"/>
      <c r="L798" s="8"/>
      <c r="O798" s="9"/>
      <c r="P798" s="8"/>
      <c r="S798" s="9"/>
      <c r="U798" s="8"/>
      <c r="W798" s="9"/>
      <c r="AD798" s="8"/>
      <c r="AF798" s="13"/>
      <c r="AG798" s="8"/>
      <c r="AI798" s="13"/>
      <c r="AT798"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799" spans="1:46" x14ac:dyDescent="0.3">
      <c r="A799" s="718">
        <v>363125</v>
      </c>
      <c r="B799" s="718" t="s">
        <v>64</v>
      </c>
      <c r="C799" s="719" t="s">
        <v>149</v>
      </c>
      <c r="D799" s="748" t="s">
        <v>173</v>
      </c>
      <c r="E799" s="52"/>
      <c r="F799" s="52"/>
      <c r="G799" s="340"/>
      <c r="H799" s="340"/>
      <c r="I799" s="358" t="s">
        <v>45</v>
      </c>
      <c r="J799" s="4" t="s">
        <v>134</v>
      </c>
      <c r="K799" s="584">
        <v>45993</v>
      </c>
      <c r="L799" s="8" t="s">
        <v>67</v>
      </c>
      <c r="M799" t="s">
        <v>67</v>
      </c>
      <c r="N799" t="s">
        <v>67</v>
      </c>
      <c r="O799" s="9"/>
      <c r="P799" s="8"/>
      <c r="S799" s="9"/>
      <c r="U799" s="8" t="s">
        <v>67</v>
      </c>
      <c r="V799" t="s">
        <v>67</v>
      </c>
      <c r="W799" s="9" t="s">
        <v>67</v>
      </c>
      <c r="AD799" s="8"/>
      <c r="AF799" s="13" t="s">
        <v>67</v>
      </c>
      <c r="AG799" s="8" t="s">
        <v>67</v>
      </c>
      <c r="AI799" s="13"/>
      <c r="AJ799" t="s">
        <v>74</v>
      </c>
      <c r="AK799" t="s">
        <v>74</v>
      </c>
      <c r="AL799" s="8" t="s">
        <v>67</v>
      </c>
      <c r="AM799" t="s">
        <v>67</v>
      </c>
      <c r="AO799" t="s">
        <v>67</v>
      </c>
      <c r="AP799" t="s">
        <v>67</v>
      </c>
      <c r="AQ799" t="s">
        <v>67</v>
      </c>
      <c r="AR799" t="s">
        <v>67</v>
      </c>
      <c r="AT799"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0.875</v>
      </c>
    </row>
    <row r="800" spans="1:46" x14ac:dyDescent="0.3">
      <c r="A800" s="715">
        <v>363225</v>
      </c>
      <c r="B800" s="715" t="s">
        <v>64</v>
      </c>
      <c r="C800" s="716" t="s">
        <v>69</v>
      </c>
      <c r="D800" s="748" t="s">
        <v>160</v>
      </c>
      <c r="E800" s="707"/>
      <c r="F800" s="707"/>
      <c r="G800" s="6"/>
      <c r="H800" s="6"/>
      <c r="I800" s="358" t="s">
        <v>45</v>
      </c>
      <c r="J800" s="4" t="s">
        <v>134</v>
      </c>
      <c r="K800" s="584">
        <v>45993</v>
      </c>
      <c r="L800" s="8" t="s">
        <v>67</v>
      </c>
      <c r="M800" t="s">
        <v>67</v>
      </c>
      <c r="N800" t="s">
        <v>67</v>
      </c>
      <c r="O800" s="9"/>
      <c r="P800" s="8"/>
      <c r="S800" s="9"/>
      <c r="U800" s="8" t="s">
        <v>67</v>
      </c>
      <c r="V800" t="s">
        <v>67</v>
      </c>
      <c r="W800" s="9" t="s">
        <v>67</v>
      </c>
      <c r="AB800" t="s">
        <v>67</v>
      </c>
      <c r="AD800" s="8" t="s">
        <v>67</v>
      </c>
      <c r="AF800" s="13"/>
      <c r="AG800" s="8" t="s">
        <v>67</v>
      </c>
      <c r="AI800" s="13"/>
      <c r="AJ800" t="s">
        <v>74</v>
      </c>
      <c r="AK800" t="s">
        <v>74</v>
      </c>
      <c r="AL800" t="s">
        <v>67</v>
      </c>
      <c r="AO800" t="s">
        <v>67</v>
      </c>
      <c r="AP800" t="s">
        <v>67</v>
      </c>
      <c r="AT800"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0.8571428571428571</v>
      </c>
    </row>
    <row r="801" spans="1:46" x14ac:dyDescent="0.3">
      <c r="A801" s="715">
        <v>363325</v>
      </c>
      <c r="B801" s="715" t="s">
        <v>64</v>
      </c>
      <c r="C801" s="716" t="s">
        <v>69</v>
      </c>
      <c r="D801" s="748" t="s">
        <v>160</v>
      </c>
      <c r="E801" s="707"/>
      <c r="F801" s="707"/>
      <c r="G801" s="6"/>
      <c r="H801" s="6"/>
      <c r="I801" s="358" t="s">
        <v>45</v>
      </c>
      <c r="J801" s="4" t="s">
        <v>134</v>
      </c>
      <c r="K801" s="584">
        <v>45993</v>
      </c>
      <c r="L801" s="8" t="s">
        <v>67</v>
      </c>
      <c r="M801" t="s">
        <v>67</v>
      </c>
      <c r="N801" t="s">
        <v>67</v>
      </c>
      <c r="O801" s="9"/>
      <c r="P801" s="8"/>
      <c r="S801" s="9"/>
      <c r="U801" s="8" t="s">
        <v>67</v>
      </c>
      <c r="V801" t="s">
        <v>67</v>
      </c>
      <c r="W801" s="9" t="s">
        <v>67</v>
      </c>
      <c r="AB801" t="s">
        <v>67</v>
      </c>
      <c r="AD801" s="8" t="s">
        <v>67</v>
      </c>
      <c r="AF801" s="13"/>
      <c r="AG801" s="8" t="s">
        <v>67</v>
      </c>
      <c r="AI801" s="13"/>
      <c r="AJ801" t="s">
        <v>74</v>
      </c>
      <c r="AK801" t="s">
        <v>74</v>
      </c>
      <c r="AL801" t="s">
        <v>67</v>
      </c>
      <c r="AO801" t="s">
        <v>67</v>
      </c>
      <c r="AP801" t="s">
        <v>67</v>
      </c>
      <c r="AT801"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0.8571428571428571</v>
      </c>
    </row>
    <row r="802" spans="1:46" x14ac:dyDescent="0.3">
      <c r="A802" s="715">
        <v>363425</v>
      </c>
      <c r="B802" s="715" t="s">
        <v>64</v>
      </c>
      <c r="C802" s="716" t="s">
        <v>69</v>
      </c>
      <c r="D802" s="748" t="s">
        <v>160</v>
      </c>
      <c r="E802" s="707"/>
      <c r="F802" s="707"/>
      <c r="G802" s="6"/>
      <c r="H802" s="6"/>
      <c r="I802" s="358" t="s">
        <v>45</v>
      </c>
      <c r="J802" s="4" t="s">
        <v>134</v>
      </c>
      <c r="K802" s="584">
        <v>45993</v>
      </c>
      <c r="L802" s="8" t="s">
        <v>67</v>
      </c>
      <c r="M802" t="s">
        <v>67</v>
      </c>
      <c r="N802" t="s">
        <v>67</v>
      </c>
      <c r="O802" s="9"/>
      <c r="P802" s="8"/>
      <c r="S802" s="9"/>
      <c r="U802" s="8" t="s">
        <v>67</v>
      </c>
      <c r="V802" t="s">
        <v>67</v>
      </c>
      <c r="W802" s="9" t="s">
        <v>67</v>
      </c>
      <c r="AB802" t="s">
        <v>67</v>
      </c>
      <c r="AD802" s="8" t="s">
        <v>67</v>
      </c>
      <c r="AF802" s="13"/>
      <c r="AG802" s="8" t="s">
        <v>67</v>
      </c>
      <c r="AI802" s="13"/>
      <c r="AJ802" t="s">
        <v>74</v>
      </c>
      <c r="AK802" t="s">
        <v>74</v>
      </c>
      <c r="AL802" t="s">
        <v>67</v>
      </c>
      <c r="AO802" t="s">
        <v>67</v>
      </c>
      <c r="AP802" t="s">
        <v>67</v>
      </c>
      <c r="AT802"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0.8571428571428571</v>
      </c>
    </row>
    <row r="803" spans="1:46" x14ac:dyDescent="0.3">
      <c r="A803" s="715">
        <v>363525</v>
      </c>
      <c r="B803" s="715" t="s">
        <v>64</v>
      </c>
      <c r="C803" s="716" t="s">
        <v>86</v>
      </c>
      <c r="D803" s="748" t="s">
        <v>70</v>
      </c>
      <c r="E803" s="707"/>
      <c r="F803" s="707"/>
      <c r="G803" s="6" t="s">
        <v>145</v>
      </c>
      <c r="H803" s="582">
        <v>46010</v>
      </c>
      <c r="I803" s="358" t="s">
        <v>57</v>
      </c>
      <c r="J803" s="4" t="s">
        <v>134</v>
      </c>
      <c r="K803" s="584">
        <v>45989</v>
      </c>
      <c r="L803" s="8" t="s">
        <v>67</v>
      </c>
      <c r="M803" t="s">
        <v>67</v>
      </c>
      <c r="N803" t="s">
        <v>67</v>
      </c>
      <c r="O803" s="9"/>
      <c r="P803" s="8"/>
      <c r="S803" s="9"/>
      <c r="U803" s="8" t="s">
        <v>67</v>
      </c>
      <c r="V803" t="s">
        <v>67</v>
      </c>
      <c r="W803" s="9" t="s">
        <v>67</v>
      </c>
      <c r="AD803" s="8" t="s">
        <v>67</v>
      </c>
      <c r="AF803" s="13"/>
      <c r="AG803" s="8"/>
      <c r="AI803" s="13" t="s">
        <v>67</v>
      </c>
      <c r="AJ803" t="s">
        <v>67</v>
      </c>
      <c r="AK803" t="s">
        <v>67</v>
      </c>
      <c r="AT803"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804" spans="1:46" x14ac:dyDescent="0.3">
      <c r="A804" s="715">
        <v>363625</v>
      </c>
      <c r="B804" s="715" t="s">
        <v>64</v>
      </c>
      <c r="C804" s="716" t="s">
        <v>86</v>
      </c>
      <c r="D804" s="748" t="s">
        <v>160</v>
      </c>
      <c r="E804" s="707"/>
      <c r="F804" s="707"/>
      <c r="G804" s="6"/>
      <c r="H804" s="6"/>
      <c r="I804" s="358" t="s">
        <v>45</v>
      </c>
      <c r="J804" s="4" t="s">
        <v>134</v>
      </c>
      <c r="K804" s="584">
        <v>45989</v>
      </c>
      <c r="L804" s="8" t="s">
        <v>67</v>
      </c>
      <c r="M804" t="s">
        <v>67</v>
      </c>
      <c r="N804" t="s">
        <v>75</v>
      </c>
      <c r="O804" s="9"/>
      <c r="P804" s="8"/>
      <c r="S804" s="9"/>
      <c r="U804" s="8" t="s">
        <v>67</v>
      </c>
      <c r="V804" t="s">
        <v>67</v>
      </c>
      <c r="W804" s="9" t="s">
        <v>67</v>
      </c>
      <c r="AD804" s="8" t="s">
        <v>74</v>
      </c>
      <c r="AF804" s="13"/>
      <c r="AG804" s="8" t="s">
        <v>74</v>
      </c>
      <c r="AI804" s="13"/>
      <c r="AJ804" t="s">
        <v>74</v>
      </c>
      <c r="AK804" t="s">
        <v>74</v>
      </c>
      <c r="AL804" t="s">
        <v>2731</v>
      </c>
      <c r="AT804"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0.505</v>
      </c>
    </row>
    <row r="805" spans="1:46" x14ac:dyDescent="0.3">
      <c r="A805" s="718">
        <v>363725</v>
      </c>
      <c r="B805" s="718" t="s">
        <v>187</v>
      </c>
      <c r="C805" s="719" t="s">
        <v>132</v>
      </c>
      <c r="D805" s="748" t="s">
        <v>3397</v>
      </c>
      <c r="E805" s="52"/>
      <c r="F805" s="52"/>
      <c r="G805" s="340" t="s">
        <v>146</v>
      </c>
      <c r="H805" s="596">
        <v>45996</v>
      </c>
      <c r="I805" s="358" t="s">
        <v>57</v>
      </c>
      <c r="J805" s="4" t="s">
        <v>134</v>
      </c>
      <c r="K805" s="584">
        <v>45996</v>
      </c>
      <c r="L805" s="8" t="s">
        <v>67</v>
      </c>
      <c r="M805" t="s">
        <v>67</v>
      </c>
      <c r="N805" t="s">
        <v>67</v>
      </c>
      <c r="O805" s="9" t="s">
        <v>67</v>
      </c>
      <c r="P805" s="8" t="s">
        <v>67</v>
      </c>
      <c r="Q805" t="s">
        <v>67</v>
      </c>
      <c r="R805" t="s">
        <v>67</v>
      </c>
      <c r="S805" s="9" t="s">
        <v>67</v>
      </c>
      <c r="U805" s="8" t="s">
        <v>67</v>
      </c>
      <c r="V805" t="s">
        <v>67</v>
      </c>
      <c r="W805" s="9"/>
      <c r="X805" t="s">
        <v>67</v>
      </c>
      <c r="Y805" t="s">
        <v>67</v>
      </c>
      <c r="Z805" t="s">
        <v>67</v>
      </c>
      <c r="AA805" t="s">
        <v>67</v>
      </c>
      <c r="AB805" t="s">
        <v>67</v>
      </c>
      <c r="AD805" s="8" t="s">
        <v>67</v>
      </c>
      <c r="AF805" s="13"/>
      <c r="AG805" s="8" t="s">
        <v>67</v>
      </c>
      <c r="AI805" s="13"/>
      <c r="AJ805" t="s">
        <v>67</v>
      </c>
      <c r="AK805" t="s">
        <v>67</v>
      </c>
      <c r="AT805"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806" spans="1:46" x14ac:dyDescent="0.3">
      <c r="A806" s="715">
        <v>363825</v>
      </c>
      <c r="B806" s="748" t="s">
        <v>64</v>
      </c>
      <c r="C806" s="748" t="s">
        <v>3460</v>
      </c>
      <c r="D806" s="748" t="s">
        <v>3462</v>
      </c>
      <c r="E806" s="707"/>
      <c r="F806" s="707"/>
      <c r="G806" s="6" t="s">
        <v>146</v>
      </c>
      <c r="H806" s="582">
        <v>46010</v>
      </c>
      <c r="I806" s="358" t="s">
        <v>71</v>
      </c>
      <c r="J806" s="4" t="s">
        <v>2672</v>
      </c>
      <c r="K806" s="4"/>
      <c r="L806" s="8"/>
      <c r="N806" t="s">
        <v>67</v>
      </c>
      <c r="O806" s="9"/>
      <c r="P806" s="8"/>
      <c r="S806" s="9"/>
      <c r="U806" s="8" t="s">
        <v>67</v>
      </c>
      <c r="V806" t="s">
        <v>67</v>
      </c>
      <c r="W806" s="9" t="s">
        <v>67</v>
      </c>
      <c r="AD806" s="8" t="s">
        <v>67</v>
      </c>
      <c r="AF806" s="13"/>
      <c r="AG806" s="8" t="s">
        <v>67</v>
      </c>
      <c r="AI806" s="13"/>
      <c r="AJ806" t="s">
        <v>67</v>
      </c>
      <c r="AK806" t="s">
        <v>67</v>
      </c>
      <c r="AT806"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807" spans="1:46" x14ac:dyDescent="0.3">
      <c r="A807" s="715">
        <v>363925</v>
      </c>
      <c r="B807" s="748" t="s">
        <v>64</v>
      </c>
      <c r="C807" s="748" t="s">
        <v>3461</v>
      </c>
      <c r="D807" s="748" t="s">
        <v>3463</v>
      </c>
      <c r="E807" s="707"/>
      <c r="F807" s="707"/>
      <c r="G807" s="6" t="s">
        <v>146</v>
      </c>
      <c r="H807" s="582">
        <v>46010</v>
      </c>
      <c r="I807" s="358" t="s">
        <v>71</v>
      </c>
      <c r="J807" s="4" t="s">
        <v>2672</v>
      </c>
      <c r="K807" s="4"/>
      <c r="L807" s="8"/>
      <c r="N807" t="s">
        <v>67</v>
      </c>
      <c r="O807" s="9"/>
      <c r="P807" s="8"/>
      <c r="S807" s="9"/>
      <c r="U807" s="8"/>
      <c r="W807" s="9" t="s">
        <v>67</v>
      </c>
      <c r="Y807" t="s">
        <v>3511</v>
      </c>
      <c r="AD807" s="8" t="s">
        <v>67</v>
      </c>
      <c r="AF807" s="13"/>
      <c r="AG807" s="8" t="s">
        <v>67</v>
      </c>
      <c r="AI807" s="13"/>
      <c r="AJ807" t="s">
        <v>67</v>
      </c>
      <c r="AK807" t="s">
        <v>67</v>
      </c>
      <c r="AT807"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808" spans="1:46" x14ac:dyDescent="0.3">
      <c r="A808" s="718">
        <v>364025</v>
      </c>
      <c r="B808" s="748" t="s">
        <v>64</v>
      </c>
      <c r="C808" s="748" t="s">
        <v>3461</v>
      </c>
      <c r="D808" s="748" t="s">
        <v>3463</v>
      </c>
      <c r="E808" s="52"/>
      <c r="F808" s="52"/>
      <c r="G808" s="340" t="s">
        <v>146</v>
      </c>
      <c r="H808" s="596">
        <v>46010</v>
      </c>
      <c r="I808" s="358" t="s">
        <v>71</v>
      </c>
      <c r="J808" s="4" t="s">
        <v>2672</v>
      </c>
      <c r="K808" s="4"/>
      <c r="L808" s="8"/>
      <c r="N808" t="s">
        <v>67</v>
      </c>
      <c r="O808" s="9"/>
      <c r="P808" s="8"/>
      <c r="S808" s="9"/>
      <c r="U808" s="8"/>
      <c r="W808" s="9" t="s">
        <v>67</v>
      </c>
      <c r="AD808" s="8" t="s">
        <v>67</v>
      </c>
      <c r="AF808" s="13"/>
      <c r="AG808" s="8" t="s">
        <v>67</v>
      </c>
      <c r="AI808" s="13"/>
      <c r="AJ808" t="s">
        <v>67</v>
      </c>
      <c r="AK808" t="s">
        <v>67</v>
      </c>
      <c r="AT808"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809" spans="1:46" x14ac:dyDescent="0.3">
      <c r="A809" s="715">
        <v>364125</v>
      </c>
      <c r="B809" s="715" t="s">
        <v>187</v>
      </c>
      <c r="C809" s="716" t="s">
        <v>132</v>
      </c>
      <c r="D809" s="748" t="s">
        <v>3569</v>
      </c>
      <c r="E809" s="707"/>
      <c r="F809" s="707"/>
      <c r="G809" s="6" t="s">
        <v>250</v>
      </c>
      <c r="H809" s="582">
        <v>46027</v>
      </c>
      <c r="I809" s="358" t="s">
        <v>71</v>
      </c>
      <c r="J809" s="4" t="s">
        <v>134</v>
      </c>
      <c r="K809" s="584">
        <v>46010</v>
      </c>
      <c r="L809" s="8" t="s">
        <v>67</v>
      </c>
      <c r="M809" t="s">
        <v>67</v>
      </c>
      <c r="N809" t="s">
        <v>67</v>
      </c>
      <c r="O809" s="9"/>
      <c r="P809" s="8" t="s">
        <v>3570</v>
      </c>
      <c r="S809" s="9"/>
      <c r="U809" s="8" t="s">
        <v>67</v>
      </c>
      <c r="V809" t="s">
        <v>67</v>
      </c>
      <c r="W809" s="444"/>
      <c r="X809" t="s">
        <v>67</v>
      </c>
      <c r="Y809" t="s">
        <v>67</v>
      </c>
      <c r="Z809" t="s">
        <v>67</v>
      </c>
      <c r="AA809" t="s">
        <v>67</v>
      </c>
      <c r="AB809" t="s">
        <v>67</v>
      </c>
      <c r="AD809" s="8" t="s">
        <v>67</v>
      </c>
      <c r="AE809" t="s">
        <v>67</v>
      </c>
      <c r="AF809" s="13"/>
      <c r="AG809" s="8"/>
      <c r="AI809" s="13" t="s">
        <v>67</v>
      </c>
      <c r="AJ809" t="s">
        <v>67</v>
      </c>
      <c r="AK809" t="s">
        <v>67</v>
      </c>
      <c r="AT809"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810" spans="1:46" x14ac:dyDescent="0.3">
      <c r="A810" s="715">
        <v>364225</v>
      </c>
      <c r="B810" s="715" t="s">
        <v>64</v>
      </c>
      <c r="C810" s="716" t="s">
        <v>98</v>
      </c>
      <c r="D810" s="748" t="s">
        <v>94</v>
      </c>
      <c r="E810" s="707"/>
      <c r="F810" s="707"/>
      <c r="G810" s="6"/>
      <c r="H810" s="6"/>
      <c r="I810" s="6" t="s">
        <v>157</v>
      </c>
      <c r="J810" s="4" t="s">
        <v>134</v>
      </c>
      <c r="K810" s="584">
        <v>46017</v>
      </c>
      <c r="L810" s="8"/>
      <c r="N810" t="s">
        <v>74</v>
      </c>
      <c r="O810" s="9"/>
      <c r="P810" s="8"/>
      <c r="S810" s="9"/>
      <c r="U810" s="8"/>
      <c r="W810" s="9"/>
      <c r="AD810" s="8"/>
      <c r="AF810" s="13"/>
      <c r="AG810" s="8"/>
      <c r="AI810" s="13"/>
      <c r="AJ810" t="s">
        <v>74</v>
      </c>
      <c r="AK810" t="s">
        <v>74</v>
      </c>
      <c r="AT810"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811" spans="1:46" x14ac:dyDescent="0.3">
      <c r="A811" s="715">
        <v>364325</v>
      </c>
      <c r="B811" s="715" t="s">
        <v>64</v>
      </c>
      <c r="C811" s="716" t="s">
        <v>84</v>
      </c>
      <c r="D811" s="748" t="s">
        <v>81</v>
      </c>
      <c r="E811" s="707"/>
      <c r="F811" s="707"/>
      <c r="G811" s="6" t="s">
        <v>145</v>
      </c>
      <c r="H811" s="551">
        <v>46028</v>
      </c>
      <c r="I811" s="358" t="s">
        <v>57</v>
      </c>
      <c r="J811" s="4" t="s">
        <v>134</v>
      </c>
      <c r="K811" s="584">
        <v>46017</v>
      </c>
      <c r="L811" s="8" t="s">
        <v>67</v>
      </c>
      <c r="M811" t="s">
        <v>67</v>
      </c>
      <c r="N811" t="s">
        <v>67</v>
      </c>
      <c r="O811" s="9" t="s">
        <v>67</v>
      </c>
      <c r="P811" s="8"/>
      <c r="S811" s="9"/>
      <c r="T811" t="s">
        <v>67</v>
      </c>
      <c r="U811" s="8" t="s">
        <v>67</v>
      </c>
      <c r="V811" t="s">
        <v>67</v>
      </c>
      <c r="W811" s="9"/>
      <c r="X811" t="s">
        <v>67</v>
      </c>
      <c r="Y811" t="s">
        <v>67</v>
      </c>
      <c r="Z811" t="s">
        <v>67</v>
      </c>
      <c r="AA811" t="s">
        <v>67</v>
      </c>
      <c r="AB811" t="s">
        <v>67</v>
      </c>
      <c r="AD811" s="8" t="s">
        <v>67</v>
      </c>
      <c r="AF811" s="13"/>
      <c r="AG811" s="8" t="s">
        <v>67</v>
      </c>
      <c r="AI811" s="13"/>
      <c r="AJ811" t="s">
        <v>67</v>
      </c>
      <c r="AK811" t="s">
        <v>67</v>
      </c>
      <c r="AT811"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812" spans="1:46" x14ac:dyDescent="0.3">
      <c r="A812" s="715">
        <v>364425</v>
      </c>
      <c r="B812" s="715" t="s">
        <v>64</v>
      </c>
      <c r="C812" s="716" t="s">
        <v>84</v>
      </c>
      <c r="D812" s="748" t="s">
        <v>81</v>
      </c>
      <c r="E812" s="707"/>
      <c r="F812" s="707"/>
      <c r="G812" s="6"/>
      <c r="H812" s="6"/>
      <c r="I812" s="6" t="s">
        <v>157</v>
      </c>
      <c r="J812" s="4" t="s">
        <v>134</v>
      </c>
      <c r="K812" s="584">
        <v>46017</v>
      </c>
      <c r="L812" s="8" t="s">
        <v>67</v>
      </c>
      <c r="M812" t="s">
        <v>67</v>
      </c>
      <c r="N812" t="s">
        <v>74</v>
      </c>
      <c r="O812" s="9" t="s">
        <v>74</v>
      </c>
      <c r="P812" s="8" t="s">
        <v>67</v>
      </c>
      <c r="Q812" t="s">
        <v>74</v>
      </c>
      <c r="R812" t="s">
        <v>74</v>
      </c>
      <c r="S812" s="9" t="s">
        <v>74</v>
      </c>
      <c r="T812" t="s">
        <v>74</v>
      </c>
      <c r="U812" s="8" t="s">
        <v>67</v>
      </c>
      <c r="V812" t="s">
        <v>67</v>
      </c>
      <c r="W812" s="9"/>
      <c r="X812" t="s">
        <v>67</v>
      </c>
      <c r="Y812" t="s">
        <v>67</v>
      </c>
      <c r="Z812" t="s">
        <v>67</v>
      </c>
      <c r="AA812" t="s">
        <v>67</v>
      </c>
      <c r="AB812" t="s">
        <v>67</v>
      </c>
      <c r="AD812" s="8" t="s">
        <v>74</v>
      </c>
      <c r="AE812" t="s">
        <v>67</v>
      </c>
      <c r="AF812" s="13"/>
      <c r="AG812" s="8" t="s">
        <v>74</v>
      </c>
      <c r="AI812" s="13"/>
      <c r="AJ812" t="s">
        <v>74</v>
      </c>
      <c r="AK812" t="s">
        <v>74</v>
      </c>
      <c r="AT812"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0.52380952380952384</v>
      </c>
    </row>
    <row r="813" spans="1:46" x14ac:dyDescent="0.3">
      <c r="A813" s="715">
        <v>364525</v>
      </c>
      <c r="B813" s="715" t="s">
        <v>64</v>
      </c>
      <c r="C813" s="716" t="s">
        <v>100</v>
      </c>
      <c r="D813" s="748">
        <v>24</v>
      </c>
      <c r="E813" s="707"/>
      <c r="F813" s="707"/>
      <c r="G813" s="6"/>
      <c r="H813" s="6"/>
      <c r="I813" s="533" t="s">
        <v>170</v>
      </c>
      <c r="J813" s="4"/>
      <c r="K813" s="4"/>
      <c r="L813" s="8"/>
      <c r="O813" s="9"/>
      <c r="P813" s="8"/>
      <c r="S813" s="9"/>
      <c r="U813" s="8"/>
      <c r="W813" s="9"/>
      <c r="AD813" s="8"/>
      <c r="AF813" s="13"/>
      <c r="AG813" s="8"/>
      <c r="AI813" s="13"/>
      <c r="AT813"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814" spans="1:46" x14ac:dyDescent="0.3">
      <c r="A814" s="715">
        <v>364625</v>
      </c>
      <c r="B814" s="715" t="s">
        <v>68</v>
      </c>
      <c r="C814" s="716" t="s">
        <v>131</v>
      </c>
      <c r="D814" s="748" t="s">
        <v>70</v>
      </c>
      <c r="E814" s="707"/>
      <c r="F814" s="707"/>
      <c r="G814" s="6"/>
      <c r="H814" s="6"/>
      <c r="I814" s="6" t="s">
        <v>157</v>
      </c>
      <c r="J814" s="4" t="s">
        <v>134</v>
      </c>
      <c r="K814" s="584">
        <v>46009</v>
      </c>
      <c r="L814" s="8"/>
      <c r="O814" s="9"/>
      <c r="P814" s="8"/>
      <c r="S814" s="9"/>
      <c r="U814" s="8"/>
      <c r="W814" s="9" t="s">
        <v>93</v>
      </c>
      <c r="AD814" s="8"/>
      <c r="AF814" s="13"/>
      <c r="AG814" s="8"/>
      <c r="AI814" s="13"/>
      <c r="AJ814" t="s">
        <v>74</v>
      </c>
      <c r="AK814" t="s">
        <v>74</v>
      </c>
      <c r="AT814"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0.16666666666666666</v>
      </c>
    </row>
    <row r="815" spans="1:46" x14ac:dyDescent="0.3">
      <c r="A815" s="715">
        <v>364725</v>
      </c>
      <c r="B815" s="715" t="s">
        <v>68</v>
      </c>
      <c r="C815" s="716" t="s">
        <v>130</v>
      </c>
      <c r="D815" s="748" t="s">
        <v>70</v>
      </c>
      <c r="E815" s="707"/>
      <c r="F815" s="707"/>
      <c r="G815" s="6"/>
      <c r="H815" s="6"/>
      <c r="I815" s="6" t="s">
        <v>157</v>
      </c>
      <c r="J815" s="4" t="s">
        <v>134</v>
      </c>
      <c r="K815" s="584">
        <v>46009</v>
      </c>
      <c r="L815" s="8"/>
      <c r="O815" s="9"/>
      <c r="P815" s="8"/>
      <c r="S815" s="9"/>
      <c r="U815" s="8"/>
      <c r="W815" s="9"/>
      <c r="AD815" s="8"/>
      <c r="AF815" s="13"/>
      <c r="AG815" s="8"/>
      <c r="AI815" s="13"/>
      <c r="AJ815" t="s">
        <v>74</v>
      </c>
      <c r="AK815" t="s">
        <v>74</v>
      </c>
      <c r="AT815"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816" spans="1:46" x14ac:dyDescent="0.3">
      <c r="A816" s="715">
        <v>364825</v>
      </c>
      <c r="B816" s="715" t="s">
        <v>68</v>
      </c>
      <c r="C816" s="716" t="s">
        <v>130</v>
      </c>
      <c r="D816" s="748" t="s">
        <v>70</v>
      </c>
      <c r="E816" s="707"/>
      <c r="F816" s="707"/>
      <c r="G816" s="6"/>
      <c r="H816" s="6"/>
      <c r="I816" s="6" t="s">
        <v>157</v>
      </c>
      <c r="J816" s="4" t="s">
        <v>134</v>
      </c>
      <c r="K816" s="584">
        <v>46009</v>
      </c>
      <c r="L816" s="8"/>
      <c r="O816" s="9"/>
      <c r="P816" s="8"/>
      <c r="S816" s="9"/>
      <c r="U816" s="8"/>
      <c r="W816" s="9"/>
      <c r="AD816" s="8"/>
      <c r="AF816" s="13"/>
      <c r="AG816" s="8"/>
      <c r="AI816" s="13"/>
      <c r="AJ816" t="s">
        <v>74</v>
      </c>
      <c r="AK816" t="s">
        <v>74</v>
      </c>
      <c r="AT816"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817" spans="1:46" x14ac:dyDescent="0.3">
      <c r="A817" s="718">
        <v>364925</v>
      </c>
      <c r="B817" s="718" t="s">
        <v>68</v>
      </c>
      <c r="C817" s="719" t="s">
        <v>131</v>
      </c>
      <c r="D817" s="748" t="s">
        <v>70</v>
      </c>
      <c r="E817" s="52"/>
      <c r="F817" s="52"/>
      <c r="G817" s="340"/>
      <c r="H817" s="340"/>
      <c r="I817" s="6" t="s">
        <v>157</v>
      </c>
      <c r="J817" s="4" t="s">
        <v>134</v>
      </c>
      <c r="K817" s="584">
        <v>46009</v>
      </c>
      <c r="L817" s="8"/>
      <c r="O817" s="9"/>
      <c r="P817" s="8"/>
      <c r="S817" s="9"/>
      <c r="U817" s="8"/>
      <c r="W817" s="9" t="s">
        <v>93</v>
      </c>
      <c r="AD817" s="8"/>
      <c r="AF817" s="13"/>
      <c r="AG817" s="8"/>
      <c r="AI817" s="13"/>
      <c r="AJ817" t="s">
        <v>74</v>
      </c>
      <c r="AK817" t="s">
        <v>74</v>
      </c>
      <c r="AT817"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0.16666666666666666</v>
      </c>
    </row>
    <row r="818" spans="1:46" x14ac:dyDescent="0.3">
      <c r="A818" s="715">
        <v>365025</v>
      </c>
      <c r="B818" s="715" t="s">
        <v>68</v>
      </c>
      <c r="C818" s="716" t="s">
        <v>98</v>
      </c>
      <c r="D818" s="748" t="s">
        <v>140</v>
      </c>
      <c r="E818" s="707"/>
      <c r="F818" s="707"/>
      <c r="G818" s="6"/>
      <c r="H818" s="6"/>
      <c r="I818" s="6" t="s">
        <v>157</v>
      </c>
      <c r="J818" s="4" t="s">
        <v>134</v>
      </c>
      <c r="K818" s="584">
        <v>46017</v>
      </c>
      <c r="L818" s="8"/>
      <c r="N818" t="s">
        <v>74</v>
      </c>
      <c r="O818" s="9"/>
      <c r="P818" s="8"/>
      <c r="S818" s="9"/>
      <c r="U818" s="8"/>
      <c r="W818" s="9"/>
      <c r="AD818" s="8" t="s">
        <v>74</v>
      </c>
      <c r="AF818" s="13"/>
      <c r="AG818" s="8" t="s">
        <v>74</v>
      </c>
      <c r="AI818" s="13"/>
      <c r="AJ818" t="s">
        <v>74</v>
      </c>
      <c r="AK818" t="s">
        <v>74</v>
      </c>
      <c r="AT818"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819" spans="1:46" x14ac:dyDescent="0.3">
      <c r="A819" s="715">
        <v>365125</v>
      </c>
      <c r="B819" s="715" t="s">
        <v>68</v>
      </c>
      <c r="C819" s="716" t="s">
        <v>80</v>
      </c>
      <c r="D819" s="748" t="s">
        <v>158</v>
      </c>
      <c r="E819" s="707"/>
      <c r="F819" s="707"/>
      <c r="G819" s="6"/>
      <c r="H819" s="6"/>
      <c r="I819" s="533" t="s">
        <v>170</v>
      </c>
      <c r="J819" s="4"/>
      <c r="K819" s="4"/>
      <c r="L819" s="8"/>
      <c r="O819" s="9"/>
      <c r="P819" s="8"/>
      <c r="S819" s="9"/>
      <c r="U819" s="8"/>
      <c r="W819" s="9"/>
      <c r="AD819" s="8"/>
      <c r="AF819" s="13"/>
      <c r="AG819" s="8"/>
      <c r="AI819" s="13"/>
      <c r="AT819"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820" spans="1:46" x14ac:dyDescent="0.3">
      <c r="A820" s="715">
        <v>365225</v>
      </c>
      <c r="B820" s="715" t="s">
        <v>68</v>
      </c>
      <c r="C820" s="716" t="s">
        <v>90</v>
      </c>
      <c r="D820" s="748" t="s">
        <v>91</v>
      </c>
      <c r="E820" s="707"/>
      <c r="F820" s="707"/>
      <c r="G820" s="6"/>
      <c r="H820" s="6"/>
      <c r="I820" s="533" t="s">
        <v>170</v>
      </c>
      <c r="J820" s="4"/>
      <c r="K820" s="4"/>
      <c r="L820" s="8"/>
      <c r="O820" s="9"/>
      <c r="P820" s="8"/>
      <c r="S820" s="9"/>
      <c r="U820" s="8"/>
      <c r="W820" s="9"/>
      <c r="AD820" s="8"/>
      <c r="AF820" s="13"/>
      <c r="AG820" s="8"/>
      <c r="AI820" s="13"/>
      <c r="AT820"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821" spans="1:46" x14ac:dyDescent="0.3">
      <c r="A821" s="715">
        <v>365325</v>
      </c>
      <c r="B821" s="715" t="s">
        <v>3571</v>
      </c>
      <c r="C821" s="716" t="s">
        <v>217</v>
      </c>
      <c r="D821" s="748" t="s">
        <v>148</v>
      </c>
      <c r="E821" s="707"/>
      <c r="F821" s="707"/>
      <c r="G821" s="6" t="s">
        <v>145</v>
      </c>
      <c r="H821" s="582">
        <v>46017</v>
      </c>
      <c r="I821" s="358" t="s">
        <v>57</v>
      </c>
      <c r="J821" s="4" t="s">
        <v>134</v>
      </c>
      <c r="K821" s="4"/>
      <c r="L821" s="8" t="s">
        <v>67</v>
      </c>
      <c r="M821" t="s">
        <v>67</v>
      </c>
      <c r="N821" t="s">
        <v>67</v>
      </c>
      <c r="O821" s="9"/>
      <c r="P821" s="8"/>
      <c r="S821" s="9"/>
      <c r="U821" s="8" t="s">
        <v>67</v>
      </c>
      <c r="V821" t="s">
        <v>67</v>
      </c>
      <c r="W821" s="9"/>
      <c r="X821" t="s">
        <v>67</v>
      </c>
      <c r="Y821" t="s">
        <v>67</v>
      </c>
      <c r="Z821" t="s">
        <v>67</v>
      </c>
      <c r="AA821" t="s">
        <v>67</v>
      </c>
      <c r="AB821" t="s">
        <v>67</v>
      </c>
      <c r="AC821" t="s">
        <v>67</v>
      </c>
      <c r="AD821" s="8" t="s">
        <v>67</v>
      </c>
      <c r="AF821" s="13"/>
      <c r="AG821" s="8" t="s">
        <v>67</v>
      </c>
      <c r="AI821" s="13"/>
      <c r="AJ821" t="s">
        <v>67</v>
      </c>
      <c r="AK821" t="s">
        <v>67</v>
      </c>
      <c r="AT821"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1</v>
      </c>
    </row>
    <row r="822" spans="1:46" x14ac:dyDescent="0.3">
      <c r="A822" s="715">
        <v>365425</v>
      </c>
      <c r="B822" s="715" t="s">
        <v>68</v>
      </c>
      <c r="C822" s="716" t="s">
        <v>206</v>
      </c>
      <c r="D822" s="748" t="s">
        <v>271</v>
      </c>
      <c r="E822" s="707"/>
      <c r="F822" s="707"/>
      <c r="G822" s="6"/>
      <c r="H822" s="6"/>
      <c r="I822" s="6" t="s">
        <v>157</v>
      </c>
      <c r="J822" s="4"/>
      <c r="K822" s="4"/>
      <c r="L822" s="8"/>
      <c r="O822" s="9"/>
      <c r="P822" s="8"/>
      <c r="S822" s="9"/>
      <c r="U822" s="8"/>
      <c r="W822" s="9"/>
      <c r="AD822" s="8"/>
      <c r="AF822" s="13"/>
      <c r="AG822" s="8"/>
      <c r="AI822" s="13"/>
      <c r="AT822"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823" spans="1:46" x14ac:dyDescent="0.3">
      <c r="A823" s="718">
        <v>365525</v>
      </c>
      <c r="B823" s="718" t="s">
        <v>3572</v>
      </c>
      <c r="C823" s="719" t="s">
        <v>3573</v>
      </c>
      <c r="D823" s="748" t="s">
        <v>73</v>
      </c>
      <c r="E823" s="52"/>
      <c r="F823" s="52"/>
      <c r="G823" s="340" t="s">
        <v>2958</v>
      </c>
      <c r="H823" s="596">
        <v>46024</v>
      </c>
      <c r="I823" s="358" t="s">
        <v>71</v>
      </c>
      <c r="J823" s="4" t="s">
        <v>202</v>
      </c>
      <c r="K823" s="4"/>
      <c r="L823" s="8"/>
      <c r="O823" s="9"/>
      <c r="P823" s="8"/>
      <c r="S823" s="9"/>
      <c r="U823" s="8"/>
      <c r="W823" s="9"/>
      <c r="AD823" s="8"/>
      <c r="AF823" s="13"/>
      <c r="AG823" s="8"/>
      <c r="AI823" s="13"/>
      <c r="AT823"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824" spans="1:46" x14ac:dyDescent="0.3">
      <c r="A824" s="715">
        <v>365625</v>
      </c>
      <c r="B824" s="715" t="s">
        <v>64</v>
      </c>
      <c r="C824" s="716" t="s">
        <v>86</v>
      </c>
      <c r="D824" s="748" t="s">
        <v>70</v>
      </c>
      <c r="E824" s="707"/>
      <c r="F824" s="707"/>
      <c r="G824" s="6"/>
      <c r="H824" s="6"/>
      <c r="I824" s="6" t="s">
        <v>157</v>
      </c>
      <c r="J824" s="4" t="s">
        <v>134</v>
      </c>
      <c r="K824" s="584">
        <v>46024</v>
      </c>
      <c r="L824" s="8" t="s">
        <v>67</v>
      </c>
      <c r="M824" t="s">
        <v>67</v>
      </c>
      <c r="N824" t="s">
        <v>74</v>
      </c>
      <c r="O824" s="9"/>
      <c r="P824" s="8"/>
      <c r="S824" s="9"/>
      <c r="U824" s="8" t="s">
        <v>67</v>
      </c>
      <c r="V824" t="s">
        <v>74</v>
      </c>
      <c r="W824" s="9" t="s">
        <v>67</v>
      </c>
      <c r="Y824" t="s">
        <v>3709</v>
      </c>
      <c r="AD824" s="8" t="s">
        <v>74</v>
      </c>
      <c r="AE824" t="s">
        <v>67</v>
      </c>
      <c r="AF824" s="13"/>
      <c r="AG824" s="8" t="s">
        <v>74</v>
      </c>
      <c r="AI824" s="13"/>
      <c r="AJ824" t="s">
        <v>74</v>
      </c>
      <c r="AK824" t="s">
        <v>74</v>
      </c>
      <c r="AT824"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0.45454545454545453</v>
      </c>
    </row>
    <row r="825" spans="1:46" x14ac:dyDescent="0.3">
      <c r="A825" s="715">
        <v>365725</v>
      </c>
      <c r="B825" s="715" t="s">
        <v>68</v>
      </c>
      <c r="C825" s="716" t="s">
        <v>131</v>
      </c>
      <c r="D825" s="748" t="s">
        <v>70</v>
      </c>
      <c r="E825" s="707"/>
      <c r="F825" s="707"/>
      <c r="G825" s="6"/>
      <c r="H825" s="6"/>
      <c r="I825" s="6" t="s">
        <v>157</v>
      </c>
      <c r="J825" s="4" t="s">
        <v>134</v>
      </c>
      <c r="K825" s="584">
        <v>46024</v>
      </c>
      <c r="L825" s="8"/>
      <c r="O825" s="9"/>
      <c r="P825" s="8"/>
      <c r="S825" s="9"/>
      <c r="U825" s="8"/>
      <c r="W825" s="9" t="s">
        <v>93</v>
      </c>
      <c r="AD825" s="8"/>
      <c r="AF825" s="13"/>
      <c r="AG825" s="8"/>
      <c r="AI825" s="13"/>
      <c r="AT825"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0.5</v>
      </c>
    </row>
    <row r="826" spans="1:46" x14ac:dyDescent="0.3">
      <c r="A826" s="715">
        <v>365825</v>
      </c>
      <c r="B826" s="715" t="s">
        <v>68</v>
      </c>
      <c r="C826" s="716" t="s">
        <v>130</v>
      </c>
      <c r="D826" s="748" t="s">
        <v>70</v>
      </c>
      <c r="E826" s="707"/>
      <c r="F826" s="707"/>
      <c r="G826" s="6"/>
      <c r="H826" s="6"/>
      <c r="I826" s="6" t="s">
        <v>157</v>
      </c>
      <c r="J826" s="4" t="s">
        <v>134</v>
      </c>
      <c r="K826" s="584">
        <v>46024</v>
      </c>
      <c r="L826" s="8"/>
      <c r="O826" s="9"/>
      <c r="P826" s="8"/>
      <c r="S826" s="9"/>
      <c r="U826" s="8"/>
      <c r="W826" s="9"/>
      <c r="AD826" s="8"/>
      <c r="AF826" s="13"/>
      <c r="AG826" s="8"/>
      <c r="AI826" s="13"/>
      <c r="AT826"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827" spans="1:46" x14ac:dyDescent="0.3">
      <c r="A827" s="715">
        <v>365925</v>
      </c>
      <c r="B827" s="715" t="s">
        <v>64</v>
      </c>
      <c r="C827" s="716" t="s">
        <v>84</v>
      </c>
      <c r="D827" s="748" t="s">
        <v>85</v>
      </c>
      <c r="E827" s="707"/>
      <c r="F827" s="707"/>
      <c r="G827" s="6"/>
      <c r="H827" s="6"/>
      <c r="I827" s="6" t="s">
        <v>157</v>
      </c>
      <c r="J827" s="4" t="s">
        <v>134</v>
      </c>
      <c r="K827" s="584">
        <v>46024</v>
      </c>
      <c r="L827" s="8" t="s">
        <v>67</v>
      </c>
      <c r="M827" t="s">
        <v>67</v>
      </c>
      <c r="N827" t="s">
        <v>74</v>
      </c>
      <c r="O827" s="9"/>
      <c r="P827" s="8" t="s">
        <v>3820</v>
      </c>
      <c r="S827" s="9"/>
      <c r="T827" t="s">
        <v>74</v>
      </c>
      <c r="U827" s="8" t="s">
        <v>67</v>
      </c>
      <c r="V827" t="s">
        <v>74</v>
      </c>
      <c r="W827" s="9" t="s">
        <v>67</v>
      </c>
      <c r="AD827" s="8" t="s">
        <v>74</v>
      </c>
      <c r="AF827" s="13"/>
      <c r="AG827" s="8" t="s">
        <v>74</v>
      </c>
      <c r="AI827" s="13"/>
      <c r="AJ827" t="s">
        <v>74</v>
      </c>
      <c r="AK827" t="s">
        <v>74</v>
      </c>
      <c r="AT827"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0.36363636363636365</v>
      </c>
    </row>
    <row r="828" spans="1:46" x14ac:dyDescent="0.3">
      <c r="A828" s="715">
        <v>366025</v>
      </c>
      <c r="B828" s="715" t="s">
        <v>64</v>
      </c>
      <c r="C828" s="716" t="s">
        <v>217</v>
      </c>
      <c r="D828" s="748" t="s">
        <v>148</v>
      </c>
      <c r="E828" s="707"/>
      <c r="F828" s="707"/>
      <c r="G828" s="6"/>
      <c r="H828" s="6"/>
      <c r="I828" s="6" t="s">
        <v>157</v>
      </c>
      <c r="J828" s="4" t="s">
        <v>134</v>
      </c>
      <c r="K828" s="584">
        <v>46024</v>
      </c>
      <c r="L828" s="8" t="s">
        <v>67</v>
      </c>
      <c r="M828" t="s">
        <v>67</v>
      </c>
      <c r="N828" t="s">
        <v>74</v>
      </c>
      <c r="O828" s="9"/>
      <c r="P828" s="8"/>
      <c r="S828" s="9"/>
      <c r="U828" s="8" t="s">
        <v>67</v>
      </c>
      <c r="V828" t="s">
        <v>67</v>
      </c>
      <c r="W828" s="444"/>
      <c r="X828" t="s">
        <v>67</v>
      </c>
      <c r="Y828" t="s">
        <v>67</v>
      </c>
      <c r="Z828" t="s">
        <v>67</v>
      </c>
      <c r="AA828" t="s">
        <v>67</v>
      </c>
      <c r="AB828" t="s">
        <v>75</v>
      </c>
      <c r="AD828" s="8" t="s">
        <v>74</v>
      </c>
      <c r="AF828" s="13"/>
      <c r="AG828" s="8" t="s">
        <v>74</v>
      </c>
      <c r="AI828" s="13"/>
      <c r="AJ828" t="s">
        <v>74</v>
      </c>
      <c r="AK828" t="s">
        <v>74</v>
      </c>
      <c r="AT828"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0.57500000000000007</v>
      </c>
    </row>
    <row r="829" spans="1:46" x14ac:dyDescent="0.3">
      <c r="A829" s="715">
        <v>366125</v>
      </c>
      <c r="B829" s="715" t="s">
        <v>64</v>
      </c>
      <c r="C829" s="716" t="s">
        <v>80</v>
      </c>
      <c r="D829" s="748" t="s">
        <v>91</v>
      </c>
      <c r="E829" s="707"/>
      <c r="F829" s="707"/>
      <c r="G829" s="6"/>
      <c r="H829" s="6"/>
      <c r="I829" s="6" t="s">
        <v>157</v>
      </c>
      <c r="J829" s="4" t="s">
        <v>134</v>
      </c>
      <c r="K829" s="584">
        <v>46024</v>
      </c>
      <c r="L829" s="8" t="s">
        <v>67</v>
      </c>
      <c r="M829" t="s">
        <v>67</v>
      </c>
      <c r="N829" t="s">
        <v>74</v>
      </c>
      <c r="O829" s="9" t="s">
        <v>67</v>
      </c>
      <c r="P829" s="8"/>
      <c r="S829" s="9"/>
      <c r="T829" t="s">
        <v>67</v>
      </c>
      <c r="U829" s="8" t="s">
        <v>67</v>
      </c>
      <c r="V829" t="s">
        <v>93</v>
      </c>
      <c r="W829" s="9" t="s">
        <v>67</v>
      </c>
      <c r="AD829" s="8" t="s">
        <v>74</v>
      </c>
      <c r="AF829" s="13"/>
      <c r="AG829" s="8" t="s">
        <v>74</v>
      </c>
      <c r="AI829" s="13"/>
      <c r="AJ829" t="s">
        <v>74</v>
      </c>
      <c r="AK829" t="s">
        <v>74</v>
      </c>
      <c r="AT829"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0.54166666666666663</v>
      </c>
    </row>
    <row r="830" spans="1:46" x14ac:dyDescent="0.3">
      <c r="A830" s="715">
        <v>366225</v>
      </c>
      <c r="B830" s="715" t="s">
        <v>64</v>
      </c>
      <c r="C830" s="716" t="s">
        <v>80</v>
      </c>
      <c r="D830" s="748" t="s">
        <v>81</v>
      </c>
      <c r="E830" s="707"/>
      <c r="F830" s="707"/>
      <c r="G830" s="6"/>
      <c r="H830" s="6"/>
      <c r="I830" s="6" t="s">
        <v>157</v>
      </c>
      <c r="J830" s="4" t="s">
        <v>134</v>
      </c>
      <c r="K830" s="584">
        <v>46024</v>
      </c>
      <c r="L830" s="8" t="s">
        <v>67</v>
      </c>
      <c r="M830" t="s">
        <v>67</v>
      </c>
      <c r="N830" t="s">
        <v>74</v>
      </c>
      <c r="O830" s="9" t="s">
        <v>67</v>
      </c>
      <c r="P830" s="8"/>
      <c r="S830" s="9"/>
      <c r="T830" t="s">
        <v>67</v>
      </c>
      <c r="U830" s="8" t="s">
        <v>67</v>
      </c>
      <c r="V830" t="s">
        <v>74</v>
      </c>
      <c r="W830" s="9" t="s">
        <v>67</v>
      </c>
      <c r="AD830" s="8" t="s">
        <v>74</v>
      </c>
      <c r="AF830" s="13"/>
      <c r="AG830" s="8" t="s">
        <v>74</v>
      </c>
      <c r="AI830" s="13"/>
      <c r="AJ830" t="s">
        <v>74</v>
      </c>
      <c r="AK830" t="s">
        <v>74</v>
      </c>
      <c r="AT830"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0.5</v>
      </c>
    </row>
    <row r="831" spans="1:46" x14ac:dyDescent="0.3">
      <c r="A831" s="715">
        <v>366325</v>
      </c>
      <c r="B831" s="715" t="s">
        <v>64</v>
      </c>
      <c r="C831" s="716" t="s">
        <v>84</v>
      </c>
      <c r="D831" s="748" t="s">
        <v>81</v>
      </c>
      <c r="E831" s="707"/>
      <c r="F831" s="707"/>
      <c r="G831" s="6"/>
      <c r="H831" s="6"/>
      <c r="I831" s="6" t="s">
        <v>157</v>
      </c>
      <c r="J831" s="4" t="s">
        <v>134</v>
      </c>
      <c r="K831" s="584">
        <v>46024</v>
      </c>
      <c r="L831" s="8" t="s">
        <v>67</v>
      </c>
      <c r="M831" t="s">
        <v>67</v>
      </c>
      <c r="N831" t="s">
        <v>74</v>
      </c>
      <c r="O831" s="9"/>
      <c r="P831" s="8"/>
      <c r="S831" s="9" t="s">
        <v>74</v>
      </c>
      <c r="U831" s="8" t="s">
        <v>67</v>
      </c>
      <c r="V831" t="s">
        <v>67</v>
      </c>
      <c r="W831" s="444"/>
      <c r="X831" t="s">
        <v>67</v>
      </c>
      <c r="Y831" t="s">
        <v>67</v>
      </c>
      <c r="Z831" t="s">
        <v>67</v>
      </c>
      <c r="AA831" t="s">
        <v>67</v>
      </c>
      <c r="AB831" t="s">
        <v>67</v>
      </c>
      <c r="AD831" s="8" t="s">
        <v>74</v>
      </c>
      <c r="AF831" s="13"/>
      <c r="AG831" s="8" t="s">
        <v>74</v>
      </c>
      <c r="AH831" t="s">
        <v>75</v>
      </c>
      <c r="AI831" s="13"/>
      <c r="AJ831" t="s">
        <v>74</v>
      </c>
      <c r="AK831" t="s">
        <v>74</v>
      </c>
      <c r="AT831"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0.56562500000000004</v>
      </c>
    </row>
    <row r="832" spans="1:46" x14ac:dyDescent="0.3">
      <c r="A832" s="715">
        <v>366425</v>
      </c>
      <c r="B832" s="715" t="s">
        <v>68</v>
      </c>
      <c r="C832" s="716" t="s">
        <v>90</v>
      </c>
      <c r="D832" s="748" t="s">
        <v>91</v>
      </c>
      <c r="E832" s="707"/>
      <c r="F832" s="707"/>
      <c r="G832" s="6"/>
      <c r="H832" s="6"/>
      <c r="I832" s="721" t="s">
        <v>170</v>
      </c>
      <c r="J832" s="4"/>
      <c r="K832" s="4"/>
      <c r="L832" s="8"/>
      <c r="O832" s="9"/>
      <c r="P832" s="8" t="s">
        <v>109</v>
      </c>
      <c r="S832" s="9"/>
      <c r="U832" s="8"/>
      <c r="W832" s="9"/>
      <c r="AD832" s="8"/>
      <c r="AF832" s="13"/>
      <c r="AG832" s="8"/>
      <c r="AI832" s="13"/>
      <c r="AT832"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833" spans="1:46" x14ac:dyDescent="0.3">
      <c r="A833" s="715">
        <v>366525</v>
      </c>
      <c r="B833" s="715" t="s">
        <v>68</v>
      </c>
      <c r="C833" s="716" t="s">
        <v>69</v>
      </c>
      <c r="D833" s="748" t="s">
        <v>70</v>
      </c>
      <c r="E833" s="707"/>
      <c r="F833" s="707"/>
      <c r="G833" s="6"/>
      <c r="H833" s="6"/>
      <c r="I833" s="6" t="s">
        <v>157</v>
      </c>
      <c r="J833" s="4" t="s">
        <v>202</v>
      </c>
      <c r="K833" s="511">
        <v>46024</v>
      </c>
      <c r="L833" s="8" t="s">
        <v>75</v>
      </c>
      <c r="M833" t="s">
        <v>74</v>
      </c>
      <c r="N833" t="s">
        <v>74</v>
      </c>
      <c r="O833" s="9"/>
      <c r="P833" s="8"/>
      <c r="S833" s="9"/>
      <c r="U833" s="8" t="s">
        <v>67</v>
      </c>
      <c r="V833" t="s">
        <v>67</v>
      </c>
      <c r="W833" s="9" t="s">
        <v>93</v>
      </c>
      <c r="AD833" s="8" t="s">
        <v>74</v>
      </c>
      <c r="AF833" s="13"/>
      <c r="AG833" s="8" t="s">
        <v>74</v>
      </c>
      <c r="AI833" s="13"/>
      <c r="AJ833" t="s">
        <v>74</v>
      </c>
      <c r="AK833" t="s">
        <v>74</v>
      </c>
      <c r="AO833" t="s">
        <v>74</v>
      </c>
      <c r="AP833" t="s">
        <v>93</v>
      </c>
      <c r="AQ833" t="s">
        <v>74</v>
      </c>
      <c r="AR833" t="s">
        <v>67</v>
      </c>
      <c r="AT833"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0.28928571428571426</v>
      </c>
    </row>
    <row r="834" spans="1:46" x14ac:dyDescent="0.3">
      <c r="A834" s="715">
        <v>366625</v>
      </c>
      <c r="B834" s="715" t="s">
        <v>68</v>
      </c>
      <c r="C834" s="716" t="s">
        <v>69</v>
      </c>
      <c r="D834" s="748" t="s">
        <v>70</v>
      </c>
      <c r="E834" s="707"/>
      <c r="F834" s="707"/>
      <c r="G834" s="6"/>
      <c r="H834" s="6"/>
      <c r="I834" s="6" t="s">
        <v>157</v>
      </c>
      <c r="J834" s="4" t="s">
        <v>202</v>
      </c>
      <c r="K834" s="511">
        <v>46024</v>
      </c>
      <c r="L834" s="8" t="s">
        <v>75</v>
      </c>
      <c r="M834" t="s">
        <v>74</v>
      </c>
      <c r="N834" t="s">
        <v>74</v>
      </c>
      <c r="O834" s="9"/>
      <c r="P834" s="8"/>
      <c r="S834" s="9"/>
      <c r="U834" s="8" t="s">
        <v>67</v>
      </c>
      <c r="V834" t="s">
        <v>67</v>
      </c>
      <c r="W834" s="9" t="s">
        <v>67</v>
      </c>
      <c r="AD834" s="8" t="s">
        <v>74</v>
      </c>
      <c r="AF834" s="13"/>
      <c r="AG834" s="8" t="s">
        <v>74</v>
      </c>
      <c r="AI834" s="13"/>
      <c r="AJ834" t="s">
        <v>74</v>
      </c>
      <c r="AK834" t="s">
        <v>74</v>
      </c>
      <c r="AO834" t="s">
        <v>74</v>
      </c>
      <c r="AP834" t="s">
        <v>93</v>
      </c>
      <c r="AQ834" t="s">
        <v>74</v>
      </c>
      <c r="AR834" t="s">
        <v>93</v>
      </c>
      <c r="AT834"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0.28928571428571426</v>
      </c>
    </row>
    <row r="835" spans="1:46" x14ac:dyDescent="0.3">
      <c r="A835" s="715">
        <v>366725</v>
      </c>
      <c r="B835" s="715" t="s">
        <v>68</v>
      </c>
      <c r="C835" s="716" t="s">
        <v>90</v>
      </c>
      <c r="D835" s="748" t="s">
        <v>111</v>
      </c>
      <c r="E835" s="707"/>
      <c r="F835" s="707"/>
      <c r="G835" s="6"/>
      <c r="H835" s="6"/>
      <c r="I835" s="533" t="s">
        <v>170</v>
      </c>
      <c r="J835" s="4"/>
      <c r="K835" s="4"/>
      <c r="L835" s="8"/>
      <c r="O835" s="9"/>
      <c r="P835" s="8"/>
      <c r="S835" s="9"/>
      <c r="U835" s="8"/>
      <c r="W835" s="9"/>
      <c r="AD835" s="8"/>
      <c r="AF835" s="13"/>
      <c r="AG835" s="8"/>
      <c r="AI835" s="13"/>
      <c r="AT835"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836" spans="1:46" x14ac:dyDescent="0.3">
      <c r="A836" s="715">
        <v>366825</v>
      </c>
      <c r="B836" s="715" t="s">
        <v>68</v>
      </c>
      <c r="C836" s="716" t="s">
        <v>86</v>
      </c>
      <c r="D836" s="748" t="s">
        <v>78</v>
      </c>
      <c r="E836" s="707"/>
      <c r="F836" s="707"/>
      <c r="G836" s="6"/>
      <c r="H836" s="6"/>
      <c r="I836" s="533" t="s">
        <v>170</v>
      </c>
      <c r="J836" s="4"/>
      <c r="K836" s="4"/>
      <c r="L836" s="8"/>
      <c r="O836" s="9"/>
      <c r="P836" s="8"/>
      <c r="S836" s="9"/>
      <c r="U836" s="8"/>
      <c r="W836" s="9"/>
      <c r="AD836" s="8"/>
      <c r="AF836" s="13"/>
      <c r="AG836" s="8"/>
      <c r="AI836" s="13"/>
      <c r="AT836"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837" spans="1:46" x14ac:dyDescent="0.3">
      <c r="A837" s="715">
        <v>366925</v>
      </c>
      <c r="B837" s="715" t="s">
        <v>68</v>
      </c>
      <c r="C837" s="716" t="s">
        <v>86</v>
      </c>
      <c r="D837" s="748" t="s">
        <v>78</v>
      </c>
      <c r="E837" s="707"/>
      <c r="F837" s="707"/>
      <c r="G837" s="6"/>
      <c r="H837" s="6"/>
      <c r="I837" s="533" t="s">
        <v>170</v>
      </c>
      <c r="J837" s="4"/>
      <c r="K837" s="4"/>
      <c r="L837" s="8"/>
      <c r="O837" s="9"/>
      <c r="P837" s="8"/>
      <c r="S837" s="9"/>
      <c r="U837" s="8"/>
      <c r="W837" s="9"/>
      <c r="AD837" s="8"/>
      <c r="AF837" s="13"/>
      <c r="AG837" s="8"/>
      <c r="AI837" s="13"/>
      <c r="AT837"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838" spans="1:46" x14ac:dyDescent="0.3">
      <c r="A838" s="715">
        <v>367025</v>
      </c>
      <c r="B838" s="715" t="s">
        <v>68</v>
      </c>
      <c r="C838" s="716" t="s">
        <v>63</v>
      </c>
      <c r="D838" s="748" t="s">
        <v>271</v>
      </c>
      <c r="E838" s="707"/>
      <c r="F838" s="707"/>
      <c r="G838" s="6"/>
      <c r="H838" s="6"/>
      <c r="I838" s="533" t="s">
        <v>170</v>
      </c>
      <c r="J838" s="4"/>
      <c r="K838" s="4"/>
      <c r="L838" s="8"/>
      <c r="O838" s="9"/>
      <c r="P838" s="8"/>
      <c r="S838" s="9"/>
      <c r="U838" s="8"/>
      <c r="W838" s="9"/>
      <c r="AD838" s="8"/>
      <c r="AF838" s="13"/>
      <c r="AG838" s="8"/>
      <c r="AI838" s="13"/>
      <c r="AT838"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839" spans="1:46" x14ac:dyDescent="0.3">
      <c r="A839" s="715">
        <v>367125</v>
      </c>
      <c r="B839" s="715" t="s">
        <v>68</v>
      </c>
      <c r="C839" s="716" t="s">
        <v>82</v>
      </c>
      <c r="D839" s="748" t="s">
        <v>83</v>
      </c>
      <c r="E839" s="707"/>
      <c r="F839" s="707"/>
      <c r="G839" s="6"/>
      <c r="H839" s="6"/>
      <c r="I839" s="6" t="s">
        <v>157</v>
      </c>
      <c r="J839" s="4" t="s">
        <v>134</v>
      </c>
      <c r="K839" s="584">
        <v>46024</v>
      </c>
      <c r="L839" s="8" t="s">
        <v>74</v>
      </c>
      <c r="M839" t="s">
        <v>74</v>
      </c>
      <c r="N839" t="s">
        <v>74</v>
      </c>
      <c r="O839" s="9"/>
      <c r="P839" s="8" t="s">
        <v>93</v>
      </c>
      <c r="Q839" t="s">
        <v>74</v>
      </c>
      <c r="R839" t="s">
        <v>74</v>
      </c>
      <c r="S839" s="9" t="s">
        <v>74</v>
      </c>
      <c r="U839" s="8" t="s">
        <v>74</v>
      </c>
      <c r="V839" t="s">
        <v>74</v>
      </c>
      <c r="W839" s="9"/>
      <c r="X839" t="s">
        <v>67</v>
      </c>
      <c r="Y839" t="s">
        <v>74</v>
      </c>
      <c r="Z839" t="s">
        <v>74</v>
      </c>
      <c r="AA839" t="s">
        <v>74</v>
      </c>
      <c r="AB839" t="s">
        <v>74</v>
      </c>
      <c r="AD839" s="8" t="s">
        <v>74</v>
      </c>
      <c r="AF839" s="13"/>
      <c r="AG839" s="8" t="s">
        <v>74</v>
      </c>
      <c r="AH839" t="s">
        <v>75</v>
      </c>
      <c r="AI839" s="13"/>
      <c r="AJ839" t="s">
        <v>74</v>
      </c>
      <c r="AK839" t="s">
        <v>74</v>
      </c>
      <c r="AT839"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8.1578947368421056E-2</v>
      </c>
    </row>
    <row r="840" spans="1:46" x14ac:dyDescent="0.3">
      <c r="A840" s="715">
        <v>367225</v>
      </c>
      <c r="B840" s="715" t="s">
        <v>68</v>
      </c>
      <c r="C840" s="716" t="s">
        <v>121</v>
      </c>
      <c r="D840" s="748" t="s">
        <v>222</v>
      </c>
      <c r="E840" s="707"/>
      <c r="F840" s="707"/>
      <c r="G840" s="6"/>
      <c r="H840" s="6"/>
      <c r="I840" s="533" t="s">
        <v>170</v>
      </c>
      <c r="J840" s="4"/>
      <c r="K840" s="4"/>
      <c r="L840" s="8"/>
      <c r="O840" s="9"/>
      <c r="P840" s="8"/>
      <c r="S840" s="9"/>
      <c r="U840" s="8"/>
      <c r="W840" s="9"/>
      <c r="AD840" s="8"/>
      <c r="AF840" s="13"/>
      <c r="AG840" s="8"/>
      <c r="AI840" s="13"/>
      <c r="AT840"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841" spans="1:46" x14ac:dyDescent="0.3">
      <c r="A841" s="715">
        <v>367325</v>
      </c>
      <c r="B841" s="715" t="s">
        <v>68</v>
      </c>
      <c r="C841" s="716" t="s">
        <v>90</v>
      </c>
      <c r="D841" s="748" t="s">
        <v>81</v>
      </c>
      <c r="E841" s="707"/>
      <c r="F841" s="707"/>
      <c r="G841" s="6"/>
      <c r="H841" s="6"/>
      <c r="I841" s="533" t="s">
        <v>170</v>
      </c>
      <c r="J841" s="4"/>
      <c r="K841" s="4"/>
      <c r="L841" s="8"/>
      <c r="O841" s="9"/>
      <c r="P841" s="8"/>
      <c r="S841" s="9"/>
      <c r="U841" s="8"/>
      <c r="W841" s="9"/>
      <c r="AD841" s="8"/>
      <c r="AF841" s="13"/>
      <c r="AG841" s="8"/>
      <c r="AI841" s="13"/>
      <c r="AT841"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842" spans="1:46" x14ac:dyDescent="0.3">
      <c r="A842" s="715">
        <v>367425</v>
      </c>
      <c r="B842" s="715" t="s">
        <v>68</v>
      </c>
      <c r="C842" s="716" t="s">
        <v>90</v>
      </c>
      <c r="D842" s="748" t="s">
        <v>81</v>
      </c>
      <c r="E842" s="707"/>
      <c r="F842" s="707"/>
      <c r="G842" s="6"/>
      <c r="H842" s="6"/>
      <c r="I842" s="533" t="s">
        <v>170</v>
      </c>
      <c r="J842" s="4"/>
      <c r="K842" s="4"/>
      <c r="L842" s="8"/>
      <c r="O842" s="9"/>
      <c r="P842" s="8"/>
      <c r="S842" s="9"/>
      <c r="U842" s="8"/>
      <c r="W842" s="9"/>
      <c r="AD842" s="8"/>
      <c r="AF842" s="13"/>
      <c r="AG842" s="8"/>
      <c r="AI842" s="13"/>
      <c r="AT842"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843" spans="1:46" x14ac:dyDescent="0.3">
      <c r="A843" s="715">
        <v>367525</v>
      </c>
      <c r="B843" s="715" t="s">
        <v>68</v>
      </c>
      <c r="C843" s="716" t="s">
        <v>80</v>
      </c>
      <c r="D843" s="748" t="s">
        <v>87</v>
      </c>
      <c r="E843" s="707"/>
      <c r="F843" s="707"/>
      <c r="G843" s="6"/>
      <c r="H843" s="6"/>
      <c r="I843" s="533" t="s">
        <v>170</v>
      </c>
      <c r="J843" s="4"/>
      <c r="K843" s="4"/>
      <c r="L843" s="8"/>
      <c r="O843" s="9"/>
      <c r="P843" s="8"/>
      <c r="S843" s="9"/>
      <c r="U843" s="8"/>
      <c r="W843" s="9"/>
      <c r="AD843" s="8"/>
      <c r="AF843" s="13"/>
      <c r="AG843" s="8"/>
      <c r="AI843" s="13"/>
      <c r="AT843"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844" spans="1:46" x14ac:dyDescent="0.3">
      <c r="A844" s="715">
        <v>367625</v>
      </c>
      <c r="B844" s="715" t="s">
        <v>68</v>
      </c>
      <c r="C844" s="716" t="s">
        <v>80</v>
      </c>
      <c r="D844" s="748" t="s">
        <v>87</v>
      </c>
      <c r="E844" s="707"/>
      <c r="F844" s="707"/>
      <c r="G844" s="6"/>
      <c r="H844" s="6"/>
      <c r="I844" s="533" t="s">
        <v>170</v>
      </c>
      <c r="J844" s="4"/>
      <c r="K844" s="4"/>
      <c r="L844" s="8"/>
      <c r="O844" s="9"/>
      <c r="P844" s="8"/>
      <c r="S844" s="9"/>
      <c r="U844" s="8"/>
      <c r="W844" s="9"/>
      <c r="AD844" s="8"/>
      <c r="AF844" s="13"/>
      <c r="AG844" s="8"/>
      <c r="AI844" s="13"/>
      <c r="AT844"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845" spans="1:46" x14ac:dyDescent="0.3">
      <c r="A845" s="715">
        <v>367725</v>
      </c>
      <c r="B845" s="715" t="s">
        <v>68</v>
      </c>
      <c r="C845" s="716" t="s">
        <v>101</v>
      </c>
      <c r="D845" s="748" t="s">
        <v>102</v>
      </c>
      <c r="E845" s="707"/>
      <c r="F845" s="707"/>
      <c r="G845" s="6"/>
      <c r="H845" s="6"/>
      <c r="I845" s="6" t="s">
        <v>157</v>
      </c>
      <c r="J845" s="4" t="s">
        <v>202</v>
      </c>
      <c r="K845" s="511">
        <v>46027</v>
      </c>
      <c r="L845" s="8" t="s">
        <v>75</v>
      </c>
      <c r="M845" t="s">
        <v>74</v>
      </c>
      <c r="N845" t="s">
        <v>74</v>
      </c>
      <c r="O845" s="9"/>
      <c r="P845" s="8"/>
      <c r="S845" s="9"/>
      <c r="U845" s="8" t="s">
        <v>75</v>
      </c>
      <c r="V845" t="s">
        <v>74</v>
      </c>
      <c r="W845" s="9" t="s">
        <v>93</v>
      </c>
      <c r="AD845" s="8" t="s">
        <v>74</v>
      </c>
      <c r="AF845" s="13"/>
      <c r="AG845" s="8" t="s">
        <v>74</v>
      </c>
      <c r="AI845" s="13"/>
      <c r="AJ845" t="s">
        <v>74</v>
      </c>
      <c r="AK845" t="s">
        <v>74</v>
      </c>
      <c r="AT845"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0.06</v>
      </c>
    </row>
    <row r="846" spans="1:46" x14ac:dyDescent="0.3">
      <c r="A846" s="715">
        <v>367825</v>
      </c>
      <c r="B846" s="715" t="s">
        <v>68</v>
      </c>
      <c r="C846" s="716" t="s">
        <v>161</v>
      </c>
      <c r="D846" s="713" t="s">
        <v>111</v>
      </c>
      <c r="E846" s="707"/>
      <c r="F846" s="707"/>
      <c r="G846" s="6"/>
      <c r="H846" s="6"/>
      <c r="I846" s="6" t="s">
        <v>157</v>
      </c>
      <c r="J846" s="4" t="s">
        <v>134</v>
      </c>
      <c r="K846" s="511">
        <v>46386</v>
      </c>
      <c r="L846" s="8"/>
      <c r="O846" s="9"/>
      <c r="P846" s="8"/>
      <c r="S846" s="9"/>
      <c r="U846" s="8"/>
      <c r="W846" s="9"/>
      <c r="AD846" s="8"/>
      <c r="AF846" s="13"/>
      <c r="AG846" s="8"/>
      <c r="AI846" s="13"/>
      <c r="AT846"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847" spans="1:46" x14ac:dyDescent="0.3">
      <c r="A847" s="718">
        <v>367925</v>
      </c>
      <c r="B847" s="718" t="s">
        <v>68</v>
      </c>
      <c r="C847" s="719" t="s">
        <v>161</v>
      </c>
      <c r="D847" s="713" t="s">
        <v>111</v>
      </c>
      <c r="E847" s="52"/>
      <c r="F847" s="52"/>
      <c r="G847" s="340"/>
      <c r="H847" s="340"/>
      <c r="I847" s="6" t="s">
        <v>157</v>
      </c>
      <c r="J847" s="4" t="s">
        <v>134</v>
      </c>
      <c r="K847" s="511">
        <v>46386</v>
      </c>
      <c r="L847" s="8"/>
      <c r="O847" s="9"/>
      <c r="P847" s="8"/>
      <c r="S847" s="9"/>
      <c r="U847" s="8"/>
      <c r="W847" s="9"/>
      <c r="AD847" s="8"/>
      <c r="AF847" s="13"/>
      <c r="AG847" s="8"/>
      <c r="AI847" s="13"/>
      <c r="AT847"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848" spans="1:46" x14ac:dyDescent="0.3">
      <c r="A848" s="715">
        <v>368025</v>
      </c>
      <c r="B848" s="715" t="s">
        <v>64</v>
      </c>
      <c r="C848" s="716" t="s">
        <v>3652</v>
      </c>
      <c r="D848" s="748" t="s">
        <v>73</v>
      </c>
      <c r="E848" s="707"/>
      <c r="F848" s="707"/>
      <c r="G848" s="6"/>
      <c r="H848" s="6"/>
      <c r="I848" s="6" t="s">
        <v>157</v>
      </c>
      <c r="J848" s="4" t="s">
        <v>134</v>
      </c>
      <c r="K848" s="584">
        <v>46030</v>
      </c>
      <c r="L848" s="8"/>
      <c r="N848" t="s">
        <v>67</v>
      </c>
      <c r="O848" s="9"/>
      <c r="P848" s="8"/>
      <c r="S848" s="9"/>
      <c r="U848" s="8"/>
      <c r="W848" s="9" t="s">
        <v>93</v>
      </c>
      <c r="AD848" s="8" t="s">
        <v>74</v>
      </c>
      <c r="AF848" s="13"/>
      <c r="AG848" s="8" t="s">
        <v>74</v>
      </c>
      <c r="AI848" s="13"/>
      <c r="AJ848" t="s">
        <v>74</v>
      </c>
      <c r="AK848" t="s">
        <v>74</v>
      </c>
      <c r="AL848" t="s">
        <v>3708</v>
      </c>
      <c r="AT848"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0.25</v>
      </c>
    </row>
    <row r="849" spans="1:46" x14ac:dyDescent="0.3">
      <c r="A849" s="715">
        <v>368125</v>
      </c>
      <c r="B849" s="715" t="s">
        <v>64</v>
      </c>
      <c r="C849" s="716" t="s">
        <v>86</v>
      </c>
      <c r="D849" s="748" t="s">
        <v>160</v>
      </c>
      <c r="E849" s="707"/>
      <c r="F849" s="707"/>
      <c r="G849" s="6"/>
      <c r="H849" s="6"/>
      <c r="I849" s="6" t="s">
        <v>157</v>
      </c>
      <c r="J849" s="4" t="s">
        <v>134</v>
      </c>
      <c r="K849" s="584">
        <v>46035</v>
      </c>
      <c r="L849" s="8" t="s">
        <v>67</v>
      </c>
      <c r="M849" t="s">
        <v>75</v>
      </c>
      <c r="N849" t="s">
        <v>74</v>
      </c>
      <c r="O849" s="9"/>
      <c r="P849" s="8"/>
      <c r="S849" s="9"/>
      <c r="U849" s="8" t="s">
        <v>67</v>
      </c>
      <c r="V849" t="s">
        <v>74</v>
      </c>
      <c r="W849" s="9" t="s">
        <v>93</v>
      </c>
      <c r="AD849" s="8" t="s">
        <v>74</v>
      </c>
      <c r="AF849" s="13"/>
      <c r="AG849" s="8" t="s">
        <v>74</v>
      </c>
      <c r="AH849" t="s">
        <v>75</v>
      </c>
      <c r="AI849" s="13"/>
      <c r="AJ849" t="s">
        <v>74</v>
      </c>
      <c r="AK849" t="s">
        <v>74</v>
      </c>
      <c r="AT849"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0.23636363636363636</v>
      </c>
    </row>
    <row r="850" spans="1:46" x14ac:dyDescent="0.3">
      <c r="A850" s="715">
        <v>368225</v>
      </c>
      <c r="B850" s="715" t="s">
        <v>64</v>
      </c>
      <c r="C850" s="716" t="s">
        <v>3653</v>
      </c>
      <c r="D850" s="748">
        <v>24</v>
      </c>
      <c r="E850" s="707"/>
      <c r="F850" s="707"/>
      <c r="G850" s="6"/>
      <c r="H850" s="6"/>
      <c r="I850" s="6" t="s">
        <v>157</v>
      </c>
      <c r="J850" s="4" t="s">
        <v>134</v>
      </c>
      <c r="K850" s="4" t="s">
        <v>3779</v>
      </c>
      <c r="L850" s="8" t="s">
        <v>74</v>
      </c>
      <c r="M850" t="s">
        <v>74</v>
      </c>
      <c r="N850" t="s">
        <v>74</v>
      </c>
      <c r="O850" s="9" t="s">
        <v>74</v>
      </c>
      <c r="P850" s="8" t="s">
        <v>67</v>
      </c>
      <c r="Q850" t="s">
        <v>74</v>
      </c>
      <c r="R850" t="s">
        <v>74</v>
      </c>
      <c r="S850" s="9" t="s">
        <v>74</v>
      </c>
      <c r="U850" s="8" t="s">
        <v>74</v>
      </c>
      <c r="V850" t="s">
        <v>74</v>
      </c>
      <c r="W850" s="9"/>
      <c r="X850" t="s">
        <v>67</v>
      </c>
      <c r="Y850" t="s">
        <v>67</v>
      </c>
      <c r="Z850" t="s">
        <v>67</v>
      </c>
      <c r="AA850" t="s">
        <v>75</v>
      </c>
      <c r="AB850" t="s">
        <v>74</v>
      </c>
      <c r="AD850" s="8"/>
      <c r="AF850" s="13" t="s">
        <v>67</v>
      </c>
      <c r="AG850" s="8"/>
      <c r="AI850" s="13" t="s">
        <v>67</v>
      </c>
      <c r="AJ850" t="s">
        <v>74</v>
      </c>
      <c r="AK850" t="s">
        <v>74</v>
      </c>
      <c r="AT850"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0.31842105263157894</v>
      </c>
    </row>
    <row r="851" spans="1:46" x14ac:dyDescent="0.3">
      <c r="A851" s="715">
        <v>368325</v>
      </c>
      <c r="B851" s="715" t="s">
        <v>64</v>
      </c>
      <c r="C851" s="716" t="s">
        <v>107</v>
      </c>
      <c r="D851" s="748" t="s">
        <v>218</v>
      </c>
      <c r="E851" s="707"/>
      <c r="F851" s="707"/>
      <c r="G851" s="6"/>
      <c r="H851" s="6"/>
      <c r="I851" s="6" t="s">
        <v>157</v>
      </c>
      <c r="J851" s="4" t="s">
        <v>134</v>
      </c>
      <c r="K851" s="584">
        <v>46029</v>
      </c>
      <c r="L851" s="8" t="s">
        <v>75</v>
      </c>
      <c r="M851" t="s">
        <v>74</v>
      </c>
      <c r="N851" t="s">
        <v>74</v>
      </c>
      <c r="O851" s="9"/>
      <c r="P851" s="8"/>
      <c r="S851" s="9"/>
      <c r="U851" s="8" t="s">
        <v>67</v>
      </c>
      <c r="V851" t="s">
        <v>74</v>
      </c>
      <c r="W851" s="9" t="s">
        <v>93</v>
      </c>
      <c r="AD851" s="8" t="s">
        <v>74</v>
      </c>
      <c r="AF851" s="13"/>
      <c r="AG851" s="8" t="s">
        <v>74</v>
      </c>
      <c r="AI851" s="13"/>
      <c r="AJ851" t="s">
        <v>74</v>
      </c>
      <c r="AK851" t="s">
        <v>74</v>
      </c>
      <c r="AT851"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0.155</v>
      </c>
    </row>
    <row r="852" spans="1:46" x14ac:dyDescent="0.3">
      <c r="A852" s="715">
        <v>368425</v>
      </c>
      <c r="B852" s="715" t="s">
        <v>64</v>
      </c>
      <c r="C852" s="716" t="s">
        <v>84</v>
      </c>
      <c r="D852" s="748" t="s">
        <v>116</v>
      </c>
      <c r="E852" s="707"/>
      <c r="F852" s="707"/>
      <c r="G852" s="6"/>
      <c r="H852" s="6"/>
      <c r="I852" s="6" t="s">
        <v>157</v>
      </c>
      <c r="J852" s="4" t="s">
        <v>134</v>
      </c>
      <c r="K852" s="584">
        <v>46027</v>
      </c>
      <c r="L852" s="8" t="s">
        <v>67</v>
      </c>
      <c r="M852" t="s">
        <v>74</v>
      </c>
      <c r="N852" t="s">
        <v>74</v>
      </c>
      <c r="O852" s="9" t="s">
        <v>74</v>
      </c>
      <c r="P852" s="8"/>
      <c r="S852" s="9"/>
      <c r="T852" t="s">
        <v>93</v>
      </c>
      <c r="U852" s="8" t="s">
        <v>67</v>
      </c>
      <c r="V852" t="s">
        <v>93</v>
      </c>
      <c r="W852" s="444"/>
      <c r="X852" t="s">
        <v>67</v>
      </c>
      <c r="Y852" t="s">
        <v>67</v>
      </c>
      <c r="Z852" t="s">
        <v>67</v>
      </c>
      <c r="AA852" t="s">
        <v>67</v>
      </c>
      <c r="AB852" t="s">
        <v>75</v>
      </c>
      <c r="AD852" s="8" t="s">
        <v>74</v>
      </c>
      <c r="AE852" t="s">
        <v>74</v>
      </c>
      <c r="AF852" s="13"/>
      <c r="AG852" s="8" t="s">
        <v>74</v>
      </c>
      <c r="AI852" s="13"/>
      <c r="AJ852" t="s">
        <v>74</v>
      </c>
      <c r="AK852" t="s">
        <v>74</v>
      </c>
      <c r="AT852"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0.41470588235294115</v>
      </c>
    </row>
    <row r="853" spans="1:46" x14ac:dyDescent="0.3">
      <c r="A853" s="715">
        <v>368525</v>
      </c>
      <c r="B853" s="715" t="s">
        <v>64</v>
      </c>
      <c r="C853" s="716" t="s">
        <v>84</v>
      </c>
      <c r="D853" s="748" t="s">
        <v>87</v>
      </c>
      <c r="E853" s="707"/>
      <c r="F853" s="707"/>
      <c r="G853" s="6"/>
      <c r="H853" s="6"/>
      <c r="I853" s="6" t="s">
        <v>157</v>
      </c>
      <c r="J853" s="4" t="s">
        <v>134</v>
      </c>
      <c r="K853" s="511">
        <v>46027</v>
      </c>
      <c r="L853" s="8" t="s">
        <v>74</v>
      </c>
      <c r="M853" t="s">
        <v>74</v>
      </c>
      <c r="N853" t="s">
        <v>74</v>
      </c>
      <c r="O853" s="9" t="s">
        <v>74</v>
      </c>
      <c r="P853" s="8" t="s">
        <v>67</v>
      </c>
      <c r="Q853" t="s">
        <v>67</v>
      </c>
      <c r="R853" t="s">
        <v>74</v>
      </c>
      <c r="S853" s="9" t="s">
        <v>93</v>
      </c>
      <c r="T853" t="s">
        <v>93</v>
      </c>
      <c r="U853" s="8" t="s">
        <v>67</v>
      </c>
      <c r="V853" t="s">
        <v>67</v>
      </c>
      <c r="W853" s="444"/>
      <c r="X853" t="s">
        <v>67</v>
      </c>
      <c r="Y853" t="s">
        <v>67</v>
      </c>
      <c r="Z853" t="s">
        <v>67</v>
      </c>
      <c r="AA853" t="s">
        <v>67</v>
      </c>
      <c r="AB853" t="s">
        <v>67</v>
      </c>
      <c r="AD853" s="8" t="s">
        <v>74</v>
      </c>
      <c r="AE853" t="s">
        <v>74</v>
      </c>
      <c r="AF853" s="13"/>
      <c r="AG853" s="8" t="s">
        <v>74</v>
      </c>
      <c r="AI853" s="13"/>
      <c r="AJ853" t="s">
        <v>74</v>
      </c>
      <c r="AK853" t="s">
        <v>74</v>
      </c>
      <c r="AT853"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0.47619047619047616</v>
      </c>
    </row>
    <row r="854" spans="1:46" x14ac:dyDescent="0.3">
      <c r="A854" s="718">
        <v>368625</v>
      </c>
      <c r="B854" s="718" t="s">
        <v>64</v>
      </c>
      <c r="C854" s="719" t="s">
        <v>69</v>
      </c>
      <c r="D854" s="748" t="s">
        <v>160</v>
      </c>
      <c r="E854" s="52"/>
      <c r="F854" s="52"/>
      <c r="G854" s="340"/>
      <c r="H854" s="340"/>
      <c r="I854" s="6" t="s">
        <v>157</v>
      </c>
      <c r="J854" s="4"/>
      <c r="K854" s="4"/>
      <c r="L854" s="8"/>
      <c r="O854" s="9"/>
      <c r="P854" s="8"/>
      <c r="S854" s="9"/>
      <c r="U854" s="8" t="s">
        <v>67</v>
      </c>
      <c r="V854" t="s">
        <v>67</v>
      </c>
      <c r="W854" s="9" t="s">
        <v>93</v>
      </c>
      <c r="AD854" s="8"/>
      <c r="AF854" s="13"/>
      <c r="AG854" s="8"/>
      <c r="AI854" s="13"/>
      <c r="AO854" t="s">
        <v>74</v>
      </c>
      <c r="AP854" t="s">
        <v>93</v>
      </c>
      <c r="AT854"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0.6</v>
      </c>
    </row>
    <row r="855" spans="1:46" x14ac:dyDescent="0.3">
      <c r="A855" s="715">
        <v>368726</v>
      </c>
      <c r="B855" s="715" t="s">
        <v>68</v>
      </c>
      <c r="C855" s="716" t="s">
        <v>65</v>
      </c>
      <c r="D855" s="713" t="s">
        <v>70</v>
      </c>
      <c r="E855" s="707"/>
      <c r="F855" s="707"/>
      <c r="G855" s="6"/>
      <c r="H855" s="6"/>
      <c r="I855" s="6" t="s">
        <v>157</v>
      </c>
      <c r="J855" s="4" t="s">
        <v>134</v>
      </c>
      <c r="K855" s="584">
        <v>46034</v>
      </c>
      <c r="L855" s="8" t="s">
        <v>67</v>
      </c>
      <c r="M855" t="s">
        <v>67</v>
      </c>
      <c r="N855" t="s">
        <v>74</v>
      </c>
      <c r="O855" s="9"/>
      <c r="P855" s="8" t="s">
        <v>75</v>
      </c>
      <c r="Q855" t="s">
        <v>74</v>
      </c>
      <c r="R855" t="s">
        <v>74</v>
      </c>
      <c r="S855" s="9" t="s">
        <v>74</v>
      </c>
      <c r="U855" s="8" t="s">
        <v>67</v>
      </c>
      <c r="V855" t="s">
        <v>74</v>
      </c>
      <c r="W855" s="9" t="s">
        <v>93</v>
      </c>
      <c r="AD855" s="8" t="s">
        <v>74</v>
      </c>
      <c r="AF855" s="13"/>
      <c r="AG855" s="8" t="s">
        <v>74</v>
      </c>
      <c r="AI855" s="13"/>
      <c r="AJ855" t="s">
        <v>74</v>
      </c>
      <c r="AK855" t="s">
        <v>74</v>
      </c>
      <c r="AT855"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0.25357142857142856</v>
      </c>
    </row>
    <row r="856" spans="1:46" x14ac:dyDescent="0.3">
      <c r="A856" s="715">
        <v>368826</v>
      </c>
      <c r="B856" s="715" t="s">
        <v>68</v>
      </c>
      <c r="C856" s="716" t="s">
        <v>65</v>
      </c>
      <c r="D856" s="713" t="s">
        <v>3043</v>
      </c>
      <c r="E856" s="707"/>
      <c r="F856" s="707"/>
      <c r="G856" s="6"/>
      <c r="H856" s="6"/>
      <c r="I856" s="6" t="s">
        <v>157</v>
      </c>
      <c r="J856" s="4" t="s">
        <v>134</v>
      </c>
      <c r="K856" s="584">
        <v>46029</v>
      </c>
      <c r="L856" s="8" t="s">
        <v>75</v>
      </c>
      <c r="M856" t="s">
        <v>74</v>
      </c>
      <c r="N856" t="s">
        <v>74</v>
      </c>
      <c r="O856" s="9"/>
      <c r="P856" s="8"/>
      <c r="S856" s="9"/>
      <c r="U856" s="8" t="s">
        <v>67</v>
      </c>
      <c r="V856" t="s">
        <v>67</v>
      </c>
      <c r="W856" s="9" t="s">
        <v>93</v>
      </c>
      <c r="AD856" s="8" t="s">
        <v>74</v>
      </c>
      <c r="AF856" s="13"/>
      <c r="AG856" s="8" t="s">
        <v>74</v>
      </c>
      <c r="AI856" s="13"/>
      <c r="AJ856" t="s">
        <v>74</v>
      </c>
      <c r="AK856" t="s">
        <v>74</v>
      </c>
      <c r="AT856"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0.255</v>
      </c>
    </row>
    <row r="857" spans="1:46" x14ac:dyDescent="0.3">
      <c r="A857" s="718">
        <v>368926</v>
      </c>
      <c r="B857" s="718" t="s">
        <v>68</v>
      </c>
      <c r="C857" s="719" t="s">
        <v>65</v>
      </c>
      <c r="D857" s="713" t="s">
        <v>3043</v>
      </c>
      <c r="E857" s="52"/>
      <c r="F857" s="52"/>
      <c r="G857" s="340"/>
      <c r="H857" s="340"/>
      <c r="I857" s="6" t="s">
        <v>157</v>
      </c>
      <c r="J857" s="4" t="s">
        <v>134</v>
      </c>
      <c r="K857" s="584">
        <v>46029</v>
      </c>
      <c r="L857" s="8" t="s">
        <v>67</v>
      </c>
      <c r="M857" t="s">
        <v>67</v>
      </c>
      <c r="N857" t="s">
        <v>74</v>
      </c>
      <c r="O857" s="9"/>
      <c r="P857" s="8"/>
      <c r="S857" s="9"/>
      <c r="U857" s="8" t="s">
        <v>67</v>
      </c>
      <c r="V857" t="s">
        <v>74</v>
      </c>
      <c r="W857" s="9" t="s">
        <v>93</v>
      </c>
      <c r="AD857" s="8" t="s">
        <v>74</v>
      </c>
      <c r="AF857" s="13"/>
      <c r="AG857" s="8" t="s">
        <v>74</v>
      </c>
      <c r="AI857" s="13"/>
      <c r="AJ857" t="s">
        <v>74</v>
      </c>
      <c r="AK857" t="s">
        <v>74</v>
      </c>
      <c r="AT857"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0.35</v>
      </c>
    </row>
    <row r="858" spans="1:46" x14ac:dyDescent="0.3">
      <c r="A858" s="766">
        <v>369026</v>
      </c>
      <c r="B858" s="766" t="s">
        <v>64</v>
      </c>
      <c r="C858" s="717" t="s">
        <v>84</v>
      </c>
      <c r="D858" s="762" t="s">
        <v>81</v>
      </c>
      <c r="E858" s="707"/>
      <c r="F858" s="707"/>
      <c r="G858" s="6"/>
      <c r="H858" s="6"/>
      <c r="I858" s="6" t="s">
        <v>157</v>
      </c>
      <c r="J858" s="4"/>
      <c r="K858" s="4"/>
      <c r="L858" s="8"/>
      <c r="N858" t="s">
        <v>379</v>
      </c>
      <c r="O858" s="9"/>
      <c r="P858" s="8"/>
      <c r="S858" s="9"/>
      <c r="U858" s="8"/>
      <c r="W858" s="9"/>
      <c r="AD858" s="8"/>
      <c r="AF858" s="13"/>
      <c r="AG858" s="8"/>
      <c r="AI858" s="13"/>
      <c r="AT858"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859" spans="1:46" x14ac:dyDescent="0.3">
      <c r="A859" s="766">
        <v>369126</v>
      </c>
      <c r="B859" s="766" t="s">
        <v>64</v>
      </c>
      <c r="C859" s="717" t="s">
        <v>141</v>
      </c>
      <c r="D859" s="763">
        <v>24</v>
      </c>
      <c r="E859" s="707"/>
      <c r="F859" s="707"/>
      <c r="G859" s="6"/>
      <c r="H859" s="6"/>
      <c r="I859" s="6" t="s">
        <v>157</v>
      </c>
      <c r="J859" s="4"/>
      <c r="K859" s="4"/>
      <c r="L859" s="8"/>
      <c r="O859" s="9"/>
      <c r="P859" s="8"/>
      <c r="S859" s="9"/>
      <c r="U859" s="8" t="s">
        <v>75</v>
      </c>
      <c r="W859" s="9"/>
      <c r="AD859" s="8"/>
      <c r="AF859" s="13"/>
      <c r="AG859" s="8"/>
      <c r="AI859" s="13"/>
      <c r="AT859"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0.05</v>
      </c>
    </row>
    <row r="860" spans="1:46" x14ac:dyDescent="0.3">
      <c r="A860" s="766">
        <v>369226</v>
      </c>
      <c r="B860" s="766" t="s">
        <v>64</v>
      </c>
      <c r="C860" s="717" t="s">
        <v>90</v>
      </c>
      <c r="D860" s="763">
        <v>24</v>
      </c>
      <c r="E860" s="707"/>
      <c r="F860" s="707"/>
      <c r="G860" s="6"/>
      <c r="H860" s="6"/>
      <c r="I860" s="6" t="s">
        <v>157</v>
      </c>
      <c r="J860" s="4" t="s">
        <v>211</v>
      </c>
      <c r="K860" s="511">
        <v>46034</v>
      </c>
      <c r="L860" s="8" t="s">
        <v>74</v>
      </c>
      <c r="M860" t="s">
        <v>74</v>
      </c>
      <c r="N860" t="s">
        <v>74</v>
      </c>
      <c r="O860" s="9"/>
      <c r="P860" s="8"/>
      <c r="S860" s="9"/>
      <c r="U860" s="8" t="s">
        <v>67</v>
      </c>
      <c r="V860" t="s">
        <v>75</v>
      </c>
      <c r="W860" s="9" t="s">
        <v>93</v>
      </c>
      <c r="X860" t="s">
        <v>3783</v>
      </c>
      <c r="Y860" t="s">
        <v>3782</v>
      </c>
      <c r="AD860" s="8" t="s">
        <v>74</v>
      </c>
      <c r="AE860" t="s">
        <v>74</v>
      </c>
      <c r="AF860" s="13"/>
      <c r="AG860" s="8" t="s">
        <v>74</v>
      </c>
      <c r="AH860" t="s">
        <v>74</v>
      </c>
      <c r="AI860" s="13"/>
      <c r="AJ860" t="s">
        <v>74</v>
      </c>
      <c r="AK860" t="s">
        <v>74</v>
      </c>
      <c r="AT860"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0.12916666666666668</v>
      </c>
    </row>
    <row r="861" spans="1:46" x14ac:dyDescent="0.3">
      <c r="A861" s="766">
        <v>369326</v>
      </c>
      <c r="B861" s="766" t="s">
        <v>64</v>
      </c>
      <c r="C861" s="717" t="s">
        <v>100</v>
      </c>
      <c r="D861" s="763">
        <v>24</v>
      </c>
      <c r="E861" s="707"/>
      <c r="F861" s="707"/>
      <c r="G861" s="6"/>
      <c r="H861" s="6"/>
      <c r="I861" s="6" t="s">
        <v>157</v>
      </c>
      <c r="J861" s="4" t="s">
        <v>134</v>
      </c>
      <c r="K861" s="584">
        <v>46035</v>
      </c>
      <c r="L861" s="8" t="s">
        <v>74</v>
      </c>
      <c r="M861" t="s">
        <v>74</v>
      </c>
      <c r="N861" t="s">
        <v>74</v>
      </c>
      <c r="O861" s="9"/>
      <c r="P861" s="8"/>
      <c r="S861" s="9"/>
      <c r="U861" s="8"/>
      <c r="W861" s="9" t="s">
        <v>93</v>
      </c>
      <c r="X861" t="s">
        <v>3783</v>
      </c>
      <c r="AD861" s="8" t="s">
        <v>74</v>
      </c>
      <c r="AE861" t="s">
        <v>74</v>
      </c>
      <c r="AF861" s="13"/>
      <c r="AG861" s="8" t="s">
        <v>74</v>
      </c>
      <c r="AI861" s="13"/>
      <c r="AJ861" t="s">
        <v>74</v>
      </c>
      <c r="AK861" t="s">
        <v>74</v>
      </c>
      <c r="AT861"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5.5555555555555552E-2</v>
      </c>
    </row>
    <row r="862" spans="1:46" x14ac:dyDescent="0.3">
      <c r="A862" s="766">
        <v>369426</v>
      </c>
      <c r="B862" s="766" t="s">
        <v>64</v>
      </c>
      <c r="C862" s="717" t="s">
        <v>100</v>
      </c>
      <c r="D862" s="764">
        <v>24</v>
      </c>
      <c r="E862" s="707"/>
      <c r="F862" s="707"/>
      <c r="G862" s="6"/>
      <c r="H862" s="6"/>
      <c r="I862" s="6" t="s">
        <v>157</v>
      </c>
      <c r="J862" s="4" t="s">
        <v>134</v>
      </c>
      <c r="K862" s="584">
        <v>46035</v>
      </c>
      <c r="L862" s="8" t="s">
        <v>74</v>
      </c>
      <c r="M862" t="s">
        <v>74</v>
      </c>
      <c r="N862" t="s">
        <v>74</v>
      </c>
      <c r="O862" s="9"/>
      <c r="P862" s="8"/>
      <c r="S862" s="9"/>
      <c r="U862" s="8"/>
      <c r="W862" s="9" t="s">
        <v>93</v>
      </c>
      <c r="X862" t="s">
        <v>3783</v>
      </c>
      <c r="Y862" t="s">
        <v>109</v>
      </c>
      <c r="AD862" s="8" t="s">
        <v>74</v>
      </c>
      <c r="AE862" t="s">
        <v>74</v>
      </c>
      <c r="AF862" s="13"/>
      <c r="AG862" s="8" t="s">
        <v>74</v>
      </c>
      <c r="AI862" s="13"/>
      <c r="AJ862" t="s">
        <v>74</v>
      </c>
      <c r="AK862" t="s">
        <v>74</v>
      </c>
      <c r="AT862"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5.5555555555555552E-2</v>
      </c>
    </row>
    <row r="863" spans="1:46" x14ac:dyDescent="0.3">
      <c r="A863" s="766">
        <v>369526</v>
      </c>
      <c r="B863" s="766" t="s">
        <v>64</v>
      </c>
      <c r="C863" s="719" t="s">
        <v>69</v>
      </c>
      <c r="D863" s="762" t="s">
        <v>160</v>
      </c>
      <c r="E863" s="707"/>
      <c r="F863" s="707"/>
      <c r="G863" s="6"/>
      <c r="H863" s="6"/>
      <c r="I863" s="6" t="s">
        <v>157</v>
      </c>
      <c r="J863" s="4"/>
      <c r="K863" s="4"/>
      <c r="L863" s="8"/>
      <c r="O863" s="9"/>
      <c r="P863" s="8"/>
      <c r="S863" s="9"/>
      <c r="U863" s="8" t="s">
        <v>67</v>
      </c>
      <c r="V863" t="s">
        <v>67</v>
      </c>
      <c r="W863" s="9" t="s">
        <v>93</v>
      </c>
      <c r="AD863" s="8"/>
      <c r="AF863" s="13"/>
      <c r="AG863" s="8"/>
      <c r="AI863" s="13"/>
      <c r="AO863" t="s">
        <v>74</v>
      </c>
      <c r="AP863" t="s">
        <v>93</v>
      </c>
      <c r="AT863"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0.6</v>
      </c>
    </row>
    <row r="864" spans="1:46" x14ac:dyDescent="0.3">
      <c r="A864" s="766">
        <v>369626</v>
      </c>
      <c r="B864" s="766" t="s">
        <v>64</v>
      </c>
      <c r="C864" s="717" t="s">
        <v>65</v>
      </c>
      <c r="D864" s="763" t="s">
        <v>160</v>
      </c>
      <c r="E864" s="707"/>
      <c r="F864" s="707"/>
      <c r="G864" s="6"/>
      <c r="H864" s="6"/>
      <c r="I864" s="6" t="s">
        <v>157</v>
      </c>
      <c r="J864" s="4" t="s">
        <v>134</v>
      </c>
      <c r="K864" s="511">
        <v>46034</v>
      </c>
      <c r="L864" s="8" t="s">
        <v>75</v>
      </c>
      <c r="M864" t="s">
        <v>74</v>
      </c>
      <c r="N864" t="s">
        <v>74</v>
      </c>
      <c r="O864" s="9"/>
      <c r="P864" s="8" t="s">
        <v>75</v>
      </c>
      <c r="Q864" t="s">
        <v>74</v>
      </c>
      <c r="R864" t="s">
        <v>74</v>
      </c>
      <c r="S864" s="9" t="s">
        <v>74</v>
      </c>
      <c r="U864" s="8" t="s">
        <v>67</v>
      </c>
      <c r="V864" t="s">
        <v>67</v>
      </c>
      <c r="W864" s="9" t="s">
        <v>93</v>
      </c>
      <c r="AD864" s="8" t="s">
        <v>74</v>
      </c>
      <c r="AF864" s="13"/>
      <c r="AG864" s="8" t="s">
        <v>74</v>
      </c>
      <c r="AI864" s="13"/>
      <c r="AJ864" t="s">
        <v>74</v>
      </c>
      <c r="AK864" t="s">
        <v>74</v>
      </c>
      <c r="AT864"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0.18571428571428572</v>
      </c>
    </row>
    <row r="865" spans="1:46" x14ac:dyDescent="0.3">
      <c r="A865" s="766">
        <v>369726</v>
      </c>
      <c r="B865" s="766" t="s">
        <v>64</v>
      </c>
      <c r="C865" s="717" t="s">
        <v>65</v>
      </c>
      <c r="D865" s="763" t="s">
        <v>160</v>
      </c>
      <c r="E865" s="707"/>
      <c r="F865" s="707"/>
      <c r="G865" s="6"/>
      <c r="H865" s="6"/>
      <c r="I865" s="6" t="s">
        <v>157</v>
      </c>
      <c r="J865" s="4" t="s">
        <v>134</v>
      </c>
      <c r="K865" s="584">
        <v>46035</v>
      </c>
      <c r="L865" s="8" t="s">
        <v>67</v>
      </c>
      <c r="M865" t="s">
        <v>67</v>
      </c>
      <c r="N865" t="s">
        <v>74</v>
      </c>
      <c r="O865" s="9"/>
      <c r="P865" s="8"/>
      <c r="S865" s="9"/>
      <c r="U865" s="8" t="s">
        <v>67</v>
      </c>
      <c r="V865" t="s">
        <v>67</v>
      </c>
      <c r="W865" s="9" t="s">
        <v>93</v>
      </c>
      <c r="AD865" s="8" t="s">
        <v>74</v>
      </c>
      <c r="AF865" s="13"/>
      <c r="AG865" s="8" t="s">
        <v>74</v>
      </c>
      <c r="AI865" s="13"/>
      <c r="AJ865" t="s">
        <v>74</v>
      </c>
      <c r="AK865" t="s">
        <v>74</v>
      </c>
      <c r="AT865"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0.45</v>
      </c>
    </row>
    <row r="866" spans="1:46" x14ac:dyDescent="0.3">
      <c r="A866" s="766">
        <v>369826</v>
      </c>
      <c r="B866" s="766" t="s">
        <v>64</v>
      </c>
      <c r="C866" s="717" t="s">
        <v>86</v>
      </c>
      <c r="D866" s="764" t="s">
        <v>94</v>
      </c>
      <c r="E866" s="707"/>
      <c r="F866" s="707"/>
      <c r="G866" s="6"/>
      <c r="H866" s="6"/>
      <c r="I866" s="6" t="s">
        <v>157</v>
      </c>
      <c r="J866" s="4" t="s">
        <v>134</v>
      </c>
      <c r="K866" s="584">
        <v>46035</v>
      </c>
      <c r="L866" s="8" t="s">
        <v>67</v>
      </c>
      <c r="M866" t="s">
        <v>74</v>
      </c>
      <c r="N866" t="s">
        <v>74</v>
      </c>
      <c r="O866" s="9"/>
      <c r="P866" s="8"/>
      <c r="S866" s="9"/>
      <c r="U866" s="8" t="s">
        <v>67</v>
      </c>
      <c r="V866" t="s">
        <v>74</v>
      </c>
      <c r="W866" s="9" t="s">
        <v>93</v>
      </c>
      <c r="X866" t="s">
        <v>3783</v>
      </c>
      <c r="AD866" s="8" t="s">
        <v>74</v>
      </c>
      <c r="AF866" s="13"/>
      <c r="AG866" s="8" t="s">
        <v>74</v>
      </c>
      <c r="AI866" s="13"/>
      <c r="AJ866" t="s">
        <v>74</v>
      </c>
      <c r="AK866" t="s">
        <v>74</v>
      </c>
      <c r="AT866"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0.25</v>
      </c>
    </row>
    <row r="867" spans="1:46" x14ac:dyDescent="0.3">
      <c r="A867" s="19">
        <v>369926</v>
      </c>
      <c r="B867" s="19" t="s">
        <v>68</v>
      </c>
      <c r="C867" s="707" t="s">
        <v>86</v>
      </c>
      <c r="D867" s="765" t="s">
        <v>70</v>
      </c>
      <c r="E867" s="707"/>
      <c r="F867" s="707"/>
      <c r="G867" s="6"/>
      <c r="H867" s="6"/>
      <c r="I867" s="6" t="s">
        <v>157</v>
      </c>
      <c r="J867" s="4" t="s">
        <v>134</v>
      </c>
      <c r="K867" s="584">
        <v>46036</v>
      </c>
      <c r="L867" s="8" t="s">
        <v>67</v>
      </c>
      <c r="M867" t="s">
        <v>67</v>
      </c>
      <c r="N867" t="s">
        <v>74</v>
      </c>
      <c r="O867" s="9"/>
      <c r="P867" s="8"/>
      <c r="S867" s="9"/>
      <c r="U867" s="8" t="s">
        <v>67</v>
      </c>
      <c r="V867" t="s">
        <v>74</v>
      </c>
      <c r="W867" s="9" t="s">
        <v>93</v>
      </c>
      <c r="X867" t="s">
        <v>3783</v>
      </c>
      <c r="AD867" s="8" t="s">
        <v>74</v>
      </c>
      <c r="AF867" s="13"/>
      <c r="AG867" s="8" t="s">
        <v>74</v>
      </c>
      <c r="AI867" s="13"/>
      <c r="AJ867" t="s">
        <v>74</v>
      </c>
      <c r="AK867" t="s">
        <v>74</v>
      </c>
      <c r="AT867"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0.35</v>
      </c>
    </row>
    <row r="868" spans="1:46" x14ac:dyDescent="0.3">
      <c r="A868" s="19">
        <v>370026</v>
      </c>
      <c r="B868" s="19" t="s">
        <v>68</v>
      </c>
      <c r="C868" s="707" t="s">
        <v>86</v>
      </c>
      <c r="D868" s="765" t="s">
        <v>70</v>
      </c>
      <c r="E868" s="707"/>
      <c r="F868" s="707"/>
      <c r="G868" s="6"/>
      <c r="H868" s="6"/>
      <c r="I868" s="6" t="s">
        <v>157</v>
      </c>
      <c r="J868" s="4" t="s">
        <v>134</v>
      </c>
      <c r="K868" s="584">
        <v>46036</v>
      </c>
      <c r="L868" s="8" t="s">
        <v>67</v>
      </c>
      <c r="M868" t="s">
        <v>67</v>
      </c>
      <c r="N868" t="s">
        <v>74</v>
      </c>
      <c r="O868" s="9"/>
      <c r="P868" s="8"/>
      <c r="S868" s="9"/>
      <c r="U868" s="8" t="s">
        <v>67</v>
      </c>
      <c r="V868" t="s">
        <v>74</v>
      </c>
      <c r="W868" s="9" t="s">
        <v>93</v>
      </c>
      <c r="X868" t="s">
        <v>3783</v>
      </c>
      <c r="AD868" s="8" t="s">
        <v>74</v>
      </c>
      <c r="AF868" s="13"/>
      <c r="AG868" s="8" t="s">
        <v>74</v>
      </c>
      <c r="AI868" s="13"/>
      <c r="AJ868" t="s">
        <v>74</v>
      </c>
      <c r="AK868" t="s">
        <v>74</v>
      </c>
      <c r="AT868"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0.35</v>
      </c>
    </row>
    <row r="869" spans="1:46" x14ac:dyDescent="0.3">
      <c r="A869" s="19">
        <v>370126</v>
      </c>
      <c r="B869" s="19" t="s">
        <v>68</v>
      </c>
      <c r="C869" s="707" t="s">
        <v>86</v>
      </c>
      <c r="D869" s="765" t="s">
        <v>70</v>
      </c>
      <c r="E869" s="707"/>
      <c r="F869" s="707"/>
      <c r="G869" s="6"/>
      <c r="H869" s="6"/>
      <c r="I869" s="6" t="s">
        <v>157</v>
      </c>
      <c r="J869" s="4" t="s">
        <v>134</v>
      </c>
      <c r="K869" s="584">
        <v>46036</v>
      </c>
      <c r="L869" s="8" t="s">
        <v>67</v>
      </c>
      <c r="M869" t="s">
        <v>67</v>
      </c>
      <c r="N869" t="s">
        <v>74</v>
      </c>
      <c r="O869" s="9"/>
      <c r="P869" s="8"/>
      <c r="S869" s="9"/>
      <c r="U869" s="8" t="s">
        <v>67</v>
      </c>
      <c r="V869" t="s">
        <v>74</v>
      </c>
      <c r="W869" s="9"/>
      <c r="X869" t="s">
        <v>67</v>
      </c>
      <c r="Y869" t="s">
        <v>67</v>
      </c>
      <c r="Z869" t="s">
        <v>67</v>
      </c>
      <c r="AA869" t="s">
        <v>67</v>
      </c>
      <c r="AB869" t="s">
        <v>67</v>
      </c>
      <c r="AD869" s="8" t="s">
        <v>74</v>
      </c>
      <c r="AF869" s="13"/>
      <c r="AG869" s="8" t="s">
        <v>74</v>
      </c>
      <c r="AI869" s="13"/>
      <c r="AJ869" t="s">
        <v>74</v>
      </c>
      <c r="AK869" t="s">
        <v>74</v>
      </c>
      <c r="AT869"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0.5714285714285714</v>
      </c>
    </row>
    <row r="870" spans="1:46" x14ac:dyDescent="0.3">
      <c r="A870" s="19">
        <v>370226</v>
      </c>
      <c r="B870" s="19" t="s">
        <v>68</v>
      </c>
      <c r="C870" s="707" t="s">
        <v>69</v>
      </c>
      <c r="D870" s="765" t="s">
        <v>70</v>
      </c>
      <c r="E870" s="707"/>
      <c r="F870" s="707"/>
      <c r="G870" s="6"/>
      <c r="H870" s="6"/>
      <c r="I870" s="6" t="s">
        <v>157</v>
      </c>
      <c r="J870" s="4" t="s">
        <v>134</v>
      </c>
      <c r="K870" s="584">
        <v>46035</v>
      </c>
      <c r="L870" s="8"/>
      <c r="N870" t="s">
        <v>74</v>
      </c>
      <c r="O870" s="9"/>
      <c r="P870" s="8"/>
      <c r="S870" s="9"/>
      <c r="U870" s="8" t="s">
        <v>67</v>
      </c>
      <c r="V870" t="s">
        <v>67</v>
      </c>
      <c r="W870" s="9" t="s">
        <v>93</v>
      </c>
      <c r="AD870" s="8" t="s">
        <v>74</v>
      </c>
      <c r="AF870" s="13"/>
      <c r="AG870" s="8" t="s">
        <v>74</v>
      </c>
      <c r="AI870" s="13"/>
      <c r="AJ870" t="s">
        <v>74</v>
      </c>
      <c r="AK870" t="s">
        <v>74</v>
      </c>
      <c r="AL870" t="s">
        <v>67</v>
      </c>
      <c r="AM870" t="s">
        <v>3821</v>
      </c>
      <c r="AO870" t="s">
        <v>74</v>
      </c>
      <c r="AP870" t="s">
        <v>93</v>
      </c>
      <c r="AQ870" t="s">
        <v>74</v>
      </c>
      <c r="AR870" t="s">
        <v>93</v>
      </c>
      <c r="AT870"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0.32500000000000001</v>
      </c>
    </row>
    <row r="871" spans="1:46" x14ac:dyDescent="0.3">
      <c r="A871" s="19">
        <v>370326</v>
      </c>
      <c r="B871" s="19" t="s">
        <v>68</v>
      </c>
      <c r="C871" s="707" t="s">
        <v>69</v>
      </c>
      <c r="D871" s="765" t="s">
        <v>70</v>
      </c>
      <c r="E871" s="707"/>
      <c r="F871" s="707"/>
      <c r="G871" s="6"/>
      <c r="H871" s="6"/>
      <c r="I871" s="6" t="s">
        <v>157</v>
      </c>
      <c r="J871" s="4" t="s">
        <v>134</v>
      </c>
      <c r="K871" s="584">
        <v>46035</v>
      </c>
      <c r="L871" s="8"/>
      <c r="N871" t="s">
        <v>74</v>
      </c>
      <c r="O871" s="9"/>
      <c r="P871" s="8"/>
      <c r="S871" s="9"/>
      <c r="U871" s="8" t="s">
        <v>67</v>
      </c>
      <c r="V871" t="s">
        <v>67</v>
      </c>
      <c r="W871" s="9" t="s">
        <v>93</v>
      </c>
      <c r="AD871" s="8" t="s">
        <v>74</v>
      </c>
      <c r="AF871" s="13"/>
      <c r="AG871" s="8" t="s">
        <v>74</v>
      </c>
      <c r="AI871" s="13"/>
      <c r="AJ871" t="s">
        <v>74</v>
      </c>
      <c r="AK871" t="s">
        <v>74</v>
      </c>
      <c r="AL871" t="s">
        <v>67</v>
      </c>
      <c r="AM871" t="s">
        <v>3821</v>
      </c>
      <c r="AO871" t="s">
        <v>74</v>
      </c>
      <c r="AP871" t="s">
        <v>93</v>
      </c>
      <c r="AQ871" t="s">
        <v>74</v>
      </c>
      <c r="AR871" t="s">
        <v>93</v>
      </c>
      <c r="AT871"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0.32500000000000001</v>
      </c>
    </row>
    <row r="872" spans="1:46" x14ac:dyDescent="0.3">
      <c r="A872" s="19">
        <v>370426</v>
      </c>
      <c r="B872" s="19" t="s">
        <v>68</v>
      </c>
      <c r="C872" s="707" t="s">
        <v>69</v>
      </c>
      <c r="D872" s="765" t="s">
        <v>94</v>
      </c>
      <c r="E872" s="707"/>
      <c r="F872" s="707"/>
      <c r="G872" s="6"/>
      <c r="H872" s="6"/>
      <c r="I872" s="6" t="s">
        <v>157</v>
      </c>
      <c r="J872" s="4" t="s">
        <v>134</v>
      </c>
      <c r="K872" s="584">
        <v>46037</v>
      </c>
      <c r="L872" s="8" t="s">
        <v>74</v>
      </c>
      <c r="M872" t="s">
        <v>74</v>
      </c>
      <c r="N872" t="s">
        <v>74</v>
      </c>
      <c r="O872" s="9"/>
      <c r="P872" s="8"/>
      <c r="S872" s="9"/>
      <c r="U872" s="8" t="s">
        <v>67</v>
      </c>
      <c r="V872" t="s">
        <v>75</v>
      </c>
      <c r="W872" s="9" t="s">
        <v>74</v>
      </c>
      <c r="AD872" s="8" t="s">
        <v>74</v>
      </c>
      <c r="AF872" s="13"/>
      <c r="AG872" s="8" t="s">
        <v>74</v>
      </c>
      <c r="AI872" s="13"/>
      <c r="AJ872" t="s">
        <v>74</v>
      </c>
      <c r="AK872" t="s">
        <v>74</v>
      </c>
      <c r="AO872" t="s">
        <v>74</v>
      </c>
      <c r="AP872" t="s">
        <v>93</v>
      </c>
      <c r="AQ872" t="s">
        <v>74</v>
      </c>
      <c r="AR872" t="s">
        <v>93</v>
      </c>
      <c r="AT872"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0.14642857142857141</v>
      </c>
    </row>
    <row r="873" spans="1:46" x14ac:dyDescent="0.3">
      <c r="A873" s="19">
        <v>370526</v>
      </c>
      <c r="B873" s="19" t="s">
        <v>68</v>
      </c>
      <c r="C873" s="707" t="s">
        <v>65</v>
      </c>
      <c r="D873" s="765" t="s">
        <v>70</v>
      </c>
      <c r="E873" s="707"/>
      <c r="F873" s="707"/>
      <c r="G873" s="6"/>
      <c r="H873" s="6"/>
      <c r="I873" s="6" t="s">
        <v>157</v>
      </c>
      <c r="J873" s="4" t="s">
        <v>134</v>
      </c>
      <c r="K873" s="584">
        <v>46037</v>
      </c>
      <c r="L873" s="8" t="s">
        <v>67</v>
      </c>
      <c r="M873" t="s">
        <v>67</v>
      </c>
      <c r="N873" t="s">
        <v>74</v>
      </c>
      <c r="O873" s="9"/>
      <c r="P873" s="8" t="s">
        <v>75</v>
      </c>
      <c r="Q873" t="s">
        <v>74</v>
      </c>
      <c r="R873" t="s">
        <v>74</v>
      </c>
      <c r="S873" s="9" t="s">
        <v>74</v>
      </c>
      <c r="U873" s="8" t="s">
        <v>67</v>
      </c>
      <c r="V873" t="s">
        <v>67</v>
      </c>
      <c r="W873" s="9" t="s">
        <v>93</v>
      </c>
      <c r="AD873" s="8" t="s">
        <v>74</v>
      </c>
      <c r="AF873" s="13"/>
      <c r="AG873" s="8" t="s">
        <v>74</v>
      </c>
      <c r="AI873" s="13"/>
      <c r="AJ873" t="s">
        <v>74</v>
      </c>
      <c r="AK873" t="s">
        <v>74</v>
      </c>
      <c r="AT873"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0.32500000000000001</v>
      </c>
    </row>
    <row r="874" spans="1:46" x14ac:dyDescent="0.3">
      <c r="A874" s="51">
        <v>370626</v>
      </c>
      <c r="B874" s="51" t="s">
        <v>68</v>
      </c>
      <c r="C874" s="52" t="s">
        <v>86</v>
      </c>
      <c r="D874" s="765" t="s">
        <v>70</v>
      </c>
      <c r="E874" s="52"/>
      <c r="F874" s="52"/>
      <c r="G874" s="340"/>
      <c r="H874" s="340"/>
      <c r="I874" s="6" t="s">
        <v>157</v>
      </c>
      <c r="J874" s="4" t="s">
        <v>134</v>
      </c>
      <c r="K874" s="584">
        <v>46036</v>
      </c>
      <c r="L874" s="8" t="s">
        <v>67</v>
      </c>
      <c r="M874" t="s">
        <v>67</v>
      </c>
      <c r="N874" t="s">
        <v>74</v>
      </c>
      <c r="O874" s="9"/>
      <c r="P874" s="8"/>
      <c r="S874" s="9"/>
      <c r="U874" s="8" t="s">
        <v>67</v>
      </c>
      <c r="V874" t="s">
        <v>74</v>
      </c>
      <c r="W874" s="9" t="s">
        <v>93</v>
      </c>
      <c r="X874" t="s">
        <v>3783</v>
      </c>
      <c r="AD874" s="8" t="s">
        <v>74</v>
      </c>
      <c r="AF874" s="13"/>
      <c r="AG874" s="8" t="s">
        <v>74</v>
      </c>
      <c r="AI874" s="13"/>
      <c r="AJ874" t="s">
        <v>74</v>
      </c>
      <c r="AK874" t="s">
        <v>74</v>
      </c>
      <c r="AT874"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0.35</v>
      </c>
    </row>
    <row r="875" spans="1:46" x14ac:dyDescent="0.3">
      <c r="A875" s="51"/>
      <c r="B875" s="51"/>
      <c r="C875" s="52"/>
      <c r="D875" s="52"/>
      <c r="E875" s="52"/>
      <c r="F875" s="52"/>
      <c r="G875" s="340"/>
      <c r="H875" s="340"/>
      <c r="I875" s="340"/>
      <c r="J875" s="4"/>
      <c r="K875" s="4"/>
      <c r="L875" s="8" t="s">
        <v>74</v>
      </c>
      <c r="M875" t="s">
        <v>74</v>
      </c>
      <c r="O875" s="9"/>
      <c r="P875" s="8" t="s">
        <v>74</v>
      </c>
      <c r="S875" s="9"/>
      <c r="U875" s="8" t="s">
        <v>93</v>
      </c>
      <c r="V875" t="s">
        <v>75</v>
      </c>
      <c r="W875" s="9"/>
      <c r="AD875" s="8"/>
      <c r="AF875" s="13"/>
      <c r="AG875" s="8"/>
      <c r="AI875" s="13"/>
      <c r="AT875"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0.11000000000000001</v>
      </c>
    </row>
    <row r="876" spans="1:46" x14ac:dyDescent="0.3">
      <c r="A876" s="51">
        <v>371525</v>
      </c>
      <c r="B876" s="51" t="s">
        <v>68</v>
      </c>
      <c r="C876" s="52"/>
      <c r="D876" s="52"/>
      <c r="E876" s="52"/>
      <c r="F876" s="52"/>
      <c r="G876" s="340"/>
      <c r="H876" s="340"/>
      <c r="I876" s="340" t="s">
        <v>157</v>
      </c>
      <c r="J876" s="4" t="s">
        <v>211</v>
      </c>
      <c r="K876" s="584">
        <v>46045</v>
      </c>
      <c r="L876" s="8" t="s">
        <v>74</v>
      </c>
      <c r="M876" t="s">
        <v>74</v>
      </c>
      <c r="O876" s="9"/>
      <c r="P876" s="8"/>
      <c r="S876" s="9"/>
      <c r="U876" s="8"/>
      <c r="W876" s="9"/>
      <c r="X876" s="768"/>
      <c r="AD876" s="8"/>
      <c r="AF876" s="13"/>
      <c r="AG876" s="8"/>
      <c r="AI876" s="13"/>
      <c r="AT876" s="654">
        <f>IFERROR((COUNTIF(Tabla1[[#This Row],[Relleno]:[Cromado3]],"OK")*1+COUNTIF(Tabla1[[#This Row],[Relleno]:[Cromado3]],"PR")*0.5+COUNTIF(Tabla1[[#This Row],[Relleno]:[Cromado3]],"TS")*0.05)/(COUNTIF(Tabla1[[#This Row],[Relleno]:[Cromado3]],"OK")+COUNTIF(Tabla1[[#This Row],[Relleno]:[Cromado3]],"PR")+COUNTIF(Tabla1[[#This Row],[Relleno]:[Cromado3]],"TS")+COUNTIF(Tabla1[[#This Row],[Relleno]:[Cromado3]],"X")),0)</f>
        <v>0</v>
      </c>
    </row>
    <row r="877" spans="1:46" x14ac:dyDescent="0.3">
      <c r="J877" s="4"/>
    </row>
    <row r="878" spans="1:46" x14ac:dyDescent="0.3">
      <c r="J878" s="4"/>
    </row>
    <row r="879" spans="1:46" x14ac:dyDescent="0.3">
      <c r="J879" s="4"/>
    </row>
    <row r="880" spans="1:46" x14ac:dyDescent="0.3">
      <c r="J880" s="4"/>
    </row>
    <row r="881" spans="10:10" x14ac:dyDescent="0.3">
      <c r="J881" s="4"/>
    </row>
    <row r="882" spans="10:10" x14ac:dyDescent="0.3">
      <c r="J882" s="4"/>
    </row>
    <row r="883" spans="10:10" x14ac:dyDescent="0.3">
      <c r="J883" s="4"/>
    </row>
    <row r="884" spans="10:10" x14ac:dyDescent="0.3">
      <c r="J884" s="4"/>
    </row>
    <row r="885" spans="10:10" x14ac:dyDescent="0.3">
      <c r="J885" s="4"/>
    </row>
    <row r="886" spans="10:10" x14ac:dyDescent="0.3">
      <c r="J886" s="4"/>
    </row>
    <row r="887" spans="10:10" x14ac:dyDescent="0.3">
      <c r="J887" s="4"/>
    </row>
    <row r="888" spans="10:10" x14ac:dyDescent="0.3">
      <c r="J888" s="4"/>
    </row>
    <row r="889" spans="10:10" x14ac:dyDescent="0.3">
      <c r="J889" s="4"/>
    </row>
  </sheetData>
  <dataConsolidate link="1"/>
  <mergeCells count="16">
    <mergeCell ref="AO3:AR3"/>
    <mergeCell ref="AO2:AR2"/>
    <mergeCell ref="P3:T3"/>
    <mergeCell ref="L2:T2"/>
    <mergeCell ref="L3:O3"/>
    <mergeCell ref="U3:W3"/>
    <mergeCell ref="U2:AC2"/>
    <mergeCell ref="X3:AC3"/>
    <mergeCell ref="AD2:AF2"/>
    <mergeCell ref="AG2:AI2"/>
    <mergeCell ref="AD3:AE3"/>
    <mergeCell ref="AG3:AH3"/>
    <mergeCell ref="AL2:AN2"/>
    <mergeCell ref="AL3:AM3"/>
    <mergeCell ref="AJ2:AK2"/>
    <mergeCell ref="AJ3:AK3"/>
  </mergeCells>
  <phoneticPr fontId="9" type="noConversion"/>
  <conditionalFormatting sqref="A185">
    <cfRule type="duplicateValues" dxfId="526" priority="470"/>
  </conditionalFormatting>
  <conditionalFormatting sqref="A244:A266">
    <cfRule type="duplicateValues" dxfId="525" priority="464"/>
  </conditionalFormatting>
  <conditionalFormatting sqref="A267">
    <cfRule type="duplicateValues" dxfId="524" priority="463"/>
  </conditionalFormatting>
  <conditionalFormatting sqref="A268:A280">
    <cfRule type="duplicateValues" dxfId="523" priority="462"/>
  </conditionalFormatting>
  <conditionalFormatting sqref="A281:A282">
    <cfRule type="duplicateValues" dxfId="522" priority="461"/>
  </conditionalFormatting>
  <conditionalFormatting sqref="A306:A320">
    <cfRule type="duplicateValues" dxfId="521" priority="459"/>
  </conditionalFormatting>
  <conditionalFormatting sqref="A321:A340">
    <cfRule type="duplicateValues" dxfId="520" priority="458"/>
  </conditionalFormatting>
  <conditionalFormatting sqref="A341:A344">
    <cfRule type="duplicateValues" dxfId="519" priority="457"/>
  </conditionalFormatting>
  <conditionalFormatting sqref="A345:A353">
    <cfRule type="duplicateValues" dxfId="518" priority="456"/>
  </conditionalFormatting>
  <conditionalFormatting sqref="A354:A379">
    <cfRule type="duplicateValues" dxfId="517" priority="448"/>
  </conditionalFormatting>
  <conditionalFormatting sqref="A380:A408">
    <cfRule type="duplicateValues" dxfId="516" priority="413"/>
  </conditionalFormatting>
  <conditionalFormatting sqref="A409:A415">
    <cfRule type="duplicateValues" dxfId="515" priority="200"/>
  </conditionalFormatting>
  <conditionalFormatting sqref="A416:A439">
    <cfRule type="duplicateValues" dxfId="514" priority="166"/>
  </conditionalFormatting>
  <conditionalFormatting sqref="A440:A460">
    <cfRule type="duplicateValues" dxfId="513" priority="157"/>
  </conditionalFormatting>
  <conditionalFormatting sqref="A461:A463">
    <cfRule type="duplicateValues" dxfId="512" priority="144"/>
  </conditionalFormatting>
  <conditionalFormatting sqref="A464:A490">
    <cfRule type="duplicateValues" dxfId="511" priority="99"/>
  </conditionalFormatting>
  <conditionalFormatting sqref="A491:A504">
    <cfRule type="duplicateValues" dxfId="510" priority="87"/>
  </conditionalFormatting>
  <conditionalFormatting sqref="A505">
    <cfRule type="duplicateValues" dxfId="509" priority="81"/>
  </conditionalFormatting>
  <conditionalFormatting sqref="A506:A517">
    <cfRule type="duplicateValues" dxfId="508" priority="80"/>
  </conditionalFormatting>
  <conditionalFormatting sqref="A518">
    <cfRule type="duplicateValues" dxfId="507" priority="68"/>
  </conditionalFormatting>
  <conditionalFormatting sqref="A519">
    <cfRule type="duplicateValues" dxfId="506" priority="78"/>
  </conditionalFormatting>
  <conditionalFormatting sqref="A520:A523">
    <cfRule type="duplicateValues" dxfId="505" priority="67"/>
  </conditionalFormatting>
  <conditionalFormatting sqref="A524">
    <cfRule type="duplicateValues" dxfId="504" priority="77"/>
  </conditionalFormatting>
  <conditionalFormatting sqref="A525:A533">
    <cfRule type="duplicateValues" dxfId="503" priority="66"/>
  </conditionalFormatting>
  <conditionalFormatting sqref="A543">
    <cfRule type="duplicateValues" dxfId="502" priority="61"/>
  </conditionalFormatting>
  <conditionalFormatting sqref="A551:A562">
    <cfRule type="duplicateValues" dxfId="501" priority="52"/>
  </conditionalFormatting>
  <conditionalFormatting sqref="A564:A585">
    <cfRule type="duplicateValues" dxfId="500" priority="51"/>
  </conditionalFormatting>
  <conditionalFormatting sqref="A586">
    <cfRule type="duplicateValues" dxfId="499" priority="49"/>
  </conditionalFormatting>
  <conditionalFormatting sqref="A587:A590">
    <cfRule type="duplicateValues" dxfId="498" priority="44"/>
  </conditionalFormatting>
  <conditionalFormatting sqref="A591:A601">
    <cfRule type="duplicateValues" dxfId="497" priority="43"/>
  </conditionalFormatting>
  <conditionalFormatting sqref="A602:A603">
    <cfRule type="duplicateValues" dxfId="496" priority="42"/>
  </conditionalFormatting>
  <conditionalFormatting sqref="A604:A607">
    <cfRule type="duplicateValues" dxfId="495" priority="41"/>
  </conditionalFormatting>
  <conditionalFormatting sqref="A608:A611">
    <cfRule type="duplicateValues" dxfId="494" priority="39"/>
  </conditionalFormatting>
  <conditionalFormatting sqref="A612">
    <cfRule type="duplicateValues" dxfId="493" priority="38"/>
  </conditionalFormatting>
  <conditionalFormatting sqref="A613">
    <cfRule type="duplicateValues" dxfId="492" priority="40"/>
  </conditionalFormatting>
  <conditionalFormatting sqref="A614:A620">
    <cfRule type="duplicateValues" dxfId="491" priority="37"/>
  </conditionalFormatting>
  <conditionalFormatting sqref="A621:A639">
    <cfRule type="duplicateValues" dxfId="490" priority="36"/>
  </conditionalFormatting>
  <conditionalFormatting sqref="A648:A649">
    <cfRule type="duplicateValues" dxfId="489" priority="27"/>
  </conditionalFormatting>
  <conditionalFormatting sqref="A650:A673">
    <cfRule type="duplicateValues" dxfId="488" priority="25"/>
  </conditionalFormatting>
  <conditionalFormatting sqref="A674:A676">
    <cfRule type="duplicateValues" dxfId="487" priority="24"/>
  </conditionalFormatting>
  <conditionalFormatting sqref="A677:A697">
    <cfRule type="duplicateValues" dxfId="486" priority="23"/>
  </conditionalFormatting>
  <conditionalFormatting sqref="A740:A748">
    <cfRule type="duplicateValues" dxfId="485" priority="2"/>
  </conditionalFormatting>
  <conditionalFormatting sqref="A791:A799">
    <cfRule type="duplicateValues" dxfId="484" priority="1"/>
  </conditionalFormatting>
  <conditionalFormatting sqref="A4:B4">
    <cfRule type="duplicateValues" dxfId="483" priority="519"/>
  </conditionalFormatting>
  <conditionalFormatting sqref="A5:B108 A283:B305 A243:A282 A241:B242 A230:B231 A226:A229 A225:B225 A224 A223:B223 A222 A218:B221 A211:A217 A210:B210 A209 A208:B208 A206:A207 A202:B205 A201 A199:B200 A198 A194:B197 A193 A191:B192 A190 A189:B189 A187:A188 A186:B186 A185 A182:B184 A181 A175:B180 A174 A167:B173 A166 A141:B165 A140 A136:B139 A135 A110:B134 A109 A232:A240">
    <cfRule type="duplicateValues" dxfId="482" priority="520"/>
  </conditionalFormatting>
  <conditionalFormatting sqref="A93:B97">
    <cfRule type="duplicateValues" dxfId="481" priority="486"/>
  </conditionalFormatting>
  <conditionalFormatting sqref="A98:B108">
    <cfRule type="duplicateValues" dxfId="480" priority="485"/>
  </conditionalFormatting>
  <conditionalFormatting sqref="A110:B125 A109">
    <cfRule type="duplicateValues" dxfId="479" priority="484"/>
  </conditionalFormatting>
  <conditionalFormatting sqref="A126:B134">
    <cfRule type="duplicateValues" dxfId="478" priority="481"/>
  </conditionalFormatting>
  <conditionalFormatting sqref="A136:B139 A141:B145 A140 A135">
    <cfRule type="duplicateValues" dxfId="477" priority="479"/>
  </conditionalFormatting>
  <conditionalFormatting sqref="A146:B153">
    <cfRule type="duplicateValues" dxfId="476" priority="477"/>
  </conditionalFormatting>
  <conditionalFormatting sqref="A154:B159">
    <cfRule type="duplicateValues" dxfId="475" priority="475"/>
  </conditionalFormatting>
  <conditionalFormatting sqref="A162:B165 A182:B184 A181 A175:B180 A174 A167:B173 A166">
    <cfRule type="duplicateValues" dxfId="474" priority="472"/>
  </conditionalFormatting>
  <conditionalFormatting sqref="A186:B186 A191:B191 A190 A189:B189 A187:A188">
    <cfRule type="duplicateValues" dxfId="473" priority="471"/>
  </conditionalFormatting>
  <conditionalFormatting sqref="A192:B192 A201 A199:B200 A198 A194:B197 A193">
    <cfRule type="duplicateValues" dxfId="472" priority="469"/>
  </conditionalFormatting>
  <conditionalFormatting sqref="A202:B205 A211:A212 A210:B210 A209 A208:B208 A206:A207">
    <cfRule type="duplicateValues" dxfId="471" priority="468"/>
  </conditionalFormatting>
  <conditionalFormatting sqref="A218:B221 A230:B231 A226:A229 A225:B225 A224 A223:B223 A222 A213:A217 A232:A236">
    <cfRule type="duplicateValues" dxfId="470" priority="467"/>
  </conditionalFormatting>
  <conditionalFormatting sqref="A241:B242 A243 A237:A240">
    <cfRule type="duplicateValues" dxfId="469" priority="466"/>
  </conditionalFormatting>
  <conditionalFormatting sqref="A283:B305">
    <cfRule type="duplicateValues" dxfId="468" priority="460"/>
  </conditionalFormatting>
  <conditionalFormatting sqref="F4:H4">
    <cfRule type="duplicateValues" dxfId="467" priority="518"/>
  </conditionalFormatting>
  <conditionalFormatting sqref="F9:H9">
    <cfRule type="duplicateValues" dxfId="466" priority="516"/>
  </conditionalFormatting>
  <conditionalFormatting sqref="F10:H92 F5:H8 M26">
    <cfRule type="duplicateValues" dxfId="465" priority="517"/>
  </conditionalFormatting>
  <conditionalFormatting sqref="F98:H108">
    <cfRule type="duplicateValues" dxfId="464" priority="483"/>
  </conditionalFormatting>
  <conditionalFormatting sqref="F109:H125">
    <cfRule type="duplicateValues" dxfId="463" priority="482"/>
  </conditionalFormatting>
  <conditionalFormatting sqref="F126:H134">
    <cfRule type="duplicateValues" dxfId="462" priority="480"/>
  </conditionalFormatting>
  <conditionalFormatting sqref="F135:H145">
    <cfRule type="duplicateValues" dxfId="461" priority="478"/>
  </conditionalFormatting>
  <conditionalFormatting sqref="F146:H153">
    <cfRule type="duplicateValues" dxfId="460" priority="476"/>
  </conditionalFormatting>
  <conditionalFormatting sqref="J5:K689 J690 K690:K693 J691:K722 K723:K728 J723:J889">
    <cfRule type="containsText" dxfId="459" priority="71" operator="containsText" text="N">
      <formula>NOT(ISERROR(SEARCH("N",J5)))</formula>
    </cfRule>
    <cfRule type="containsText" dxfId="458" priority="72" operator="containsText" text="S">
      <formula>NOT(ISERROR(SEARCH("S",J5)))</formula>
    </cfRule>
  </conditionalFormatting>
  <conditionalFormatting sqref="K739">
    <cfRule type="containsText" dxfId="457" priority="5" operator="containsText" text="N">
      <formula>NOT(ISERROR(SEARCH("N",K739)))</formula>
    </cfRule>
    <cfRule type="containsText" dxfId="456" priority="6" operator="containsText" text="S">
      <formula>NOT(ISERROR(SEARCH("S",K739)))</formula>
    </cfRule>
  </conditionalFormatting>
  <conditionalFormatting sqref="L522">
    <cfRule type="containsText" dxfId="455" priority="45" operator="containsText" text="TS">
      <formula>NOT(ISERROR(SEARCH("TS",L522)))</formula>
    </cfRule>
    <cfRule type="containsText" dxfId="454" priority="46" operator="containsText" text="X">
      <formula>NOT(ISERROR(SEARCH("X",L522)))</formula>
    </cfRule>
    <cfRule type="containsText" dxfId="453" priority="47" operator="containsText" text="PR">
      <formula>NOT(ISERROR(SEARCH("PR",L522)))</formula>
    </cfRule>
    <cfRule type="containsText" dxfId="452" priority="48" operator="containsText" text="OK">
      <formula>NOT(ISERROR(SEARCH("OK",L522)))</formula>
    </cfRule>
  </conditionalFormatting>
  <conditionalFormatting sqref="L364:M364">
    <cfRule type="containsText" dxfId="451" priority="217" operator="containsText" text="OK">
      <formula>NOT(ISERROR(SEARCH("OK",L364)))</formula>
    </cfRule>
    <cfRule type="containsText" dxfId="450" priority="216" operator="containsText" text="PR">
      <formula>NOT(ISERROR(SEARCH("PR",L364)))</formula>
    </cfRule>
    <cfRule type="containsText" dxfId="449" priority="215" operator="containsText" text="X">
      <formula>NOT(ISERROR(SEARCH("X",L364)))</formula>
    </cfRule>
    <cfRule type="containsText" dxfId="448" priority="214" operator="containsText" text="TS">
      <formula>NOT(ISERROR(SEARCH("TS",L364)))</formula>
    </cfRule>
  </conditionalFormatting>
  <conditionalFormatting sqref="L355:N355">
    <cfRule type="containsText" dxfId="447" priority="225" operator="containsText" text="PR">
      <formula>NOT(ISERROR(SEARCH("PR",L355)))</formula>
    </cfRule>
    <cfRule type="containsText" dxfId="446" priority="224" operator="containsText" text="X">
      <formula>NOT(ISERROR(SEARCH("X",L355)))</formula>
    </cfRule>
    <cfRule type="containsText" dxfId="445" priority="223" operator="containsText" text="TS">
      <formula>NOT(ISERROR(SEARCH("TS",L355)))</formula>
    </cfRule>
    <cfRule type="containsText" dxfId="444" priority="226" operator="containsText" text="OK">
      <formula>NOT(ISERROR(SEARCH("OK",L355)))</formula>
    </cfRule>
  </conditionalFormatting>
  <conditionalFormatting sqref="L362:N362">
    <cfRule type="containsText" dxfId="443" priority="240" operator="containsText" text="PR">
      <formula>NOT(ISERROR(SEARCH("PR",L362)))</formula>
    </cfRule>
    <cfRule type="containsText" dxfId="442" priority="241" operator="containsText" text="OK">
      <formula>NOT(ISERROR(SEARCH("OK",L362)))</formula>
    </cfRule>
    <cfRule type="containsText" dxfId="441" priority="239" operator="containsText" text="X">
      <formula>NOT(ISERROR(SEARCH("X",L362)))</formula>
    </cfRule>
    <cfRule type="containsText" dxfId="440" priority="238" operator="containsText" text="TS">
      <formula>NOT(ISERROR(SEARCH("TS",L362)))</formula>
    </cfRule>
  </conditionalFormatting>
  <conditionalFormatting sqref="L374:N374">
    <cfRule type="containsText" dxfId="439" priority="260" operator="containsText" text="PR">
      <formula>NOT(ISERROR(SEARCH("PR",L374)))</formula>
    </cfRule>
    <cfRule type="containsText" dxfId="438" priority="258" operator="containsText" text="TS">
      <formula>NOT(ISERROR(SEARCH("TS",L374)))</formula>
    </cfRule>
    <cfRule type="containsText" dxfId="437" priority="259" operator="containsText" text="X">
      <formula>NOT(ISERROR(SEARCH("X",L374)))</formula>
    </cfRule>
    <cfRule type="containsText" dxfId="436" priority="261" operator="containsText" text="OK">
      <formula>NOT(ISERROR(SEARCH("OK",L374)))</formula>
    </cfRule>
  </conditionalFormatting>
  <conditionalFormatting sqref="L524:N524">
    <cfRule type="containsText" dxfId="435" priority="73" operator="containsText" text="TS">
      <formula>NOT(ISERROR(SEARCH("TS",L524)))</formula>
    </cfRule>
    <cfRule type="containsText" dxfId="434" priority="76" operator="containsText" text="OK">
      <formula>NOT(ISERROR(SEARCH("OK",L524)))</formula>
    </cfRule>
    <cfRule type="containsText" dxfId="433" priority="74" operator="containsText" text="X">
      <formula>NOT(ISERROR(SEARCH("X",L524)))</formula>
    </cfRule>
    <cfRule type="containsText" dxfId="432" priority="75" operator="containsText" text="PR">
      <formula>NOT(ISERROR(SEARCH("PR",L524)))</formula>
    </cfRule>
  </conditionalFormatting>
  <conditionalFormatting sqref="L376:O376 Q376:T376 X376:AC376 AE376:AF376 AH376:AI376">
    <cfRule type="containsText" dxfId="431" priority="318" operator="containsText" text="PR">
      <formula>NOT(ISERROR(SEARCH("PR",L376)))</formula>
    </cfRule>
    <cfRule type="containsText" dxfId="430" priority="316" operator="containsText" text="TS">
      <formula>NOT(ISERROR(SEARCH("TS",L376)))</formula>
    </cfRule>
    <cfRule type="containsText" dxfId="429" priority="319" operator="containsText" text="OK">
      <formula>NOT(ISERROR(SEARCH("OK",L376)))</formula>
    </cfRule>
    <cfRule type="containsText" dxfId="428" priority="317" operator="containsText" text="X">
      <formula>NOT(ISERROR(SEARCH("X",L376)))</formula>
    </cfRule>
  </conditionalFormatting>
  <conditionalFormatting sqref="L368:T368 X368:AC368 AE368:AK368">
    <cfRule type="containsText" dxfId="427" priority="445" operator="containsText" text="OK">
      <formula>NOT(ISERROR(SEARCH("OK",L368)))</formula>
    </cfRule>
    <cfRule type="containsText" dxfId="426" priority="444" operator="containsText" text="PR">
      <formula>NOT(ISERROR(SEARCH("PR",L368)))</formula>
    </cfRule>
    <cfRule type="containsText" dxfId="425" priority="443" operator="containsText" text="X">
      <formula>NOT(ISERROR(SEARCH("X",L368)))</formula>
    </cfRule>
    <cfRule type="containsText" dxfId="424" priority="442" operator="containsText" text="TS">
      <formula>NOT(ISERROR(SEARCH("TS",L368)))</formula>
    </cfRule>
  </conditionalFormatting>
  <conditionalFormatting sqref="L358:V358 X358:AK358">
    <cfRule type="containsText" dxfId="423" priority="424" operator="containsText" text="OK">
      <formula>NOT(ISERROR(SEARCH("OK",L358)))</formula>
    </cfRule>
    <cfRule type="containsText" dxfId="422" priority="423" operator="containsText" text="PR">
      <formula>NOT(ISERROR(SEARCH("PR",L358)))</formula>
    </cfRule>
    <cfRule type="containsText" dxfId="421" priority="422" operator="containsText" text="X">
      <formula>NOT(ISERROR(SEARCH("X",L358)))</formula>
    </cfRule>
    <cfRule type="containsText" dxfId="420" priority="421" operator="containsText" text="TS">
      <formula>NOT(ISERROR(SEARCH("TS",L358)))</formula>
    </cfRule>
  </conditionalFormatting>
  <conditionalFormatting sqref="L366:V366 X366:AK366">
    <cfRule type="containsText" dxfId="419" priority="293" operator="containsText" text="TS">
      <formula>NOT(ISERROR(SEARCH("TS",L366)))</formula>
    </cfRule>
    <cfRule type="containsText" dxfId="418" priority="296" operator="containsText" text="OK">
      <formula>NOT(ISERROR(SEARCH("OK",L366)))</formula>
    </cfRule>
    <cfRule type="containsText" dxfId="417" priority="294" operator="containsText" text="X">
      <formula>NOT(ISERROR(SEARCH("X",L366)))</formula>
    </cfRule>
    <cfRule type="containsText" dxfId="416" priority="295" operator="containsText" text="PR">
      <formula>NOT(ISERROR(SEARCH("PR",L366)))</formula>
    </cfRule>
  </conditionalFormatting>
  <conditionalFormatting sqref="L383:W383 AC383:AK383">
    <cfRule type="containsText" dxfId="415" priority="402" operator="containsText" text="PR">
      <formula>NOT(ISERROR(SEARCH("PR",L383)))</formula>
    </cfRule>
    <cfRule type="containsText" dxfId="414" priority="403" operator="containsText" text="OK">
      <formula>NOT(ISERROR(SEARCH("OK",L383)))</formula>
    </cfRule>
    <cfRule type="containsText" dxfId="413" priority="401" operator="containsText" text="X">
      <formula>NOT(ISERROR(SEARCH("X",L383)))</formula>
    </cfRule>
    <cfRule type="containsText" dxfId="412" priority="400" operator="containsText" text="TS">
      <formula>NOT(ISERROR(SEARCH("TS",L383)))</formula>
    </cfRule>
  </conditionalFormatting>
  <conditionalFormatting sqref="L367:AD367 AF367:AK367">
    <cfRule type="containsText" dxfId="411" priority="438" operator="containsText" text="OK">
      <formula>NOT(ISERROR(SEARCH("OK",L367)))</formula>
    </cfRule>
    <cfRule type="containsText" dxfId="410" priority="435" operator="containsText" text="TS">
      <formula>NOT(ISERROR(SEARCH("TS",L367)))</formula>
    </cfRule>
    <cfRule type="containsText" dxfId="409" priority="436" operator="containsText" text="X">
      <formula>NOT(ISERROR(SEARCH("X",L367)))</formula>
    </cfRule>
    <cfRule type="containsText" dxfId="408" priority="437" operator="containsText" text="PR">
      <formula>NOT(ISERROR(SEARCH("PR",L367)))</formula>
    </cfRule>
  </conditionalFormatting>
  <conditionalFormatting sqref="L377:AD378">
    <cfRule type="containsText" dxfId="407" priority="348" operator="containsText" text="TS">
      <formula>NOT(ISERROR(SEARCH("TS",L377)))</formula>
    </cfRule>
    <cfRule type="containsText" dxfId="406" priority="349" operator="containsText" text="X">
      <formula>NOT(ISERROR(SEARCH("X",L377)))</formula>
    </cfRule>
    <cfRule type="containsText" dxfId="405" priority="351" operator="containsText" text="OK">
      <formula>NOT(ISERROR(SEARCH("OK",L377)))</formula>
    </cfRule>
    <cfRule type="containsText" dxfId="404" priority="350" operator="containsText" text="PR">
      <formula>NOT(ISERROR(SEARCH("PR",L377)))</formula>
    </cfRule>
  </conditionalFormatting>
  <conditionalFormatting sqref="L356:AK356">
    <cfRule type="containsText" dxfId="403" priority="270" operator="containsText" text="X">
      <formula>NOT(ISERROR(SEARCH("X",L356)))</formula>
    </cfRule>
    <cfRule type="containsText" dxfId="402" priority="271" operator="containsText" text="PR">
      <formula>NOT(ISERROR(SEARCH("PR",L356)))</formula>
    </cfRule>
    <cfRule type="containsText" dxfId="401" priority="269" operator="containsText" text="TS">
      <formula>NOT(ISERROR(SEARCH("TS",L356)))</formula>
    </cfRule>
    <cfRule type="containsText" dxfId="400" priority="272" operator="containsText" text="OK">
      <formula>NOT(ISERROR(SEARCH("OK",L356)))</formula>
    </cfRule>
  </conditionalFormatting>
  <conditionalFormatting sqref="L361:AK361">
    <cfRule type="containsText" dxfId="399" priority="283" operator="containsText" text="TS">
      <formula>NOT(ISERROR(SEARCH("TS",L361)))</formula>
    </cfRule>
    <cfRule type="containsText" dxfId="398" priority="284" operator="containsText" text="X">
      <formula>NOT(ISERROR(SEARCH("X",L361)))</formula>
    </cfRule>
    <cfRule type="containsText" dxfId="397" priority="285" operator="containsText" text="PR">
      <formula>NOT(ISERROR(SEARCH("PR",L361)))</formula>
    </cfRule>
    <cfRule type="containsText" dxfId="396" priority="286" operator="containsText" text="OK">
      <formula>NOT(ISERROR(SEARCH("OK",L361)))</formula>
    </cfRule>
  </conditionalFormatting>
  <conditionalFormatting sqref="L363:AK363">
    <cfRule type="containsText" dxfId="395" priority="291" operator="containsText" text="OK">
      <formula>NOT(ISERROR(SEARCH("OK",L363)))</formula>
    </cfRule>
    <cfRule type="containsText" dxfId="394" priority="288" operator="containsText" text="TS">
      <formula>NOT(ISERROR(SEARCH("TS",L363)))</formula>
    </cfRule>
    <cfRule type="containsText" dxfId="393" priority="290" operator="containsText" text="PR">
      <formula>NOT(ISERROR(SEARCH("PR",L363)))</formula>
    </cfRule>
    <cfRule type="containsText" dxfId="392" priority="289" operator="containsText" text="X">
      <formula>NOT(ISERROR(SEARCH("X",L363)))</formula>
    </cfRule>
  </conditionalFormatting>
  <conditionalFormatting sqref="L365:AK365">
    <cfRule type="containsText" dxfId="391" priority="428" operator="containsText" text="TS">
      <formula>NOT(ISERROR(SEARCH("TS",L365)))</formula>
    </cfRule>
    <cfRule type="containsText" dxfId="390" priority="429" operator="containsText" text="X">
      <formula>NOT(ISERROR(SEARCH("X",L365)))</formula>
    </cfRule>
    <cfRule type="containsText" dxfId="389" priority="431" operator="containsText" text="OK">
      <formula>NOT(ISERROR(SEARCH("OK",L365)))</formula>
    </cfRule>
    <cfRule type="containsText" dxfId="388" priority="430" operator="containsText" text="PR">
      <formula>NOT(ISERROR(SEARCH("PR",L365)))</formula>
    </cfRule>
  </conditionalFormatting>
  <conditionalFormatting sqref="L404:AK404">
    <cfRule type="containsText" dxfId="387" priority="148" operator="containsText" text="PR">
      <formula>NOT(ISERROR(SEARCH("PR",L404)))</formula>
    </cfRule>
    <cfRule type="containsText" dxfId="386" priority="146" operator="containsText" text="TS">
      <formula>NOT(ISERROR(SEARCH("TS",L404)))</formula>
    </cfRule>
    <cfRule type="containsText" dxfId="385" priority="147" operator="containsText" text="X">
      <formula>NOT(ISERROR(SEARCH("X",L404)))</formula>
    </cfRule>
    <cfRule type="containsText" dxfId="384" priority="149" operator="containsText" text="OK">
      <formula>NOT(ISERROR(SEARCH("OK",L404)))</formula>
    </cfRule>
  </conditionalFormatting>
  <conditionalFormatting sqref="L451:AK451">
    <cfRule type="containsText" dxfId="383" priority="153" operator="containsText" text="TS">
      <formula>NOT(ISERROR(SEARCH("TS",L451)))</formula>
    </cfRule>
    <cfRule type="containsText" dxfId="382" priority="154" operator="containsText" text="X">
      <formula>NOT(ISERROR(SEARCH("X",L451)))</formula>
    </cfRule>
    <cfRule type="containsText" dxfId="381" priority="156" operator="containsText" text="OK">
      <formula>NOT(ISERROR(SEARCH("OK",L451)))</formula>
    </cfRule>
    <cfRule type="containsText" dxfId="380" priority="155" operator="containsText" text="PR">
      <formula>NOT(ISERROR(SEARCH("PR",L451)))</formula>
    </cfRule>
  </conditionalFormatting>
  <conditionalFormatting sqref="L472:AK472">
    <cfRule type="containsText" dxfId="379" priority="97" operator="containsText" text="PR">
      <formula>NOT(ISERROR(SEARCH("PR",L472)))</formula>
    </cfRule>
    <cfRule type="containsText" dxfId="378" priority="98" operator="containsText" text="OK">
      <formula>NOT(ISERROR(SEARCH("OK",L472)))</formula>
    </cfRule>
    <cfRule type="containsText" dxfId="377" priority="96" operator="containsText" text="X">
      <formula>NOT(ISERROR(SEARCH("X",L472)))</formula>
    </cfRule>
    <cfRule type="containsText" dxfId="376" priority="95" operator="containsText" text="TS">
      <formula>NOT(ISERROR(SEARCH("TS",L472)))</formula>
    </cfRule>
  </conditionalFormatting>
  <conditionalFormatting sqref="L10:AR326 L876:AR1048576 L328:AR354 L382:AC382 L402:AO402 L359:AR360 R364:AF364 L369:AR372 Q373:AR373 L525:AR526 L527:AC527 L528:AR543 L544:Y544 L545:X545 L546:AR591 L592:AC592 L593:AR782 T783:AR783 L784:AR832 L833:AM834 L835:AR874 AR327 AL355:AR358 L357:T357 X357:AC357 AL361:AR361 O362:T362 AC362:AR362 AL363:AO363 AQ363:AR363 N364:O364 AH364:AR364 AL365:AR368 L373:O373 AJ374:AR374 L375:V375 X375:AR375 AL376:AR377 AE378:AR379 AL380:AR381 L381:T381 X381:AC381 AE381:AF381 AH381:AI381 AE382:AR382 AL383:AR383 AQ402 AE527:AR527 AA544:AR544 Z545:AR545 AE592:AR592 L783:O783 AO833:AR834 L875:V875 X875:AR875">
    <cfRule type="containsText" dxfId="375" priority="499" operator="containsText" text="TS">
      <formula>NOT(ISERROR(SEARCH("TS",L10)))</formula>
    </cfRule>
  </conditionalFormatting>
  <conditionalFormatting sqref="L10:AR326 AR327 L328:AR354 AL355:AR358 L357:T357 X357:AC357 L359:AR360 AL361:AR361 O362:T362 AC362:AR362 AL363:AO363 AQ363:AR363 N364:O364 R364:AF364 AH364:AR364 AL365:AR368 L369:AR372 L373:O373 Q373:AR373 AJ374:AR374 L375:V375 X375:AR375 AL376:AR377 AE378:AR379 AL380:AR381 L381:T381 X381:AC381 AE381:AF381 AH381:AI381 L382:AC382 AE382:AR382 AL383:AR383 L402:AO402 AQ402 L525:AR526 L527:AC527 AE527:AR527 L528:AR543 L544:Y544 AA544:AR544 L545:X545 Z545:AR545 L546:AR591 L592:AC592 AE592:AR592 L593:AR782 L783:O783 T783:AR783 L784:AR832 L833:AM834 AO833:AR834 L835:AR874 L875:V875 X875:AR875 L876:AR1048576">
    <cfRule type="containsText" dxfId="374" priority="502" operator="containsText" text="OK">
      <formula>NOT(ISERROR(SEARCH("OK",L10)))</formula>
    </cfRule>
    <cfRule type="containsText" dxfId="373" priority="500" operator="containsText" text="X">
      <formula>NOT(ISERROR(SEARCH("X",L10)))</formula>
    </cfRule>
    <cfRule type="containsText" dxfId="372" priority="501" operator="containsText" text="PR">
      <formula>NOT(ISERROR(SEARCH("PR",L10)))</formula>
    </cfRule>
  </conditionalFormatting>
  <conditionalFormatting sqref="L384:AR401">
    <cfRule type="containsText" dxfId="371" priority="410" operator="containsText" text="OK">
      <formula>NOT(ISERROR(SEARCH("OK",L384)))</formula>
    </cfRule>
    <cfRule type="containsText" dxfId="370" priority="407" operator="containsText" text="TS">
      <formula>NOT(ISERROR(SEARCH("TS",L384)))</formula>
    </cfRule>
    <cfRule type="containsText" dxfId="369" priority="409" operator="containsText" text="PR">
      <formula>NOT(ISERROR(SEARCH("PR",L384)))</formula>
    </cfRule>
    <cfRule type="containsText" dxfId="368" priority="408" operator="containsText" text="X">
      <formula>NOT(ISERROR(SEARCH("X",L384)))</formula>
    </cfRule>
  </conditionalFormatting>
  <conditionalFormatting sqref="N385:N386 X876 W876:W1048576">
    <cfRule type="containsText" dxfId="367" priority="263" operator="containsText" text="LD">
      <formula>NOT(ISERROR(SEARCH("LD",N385)))</formula>
    </cfRule>
  </conditionalFormatting>
  <conditionalFormatting sqref="N389">
    <cfRule type="containsText" dxfId="366" priority="267" operator="containsText" text="LD">
      <formula>NOT(ISERROR(SEARCH("LD",N389)))</formula>
    </cfRule>
  </conditionalFormatting>
  <conditionalFormatting sqref="O355">
    <cfRule type="containsText" dxfId="365" priority="103" operator="containsText" text="OK">
      <formula>NOT(ISERROR(SEARCH("OK",O355)))</formula>
    </cfRule>
    <cfRule type="containsText" dxfId="364" priority="100" operator="containsText" text="TS">
      <formula>NOT(ISERROR(SEARCH("TS",O355)))</formula>
    </cfRule>
    <cfRule type="containsText" dxfId="363" priority="102" operator="containsText" text="PR">
      <formula>NOT(ISERROR(SEARCH("PR",O355)))</formula>
    </cfRule>
    <cfRule type="containsText" dxfId="362" priority="101" operator="containsText" text="X">
      <formula>NOT(ISERROR(SEARCH("X",O355)))</formula>
    </cfRule>
  </conditionalFormatting>
  <conditionalFormatting sqref="O374:S374 AC374 AE374:AF374 AH374:AI374">
    <cfRule type="containsText" dxfId="361" priority="345" operator="containsText" text="PR">
      <formula>NOT(ISERROR(SEARCH("PR",O374)))</formula>
    </cfRule>
    <cfRule type="containsText" dxfId="360" priority="343" operator="containsText" text="TS">
      <formula>NOT(ISERROR(SEARCH("TS",O374)))</formula>
    </cfRule>
    <cfRule type="containsText" dxfId="359" priority="346" operator="containsText" text="OK">
      <formula>NOT(ISERROR(SEARCH("OK",O374)))</formula>
    </cfRule>
    <cfRule type="containsText" dxfId="358" priority="344" operator="containsText" text="X">
      <formula>NOT(ISERROR(SEARCH("X",O374)))</formula>
    </cfRule>
  </conditionalFormatting>
  <conditionalFormatting sqref="P373">
    <cfRule type="containsText" dxfId="357" priority="159" operator="containsText" text="X">
      <formula>NOT(ISERROR(SEARCH("X",P373)))</formula>
    </cfRule>
    <cfRule type="containsText" dxfId="356" priority="161" operator="containsText" text="OK">
      <formula>NOT(ISERROR(SEARCH("OK",P373)))</formula>
    </cfRule>
    <cfRule type="containsText" dxfId="355" priority="160" operator="containsText" text="PR">
      <formula>NOT(ISERROR(SEARCH("PR",P373)))</formula>
    </cfRule>
    <cfRule type="containsText" dxfId="354" priority="158" operator="containsText" text="TS">
      <formula>NOT(ISERROR(SEARCH("TS",P373)))</formula>
    </cfRule>
  </conditionalFormatting>
  <conditionalFormatting sqref="P376">
    <cfRule type="containsText" dxfId="353" priority="162" operator="containsText" text="TS">
      <formula>NOT(ISERROR(SEARCH("TS",P376)))</formula>
    </cfRule>
    <cfRule type="containsText" dxfId="352" priority="165" operator="containsText" text="OK">
      <formula>NOT(ISERROR(SEARCH("OK",P376)))</formula>
    </cfRule>
    <cfRule type="containsText" dxfId="351" priority="164" operator="containsText" text="PR">
      <formula>NOT(ISERROR(SEARCH("PR",P376)))</formula>
    </cfRule>
    <cfRule type="containsText" dxfId="350" priority="163" operator="containsText" text="X">
      <formula>NOT(ISERROR(SEARCH("X",P376)))</formula>
    </cfRule>
  </conditionalFormatting>
  <conditionalFormatting sqref="P426">
    <cfRule type="containsText" dxfId="349" priority="62" operator="containsText" text="TS">
      <formula>NOT(ISERROR(SEARCH("TS",P426)))</formula>
    </cfRule>
    <cfRule type="containsText" dxfId="348" priority="63" operator="containsText" text="X">
      <formula>NOT(ISERROR(SEARCH("X",P426)))</formula>
    </cfRule>
    <cfRule type="containsText" dxfId="347" priority="64" operator="containsText" text="PR">
      <formula>NOT(ISERROR(SEARCH("PR",P426)))</formula>
    </cfRule>
    <cfRule type="containsText" dxfId="346" priority="65" operator="containsText" text="OK">
      <formula>NOT(ISERROR(SEARCH("OK",P426)))</formula>
    </cfRule>
  </conditionalFormatting>
  <conditionalFormatting sqref="P364:Q364">
    <cfRule type="containsText" dxfId="345" priority="213" operator="containsText" text="OK">
      <formula>NOT(ISERROR(SEARCH("OK",P364)))</formula>
    </cfRule>
    <cfRule type="containsText" dxfId="344" priority="212" operator="containsText" text="PR">
      <formula>NOT(ISERROR(SEARCH("PR",P364)))</formula>
    </cfRule>
    <cfRule type="containsText" dxfId="343" priority="210" operator="containsText" text="TS">
      <formula>NOT(ISERROR(SEARCH("TS",P364)))</formula>
    </cfRule>
    <cfRule type="containsText" dxfId="342" priority="211" operator="containsText" text="X">
      <formula>NOT(ISERROR(SEARCH("X",P364)))</formula>
    </cfRule>
  </conditionalFormatting>
  <conditionalFormatting sqref="P355:T355 AC355:AK355">
    <cfRule type="containsText" dxfId="341" priority="229" operator="containsText" text="TS">
      <formula>NOT(ISERROR(SEARCH("TS",P355)))</formula>
    </cfRule>
    <cfRule type="containsText" dxfId="340" priority="232" operator="containsText" text="OK">
      <formula>NOT(ISERROR(SEARCH("OK",P355)))</formula>
    </cfRule>
    <cfRule type="containsText" dxfId="339" priority="231" operator="containsText" text="PR">
      <formula>NOT(ISERROR(SEARCH("PR",P355)))</formula>
    </cfRule>
    <cfRule type="containsText" dxfId="338" priority="230" operator="containsText" text="X">
      <formula>NOT(ISERROR(SEARCH("X",P355)))</formula>
    </cfRule>
  </conditionalFormatting>
  <conditionalFormatting sqref="T374">
    <cfRule type="containsText" dxfId="337" priority="300" operator="containsText" text="OK">
      <formula>NOT(ISERROR(SEARCH("OK",T374)))</formula>
    </cfRule>
    <cfRule type="containsText" dxfId="336" priority="299" operator="containsText" text="PR">
      <formula>NOT(ISERROR(SEARCH("PR",T374)))</formula>
    </cfRule>
    <cfRule type="containsText" dxfId="335" priority="297" operator="containsText" text="TS">
      <formula>NOT(ISERROR(SEARCH("TS",T374)))</formula>
    </cfRule>
    <cfRule type="containsText" dxfId="334" priority="298" operator="containsText" text="X">
      <formula>NOT(ISERROR(SEARCH("X",T374)))</formula>
    </cfRule>
  </conditionalFormatting>
  <conditionalFormatting sqref="U647">
    <cfRule type="containsText" dxfId="333" priority="19" operator="containsText" text="LD">
      <formula>NOT(ISERROR(SEARCH("LD",U647)))</formula>
    </cfRule>
  </conditionalFormatting>
  <conditionalFormatting sqref="U381:V381">
    <cfRule type="containsText" dxfId="332" priority="390" operator="containsText" text="TS">
      <formula>NOT(ISERROR(SEARCH("TS",U381)))</formula>
    </cfRule>
    <cfRule type="containsText" dxfId="331" priority="391" operator="containsText" text="X">
      <formula>NOT(ISERROR(SEARCH("X",U381)))</formula>
    </cfRule>
    <cfRule type="containsText" dxfId="330" priority="392" operator="containsText" text="PR">
      <formula>NOT(ISERROR(SEARCH("PR",U381)))</formula>
    </cfRule>
    <cfRule type="containsText" dxfId="329" priority="393" operator="containsText" text="OK">
      <formula>NOT(ISERROR(SEARCH("OK",U381)))</formula>
    </cfRule>
  </conditionalFormatting>
  <conditionalFormatting sqref="U357:W357">
    <cfRule type="containsText" dxfId="328" priority="278" operator="containsText" text="TS">
      <formula>NOT(ISERROR(SEARCH("TS",U357)))</formula>
    </cfRule>
    <cfRule type="containsText" dxfId="327" priority="281" operator="containsText" text="OK">
      <formula>NOT(ISERROR(SEARCH("OK",U357)))</formula>
    </cfRule>
    <cfRule type="containsText" dxfId="326" priority="280" operator="containsText" text="PR">
      <formula>NOT(ISERROR(SEARCH("PR",U357)))</formula>
    </cfRule>
    <cfRule type="containsText" dxfId="325" priority="279" operator="containsText" text="X">
      <formula>NOT(ISERROR(SEARCH("X",U357)))</formula>
    </cfRule>
  </conditionalFormatting>
  <conditionalFormatting sqref="U368:W368">
    <cfRule type="containsText" dxfId="324" priority="202" operator="containsText" text="TS">
      <formula>NOT(ISERROR(SEARCH("TS",U368)))</formula>
    </cfRule>
    <cfRule type="containsText" dxfId="323" priority="203" operator="containsText" text="X">
      <formula>NOT(ISERROR(SEARCH("X",U368)))</formula>
    </cfRule>
    <cfRule type="containsText" dxfId="322" priority="204" operator="containsText" text="PR">
      <formula>NOT(ISERROR(SEARCH("PR",U368)))</formula>
    </cfRule>
    <cfRule type="containsText" dxfId="321" priority="205" operator="containsText" text="OK">
      <formula>NOT(ISERROR(SEARCH("OK",U368)))</formula>
    </cfRule>
  </conditionalFormatting>
  <conditionalFormatting sqref="U374:W374">
    <cfRule type="containsText" dxfId="320" priority="340" operator="containsText" text="OK">
      <formula>NOT(ISERROR(SEARCH("OK",U374)))</formula>
    </cfRule>
    <cfRule type="containsText" dxfId="319" priority="337" operator="containsText" text="TS">
      <formula>NOT(ISERROR(SEARCH("TS",U374)))</formula>
    </cfRule>
    <cfRule type="containsText" dxfId="318" priority="338" operator="containsText" text="X">
      <formula>NOT(ISERROR(SEARCH("X",U374)))</formula>
    </cfRule>
    <cfRule type="containsText" dxfId="317" priority="339" operator="containsText" text="PR">
      <formula>NOT(ISERROR(SEARCH("PR",U374)))</formula>
    </cfRule>
  </conditionalFormatting>
  <conditionalFormatting sqref="U376:W376">
    <cfRule type="containsText" dxfId="316" priority="310" operator="containsText" text="TS">
      <formula>NOT(ISERROR(SEARCH("TS",U376)))</formula>
    </cfRule>
    <cfRule type="containsText" dxfId="315" priority="311" operator="containsText" text="X">
      <formula>NOT(ISERROR(SEARCH("X",U376)))</formula>
    </cfRule>
    <cfRule type="containsText" dxfId="314" priority="312" operator="containsText" text="PR">
      <formula>NOT(ISERROR(SEARCH("PR",U376)))</formula>
    </cfRule>
    <cfRule type="containsText" dxfId="313" priority="313" operator="containsText" text="OK">
      <formula>NOT(ISERROR(SEARCH("OK",U376)))</formula>
    </cfRule>
  </conditionalFormatting>
  <conditionalFormatting sqref="U355:AB355">
    <cfRule type="containsText" dxfId="312" priority="221" operator="containsText" text="PR">
      <formula>NOT(ISERROR(SEARCH("PR",U355)))</formula>
    </cfRule>
    <cfRule type="containsText" dxfId="311" priority="222" operator="containsText" text="OK">
      <formula>NOT(ISERROR(SEARCH("OK",U355)))</formula>
    </cfRule>
    <cfRule type="containsText" dxfId="310" priority="220" operator="containsText" text="X">
      <formula>NOT(ISERROR(SEARCH("X",U355)))</formula>
    </cfRule>
    <cfRule type="containsText" dxfId="309" priority="219" operator="containsText" text="TS">
      <formula>NOT(ISERROR(SEARCH("TS",U355)))</formula>
    </cfRule>
  </conditionalFormatting>
  <conditionalFormatting sqref="U362:AB362">
    <cfRule type="containsText" dxfId="308" priority="234" operator="containsText" text="TS">
      <formula>NOT(ISERROR(SEARCH("TS",U362)))</formula>
    </cfRule>
    <cfRule type="containsText" dxfId="307" priority="237" operator="containsText" text="OK">
      <formula>NOT(ISERROR(SEARCH("OK",U362)))</formula>
    </cfRule>
    <cfRule type="containsText" dxfId="306" priority="235" operator="containsText" text="X">
      <formula>NOT(ISERROR(SEARCH("X",U362)))</formula>
    </cfRule>
    <cfRule type="containsText" dxfId="305" priority="236" operator="containsText" text="PR">
      <formula>NOT(ISERROR(SEARCH("PR",U362)))</formula>
    </cfRule>
  </conditionalFormatting>
  <conditionalFormatting sqref="V647">
    <cfRule type="containsText" dxfId="304" priority="20" operator="containsText" text="LD">
      <formula>NOT(ISERROR(SEARCH("LD",V647)))</formula>
    </cfRule>
  </conditionalFormatting>
  <conditionalFormatting sqref="W1:W326">
    <cfRule type="containsText" dxfId="303" priority="465" operator="containsText" text="LD">
      <formula>NOT(ISERROR(SEARCH("LD",W1)))</formula>
    </cfRule>
  </conditionalFormatting>
  <conditionalFormatting sqref="W327:W357">
    <cfRule type="containsText" dxfId="302" priority="218" operator="containsText" text="LD">
      <formula>NOT(ISERROR(SEARCH("LD",W327)))</formula>
    </cfRule>
  </conditionalFormatting>
  <conditionalFormatting sqref="W358">
    <cfRule type="containsText" dxfId="301" priority="185" operator="containsText" text="X">
      <formula>NOT(ISERROR(SEARCH("X",W358)))</formula>
    </cfRule>
    <cfRule type="containsText" dxfId="300" priority="186" operator="containsText" text="PR">
      <formula>NOT(ISERROR(SEARCH("PR",W358)))</formula>
    </cfRule>
    <cfRule type="containsText" dxfId="299" priority="187" operator="containsText" text="OK">
      <formula>NOT(ISERROR(SEARCH("OK",W358)))</formula>
    </cfRule>
    <cfRule type="containsText" dxfId="298" priority="184" operator="containsText" text="TS">
      <formula>NOT(ISERROR(SEARCH("TS",W358)))</formula>
    </cfRule>
  </conditionalFormatting>
  <conditionalFormatting sqref="W359:W380">
    <cfRule type="containsText" dxfId="297" priority="104" operator="containsText" text="LD">
      <formula>NOT(ISERROR(SEARCH("LD",W359)))</formula>
    </cfRule>
  </conditionalFormatting>
  <conditionalFormatting sqref="W366">
    <cfRule type="containsText" dxfId="296" priority="128" operator="containsText" text="X">
      <formula>NOT(ISERROR(SEARCH("X",W366)))</formula>
    </cfRule>
    <cfRule type="containsText" dxfId="295" priority="129" operator="containsText" text="PR">
      <formula>NOT(ISERROR(SEARCH("PR",W366)))</formula>
    </cfRule>
    <cfRule type="containsText" dxfId="294" priority="130" operator="containsText" text="OK">
      <formula>NOT(ISERROR(SEARCH("OK",W366)))</formula>
    </cfRule>
    <cfRule type="containsText" dxfId="293" priority="127" operator="containsText" text="TS">
      <formula>NOT(ISERROR(SEARCH("TS",W366)))</formula>
    </cfRule>
  </conditionalFormatting>
  <conditionalFormatting sqref="W375">
    <cfRule type="containsText" dxfId="292" priority="182" operator="containsText" text="PR">
      <formula>NOT(ISERROR(SEARCH("PR",W375)))</formula>
    </cfRule>
    <cfRule type="containsText" dxfId="291" priority="180" operator="containsText" text="TS">
      <formula>NOT(ISERROR(SEARCH("TS",W375)))</formula>
    </cfRule>
    <cfRule type="containsText" dxfId="290" priority="181" operator="containsText" text="X">
      <formula>NOT(ISERROR(SEARCH("X",W375)))</formula>
    </cfRule>
    <cfRule type="containsText" dxfId="289" priority="183" operator="containsText" text="OK">
      <formula>NOT(ISERROR(SEARCH("OK",W375)))</formula>
    </cfRule>
  </conditionalFormatting>
  <conditionalFormatting sqref="W379:W380">
    <cfRule type="containsText" dxfId="288" priority="105" operator="containsText" text="TS">
      <formula>NOT(ISERROR(SEARCH("TS",W379)))</formula>
    </cfRule>
    <cfRule type="containsText" dxfId="287" priority="108" operator="containsText" text="OK">
      <formula>NOT(ISERROR(SEARCH("OK",W379)))</formula>
    </cfRule>
    <cfRule type="containsText" dxfId="286" priority="107" operator="containsText" text="PR">
      <formula>NOT(ISERROR(SEARCH("PR",W379)))</formula>
    </cfRule>
    <cfRule type="containsText" dxfId="285" priority="106" operator="containsText" text="X">
      <formula>NOT(ISERROR(SEARCH("X",W379)))</formula>
    </cfRule>
  </conditionalFormatting>
  <conditionalFormatting sqref="W381">
    <cfRule type="containsText" dxfId="284" priority="140" operator="containsText" text="TS">
      <formula>NOT(ISERROR(SEARCH("TS",W381)))</formula>
    </cfRule>
    <cfRule type="containsText" dxfId="283" priority="143" operator="containsText" text="OK">
      <formula>NOT(ISERROR(SEARCH("OK",W381)))</formula>
    </cfRule>
    <cfRule type="containsText" dxfId="282" priority="142" operator="containsText" text="PR">
      <formula>NOT(ISERROR(SEARCH("PR",W381)))</formula>
    </cfRule>
    <cfRule type="containsText" dxfId="281" priority="141" operator="containsText" text="X">
      <formula>NOT(ISERROR(SEARCH("X",W381)))</formula>
    </cfRule>
  </conditionalFormatting>
  <conditionalFormatting sqref="W381:W470">
    <cfRule type="containsText" dxfId="280" priority="139" operator="containsText" text="LD">
      <formula>NOT(ISERROR(SEARCH("LD",W381)))</formula>
    </cfRule>
  </conditionalFormatting>
  <conditionalFormatting sqref="W416">
    <cfRule type="containsText" dxfId="279" priority="118" operator="containsText" text="X">
      <formula>NOT(ISERROR(SEARCH("X",W416)))</formula>
    </cfRule>
    <cfRule type="containsText" dxfId="278" priority="117" operator="containsText" text="TS">
      <formula>NOT(ISERROR(SEARCH("TS",W416)))</formula>
    </cfRule>
    <cfRule type="containsText" dxfId="277" priority="120" operator="containsText" text="OK">
      <formula>NOT(ISERROR(SEARCH("OK",W416)))</formula>
    </cfRule>
    <cfRule type="containsText" dxfId="276" priority="119" operator="containsText" text="PR">
      <formula>NOT(ISERROR(SEARCH("PR",W416)))</formula>
    </cfRule>
  </conditionalFormatting>
  <conditionalFormatting sqref="W426">
    <cfRule type="containsText" dxfId="275" priority="134" operator="containsText" text="OK">
      <formula>NOT(ISERROR(SEARCH("OK",W426)))</formula>
    </cfRule>
    <cfRule type="containsText" dxfId="274" priority="132" operator="containsText" text="X">
      <formula>NOT(ISERROR(SEARCH("X",W426)))</formula>
    </cfRule>
    <cfRule type="containsText" dxfId="273" priority="133" operator="containsText" text="PR">
      <formula>NOT(ISERROR(SEARCH("PR",W426)))</formula>
    </cfRule>
    <cfRule type="containsText" dxfId="272" priority="131" operator="containsText" text="TS">
      <formula>NOT(ISERROR(SEARCH("TS",W426)))</formula>
    </cfRule>
  </conditionalFormatting>
  <conditionalFormatting sqref="W439">
    <cfRule type="containsText" dxfId="271" priority="135" operator="containsText" text="TS">
      <formula>NOT(ISERROR(SEARCH("TS",W439)))</formula>
    </cfRule>
    <cfRule type="containsText" dxfId="270" priority="136" operator="containsText" text="X">
      <formula>NOT(ISERROR(SEARCH("X",W439)))</formula>
    </cfRule>
    <cfRule type="containsText" dxfId="269" priority="138" operator="containsText" text="OK">
      <formula>NOT(ISERROR(SEARCH("OK",W439)))</formula>
    </cfRule>
    <cfRule type="containsText" dxfId="268" priority="137" operator="containsText" text="PR">
      <formula>NOT(ISERROR(SEARCH("PR",W439)))</formula>
    </cfRule>
  </conditionalFormatting>
  <conditionalFormatting sqref="W449:W450">
    <cfRule type="containsText" dxfId="267" priority="112" operator="containsText" text="OK">
      <formula>NOT(ISERROR(SEARCH("OK",W449)))</formula>
    </cfRule>
    <cfRule type="containsText" dxfId="266" priority="111" operator="containsText" text="PR">
      <formula>NOT(ISERROR(SEARCH("PR",W449)))</formula>
    </cfRule>
    <cfRule type="containsText" dxfId="265" priority="110" operator="containsText" text="X">
      <formula>NOT(ISERROR(SEARCH("X",W449)))</formula>
    </cfRule>
    <cfRule type="containsText" dxfId="264" priority="109" operator="containsText" text="TS">
      <formula>NOT(ISERROR(SEARCH("TS",W449)))</formula>
    </cfRule>
  </conditionalFormatting>
  <conditionalFormatting sqref="W471">
    <cfRule type="containsText" dxfId="263" priority="86" operator="containsText" text="OK">
      <formula>NOT(ISERROR(SEARCH("OK",W471)))</formula>
    </cfRule>
    <cfRule type="containsText" dxfId="262" priority="83" operator="containsText" text="TS">
      <formula>NOT(ISERROR(SEARCH("TS",W471)))</formula>
    </cfRule>
    <cfRule type="containsText" dxfId="261" priority="84" operator="containsText" text="X">
      <formula>NOT(ISERROR(SEARCH("X",W471)))</formula>
    </cfRule>
    <cfRule type="containsText" dxfId="260" priority="85" operator="containsText" text="PR">
      <formula>NOT(ISERROR(SEARCH("PR",W471)))</formula>
    </cfRule>
  </conditionalFormatting>
  <conditionalFormatting sqref="W471:W874">
    <cfRule type="containsText" dxfId="259" priority="82" operator="containsText" text="LD">
      <formula>NOT(ISERROR(SEARCH("LD",W471)))</formula>
    </cfRule>
  </conditionalFormatting>
  <conditionalFormatting sqref="X374">
    <cfRule type="containsText" dxfId="258" priority="177" operator="containsText" text="PR">
      <formula>NOT(ISERROR(SEARCH("PR",X374)))</formula>
    </cfRule>
    <cfRule type="containsText" dxfId="257" priority="178" operator="containsText" text="OK">
      <formula>NOT(ISERROR(SEARCH("OK",X374)))</formula>
    </cfRule>
    <cfRule type="containsText" dxfId="256" priority="175" operator="containsText" text="TS">
      <formula>NOT(ISERROR(SEARCH("TS",X374)))</formula>
    </cfRule>
    <cfRule type="containsText" dxfId="255" priority="176" operator="containsText" text="X">
      <formula>NOT(ISERROR(SEARCH("X",X374)))</formula>
    </cfRule>
  </conditionalFormatting>
  <conditionalFormatting sqref="X383:AB383">
    <cfRule type="containsText" dxfId="254" priority="250" operator="containsText" text="TS">
      <formula>NOT(ISERROR(SEARCH("TS",X383)))</formula>
    </cfRule>
    <cfRule type="containsText" dxfId="253" priority="252" operator="containsText" text="PR">
      <formula>NOT(ISERROR(SEARCH("PR",X383)))</formula>
    </cfRule>
    <cfRule type="containsText" dxfId="252" priority="253" operator="containsText" text="OK">
      <formula>NOT(ISERROR(SEARCH("OK",X383)))</formula>
    </cfRule>
    <cfRule type="containsText" dxfId="251" priority="251" operator="containsText" text="X">
      <formula>NOT(ISERROR(SEARCH("X",X383)))</formula>
    </cfRule>
  </conditionalFormatting>
  <conditionalFormatting sqref="X379:AD379 L379:V380">
    <cfRule type="containsText" dxfId="250" priority="365" operator="containsText" text="X">
      <formula>NOT(ISERROR(SEARCH("X",L379)))</formula>
    </cfRule>
    <cfRule type="containsText" dxfId="249" priority="366" operator="containsText" text="PR">
      <formula>NOT(ISERROR(SEARCH("PR",L379)))</formula>
    </cfRule>
    <cfRule type="containsText" dxfId="248" priority="364" operator="containsText" text="TS">
      <formula>NOT(ISERROR(SEARCH("TS",L379)))</formula>
    </cfRule>
    <cfRule type="containsText" dxfId="247" priority="367" operator="containsText" text="OK">
      <formula>NOT(ISERROR(SEARCH("OK",L379)))</formula>
    </cfRule>
  </conditionalFormatting>
  <conditionalFormatting sqref="X380:AK380">
    <cfRule type="containsText" dxfId="246" priority="372" operator="containsText" text="OK">
      <formula>NOT(ISERROR(SEARCH("OK",X380)))</formula>
    </cfRule>
    <cfRule type="containsText" dxfId="245" priority="371" operator="containsText" text="PR">
      <formula>NOT(ISERROR(SEARCH("PR",X380)))</formula>
    </cfRule>
    <cfRule type="containsText" dxfId="244" priority="369" operator="containsText" text="TS">
      <formula>NOT(ISERROR(SEARCH("TS",X380)))</formula>
    </cfRule>
    <cfRule type="containsText" dxfId="243" priority="370" operator="containsText" text="X">
      <formula>NOT(ISERROR(SEARCH("X",X380)))</formula>
    </cfRule>
  </conditionalFormatting>
  <conditionalFormatting sqref="Y374:AB374">
    <cfRule type="containsText" dxfId="242" priority="249" operator="containsText" text="OK">
      <formula>NOT(ISERROR(SEARCH("OK",Y374)))</formula>
    </cfRule>
    <cfRule type="containsText" dxfId="241" priority="248" operator="containsText" text="PR">
      <formula>NOT(ISERROR(SEARCH("PR",Y374)))</formula>
    </cfRule>
    <cfRule type="containsText" dxfId="240" priority="247" operator="containsText" text="X">
      <formula>NOT(ISERROR(SEARCH("X",Y374)))</formula>
    </cfRule>
    <cfRule type="containsText" dxfId="239" priority="246" operator="containsText" text="TS">
      <formula>NOT(ISERROR(SEARCH("TS",Y374)))</formula>
    </cfRule>
  </conditionalFormatting>
  <conditionalFormatting sqref="Z385">
    <cfRule type="containsText" dxfId="238" priority="262" operator="containsText" text="LD">
      <formula>NOT(ISERROR(SEARCH("LD",Z385)))</formula>
    </cfRule>
  </conditionalFormatting>
  <conditionalFormatting sqref="Z389">
    <cfRule type="containsText" dxfId="237" priority="266" operator="containsText" text="LD">
      <formula>NOT(ISERROR(SEARCH("LD",Z389)))</formula>
    </cfRule>
  </conditionalFormatting>
  <conditionalFormatting sqref="AD368">
    <cfRule type="containsText" dxfId="236" priority="172" operator="containsText" text="X">
      <formula>NOT(ISERROR(SEARCH("X",AD368)))</formula>
    </cfRule>
    <cfRule type="containsText" dxfId="235" priority="171" operator="containsText" text="TS">
      <formula>NOT(ISERROR(SEARCH("TS",AD368)))</formula>
    </cfRule>
    <cfRule type="containsText" dxfId="234" priority="173" operator="containsText" text="PR">
      <formula>NOT(ISERROR(SEARCH("PR",AD368)))</formula>
    </cfRule>
    <cfRule type="containsText" dxfId="233" priority="174" operator="containsText" text="OK">
      <formula>NOT(ISERROR(SEARCH("OK",AD368)))</formula>
    </cfRule>
  </conditionalFormatting>
  <conditionalFormatting sqref="AD374">
    <cfRule type="containsText" dxfId="232" priority="335" operator="containsText" text="OK">
      <formula>NOT(ISERROR(SEARCH("OK",AD374)))</formula>
    </cfRule>
    <cfRule type="containsText" dxfId="231" priority="334" operator="containsText" text="PR">
      <formula>NOT(ISERROR(SEARCH("PR",AD374)))</formula>
    </cfRule>
    <cfRule type="containsText" dxfId="230" priority="333" operator="containsText" text="X">
      <formula>NOT(ISERROR(SEARCH("X",AD374)))</formula>
    </cfRule>
    <cfRule type="containsText" dxfId="229" priority="332" operator="containsText" text="TS">
      <formula>NOT(ISERROR(SEARCH("TS",AD374)))</formula>
    </cfRule>
  </conditionalFormatting>
  <conditionalFormatting sqref="AD376">
    <cfRule type="containsText" dxfId="228" priority="308" operator="containsText" text="OK">
      <formula>NOT(ISERROR(SEARCH("OK",AD376)))</formula>
    </cfRule>
    <cfRule type="containsText" dxfId="227" priority="305" operator="containsText" text="TS">
      <formula>NOT(ISERROR(SEARCH("TS",AD376)))</formula>
    </cfRule>
    <cfRule type="containsText" dxfId="226" priority="306" operator="containsText" text="X">
      <formula>NOT(ISERROR(SEARCH("X",AD376)))</formula>
    </cfRule>
    <cfRule type="containsText" dxfId="225" priority="307" operator="containsText" text="PR">
      <formula>NOT(ISERROR(SEARCH("PR",AD376)))</formula>
    </cfRule>
  </conditionalFormatting>
  <conditionalFormatting sqref="AD381:AD382">
    <cfRule type="containsText" dxfId="224" priority="170" operator="containsText" text="OK">
      <formula>NOT(ISERROR(SEARCH("OK",AD381)))</formula>
    </cfRule>
    <cfRule type="containsText" dxfId="223" priority="169" operator="containsText" text="PR">
      <formula>NOT(ISERROR(SEARCH("PR",AD381)))</formula>
    </cfRule>
    <cfRule type="containsText" dxfId="222" priority="168" operator="containsText" text="X">
      <formula>NOT(ISERROR(SEARCH("X",AD381)))</formula>
    </cfRule>
    <cfRule type="containsText" dxfId="221" priority="167" operator="containsText" text="TS">
      <formula>NOT(ISERROR(SEARCH("TS",AD381)))</formula>
    </cfRule>
  </conditionalFormatting>
  <conditionalFormatting sqref="AD527">
    <cfRule type="containsText" dxfId="220" priority="28" operator="containsText" text="TS">
      <formula>NOT(ISERROR(SEARCH("TS",AD527)))</formula>
    </cfRule>
    <cfRule type="containsText" dxfId="219" priority="29" operator="containsText" text="X">
      <formula>NOT(ISERROR(SEARCH("X",AD527)))</formula>
    </cfRule>
    <cfRule type="containsText" dxfId="218" priority="30" operator="containsText" text="PR">
      <formula>NOT(ISERROR(SEARCH("PR",AD527)))</formula>
    </cfRule>
    <cfRule type="containsText" dxfId="217" priority="31" operator="containsText" text="OK">
      <formula>NOT(ISERROR(SEARCH("OK",AD527)))</formula>
    </cfRule>
  </conditionalFormatting>
  <conditionalFormatting sqref="AD592">
    <cfRule type="containsText" dxfId="216" priority="35" operator="containsText" text="OK">
      <formula>NOT(ISERROR(SEARCH("OK",AD592)))</formula>
    </cfRule>
    <cfRule type="containsText" dxfId="215" priority="32" operator="containsText" text="TS">
      <formula>NOT(ISERROR(SEARCH("TS",AD592)))</formula>
    </cfRule>
    <cfRule type="containsText" dxfId="214" priority="33" operator="containsText" text="X">
      <formula>NOT(ISERROR(SEARCH("X",AD592)))</formula>
    </cfRule>
    <cfRule type="containsText" dxfId="213" priority="34" operator="containsText" text="PR">
      <formula>NOT(ISERROR(SEARCH("PR",AD592)))</formula>
    </cfRule>
  </conditionalFormatting>
  <conditionalFormatting sqref="AD631">
    <cfRule type="containsText" dxfId="212" priority="17" operator="containsText" text="LD">
      <formula>NOT(ISERROR(SEARCH("LD",AD631)))</formula>
    </cfRule>
  </conditionalFormatting>
  <conditionalFormatting sqref="AD633">
    <cfRule type="containsText" dxfId="211" priority="18" operator="containsText" text="LD">
      <formula>NOT(ISERROR(SEARCH("LD",AD633)))</formula>
    </cfRule>
  </conditionalFormatting>
  <conditionalFormatting sqref="AD357:AK357">
    <cfRule type="containsText" dxfId="210" priority="274" operator="containsText" text="X">
      <formula>NOT(ISERROR(SEARCH("X",AD357)))</formula>
    </cfRule>
    <cfRule type="containsText" dxfId="209" priority="275" operator="containsText" text="PR">
      <formula>NOT(ISERROR(SEARCH("PR",AD357)))</formula>
    </cfRule>
    <cfRule type="containsText" dxfId="208" priority="276" operator="containsText" text="OK">
      <formula>NOT(ISERROR(SEARCH("OK",AD357)))</formula>
    </cfRule>
    <cfRule type="containsText" dxfId="207" priority="273" operator="containsText" text="TS">
      <formula>NOT(ISERROR(SEARCH("TS",AD357)))</formula>
    </cfRule>
  </conditionalFormatting>
  <conditionalFormatting sqref="AE367">
    <cfRule type="containsText" dxfId="206" priority="417" operator="containsText" text="OK">
      <formula>NOT(ISERROR(SEARCH("OK",AE367)))</formula>
    </cfRule>
    <cfRule type="containsText" dxfId="205" priority="416" operator="containsText" text="PR">
      <formula>NOT(ISERROR(SEARCH("PR",AE367)))</formula>
    </cfRule>
    <cfRule type="containsText" dxfId="204" priority="415" operator="containsText" text="X">
      <formula>NOT(ISERROR(SEARCH("X",AE367)))</formula>
    </cfRule>
    <cfRule type="containsText" dxfId="203" priority="414" operator="containsText" text="TS">
      <formula>NOT(ISERROR(SEARCH("TS",AE367)))</formula>
    </cfRule>
  </conditionalFormatting>
  <conditionalFormatting sqref="AE471">
    <cfRule type="containsText" dxfId="202" priority="88" operator="containsText" text="TS">
      <formula>NOT(ISERROR(SEARCH("TS",AE471)))</formula>
    </cfRule>
    <cfRule type="containsText" dxfId="201" priority="90" operator="containsText" text="PR">
      <formula>NOT(ISERROR(SEARCH("PR",AE471)))</formula>
    </cfRule>
    <cfRule type="containsText" dxfId="200" priority="91" operator="containsText" text="OK">
      <formula>NOT(ISERROR(SEARCH("OK",AE471)))</formula>
    </cfRule>
    <cfRule type="containsText" dxfId="199" priority="89" operator="containsText" text="X">
      <formula>NOT(ISERROR(SEARCH("X",AE471)))</formula>
    </cfRule>
  </conditionalFormatting>
  <conditionalFormatting sqref="AE377:AK377">
    <cfRule type="containsText" dxfId="198" priority="354" operator="containsText" text="TS">
      <formula>NOT(ISERROR(SEARCH("TS",AE377)))</formula>
    </cfRule>
    <cfRule type="containsText" dxfId="197" priority="357" operator="containsText" text="OK">
      <formula>NOT(ISERROR(SEARCH("OK",AE377)))</formula>
    </cfRule>
    <cfRule type="containsText" dxfId="196" priority="356" operator="containsText" text="PR">
      <formula>NOT(ISERROR(SEARCH("PR",AE377)))</formula>
    </cfRule>
    <cfRule type="containsText" dxfId="195" priority="355" operator="containsText" text="X">
      <formula>NOT(ISERROR(SEARCH("X",AE377)))</formula>
    </cfRule>
  </conditionalFormatting>
  <conditionalFormatting sqref="AG364">
    <cfRule type="containsText" dxfId="194" priority="209" operator="containsText" text="OK">
      <formula>NOT(ISERROR(SEARCH("OK",AG364)))</formula>
    </cfRule>
    <cfRule type="containsText" dxfId="193" priority="207" operator="containsText" text="X">
      <formula>NOT(ISERROR(SEARCH("X",AG364)))</formula>
    </cfRule>
    <cfRule type="containsText" dxfId="192" priority="206" operator="containsText" text="TS">
      <formula>NOT(ISERROR(SEARCH("TS",AG364)))</formula>
    </cfRule>
    <cfRule type="containsText" dxfId="191" priority="208" operator="containsText" text="PR">
      <formula>NOT(ISERROR(SEARCH("PR",AG364)))</formula>
    </cfRule>
  </conditionalFormatting>
  <conditionalFormatting sqref="AG374">
    <cfRule type="containsText" dxfId="190" priority="329" operator="containsText" text="X">
      <formula>NOT(ISERROR(SEARCH("X",AG374)))</formula>
    </cfRule>
    <cfRule type="containsText" dxfId="189" priority="330" operator="containsText" text="PR">
      <formula>NOT(ISERROR(SEARCH("PR",AG374)))</formula>
    </cfRule>
    <cfRule type="containsText" dxfId="188" priority="331" operator="containsText" text="OK">
      <formula>NOT(ISERROR(SEARCH("OK",AG374)))</formula>
    </cfRule>
    <cfRule type="containsText" dxfId="187" priority="328" operator="containsText" text="TS">
      <formula>NOT(ISERROR(SEARCH("TS",AG374)))</formula>
    </cfRule>
  </conditionalFormatting>
  <conditionalFormatting sqref="AG376">
    <cfRule type="containsText" dxfId="186" priority="301" operator="containsText" text="TS">
      <formula>NOT(ISERROR(SEARCH("TS",AG376)))</formula>
    </cfRule>
    <cfRule type="containsText" dxfId="185" priority="303" operator="containsText" text="PR">
      <formula>NOT(ISERROR(SEARCH("PR",AG376)))</formula>
    </cfRule>
    <cfRule type="containsText" dxfId="184" priority="304" operator="containsText" text="OK">
      <formula>NOT(ISERROR(SEARCH("OK",AG376)))</formula>
    </cfRule>
    <cfRule type="containsText" dxfId="183" priority="302" operator="containsText" text="X">
      <formula>NOT(ISERROR(SEARCH("X",AG376)))</formula>
    </cfRule>
  </conditionalFormatting>
  <conditionalFormatting sqref="AG381">
    <cfRule type="containsText" dxfId="182" priority="381" operator="containsText" text="TS">
      <formula>NOT(ISERROR(SEARCH("TS",AG381)))</formula>
    </cfRule>
    <cfRule type="containsText" dxfId="181" priority="384" operator="containsText" text="OK">
      <formula>NOT(ISERROR(SEARCH("OK",AG381)))</formula>
    </cfRule>
    <cfRule type="containsText" dxfId="180" priority="383" operator="containsText" text="PR">
      <formula>NOT(ISERROR(SEARCH("PR",AG381)))</formula>
    </cfRule>
    <cfRule type="containsText" dxfId="179" priority="382" operator="containsText" text="X">
      <formula>NOT(ISERROR(SEARCH("X",AG381)))</formula>
    </cfRule>
  </conditionalFormatting>
  <conditionalFormatting sqref="AG447">
    <cfRule type="containsText" dxfId="178" priority="53" operator="containsText" text="TS">
      <formula>NOT(ISERROR(SEARCH("TS",AG447)))</formula>
    </cfRule>
    <cfRule type="containsText" dxfId="177" priority="56" operator="containsText" text="OK">
      <formula>NOT(ISERROR(SEARCH("OK",AG447)))</formula>
    </cfRule>
    <cfRule type="containsText" dxfId="176" priority="55" operator="containsText" text="PR">
      <formula>NOT(ISERROR(SEARCH("PR",AG447)))</formula>
    </cfRule>
    <cfRule type="containsText" dxfId="175" priority="54" operator="containsText" text="X">
      <formula>NOT(ISERROR(SEARCH("X",AG447)))</formula>
    </cfRule>
  </conditionalFormatting>
  <conditionalFormatting sqref="AG631">
    <cfRule type="containsText" dxfId="174" priority="16" operator="containsText" text="LD">
      <formula>NOT(ISERROR(SEARCH("LD",AG631)))</formula>
    </cfRule>
  </conditionalFormatting>
  <conditionalFormatting sqref="AG633">
    <cfRule type="containsText" dxfId="173" priority="15" operator="containsText" text="LD">
      <formula>NOT(ISERROR(SEARCH("LD",AG633)))</formula>
    </cfRule>
  </conditionalFormatting>
  <conditionalFormatting sqref="AH447">
    <cfRule type="containsText" dxfId="172" priority="59" operator="containsText" text="PR">
      <formula>NOT(ISERROR(SEARCH("PR",AH447)))</formula>
    </cfRule>
    <cfRule type="containsText" dxfId="171" priority="60" operator="containsText" text="OK">
      <formula>NOT(ISERROR(SEARCH("OK",AH447)))</formula>
    </cfRule>
    <cfRule type="containsText" dxfId="170" priority="57" operator="containsText" text="TS">
      <formula>NOT(ISERROR(SEARCH("TS",AH447)))</formula>
    </cfRule>
    <cfRule type="containsText" dxfId="169" priority="58" operator="containsText" text="X">
      <formula>NOT(ISERROR(SEARCH("X",AH447)))</formula>
    </cfRule>
  </conditionalFormatting>
  <conditionalFormatting sqref="AJ631">
    <cfRule type="containsText" dxfId="168" priority="4" operator="containsText" text="LD">
      <formula>NOT(ISERROR(SEARCH("LD",AJ631)))</formula>
    </cfRule>
  </conditionalFormatting>
  <conditionalFormatting sqref="AJ633">
    <cfRule type="containsText" dxfId="167" priority="14" operator="containsText" text="LD">
      <formula>NOT(ISERROR(SEARCH("LD",AJ633)))</formula>
    </cfRule>
  </conditionalFormatting>
  <conditionalFormatting sqref="AJ376:AK376">
    <cfRule type="containsText" dxfId="166" priority="323" operator="containsText" text="OK">
      <formula>NOT(ISERROR(SEARCH("OK",AJ376)))</formula>
    </cfRule>
    <cfRule type="containsText" dxfId="165" priority="322" operator="containsText" text="PR">
      <formula>NOT(ISERROR(SEARCH("PR",AJ376)))</formula>
    </cfRule>
    <cfRule type="containsText" dxfId="164" priority="321" operator="containsText" text="X">
      <formula>NOT(ISERROR(SEARCH("X",AJ376)))</formula>
    </cfRule>
    <cfRule type="containsText" dxfId="163" priority="320" operator="containsText" text="TS">
      <formula>NOT(ISERROR(SEARCH("TS",AJ376)))</formula>
    </cfRule>
  </conditionalFormatting>
  <conditionalFormatting sqref="AJ381:AK381">
    <cfRule type="containsText" dxfId="162" priority="324" operator="containsText" text="TS">
      <formula>NOT(ISERROR(SEARCH("TS",AJ381)))</formula>
    </cfRule>
    <cfRule type="containsText" dxfId="161" priority="326" operator="containsText" text="PR">
      <formula>NOT(ISERROR(SEARCH("PR",AJ381)))</formula>
    </cfRule>
    <cfRule type="containsText" dxfId="160" priority="325" operator="containsText" text="X">
      <formula>NOT(ISERROR(SEARCH("X",AJ381)))</formula>
    </cfRule>
    <cfRule type="containsText" dxfId="159" priority="327" operator="containsText" text="OK">
      <formula>NOT(ISERROR(SEARCH("OK",AJ381)))</formula>
    </cfRule>
  </conditionalFormatting>
  <conditionalFormatting sqref="AK631">
    <cfRule type="containsText" dxfId="158" priority="3" operator="containsText" text="LD">
      <formula>NOT(ISERROR(SEARCH("LD",AK631)))</formula>
    </cfRule>
  </conditionalFormatting>
  <conditionalFormatting sqref="AK633">
    <cfRule type="containsText" dxfId="157" priority="13" operator="containsText" text="LD">
      <formula>NOT(ISERROR(SEARCH("LD",AK633)))</formula>
    </cfRule>
  </conditionalFormatting>
  <conditionalFormatting sqref="AL54">
    <cfRule type="containsText" dxfId="156" priority="498" operator="containsText" text="OK">
      <formula>NOT(ISERROR(SEARCH("OK",AL54)))</formula>
    </cfRule>
    <cfRule type="containsText" dxfId="155" priority="497" operator="containsText" text="PR">
      <formula>NOT(ISERROR(SEARCH("PR",AL54)))</formula>
    </cfRule>
    <cfRule type="containsText" dxfId="154" priority="496" operator="containsText" text="X">
      <formula>NOT(ISERROR(SEARCH("X",AL54)))</formula>
    </cfRule>
    <cfRule type="containsText" dxfId="153" priority="495" operator="containsText" text="TS">
      <formula>NOT(ISERROR(SEARCH("TS",AL54)))</formula>
    </cfRule>
  </conditionalFormatting>
  <conditionalFormatting sqref="AL5:AR24 L11:AK67 AL25:AM25 AO25:AR25 L327:O327 Q327:AQ327 P336 L403:AR403 AL404:AR404 L405:AR425 L426:O426 Q426:AR426 L427:AR446 L447:AF447 AI447:AR447 L448:AR450 AL451:AR451 L452:AR470 L471:V471 X471:AD471 AF471:AR471 AL472:AR472 L473:AR521 M522:AR522 L523:AR523 O524:AR524">
    <cfRule type="containsText" dxfId="152" priority="513" operator="containsText" text="PR">
      <formula>NOT(ISERROR(SEARCH("PR",L5)))</formula>
    </cfRule>
    <cfRule type="containsText" dxfId="151" priority="512" operator="containsText" text="X">
      <formula>NOT(ISERROR(SEARCH("X",L5)))</formula>
    </cfRule>
    <cfRule type="containsText" dxfId="150" priority="514" operator="containsText" text="OK">
      <formula>NOT(ISERROR(SEARCH("OK",L5)))</formula>
    </cfRule>
  </conditionalFormatting>
  <conditionalFormatting sqref="AL5:AR24 L11:AK67 AL25:AM25 AO25:AR25 P336 Q327:AQ327 L403:AR403 L405:AR425 Q426:AR426 L427:AR446 L447:AF447 L448:AR450 L452:AR470 L473:AR521 M522:AR522 L523:AR523 O524:AR524 L327:O327 AL404:AR404 L426:O426 AI447:AR447 AL451:AR451 L471:V471 X471:AD471 AF471:AR471 AL472:AR472">
    <cfRule type="containsText" dxfId="149" priority="511" operator="containsText" text="TS">
      <formula>NOT(ISERROR(SEARCH("TS",L5)))</formula>
    </cfRule>
  </conditionalFormatting>
  <conditionalFormatting sqref="AL26:AR53">
    <cfRule type="containsText" dxfId="148" priority="503" operator="containsText" text="TS">
      <formula>NOT(ISERROR(SEARCH("TS",AL26)))</formula>
    </cfRule>
    <cfRule type="containsText" dxfId="147" priority="504" operator="containsText" text="X">
      <formula>NOT(ISERROR(SEARCH("X",AL26)))</formula>
    </cfRule>
    <cfRule type="containsText" dxfId="146" priority="505" operator="containsText" text="PR">
      <formula>NOT(ISERROR(SEARCH("PR",AL26)))</formula>
    </cfRule>
    <cfRule type="containsText" dxfId="145" priority="506" operator="containsText" text="OK">
      <formula>NOT(ISERROR(SEARCH("OK",AL26)))</formula>
    </cfRule>
  </conditionalFormatting>
  <conditionalFormatting sqref="AM54">
    <cfRule type="containsText" dxfId="144" priority="494" operator="containsText" text="OK">
      <formula>NOT(ISERROR(SEARCH("OK",AM54)))</formula>
    </cfRule>
    <cfRule type="containsText" dxfId="143" priority="492" operator="containsText" text="X">
      <formula>NOT(ISERROR(SEARCH("X",AM54)))</formula>
    </cfRule>
    <cfRule type="containsText" dxfId="142" priority="491" operator="containsText" text="TS">
      <formula>NOT(ISERROR(SEARCH("TS",AM54)))</formula>
    </cfRule>
    <cfRule type="containsText" dxfId="141" priority="493" operator="containsText" text="PR">
      <formula>NOT(ISERROR(SEARCH("PR",AM54)))</formula>
    </cfRule>
  </conditionalFormatting>
  <conditionalFormatting sqref="AN54:AR54">
    <cfRule type="containsText" dxfId="140" priority="490" operator="containsText" text="OK">
      <formula>NOT(ISERROR(SEARCH("OK",AN54)))</formula>
    </cfRule>
    <cfRule type="containsText" dxfId="139" priority="487" operator="containsText" text="TS">
      <formula>NOT(ISERROR(SEARCH("TS",AN54)))</formula>
    </cfRule>
    <cfRule type="containsText" dxfId="138" priority="488" operator="containsText" text="X">
      <formula>NOT(ISERROR(SEARCH("X",AN54)))</formula>
    </cfRule>
    <cfRule type="containsText" dxfId="137" priority="489" operator="containsText" text="PR">
      <formula>NOT(ISERROR(SEARCH("PR",AN54)))</formula>
    </cfRule>
  </conditionalFormatting>
  <conditionalFormatting sqref="AP363">
    <cfRule type="containsText" dxfId="136" priority="190" operator="containsText" text="PR">
      <formula>NOT(ISERROR(SEARCH("PR",AP363)))</formula>
    </cfRule>
    <cfRule type="containsText" dxfId="135" priority="191" operator="containsText" text="OK">
      <formula>NOT(ISERROR(SEARCH("OK",AP363)))</formula>
    </cfRule>
    <cfRule type="containsText" dxfId="134" priority="189" operator="containsText" text="X">
      <formula>NOT(ISERROR(SEARCH("X",AP363)))</formula>
    </cfRule>
    <cfRule type="containsText" dxfId="133" priority="188" operator="containsText" text="TS">
      <formula>NOT(ISERROR(SEARCH("TS",AP363)))</formula>
    </cfRule>
  </conditionalFormatting>
  <conditionalFormatting sqref="AP402">
    <cfRule type="containsText" dxfId="132" priority="197" operator="containsText" text="X">
      <formula>NOT(ISERROR(SEARCH("X",AP402)))</formula>
    </cfRule>
    <cfRule type="containsText" dxfId="131" priority="198" operator="containsText" text="PR">
      <formula>NOT(ISERROR(SEARCH("PR",AP402)))</formula>
    </cfRule>
    <cfRule type="containsText" dxfId="130" priority="199" operator="containsText" text="OK">
      <formula>NOT(ISERROR(SEARCH("OK",AP402)))</formula>
    </cfRule>
    <cfRule type="containsText" dxfId="129" priority="196" operator="containsText" text="TS">
      <formula>NOT(ISERROR(SEARCH("TS",AP402)))</formula>
    </cfRule>
  </conditionalFormatting>
  <conditionalFormatting sqref="AP695">
    <cfRule type="containsText" dxfId="128" priority="22" operator="containsText" text="LD">
      <formula>NOT(ISERROR(SEARCH("LD",AP695)))</formula>
    </cfRule>
  </conditionalFormatting>
  <conditionalFormatting sqref="AR402">
    <cfRule type="containsText" dxfId="127" priority="192" operator="containsText" text="TS">
      <formula>NOT(ISERROR(SEARCH("TS",AR402)))</formula>
    </cfRule>
    <cfRule type="containsText" dxfId="126" priority="193" operator="containsText" text="X">
      <formula>NOT(ISERROR(SEARCH("X",AR402)))</formula>
    </cfRule>
    <cfRule type="containsText" dxfId="125" priority="194" operator="containsText" text="PR">
      <formula>NOT(ISERROR(SEARCH("PR",AR402)))</formula>
    </cfRule>
    <cfRule type="containsText" dxfId="124" priority="195" operator="containsText" text="OK">
      <formula>NOT(ISERROR(SEARCH("OK",AR402)))</formula>
    </cfRule>
  </conditionalFormatting>
  <conditionalFormatting sqref="AR695">
    <cfRule type="containsText" dxfId="123" priority="21" operator="containsText" text="LD">
      <formula>NOT(ISERROR(SEARCH("LD",AR695)))</formula>
    </cfRule>
  </conditionalFormatting>
  <pageMargins left="0.25" right="0.25" top="0.75" bottom="0.75" header="0.3" footer="0.3"/>
  <pageSetup paperSize="9" scale="29" fitToHeight="0" orientation="portrait" horizontalDpi="360" verticalDpi="360" r:id="rId1"/>
  <drawing r:id="rId2"/>
  <legacyDrawing r:id="rId3"/>
  <tableParts count="1">
    <tablePart r:id="rId4"/>
  </tableParts>
  <extLst>
    <ext xmlns:x14="http://schemas.microsoft.com/office/spreadsheetml/2009/9/main" uri="{CCE6A557-97BC-4b89-ADB6-D9C93CAAB3DF}">
      <x14:dataValidations xmlns:xm="http://schemas.microsoft.com/office/excel/2006/main" count="1">
        <x14:dataValidation type="list" allowBlank="1" showInputMessage="1" xr:uid="{3BA34C19-1E36-4E45-B322-12C64CFC7E46}">
          <x14:formula1>
            <xm:f>Hoja3!$B$3:$B$6</xm:f>
          </x14:formula1>
          <xm:sqref>AL26:AR92 AL5:AR24 AL25:AM25 AO25:AR25 L327:O327 Q327:V327 W11:W357 L11:V326 X543:Z543 X11:AK542 AA543:AK544 X544:Y544 W359:W544 L328:V544 L545:X545 Z545:AK545 AR695 AP695 AL799:AM799 P782:S782 T782:AK783 L782:O783 L546:AK781 L875:V875 X875:AK875 L784:AK874 L876:AK1048576</xm:sqref>
        </x14:dataValidation>
      </x14:dataValidations>
    </ext>
    <ext xmlns:x15="http://schemas.microsoft.com/office/spreadsheetml/2010/11/main" uri="{3A4CF648-6AED-40f4-86FF-DC5316D8AED3}">
      <x14:slicerList xmlns:x14="http://schemas.microsoft.com/office/spreadsheetml/2009/9/main">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A9B0A-3EE5-4FC8-9AAD-712EF8FCA2A4}">
  <sheetPr codeName="Hoja6">
    <pageSetUpPr fitToPage="1"/>
  </sheetPr>
  <dimension ref="A1:P5827"/>
  <sheetViews>
    <sheetView topLeftCell="A5815" zoomScale="85" zoomScaleNormal="85" workbookViewId="0">
      <selection activeCell="B5818" sqref="B5818:E5827"/>
    </sheetView>
  </sheetViews>
  <sheetFormatPr baseColWidth="10" defaultColWidth="11.44140625" defaultRowHeight="14.4" x14ac:dyDescent="0.3"/>
  <cols>
    <col min="1" max="1" width="44.33203125" customWidth="1"/>
    <col min="2" max="2" width="14.5546875" customWidth="1"/>
    <col min="3" max="3" width="29" style="182" customWidth="1"/>
    <col min="4" max="4" width="22" style="53" customWidth="1"/>
    <col min="5" max="5" width="54.44140625" customWidth="1"/>
    <col min="6" max="6" width="12.6640625" customWidth="1"/>
    <col min="7" max="7" width="7.6640625" customWidth="1"/>
    <col min="8" max="8" width="9.6640625" customWidth="1"/>
    <col min="9" max="9" width="9.5546875" customWidth="1"/>
    <col min="10" max="11" width="18.109375" customWidth="1"/>
    <col min="12" max="12" width="31.44140625" customWidth="1"/>
  </cols>
  <sheetData>
    <row r="1" spans="2:11" x14ac:dyDescent="0.3">
      <c r="K1" s="173"/>
    </row>
    <row r="2" spans="2:11" ht="26.4" x14ac:dyDescent="0.3">
      <c r="B2" s="168" t="s">
        <v>390</v>
      </c>
      <c r="C2" s="179" t="s">
        <v>12</v>
      </c>
      <c r="D2" s="176" t="s">
        <v>13</v>
      </c>
      <c r="E2" s="168" t="s">
        <v>391</v>
      </c>
      <c r="F2" s="168" t="s">
        <v>392</v>
      </c>
      <c r="G2" s="168" t="s">
        <v>393</v>
      </c>
      <c r="H2" s="168" t="s">
        <v>394</v>
      </c>
      <c r="I2" s="168" t="s">
        <v>395</v>
      </c>
      <c r="J2" s="168" t="s">
        <v>396</v>
      </c>
      <c r="K2" s="173"/>
    </row>
    <row r="3" spans="2:11" ht="28.8" x14ac:dyDescent="0.3">
      <c r="B3" s="170" t="s">
        <v>390</v>
      </c>
      <c r="C3" s="180" t="s">
        <v>12</v>
      </c>
      <c r="D3" s="177" t="s">
        <v>13</v>
      </c>
      <c r="E3" s="170" t="s">
        <v>397</v>
      </c>
      <c r="F3" s="170" t="s">
        <v>398</v>
      </c>
      <c r="G3" s="170" t="s">
        <v>399</v>
      </c>
      <c r="H3" s="170" t="s">
        <v>400</v>
      </c>
      <c r="I3" s="170" t="s">
        <v>401</v>
      </c>
      <c r="J3" s="171">
        <v>0.36</v>
      </c>
      <c r="K3" s="173"/>
    </row>
    <row r="4" spans="2:11" ht="28.8" x14ac:dyDescent="0.3">
      <c r="B4" s="173">
        <v>287724</v>
      </c>
      <c r="C4" s="181" t="str">
        <f>_xlfn.XLOOKUP(B4,PLANEAMIENTO!A:A,PLANEAMIENTO!C:C)</f>
        <v>CILINDRO DE JACK HYD</v>
      </c>
      <c r="D4" s="178" t="str">
        <f>_xlfn.XLOOKUP(B4,PLANEAMIENTO!A:A,PLANEAMIENTO!D:D)</f>
        <v>PITVIPER 351</v>
      </c>
      <c r="E4" s="173" t="s">
        <v>402</v>
      </c>
      <c r="F4" s="173" t="s">
        <v>398</v>
      </c>
      <c r="G4" s="173" t="s">
        <v>403</v>
      </c>
      <c r="H4" s="173" t="s">
        <v>404</v>
      </c>
      <c r="I4" s="173" t="s">
        <v>404</v>
      </c>
      <c r="J4" s="174">
        <v>0.2</v>
      </c>
      <c r="K4" s="173"/>
    </row>
    <row r="5" spans="2:11" ht="28.8" x14ac:dyDescent="0.3">
      <c r="B5" s="173">
        <v>286624</v>
      </c>
      <c r="C5" s="181" t="str">
        <f>_xlfn.XLOOKUP(B5,PLANEAMIENTO!A:A,PLANEAMIENTO!C:C)</f>
        <v>CILINDRO DE INCLINACION DE BULLDOZER</v>
      </c>
      <c r="D5" s="178" t="str">
        <f>_xlfn.XLOOKUP(B5,PLANEAMIENTO!A:A,PLANEAMIENTO!D:D)</f>
        <v>D11T</v>
      </c>
      <c r="E5" s="173" t="s">
        <v>405</v>
      </c>
      <c r="F5" s="173" t="s">
        <v>398</v>
      </c>
      <c r="G5" s="173" t="s">
        <v>406</v>
      </c>
      <c r="H5" s="173" t="s">
        <v>404</v>
      </c>
      <c r="I5" s="173" t="s">
        <v>404</v>
      </c>
      <c r="J5" s="174">
        <v>0</v>
      </c>
      <c r="K5" s="173"/>
    </row>
    <row r="6" spans="2:11" ht="28.8" x14ac:dyDescent="0.3">
      <c r="B6" s="173">
        <v>287824</v>
      </c>
      <c r="C6" s="181" t="str">
        <f>_xlfn.XLOOKUP(B6,PLANEAMIENTO!A:A,PLANEAMIENTO!C:C)</f>
        <v>CILINDRO DE JACK HYD</v>
      </c>
      <c r="D6" s="178" t="str">
        <f>_xlfn.XLOOKUP(B6,PLANEAMIENTO!A:A,PLANEAMIENTO!D:D)</f>
        <v>PITVIPER 351</v>
      </c>
      <c r="E6" s="173" t="s">
        <v>402</v>
      </c>
      <c r="F6" s="173" t="s">
        <v>398</v>
      </c>
      <c r="G6" s="173" t="s">
        <v>407</v>
      </c>
      <c r="H6" s="173" t="s">
        <v>404</v>
      </c>
      <c r="I6" s="173" t="s">
        <v>408</v>
      </c>
      <c r="J6" s="174">
        <v>0</v>
      </c>
      <c r="K6" s="173"/>
    </row>
    <row r="7" spans="2:11" ht="28.8" x14ac:dyDescent="0.3">
      <c r="B7" s="173">
        <v>288324</v>
      </c>
      <c r="C7" s="181" t="str">
        <f>_xlfn.XLOOKUP(B7,PLANEAMIENTO!A:A,PLANEAMIENTO!C:C)</f>
        <v>CILINDRO DE INCLINACION DE BULLDOZER</v>
      </c>
      <c r="D7" s="178" t="str">
        <f>_xlfn.XLOOKUP(B7,PLANEAMIENTO!A:A,PLANEAMIENTO!D:D)</f>
        <v>D11T</v>
      </c>
      <c r="E7" s="173" t="s">
        <v>409</v>
      </c>
      <c r="F7" s="173" t="s">
        <v>398</v>
      </c>
      <c r="G7" s="173" t="s">
        <v>410</v>
      </c>
      <c r="H7" s="173" t="s">
        <v>408</v>
      </c>
      <c r="I7" s="173" t="s">
        <v>401</v>
      </c>
      <c r="J7" s="174">
        <v>0</v>
      </c>
      <c r="K7" s="173"/>
    </row>
    <row r="8" spans="2:11" ht="28.8" x14ac:dyDescent="0.3">
      <c r="B8" s="173">
        <v>288324</v>
      </c>
      <c r="C8" s="181" t="str">
        <f>_xlfn.XLOOKUP(B8,PLANEAMIENTO!A:A,PLANEAMIENTO!C:C)</f>
        <v>CILINDRO DE INCLINACION DE BULLDOZER</v>
      </c>
      <c r="D8" s="178" t="str">
        <f>_xlfn.XLOOKUP(B8,PLANEAMIENTO!A:A,PLANEAMIENTO!D:D)</f>
        <v>D11T</v>
      </c>
      <c r="E8" s="173" t="s">
        <v>411</v>
      </c>
      <c r="F8" s="173" t="s">
        <v>398</v>
      </c>
      <c r="G8" s="173" t="s">
        <v>410</v>
      </c>
      <c r="H8" s="173" t="s">
        <v>401</v>
      </c>
      <c r="I8" s="173" t="s">
        <v>401</v>
      </c>
      <c r="J8" s="174">
        <v>0</v>
      </c>
      <c r="K8" s="173"/>
    </row>
    <row r="9" spans="2:11" ht="28.8" x14ac:dyDescent="0.3">
      <c r="B9" s="170" t="s">
        <v>390</v>
      </c>
      <c r="C9" s="180" t="s">
        <v>12</v>
      </c>
      <c r="D9" s="177" t="s">
        <v>13</v>
      </c>
      <c r="E9" s="170" t="s">
        <v>412</v>
      </c>
      <c r="F9" s="170" t="s">
        <v>413</v>
      </c>
      <c r="G9" s="170" t="s">
        <v>414</v>
      </c>
      <c r="H9" s="170" t="s">
        <v>415</v>
      </c>
      <c r="I9" s="170" t="s">
        <v>401</v>
      </c>
      <c r="J9" s="171">
        <v>0.19</v>
      </c>
      <c r="K9" s="173"/>
    </row>
    <row r="10" spans="2:11" ht="28.8" x14ac:dyDescent="0.3">
      <c r="B10" s="173">
        <v>287024</v>
      </c>
      <c r="C10" s="181" t="str">
        <f>_xlfn.XLOOKUP(B10,PLANEAMIENTO!A:A,PLANEAMIENTO!C:C)</f>
        <v>CILINDRO DE LEVANTE DE BULLDOZER</v>
      </c>
      <c r="D10" s="178" t="str">
        <f>_xlfn.XLOOKUP(B10,PLANEAMIENTO!A:A,PLANEAMIENTO!D:D)</f>
        <v>D475</v>
      </c>
      <c r="E10" s="173" t="s">
        <v>416</v>
      </c>
      <c r="F10" s="173" t="s">
        <v>413</v>
      </c>
      <c r="G10" s="173" t="s">
        <v>417</v>
      </c>
      <c r="H10" s="173" t="s">
        <v>418</v>
      </c>
      <c r="I10" s="173" t="s">
        <v>408</v>
      </c>
      <c r="J10" s="174">
        <v>0.2</v>
      </c>
      <c r="K10" s="173"/>
    </row>
    <row r="11" spans="2:11" ht="28.8" x14ac:dyDescent="0.3">
      <c r="B11" s="173">
        <v>287324</v>
      </c>
      <c r="C11" s="181" t="str">
        <f>_xlfn.XLOOKUP(B11,PLANEAMIENTO!A:A,PLANEAMIENTO!C:C)</f>
        <v>CILINDRO DE DIRECCION</v>
      </c>
      <c r="D11" s="178">
        <f>_xlfn.XLOOKUP(B11,PLANEAMIENTO!A:A,PLANEAMIENTO!D:D)</f>
        <v>24</v>
      </c>
      <c r="E11" s="173" t="s">
        <v>419</v>
      </c>
      <c r="F11" s="173" t="s">
        <v>413</v>
      </c>
      <c r="G11" s="173" t="s">
        <v>407</v>
      </c>
      <c r="H11" s="173" t="s">
        <v>408</v>
      </c>
      <c r="I11" s="173" t="s">
        <v>408</v>
      </c>
      <c r="J11" s="174">
        <v>0</v>
      </c>
      <c r="K11" s="173"/>
    </row>
    <row r="12" spans="2:11" ht="28.8" x14ac:dyDescent="0.3">
      <c r="B12" s="173">
        <v>286024</v>
      </c>
      <c r="C12" s="181" t="str">
        <f>_xlfn.XLOOKUP(B12,PLANEAMIENTO!A:A,PLANEAMIENTO!C:C)</f>
        <v>CILINDRO DE DIRECCION</v>
      </c>
      <c r="D12" s="178" t="str">
        <f>_xlfn.XLOOKUP(B12,PLANEAMIENTO!A:A,PLANEAMIENTO!D:D)</f>
        <v>930E-4SE</v>
      </c>
      <c r="E12" s="173" t="s">
        <v>420</v>
      </c>
      <c r="F12" s="173" t="s">
        <v>413</v>
      </c>
      <c r="G12" s="173" t="s">
        <v>421</v>
      </c>
      <c r="H12" s="173" t="s">
        <v>408</v>
      </c>
      <c r="I12" s="173" t="s">
        <v>401</v>
      </c>
      <c r="J12" s="174">
        <v>0</v>
      </c>
      <c r="K12" s="173"/>
    </row>
    <row r="13" spans="2:11" ht="28.8" x14ac:dyDescent="0.3">
      <c r="B13" s="170" t="s">
        <v>390</v>
      </c>
      <c r="C13" s="180" t="s">
        <v>12</v>
      </c>
      <c r="D13" s="177" t="s">
        <v>13</v>
      </c>
      <c r="E13" s="170" t="s">
        <v>422</v>
      </c>
      <c r="F13" s="170" t="s">
        <v>423</v>
      </c>
      <c r="G13" s="170" t="s">
        <v>424</v>
      </c>
      <c r="H13" s="170" t="s">
        <v>400</v>
      </c>
      <c r="I13" s="170" t="s">
        <v>401</v>
      </c>
      <c r="J13" s="171">
        <v>0.65</v>
      </c>
      <c r="K13" s="173"/>
    </row>
    <row r="14" spans="2:11" ht="28.8" x14ac:dyDescent="0.3">
      <c r="B14" s="173">
        <v>291524</v>
      </c>
      <c r="C14" s="181" t="str">
        <f>_xlfn.XLOOKUP(B14,PLANEAMIENTO!A:A,PLANEAMIENTO!C:C)</f>
        <v>CILINDRO DE INCLINACION DE BULLDOZER</v>
      </c>
      <c r="D14" s="178" t="str">
        <f>_xlfn.XLOOKUP(B14,PLANEAMIENTO!A:A,PLANEAMIENTO!D:D)</f>
        <v>844H</v>
      </c>
      <c r="E14" s="173" t="s">
        <v>425</v>
      </c>
      <c r="F14" s="173" t="s">
        <v>423</v>
      </c>
      <c r="G14" s="173" t="s">
        <v>426</v>
      </c>
      <c r="H14" s="173" t="s">
        <v>418</v>
      </c>
      <c r="I14" s="173" t="s">
        <v>404</v>
      </c>
      <c r="J14" s="174">
        <v>0.7</v>
      </c>
      <c r="K14" s="173"/>
    </row>
    <row r="15" spans="2:11" ht="28.8" x14ac:dyDescent="0.3">
      <c r="B15" s="173">
        <v>291324</v>
      </c>
      <c r="C15" s="181" t="str">
        <f>_xlfn.XLOOKUP(B15,PLANEAMIENTO!A:A,PLANEAMIENTO!C:C)</f>
        <v>CILINDRO DE LEVANTE DE BULLDOZER</v>
      </c>
      <c r="D15" s="178" t="str">
        <f>_xlfn.XLOOKUP(B15,PLANEAMIENTO!A:A,PLANEAMIENTO!D:D)</f>
        <v>844H</v>
      </c>
      <c r="E15" s="173" t="s">
        <v>425</v>
      </c>
      <c r="F15" s="173" t="s">
        <v>423</v>
      </c>
      <c r="G15" s="173" t="s">
        <v>426</v>
      </c>
      <c r="H15" s="173" t="s">
        <v>404</v>
      </c>
      <c r="I15" s="173" t="s">
        <v>404</v>
      </c>
      <c r="J15" s="174">
        <v>0</v>
      </c>
      <c r="K15" s="173"/>
    </row>
    <row r="16" spans="2:11" ht="28.8" x14ac:dyDescent="0.3">
      <c r="B16" s="173">
        <v>291624</v>
      </c>
      <c r="C16" s="181" t="str">
        <f>_xlfn.XLOOKUP(B16,PLANEAMIENTO!A:A,PLANEAMIENTO!C:C)</f>
        <v>CILINDRO DE LEVANTE DE BULLDOZER</v>
      </c>
      <c r="D16" s="178" t="str">
        <f>_xlfn.XLOOKUP(B16,PLANEAMIENTO!A:A,PLANEAMIENTO!D:D)</f>
        <v>844H</v>
      </c>
      <c r="E16" s="173" t="s">
        <v>425</v>
      </c>
      <c r="F16" s="173" t="s">
        <v>423</v>
      </c>
      <c r="G16" s="173" t="s">
        <v>426</v>
      </c>
      <c r="H16" s="173" t="s">
        <v>404</v>
      </c>
      <c r="I16" s="173" t="s">
        <v>404</v>
      </c>
      <c r="J16" s="174">
        <v>0</v>
      </c>
      <c r="K16" s="173"/>
    </row>
    <row r="17" spans="2:11" ht="28.8" x14ac:dyDescent="0.3">
      <c r="B17" s="173">
        <v>289524</v>
      </c>
      <c r="C17" s="181" t="str">
        <f>_xlfn.XLOOKUP(B17,PLANEAMIENTO!A:A,PLANEAMIENTO!C:C)</f>
        <v>CILINDRO DE LEVANTE DE BULLDOZER</v>
      </c>
      <c r="D17" s="178" t="str">
        <f>_xlfn.XLOOKUP(B17,PLANEAMIENTO!A:A,PLANEAMIENTO!D:D)</f>
        <v>844H</v>
      </c>
      <c r="E17" s="173" t="s">
        <v>425</v>
      </c>
      <c r="F17" s="173" t="s">
        <v>423</v>
      </c>
      <c r="G17" s="173" t="s">
        <v>426</v>
      </c>
      <c r="H17" s="173" t="s">
        <v>404</v>
      </c>
      <c r="I17" s="173" t="s">
        <v>408</v>
      </c>
      <c r="J17" s="174">
        <v>0</v>
      </c>
      <c r="K17" s="173"/>
    </row>
    <row r="18" spans="2:11" ht="28.8" x14ac:dyDescent="0.3">
      <c r="B18" s="175">
        <v>286024</v>
      </c>
      <c r="C18" s="181" t="str">
        <f>_xlfn.XLOOKUP(B18,PLANEAMIENTO!A:A,PLANEAMIENTO!C:C)</f>
        <v>CILINDRO DE DIRECCION</v>
      </c>
      <c r="D18" s="178" t="str">
        <f>_xlfn.XLOOKUP(B18,PLANEAMIENTO!A:A,PLANEAMIENTO!D:D)</f>
        <v>930E-4SE</v>
      </c>
      <c r="E18" s="173" t="s">
        <v>427</v>
      </c>
      <c r="F18" s="173" t="s">
        <v>423</v>
      </c>
      <c r="G18" s="173" t="s">
        <v>421</v>
      </c>
      <c r="H18" s="173" t="s">
        <v>408</v>
      </c>
      <c r="I18" s="173" t="s">
        <v>401</v>
      </c>
      <c r="J18" s="174">
        <v>0</v>
      </c>
      <c r="K18" s="173"/>
    </row>
    <row r="19" spans="2:11" ht="28.8" x14ac:dyDescent="0.3">
      <c r="B19" s="170" t="s">
        <v>390</v>
      </c>
      <c r="C19" s="180" t="s">
        <v>12</v>
      </c>
      <c r="D19" s="177" t="s">
        <v>13</v>
      </c>
      <c r="E19" s="170" t="s">
        <v>428</v>
      </c>
      <c r="F19" s="169"/>
      <c r="G19" s="170" t="s">
        <v>429</v>
      </c>
      <c r="H19" s="170" t="s">
        <v>400</v>
      </c>
      <c r="I19" s="170" t="s">
        <v>430</v>
      </c>
      <c r="J19" s="171">
        <v>0.47</v>
      </c>
      <c r="K19" s="173"/>
    </row>
    <row r="20" spans="2:11" ht="28.8" x14ac:dyDescent="0.3">
      <c r="B20" s="173">
        <v>286624</v>
      </c>
      <c r="C20" s="181" t="str">
        <f>_xlfn.XLOOKUP(B20,PLANEAMIENTO!A:A,PLANEAMIENTO!C:C)</f>
        <v>CILINDRO DE INCLINACION DE BULLDOZER</v>
      </c>
      <c r="D20" s="178" t="str">
        <f>_xlfn.XLOOKUP(B20,PLANEAMIENTO!A:A,PLANEAMIENTO!D:D)</f>
        <v>D11T</v>
      </c>
      <c r="E20" s="173" t="s">
        <v>431</v>
      </c>
      <c r="F20" s="173" t="s">
        <v>432</v>
      </c>
      <c r="G20" s="173" t="s">
        <v>433</v>
      </c>
      <c r="H20" s="173" t="s">
        <v>418</v>
      </c>
      <c r="I20" s="173" t="s">
        <v>404</v>
      </c>
      <c r="J20" s="174">
        <v>0.3</v>
      </c>
      <c r="K20" s="173"/>
    </row>
    <row r="21" spans="2:11" ht="28.8" x14ac:dyDescent="0.3">
      <c r="B21" s="173">
        <v>287324</v>
      </c>
      <c r="C21" s="181" t="str">
        <f>_xlfn.XLOOKUP(B21,PLANEAMIENTO!A:A,PLANEAMIENTO!C:C)</f>
        <v>CILINDRO DE DIRECCION</v>
      </c>
      <c r="D21" s="178">
        <f>_xlfn.XLOOKUP(B21,PLANEAMIENTO!A:A,PLANEAMIENTO!D:D)</f>
        <v>24</v>
      </c>
      <c r="E21" s="173" t="s">
        <v>434</v>
      </c>
      <c r="F21" s="173" t="s">
        <v>432</v>
      </c>
      <c r="G21" s="173" t="s">
        <v>435</v>
      </c>
      <c r="H21" s="173" t="s">
        <v>408</v>
      </c>
      <c r="I21" s="173" t="s">
        <v>408</v>
      </c>
      <c r="J21" s="174">
        <v>0</v>
      </c>
      <c r="K21" s="173"/>
    </row>
    <row r="22" spans="2:11" ht="28.8" x14ac:dyDescent="0.3">
      <c r="B22" s="173">
        <v>287724</v>
      </c>
      <c r="C22" s="181" t="str">
        <f>_xlfn.XLOOKUP(B22,PLANEAMIENTO!A:A,PLANEAMIENTO!C:C)</f>
        <v>CILINDRO DE JACK HYD</v>
      </c>
      <c r="D22" s="178" t="str">
        <f>_xlfn.XLOOKUP(B22,PLANEAMIENTO!A:A,PLANEAMIENTO!D:D)</f>
        <v>PITVIPER 351</v>
      </c>
      <c r="E22" s="173" t="s">
        <v>436</v>
      </c>
      <c r="F22" s="173" t="s">
        <v>432</v>
      </c>
      <c r="G22" s="173" t="s">
        <v>403</v>
      </c>
      <c r="H22" s="173" t="s">
        <v>408</v>
      </c>
      <c r="I22" s="173" t="s">
        <v>408</v>
      </c>
      <c r="J22" s="174">
        <v>0</v>
      </c>
      <c r="K22" s="173"/>
    </row>
    <row r="23" spans="2:11" ht="28.8" x14ac:dyDescent="0.3">
      <c r="B23" s="173">
        <v>273924</v>
      </c>
      <c r="C23" s="181" t="str">
        <f>_xlfn.XLOOKUP(B23,PLANEAMIENTO!A:A,PLANEAMIENTO!C:C)</f>
        <v>CILINDRO DE SUSPENSION POSTERIOR</v>
      </c>
      <c r="D23" s="178" t="str">
        <f>_xlfn.XLOOKUP(B23,PLANEAMIENTO!A:A,PLANEAMIENTO!D:D)</f>
        <v>797F</v>
      </c>
      <c r="E23" s="173" t="s">
        <v>437</v>
      </c>
      <c r="F23" s="173" t="s">
        <v>432</v>
      </c>
      <c r="G23" s="173" t="s">
        <v>410</v>
      </c>
      <c r="H23" s="173" t="s">
        <v>401</v>
      </c>
      <c r="I23" s="173" t="s">
        <v>401</v>
      </c>
      <c r="J23" s="174">
        <v>0</v>
      </c>
      <c r="K23" s="173"/>
    </row>
    <row r="24" spans="2:11" ht="28.8" x14ac:dyDescent="0.3">
      <c r="B24" s="173">
        <v>273924</v>
      </c>
      <c r="C24" s="181" t="str">
        <f>_xlfn.XLOOKUP(B24,PLANEAMIENTO!A:A,PLANEAMIENTO!C:C)</f>
        <v>CILINDRO DE SUSPENSION POSTERIOR</v>
      </c>
      <c r="D24" s="178" t="str">
        <f>_xlfn.XLOOKUP(B24,PLANEAMIENTO!A:A,PLANEAMIENTO!D:D)</f>
        <v>797F</v>
      </c>
      <c r="E24" s="173" t="s">
        <v>438</v>
      </c>
      <c r="F24" s="173" t="s">
        <v>432</v>
      </c>
      <c r="G24" s="173" t="s">
        <v>406</v>
      </c>
      <c r="H24" s="173" t="s">
        <v>401</v>
      </c>
      <c r="I24" s="173" t="s">
        <v>430</v>
      </c>
      <c r="J24" s="174">
        <v>0</v>
      </c>
      <c r="K24" s="173"/>
    </row>
    <row r="25" spans="2:11" ht="28.8" x14ac:dyDescent="0.3">
      <c r="B25" s="170" t="s">
        <v>390</v>
      </c>
      <c r="C25" s="180" t="s">
        <v>12</v>
      </c>
      <c r="D25" s="177" t="s">
        <v>13</v>
      </c>
      <c r="E25" s="170" t="s">
        <v>439</v>
      </c>
      <c r="F25" s="169"/>
      <c r="G25" s="170" t="s">
        <v>440</v>
      </c>
      <c r="H25" s="170" t="s">
        <v>400</v>
      </c>
      <c r="I25" s="170" t="s">
        <v>401</v>
      </c>
      <c r="J25" s="171">
        <v>0</v>
      </c>
      <c r="K25" s="173"/>
    </row>
    <row r="26" spans="2:11" ht="28.8" x14ac:dyDescent="0.3">
      <c r="B26" s="173">
        <v>287024</v>
      </c>
      <c r="C26" s="181" t="str">
        <f>_xlfn.XLOOKUP(B26,PLANEAMIENTO!A:A,PLANEAMIENTO!C:C)</f>
        <v>CILINDRO DE LEVANTE DE BULLDOZER</v>
      </c>
      <c r="D26" s="178" t="str">
        <f>_xlfn.XLOOKUP(B26,PLANEAMIENTO!A:A,PLANEAMIENTO!D:D)</f>
        <v>D475</v>
      </c>
      <c r="E26" s="173" t="s">
        <v>441</v>
      </c>
      <c r="F26" s="173" t="s">
        <v>442</v>
      </c>
      <c r="G26" s="173" t="s">
        <v>435</v>
      </c>
      <c r="H26" s="173" t="s">
        <v>404</v>
      </c>
      <c r="I26" s="173" t="s">
        <v>404</v>
      </c>
      <c r="J26" s="174">
        <v>0</v>
      </c>
      <c r="K26" s="173"/>
    </row>
    <row r="27" spans="2:11" ht="28.8" x14ac:dyDescent="0.3">
      <c r="B27" s="173">
        <v>287024</v>
      </c>
      <c r="C27" s="181" t="str">
        <f>_xlfn.XLOOKUP(B27,PLANEAMIENTO!A:A,PLANEAMIENTO!C:C)</f>
        <v>CILINDRO DE LEVANTE DE BULLDOZER</v>
      </c>
      <c r="D27" s="178" t="str">
        <f>_xlfn.XLOOKUP(B27,PLANEAMIENTO!A:A,PLANEAMIENTO!D:D)</f>
        <v>D475</v>
      </c>
      <c r="E27" s="173" t="s">
        <v>443</v>
      </c>
      <c r="F27" s="173" t="s">
        <v>442</v>
      </c>
      <c r="G27" s="173" t="s">
        <v>444</v>
      </c>
      <c r="H27" s="173" t="s">
        <v>404</v>
      </c>
      <c r="I27" s="173" t="s">
        <v>404</v>
      </c>
      <c r="J27" s="174">
        <v>0</v>
      </c>
      <c r="K27" s="173"/>
    </row>
    <row r="28" spans="2:11" ht="28.8" x14ac:dyDescent="0.3">
      <c r="B28" s="173">
        <v>279624</v>
      </c>
      <c r="C28" s="181" t="str">
        <f>_xlfn.XLOOKUP(B28,PLANEAMIENTO!A:A,PLANEAMIENTO!C:C)</f>
        <v>CILINDRO DE SUSPENSION POSTERIOR</v>
      </c>
      <c r="D28" s="178" t="str">
        <f>_xlfn.XLOOKUP(B28,PLANEAMIENTO!A:A,PLANEAMIENTO!D:D)</f>
        <v>797F</v>
      </c>
      <c r="E28" s="173" t="s">
        <v>445</v>
      </c>
      <c r="F28" s="173" t="s">
        <v>442</v>
      </c>
      <c r="G28" s="173" t="s">
        <v>444</v>
      </c>
      <c r="H28" s="173" t="s">
        <v>404</v>
      </c>
      <c r="I28" s="173" t="s">
        <v>404</v>
      </c>
      <c r="J28" s="174">
        <v>0</v>
      </c>
      <c r="K28" s="173"/>
    </row>
    <row r="29" spans="2:11" ht="28.8" x14ac:dyDescent="0.3">
      <c r="B29" s="173">
        <v>279624</v>
      </c>
      <c r="C29" s="181" t="str">
        <f>_xlfn.XLOOKUP(B29,PLANEAMIENTO!A:A,PLANEAMIENTO!C:C)</f>
        <v>CILINDRO DE SUSPENSION POSTERIOR</v>
      </c>
      <c r="D29" s="178" t="str">
        <f>_xlfn.XLOOKUP(B29,PLANEAMIENTO!A:A,PLANEAMIENTO!D:D)</f>
        <v>797F</v>
      </c>
      <c r="E29" s="173" t="s">
        <v>446</v>
      </c>
      <c r="F29" s="173" t="s">
        <v>442</v>
      </c>
      <c r="G29" s="173" t="s">
        <v>403</v>
      </c>
      <c r="H29" s="173" t="s">
        <v>404</v>
      </c>
      <c r="I29" s="173" t="s">
        <v>408</v>
      </c>
      <c r="J29" s="174">
        <v>0</v>
      </c>
      <c r="K29" s="173"/>
    </row>
    <row r="30" spans="2:11" ht="28.8" x14ac:dyDescent="0.3">
      <c r="B30" s="173">
        <v>287924</v>
      </c>
      <c r="C30" s="181" t="str">
        <f>_xlfn.XLOOKUP(B30,PLANEAMIENTO!A:A,PLANEAMIENTO!C:C)</f>
        <v>CILINDRO DE STICK</v>
      </c>
      <c r="D30" s="178" t="str">
        <f>_xlfn.XLOOKUP(B30,PLANEAMIENTO!A:A,PLANEAMIENTO!D:D)</f>
        <v>390DL</v>
      </c>
      <c r="E30" s="173" t="s">
        <v>447</v>
      </c>
      <c r="F30" s="173" t="s">
        <v>442</v>
      </c>
      <c r="G30" s="173" t="s">
        <v>448</v>
      </c>
      <c r="H30" s="173" t="s">
        <v>408</v>
      </c>
      <c r="I30" s="173" t="s">
        <v>408</v>
      </c>
      <c r="J30" s="174">
        <v>0</v>
      </c>
      <c r="K30" s="173"/>
    </row>
    <row r="31" spans="2:11" ht="28.8" x14ac:dyDescent="0.3">
      <c r="B31" s="173">
        <v>287924</v>
      </c>
      <c r="C31" s="181" t="str">
        <f>_xlfn.XLOOKUP(B31,PLANEAMIENTO!A:A,PLANEAMIENTO!C:C)</f>
        <v>CILINDRO DE STICK</v>
      </c>
      <c r="D31" s="178" t="str">
        <f>_xlfn.XLOOKUP(B31,PLANEAMIENTO!A:A,PLANEAMIENTO!D:D)</f>
        <v>390DL</v>
      </c>
      <c r="E31" s="173" t="s">
        <v>449</v>
      </c>
      <c r="F31" s="173" t="s">
        <v>442</v>
      </c>
      <c r="G31" s="173" t="s">
        <v>450</v>
      </c>
      <c r="H31" s="173" t="s">
        <v>408</v>
      </c>
      <c r="I31" s="173" t="s">
        <v>401</v>
      </c>
      <c r="J31" s="174">
        <v>0</v>
      </c>
      <c r="K31" s="173"/>
    </row>
    <row r="32" spans="2:11" ht="28.8" x14ac:dyDescent="0.3">
      <c r="B32" s="170" t="s">
        <v>390</v>
      </c>
      <c r="C32" s="180" t="s">
        <v>12</v>
      </c>
      <c r="D32" s="177" t="s">
        <v>13</v>
      </c>
      <c r="E32" s="170" t="s">
        <v>451</v>
      </c>
      <c r="F32" s="170" t="s">
        <v>452</v>
      </c>
      <c r="G32" s="170" t="s">
        <v>453</v>
      </c>
      <c r="H32" s="170" t="s">
        <v>415</v>
      </c>
      <c r="I32" s="170" t="s">
        <v>401</v>
      </c>
      <c r="J32" s="171">
        <v>0.22</v>
      </c>
      <c r="K32" s="173"/>
    </row>
    <row r="33" spans="2:11" ht="28.8" x14ac:dyDescent="0.3">
      <c r="B33" s="173">
        <v>287024</v>
      </c>
      <c r="C33" s="181" t="str">
        <f>_xlfn.XLOOKUP(B33,PLANEAMIENTO!A:A,PLANEAMIENTO!C:C)</f>
        <v>CILINDRO DE LEVANTE DE BULLDOZER</v>
      </c>
      <c r="D33" s="178" t="str">
        <f>_xlfn.XLOOKUP(B33,PLANEAMIENTO!A:A,PLANEAMIENTO!D:D)</f>
        <v>D475</v>
      </c>
      <c r="E33" s="173" t="s">
        <v>454</v>
      </c>
      <c r="F33" s="173" t="s">
        <v>452</v>
      </c>
      <c r="G33" s="173" t="s">
        <v>426</v>
      </c>
      <c r="H33" s="173" t="s">
        <v>404</v>
      </c>
      <c r="I33" s="173" t="s">
        <v>404</v>
      </c>
      <c r="J33" s="174">
        <v>0.4</v>
      </c>
      <c r="K33" s="173"/>
    </row>
    <row r="34" spans="2:11" ht="28.8" x14ac:dyDescent="0.3">
      <c r="B34" s="173">
        <v>288624</v>
      </c>
      <c r="C34" s="181" t="str">
        <f>_xlfn.XLOOKUP(B34,PLANEAMIENTO!A:A,PLANEAMIENTO!C:C)</f>
        <v>CILINDRO DE BOOM</v>
      </c>
      <c r="D34" s="178" t="str">
        <f>_xlfn.XLOOKUP(B34,PLANEAMIENTO!A:A,PLANEAMIENTO!D:D)</f>
        <v>390DL</v>
      </c>
      <c r="E34" s="173" t="s">
        <v>454</v>
      </c>
      <c r="F34" s="173" t="s">
        <v>452</v>
      </c>
      <c r="G34" s="173" t="s">
        <v>426</v>
      </c>
      <c r="H34" s="173" t="s">
        <v>404</v>
      </c>
      <c r="I34" s="173" t="s">
        <v>404</v>
      </c>
      <c r="J34" s="174">
        <v>0</v>
      </c>
      <c r="K34" s="173"/>
    </row>
    <row r="35" spans="2:11" ht="28.8" x14ac:dyDescent="0.3">
      <c r="B35" s="173">
        <v>285224</v>
      </c>
      <c r="C35" s="181" t="str">
        <f>_xlfn.XLOOKUP(B35,PLANEAMIENTO!A:A,PLANEAMIENTO!C:C)</f>
        <v>CILINDRO DE INCLINACION DE BULLDOZER</v>
      </c>
      <c r="D35" s="178" t="str">
        <f>_xlfn.XLOOKUP(B35,PLANEAMIENTO!A:A,PLANEAMIENTO!D:D)</f>
        <v>D11T</v>
      </c>
      <c r="E35" s="173" t="s">
        <v>454</v>
      </c>
      <c r="F35" s="173" t="s">
        <v>452</v>
      </c>
      <c r="G35" s="173" t="s">
        <v>426</v>
      </c>
      <c r="H35" s="173" t="s">
        <v>404</v>
      </c>
      <c r="I35" s="173" t="s">
        <v>404</v>
      </c>
      <c r="J35" s="174">
        <v>0</v>
      </c>
      <c r="K35" s="173"/>
    </row>
    <row r="36" spans="2:11" ht="28.8" x14ac:dyDescent="0.3">
      <c r="B36" s="173">
        <v>290724</v>
      </c>
      <c r="C36" s="181" t="str">
        <f>_xlfn.XLOOKUP(B36,PLANEAMIENTO!A:A,PLANEAMIENTO!C:C)</f>
        <v>CILINDRO DE DIRECCION</v>
      </c>
      <c r="D36" s="178" t="str">
        <f>_xlfn.XLOOKUP(B36,PLANEAMIENTO!A:A,PLANEAMIENTO!D:D)</f>
        <v>834K</v>
      </c>
      <c r="E36" s="173" t="s">
        <v>454</v>
      </c>
      <c r="F36" s="173" t="s">
        <v>452</v>
      </c>
      <c r="G36" s="173" t="s">
        <v>426</v>
      </c>
      <c r="H36" s="173" t="s">
        <v>408</v>
      </c>
      <c r="I36" s="173" t="s">
        <v>408</v>
      </c>
      <c r="J36" s="174">
        <v>0</v>
      </c>
      <c r="K36" s="173"/>
    </row>
    <row r="37" spans="2:11" ht="28.8" x14ac:dyDescent="0.3">
      <c r="B37" s="173">
        <v>290824</v>
      </c>
      <c r="C37" s="181" t="str">
        <f>_xlfn.XLOOKUP(B37,PLANEAMIENTO!A:A,PLANEAMIENTO!C:C)</f>
        <v>CILINDRO DE DIRECCION</v>
      </c>
      <c r="D37" s="178" t="str">
        <f>_xlfn.XLOOKUP(B37,PLANEAMIENTO!A:A,PLANEAMIENTO!D:D)</f>
        <v>834K</v>
      </c>
      <c r="E37" s="173" t="s">
        <v>454</v>
      </c>
      <c r="F37" s="173" t="s">
        <v>452</v>
      </c>
      <c r="G37" s="173" t="s">
        <v>426</v>
      </c>
      <c r="H37" s="173" t="s">
        <v>408</v>
      </c>
      <c r="I37" s="173" t="s">
        <v>408</v>
      </c>
      <c r="J37" s="174">
        <v>0</v>
      </c>
      <c r="K37" s="173"/>
    </row>
    <row r="38" spans="2:11" ht="28.8" x14ac:dyDescent="0.3">
      <c r="B38" s="173">
        <v>290924</v>
      </c>
      <c r="C38" s="181" t="str">
        <f>_xlfn.XLOOKUP(B38,PLANEAMIENTO!A:A,PLANEAMIENTO!C:C)</f>
        <v>CILINDRO DE LEVANTE DE RIPPER</v>
      </c>
      <c r="D38" s="178" t="str">
        <f>_xlfn.XLOOKUP(B38,PLANEAMIENTO!A:A,PLANEAMIENTO!D:D)</f>
        <v>D11T</v>
      </c>
      <c r="E38" s="173" t="s">
        <v>454</v>
      </c>
      <c r="F38" s="173" t="s">
        <v>452</v>
      </c>
      <c r="G38" s="173" t="s">
        <v>426</v>
      </c>
      <c r="H38" s="173" t="s">
        <v>408</v>
      </c>
      <c r="I38" s="173" t="s">
        <v>408</v>
      </c>
      <c r="J38" s="174">
        <v>0</v>
      </c>
      <c r="K38" s="173"/>
    </row>
    <row r="39" spans="2:11" ht="28.8" x14ac:dyDescent="0.3">
      <c r="B39" s="173">
        <v>287724</v>
      </c>
      <c r="C39" s="181" t="str">
        <f>_xlfn.XLOOKUP(B39,PLANEAMIENTO!A:A,PLANEAMIENTO!C:C)</f>
        <v>CILINDRO DE JACK HYD</v>
      </c>
      <c r="D39" s="178" t="str">
        <f>_xlfn.XLOOKUP(B39,PLANEAMIENTO!A:A,PLANEAMIENTO!D:D)</f>
        <v>PITVIPER 351</v>
      </c>
      <c r="E39" s="173" t="s">
        <v>454</v>
      </c>
      <c r="F39" s="173" t="s">
        <v>452</v>
      </c>
      <c r="G39" s="173" t="s">
        <v>426</v>
      </c>
      <c r="H39" s="173" t="s">
        <v>408</v>
      </c>
      <c r="I39" s="173" t="s">
        <v>401</v>
      </c>
      <c r="J39" s="174">
        <v>0</v>
      </c>
      <c r="K39" s="173"/>
    </row>
    <row r="40" spans="2:11" ht="28.8" x14ac:dyDescent="0.3">
      <c r="B40" s="173">
        <v>286624</v>
      </c>
      <c r="C40" s="181" t="str">
        <f>_xlfn.XLOOKUP(B40,PLANEAMIENTO!A:A,PLANEAMIENTO!C:C)</f>
        <v>CILINDRO DE INCLINACION DE BULLDOZER</v>
      </c>
      <c r="D40" s="178" t="str">
        <f>_xlfn.XLOOKUP(B40,PLANEAMIENTO!A:A,PLANEAMIENTO!D:D)</f>
        <v>D11T</v>
      </c>
      <c r="E40" s="173" t="s">
        <v>454</v>
      </c>
      <c r="F40" s="173" t="s">
        <v>452</v>
      </c>
      <c r="G40" s="173" t="s">
        <v>426</v>
      </c>
      <c r="H40" s="173" t="s">
        <v>401</v>
      </c>
      <c r="I40" s="173" t="s">
        <v>401</v>
      </c>
      <c r="J40" s="174">
        <v>0</v>
      </c>
      <c r="K40" s="173"/>
    </row>
    <row r="41" spans="2:11" ht="28.8" x14ac:dyDescent="0.3">
      <c r="B41" s="170" t="s">
        <v>390</v>
      </c>
      <c r="C41" s="180" t="s">
        <v>12</v>
      </c>
      <c r="D41" s="177" t="s">
        <v>13</v>
      </c>
      <c r="E41" s="170" t="s">
        <v>455</v>
      </c>
      <c r="F41" s="169"/>
      <c r="G41" s="170" t="s">
        <v>456</v>
      </c>
      <c r="H41" s="170" t="s">
        <v>415</v>
      </c>
      <c r="I41" s="170" t="s">
        <v>430</v>
      </c>
      <c r="J41" s="171">
        <v>0</v>
      </c>
      <c r="K41" s="173"/>
    </row>
    <row r="42" spans="2:11" ht="28.8" x14ac:dyDescent="0.3">
      <c r="B42" s="173">
        <v>292124</v>
      </c>
      <c r="C42" s="181" t="str">
        <f>_xlfn.XLOOKUP(B42,PLANEAMIENTO!A:A,PLANEAMIENTO!C:C)</f>
        <v>CILINDRO DE LEVANTE DE RIPPER</v>
      </c>
      <c r="D42" s="178">
        <f>_xlfn.XLOOKUP(B42,PLANEAMIENTO!A:A,PLANEAMIENTO!D:D)</f>
        <v>24</v>
      </c>
      <c r="E42" s="173" t="s">
        <v>457</v>
      </c>
      <c r="F42" s="172"/>
      <c r="G42" s="173" t="s">
        <v>458</v>
      </c>
      <c r="H42" s="173" t="s">
        <v>401</v>
      </c>
      <c r="I42" s="173" t="s">
        <v>430</v>
      </c>
      <c r="J42" s="174">
        <v>0.02</v>
      </c>
      <c r="K42" s="173"/>
    </row>
    <row r="43" spans="2:11" ht="28.8" x14ac:dyDescent="0.3">
      <c r="B43" s="173">
        <v>291724</v>
      </c>
      <c r="C43" s="181" t="str">
        <f>_xlfn.XLOOKUP(B43,PLANEAMIENTO!A:A,PLANEAMIENTO!C:C)</f>
        <v>RUEDA DELANTERA</v>
      </c>
      <c r="D43" s="178" t="str">
        <f>_xlfn.XLOOKUP(B43,PLANEAMIENTO!A:A,PLANEAMIENTO!D:D)</f>
        <v>930E-4SE</v>
      </c>
      <c r="E43" s="173" t="s">
        <v>457</v>
      </c>
      <c r="F43" s="172"/>
      <c r="G43" s="173" t="s">
        <v>458</v>
      </c>
      <c r="H43" s="173" t="s">
        <v>404</v>
      </c>
      <c r="I43" s="173" t="s">
        <v>408</v>
      </c>
      <c r="J43" s="174">
        <v>0.05</v>
      </c>
      <c r="K43" s="173"/>
    </row>
    <row r="44" spans="2:11" ht="28.8" x14ac:dyDescent="0.3">
      <c r="B44" s="173">
        <v>291824</v>
      </c>
      <c r="C44" s="181" t="str">
        <f>_xlfn.XLOOKUP(B44,PLANEAMIENTO!A:A,PLANEAMIENTO!C:C)</f>
        <v>CILINDRO DE SUSPENSION DELANTERA</v>
      </c>
      <c r="D44" s="178" t="str">
        <f>_xlfn.XLOOKUP(B44,PLANEAMIENTO!A:A,PLANEAMIENTO!D:D)</f>
        <v>930E-4SE</v>
      </c>
      <c r="E44" s="173" t="s">
        <v>457</v>
      </c>
      <c r="F44" s="172"/>
      <c r="G44" s="173" t="s">
        <v>458</v>
      </c>
      <c r="H44" s="173" t="s">
        <v>404</v>
      </c>
      <c r="I44" s="173" t="s">
        <v>408</v>
      </c>
      <c r="J44" s="174">
        <v>0.05</v>
      </c>
      <c r="K44" s="173"/>
    </row>
    <row r="45" spans="2:11" ht="28.8" x14ac:dyDescent="0.3">
      <c r="B45" s="173">
        <v>292424</v>
      </c>
      <c r="C45" s="181" t="str">
        <f>_xlfn.XLOOKUP(B45,PLANEAMIENTO!A:A,PLANEAMIENTO!C:C)</f>
        <v>CILINDRO DE SUSPENSION POSTERIOR</v>
      </c>
      <c r="D45" s="178" t="str">
        <f>_xlfn.XLOOKUP(B45,PLANEAMIENTO!A:A,PLANEAMIENTO!D:D)</f>
        <v>930E-4SE</v>
      </c>
      <c r="E45" s="173" t="s">
        <v>459</v>
      </c>
      <c r="F45" s="172"/>
      <c r="G45" s="173" t="s">
        <v>458</v>
      </c>
      <c r="H45" s="173" t="s">
        <v>415</v>
      </c>
      <c r="I45" s="173" t="s">
        <v>418</v>
      </c>
      <c r="J45" s="174">
        <v>0</v>
      </c>
      <c r="K45" s="173"/>
    </row>
    <row r="46" spans="2:11" ht="28.8" x14ac:dyDescent="0.3">
      <c r="B46" s="170" t="s">
        <v>390</v>
      </c>
      <c r="C46" s="180" t="s">
        <v>12</v>
      </c>
      <c r="D46" s="177" t="s">
        <v>13</v>
      </c>
      <c r="E46" s="170" t="s">
        <v>45</v>
      </c>
      <c r="F46" s="169"/>
      <c r="G46" s="170" t="s">
        <v>460</v>
      </c>
      <c r="H46" s="170" t="s">
        <v>404</v>
      </c>
      <c r="I46" s="170" t="s">
        <v>408</v>
      </c>
      <c r="J46" s="171">
        <v>0</v>
      </c>
      <c r="K46" s="173"/>
    </row>
    <row r="47" spans="2:11" ht="28.8" x14ac:dyDescent="0.3">
      <c r="B47" s="173">
        <v>288024</v>
      </c>
      <c r="C47" s="181" t="str">
        <f>_xlfn.XLOOKUP(B47,PLANEAMIENTO!A:A,PLANEAMIENTO!C:C)</f>
        <v>CILINDRO HIDRAULICO</v>
      </c>
      <c r="D47" s="178">
        <f>_xlfn.XLOOKUP(B47,PLANEAMIENTO!A:A,PLANEAMIENTO!D:D)</f>
        <v>1320</v>
      </c>
      <c r="E47" s="173" t="s">
        <v>461</v>
      </c>
      <c r="F47" s="173" t="s">
        <v>462</v>
      </c>
      <c r="G47" s="173" t="s">
        <v>426</v>
      </c>
      <c r="H47" s="173" t="s">
        <v>404</v>
      </c>
      <c r="I47" s="173" t="s">
        <v>404</v>
      </c>
      <c r="J47" s="174">
        <v>0</v>
      </c>
      <c r="K47" s="173"/>
    </row>
    <row r="48" spans="2:11" ht="28.8" x14ac:dyDescent="0.3">
      <c r="B48" s="183">
        <v>288024</v>
      </c>
      <c r="C48" s="184" t="str">
        <f>_xlfn.XLOOKUP(B48,PLANEAMIENTO!A:A,PLANEAMIENTO!C:C)</f>
        <v>CILINDRO HIDRAULICO</v>
      </c>
      <c r="D48" s="185">
        <f>_xlfn.XLOOKUP(B48,PLANEAMIENTO!A:A,PLANEAMIENTO!D:D)</f>
        <v>1320</v>
      </c>
      <c r="E48" s="183" t="s">
        <v>463</v>
      </c>
      <c r="F48" s="183" t="s">
        <v>462</v>
      </c>
      <c r="G48" s="183" t="s">
        <v>426</v>
      </c>
      <c r="H48" s="183" t="s">
        <v>404</v>
      </c>
      <c r="I48" s="183" t="s">
        <v>404</v>
      </c>
      <c r="J48" s="186">
        <v>0</v>
      </c>
      <c r="K48" s="173"/>
    </row>
    <row r="49" spans="2:11" ht="28.8" x14ac:dyDescent="0.3">
      <c r="B49" s="173">
        <v>287524</v>
      </c>
      <c r="C49" s="181" t="str">
        <f>_xlfn.XLOOKUP(B49,PLANEAMIENTO!A:A,PLANEAMIENTO!C:C)</f>
        <v>CILINDRO DE STICK</v>
      </c>
      <c r="D49" s="178" t="str">
        <f>_xlfn.XLOOKUP(B49,PLANEAMIENTO!A:A,PLANEAMIENTO!D:D)</f>
        <v>988K</v>
      </c>
      <c r="E49" s="173" t="s">
        <v>461</v>
      </c>
      <c r="F49" s="173" t="s">
        <v>464</v>
      </c>
      <c r="G49" s="173" t="s">
        <v>426</v>
      </c>
      <c r="H49" s="173" t="s">
        <v>404</v>
      </c>
      <c r="I49" s="173" t="s">
        <v>404</v>
      </c>
      <c r="J49" s="174">
        <v>0</v>
      </c>
      <c r="K49" s="173"/>
    </row>
    <row r="50" spans="2:11" ht="28.8" x14ac:dyDescent="0.3">
      <c r="B50" s="183">
        <v>287524</v>
      </c>
      <c r="C50" s="184" t="str">
        <f>_xlfn.XLOOKUP(B50,PLANEAMIENTO!A:A,PLANEAMIENTO!C:C)</f>
        <v>CILINDRO DE STICK</v>
      </c>
      <c r="D50" s="185" t="str">
        <f>_xlfn.XLOOKUP(B50,PLANEAMIENTO!A:A,PLANEAMIENTO!D:D)</f>
        <v>988K</v>
      </c>
      <c r="E50" s="183" t="s">
        <v>463</v>
      </c>
      <c r="F50" s="183" t="s">
        <v>464</v>
      </c>
      <c r="G50" s="183" t="s">
        <v>426</v>
      </c>
      <c r="H50" s="183" t="s">
        <v>404</v>
      </c>
      <c r="I50" s="183" t="s">
        <v>404</v>
      </c>
      <c r="J50" s="186">
        <v>0</v>
      </c>
      <c r="K50" s="173"/>
    </row>
    <row r="51" spans="2:11" ht="28.8" x14ac:dyDescent="0.3">
      <c r="B51" s="173">
        <v>287624</v>
      </c>
      <c r="C51" s="181" t="str">
        <f>_xlfn.XLOOKUP(B51,PLANEAMIENTO!A:A,PLANEAMIENTO!C:C)</f>
        <v>CILINDRO DE BLADELIFT</v>
      </c>
      <c r="D51" s="178">
        <f>_xlfn.XLOOKUP(B51,PLANEAMIENTO!A:A,PLANEAMIENTO!D:D)</f>
        <v>24</v>
      </c>
      <c r="E51" s="173" t="s">
        <v>461</v>
      </c>
      <c r="F51" s="173" t="s">
        <v>462</v>
      </c>
      <c r="G51" s="173" t="s">
        <v>426</v>
      </c>
      <c r="H51" s="173" t="s">
        <v>404</v>
      </c>
      <c r="I51" s="173" t="s">
        <v>404</v>
      </c>
      <c r="J51" s="174">
        <v>0</v>
      </c>
      <c r="K51" s="173"/>
    </row>
    <row r="52" spans="2:11" ht="28.8" x14ac:dyDescent="0.3">
      <c r="B52" s="183">
        <v>287624</v>
      </c>
      <c r="C52" s="184" t="str">
        <f>_xlfn.XLOOKUP(B52,PLANEAMIENTO!A:A,PLANEAMIENTO!C:C)</f>
        <v>CILINDRO DE BLADELIFT</v>
      </c>
      <c r="D52" s="185">
        <f>_xlfn.XLOOKUP(B52,PLANEAMIENTO!A:A,PLANEAMIENTO!D:D)</f>
        <v>24</v>
      </c>
      <c r="E52" s="183" t="s">
        <v>463</v>
      </c>
      <c r="F52" s="183" t="s">
        <v>462</v>
      </c>
      <c r="G52" s="183" t="s">
        <v>426</v>
      </c>
      <c r="H52" s="183" t="s">
        <v>404</v>
      </c>
      <c r="I52" s="183" t="s">
        <v>408</v>
      </c>
      <c r="J52" s="186">
        <v>0</v>
      </c>
      <c r="K52" s="173"/>
    </row>
    <row r="53" spans="2:11" ht="28.8" x14ac:dyDescent="0.3">
      <c r="B53" s="173">
        <v>285224</v>
      </c>
      <c r="C53" s="181" t="str">
        <f>_xlfn.XLOOKUP(B53,PLANEAMIENTO!A:A,PLANEAMIENTO!C:C)</f>
        <v>CILINDRO DE INCLINACION DE BULLDOZER</v>
      </c>
      <c r="D53" s="178" t="str">
        <f>_xlfn.XLOOKUP(B53,PLANEAMIENTO!A:A,PLANEAMIENTO!D:D)</f>
        <v>D11T</v>
      </c>
      <c r="E53" s="173" t="s">
        <v>461</v>
      </c>
      <c r="F53" s="173" t="s">
        <v>464</v>
      </c>
      <c r="G53" s="173" t="s">
        <v>426</v>
      </c>
      <c r="H53" s="173" t="s">
        <v>404</v>
      </c>
      <c r="I53" s="173" t="s">
        <v>404</v>
      </c>
      <c r="J53" s="174">
        <v>0</v>
      </c>
      <c r="K53" s="173"/>
    </row>
    <row r="54" spans="2:11" ht="28.8" x14ac:dyDescent="0.3">
      <c r="B54" s="183">
        <v>285224</v>
      </c>
      <c r="C54" s="184" t="str">
        <f>_xlfn.XLOOKUP(B54,PLANEAMIENTO!A:A,PLANEAMIENTO!C:C)</f>
        <v>CILINDRO DE INCLINACION DE BULLDOZER</v>
      </c>
      <c r="D54" s="185" t="str">
        <f>_xlfn.XLOOKUP(B54,PLANEAMIENTO!A:A,PLANEAMIENTO!D:D)</f>
        <v>D11T</v>
      </c>
      <c r="E54" s="183" t="s">
        <v>463</v>
      </c>
      <c r="F54" s="183" t="s">
        <v>464</v>
      </c>
      <c r="G54" s="183" t="s">
        <v>426</v>
      </c>
      <c r="H54" s="183" t="s">
        <v>404</v>
      </c>
      <c r="I54" s="183" t="s">
        <v>408</v>
      </c>
      <c r="J54" s="186">
        <v>0</v>
      </c>
      <c r="K54" s="173"/>
    </row>
    <row r="55" spans="2:11" ht="28.8" x14ac:dyDescent="0.3">
      <c r="B55" s="173">
        <v>287024</v>
      </c>
      <c r="C55" s="181" t="str">
        <f>_xlfn.XLOOKUP(B55,PLANEAMIENTO!A:A,PLANEAMIENTO!C:C)</f>
        <v>CILINDRO DE LEVANTE DE BULLDOZER</v>
      </c>
      <c r="D55" s="178" t="str">
        <f>_xlfn.XLOOKUP(B55,PLANEAMIENTO!A:A,PLANEAMIENTO!D:D)</f>
        <v>D475</v>
      </c>
      <c r="E55" s="173" t="s">
        <v>461</v>
      </c>
      <c r="F55" s="173" t="s">
        <v>462</v>
      </c>
      <c r="G55" s="173" t="s">
        <v>426</v>
      </c>
      <c r="H55" s="173" t="s">
        <v>408</v>
      </c>
      <c r="I55" s="173" t="s">
        <v>408</v>
      </c>
      <c r="J55" s="174">
        <v>0</v>
      </c>
      <c r="K55" s="173"/>
    </row>
    <row r="56" spans="2:11" ht="28.8" x14ac:dyDescent="0.3">
      <c r="B56" s="183">
        <v>287024</v>
      </c>
      <c r="C56" s="184" t="str">
        <f>_xlfn.XLOOKUP(B56,PLANEAMIENTO!A:A,PLANEAMIENTO!C:C)</f>
        <v>CILINDRO DE LEVANTE DE BULLDOZER</v>
      </c>
      <c r="D56" s="185" t="str">
        <f>_xlfn.XLOOKUP(B56,PLANEAMIENTO!A:A,PLANEAMIENTO!D:D)</f>
        <v>D475</v>
      </c>
      <c r="E56" s="183" t="s">
        <v>463</v>
      </c>
      <c r="F56" s="183" t="s">
        <v>462</v>
      </c>
      <c r="G56" s="183" t="s">
        <v>426</v>
      </c>
      <c r="H56" s="183" t="s">
        <v>408</v>
      </c>
      <c r="I56" s="183" t="s">
        <v>408</v>
      </c>
      <c r="J56" s="186">
        <v>0</v>
      </c>
      <c r="K56" s="173"/>
    </row>
    <row r="57" spans="2:11" ht="28.8" x14ac:dyDescent="0.3">
      <c r="B57" s="173">
        <v>285324</v>
      </c>
      <c r="C57" s="181" t="str">
        <f>_xlfn.XLOOKUP(B57,PLANEAMIENTO!A:A,PLANEAMIENTO!C:C)</f>
        <v>CILINDRO DE DIRECCION</v>
      </c>
      <c r="D57" s="178">
        <f>_xlfn.XLOOKUP(B57,PLANEAMIENTO!A:A,PLANEAMIENTO!D:D)</f>
        <v>24</v>
      </c>
      <c r="E57" s="173" t="s">
        <v>461</v>
      </c>
      <c r="F57" s="173" t="s">
        <v>464</v>
      </c>
      <c r="G57" s="173" t="s">
        <v>426</v>
      </c>
      <c r="H57" s="173" t="s">
        <v>408</v>
      </c>
      <c r="I57" s="173" t="s">
        <v>408</v>
      </c>
      <c r="J57" s="174">
        <v>0</v>
      </c>
      <c r="K57" s="173"/>
    </row>
    <row r="58" spans="2:11" ht="26.4" x14ac:dyDescent="0.3">
      <c r="B58" s="168" t="s">
        <v>465</v>
      </c>
      <c r="C58" s="179" t="s">
        <v>12</v>
      </c>
      <c r="D58" s="176" t="s">
        <v>13</v>
      </c>
      <c r="E58" s="168" t="s">
        <v>391</v>
      </c>
      <c r="F58" s="168" t="s">
        <v>392</v>
      </c>
      <c r="G58" s="168" t="s">
        <v>393</v>
      </c>
      <c r="H58" s="168" t="s">
        <v>394</v>
      </c>
      <c r="I58" s="168" t="s">
        <v>395</v>
      </c>
      <c r="J58" s="168" t="s">
        <v>396</v>
      </c>
      <c r="K58" s="173"/>
    </row>
    <row r="59" spans="2:11" ht="28.8" x14ac:dyDescent="0.3">
      <c r="B59" s="170">
        <v>0</v>
      </c>
      <c r="C59" s="180" t="s">
        <v>12</v>
      </c>
      <c r="D59" s="177" t="s">
        <v>13</v>
      </c>
      <c r="E59" s="170" t="s">
        <v>397</v>
      </c>
      <c r="F59" s="170" t="s">
        <v>398</v>
      </c>
      <c r="G59" s="170" t="s">
        <v>466</v>
      </c>
      <c r="H59" s="170" t="s">
        <v>400</v>
      </c>
      <c r="I59" s="170" t="s">
        <v>467</v>
      </c>
      <c r="J59" s="171">
        <v>0.33</v>
      </c>
      <c r="K59" s="173"/>
    </row>
    <row r="60" spans="2:11" ht="28.8" x14ac:dyDescent="0.3">
      <c r="B60" s="173">
        <v>287824</v>
      </c>
      <c r="C60" s="181" t="str">
        <f>_xlfn.XLOOKUP(B60,PLANEAMIENTO!A:A,PLANEAMIENTO!C:C)</f>
        <v>CILINDRO DE JACK HYD</v>
      </c>
      <c r="D60" s="178" t="str">
        <f>_xlfn.XLOOKUP(B60,PLANEAMIENTO!A:A,PLANEAMIENTO!D:D)</f>
        <v>PITVIPER 351</v>
      </c>
      <c r="E60" s="173" t="s">
        <v>402</v>
      </c>
      <c r="F60" s="173" t="s">
        <v>398</v>
      </c>
      <c r="G60" s="173" t="s">
        <v>468</v>
      </c>
      <c r="H60" s="173" t="s">
        <v>401</v>
      </c>
      <c r="I60" s="173" t="s">
        <v>401</v>
      </c>
      <c r="J60" s="174">
        <v>0</v>
      </c>
      <c r="K60" s="173"/>
    </row>
    <row r="61" spans="2:11" ht="28.8" x14ac:dyDescent="0.3">
      <c r="B61" s="173">
        <v>286624</v>
      </c>
      <c r="C61" s="181" t="str">
        <f>_xlfn.XLOOKUP(B61,PLANEAMIENTO!A:A,PLANEAMIENTO!C:C)</f>
        <v>CILINDRO DE INCLINACION DE BULLDOZER</v>
      </c>
      <c r="D61" s="178" t="str">
        <f>_xlfn.XLOOKUP(B61,PLANEAMIENTO!A:A,PLANEAMIENTO!D:D)</f>
        <v>D11T</v>
      </c>
      <c r="E61" s="173" t="s">
        <v>469</v>
      </c>
      <c r="F61" s="173" t="s">
        <v>398</v>
      </c>
      <c r="G61" s="173" t="s">
        <v>403</v>
      </c>
      <c r="H61" s="173" t="s">
        <v>401</v>
      </c>
      <c r="I61" s="173" t="s">
        <v>470</v>
      </c>
      <c r="J61" s="174">
        <v>0</v>
      </c>
      <c r="K61" s="173"/>
    </row>
    <row r="62" spans="2:11" ht="28.8" x14ac:dyDescent="0.3">
      <c r="B62" s="173">
        <v>288324</v>
      </c>
      <c r="C62" s="181" t="str">
        <f>_xlfn.XLOOKUP(B62,PLANEAMIENTO!A:A,PLANEAMIENTO!C:C)</f>
        <v>CILINDRO DE INCLINACION DE BULLDOZER</v>
      </c>
      <c r="D62" s="178" t="str">
        <f>_xlfn.XLOOKUP(B62,PLANEAMIENTO!A:A,PLANEAMIENTO!D:D)</f>
        <v>D11T</v>
      </c>
      <c r="E62" s="173" t="s">
        <v>409</v>
      </c>
      <c r="F62" s="173" t="s">
        <v>398</v>
      </c>
      <c r="G62" s="173" t="s">
        <v>471</v>
      </c>
      <c r="H62" s="173" t="s">
        <v>470</v>
      </c>
      <c r="I62" s="173" t="s">
        <v>472</v>
      </c>
      <c r="J62" s="174">
        <v>0</v>
      </c>
      <c r="K62" s="173"/>
    </row>
    <row r="63" spans="2:11" ht="28.8" x14ac:dyDescent="0.3">
      <c r="B63" s="173">
        <v>288324</v>
      </c>
      <c r="C63" s="181" t="str">
        <f>_xlfn.XLOOKUP(B63,PLANEAMIENTO!A:A,PLANEAMIENTO!C:C)</f>
        <v>CILINDRO DE INCLINACION DE BULLDOZER</v>
      </c>
      <c r="D63" s="178" t="str">
        <f>_xlfn.XLOOKUP(B63,PLANEAMIENTO!A:A,PLANEAMIENTO!D:D)</f>
        <v>D11T</v>
      </c>
      <c r="E63" s="173" t="s">
        <v>411</v>
      </c>
      <c r="F63" s="173" t="s">
        <v>398</v>
      </c>
      <c r="G63" s="173" t="s">
        <v>473</v>
      </c>
      <c r="H63" s="173" t="s">
        <v>472</v>
      </c>
      <c r="I63" s="173" t="s">
        <v>472</v>
      </c>
      <c r="J63" s="174">
        <v>0</v>
      </c>
      <c r="K63" s="173"/>
    </row>
    <row r="64" spans="2:11" ht="28.8" x14ac:dyDescent="0.3">
      <c r="B64" s="173">
        <v>287924</v>
      </c>
      <c r="C64" s="181" t="str">
        <f>_xlfn.XLOOKUP(B64,PLANEAMIENTO!A:A,PLANEAMIENTO!C:C)</f>
        <v>CILINDRO DE STICK</v>
      </c>
      <c r="D64" s="178" t="str">
        <f>_xlfn.XLOOKUP(B64,PLANEAMIENTO!A:A,PLANEAMIENTO!D:D)</f>
        <v>390DL</v>
      </c>
      <c r="E64" s="173" t="s">
        <v>474</v>
      </c>
      <c r="F64" s="173" t="s">
        <v>398</v>
      </c>
      <c r="G64" s="173" t="s">
        <v>421</v>
      </c>
      <c r="H64" s="173" t="s">
        <v>472</v>
      </c>
      <c r="I64" s="173" t="s">
        <v>467</v>
      </c>
      <c r="J64" s="174">
        <v>0</v>
      </c>
      <c r="K64" s="173"/>
    </row>
    <row r="65" spans="2:11" ht="28.8" x14ac:dyDescent="0.3">
      <c r="B65" s="170">
        <v>0</v>
      </c>
      <c r="C65" s="180" t="s">
        <v>12</v>
      </c>
      <c r="D65" s="177" t="s">
        <v>13</v>
      </c>
      <c r="E65" s="170" t="s">
        <v>412</v>
      </c>
      <c r="F65" s="170" t="s">
        <v>413</v>
      </c>
      <c r="G65" s="170" t="s">
        <v>475</v>
      </c>
      <c r="H65" s="170" t="s">
        <v>415</v>
      </c>
      <c r="I65" s="170" t="s">
        <v>476</v>
      </c>
      <c r="J65" s="171">
        <v>0.21</v>
      </c>
      <c r="K65" s="173"/>
    </row>
    <row r="66" spans="2:11" ht="28.8" x14ac:dyDescent="0.3">
      <c r="B66" s="173">
        <v>286024</v>
      </c>
      <c r="C66" s="181" t="str">
        <f>_xlfn.XLOOKUP(B66,PLANEAMIENTO!A:A,PLANEAMIENTO!C:C)</f>
        <v>CILINDRO DE DIRECCION</v>
      </c>
      <c r="D66" s="178" t="str">
        <f>_xlfn.XLOOKUP(B66,PLANEAMIENTO!A:A,PLANEAMIENTO!D:D)</f>
        <v>930E-4SE</v>
      </c>
      <c r="E66" s="173" t="s">
        <v>420</v>
      </c>
      <c r="F66" s="173" t="s">
        <v>413</v>
      </c>
      <c r="G66" s="173" t="s">
        <v>421</v>
      </c>
      <c r="H66" s="173" t="s">
        <v>408</v>
      </c>
      <c r="I66" s="173" t="s">
        <v>401</v>
      </c>
      <c r="J66" s="174">
        <v>0.1</v>
      </c>
      <c r="K66" s="173"/>
    </row>
    <row r="67" spans="2:11" ht="28.8" x14ac:dyDescent="0.3">
      <c r="B67" s="173">
        <v>286024</v>
      </c>
      <c r="C67" s="181" t="str">
        <f>_xlfn.XLOOKUP(B67,PLANEAMIENTO!A:A,PLANEAMIENTO!C:C)</f>
        <v>CILINDRO DE DIRECCION</v>
      </c>
      <c r="D67" s="178" t="str">
        <f>_xlfn.XLOOKUP(B67,PLANEAMIENTO!A:A,PLANEAMIENTO!D:D)</f>
        <v>930E-4SE</v>
      </c>
      <c r="E67" s="173" t="s">
        <v>477</v>
      </c>
      <c r="F67" s="173" t="s">
        <v>413</v>
      </c>
      <c r="G67" s="173" t="s">
        <v>435</v>
      </c>
      <c r="H67" s="173" t="s">
        <v>401</v>
      </c>
      <c r="I67" s="173" t="s">
        <v>401</v>
      </c>
      <c r="J67" s="174">
        <v>0</v>
      </c>
      <c r="K67" s="173"/>
    </row>
    <row r="68" spans="2:11" ht="28.8" x14ac:dyDescent="0.3">
      <c r="B68" s="173">
        <v>286624</v>
      </c>
      <c r="C68" s="181" t="str">
        <f>_xlfn.XLOOKUP(B68,PLANEAMIENTO!A:A,PLANEAMIENTO!C:C)</f>
        <v>CILINDRO DE INCLINACION DE BULLDOZER</v>
      </c>
      <c r="D68" s="178" t="str">
        <f>_xlfn.XLOOKUP(B68,PLANEAMIENTO!A:A,PLANEAMIENTO!D:D)</f>
        <v>D11T</v>
      </c>
      <c r="E68" s="173" t="s">
        <v>477</v>
      </c>
      <c r="F68" s="173" t="s">
        <v>413</v>
      </c>
      <c r="G68" s="173" t="s">
        <v>435</v>
      </c>
      <c r="H68" s="173" t="s">
        <v>401</v>
      </c>
      <c r="I68" s="173" t="s">
        <v>470</v>
      </c>
      <c r="J68" s="174">
        <v>0</v>
      </c>
      <c r="K68" s="173"/>
    </row>
    <row r="69" spans="2:11" ht="28.8" x14ac:dyDescent="0.3">
      <c r="B69" s="173">
        <v>285324</v>
      </c>
      <c r="C69" s="181" t="str">
        <f>_xlfn.XLOOKUP(B69,PLANEAMIENTO!A:A,PLANEAMIENTO!C:C)</f>
        <v>CILINDRO DE DIRECCION</v>
      </c>
      <c r="D69" s="178">
        <f>_xlfn.XLOOKUP(B69,PLANEAMIENTO!A:A,PLANEAMIENTO!D:D)</f>
        <v>24</v>
      </c>
      <c r="E69" s="173" t="s">
        <v>425</v>
      </c>
      <c r="F69" s="173" t="s">
        <v>413</v>
      </c>
      <c r="G69" s="173" t="s">
        <v>406</v>
      </c>
      <c r="H69" s="173" t="s">
        <v>470</v>
      </c>
      <c r="I69" s="173" t="s">
        <v>470</v>
      </c>
      <c r="J69" s="174">
        <v>0</v>
      </c>
      <c r="K69" s="173"/>
    </row>
    <row r="70" spans="2:11" ht="28.8" x14ac:dyDescent="0.3">
      <c r="B70" s="173">
        <v>286624</v>
      </c>
      <c r="C70" s="181" t="str">
        <f>_xlfn.XLOOKUP(B70,PLANEAMIENTO!A:A,PLANEAMIENTO!C:C)</f>
        <v>CILINDRO DE INCLINACION DE BULLDOZER</v>
      </c>
      <c r="D70" s="178" t="str">
        <f>_xlfn.XLOOKUP(B70,PLANEAMIENTO!A:A,PLANEAMIENTO!D:D)</f>
        <v>D11T</v>
      </c>
      <c r="E70" s="173" t="s">
        <v>478</v>
      </c>
      <c r="F70" s="173" t="s">
        <v>413</v>
      </c>
      <c r="G70" s="173" t="s">
        <v>479</v>
      </c>
      <c r="H70" s="173" t="s">
        <v>470</v>
      </c>
      <c r="I70" s="173" t="s">
        <v>472</v>
      </c>
      <c r="J70" s="174">
        <v>0</v>
      </c>
      <c r="K70" s="173"/>
    </row>
    <row r="71" spans="2:11" ht="28.8" x14ac:dyDescent="0.3">
      <c r="B71" s="173">
        <v>288424</v>
      </c>
      <c r="C71" s="181" t="str">
        <f>_xlfn.XLOOKUP(B71,PLANEAMIENTO!A:A,PLANEAMIENTO!C:C)</f>
        <v>CILINDRO DE ARTICULACION</v>
      </c>
      <c r="D71" s="178">
        <f>_xlfn.XLOOKUP(B71,PLANEAMIENTO!A:A,PLANEAMIENTO!D:D)</f>
        <v>24</v>
      </c>
      <c r="E71" s="173" t="s">
        <v>409</v>
      </c>
      <c r="F71" s="173" t="s">
        <v>413</v>
      </c>
      <c r="G71" s="173" t="s">
        <v>473</v>
      </c>
      <c r="H71" s="173" t="s">
        <v>472</v>
      </c>
      <c r="I71" s="173" t="s">
        <v>467</v>
      </c>
      <c r="J71" s="174">
        <v>0</v>
      </c>
      <c r="K71" s="173"/>
    </row>
    <row r="72" spans="2:11" ht="28.8" x14ac:dyDescent="0.3">
      <c r="B72" s="173">
        <v>288424</v>
      </c>
      <c r="C72" s="181" t="str">
        <f>_xlfn.XLOOKUP(B72,PLANEAMIENTO!A:A,PLANEAMIENTO!C:C)</f>
        <v>CILINDRO DE ARTICULACION</v>
      </c>
      <c r="D72" s="178">
        <f>_xlfn.XLOOKUP(B72,PLANEAMIENTO!A:A,PLANEAMIENTO!D:D)</f>
        <v>24</v>
      </c>
      <c r="E72" s="173" t="s">
        <v>411</v>
      </c>
      <c r="F72" s="173" t="s">
        <v>413</v>
      </c>
      <c r="G72" s="173" t="s">
        <v>473</v>
      </c>
      <c r="H72" s="173" t="s">
        <v>467</v>
      </c>
      <c r="I72" s="173" t="s">
        <v>467</v>
      </c>
      <c r="J72" s="174">
        <v>0</v>
      </c>
      <c r="K72" s="173"/>
    </row>
    <row r="73" spans="2:11" ht="28.8" x14ac:dyDescent="0.3">
      <c r="B73" s="173">
        <v>288324</v>
      </c>
      <c r="C73" s="181" t="str">
        <f>_xlfn.XLOOKUP(B73,PLANEAMIENTO!A:A,PLANEAMIENTO!C:C)</f>
        <v>CILINDRO DE INCLINACION DE BULLDOZER</v>
      </c>
      <c r="D73" s="178" t="str">
        <f>_xlfn.XLOOKUP(B73,PLANEAMIENTO!A:A,PLANEAMIENTO!D:D)</f>
        <v>D11T</v>
      </c>
      <c r="E73" s="173" t="s">
        <v>480</v>
      </c>
      <c r="F73" s="173" t="s">
        <v>413</v>
      </c>
      <c r="G73" s="173" t="s">
        <v>471</v>
      </c>
      <c r="H73" s="173" t="s">
        <v>476</v>
      </c>
      <c r="I73" s="173" t="s">
        <v>476</v>
      </c>
      <c r="J73" s="174">
        <v>0</v>
      </c>
      <c r="K73" s="173"/>
    </row>
    <row r="74" spans="2:11" ht="28.8" x14ac:dyDescent="0.3">
      <c r="B74" s="170">
        <v>0</v>
      </c>
      <c r="C74" s="180" t="s">
        <v>12</v>
      </c>
      <c r="D74" s="177" t="s">
        <v>13</v>
      </c>
      <c r="E74" s="170" t="s">
        <v>422</v>
      </c>
      <c r="F74" s="170" t="s">
        <v>423</v>
      </c>
      <c r="G74" s="170" t="s">
        <v>481</v>
      </c>
      <c r="H74" s="170" t="s">
        <v>400</v>
      </c>
      <c r="I74" s="170" t="s">
        <v>476</v>
      </c>
      <c r="J74" s="171">
        <v>0.46</v>
      </c>
      <c r="K74" s="173"/>
    </row>
    <row r="75" spans="2:11" ht="28.8" x14ac:dyDescent="0.3">
      <c r="B75" s="175">
        <v>286024</v>
      </c>
      <c r="C75" s="181" t="str">
        <f>_xlfn.XLOOKUP(B75,PLANEAMIENTO!A:A,PLANEAMIENTO!C:C)</f>
        <v>CILINDRO DE DIRECCION</v>
      </c>
      <c r="D75" s="178" t="str">
        <f>_xlfn.XLOOKUP(B75,PLANEAMIENTO!A:A,PLANEAMIENTO!D:D)</f>
        <v>930E-4SE</v>
      </c>
      <c r="E75" s="173" t="s">
        <v>427</v>
      </c>
      <c r="F75" s="173" t="s">
        <v>423</v>
      </c>
      <c r="G75" s="173" t="s">
        <v>421</v>
      </c>
      <c r="H75" s="173" t="s">
        <v>401</v>
      </c>
      <c r="I75" s="173" t="s">
        <v>470</v>
      </c>
      <c r="J75" s="174">
        <v>0</v>
      </c>
      <c r="K75" s="173"/>
    </row>
    <row r="76" spans="2:11" ht="28.8" x14ac:dyDescent="0.3">
      <c r="B76" s="173">
        <v>286024</v>
      </c>
      <c r="C76" s="181" t="str">
        <f>_xlfn.XLOOKUP(B76,PLANEAMIENTO!A:A,PLANEAMIENTO!C:C)</f>
        <v>CILINDRO DE DIRECCION</v>
      </c>
      <c r="D76" s="178" t="str">
        <f>_xlfn.XLOOKUP(B76,PLANEAMIENTO!A:A,PLANEAMIENTO!D:D)</f>
        <v>930E-4SE</v>
      </c>
      <c r="E76" s="173" t="s">
        <v>477</v>
      </c>
      <c r="F76" s="173" t="s">
        <v>423</v>
      </c>
      <c r="G76" s="173" t="s">
        <v>407</v>
      </c>
      <c r="H76" s="173" t="s">
        <v>470</v>
      </c>
      <c r="I76" s="173" t="s">
        <v>470</v>
      </c>
      <c r="J76" s="174">
        <v>0</v>
      </c>
      <c r="K76" s="173"/>
    </row>
    <row r="77" spans="2:11" ht="28.8" x14ac:dyDescent="0.3">
      <c r="B77" s="173">
        <v>288424</v>
      </c>
      <c r="C77" s="181" t="str">
        <f>_xlfn.XLOOKUP(B77,PLANEAMIENTO!A:A,PLANEAMIENTO!C:C)</f>
        <v>CILINDRO DE ARTICULACION</v>
      </c>
      <c r="D77" s="178">
        <f>_xlfn.XLOOKUP(B77,PLANEAMIENTO!A:A,PLANEAMIENTO!D:D)</f>
        <v>24</v>
      </c>
      <c r="E77" s="173" t="s">
        <v>477</v>
      </c>
      <c r="F77" s="173" t="s">
        <v>423</v>
      </c>
      <c r="G77" s="173" t="s">
        <v>407</v>
      </c>
      <c r="H77" s="173" t="s">
        <v>470</v>
      </c>
      <c r="I77" s="173" t="s">
        <v>472</v>
      </c>
      <c r="J77" s="174">
        <v>0</v>
      </c>
      <c r="K77" s="173"/>
    </row>
    <row r="78" spans="2:11" ht="28.8" x14ac:dyDescent="0.3">
      <c r="B78" s="173">
        <v>288424</v>
      </c>
      <c r="C78" s="181" t="str">
        <f>_xlfn.XLOOKUP(B78,PLANEAMIENTO!A:A,PLANEAMIENTO!C:C)</f>
        <v>CILINDRO DE ARTICULACION</v>
      </c>
      <c r="D78" s="178">
        <f>_xlfn.XLOOKUP(B78,PLANEAMIENTO!A:A,PLANEAMIENTO!D:D)</f>
        <v>24</v>
      </c>
      <c r="E78" s="173" t="s">
        <v>482</v>
      </c>
      <c r="F78" s="173" t="s">
        <v>423</v>
      </c>
      <c r="G78" s="173" t="s">
        <v>479</v>
      </c>
      <c r="H78" s="173" t="s">
        <v>472</v>
      </c>
      <c r="I78" s="173" t="s">
        <v>472</v>
      </c>
      <c r="J78" s="174">
        <v>0</v>
      </c>
      <c r="K78" s="173"/>
    </row>
    <row r="79" spans="2:11" ht="28.8" x14ac:dyDescent="0.3">
      <c r="B79" s="173">
        <v>289524</v>
      </c>
      <c r="C79" s="181" t="str">
        <f>_xlfn.XLOOKUP(B79,PLANEAMIENTO!A:A,PLANEAMIENTO!C:C)</f>
        <v>CILINDRO DE LEVANTE DE BULLDOZER</v>
      </c>
      <c r="D79" s="178" t="str">
        <f>_xlfn.XLOOKUP(B79,PLANEAMIENTO!A:A,PLANEAMIENTO!D:D)</f>
        <v>844H</v>
      </c>
      <c r="E79" s="173" t="s">
        <v>483</v>
      </c>
      <c r="F79" s="173" t="s">
        <v>423</v>
      </c>
      <c r="G79" s="173" t="s">
        <v>479</v>
      </c>
      <c r="H79" s="173" t="s">
        <v>472</v>
      </c>
      <c r="I79" s="173" t="s">
        <v>472</v>
      </c>
      <c r="J79" s="174">
        <v>0</v>
      </c>
      <c r="K79" s="173"/>
    </row>
    <row r="80" spans="2:11" ht="28.8" x14ac:dyDescent="0.3">
      <c r="B80" s="173">
        <v>289524</v>
      </c>
      <c r="C80" s="181" t="str">
        <f>_xlfn.XLOOKUP(B80,PLANEAMIENTO!A:A,PLANEAMIENTO!C:C)</f>
        <v>CILINDRO DE LEVANTE DE BULLDOZER</v>
      </c>
      <c r="D80" s="178" t="str">
        <f>_xlfn.XLOOKUP(B80,PLANEAMIENTO!A:A,PLANEAMIENTO!D:D)</f>
        <v>844H</v>
      </c>
      <c r="E80" s="173" t="s">
        <v>484</v>
      </c>
      <c r="F80" s="173" t="s">
        <v>423</v>
      </c>
      <c r="G80" s="173" t="s">
        <v>435</v>
      </c>
      <c r="H80" s="173" t="s">
        <v>472</v>
      </c>
      <c r="I80" s="173" t="s">
        <v>467</v>
      </c>
      <c r="J80" s="174">
        <v>0</v>
      </c>
      <c r="K80" s="173"/>
    </row>
    <row r="81" spans="2:11" ht="28.8" x14ac:dyDescent="0.3">
      <c r="B81" s="173">
        <v>289624</v>
      </c>
      <c r="C81" s="181" t="str">
        <f>_xlfn.XLOOKUP(B81,PLANEAMIENTO!A:A,PLANEAMIENTO!C:C)</f>
        <v>CILINDRO DE INCLINACION DE BULLDOZER</v>
      </c>
      <c r="D81" s="178" t="str">
        <f>_xlfn.XLOOKUP(B81,PLANEAMIENTO!A:A,PLANEAMIENTO!D:D)</f>
        <v>844K</v>
      </c>
      <c r="E81" s="173" t="s">
        <v>484</v>
      </c>
      <c r="F81" s="173" t="s">
        <v>423</v>
      </c>
      <c r="G81" s="173" t="s">
        <v>435</v>
      </c>
      <c r="H81" s="173" t="s">
        <v>467</v>
      </c>
      <c r="I81" s="173" t="s">
        <v>467</v>
      </c>
      <c r="J81" s="174">
        <v>0</v>
      </c>
      <c r="K81" s="173"/>
    </row>
    <row r="82" spans="2:11" ht="28.8" x14ac:dyDescent="0.3">
      <c r="B82" s="173">
        <v>289724</v>
      </c>
      <c r="C82" s="181" t="str">
        <f>_xlfn.XLOOKUP(B82,PLANEAMIENTO!A:A,PLANEAMIENTO!C:C)</f>
        <v>CILINDRO DE STICK</v>
      </c>
      <c r="D82" s="178" t="str">
        <f>_xlfn.XLOOKUP(B82,PLANEAMIENTO!A:A,PLANEAMIENTO!D:D)</f>
        <v>390DL</v>
      </c>
      <c r="E82" s="173" t="s">
        <v>484</v>
      </c>
      <c r="F82" s="173" t="s">
        <v>423</v>
      </c>
      <c r="G82" s="173" t="s">
        <v>435</v>
      </c>
      <c r="H82" s="173" t="s">
        <v>467</v>
      </c>
      <c r="I82" s="173" t="s">
        <v>476</v>
      </c>
      <c r="J82" s="174">
        <v>0</v>
      </c>
      <c r="K82" s="173"/>
    </row>
    <row r="83" spans="2:11" ht="28.8" x14ac:dyDescent="0.3">
      <c r="B83" s="170">
        <v>0</v>
      </c>
      <c r="C83" s="180" t="s">
        <v>12</v>
      </c>
      <c r="D83" s="177" t="s">
        <v>13</v>
      </c>
      <c r="E83" s="170" t="s">
        <v>485</v>
      </c>
      <c r="F83" s="170" t="s">
        <v>486</v>
      </c>
      <c r="G83" s="170" t="s">
        <v>487</v>
      </c>
      <c r="H83" s="170" t="s">
        <v>408</v>
      </c>
      <c r="I83" s="170" t="s">
        <v>470</v>
      </c>
      <c r="J83" s="171">
        <v>0.17</v>
      </c>
      <c r="K83" s="173"/>
    </row>
    <row r="84" spans="2:11" ht="28.8" x14ac:dyDescent="0.3">
      <c r="B84" s="173">
        <v>286624</v>
      </c>
      <c r="C84" s="181" t="str">
        <f>_xlfn.XLOOKUP(B84,PLANEAMIENTO!A:A,PLANEAMIENTO!C:C)</f>
        <v>CILINDRO DE INCLINACION DE BULLDOZER</v>
      </c>
      <c r="D84" s="178" t="str">
        <f>_xlfn.XLOOKUP(B84,PLANEAMIENTO!A:A,PLANEAMIENTO!D:D)</f>
        <v>D11T</v>
      </c>
      <c r="E84" s="173" t="s">
        <v>488</v>
      </c>
      <c r="F84" s="173" t="s">
        <v>486</v>
      </c>
      <c r="G84" s="173" t="s">
        <v>403</v>
      </c>
      <c r="H84" s="173" t="s">
        <v>401</v>
      </c>
      <c r="I84" s="173" t="s">
        <v>401</v>
      </c>
      <c r="J84" s="174">
        <v>0</v>
      </c>
      <c r="K84" s="173"/>
    </row>
    <row r="85" spans="2:11" ht="28.8" x14ac:dyDescent="0.3">
      <c r="B85" s="173">
        <v>287324</v>
      </c>
      <c r="C85" s="181" t="str">
        <f>_xlfn.XLOOKUP(B85,PLANEAMIENTO!A:A,PLANEAMIENTO!C:C)</f>
        <v>CILINDRO DE DIRECCION</v>
      </c>
      <c r="D85" s="178">
        <f>_xlfn.XLOOKUP(B85,PLANEAMIENTO!A:A,PLANEAMIENTO!D:D)</f>
        <v>24</v>
      </c>
      <c r="E85" s="173" t="s">
        <v>488</v>
      </c>
      <c r="F85" s="173" t="s">
        <v>486</v>
      </c>
      <c r="G85" s="173" t="s">
        <v>403</v>
      </c>
      <c r="H85" s="173" t="s">
        <v>401</v>
      </c>
      <c r="I85" s="173" t="s">
        <v>470</v>
      </c>
      <c r="J85" s="174">
        <v>0</v>
      </c>
      <c r="K85" s="173"/>
    </row>
    <row r="86" spans="2:11" ht="28.8" x14ac:dyDescent="0.3">
      <c r="B86" s="173">
        <v>0</v>
      </c>
      <c r="C86" s="181" t="e">
        <f>_xlfn.XLOOKUP(B86,PLANEAMIENTO!A:A,PLANEAMIENTO!C:C)</f>
        <v>#N/A</v>
      </c>
      <c r="D86" s="178" t="e">
        <f>_xlfn.XLOOKUP(B86,PLANEAMIENTO!A:A,PLANEAMIENTO!D:D)</f>
        <v>#N/A</v>
      </c>
      <c r="E86" s="172"/>
      <c r="F86" s="172"/>
      <c r="G86" s="173" t="s">
        <v>458</v>
      </c>
      <c r="H86" s="173" t="s">
        <v>401</v>
      </c>
      <c r="I86" s="173" t="s">
        <v>470</v>
      </c>
      <c r="J86" s="174">
        <v>0</v>
      </c>
      <c r="K86" s="173"/>
    </row>
    <row r="87" spans="2:11" ht="28.8" x14ac:dyDescent="0.3">
      <c r="B87" s="170">
        <v>0</v>
      </c>
      <c r="C87" s="180" t="s">
        <v>12</v>
      </c>
      <c r="D87" s="177" t="s">
        <v>13</v>
      </c>
      <c r="E87" s="170" t="s">
        <v>428</v>
      </c>
      <c r="F87" s="169"/>
      <c r="G87" s="170" t="s">
        <v>489</v>
      </c>
      <c r="H87" s="170" t="s">
        <v>400</v>
      </c>
      <c r="I87" s="170" t="s">
        <v>490</v>
      </c>
      <c r="J87" s="171">
        <v>0.47</v>
      </c>
      <c r="K87" s="173"/>
    </row>
    <row r="88" spans="2:11" ht="28.8" x14ac:dyDescent="0.3">
      <c r="B88" s="173">
        <v>279624</v>
      </c>
      <c r="C88" s="181" t="str">
        <f>_xlfn.XLOOKUP(B88,PLANEAMIENTO!A:A,PLANEAMIENTO!C:C)</f>
        <v>CILINDRO DE SUSPENSION POSTERIOR</v>
      </c>
      <c r="D88" s="178" t="str">
        <f>_xlfn.XLOOKUP(B88,PLANEAMIENTO!A:A,PLANEAMIENTO!D:D)</f>
        <v>797F</v>
      </c>
      <c r="E88" s="173" t="s">
        <v>437</v>
      </c>
      <c r="F88" s="173" t="s">
        <v>432</v>
      </c>
      <c r="G88" s="173" t="s">
        <v>491</v>
      </c>
      <c r="H88" s="173" t="s">
        <v>401</v>
      </c>
      <c r="I88" s="173" t="s">
        <v>470</v>
      </c>
      <c r="J88" s="174">
        <v>0</v>
      </c>
      <c r="K88" s="173"/>
    </row>
    <row r="89" spans="2:11" ht="28.8" x14ac:dyDescent="0.3">
      <c r="B89" s="173">
        <v>287824</v>
      </c>
      <c r="C89" s="181" t="str">
        <f>_xlfn.XLOOKUP(B89,PLANEAMIENTO!A:A,PLANEAMIENTO!C:C)</f>
        <v>CILINDRO DE JACK HYD</v>
      </c>
      <c r="D89" s="178" t="str">
        <f>_xlfn.XLOOKUP(B89,PLANEAMIENTO!A:A,PLANEAMIENTO!D:D)</f>
        <v>PITVIPER 351</v>
      </c>
      <c r="E89" s="173" t="s">
        <v>492</v>
      </c>
      <c r="F89" s="173" t="s">
        <v>432</v>
      </c>
      <c r="G89" s="173" t="s">
        <v>493</v>
      </c>
      <c r="H89" s="173" t="s">
        <v>401</v>
      </c>
      <c r="I89" s="173" t="s">
        <v>401</v>
      </c>
      <c r="J89" s="174">
        <v>0</v>
      </c>
      <c r="K89" s="173"/>
    </row>
    <row r="90" spans="2:11" ht="28.8" x14ac:dyDescent="0.3">
      <c r="B90" s="173">
        <v>286624</v>
      </c>
      <c r="C90" s="181" t="str">
        <f>_xlfn.XLOOKUP(B90,PLANEAMIENTO!A:A,PLANEAMIENTO!C:C)</f>
        <v>CILINDRO DE INCLINACION DE BULLDOZER</v>
      </c>
      <c r="D90" s="178" t="str">
        <f>_xlfn.XLOOKUP(B90,PLANEAMIENTO!A:A,PLANEAMIENTO!D:D)</f>
        <v>D11T</v>
      </c>
      <c r="E90" s="173" t="s">
        <v>494</v>
      </c>
      <c r="F90" s="173" t="s">
        <v>432</v>
      </c>
      <c r="G90" s="173" t="s">
        <v>435</v>
      </c>
      <c r="H90" s="173" t="s">
        <v>470</v>
      </c>
      <c r="I90" s="173" t="s">
        <v>470</v>
      </c>
      <c r="J90" s="174">
        <v>0</v>
      </c>
      <c r="K90" s="173"/>
    </row>
    <row r="91" spans="2:11" ht="28.8" x14ac:dyDescent="0.3">
      <c r="B91" s="173">
        <v>288324</v>
      </c>
      <c r="C91" s="181" t="str">
        <f>_xlfn.XLOOKUP(B91,PLANEAMIENTO!A:A,PLANEAMIENTO!C:C)</f>
        <v>CILINDRO DE INCLINACION DE BULLDOZER</v>
      </c>
      <c r="D91" s="178" t="str">
        <f>_xlfn.XLOOKUP(B91,PLANEAMIENTO!A:A,PLANEAMIENTO!D:D)</f>
        <v>D11T</v>
      </c>
      <c r="E91" s="173" t="s">
        <v>431</v>
      </c>
      <c r="F91" s="173" t="s">
        <v>432</v>
      </c>
      <c r="G91" s="173" t="s">
        <v>495</v>
      </c>
      <c r="H91" s="173" t="s">
        <v>472</v>
      </c>
      <c r="I91" s="173" t="s">
        <v>476</v>
      </c>
      <c r="J91" s="174">
        <v>0</v>
      </c>
      <c r="K91" s="173"/>
    </row>
    <row r="92" spans="2:11" ht="28.8" x14ac:dyDescent="0.3">
      <c r="B92" s="173">
        <v>287924</v>
      </c>
      <c r="C92" s="181" t="str">
        <f>_xlfn.XLOOKUP(B92,PLANEAMIENTO!A:A,PLANEAMIENTO!C:C)</f>
        <v>CILINDRO DE STICK</v>
      </c>
      <c r="D92" s="178" t="str">
        <f>_xlfn.XLOOKUP(B92,PLANEAMIENTO!A:A,PLANEAMIENTO!D:D)</f>
        <v>390DL</v>
      </c>
      <c r="E92" s="173" t="s">
        <v>431</v>
      </c>
      <c r="F92" s="173" t="s">
        <v>432</v>
      </c>
      <c r="G92" s="173" t="s">
        <v>421</v>
      </c>
      <c r="H92" s="173" t="s">
        <v>476</v>
      </c>
      <c r="I92" s="173" t="s">
        <v>490</v>
      </c>
      <c r="J92" s="174">
        <v>0</v>
      </c>
      <c r="K92" s="173"/>
    </row>
    <row r="93" spans="2:11" ht="28.8" x14ac:dyDescent="0.3">
      <c r="B93" s="170">
        <v>0</v>
      </c>
      <c r="C93" s="180" t="s">
        <v>12</v>
      </c>
      <c r="D93" s="177" t="s">
        <v>13</v>
      </c>
      <c r="E93" s="170" t="s">
        <v>439</v>
      </c>
      <c r="F93" s="169"/>
      <c r="G93" s="170" t="s">
        <v>440</v>
      </c>
      <c r="H93" s="170" t="s">
        <v>400</v>
      </c>
      <c r="I93" s="170" t="s">
        <v>401</v>
      </c>
      <c r="J93" s="171">
        <v>0</v>
      </c>
      <c r="K93" s="173"/>
    </row>
    <row r="94" spans="2:11" ht="28.8" x14ac:dyDescent="0.3">
      <c r="B94" s="173">
        <v>288724</v>
      </c>
      <c r="C94" s="181" t="str">
        <f>_xlfn.XLOOKUP(B94,PLANEAMIENTO!A:A,PLANEAMIENTO!C:C)</f>
        <v>CILINDRO DE BOOM</v>
      </c>
      <c r="D94" s="178" t="str">
        <f>_xlfn.XLOOKUP(B94,PLANEAMIENTO!A:A,PLANEAMIENTO!D:D)</f>
        <v>390DL</v>
      </c>
      <c r="E94" s="173" t="s">
        <v>447</v>
      </c>
      <c r="F94" s="173" t="s">
        <v>442</v>
      </c>
      <c r="G94" s="173" t="s">
        <v>479</v>
      </c>
      <c r="H94" s="173" t="s">
        <v>401</v>
      </c>
      <c r="I94" s="173" t="s">
        <v>401</v>
      </c>
      <c r="J94" s="174">
        <v>0</v>
      </c>
      <c r="K94" s="173"/>
    </row>
    <row r="95" spans="2:11" ht="28.8" x14ac:dyDescent="0.3">
      <c r="B95" s="173">
        <v>289024</v>
      </c>
      <c r="C95" s="181" t="str">
        <f>_xlfn.XLOOKUP(B95,PLANEAMIENTO!A:A,PLANEAMIENTO!C:C)</f>
        <v>CILINDRO DE LEVANTE DE BULLDOZER</v>
      </c>
      <c r="D95" s="178" t="str">
        <f>_xlfn.XLOOKUP(B95,PLANEAMIENTO!A:A,PLANEAMIENTO!D:D)</f>
        <v>844H</v>
      </c>
      <c r="E95" s="173" t="s">
        <v>447</v>
      </c>
      <c r="F95" s="173" t="s">
        <v>442</v>
      </c>
      <c r="G95" s="173" t="s">
        <v>479</v>
      </c>
      <c r="H95" s="173" t="s">
        <v>401</v>
      </c>
      <c r="I95" s="173" t="s">
        <v>401</v>
      </c>
      <c r="J95" s="174">
        <v>0</v>
      </c>
      <c r="K95" s="173"/>
    </row>
    <row r="96" spans="2:11" ht="28.8" x14ac:dyDescent="0.3">
      <c r="B96" s="173">
        <v>289624</v>
      </c>
      <c r="C96" s="181" t="str">
        <f>_xlfn.XLOOKUP(B96,PLANEAMIENTO!A:A,PLANEAMIENTO!C:C)</f>
        <v>CILINDRO DE INCLINACION DE BULLDOZER</v>
      </c>
      <c r="D96" s="178" t="str">
        <f>_xlfn.XLOOKUP(B96,PLANEAMIENTO!A:A,PLANEAMIENTO!D:D)</f>
        <v>844K</v>
      </c>
      <c r="E96" s="173" t="s">
        <v>447</v>
      </c>
      <c r="F96" s="173" t="s">
        <v>442</v>
      </c>
      <c r="G96" s="173" t="s">
        <v>479</v>
      </c>
      <c r="H96" s="173" t="s">
        <v>401</v>
      </c>
      <c r="I96" s="173" t="s">
        <v>401</v>
      </c>
      <c r="J96" s="174">
        <v>0</v>
      </c>
      <c r="K96" s="173"/>
    </row>
    <row r="97" spans="2:11" ht="28.8" x14ac:dyDescent="0.3">
      <c r="B97" s="173">
        <v>289724</v>
      </c>
      <c r="C97" s="181" t="str">
        <f>_xlfn.XLOOKUP(B97,PLANEAMIENTO!A:A,PLANEAMIENTO!C:C)</f>
        <v>CILINDRO DE STICK</v>
      </c>
      <c r="D97" s="178" t="str">
        <f>_xlfn.XLOOKUP(B97,PLANEAMIENTO!A:A,PLANEAMIENTO!D:D)</f>
        <v>390DL</v>
      </c>
      <c r="E97" s="173" t="s">
        <v>447</v>
      </c>
      <c r="F97" s="173" t="s">
        <v>442</v>
      </c>
      <c r="G97" s="173" t="s">
        <v>479</v>
      </c>
      <c r="H97" s="173" t="s">
        <v>401</v>
      </c>
      <c r="I97" s="173" t="s">
        <v>401</v>
      </c>
      <c r="J97" s="174">
        <v>0</v>
      </c>
      <c r="K97" s="173"/>
    </row>
    <row r="98" spans="2:11" ht="28.8" x14ac:dyDescent="0.3">
      <c r="B98" s="173">
        <v>289024</v>
      </c>
      <c r="C98" s="181" t="str">
        <f>_xlfn.XLOOKUP(B98,PLANEAMIENTO!A:A,PLANEAMIENTO!C:C)</f>
        <v>CILINDRO DE LEVANTE DE BULLDOZER</v>
      </c>
      <c r="D98" s="178" t="str">
        <f>_xlfn.XLOOKUP(B98,PLANEAMIENTO!A:A,PLANEAMIENTO!D:D)</f>
        <v>844H</v>
      </c>
      <c r="E98" s="173" t="s">
        <v>496</v>
      </c>
      <c r="F98" s="173" t="s">
        <v>442</v>
      </c>
      <c r="G98" s="173" t="s">
        <v>458</v>
      </c>
      <c r="H98" s="173" t="s">
        <v>401</v>
      </c>
      <c r="I98" s="173" t="s">
        <v>470</v>
      </c>
      <c r="J98" s="174">
        <v>0</v>
      </c>
      <c r="K98" s="173"/>
    </row>
    <row r="99" spans="2:11" ht="28.8" x14ac:dyDescent="0.3">
      <c r="B99" s="173">
        <v>290624</v>
      </c>
      <c r="C99" s="181" t="str">
        <f>_xlfn.XLOOKUP(B99,PLANEAMIENTO!A:A,PLANEAMIENTO!C:C)</f>
        <v>CILINDRO DE BLADETIP</v>
      </c>
      <c r="D99" s="178" t="str">
        <f>_xlfn.XLOOKUP(B99,PLANEAMIENTO!A:A,PLANEAMIENTO!D:D)</f>
        <v>24M</v>
      </c>
      <c r="E99" s="173" t="s">
        <v>496</v>
      </c>
      <c r="F99" s="173" t="s">
        <v>442</v>
      </c>
      <c r="G99" s="173" t="s">
        <v>458</v>
      </c>
      <c r="H99" s="173" t="s">
        <v>470</v>
      </c>
      <c r="I99" s="173" t="s">
        <v>472</v>
      </c>
      <c r="J99" s="174">
        <v>0</v>
      </c>
      <c r="K99" s="173"/>
    </row>
    <row r="100" spans="2:11" ht="28.8" x14ac:dyDescent="0.3">
      <c r="B100" s="173">
        <v>290724</v>
      </c>
      <c r="C100" s="181" t="str">
        <f>_xlfn.XLOOKUP(B100,PLANEAMIENTO!A:A,PLANEAMIENTO!C:C)</f>
        <v>CILINDRO DE DIRECCION</v>
      </c>
      <c r="D100" s="178" t="str">
        <f>_xlfn.XLOOKUP(B100,PLANEAMIENTO!A:A,PLANEAMIENTO!D:D)</f>
        <v>834K</v>
      </c>
      <c r="E100" s="173" t="s">
        <v>447</v>
      </c>
      <c r="F100" s="173" t="s">
        <v>442</v>
      </c>
      <c r="G100" s="173" t="s">
        <v>444</v>
      </c>
      <c r="H100" s="173" t="s">
        <v>472</v>
      </c>
      <c r="I100" s="173" t="s">
        <v>472</v>
      </c>
      <c r="J100" s="174">
        <v>0</v>
      </c>
      <c r="K100" s="173"/>
    </row>
    <row r="101" spans="2:11" ht="28.8" x14ac:dyDescent="0.3">
      <c r="B101" s="173">
        <v>290824</v>
      </c>
      <c r="C101" s="181" t="str">
        <f>_xlfn.XLOOKUP(B101,PLANEAMIENTO!A:A,PLANEAMIENTO!C:C)</f>
        <v>CILINDRO DE DIRECCION</v>
      </c>
      <c r="D101" s="178" t="str">
        <f>_xlfn.XLOOKUP(B101,PLANEAMIENTO!A:A,PLANEAMIENTO!D:D)</f>
        <v>834K</v>
      </c>
      <c r="E101" s="173" t="s">
        <v>447</v>
      </c>
      <c r="F101" s="173" t="s">
        <v>442</v>
      </c>
      <c r="G101" s="173" t="s">
        <v>444</v>
      </c>
      <c r="H101" s="173" t="s">
        <v>472</v>
      </c>
      <c r="I101" s="173" t="s">
        <v>472</v>
      </c>
      <c r="J101" s="174">
        <v>0</v>
      </c>
      <c r="K101" s="173"/>
    </row>
    <row r="102" spans="2:11" ht="28.8" x14ac:dyDescent="0.3">
      <c r="B102" s="173">
        <v>291224</v>
      </c>
      <c r="C102" s="181" t="str">
        <f>_xlfn.XLOOKUP(B102,PLANEAMIENTO!A:A,PLANEAMIENTO!C:C)</f>
        <v>CILINDRO DE ARTICULACION</v>
      </c>
      <c r="D102" s="178" t="str">
        <f>_xlfn.XLOOKUP(B102,PLANEAMIENTO!A:A,PLANEAMIENTO!D:D)</f>
        <v>24M</v>
      </c>
      <c r="E102" s="173" t="s">
        <v>449</v>
      </c>
      <c r="F102" s="173" t="s">
        <v>442</v>
      </c>
      <c r="G102" s="173" t="s">
        <v>479</v>
      </c>
      <c r="H102" s="173" t="s">
        <v>472</v>
      </c>
      <c r="I102" s="173" t="s">
        <v>472</v>
      </c>
      <c r="J102" s="174">
        <v>0</v>
      </c>
      <c r="K102" s="173"/>
    </row>
    <row r="103" spans="2:11" ht="28.8" x14ac:dyDescent="0.3">
      <c r="B103" s="170">
        <v>0</v>
      </c>
      <c r="C103" s="180" t="s">
        <v>12</v>
      </c>
      <c r="D103" s="177" t="s">
        <v>13</v>
      </c>
      <c r="E103" s="170" t="s">
        <v>451</v>
      </c>
      <c r="F103" s="170" t="s">
        <v>452</v>
      </c>
      <c r="G103" s="170" t="s">
        <v>497</v>
      </c>
      <c r="H103" s="170" t="s">
        <v>415</v>
      </c>
      <c r="I103" s="170" t="s">
        <v>401</v>
      </c>
      <c r="J103" s="171">
        <v>0.4</v>
      </c>
      <c r="K103" s="173"/>
    </row>
    <row r="104" spans="2:11" ht="28.8" x14ac:dyDescent="0.3">
      <c r="B104" s="173">
        <v>287324</v>
      </c>
      <c r="C104" s="181" t="str">
        <f>_xlfn.XLOOKUP(B104,PLANEAMIENTO!A:A,PLANEAMIENTO!C:C)</f>
        <v>CILINDRO DE DIRECCION</v>
      </c>
      <c r="D104" s="178">
        <f>_xlfn.XLOOKUP(B104,PLANEAMIENTO!A:A,PLANEAMIENTO!D:D)</f>
        <v>24</v>
      </c>
      <c r="E104" s="173" t="s">
        <v>454</v>
      </c>
      <c r="F104" s="173" t="s">
        <v>452</v>
      </c>
      <c r="G104" s="173" t="s">
        <v>479</v>
      </c>
      <c r="H104" s="173" t="s">
        <v>401</v>
      </c>
      <c r="I104" s="173" t="s">
        <v>401</v>
      </c>
      <c r="J104" s="174">
        <v>0</v>
      </c>
      <c r="K104" s="173"/>
    </row>
    <row r="105" spans="2:11" ht="28.8" x14ac:dyDescent="0.3">
      <c r="B105" s="173">
        <v>286624</v>
      </c>
      <c r="C105" s="181" t="str">
        <f>_xlfn.XLOOKUP(B105,PLANEAMIENTO!A:A,PLANEAMIENTO!C:C)</f>
        <v>CILINDRO DE INCLINACION DE BULLDOZER</v>
      </c>
      <c r="D105" s="178" t="str">
        <f>_xlfn.XLOOKUP(B105,PLANEAMIENTO!A:A,PLANEAMIENTO!D:D)</f>
        <v>D11T</v>
      </c>
      <c r="E105" s="173" t="s">
        <v>454</v>
      </c>
      <c r="F105" s="173" t="s">
        <v>452</v>
      </c>
      <c r="G105" s="173" t="s">
        <v>479</v>
      </c>
      <c r="H105" s="173" t="s">
        <v>401</v>
      </c>
      <c r="I105" s="173" t="s">
        <v>401</v>
      </c>
      <c r="J105" s="174">
        <v>0</v>
      </c>
      <c r="K105" s="173"/>
    </row>
    <row r="106" spans="2:11" ht="28.8" x14ac:dyDescent="0.3">
      <c r="B106" s="173">
        <v>0</v>
      </c>
      <c r="C106" s="181" t="e">
        <f>_xlfn.XLOOKUP(B106,PLANEAMIENTO!A:A,PLANEAMIENTO!C:C)</f>
        <v>#N/A</v>
      </c>
      <c r="D106" s="178" t="e">
        <f>_xlfn.XLOOKUP(B106,PLANEAMIENTO!A:A,PLANEAMIENTO!D:D)</f>
        <v>#N/A</v>
      </c>
      <c r="E106" s="173" t="s">
        <v>498</v>
      </c>
      <c r="F106" s="172"/>
      <c r="G106" s="173" t="s">
        <v>458</v>
      </c>
      <c r="H106" s="173" t="s">
        <v>415</v>
      </c>
      <c r="I106" s="173" t="s">
        <v>418</v>
      </c>
      <c r="J106" s="174">
        <v>0</v>
      </c>
      <c r="K106" s="173"/>
    </row>
    <row r="107" spans="2:11" ht="28.8" x14ac:dyDescent="0.3">
      <c r="B107" s="173">
        <v>0</v>
      </c>
      <c r="C107" s="181" t="e">
        <f>_xlfn.XLOOKUP(B107,PLANEAMIENTO!A:A,PLANEAMIENTO!C:C)</f>
        <v>#N/A</v>
      </c>
      <c r="D107" s="178" t="e">
        <f>_xlfn.XLOOKUP(B107,PLANEAMIENTO!A:A,PLANEAMIENTO!D:D)</f>
        <v>#N/A</v>
      </c>
      <c r="E107" s="173" t="s">
        <v>498</v>
      </c>
      <c r="F107" s="172"/>
      <c r="G107" s="173" t="s">
        <v>458</v>
      </c>
      <c r="H107" s="173" t="s">
        <v>415</v>
      </c>
      <c r="I107" s="173" t="s">
        <v>418</v>
      </c>
      <c r="J107" s="174">
        <v>0</v>
      </c>
      <c r="K107" s="173"/>
    </row>
    <row r="108" spans="2:11" ht="28.8" x14ac:dyDescent="0.3">
      <c r="B108" s="170">
        <v>0</v>
      </c>
      <c r="C108" s="180" t="s">
        <v>12</v>
      </c>
      <c r="D108" s="177" t="s">
        <v>13</v>
      </c>
      <c r="E108" s="170" t="s">
        <v>455</v>
      </c>
      <c r="F108" s="169"/>
      <c r="G108" s="170" t="s">
        <v>456</v>
      </c>
      <c r="H108" s="170" t="s">
        <v>415</v>
      </c>
      <c r="I108" s="170" t="s">
        <v>470</v>
      </c>
      <c r="J108" s="171">
        <v>0</v>
      </c>
      <c r="K108" s="173"/>
    </row>
    <row r="109" spans="2:11" ht="28.8" x14ac:dyDescent="0.3">
      <c r="B109" s="173">
        <v>292124</v>
      </c>
      <c r="C109" s="181" t="str">
        <f>_xlfn.XLOOKUP(B109,PLANEAMIENTO!A:A,PLANEAMIENTO!C:C)</f>
        <v>CILINDRO DE LEVANTE DE RIPPER</v>
      </c>
      <c r="D109" s="178">
        <f>_xlfn.XLOOKUP(B109,PLANEAMIENTO!A:A,PLANEAMIENTO!D:D)</f>
        <v>24</v>
      </c>
      <c r="E109" s="173" t="s">
        <v>457</v>
      </c>
      <c r="F109" s="172"/>
      <c r="G109" s="173" t="s">
        <v>458</v>
      </c>
      <c r="H109" s="173" t="s">
        <v>401</v>
      </c>
      <c r="I109" s="173" t="s">
        <v>470</v>
      </c>
      <c r="J109" s="174">
        <v>0.02</v>
      </c>
      <c r="K109" s="173"/>
    </row>
    <row r="110" spans="2:11" ht="28.8" x14ac:dyDescent="0.3">
      <c r="B110" s="173">
        <v>291724</v>
      </c>
      <c r="C110" s="181" t="str">
        <f>_xlfn.XLOOKUP(B110,PLANEAMIENTO!A:A,PLANEAMIENTO!C:C)</f>
        <v>RUEDA DELANTERA</v>
      </c>
      <c r="D110" s="178" t="str">
        <f>_xlfn.XLOOKUP(B110,PLANEAMIENTO!A:A,PLANEAMIENTO!D:D)</f>
        <v>930E-4SE</v>
      </c>
      <c r="E110" s="173" t="s">
        <v>457</v>
      </c>
      <c r="F110" s="172"/>
      <c r="G110" s="173" t="s">
        <v>458</v>
      </c>
      <c r="H110" s="173" t="s">
        <v>404</v>
      </c>
      <c r="I110" s="173" t="s">
        <v>408</v>
      </c>
      <c r="J110" s="174">
        <v>0.25</v>
      </c>
      <c r="K110" s="173"/>
    </row>
    <row r="111" spans="2:11" ht="28.8" x14ac:dyDescent="0.3">
      <c r="B111" s="173">
        <v>291824</v>
      </c>
      <c r="C111" s="181" t="str">
        <f>_xlfn.XLOOKUP(B111,PLANEAMIENTO!A:A,PLANEAMIENTO!C:C)</f>
        <v>CILINDRO DE SUSPENSION DELANTERA</v>
      </c>
      <c r="D111" s="178" t="str">
        <f>_xlfn.XLOOKUP(B111,PLANEAMIENTO!A:A,PLANEAMIENTO!D:D)</f>
        <v>930E-4SE</v>
      </c>
      <c r="E111" s="173" t="s">
        <v>457</v>
      </c>
      <c r="F111" s="172"/>
      <c r="G111" s="173" t="s">
        <v>458</v>
      </c>
      <c r="H111" s="173" t="s">
        <v>404</v>
      </c>
      <c r="I111" s="173" t="s">
        <v>408</v>
      </c>
      <c r="J111" s="174">
        <v>0.25</v>
      </c>
      <c r="K111" s="173"/>
    </row>
    <row r="112" spans="2:11" ht="28.8" x14ac:dyDescent="0.3">
      <c r="B112" s="173">
        <v>292422</v>
      </c>
      <c r="C112" s="181" t="e">
        <f>_xlfn.XLOOKUP(B112,PLANEAMIENTO!A:A,PLANEAMIENTO!C:C)</f>
        <v>#N/A</v>
      </c>
      <c r="D112" s="178" t="e">
        <f>_xlfn.XLOOKUP(B112,PLANEAMIENTO!A:A,PLANEAMIENTO!D:D)</f>
        <v>#N/A</v>
      </c>
      <c r="E112" s="173" t="s">
        <v>459</v>
      </c>
      <c r="F112" s="172"/>
      <c r="G112" s="173" t="s">
        <v>458</v>
      </c>
      <c r="H112" s="173" t="s">
        <v>415</v>
      </c>
      <c r="I112" s="173" t="s">
        <v>418</v>
      </c>
      <c r="J112" s="174">
        <v>0</v>
      </c>
      <c r="K112" s="173"/>
    </row>
    <row r="113" spans="2:11" ht="28.8" x14ac:dyDescent="0.3">
      <c r="B113" s="170">
        <v>0</v>
      </c>
      <c r="C113" s="180" t="s">
        <v>12</v>
      </c>
      <c r="D113" s="177" t="s">
        <v>13</v>
      </c>
      <c r="E113" s="170" t="s">
        <v>45</v>
      </c>
      <c r="F113" s="169"/>
      <c r="G113" s="170" t="s">
        <v>499</v>
      </c>
      <c r="H113" s="170" t="s">
        <v>404</v>
      </c>
      <c r="I113" s="170" t="s">
        <v>490</v>
      </c>
      <c r="J113" s="171">
        <v>0.48</v>
      </c>
      <c r="K113" s="173"/>
    </row>
    <row r="114" spans="2:11" ht="28.8" x14ac:dyDescent="0.3">
      <c r="B114" s="173">
        <v>285224</v>
      </c>
      <c r="C114" s="181" t="str">
        <f>_xlfn.XLOOKUP(B114,PLANEAMIENTO!A:A,PLANEAMIENTO!C:C)</f>
        <v>CILINDRO DE INCLINACION DE BULLDOZER</v>
      </c>
      <c r="D114" s="178" t="str">
        <f>_xlfn.XLOOKUP(B114,PLANEAMIENTO!A:A,PLANEAMIENTO!D:D)</f>
        <v>D11T</v>
      </c>
      <c r="E114" s="173" t="s">
        <v>461</v>
      </c>
      <c r="F114" s="172"/>
      <c r="G114" s="173" t="s">
        <v>479</v>
      </c>
      <c r="H114" s="173" t="s">
        <v>401</v>
      </c>
      <c r="I114" s="173" t="s">
        <v>401</v>
      </c>
      <c r="J114" s="174">
        <v>0</v>
      </c>
      <c r="K114" s="173"/>
    </row>
    <row r="115" spans="2:11" ht="28.8" x14ac:dyDescent="0.3">
      <c r="B115" s="173">
        <v>285224</v>
      </c>
      <c r="C115" s="181" t="str">
        <f>_xlfn.XLOOKUP(B115,PLANEAMIENTO!A:A,PLANEAMIENTO!C:C)</f>
        <v>CILINDRO DE INCLINACION DE BULLDOZER</v>
      </c>
      <c r="D115" s="178" t="str">
        <f>_xlfn.XLOOKUP(B115,PLANEAMIENTO!A:A,PLANEAMIENTO!D:D)</f>
        <v>D11T</v>
      </c>
      <c r="E115" s="173" t="s">
        <v>463</v>
      </c>
      <c r="F115" s="172"/>
      <c r="G115" s="173" t="s">
        <v>426</v>
      </c>
      <c r="H115" s="173" t="s">
        <v>401</v>
      </c>
      <c r="I115" s="173" t="s">
        <v>401</v>
      </c>
      <c r="J115" s="174">
        <v>0</v>
      </c>
      <c r="K115" s="173"/>
    </row>
    <row r="116" spans="2:11" ht="28.8" x14ac:dyDescent="0.3">
      <c r="B116" s="173">
        <v>287024</v>
      </c>
      <c r="C116" s="181" t="str">
        <f>_xlfn.XLOOKUP(B116,PLANEAMIENTO!A:A,PLANEAMIENTO!C:C)</f>
        <v>CILINDRO DE LEVANTE DE BULLDOZER</v>
      </c>
      <c r="D116" s="178" t="str">
        <f>_xlfn.XLOOKUP(B116,PLANEAMIENTO!A:A,PLANEAMIENTO!D:D)</f>
        <v>D475</v>
      </c>
      <c r="E116" s="173" t="s">
        <v>461</v>
      </c>
      <c r="F116" s="172"/>
      <c r="G116" s="173" t="s">
        <v>479</v>
      </c>
      <c r="H116" s="173" t="s">
        <v>401</v>
      </c>
      <c r="I116" s="173" t="s">
        <v>401</v>
      </c>
      <c r="J116" s="174">
        <v>0</v>
      </c>
      <c r="K116" s="173"/>
    </row>
    <row r="117" spans="2:11" ht="28.8" x14ac:dyDescent="0.3">
      <c r="B117" s="173">
        <v>287024</v>
      </c>
      <c r="C117" s="181" t="str">
        <f>_xlfn.XLOOKUP(B117,PLANEAMIENTO!A:A,PLANEAMIENTO!C:C)</f>
        <v>CILINDRO DE LEVANTE DE BULLDOZER</v>
      </c>
      <c r="D117" s="178" t="str">
        <f>_xlfn.XLOOKUP(B117,PLANEAMIENTO!A:A,PLANEAMIENTO!D:D)</f>
        <v>D475</v>
      </c>
      <c r="E117" s="173" t="s">
        <v>463</v>
      </c>
      <c r="F117" s="172"/>
      <c r="G117" s="173" t="s">
        <v>426</v>
      </c>
      <c r="H117" s="173" t="s">
        <v>401</v>
      </c>
      <c r="I117" s="173" t="s">
        <v>401</v>
      </c>
      <c r="J117" s="174">
        <v>0</v>
      </c>
      <c r="K117" s="173"/>
    </row>
    <row r="118" spans="2:11" ht="28.8" x14ac:dyDescent="0.3">
      <c r="B118" s="173">
        <v>287324</v>
      </c>
      <c r="C118" s="181" t="str">
        <f>_xlfn.XLOOKUP(B118,PLANEAMIENTO!A:A,PLANEAMIENTO!C:C)</f>
        <v>CILINDRO DE DIRECCION</v>
      </c>
      <c r="D118" s="178">
        <f>_xlfn.XLOOKUP(B118,PLANEAMIENTO!A:A,PLANEAMIENTO!D:D)</f>
        <v>24</v>
      </c>
      <c r="E118" s="173" t="s">
        <v>461</v>
      </c>
      <c r="F118" s="172"/>
      <c r="G118" s="173" t="s">
        <v>479</v>
      </c>
      <c r="H118" s="173" t="s">
        <v>470</v>
      </c>
      <c r="I118" s="173" t="s">
        <v>470</v>
      </c>
      <c r="J118" s="174">
        <v>0</v>
      </c>
      <c r="K118" s="173"/>
    </row>
    <row r="119" spans="2:11" ht="28.8" x14ac:dyDescent="0.3">
      <c r="B119" s="173">
        <v>287324</v>
      </c>
      <c r="C119" s="181" t="str">
        <f>_xlfn.XLOOKUP(B119,PLANEAMIENTO!A:A,PLANEAMIENTO!C:C)</f>
        <v>CILINDRO DE DIRECCION</v>
      </c>
      <c r="D119" s="178">
        <f>_xlfn.XLOOKUP(B119,PLANEAMIENTO!A:A,PLANEAMIENTO!D:D)</f>
        <v>24</v>
      </c>
      <c r="E119" s="173" t="s">
        <v>463</v>
      </c>
      <c r="F119" s="172"/>
      <c r="G119" s="173" t="s">
        <v>500</v>
      </c>
      <c r="H119" s="173" t="s">
        <v>470</v>
      </c>
      <c r="I119" s="173" t="s">
        <v>467</v>
      </c>
      <c r="J119" s="174">
        <v>0</v>
      </c>
      <c r="K119" s="173"/>
    </row>
    <row r="120" spans="2:11" ht="28.8" x14ac:dyDescent="0.3">
      <c r="B120" s="173">
        <v>286624</v>
      </c>
      <c r="C120" s="181" t="str">
        <f>_xlfn.XLOOKUP(B120,PLANEAMIENTO!A:A,PLANEAMIENTO!C:C)</f>
        <v>CILINDRO DE INCLINACION DE BULLDOZER</v>
      </c>
      <c r="D120" s="178" t="str">
        <f>_xlfn.XLOOKUP(B120,PLANEAMIENTO!A:A,PLANEAMIENTO!D:D)</f>
        <v>D11T</v>
      </c>
      <c r="E120" s="173" t="s">
        <v>461</v>
      </c>
      <c r="F120" s="172"/>
      <c r="G120" s="173" t="s">
        <v>479</v>
      </c>
      <c r="H120" s="173" t="s">
        <v>467</v>
      </c>
      <c r="I120" s="173" t="s">
        <v>467</v>
      </c>
      <c r="J120" s="174">
        <v>0</v>
      </c>
      <c r="K120" s="173"/>
    </row>
    <row r="121" spans="2:11" ht="28.8" x14ac:dyDescent="0.3">
      <c r="B121" s="173">
        <v>286624</v>
      </c>
      <c r="C121" s="181" t="str">
        <f>_xlfn.XLOOKUP(B121,PLANEAMIENTO!A:A,PLANEAMIENTO!C:C)</f>
        <v>CILINDRO DE INCLINACION DE BULLDOZER</v>
      </c>
      <c r="D121" s="178" t="str">
        <f>_xlfn.XLOOKUP(B121,PLANEAMIENTO!A:A,PLANEAMIENTO!D:D)</f>
        <v>D11T</v>
      </c>
      <c r="E121" s="173" t="s">
        <v>463</v>
      </c>
      <c r="F121" s="172"/>
      <c r="G121" s="173" t="s">
        <v>500</v>
      </c>
      <c r="H121" s="173" t="s">
        <v>467</v>
      </c>
      <c r="I121" s="173" t="s">
        <v>490</v>
      </c>
      <c r="J121" s="174">
        <v>0</v>
      </c>
      <c r="K121" s="173"/>
    </row>
    <row r="122" spans="2:11" ht="28.8" x14ac:dyDescent="0.3">
      <c r="B122" s="173">
        <v>285324</v>
      </c>
      <c r="C122" s="181" t="str">
        <f>_xlfn.XLOOKUP(B122,PLANEAMIENTO!A:A,PLANEAMIENTO!C:C)</f>
        <v>CILINDRO DE DIRECCION</v>
      </c>
      <c r="D122" s="178">
        <f>_xlfn.XLOOKUP(B122,PLANEAMIENTO!A:A,PLANEAMIENTO!D:D)</f>
        <v>24</v>
      </c>
      <c r="E122" s="173" t="s">
        <v>461</v>
      </c>
      <c r="F122" s="172"/>
      <c r="G122" s="173" t="s">
        <v>479</v>
      </c>
      <c r="H122" s="173" t="s">
        <v>472</v>
      </c>
      <c r="I122" s="173" t="s">
        <v>472</v>
      </c>
      <c r="J122" s="174">
        <v>0</v>
      </c>
      <c r="K122" s="173"/>
    </row>
    <row r="123" spans="2:11" ht="28.8" x14ac:dyDescent="0.3">
      <c r="B123" s="173">
        <v>285324</v>
      </c>
      <c r="C123" s="181" t="str">
        <f>_xlfn.XLOOKUP(B123,PLANEAMIENTO!A:A,PLANEAMIENTO!C:C)</f>
        <v>CILINDRO DE DIRECCION</v>
      </c>
      <c r="D123" s="178">
        <f>_xlfn.XLOOKUP(B123,PLANEAMIENTO!A:A,PLANEAMIENTO!D:D)</f>
        <v>24</v>
      </c>
      <c r="E123" s="173" t="s">
        <v>463</v>
      </c>
      <c r="F123" s="173" t="s">
        <v>501</v>
      </c>
      <c r="G123" s="173" t="s">
        <v>500</v>
      </c>
      <c r="H123" s="173" t="s">
        <v>472</v>
      </c>
      <c r="I123" s="173" t="s">
        <v>476</v>
      </c>
      <c r="J123" s="174">
        <v>0</v>
      </c>
      <c r="K123" s="173"/>
    </row>
    <row r="124" spans="2:11" ht="28.8" x14ac:dyDescent="0.3">
      <c r="B124" s="173">
        <v>286024</v>
      </c>
      <c r="C124" s="181" t="str">
        <f>_xlfn.XLOOKUP(B124,PLANEAMIENTO!A:A,PLANEAMIENTO!C:C)</f>
        <v>CILINDRO DE DIRECCION</v>
      </c>
      <c r="D124" s="178" t="str">
        <f>_xlfn.XLOOKUP(B124,PLANEAMIENTO!A:A,PLANEAMIENTO!D:D)</f>
        <v>930E-4SE</v>
      </c>
      <c r="E124" s="173" t="s">
        <v>461</v>
      </c>
      <c r="F124" s="172"/>
      <c r="G124" s="173" t="s">
        <v>479</v>
      </c>
      <c r="H124" s="173" t="s">
        <v>472</v>
      </c>
      <c r="I124" s="173" t="s">
        <v>472</v>
      </c>
      <c r="J124" s="174">
        <v>0</v>
      </c>
      <c r="K124" s="173"/>
    </row>
    <row r="125" spans="2:11" ht="28.8" x14ac:dyDescent="0.3">
      <c r="B125" s="173">
        <v>285324</v>
      </c>
      <c r="C125" s="181" t="str">
        <f>_xlfn.XLOOKUP(B125,PLANEAMIENTO!A:A,PLANEAMIENTO!C:C)</f>
        <v>CILINDRO DE DIRECCION</v>
      </c>
      <c r="D125" s="178">
        <f>_xlfn.XLOOKUP(B125,PLANEAMIENTO!A:A,PLANEAMIENTO!D:D)</f>
        <v>24</v>
      </c>
      <c r="E125" s="173" t="s">
        <v>463</v>
      </c>
      <c r="F125" s="172"/>
      <c r="G125" s="173" t="s">
        <v>500</v>
      </c>
      <c r="H125" s="173" t="s">
        <v>472</v>
      </c>
      <c r="I125" s="173" t="s">
        <v>476</v>
      </c>
      <c r="J125" s="174">
        <v>0</v>
      </c>
      <c r="K125" s="173"/>
    </row>
    <row r="126" spans="2:11" ht="28.8" x14ac:dyDescent="0.3">
      <c r="B126" s="173">
        <v>287724</v>
      </c>
      <c r="C126" s="181" t="str">
        <f>_xlfn.XLOOKUP(B126,PLANEAMIENTO!A:A,PLANEAMIENTO!C:C)</f>
        <v>CILINDRO DE JACK HYD</v>
      </c>
      <c r="D126" s="178" t="str">
        <f>_xlfn.XLOOKUP(B126,PLANEAMIENTO!A:A,PLANEAMIENTO!D:D)</f>
        <v>PITVIPER 351</v>
      </c>
      <c r="E126" s="173" t="s">
        <v>463</v>
      </c>
      <c r="F126" s="173" t="s">
        <v>501</v>
      </c>
      <c r="G126" s="173" t="s">
        <v>406</v>
      </c>
      <c r="H126" s="173" t="s">
        <v>467</v>
      </c>
      <c r="I126" s="173" t="s">
        <v>467</v>
      </c>
      <c r="J126" s="174">
        <v>0</v>
      </c>
      <c r="K126" s="173"/>
    </row>
    <row r="127" spans="2:11" x14ac:dyDescent="0.3">
      <c r="C127" s="181" t="e">
        <f>_xlfn.XLOOKUP(B127,PLANEAMIENTO!A:A,PLANEAMIENTO!C:C)</f>
        <v>#N/A</v>
      </c>
      <c r="D127" s="178" t="e">
        <f>_xlfn.XLOOKUP(B127,PLANEAMIENTO!A:A,PLANEAMIENTO!D:D)</f>
        <v>#N/A</v>
      </c>
      <c r="K127" s="173"/>
    </row>
    <row r="128" spans="2:11" ht="26.4" x14ac:dyDescent="0.3">
      <c r="B128" s="168" t="s">
        <v>465</v>
      </c>
      <c r="C128" s="181" t="e">
        <f>_xlfn.XLOOKUP(B128,PLANEAMIENTO!A:A,PLANEAMIENTO!C:C)</f>
        <v>#N/A</v>
      </c>
      <c r="D128" s="178" t="e">
        <f>_xlfn.XLOOKUP(B128,PLANEAMIENTO!A:A,PLANEAMIENTO!D:D)</f>
        <v>#N/A</v>
      </c>
      <c r="E128" s="168" t="s">
        <v>391</v>
      </c>
      <c r="F128" s="168" t="s">
        <v>392</v>
      </c>
      <c r="G128" s="168" t="s">
        <v>393</v>
      </c>
      <c r="H128" s="168" t="s">
        <v>394</v>
      </c>
      <c r="I128" s="168" t="s">
        <v>395</v>
      </c>
      <c r="K128" s="173"/>
    </row>
    <row r="129" spans="2:11" ht="28.8" x14ac:dyDescent="0.3">
      <c r="B129" s="170">
        <v>0</v>
      </c>
      <c r="C129" s="180" t="s">
        <v>12</v>
      </c>
      <c r="D129" s="177" t="s">
        <v>13</v>
      </c>
      <c r="E129" s="170" t="s">
        <v>397</v>
      </c>
      <c r="F129" s="170" t="s">
        <v>398</v>
      </c>
      <c r="G129" s="170" t="s">
        <v>502</v>
      </c>
      <c r="H129" s="170" t="s">
        <v>400</v>
      </c>
      <c r="I129" s="170" t="s">
        <v>476</v>
      </c>
      <c r="K129" s="173"/>
    </row>
    <row r="130" spans="2:11" ht="28.8" x14ac:dyDescent="0.3">
      <c r="B130" s="173">
        <v>292124</v>
      </c>
      <c r="C130" s="181" t="str">
        <f>_xlfn.XLOOKUP(B130,PLANEAMIENTO!A:A,PLANEAMIENTO!C:C)</f>
        <v>CILINDRO DE LEVANTE DE RIPPER</v>
      </c>
      <c r="D130" s="178">
        <f>_xlfn.XLOOKUP(B130,PLANEAMIENTO!A:A,PLANEAMIENTO!D:D)</f>
        <v>24</v>
      </c>
      <c r="E130" s="173" t="s">
        <v>503</v>
      </c>
      <c r="F130" s="173" t="s">
        <v>398</v>
      </c>
      <c r="G130" s="173" t="s">
        <v>471</v>
      </c>
      <c r="H130" s="173" t="s">
        <v>401</v>
      </c>
      <c r="I130" s="173" t="s">
        <v>470</v>
      </c>
      <c r="K130" s="173"/>
    </row>
    <row r="131" spans="2:11" ht="28.8" x14ac:dyDescent="0.3">
      <c r="B131" s="173">
        <v>286624</v>
      </c>
      <c r="C131" s="181" t="str">
        <f>_xlfn.XLOOKUP(B131,PLANEAMIENTO!A:A,PLANEAMIENTO!C:C)</f>
        <v>CILINDRO DE INCLINACION DE BULLDOZER</v>
      </c>
      <c r="D131" s="178" t="str">
        <f>_xlfn.XLOOKUP(B131,PLANEAMIENTO!A:A,PLANEAMIENTO!D:D)</f>
        <v>D11T</v>
      </c>
      <c r="E131" s="173" t="s">
        <v>469</v>
      </c>
      <c r="F131" s="173" t="s">
        <v>398</v>
      </c>
      <c r="G131" s="173" t="s">
        <v>403</v>
      </c>
      <c r="H131" s="173" t="s">
        <v>470</v>
      </c>
      <c r="I131" s="173" t="s">
        <v>470</v>
      </c>
      <c r="K131" s="173"/>
    </row>
    <row r="132" spans="2:11" ht="28.8" x14ac:dyDescent="0.3">
      <c r="B132" s="173">
        <v>288324</v>
      </c>
      <c r="C132" s="181" t="str">
        <f>_xlfn.XLOOKUP(B132,PLANEAMIENTO!A:A,PLANEAMIENTO!C:C)</f>
        <v>CILINDRO DE INCLINACION DE BULLDOZER</v>
      </c>
      <c r="D132" s="178" t="str">
        <f>_xlfn.XLOOKUP(B132,PLANEAMIENTO!A:A,PLANEAMIENTO!D:D)</f>
        <v>D11T</v>
      </c>
      <c r="E132" s="173" t="s">
        <v>409</v>
      </c>
      <c r="F132" s="173" t="s">
        <v>398</v>
      </c>
      <c r="G132" s="173" t="s">
        <v>471</v>
      </c>
      <c r="H132" s="173" t="s">
        <v>470</v>
      </c>
      <c r="I132" s="173" t="s">
        <v>472</v>
      </c>
      <c r="K132" s="173"/>
    </row>
    <row r="133" spans="2:11" ht="28.8" x14ac:dyDescent="0.3">
      <c r="B133" s="173">
        <v>288324</v>
      </c>
      <c r="C133" s="181" t="str">
        <f>_xlfn.XLOOKUP(B133,PLANEAMIENTO!A:A,PLANEAMIENTO!C:C)</f>
        <v>CILINDRO DE INCLINACION DE BULLDOZER</v>
      </c>
      <c r="D133" s="178" t="str">
        <f>_xlfn.XLOOKUP(B133,PLANEAMIENTO!A:A,PLANEAMIENTO!D:D)</f>
        <v>D11T</v>
      </c>
      <c r="E133" s="173" t="s">
        <v>411</v>
      </c>
      <c r="F133" s="173" t="s">
        <v>398</v>
      </c>
      <c r="G133" s="173" t="s">
        <v>473</v>
      </c>
      <c r="H133" s="173" t="s">
        <v>472</v>
      </c>
      <c r="I133" s="173" t="s">
        <v>467</v>
      </c>
      <c r="K133" s="173"/>
    </row>
    <row r="134" spans="2:11" ht="28.8" x14ac:dyDescent="0.3">
      <c r="B134" s="173">
        <v>287924</v>
      </c>
      <c r="C134" s="181" t="str">
        <f>_xlfn.XLOOKUP(B134,PLANEAMIENTO!A:A,PLANEAMIENTO!C:C)</f>
        <v>CILINDRO DE STICK</v>
      </c>
      <c r="D134" s="178" t="str">
        <f>_xlfn.XLOOKUP(B134,PLANEAMIENTO!A:A,PLANEAMIENTO!D:D)</f>
        <v>390DL</v>
      </c>
      <c r="E134" s="173" t="s">
        <v>474</v>
      </c>
      <c r="F134" s="173" t="s">
        <v>398</v>
      </c>
      <c r="G134" s="173" t="s">
        <v>421</v>
      </c>
      <c r="H134" s="173" t="s">
        <v>467</v>
      </c>
      <c r="I134" s="173" t="s">
        <v>476</v>
      </c>
      <c r="K134" s="173"/>
    </row>
    <row r="135" spans="2:11" ht="28.8" x14ac:dyDescent="0.3">
      <c r="B135" s="170">
        <v>0</v>
      </c>
      <c r="C135" s="180" t="s">
        <v>12</v>
      </c>
      <c r="D135" s="177" t="s">
        <v>13</v>
      </c>
      <c r="E135" s="170" t="s">
        <v>412</v>
      </c>
      <c r="F135" s="170" t="s">
        <v>413</v>
      </c>
      <c r="G135" s="170" t="s">
        <v>504</v>
      </c>
      <c r="H135" s="170" t="s">
        <v>415</v>
      </c>
      <c r="I135" s="170" t="s">
        <v>490</v>
      </c>
      <c r="K135" s="173"/>
    </row>
    <row r="136" spans="2:11" ht="28.8" x14ac:dyDescent="0.3">
      <c r="B136" s="173">
        <v>286024</v>
      </c>
      <c r="C136" s="181" t="str">
        <f>_xlfn.XLOOKUP(B136,PLANEAMIENTO!A:A,PLANEAMIENTO!C:C)</f>
        <v>CILINDRO DE DIRECCION</v>
      </c>
      <c r="D136" s="178" t="str">
        <f>_xlfn.XLOOKUP(B136,PLANEAMIENTO!A:A,PLANEAMIENTO!D:D)</f>
        <v>930E-4SE</v>
      </c>
      <c r="E136" s="173" t="s">
        <v>477</v>
      </c>
      <c r="F136" s="173" t="s">
        <v>413</v>
      </c>
      <c r="G136" s="173" t="s">
        <v>435</v>
      </c>
      <c r="H136" s="173" t="s">
        <v>401</v>
      </c>
      <c r="I136" s="173" t="s">
        <v>470</v>
      </c>
      <c r="K136" s="173"/>
    </row>
    <row r="137" spans="2:11" ht="28.8" x14ac:dyDescent="0.3">
      <c r="B137" s="173">
        <v>286624</v>
      </c>
      <c r="C137" s="181" t="str">
        <f>_xlfn.XLOOKUP(B137,PLANEAMIENTO!A:A,PLANEAMIENTO!C:C)</f>
        <v>CILINDRO DE INCLINACION DE BULLDOZER</v>
      </c>
      <c r="D137" s="178" t="str">
        <f>_xlfn.XLOOKUP(B137,PLANEAMIENTO!A:A,PLANEAMIENTO!D:D)</f>
        <v>D11T</v>
      </c>
      <c r="E137" s="173" t="s">
        <v>477</v>
      </c>
      <c r="F137" s="173" t="s">
        <v>413</v>
      </c>
      <c r="G137" s="173" t="s">
        <v>435</v>
      </c>
      <c r="H137" s="173" t="s">
        <v>470</v>
      </c>
      <c r="I137" s="173" t="s">
        <v>470</v>
      </c>
      <c r="K137" s="173"/>
    </row>
    <row r="138" spans="2:11" ht="28.8" x14ac:dyDescent="0.3">
      <c r="B138" s="173">
        <v>285324</v>
      </c>
      <c r="C138" s="181" t="str">
        <f>_xlfn.XLOOKUP(B138,PLANEAMIENTO!A:A,PLANEAMIENTO!C:C)</f>
        <v>CILINDRO DE DIRECCION</v>
      </c>
      <c r="D138" s="178">
        <f>_xlfn.XLOOKUP(B138,PLANEAMIENTO!A:A,PLANEAMIENTO!D:D)</f>
        <v>24</v>
      </c>
      <c r="E138" s="173" t="s">
        <v>425</v>
      </c>
      <c r="F138" s="173" t="s">
        <v>413</v>
      </c>
      <c r="G138" s="173" t="s">
        <v>406</v>
      </c>
      <c r="H138" s="173" t="s">
        <v>470</v>
      </c>
      <c r="I138" s="173" t="s">
        <v>472</v>
      </c>
      <c r="K138" s="173"/>
    </row>
    <row r="139" spans="2:11" ht="28.8" x14ac:dyDescent="0.3">
      <c r="B139" s="173">
        <v>286624</v>
      </c>
      <c r="C139" s="181" t="str">
        <f>_xlfn.XLOOKUP(B139,PLANEAMIENTO!A:A,PLANEAMIENTO!C:C)</f>
        <v>CILINDRO DE INCLINACION DE BULLDOZER</v>
      </c>
      <c r="D139" s="178" t="str">
        <f>_xlfn.XLOOKUP(B139,PLANEAMIENTO!A:A,PLANEAMIENTO!D:D)</f>
        <v>D11T</v>
      </c>
      <c r="E139" s="173" t="s">
        <v>478</v>
      </c>
      <c r="F139" s="173" t="s">
        <v>413</v>
      </c>
      <c r="G139" s="173" t="s">
        <v>479</v>
      </c>
      <c r="H139" s="173" t="s">
        <v>472</v>
      </c>
      <c r="I139" s="173" t="s">
        <v>472</v>
      </c>
      <c r="K139" s="173"/>
    </row>
    <row r="140" spans="2:11" ht="28.8" x14ac:dyDescent="0.3">
      <c r="B140" s="173">
        <v>285324</v>
      </c>
      <c r="C140" s="181" t="str">
        <f>_xlfn.XLOOKUP(B140,PLANEAMIENTO!A:A,PLANEAMIENTO!C:C)</f>
        <v>CILINDRO DE DIRECCION</v>
      </c>
      <c r="D140" s="178">
        <f>_xlfn.XLOOKUP(B140,PLANEAMIENTO!A:A,PLANEAMIENTO!D:D)</f>
        <v>24</v>
      </c>
      <c r="E140" s="173" t="s">
        <v>477</v>
      </c>
      <c r="F140" s="173" t="s">
        <v>413</v>
      </c>
      <c r="G140" s="173" t="s">
        <v>471</v>
      </c>
      <c r="H140" s="173" t="s">
        <v>472</v>
      </c>
      <c r="I140" s="173" t="s">
        <v>467</v>
      </c>
      <c r="K140" s="173"/>
    </row>
    <row r="141" spans="2:11" ht="28.8" x14ac:dyDescent="0.3">
      <c r="B141" s="173">
        <v>288424</v>
      </c>
      <c r="C141" s="181" t="str">
        <f>_xlfn.XLOOKUP(B141,PLANEAMIENTO!A:A,PLANEAMIENTO!C:C)</f>
        <v>CILINDRO DE ARTICULACION</v>
      </c>
      <c r="D141" s="178">
        <f>_xlfn.XLOOKUP(B141,PLANEAMIENTO!A:A,PLANEAMIENTO!D:D)</f>
        <v>24</v>
      </c>
      <c r="E141" s="173" t="s">
        <v>409</v>
      </c>
      <c r="F141" s="173" t="s">
        <v>413</v>
      </c>
      <c r="G141" s="173" t="s">
        <v>473</v>
      </c>
      <c r="H141" s="173" t="s">
        <v>467</v>
      </c>
      <c r="I141" s="173" t="s">
        <v>476</v>
      </c>
      <c r="K141" s="173"/>
    </row>
    <row r="142" spans="2:11" ht="28.8" x14ac:dyDescent="0.3">
      <c r="B142" s="173">
        <v>288424</v>
      </c>
      <c r="C142" s="181" t="str">
        <f>_xlfn.XLOOKUP(B142,PLANEAMIENTO!A:A,PLANEAMIENTO!C:C)</f>
        <v>CILINDRO DE ARTICULACION</v>
      </c>
      <c r="D142" s="178">
        <f>_xlfn.XLOOKUP(B142,PLANEAMIENTO!A:A,PLANEAMIENTO!D:D)</f>
        <v>24</v>
      </c>
      <c r="E142" s="173" t="s">
        <v>411</v>
      </c>
      <c r="F142" s="173" t="s">
        <v>413</v>
      </c>
      <c r="G142" s="173" t="s">
        <v>473</v>
      </c>
      <c r="H142" s="173" t="s">
        <v>476</v>
      </c>
      <c r="I142" s="173" t="s">
        <v>490</v>
      </c>
      <c r="K142" s="173"/>
    </row>
    <row r="143" spans="2:11" ht="28.8" x14ac:dyDescent="0.3">
      <c r="B143" s="173">
        <v>288324</v>
      </c>
      <c r="C143" s="181" t="str">
        <f>_xlfn.XLOOKUP(B143,PLANEAMIENTO!A:A,PLANEAMIENTO!C:C)</f>
        <v>CILINDRO DE INCLINACION DE BULLDOZER</v>
      </c>
      <c r="D143" s="178" t="str">
        <f>_xlfn.XLOOKUP(B143,PLANEAMIENTO!A:A,PLANEAMIENTO!D:D)</f>
        <v>D11T</v>
      </c>
      <c r="E143" s="173" t="s">
        <v>480</v>
      </c>
      <c r="F143" s="173" t="s">
        <v>413</v>
      </c>
      <c r="G143" s="173" t="s">
        <v>471</v>
      </c>
      <c r="H143" s="173" t="s">
        <v>476</v>
      </c>
      <c r="I143" s="173" t="s">
        <v>490</v>
      </c>
      <c r="K143" s="173"/>
    </row>
    <row r="144" spans="2:11" ht="28.8" x14ac:dyDescent="0.3">
      <c r="B144" s="170">
        <v>0</v>
      </c>
      <c r="C144" s="180" t="s">
        <v>12</v>
      </c>
      <c r="D144" s="177" t="s">
        <v>13</v>
      </c>
      <c r="E144" s="170" t="s">
        <v>422</v>
      </c>
      <c r="F144" s="170" t="s">
        <v>423</v>
      </c>
      <c r="G144" s="170" t="s">
        <v>505</v>
      </c>
      <c r="H144" s="170" t="s">
        <v>400</v>
      </c>
      <c r="I144" s="170" t="s">
        <v>490</v>
      </c>
      <c r="K144" s="173"/>
    </row>
    <row r="145" spans="2:11" ht="28.8" x14ac:dyDescent="0.3">
      <c r="B145" s="175">
        <v>286024</v>
      </c>
      <c r="C145" s="181" t="str">
        <f>_xlfn.XLOOKUP(B145,PLANEAMIENTO!A:A,PLANEAMIENTO!C:C)</f>
        <v>CILINDRO DE DIRECCION</v>
      </c>
      <c r="D145" s="178" t="str">
        <f>_xlfn.XLOOKUP(B145,PLANEAMIENTO!A:A,PLANEAMIENTO!D:D)</f>
        <v>930E-4SE</v>
      </c>
      <c r="E145" s="173" t="s">
        <v>427</v>
      </c>
      <c r="F145" s="173" t="s">
        <v>423</v>
      </c>
      <c r="G145" s="173" t="s">
        <v>495</v>
      </c>
      <c r="H145" s="173" t="s">
        <v>401</v>
      </c>
      <c r="I145" s="173" t="s">
        <v>470</v>
      </c>
      <c r="K145" s="173"/>
    </row>
    <row r="146" spans="2:11" ht="28.8" x14ac:dyDescent="0.3">
      <c r="B146" s="173">
        <v>286024</v>
      </c>
      <c r="C146" s="181" t="str">
        <f>_xlfn.XLOOKUP(B146,PLANEAMIENTO!A:A,PLANEAMIENTO!C:C)</f>
        <v>CILINDRO DE DIRECCION</v>
      </c>
      <c r="D146" s="178" t="str">
        <f>_xlfn.XLOOKUP(B146,PLANEAMIENTO!A:A,PLANEAMIENTO!D:D)</f>
        <v>930E-4SE</v>
      </c>
      <c r="E146" s="173" t="s">
        <v>477</v>
      </c>
      <c r="F146" s="173" t="s">
        <v>423</v>
      </c>
      <c r="G146" s="173" t="s">
        <v>407</v>
      </c>
      <c r="H146" s="173" t="s">
        <v>470</v>
      </c>
      <c r="I146" s="173" t="s">
        <v>472</v>
      </c>
      <c r="K146" s="173"/>
    </row>
    <row r="147" spans="2:11" ht="28.8" x14ac:dyDescent="0.3">
      <c r="B147" s="173">
        <v>289224</v>
      </c>
      <c r="C147" s="181" t="str">
        <f>_xlfn.XLOOKUP(B147,PLANEAMIENTO!A:A,PLANEAMIENTO!C:C)</f>
        <v>CILINDRO DE DIRECCION</v>
      </c>
      <c r="D147" s="178" t="str">
        <f>_xlfn.XLOOKUP(B147,PLANEAMIENTO!A:A,PLANEAMIENTO!D:D)</f>
        <v>930E-4SE</v>
      </c>
      <c r="E147" s="173" t="s">
        <v>506</v>
      </c>
      <c r="F147" s="173" t="s">
        <v>423</v>
      </c>
      <c r="G147" s="173" t="s">
        <v>493</v>
      </c>
      <c r="H147" s="173" t="s">
        <v>472</v>
      </c>
      <c r="I147" s="173" t="s">
        <v>472</v>
      </c>
      <c r="K147" s="173"/>
    </row>
    <row r="148" spans="2:11" ht="28.8" x14ac:dyDescent="0.3">
      <c r="B148" s="173">
        <v>299324</v>
      </c>
      <c r="C148" s="181" t="str">
        <f>_xlfn.XLOOKUP(B148,PLANEAMIENTO!A:A,PLANEAMIENTO!C:C)</f>
        <v>CILINDRO DE DIRECCION</v>
      </c>
      <c r="D148" s="178" t="str">
        <f>_xlfn.XLOOKUP(B148,PLANEAMIENTO!A:A,PLANEAMIENTO!D:D)</f>
        <v>844K</v>
      </c>
      <c r="E148" s="173" t="s">
        <v>506</v>
      </c>
      <c r="F148" s="173" t="s">
        <v>423</v>
      </c>
      <c r="G148" s="173" t="s">
        <v>493</v>
      </c>
      <c r="H148" s="173" t="s">
        <v>472</v>
      </c>
      <c r="I148" s="173" t="s">
        <v>472</v>
      </c>
      <c r="K148" s="173"/>
    </row>
    <row r="149" spans="2:11" ht="28.8" x14ac:dyDescent="0.3">
      <c r="B149" s="173">
        <v>288424</v>
      </c>
      <c r="C149" s="181" t="str">
        <f>_xlfn.XLOOKUP(B149,PLANEAMIENTO!A:A,PLANEAMIENTO!C:C)</f>
        <v>CILINDRO DE ARTICULACION</v>
      </c>
      <c r="D149" s="178">
        <f>_xlfn.XLOOKUP(B149,PLANEAMIENTO!A:A,PLANEAMIENTO!D:D)</f>
        <v>24</v>
      </c>
      <c r="E149" s="173" t="s">
        <v>477</v>
      </c>
      <c r="F149" s="173" t="s">
        <v>423</v>
      </c>
      <c r="G149" s="173" t="s">
        <v>407</v>
      </c>
      <c r="H149" s="173" t="s">
        <v>472</v>
      </c>
      <c r="I149" s="173" t="s">
        <v>467</v>
      </c>
      <c r="K149" s="173"/>
    </row>
    <row r="150" spans="2:11" ht="28.8" x14ac:dyDescent="0.3">
      <c r="B150" s="173">
        <v>288424</v>
      </c>
      <c r="C150" s="181" t="str">
        <f>_xlfn.XLOOKUP(B150,PLANEAMIENTO!A:A,PLANEAMIENTO!C:C)</f>
        <v>CILINDRO DE ARTICULACION</v>
      </c>
      <c r="D150" s="178">
        <f>_xlfn.XLOOKUP(B150,PLANEAMIENTO!A:A,PLANEAMIENTO!D:D)</f>
        <v>24</v>
      </c>
      <c r="E150" s="173" t="s">
        <v>482</v>
      </c>
      <c r="F150" s="173" t="s">
        <v>423</v>
      </c>
      <c r="G150" s="173" t="s">
        <v>479</v>
      </c>
      <c r="H150" s="173" t="s">
        <v>467</v>
      </c>
      <c r="I150" s="173" t="s">
        <v>467</v>
      </c>
      <c r="K150" s="173"/>
    </row>
    <row r="151" spans="2:11" ht="28.8" x14ac:dyDescent="0.3">
      <c r="B151" s="173">
        <v>289524</v>
      </c>
      <c r="C151" s="181" t="str">
        <f>_xlfn.XLOOKUP(B151,PLANEAMIENTO!A:A,PLANEAMIENTO!C:C)</f>
        <v>CILINDRO DE LEVANTE DE BULLDOZER</v>
      </c>
      <c r="D151" s="178" t="str">
        <f>_xlfn.XLOOKUP(B151,PLANEAMIENTO!A:A,PLANEAMIENTO!D:D)</f>
        <v>844H</v>
      </c>
      <c r="E151" s="173" t="s">
        <v>483</v>
      </c>
      <c r="F151" s="173" t="s">
        <v>423</v>
      </c>
      <c r="G151" s="173" t="s">
        <v>426</v>
      </c>
      <c r="H151" s="173" t="s">
        <v>467</v>
      </c>
      <c r="I151" s="173" t="s">
        <v>467</v>
      </c>
      <c r="K151" s="173"/>
    </row>
    <row r="152" spans="2:11" ht="28.8" x14ac:dyDescent="0.3">
      <c r="B152" s="173">
        <v>289524</v>
      </c>
      <c r="C152" s="181" t="str">
        <f>_xlfn.XLOOKUP(B152,PLANEAMIENTO!A:A,PLANEAMIENTO!C:C)</f>
        <v>CILINDRO DE LEVANTE DE BULLDOZER</v>
      </c>
      <c r="D152" s="178" t="str">
        <f>_xlfn.XLOOKUP(B152,PLANEAMIENTO!A:A,PLANEAMIENTO!D:D)</f>
        <v>844H</v>
      </c>
      <c r="E152" s="173" t="s">
        <v>484</v>
      </c>
      <c r="F152" s="173" t="s">
        <v>423</v>
      </c>
      <c r="G152" s="173" t="s">
        <v>435</v>
      </c>
      <c r="H152" s="173" t="s">
        <v>467</v>
      </c>
      <c r="I152" s="173" t="s">
        <v>476</v>
      </c>
      <c r="K152" s="173"/>
    </row>
    <row r="153" spans="2:11" ht="28.8" x14ac:dyDescent="0.3">
      <c r="B153" s="173">
        <v>289624</v>
      </c>
      <c r="C153" s="181" t="str">
        <f>_xlfn.XLOOKUP(B153,PLANEAMIENTO!A:A,PLANEAMIENTO!C:C)</f>
        <v>CILINDRO DE INCLINACION DE BULLDOZER</v>
      </c>
      <c r="D153" s="178" t="str">
        <f>_xlfn.XLOOKUP(B153,PLANEAMIENTO!A:A,PLANEAMIENTO!D:D)</f>
        <v>844K</v>
      </c>
      <c r="E153" s="173" t="s">
        <v>484</v>
      </c>
      <c r="F153" s="173" t="s">
        <v>423</v>
      </c>
      <c r="G153" s="173" t="s">
        <v>435</v>
      </c>
      <c r="H153" s="173" t="s">
        <v>476</v>
      </c>
      <c r="I153" s="173" t="s">
        <v>476</v>
      </c>
      <c r="K153" s="173"/>
    </row>
    <row r="154" spans="2:11" ht="28.8" x14ac:dyDescent="0.3">
      <c r="B154" s="173">
        <v>289724</v>
      </c>
      <c r="C154" s="181" t="str">
        <f>_xlfn.XLOOKUP(B154,PLANEAMIENTO!A:A,PLANEAMIENTO!C:C)</f>
        <v>CILINDRO DE STICK</v>
      </c>
      <c r="D154" s="178" t="str">
        <f>_xlfn.XLOOKUP(B154,PLANEAMIENTO!A:A,PLANEAMIENTO!D:D)</f>
        <v>390DL</v>
      </c>
      <c r="E154" s="173" t="s">
        <v>484</v>
      </c>
      <c r="F154" s="173" t="s">
        <v>423</v>
      </c>
      <c r="G154" s="173" t="s">
        <v>435</v>
      </c>
      <c r="H154" s="173" t="s">
        <v>476</v>
      </c>
      <c r="I154" s="173" t="s">
        <v>490</v>
      </c>
      <c r="K154" s="173"/>
    </row>
    <row r="155" spans="2:11" ht="28.8" x14ac:dyDescent="0.3">
      <c r="B155" s="170">
        <v>0</v>
      </c>
      <c r="C155" s="180" t="s">
        <v>12</v>
      </c>
      <c r="D155" s="177" t="s">
        <v>13</v>
      </c>
      <c r="E155" s="170" t="s">
        <v>485</v>
      </c>
      <c r="F155" s="170" t="s">
        <v>486</v>
      </c>
      <c r="G155" s="170" t="s">
        <v>487</v>
      </c>
      <c r="H155" s="170" t="s">
        <v>408</v>
      </c>
      <c r="I155" s="170" t="s">
        <v>470</v>
      </c>
      <c r="K155" s="173"/>
    </row>
    <row r="156" spans="2:11" ht="28.8" x14ac:dyDescent="0.3">
      <c r="B156" s="173">
        <v>287324</v>
      </c>
      <c r="C156" s="181" t="str">
        <f>_xlfn.XLOOKUP(B156,PLANEAMIENTO!A:A,PLANEAMIENTO!C:C)</f>
        <v>CILINDRO DE DIRECCION</v>
      </c>
      <c r="D156" s="178">
        <f>_xlfn.XLOOKUP(B156,PLANEAMIENTO!A:A,PLANEAMIENTO!D:D)</f>
        <v>24</v>
      </c>
      <c r="E156" s="173" t="s">
        <v>488</v>
      </c>
      <c r="F156" s="173" t="s">
        <v>486</v>
      </c>
      <c r="G156" s="173" t="s">
        <v>403</v>
      </c>
      <c r="H156" s="173" t="s">
        <v>401</v>
      </c>
      <c r="I156" s="173" t="s">
        <v>470</v>
      </c>
      <c r="K156" s="173"/>
    </row>
    <row r="157" spans="2:11" ht="28.8" x14ac:dyDescent="0.3">
      <c r="B157" s="173">
        <v>0</v>
      </c>
      <c r="C157" s="181" t="e">
        <f>_xlfn.XLOOKUP(B157,PLANEAMIENTO!A:A,PLANEAMIENTO!C:C)</f>
        <v>#N/A</v>
      </c>
      <c r="D157" s="178" t="e">
        <f>_xlfn.XLOOKUP(B157,PLANEAMIENTO!A:A,PLANEAMIENTO!D:D)</f>
        <v>#N/A</v>
      </c>
      <c r="E157" s="172"/>
      <c r="F157" s="172"/>
      <c r="G157" s="173" t="s">
        <v>458</v>
      </c>
      <c r="H157" s="173" t="s">
        <v>401</v>
      </c>
      <c r="I157" s="173" t="s">
        <v>470</v>
      </c>
      <c r="K157" s="173"/>
    </row>
    <row r="158" spans="2:11" ht="28.8" x14ac:dyDescent="0.3">
      <c r="B158" s="170">
        <v>0</v>
      </c>
      <c r="C158" s="180" t="s">
        <v>12</v>
      </c>
      <c r="D158" s="177" t="s">
        <v>13</v>
      </c>
      <c r="E158" s="170" t="s">
        <v>428</v>
      </c>
      <c r="F158" s="169"/>
      <c r="G158" s="170" t="s">
        <v>507</v>
      </c>
      <c r="H158" s="170" t="s">
        <v>400</v>
      </c>
      <c r="I158" s="170" t="s">
        <v>490</v>
      </c>
      <c r="K158" s="173"/>
    </row>
    <row r="159" spans="2:11" ht="28.8" x14ac:dyDescent="0.3">
      <c r="B159" s="173">
        <v>279624</v>
      </c>
      <c r="C159" s="181" t="str">
        <f>_xlfn.XLOOKUP(B159,PLANEAMIENTO!A:A,PLANEAMIENTO!C:C)</f>
        <v>CILINDRO DE SUSPENSION POSTERIOR</v>
      </c>
      <c r="D159" s="178" t="str">
        <f>_xlfn.XLOOKUP(B159,PLANEAMIENTO!A:A,PLANEAMIENTO!D:D)</f>
        <v>797F</v>
      </c>
      <c r="E159" s="173" t="s">
        <v>437</v>
      </c>
      <c r="F159" s="173" t="s">
        <v>432</v>
      </c>
      <c r="G159" s="173" t="s">
        <v>491</v>
      </c>
      <c r="H159" s="173" t="s">
        <v>401</v>
      </c>
      <c r="I159" s="173" t="s">
        <v>470</v>
      </c>
      <c r="K159" s="173"/>
    </row>
    <row r="160" spans="2:11" ht="28.8" x14ac:dyDescent="0.3">
      <c r="B160" s="173">
        <v>286624</v>
      </c>
      <c r="C160" s="181" t="str">
        <f>_xlfn.XLOOKUP(B160,PLANEAMIENTO!A:A,PLANEAMIENTO!C:C)</f>
        <v>CILINDRO DE INCLINACION DE BULLDOZER</v>
      </c>
      <c r="D160" s="178" t="str">
        <f>_xlfn.XLOOKUP(B160,PLANEAMIENTO!A:A,PLANEAMIENTO!D:D)</f>
        <v>D11T</v>
      </c>
      <c r="E160" s="173" t="s">
        <v>494</v>
      </c>
      <c r="F160" s="173" t="s">
        <v>432</v>
      </c>
      <c r="G160" s="173" t="s">
        <v>435</v>
      </c>
      <c r="H160" s="173" t="s">
        <v>470</v>
      </c>
      <c r="I160" s="173" t="s">
        <v>472</v>
      </c>
      <c r="K160" s="173"/>
    </row>
    <row r="161" spans="2:11" ht="28.8" x14ac:dyDescent="0.3">
      <c r="B161" s="173">
        <v>286024</v>
      </c>
      <c r="C161" s="181" t="str">
        <f>_xlfn.XLOOKUP(B161,PLANEAMIENTO!A:A,PLANEAMIENTO!C:C)</f>
        <v>CILINDRO DE DIRECCION</v>
      </c>
      <c r="D161" s="178" t="str">
        <f>_xlfn.XLOOKUP(B161,PLANEAMIENTO!A:A,PLANEAMIENTO!D:D)</f>
        <v>930E-4SE</v>
      </c>
      <c r="E161" s="173" t="s">
        <v>494</v>
      </c>
      <c r="F161" s="173" t="s">
        <v>432</v>
      </c>
      <c r="G161" s="173" t="s">
        <v>435</v>
      </c>
      <c r="H161" s="173" t="s">
        <v>472</v>
      </c>
      <c r="I161" s="173" t="s">
        <v>467</v>
      </c>
      <c r="K161" s="173"/>
    </row>
    <row r="162" spans="2:11" ht="28.8" x14ac:dyDescent="0.3">
      <c r="B162" s="173">
        <v>288324</v>
      </c>
      <c r="C162" s="181" t="str">
        <f>_xlfn.XLOOKUP(B162,PLANEAMIENTO!A:A,PLANEAMIENTO!C:C)</f>
        <v>CILINDRO DE INCLINACION DE BULLDOZER</v>
      </c>
      <c r="D162" s="178" t="str">
        <f>_xlfn.XLOOKUP(B162,PLANEAMIENTO!A:A,PLANEAMIENTO!D:D)</f>
        <v>D11T</v>
      </c>
      <c r="E162" s="173" t="s">
        <v>431</v>
      </c>
      <c r="F162" s="173" t="s">
        <v>432</v>
      </c>
      <c r="G162" s="173" t="s">
        <v>495</v>
      </c>
      <c r="H162" s="173" t="s">
        <v>467</v>
      </c>
      <c r="I162" s="173" t="s">
        <v>476</v>
      </c>
      <c r="K162" s="173"/>
    </row>
    <row r="163" spans="2:11" ht="28.8" x14ac:dyDescent="0.3">
      <c r="B163" s="173">
        <v>287924</v>
      </c>
      <c r="C163" s="181" t="str">
        <f>_xlfn.XLOOKUP(B163,PLANEAMIENTO!A:A,PLANEAMIENTO!C:C)</f>
        <v>CILINDRO DE STICK</v>
      </c>
      <c r="D163" s="178" t="str">
        <f>_xlfn.XLOOKUP(B163,PLANEAMIENTO!A:A,PLANEAMIENTO!D:D)</f>
        <v>390DL</v>
      </c>
      <c r="E163" s="173" t="s">
        <v>431</v>
      </c>
      <c r="F163" s="173" t="s">
        <v>432</v>
      </c>
      <c r="G163" s="173" t="s">
        <v>421</v>
      </c>
      <c r="H163" s="173" t="s">
        <v>476</v>
      </c>
      <c r="I163" s="173" t="s">
        <v>490</v>
      </c>
      <c r="K163" s="173"/>
    </row>
    <row r="164" spans="2:11" ht="28.8" x14ac:dyDescent="0.3">
      <c r="B164" s="170">
        <v>0</v>
      </c>
      <c r="C164" s="180" t="s">
        <v>12</v>
      </c>
      <c r="D164" s="177" t="s">
        <v>13</v>
      </c>
      <c r="E164" s="170" t="s">
        <v>439</v>
      </c>
      <c r="F164" s="169"/>
      <c r="G164" s="170" t="s">
        <v>440</v>
      </c>
      <c r="H164" s="170" t="s">
        <v>400</v>
      </c>
      <c r="I164" s="170" t="s">
        <v>401</v>
      </c>
      <c r="K164" s="173"/>
    </row>
    <row r="165" spans="2:11" ht="28.8" x14ac:dyDescent="0.3">
      <c r="B165" s="173">
        <v>288724</v>
      </c>
      <c r="C165" s="181" t="str">
        <f>_xlfn.XLOOKUP(B165,PLANEAMIENTO!A:A,PLANEAMIENTO!C:C)</f>
        <v>CILINDRO DE BOOM</v>
      </c>
      <c r="D165" s="178" t="str">
        <f>_xlfn.XLOOKUP(B165,PLANEAMIENTO!A:A,PLANEAMIENTO!D:D)</f>
        <v>390DL</v>
      </c>
      <c r="E165" s="173" t="s">
        <v>447</v>
      </c>
      <c r="F165" s="173" t="s">
        <v>442</v>
      </c>
      <c r="G165" s="173" t="s">
        <v>479</v>
      </c>
      <c r="H165" s="173" t="s">
        <v>401</v>
      </c>
      <c r="I165" s="173" t="s">
        <v>401</v>
      </c>
      <c r="K165" s="173"/>
    </row>
    <row r="166" spans="2:11" ht="28.8" x14ac:dyDescent="0.3">
      <c r="B166" s="173">
        <v>289024</v>
      </c>
      <c r="C166" s="181" t="str">
        <f>_xlfn.XLOOKUP(B166,PLANEAMIENTO!A:A,PLANEAMIENTO!C:C)</f>
        <v>CILINDRO DE LEVANTE DE BULLDOZER</v>
      </c>
      <c r="D166" s="178" t="str">
        <f>_xlfn.XLOOKUP(B166,PLANEAMIENTO!A:A,PLANEAMIENTO!D:D)</f>
        <v>844H</v>
      </c>
      <c r="E166" s="173" t="s">
        <v>447</v>
      </c>
      <c r="F166" s="173" t="s">
        <v>442</v>
      </c>
      <c r="G166" s="173" t="s">
        <v>479</v>
      </c>
      <c r="H166" s="173" t="s">
        <v>401</v>
      </c>
      <c r="I166" s="173" t="s">
        <v>401</v>
      </c>
      <c r="K166" s="173"/>
    </row>
    <row r="167" spans="2:11" ht="28.8" x14ac:dyDescent="0.3">
      <c r="B167" s="173">
        <v>289624</v>
      </c>
      <c r="C167" s="181" t="str">
        <f>_xlfn.XLOOKUP(B167,PLANEAMIENTO!A:A,PLANEAMIENTO!C:C)</f>
        <v>CILINDRO DE INCLINACION DE BULLDOZER</v>
      </c>
      <c r="D167" s="178" t="str">
        <f>_xlfn.XLOOKUP(B167,PLANEAMIENTO!A:A,PLANEAMIENTO!D:D)</f>
        <v>844K</v>
      </c>
      <c r="E167" s="173" t="s">
        <v>447</v>
      </c>
      <c r="F167" s="173" t="s">
        <v>442</v>
      </c>
      <c r="G167" s="173" t="s">
        <v>479</v>
      </c>
      <c r="H167" s="173" t="s">
        <v>401</v>
      </c>
      <c r="I167" s="173" t="s">
        <v>401</v>
      </c>
      <c r="K167" s="173"/>
    </row>
    <row r="168" spans="2:11" ht="28.8" x14ac:dyDescent="0.3">
      <c r="B168" s="173">
        <v>289724</v>
      </c>
      <c r="C168" s="181" t="str">
        <f>_xlfn.XLOOKUP(B168,PLANEAMIENTO!A:A,PLANEAMIENTO!C:C)</f>
        <v>CILINDRO DE STICK</v>
      </c>
      <c r="D168" s="178" t="str">
        <f>_xlfn.XLOOKUP(B168,PLANEAMIENTO!A:A,PLANEAMIENTO!D:D)</f>
        <v>390DL</v>
      </c>
      <c r="E168" s="173" t="s">
        <v>447</v>
      </c>
      <c r="F168" s="173" t="s">
        <v>442</v>
      </c>
      <c r="G168" s="173" t="s">
        <v>479</v>
      </c>
      <c r="H168" s="173" t="s">
        <v>401</v>
      </c>
      <c r="I168" s="173" t="s">
        <v>401</v>
      </c>
      <c r="K168" s="173"/>
    </row>
    <row r="169" spans="2:11" ht="28.8" x14ac:dyDescent="0.3">
      <c r="B169" s="173">
        <v>289024</v>
      </c>
      <c r="C169" s="181" t="str">
        <f>_xlfn.XLOOKUP(B169,PLANEAMIENTO!A:A,PLANEAMIENTO!C:C)</f>
        <v>CILINDRO DE LEVANTE DE BULLDOZER</v>
      </c>
      <c r="D169" s="178" t="str">
        <f>_xlfn.XLOOKUP(B169,PLANEAMIENTO!A:A,PLANEAMIENTO!D:D)</f>
        <v>844H</v>
      </c>
      <c r="E169" s="173" t="s">
        <v>496</v>
      </c>
      <c r="F169" s="173" t="s">
        <v>442</v>
      </c>
      <c r="G169" s="173" t="s">
        <v>458</v>
      </c>
      <c r="H169" s="173" t="s">
        <v>401</v>
      </c>
      <c r="I169" s="173" t="s">
        <v>470</v>
      </c>
      <c r="K169" s="173"/>
    </row>
    <row r="170" spans="2:11" ht="28.8" x14ac:dyDescent="0.3">
      <c r="B170" s="173">
        <v>290624</v>
      </c>
      <c r="C170" s="181" t="str">
        <f>_xlfn.XLOOKUP(B170,PLANEAMIENTO!A:A,PLANEAMIENTO!C:C)</f>
        <v>CILINDRO DE BLADETIP</v>
      </c>
      <c r="D170" s="178" t="str">
        <f>_xlfn.XLOOKUP(B170,PLANEAMIENTO!A:A,PLANEAMIENTO!D:D)</f>
        <v>24M</v>
      </c>
      <c r="E170" s="173" t="s">
        <v>496</v>
      </c>
      <c r="F170" s="173" t="s">
        <v>442</v>
      </c>
      <c r="G170" s="173" t="s">
        <v>458</v>
      </c>
      <c r="H170" s="173" t="s">
        <v>470</v>
      </c>
      <c r="I170" s="173" t="s">
        <v>472</v>
      </c>
      <c r="K170" s="173"/>
    </row>
    <row r="171" spans="2:11" ht="28.8" x14ac:dyDescent="0.3">
      <c r="B171" s="173">
        <v>290724</v>
      </c>
      <c r="C171" s="181" t="str">
        <f>_xlfn.XLOOKUP(B171,PLANEAMIENTO!A:A,PLANEAMIENTO!C:C)</f>
        <v>CILINDRO DE DIRECCION</v>
      </c>
      <c r="D171" s="178" t="str">
        <f>_xlfn.XLOOKUP(B171,PLANEAMIENTO!A:A,PLANEAMIENTO!D:D)</f>
        <v>834K</v>
      </c>
      <c r="E171" s="173" t="s">
        <v>447</v>
      </c>
      <c r="F171" s="173" t="s">
        <v>442</v>
      </c>
      <c r="G171" s="173" t="s">
        <v>444</v>
      </c>
      <c r="H171" s="173" t="s">
        <v>472</v>
      </c>
      <c r="I171" s="173" t="s">
        <v>472</v>
      </c>
      <c r="K171" s="173"/>
    </row>
    <row r="172" spans="2:11" ht="28.8" x14ac:dyDescent="0.3">
      <c r="B172" s="173">
        <v>290824</v>
      </c>
      <c r="C172" s="181" t="str">
        <f>_xlfn.XLOOKUP(B172,PLANEAMIENTO!A:A,PLANEAMIENTO!C:C)</f>
        <v>CILINDRO DE DIRECCION</v>
      </c>
      <c r="D172" s="178" t="str">
        <f>_xlfn.XLOOKUP(B172,PLANEAMIENTO!A:A,PLANEAMIENTO!D:D)</f>
        <v>834K</v>
      </c>
      <c r="E172" s="173" t="s">
        <v>447</v>
      </c>
      <c r="F172" s="173" t="s">
        <v>442</v>
      </c>
      <c r="G172" s="173" t="s">
        <v>444</v>
      </c>
      <c r="H172" s="173" t="s">
        <v>472</v>
      </c>
      <c r="I172" s="173" t="s">
        <v>472</v>
      </c>
      <c r="K172" s="173"/>
    </row>
    <row r="173" spans="2:11" ht="28.8" x14ac:dyDescent="0.3">
      <c r="B173" s="173">
        <v>291224</v>
      </c>
      <c r="C173" s="181" t="str">
        <f>_xlfn.XLOOKUP(B173,PLANEAMIENTO!A:A,PLANEAMIENTO!C:C)</f>
        <v>CILINDRO DE ARTICULACION</v>
      </c>
      <c r="D173" s="178" t="str">
        <f>_xlfn.XLOOKUP(B173,PLANEAMIENTO!A:A,PLANEAMIENTO!D:D)</f>
        <v>24M</v>
      </c>
      <c r="E173" s="173" t="s">
        <v>449</v>
      </c>
      <c r="F173" s="173" t="s">
        <v>442</v>
      </c>
      <c r="G173" s="173" t="s">
        <v>479</v>
      </c>
      <c r="H173" s="173" t="s">
        <v>472</v>
      </c>
      <c r="I173" s="173" t="s">
        <v>472</v>
      </c>
      <c r="K173" s="173"/>
    </row>
    <row r="174" spans="2:11" ht="28.8" x14ac:dyDescent="0.3">
      <c r="B174" s="170">
        <v>0</v>
      </c>
      <c r="C174" s="180" t="s">
        <v>12</v>
      </c>
      <c r="D174" s="177" t="s">
        <v>13</v>
      </c>
      <c r="E174" s="170" t="s">
        <v>451</v>
      </c>
      <c r="F174" s="170" t="s">
        <v>452</v>
      </c>
      <c r="G174" s="170" t="s">
        <v>508</v>
      </c>
      <c r="H174" s="170" t="s">
        <v>415</v>
      </c>
      <c r="I174" s="170" t="s">
        <v>472</v>
      </c>
      <c r="K174" s="173"/>
    </row>
    <row r="175" spans="2:11" ht="28.8" x14ac:dyDescent="0.3">
      <c r="B175" s="173">
        <v>287324</v>
      </c>
      <c r="C175" s="181" t="str">
        <f>_xlfn.XLOOKUP(B175,PLANEAMIENTO!A:A,PLANEAMIENTO!C:C)</f>
        <v>CILINDRO DE DIRECCION</v>
      </c>
      <c r="D175" s="178">
        <f>_xlfn.XLOOKUP(B175,PLANEAMIENTO!A:A,PLANEAMIENTO!D:D)</f>
        <v>24</v>
      </c>
      <c r="E175" s="173" t="s">
        <v>454</v>
      </c>
      <c r="F175" s="173" t="s">
        <v>452</v>
      </c>
      <c r="G175" s="173" t="s">
        <v>479</v>
      </c>
      <c r="H175" s="173" t="s">
        <v>401</v>
      </c>
      <c r="I175" s="173" t="s">
        <v>401</v>
      </c>
      <c r="K175" s="173"/>
    </row>
    <row r="176" spans="2:11" ht="28.8" x14ac:dyDescent="0.3">
      <c r="B176" s="173">
        <v>289524</v>
      </c>
      <c r="C176" s="181" t="str">
        <f>_xlfn.XLOOKUP(B176,PLANEAMIENTO!A:A,PLANEAMIENTO!C:C)</f>
        <v>CILINDRO DE LEVANTE DE BULLDOZER</v>
      </c>
      <c r="D176" s="178" t="str">
        <f>_xlfn.XLOOKUP(B176,PLANEAMIENTO!A:A,PLANEAMIENTO!D:D)</f>
        <v>844H</v>
      </c>
      <c r="E176" s="173" t="s">
        <v>454</v>
      </c>
      <c r="F176" s="173" t="s">
        <v>452</v>
      </c>
      <c r="G176" s="173" t="s">
        <v>479</v>
      </c>
      <c r="H176" s="173" t="s">
        <v>401</v>
      </c>
      <c r="I176" s="173" t="s">
        <v>401</v>
      </c>
      <c r="K176" s="173"/>
    </row>
    <row r="177" spans="2:11" ht="28.8" x14ac:dyDescent="0.3">
      <c r="B177" s="173">
        <v>291024</v>
      </c>
      <c r="C177" s="181" t="str">
        <f>_xlfn.XLOOKUP(B177,PLANEAMIENTO!A:A,PLANEAMIENTO!C:C)</f>
        <v>CILINDRO DE LEVANTE DE BULLDOZER</v>
      </c>
      <c r="D177" s="178" t="str">
        <f>_xlfn.XLOOKUP(B177,PLANEAMIENTO!A:A,PLANEAMIENTO!D:D)</f>
        <v>844H</v>
      </c>
      <c r="E177" s="173" t="s">
        <v>454</v>
      </c>
      <c r="F177" s="173" t="s">
        <v>452</v>
      </c>
      <c r="G177" s="173" t="s">
        <v>479</v>
      </c>
      <c r="H177" s="173" t="s">
        <v>401</v>
      </c>
      <c r="I177" s="173" t="s">
        <v>401</v>
      </c>
      <c r="K177" s="173"/>
    </row>
    <row r="178" spans="2:11" ht="28.8" x14ac:dyDescent="0.3">
      <c r="B178" s="173">
        <v>291324</v>
      </c>
      <c r="C178" s="181" t="str">
        <f>_xlfn.XLOOKUP(B178,PLANEAMIENTO!A:A,PLANEAMIENTO!C:C)</f>
        <v>CILINDRO DE LEVANTE DE BULLDOZER</v>
      </c>
      <c r="D178" s="178" t="str">
        <f>_xlfn.XLOOKUP(B178,PLANEAMIENTO!A:A,PLANEAMIENTO!D:D)</f>
        <v>844H</v>
      </c>
      <c r="E178" s="173" t="s">
        <v>454</v>
      </c>
      <c r="F178" s="173" t="s">
        <v>452</v>
      </c>
      <c r="G178" s="173" t="s">
        <v>479</v>
      </c>
      <c r="H178" s="173" t="s">
        <v>401</v>
      </c>
      <c r="I178" s="173" t="s">
        <v>401</v>
      </c>
      <c r="K178" s="173"/>
    </row>
    <row r="179" spans="2:11" ht="28.8" x14ac:dyDescent="0.3">
      <c r="B179" s="173">
        <v>286624</v>
      </c>
      <c r="C179" s="181" t="str">
        <f>_xlfn.XLOOKUP(B179,PLANEAMIENTO!A:A,PLANEAMIENTO!C:C)</f>
        <v>CILINDRO DE INCLINACION DE BULLDOZER</v>
      </c>
      <c r="D179" s="178" t="str">
        <f>_xlfn.XLOOKUP(B179,PLANEAMIENTO!A:A,PLANEAMIENTO!D:D)</f>
        <v>D11T</v>
      </c>
      <c r="E179" s="173" t="s">
        <v>454</v>
      </c>
      <c r="F179" s="173" t="s">
        <v>452</v>
      </c>
      <c r="G179" s="173" t="s">
        <v>479</v>
      </c>
      <c r="H179" s="173" t="s">
        <v>470</v>
      </c>
      <c r="I179" s="173" t="s">
        <v>470</v>
      </c>
      <c r="K179" s="173"/>
    </row>
    <row r="180" spans="2:11" ht="28.8" x14ac:dyDescent="0.3">
      <c r="B180" s="173">
        <v>291224</v>
      </c>
      <c r="C180" s="181" t="str">
        <f>_xlfn.XLOOKUP(B180,PLANEAMIENTO!A:A,PLANEAMIENTO!C:C)</f>
        <v>CILINDRO DE ARTICULACION</v>
      </c>
      <c r="D180" s="178" t="str">
        <f>_xlfn.XLOOKUP(B180,PLANEAMIENTO!A:A,PLANEAMIENTO!D:D)</f>
        <v>24M</v>
      </c>
      <c r="E180" s="173" t="s">
        <v>454</v>
      </c>
      <c r="F180" s="173" t="s">
        <v>452</v>
      </c>
      <c r="G180" s="173" t="s">
        <v>479</v>
      </c>
      <c r="H180" s="173" t="s">
        <v>470</v>
      </c>
      <c r="I180" s="173" t="s">
        <v>470</v>
      </c>
      <c r="K180" s="173"/>
    </row>
    <row r="181" spans="2:11" ht="28.8" x14ac:dyDescent="0.3">
      <c r="B181" s="173">
        <v>292024</v>
      </c>
      <c r="C181" s="181" t="str">
        <f>_xlfn.XLOOKUP(B181,PLANEAMIENTO!A:A,PLANEAMIENTO!C:C)</f>
        <v>CILINDRO DE INCLINACION DE BULLDOZER</v>
      </c>
      <c r="D181" s="178" t="str">
        <f>_xlfn.XLOOKUP(B181,PLANEAMIENTO!A:A,PLANEAMIENTO!D:D)</f>
        <v>D11T</v>
      </c>
      <c r="E181" s="173" t="s">
        <v>454</v>
      </c>
      <c r="F181" s="173" t="s">
        <v>452</v>
      </c>
      <c r="G181" s="173" t="s">
        <v>479</v>
      </c>
      <c r="H181" s="173" t="s">
        <v>470</v>
      </c>
      <c r="I181" s="173" t="s">
        <v>470</v>
      </c>
      <c r="K181" s="173"/>
    </row>
    <row r="182" spans="2:11" ht="28.8" x14ac:dyDescent="0.3">
      <c r="B182" s="173">
        <v>292224</v>
      </c>
      <c r="C182" s="181" t="str">
        <f>_xlfn.XLOOKUP(B182,PLANEAMIENTO!A:A,PLANEAMIENTO!C:C)</f>
        <v>CILINDRO DE BLADELIFT</v>
      </c>
      <c r="D182" s="178" t="str">
        <f>_xlfn.XLOOKUP(B182,PLANEAMIENTO!A:A,PLANEAMIENTO!D:D)</f>
        <v>24M</v>
      </c>
      <c r="E182" s="173" t="s">
        <v>454</v>
      </c>
      <c r="F182" s="173" t="s">
        <v>452</v>
      </c>
      <c r="G182" s="173" t="s">
        <v>479</v>
      </c>
      <c r="H182" s="173" t="s">
        <v>470</v>
      </c>
      <c r="I182" s="173" t="s">
        <v>470</v>
      </c>
      <c r="K182" s="173"/>
    </row>
    <row r="183" spans="2:11" ht="28.8" x14ac:dyDescent="0.3">
      <c r="B183" s="173">
        <v>292324</v>
      </c>
      <c r="C183" s="181" t="str">
        <f>_xlfn.XLOOKUP(B183,PLANEAMIENTO!A:A,PLANEAMIENTO!C:C)</f>
        <v>CILINDRO DE LEVANTE DE BULLDOZER</v>
      </c>
      <c r="D183" s="178" t="str">
        <f>_xlfn.XLOOKUP(B183,PLANEAMIENTO!A:A,PLANEAMIENTO!D:D)</f>
        <v>D11T</v>
      </c>
      <c r="E183" s="173" t="s">
        <v>454</v>
      </c>
      <c r="F183" s="173" t="s">
        <v>452</v>
      </c>
      <c r="G183" s="173" t="s">
        <v>479</v>
      </c>
      <c r="H183" s="173" t="s">
        <v>470</v>
      </c>
      <c r="I183" s="173" t="s">
        <v>472</v>
      </c>
      <c r="K183" s="173"/>
    </row>
    <row r="184" spans="2:11" ht="28.8" x14ac:dyDescent="0.3">
      <c r="B184" s="173">
        <v>292924</v>
      </c>
      <c r="C184" s="181" t="str">
        <f>_xlfn.XLOOKUP(B184,PLANEAMIENTO!A:A,PLANEAMIENTO!C:C)</f>
        <v>CILINDRO DE STICK</v>
      </c>
      <c r="D184" s="178" t="str">
        <f>_xlfn.XLOOKUP(B184,PLANEAMIENTO!A:A,PLANEAMIENTO!D:D)</f>
        <v>390FL</v>
      </c>
      <c r="E184" s="173" t="s">
        <v>454</v>
      </c>
      <c r="F184" s="173" t="s">
        <v>452</v>
      </c>
      <c r="G184" s="173" t="s">
        <v>479</v>
      </c>
      <c r="H184" s="173" t="s">
        <v>472</v>
      </c>
      <c r="I184" s="173" t="s">
        <v>472</v>
      </c>
      <c r="K184" s="173"/>
    </row>
    <row r="185" spans="2:11" ht="28.8" x14ac:dyDescent="0.3">
      <c r="B185" s="173">
        <v>293024</v>
      </c>
      <c r="C185" s="181" t="str">
        <f>_xlfn.XLOOKUP(B185,PLANEAMIENTO!A:A,PLANEAMIENTO!C:C)</f>
        <v>ACUMULADOR DE DIRECCION</v>
      </c>
      <c r="D185" s="178" t="str">
        <f>_xlfn.XLOOKUP(B185,PLANEAMIENTO!A:A,PLANEAMIENTO!D:D)</f>
        <v>797F</v>
      </c>
      <c r="E185" s="173" t="s">
        <v>454</v>
      </c>
      <c r="F185" s="173" t="s">
        <v>452</v>
      </c>
      <c r="G185" s="173" t="s">
        <v>479</v>
      </c>
      <c r="H185" s="173" t="s">
        <v>472</v>
      </c>
      <c r="I185" s="173" t="s">
        <v>472</v>
      </c>
      <c r="K185" s="173"/>
    </row>
    <row r="186" spans="2:11" ht="28.8" x14ac:dyDescent="0.3">
      <c r="B186" s="170">
        <v>0</v>
      </c>
      <c r="C186" s="180" t="s">
        <v>12</v>
      </c>
      <c r="D186" s="177" t="s">
        <v>13</v>
      </c>
      <c r="E186" s="170" t="s">
        <v>455</v>
      </c>
      <c r="F186" s="169"/>
      <c r="G186" s="170" t="s">
        <v>509</v>
      </c>
      <c r="H186" s="170" t="s">
        <v>415</v>
      </c>
      <c r="I186" s="170" t="s">
        <v>470</v>
      </c>
      <c r="K186" s="173"/>
    </row>
    <row r="187" spans="2:11" ht="28.8" x14ac:dyDescent="0.3">
      <c r="B187" s="173">
        <v>279624</v>
      </c>
      <c r="C187" s="181" t="str">
        <f>_xlfn.XLOOKUP(B187,PLANEAMIENTO!A:A,PLANEAMIENTO!C:C)</f>
        <v>CILINDRO DE SUSPENSION POSTERIOR</v>
      </c>
      <c r="D187" s="178" t="str">
        <f>_xlfn.XLOOKUP(B187,PLANEAMIENTO!A:A,PLANEAMIENTO!D:D)</f>
        <v>797F</v>
      </c>
      <c r="E187" s="173" t="s">
        <v>510</v>
      </c>
      <c r="F187" s="172"/>
      <c r="G187" s="173" t="s">
        <v>406</v>
      </c>
      <c r="H187" s="173" t="s">
        <v>470</v>
      </c>
      <c r="I187" s="173" t="s">
        <v>470</v>
      </c>
      <c r="K187" s="173"/>
    </row>
    <row r="188" spans="2:11" ht="28.8" x14ac:dyDescent="0.3">
      <c r="B188" s="173">
        <v>292124</v>
      </c>
      <c r="C188" s="181" t="str">
        <f>_xlfn.XLOOKUP(B188,PLANEAMIENTO!A:A,PLANEAMIENTO!C:C)</f>
        <v>CILINDRO DE LEVANTE DE RIPPER</v>
      </c>
      <c r="D188" s="178">
        <f>_xlfn.XLOOKUP(B188,PLANEAMIENTO!A:A,PLANEAMIENTO!D:D)</f>
        <v>24</v>
      </c>
      <c r="E188" s="173" t="s">
        <v>457</v>
      </c>
      <c r="F188" s="172"/>
      <c r="G188" s="173" t="s">
        <v>444</v>
      </c>
      <c r="H188" s="173" t="s">
        <v>470</v>
      </c>
      <c r="I188" s="173" t="s">
        <v>470</v>
      </c>
      <c r="K188" s="173"/>
    </row>
    <row r="189" spans="2:11" ht="28.8" x14ac:dyDescent="0.3">
      <c r="B189" s="173">
        <v>291724</v>
      </c>
      <c r="C189" s="181" t="str">
        <f>_xlfn.XLOOKUP(B189,PLANEAMIENTO!A:A,PLANEAMIENTO!C:C)</f>
        <v>RUEDA DELANTERA</v>
      </c>
      <c r="D189" s="178" t="str">
        <f>_xlfn.XLOOKUP(B189,PLANEAMIENTO!A:A,PLANEAMIENTO!D:D)</f>
        <v>930E-4SE</v>
      </c>
      <c r="E189" s="173" t="s">
        <v>457</v>
      </c>
      <c r="F189" s="172"/>
      <c r="G189" s="173" t="s">
        <v>458</v>
      </c>
      <c r="H189" s="173" t="s">
        <v>404</v>
      </c>
      <c r="I189" s="173" t="s">
        <v>408</v>
      </c>
      <c r="K189" s="173"/>
    </row>
    <row r="190" spans="2:11" ht="28.8" x14ac:dyDescent="0.3">
      <c r="B190" s="173">
        <v>291824</v>
      </c>
      <c r="C190" s="181" t="str">
        <f>_xlfn.XLOOKUP(B190,PLANEAMIENTO!A:A,PLANEAMIENTO!C:C)</f>
        <v>CILINDRO DE SUSPENSION DELANTERA</v>
      </c>
      <c r="D190" s="178" t="str">
        <f>_xlfn.XLOOKUP(B190,PLANEAMIENTO!A:A,PLANEAMIENTO!D:D)</f>
        <v>930E-4SE</v>
      </c>
      <c r="E190" s="173" t="s">
        <v>457</v>
      </c>
      <c r="F190" s="172"/>
      <c r="G190" s="173" t="s">
        <v>458</v>
      </c>
      <c r="H190" s="173" t="s">
        <v>404</v>
      </c>
      <c r="I190" s="173" t="s">
        <v>408</v>
      </c>
      <c r="K190" s="173"/>
    </row>
    <row r="191" spans="2:11" ht="28.8" x14ac:dyDescent="0.3">
      <c r="B191" s="170">
        <v>0</v>
      </c>
      <c r="C191" s="180" t="s">
        <v>12</v>
      </c>
      <c r="D191" s="177" t="s">
        <v>13</v>
      </c>
      <c r="E191" s="170" t="s">
        <v>45</v>
      </c>
      <c r="F191" s="169"/>
      <c r="G191" s="170" t="s">
        <v>511</v>
      </c>
      <c r="H191" s="170" t="s">
        <v>415</v>
      </c>
      <c r="I191" s="170" t="s">
        <v>512</v>
      </c>
      <c r="K191" s="173"/>
    </row>
    <row r="192" spans="2:11" ht="28.8" x14ac:dyDescent="0.3">
      <c r="B192" s="173">
        <v>285224</v>
      </c>
      <c r="C192" s="181" t="str">
        <f>_xlfn.XLOOKUP(B192,PLANEAMIENTO!A:A,PLANEAMIENTO!C:C)</f>
        <v>CILINDRO DE INCLINACION DE BULLDOZER</v>
      </c>
      <c r="D192" s="178" t="str">
        <f>_xlfn.XLOOKUP(B192,PLANEAMIENTO!A:A,PLANEAMIENTO!D:D)</f>
        <v>D11T</v>
      </c>
      <c r="E192" s="173" t="s">
        <v>461</v>
      </c>
      <c r="F192" s="173" t="s">
        <v>462</v>
      </c>
      <c r="G192" s="173" t="s">
        <v>406</v>
      </c>
      <c r="H192" s="173" t="s">
        <v>401</v>
      </c>
      <c r="I192" s="173" t="s">
        <v>401</v>
      </c>
      <c r="K192" s="173"/>
    </row>
    <row r="193" spans="2:11" ht="28.8" x14ac:dyDescent="0.3">
      <c r="B193" s="189">
        <v>285224</v>
      </c>
      <c r="C193" s="189" t="str">
        <f>_xlfn.XLOOKUP(B193,PLANEAMIENTO!A:A,PLANEAMIENTO!C:C)</f>
        <v>CILINDRO DE INCLINACION DE BULLDOZER</v>
      </c>
      <c r="D193" s="189" t="str">
        <f>_xlfn.XLOOKUP(B193,PLANEAMIENTO!A:A,PLANEAMIENTO!D:D)</f>
        <v>D11T</v>
      </c>
      <c r="E193" s="189" t="s">
        <v>463</v>
      </c>
      <c r="F193" s="189" t="s">
        <v>462</v>
      </c>
      <c r="G193" s="189" t="s">
        <v>406</v>
      </c>
      <c r="H193" s="189" t="s">
        <v>401</v>
      </c>
      <c r="I193" s="189" t="s">
        <v>401</v>
      </c>
      <c r="K193" s="173"/>
    </row>
    <row r="194" spans="2:11" ht="28.8" x14ac:dyDescent="0.3">
      <c r="B194" s="173">
        <v>287024</v>
      </c>
      <c r="C194" s="181" t="str">
        <f>_xlfn.XLOOKUP(B194,PLANEAMIENTO!A:A,PLANEAMIENTO!C:C)</f>
        <v>CILINDRO DE LEVANTE DE BULLDOZER</v>
      </c>
      <c r="D194" s="178" t="str">
        <f>_xlfn.XLOOKUP(B194,PLANEAMIENTO!A:A,PLANEAMIENTO!D:D)</f>
        <v>D475</v>
      </c>
      <c r="E194" s="173" t="s">
        <v>461</v>
      </c>
      <c r="F194" s="173" t="s">
        <v>462</v>
      </c>
      <c r="G194" s="173" t="s">
        <v>406</v>
      </c>
      <c r="H194" s="173" t="s">
        <v>401</v>
      </c>
      <c r="I194" s="173" t="s">
        <v>401</v>
      </c>
      <c r="K194" s="173"/>
    </row>
    <row r="195" spans="2:11" ht="28.8" x14ac:dyDescent="0.3">
      <c r="B195" s="189">
        <v>287024</v>
      </c>
      <c r="C195" s="189" t="str">
        <f>_xlfn.XLOOKUP(B195,PLANEAMIENTO!A:A,PLANEAMIENTO!C:C)</f>
        <v>CILINDRO DE LEVANTE DE BULLDOZER</v>
      </c>
      <c r="D195" s="189" t="str">
        <f>_xlfn.XLOOKUP(B195,PLANEAMIENTO!A:A,PLANEAMIENTO!D:D)</f>
        <v>D475</v>
      </c>
      <c r="E195" s="189" t="s">
        <v>463</v>
      </c>
      <c r="F195" s="189" t="s">
        <v>462</v>
      </c>
      <c r="G195" s="189" t="s">
        <v>426</v>
      </c>
      <c r="H195" s="189" t="s">
        <v>470</v>
      </c>
      <c r="I195" s="189" t="s">
        <v>470</v>
      </c>
      <c r="K195" s="173"/>
    </row>
    <row r="196" spans="2:11" ht="28.8" x14ac:dyDescent="0.3">
      <c r="B196" s="173">
        <v>287324</v>
      </c>
      <c r="C196" s="181" t="str">
        <f>_xlfn.XLOOKUP(B196,PLANEAMIENTO!A:A,PLANEAMIENTO!C:C)</f>
        <v>CILINDRO DE DIRECCION</v>
      </c>
      <c r="D196" s="178">
        <f>_xlfn.XLOOKUP(B196,PLANEAMIENTO!A:A,PLANEAMIENTO!D:D)</f>
        <v>24</v>
      </c>
      <c r="E196" s="173" t="s">
        <v>461</v>
      </c>
      <c r="F196" s="172"/>
      <c r="G196" s="173" t="s">
        <v>479</v>
      </c>
      <c r="H196" s="173" t="s">
        <v>470</v>
      </c>
      <c r="I196" s="173" t="s">
        <v>470</v>
      </c>
      <c r="K196" s="173"/>
    </row>
    <row r="197" spans="2:11" ht="28.8" x14ac:dyDescent="0.3">
      <c r="B197" s="189">
        <v>287324</v>
      </c>
      <c r="C197" s="189" t="str">
        <f>_xlfn.XLOOKUP(B197,PLANEAMIENTO!A:A,PLANEAMIENTO!C:C)</f>
        <v>CILINDRO DE DIRECCION</v>
      </c>
      <c r="D197" s="189">
        <f>_xlfn.XLOOKUP(B197,PLANEAMIENTO!A:A,PLANEAMIENTO!D:D)</f>
        <v>24</v>
      </c>
      <c r="E197" s="189" t="s">
        <v>463</v>
      </c>
      <c r="F197" s="188"/>
      <c r="G197" s="189" t="s">
        <v>500</v>
      </c>
      <c r="H197" s="189" t="s">
        <v>470</v>
      </c>
      <c r="I197" s="189" t="s">
        <v>467</v>
      </c>
      <c r="K197" s="173"/>
    </row>
    <row r="198" spans="2:11" ht="28.8" x14ac:dyDescent="0.3">
      <c r="B198" s="173">
        <v>286624</v>
      </c>
      <c r="C198" s="181" t="str">
        <f>_xlfn.XLOOKUP(B198,PLANEAMIENTO!A:A,PLANEAMIENTO!C:C)</f>
        <v>CILINDRO DE INCLINACION DE BULLDOZER</v>
      </c>
      <c r="D198" s="178" t="str">
        <f>_xlfn.XLOOKUP(B198,PLANEAMIENTO!A:A,PLANEAMIENTO!D:D)</f>
        <v>D11T</v>
      </c>
      <c r="E198" s="173" t="s">
        <v>461</v>
      </c>
      <c r="F198" s="172"/>
      <c r="G198" s="173" t="s">
        <v>479</v>
      </c>
      <c r="H198" s="173" t="s">
        <v>467</v>
      </c>
      <c r="I198" s="173" t="s">
        <v>467</v>
      </c>
      <c r="K198" s="173"/>
    </row>
    <row r="199" spans="2:11" ht="28.8" x14ac:dyDescent="0.3">
      <c r="B199" s="189">
        <v>286624</v>
      </c>
      <c r="C199" s="189" t="str">
        <f>_xlfn.XLOOKUP(B199,PLANEAMIENTO!A:A,PLANEAMIENTO!C:C)</f>
        <v>CILINDRO DE INCLINACION DE BULLDOZER</v>
      </c>
      <c r="D199" s="189" t="str">
        <f>_xlfn.XLOOKUP(B199,PLANEAMIENTO!A:A,PLANEAMIENTO!D:D)</f>
        <v>D11T</v>
      </c>
      <c r="E199" s="189" t="s">
        <v>463</v>
      </c>
      <c r="F199" s="188"/>
      <c r="G199" s="189" t="s">
        <v>426</v>
      </c>
      <c r="H199" s="189" t="s">
        <v>467</v>
      </c>
      <c r="I199" s="189" t="s">
        <v>467</v>
      </c>
      <c r="K199" s="173"/>
    </row>
    <row r="200" spans="2:11" ht="28.8" x14ac:dyDescent="0.3">
      <c r="B200" s="173">
        <v>288624</v>
      </c>
      <c r="C200" s="181" t="str">
        <f>_xlfn.XLOOKUP(B200,PLANEAMIENTO!A:A,PLANEAMIENTO!C:C)</f>
        <v>CILINDRO DE BOOM</v>
      </c>
      <c r="D200" s="178" t="str">
        <f>_xlfn.XLOOKUP(B200,PLANEAMIENTO!A:A,PLANEAMIENTO!D:D)</f>
        <v>390DL</v>
      </c>
      <c r="E200" s="173" t="s">
        <v>461</v>
      </c>
      <c r="F200" s="172"/>
      <c r="G200" s="173" t="s">
        <v>479</v>
      </c>
      <c r="H200" s="173" t="s">
        <v>467</v>
      </c>
      <c r="I200" s="173" t="s">
        <v>467</v>
      </c>
      <c r="K200" s="173"/>
    </row>
    <row r="201" spans="2:11" ht="28.8" x14ac:dyDescent="0.3">
      <c r="B201" s="189">
        <v>288624</v>
      </c>
      <c r="C201" s="189" t="str">
        <f>_xlfn.XLOOKUP(B201,PLANEAMIENTO!A:A,PLANEAMIENTO!C:C)</f>
        <v>CILINDRO DE BOOM</v>
      </c>
      <c r="D201" s="189" t="str">
        <f>_xlfn.XLOOKUP(B201,PLANEAMIENTO!A:A,PLANEAMIENTO!D:D)</f>
        <v>390DL</v>
      </c>
      <c r="E201" s="189" t="s">
        <v>463</v>
      </c>
      <c r="F201" s="188"/>
      <c r="G201" s="189" t="s">
        <v>426</v>
      </c>
      <c r="H201" s="189" t="s">
        <v>467</v>
      </c>
      <c r="I201" s="189" t="s">
        <v>467</v>
      </c>
      <c r="K201" s="173"/>
    </row>
    <row r="202" spans="2:11" ht="28.8" x14ac:dyDescent="0.3">
      <c r="B202" s="173">
        <v>289224</v>
      </c>
      <c r="C202" s="181" t="str">
        <f>_xlfn.XLOOKUP(B202,PLANEAMIENTO!A:A,PLANEAMIENTO!C:C)</f>
        <v>CILINDRO DE DIRECCION</v>
      </c>
      <c r="D202" s="178" t="str">
        <f>_xlfn.XLOOKUP(B202,PLANEAMIENTO!A:A,PLANEAMIENTO!D:D)</f>
        <v>930E-4SE</v>
      </c>
      <c r="E202" s="173" t="s">
        <v>461</v>
      </c>
      <c r="F202" s="172"/>
      <c r="G202" s="173" t="s">
        <v>479</v>
      </c>
      <c r="H202" s="173" t="s">
        <v>476</v>
      </c>
      <c r="I202" s="173" t="s">
        <v>476</v>
      </c>
      <c r="K202" s="173"/>
    </row>
    <row r="203" spans="2:11" ht="28.8" x14ac:dyDescent="0.3">
      <c r="B203" s="189">
        <v>289224</v>
      </c>
      <c r="C203" s="189" t="str">
        <f>_xlfn.XLOOKUP(B203,PLANEAMIENTO!A:A,PLANEAMIENTO!C:C)</f>
        <v>CILINDRO DE DIRECCION</v>
      </c>
      <c r="D203" s="189" t="str">
        <f>_xlfn.XLOOKUP(B203,PLANEAMIENTO!A:A,PLANEAMIENTO!D:D)</f>
        <v>930E-4SE</v>
      </c>
      <c r="E203" s="189" t="s">
        <v>463</v>
      </c>
      <c r="F203" s="188"/>
      <c r="G203" s="189" t="s">
        <v>426</v>
      </c>
      <c r="H203" s="189" t="s">
        <v>476</v>
      </c>
      <c r="I203" s="189" t="s">
        <v>476</v>
      </c>
      <c r="K203" s="173"/>
    </row>
    <row r="204" spans="2:11" ht="28.8" x14ac:dyDescent="0.3">
      <c r="B204" s="173">
        <v>289324</v>
      </c>
      <c r="C204" s="181" t="str">
        <f>_xlfn.XLOOKUP(B204,PLANEAMIENTO!A:A,PLANEAMIENTO!C:C)</f>
        <v>CILINDRO DE DIRECCION</v>
      </c>
      <c r="D204" s="178" t="str">
        <f>_xlfn.XLOOKUP(B204,PLANEAMIENTO!A:A,PLANEAMIENTO!D:D)</f>
        <v>930E-4SE</v>
      </c>
      <c r="E204" s="173" t="s">
        <v>461</v>
      </c>
      <c r="F204" s="172"/>
      <c r="G204" s="173" t="s">
        <v>479</v>
      </c>
      <c r="H204" s="173" t="s">
        <v>476</v>
      </c>
      <c r="I204" s="173" t="s">
        <v>476</v>
      </c>
      <c r="K204" s="173"/>
    </row>
    <row r="205" spans="2:11" ht="28.8" x14ac:dyDescent="0.3">
      <c r="B205" s="189">
        <v>289324</v>
      </c>
      <c r="C205" s="189" t="str">
        <f>_xlfn.XLOOKUP(B205,PLANEAMIENTO!A:A,PLANEAMIENTO!C:C)</f>
        <v>CILINDRO DE DIRECCION</v>
      </c>
      <c r="D205" s="189" t="str">
        <f>_xlfn.XLOOKUP(B205,PLANEAMIENTO!A:A,PLANEAMIENTO!D:D)</f>
        <v>930E-4SE</v>
      </c>
      <c r="E205" s="189" t="s">
        <v>463</v>
      </c>
      <c r="F205" s="188"/>
      <c r="G205" s="189" t="s">
        <v>426</v>
      </c>
      <c r="H205" s="189" t="s">
        <v>476</v>
      </c>
      <c r="I205" s="189" t="s">
        <v>476</v>
      </c>
      <c r="K205" s="173"/>
    </row>
    <row r="206" spans="2:11" ht="28.8" x14ac:dyDescent="0.3">
      <c r="B206" s="173">
        <v>287724</v>
      </c>
      <c r="C206" s="181" t="str">
        <f>_xlfn.XLOOKUP(B206,PLANEAMIENTO!A:A,PLANEAMIENTO!C:C)</f>
        <v>CILINDRO DE JACK HYD</v>
      </c>
      <c r="D206" s="178" t="str">
        <f>_xlfn.XLOOKUP(B206,PLANEAMIENTO!A:A,PLANEAMIENTO!D:D)</f>
        <v>PITVIPER 351</v>
      </c>
      <c r="E206" s="173" t="s">
        <v>461</v>
      </c>
      <c r="F206" s="172"/>
      <c r="G206" s="173" t="s">
        <v>479</v>
      </c>
      <c r="H206" s="173" t="s">
        <v>490</v>
      </c>
      <c r="I206" s="173" t="s">
        <v>490</v>
      </c>
      <c r="K206" s="173"/>
    </row>
    <row r="207" spans="2:11" ht="28.8" x14ac:dyDescent="0.3">
      <c r="B207" s="190">
        <v>287724</v>
      </c>
      <c r="C207" s="190" t="str">
        <f>_xlfn.XLOOKUP(B207,PLANEAMIENTO!A:A,PLANEAMIENTO!C:C)</f>
        <v>CILINDRO DE JACK HYD</v>
      </c>
      <c r="D207" s="190" t="str">
        <f>_xlfn.XLOOKUP(B207,PLANEAMIENTO!A:A,PLANEAMIENTO!D:D)</f>
        <v>PITVIPER 351</v>
      </c>
      <c r="E207" s="190" t="s">
        <v>463</v>
      </c>
      <c r="F207" s="190" t="s">
        <v>501</v>
      </c>
      <c r="G207" s="190" t="s">
        <v>406</v>
      </c>
      <c r="H207" s="190" t="s">
        <v>490</v>
      </c>
      <c r="I207" s="190" t="s">
        <v>490</v>
      </c>
      <c r="K207" s="173"/>
    </row>
    <row r="208" spans="2:11" ht="28.8" x14ac:dyDescent="0.3">
      <c r="B208" s="173">
        <v>287824</v>
      </c>
      <c r="C208" s="181" t="str">
        <f>_xlfn.XLOOKUP(B208,PLANEAMIENTO!A:A,PLANEAMIENTO!C:C)</f>
        <v>CILINDRO DE JACK HYD</v>
      </c>
      <c r="D208" s="178" t="str">
        <f>_xlfn.XLOOKUP(B208,PLANEAMIENTO!A:A,PLANEAMIENTO!D:D)</f>
        <v>PITVIPER 351</v>
      </c>
      <c r="E208" s="173" t="s">
        <v>461</v>
      </c>
      <c r="F208" s="172"/>
      <c r="G208" s="173" t="s">
        <v>479</v>
      </c>
      <c r="H208" s="173" t="s">
        <v>490</v>
      </c>
      <c r="I208" s="173" t="s">
        <v>490</v>
      </c>
      <c r="K208" s="173"/>
    </row>
    <row r="209" spans="2:11" ht="28.8" x14ac:dyDescent="0.3">
      <c r="B209" s="190">
        <v>287824</v>
      </c>
      <c r="C209" s="190" t="str">
        <f>_xlfn.XLOOKUP(B209,PLANEAMIENTO!A:A,PLANEAMIENTO!C:C)</f>
        <v>CILINDRO DE JACK HYD</v>
      </c>
      <c r="D209" s="190" t="str">
        <f>_xlfn.XLOOKUP(B209,PLANEAMIENTO!A:A,PLANEAMIENTO!D:D)</f>
        <v>PITVIPER 351</v>
      </c>
      <c r="E209" s="190" t="s">
        <v>463</v>
      </c>
      <c r="F209" s="190" t="s">
        <v>501</v>
      </c>
      <c r="G209" s="190" t="s">
        <v>406</v>
      </c>
      <c r="H209" s="190" t="s">
        <v>490</v>
      </c>
      <c r="I209" s="190" t="s">
        <v>512</v>
      </c>
      <c r="K209" s="173"/>
    </row>
    <row r="210" spans="2:11" ht="28.8" x14ac:dyDescent="0.3">
      <c r="B210" s="173">
        <v>288524</v>
      </c>
      <c r="C210" s="181" t="str">
        <f>_xlfn.XLOOKUP(B210,PLANEAMIENTO!A:A,PLANEAMIENTO!C:C)</f>
        <v>CILINDRO DE LEVANTE DE TOLVA</v>
      </c>
      <c r="D210" s="178" t="str">
        <f>_xlfn.XLOOKUP(B210,PLANEAMIENTO!A:A,PLANEAMIENTO!D:D)</f>
        <v>797F</v>
      </c>
      <c r="E210" s="173" t="s">
        <v>461</v>
      </c>
      <c r="F210" s="172"/>
      <c r="G210" s="173" t="s">
        <v>479</v>
      </c>
      <c r="H210" s="173" t="s">
        <v>512</v>
      </c>
      <c r="I210" s="173" t="s">
        <v>512</v>
      </c>
      <c r="K210" s="173"/>
    </row>
    <row r="211" spans="2:11" ht="28.8" x14ac:dyDescent="0.3">
      <c r="B211" s="190">
        <v>288524</v>
      </c>
      <c r="C211" s="190" t="str">
        <f>_xlfn.XLOOKUP(B211,PLANEAMIENTO!A:A,PLANEAMIENTO!C:C)</f>
        <v>CILINDRO DE LEVANTE DE TOLVA</v>
      </c>
      <c r="D211" s="190" t="str">
        <f>_xlfn.XLOOKUP(B211,PLANEAMIENTO!A:A,PLANEAMIENTO!D:D)</f>
        <v>797F</v>
      </c>
      <c r="E211" s="190" t="s">
        <v>463</v>
      </c>
      <c r="F211" s="190" t="s">
        <v>501</v>
      </c>
      <c r="G211" s="190" t="s">
        <v>406</v>
      </c>
      <c r="H211" s="190" t="s">
        <v>512</v>
      </c>
      <c r="I211" s="190" t="s">
        <v>512</v>
      </c>
      <c r="K211" s="173"/>
    </row>
    <row r="212" spans="2:11" x14ac:dyDescent="0.3">
      <c r="K212" s="173"/>
    </row>
    <row r="213" spans="2:11" ht="26.4" x14ac:dyDescent="0.3">
      <c r="B213" s="168" t="s">
        <v>465</v>
      </c>
      <c r="C213" s="179" t="s">
        <v>12</v>
      </c>
      <c r="D213" s="176" t="s">
        <v>13</v>
      </c>
      <c r="E213" s="168" t="s">
        <v>391</v>
      </c>
      <c r="F213" s="168" t="s">
        <v>392</v>
      </c>
      <c r="G213" s="168" t="s">
        <v>393</v>
      </c>
      <c r="H213" s="168" t="s">
        <v>394</v>
      </c>
      <c r="I213" s="168" t="s">
        <v>395</v>
      </c>
      <c r="J213" s="168" t="s">
        <v>396</v>
      </c>
      <c r="K213" s="173"/>
    </row>
    <row r="214" spans="2:11" ht="28.8" x14ac:dyDescent="0.3">
      <c r="B214" s="170">
        <v>0</v>
      </c>
      <c r="C214" s="180" t="s">
        <v>12</v>
      </c>
      <c r="D214" s="177" t="s">
        <v>13</v>
      </c>
      <c r="E214" s="170" t="s">
        <v>397</v>
      </c>
      <c r="F214" s="170" t="s">
        <v>398</v>
      </c>
      <c r="G214" s="170" t="s">
        <v>513</v>
      </c>
      <c r="H214" s="170" t="s">
        <v>400</v>
      </c>
      <c r="I214" s="170" t="s">
        <v>490</v>
      </c>
      <c r="J214" s="171">
        <v>0.32</v>
      </c>
      <c r="K214" s="173"/>
    </row>
    <row r="215" spans="2:11" ht="28.8" x14ac:dyDescent="0.3">
      <c r="B215" s="173">
        <v>292124</v>
      </c>
      <c r="C215" s="181" t="str">
        <f>_xlfn.XLOOKUP(B215,PLANEAMIENTO!A:A,PLANEAMIENTO!C:C)</f>
        <v>CILINDRO DE LEVANTE DE RIPPER</v>
      </c>
      <c r="D215" s="178">
        <f>_xlfn.XLOOKUP(B215,PLANEAMIENTO!A:A,PLANEAMIENTO!D:D)</f>
        <v>24</v>
      </c>
      <c r="E215" s="173" t="s">
        <v>503</v>
      </c>
      <c r="F215" s="173" t="s">
        <v>398</v>
      </c>
      <c r="G215" s="173" t="s">
        <v>450</v>
      </c>
      <c r="H215" s="173" t="s">
        <v>401</v>
      </c>
      <c r="I215" s="173" t="s">
        <v>470</v>
      </c>
      <c r="J215" s="174">
        <v>0.14000000000000001</v>
      </c>
      <c r="K215" s="173"/>
    </row>
    <row r="216" spans="2:11" ht="28.8" x14ac:dyDescent="0.3">
      <c r="B216" s="173">
        <v>286624</v>
      </c>
      <c r="C216" s="181" t="str">
        <f>_xlfn.XLOOKUP(B216,PLANEAMIENTO!A:A,PLANEAMIENTO!C:C)</f>
        <v>CILINDRO DE INCLINACION DE BULLDOZER</v>
      </c>
      <c r="D216" s="178" t="str">
        <f>_xlfn.XLOOKUP(B216,PLANEAMIENTO!A:A,PLANEAMIENTO!D:D)</f>
        <v>D11T</v>
      </c>
      <c r="E216" s="173" t="s">
        <v>469</v>
      </c>
      <c r="F216" s="173" t="s">
        <v>398</v>
      </c>
      <c r="G216" s="173" t="s">
        <v>403</v>
      </c>
      <c r="H216" s="173" t="s">
        <v>470</v>
      </c>
      <c r="I216" s="173" t="s">
        <v>470</v>
      </c>
      <c r="J216" s="174">
        <v>0</v>
      </c>
      <c r="K216" s="173"/>
    </row>
    <row r="217" spans="2:11" ht="28.8" x14ac:dyDescent="0.3">
      <c r="B217" s="173">
        <v>285724</v>
      </c>
      <c r="C217" s="181" t="str">
        <f>_xlfn.XLOOKUP(B217,PLANEAMIENTO!A:A,PLANEAMIENTO!C:C)</f>
        <v xml:space="preserve">CILINDRO DE LEVANTE </v>
      </c>
      <c r="D217" s="178" t="str">
        <f>_xlfn.XLOOKUP(B217,PLANEAMIENTO!A:A,PLANEAMIENTO!D:D)</f>
        <v>994F</v>
      </c>
      <c r="E217" s="173" t="s">
        <v>514</v>
      </c>
      <c r="F217" s="173" t="s">
        <v>398</v>
      </c>
      <c r="G217" s="173" t="s">
        <v>450</v>
      </c>
      <c r="H217" s="173" t="s">
        <v>470</v>
      </c>
      <c r="I217" s="173" t="s">
        <v>472</v>
      </c>
      <c r="J217" s="174">
        <v>0</v>
      </c>
      <c r="K217" s="173"/>
    </row>
    <row r="218" spans="2:11" ht="28.8" x14ac:dyDescent="0.3">
      <c r="B218" s="173">
        <v>288324</v>
      </c>
      <c r="C218" s="181" t="str">
        <f>_xlfn.XLOOKUP(B218,PLANEAMIENTO!A:A,PLANEAMIENTO!C:C)</f>
        <v>CILINDRO DE INCLINACION DE BULLDOZER</v>
      </c>
      <c r="D218" s="178" t="str">
        <f>_xlfn.XLOOKUP(B218,PLANEAMIENTO!A:A,PLANEAMIENTO!D:D)</f>
        <v>D11T</v>
      </c>
      <c r="E218" s="173" t="s">
        <v>409</v>
      </c>
      <c r="F218" s="173" t="s">
        <v>398</v>
      </c>
      <c r="G218" s="173" t="s">
        <v>471</v>
      </c>
      <c r="H218" s="173" t="s">
        <v>472</v>
      </c>
      <c r="I218" s="173" t="s">
        <v>467</v>
      </c>
      <c r="J218" s="174">
        <v>0</v>
      </c>
      <c r="K218" s="173"/>
    </row>
    <row r="219" spans="2:11" ht="28.8" x14ac:dyDescent="0.3">
      <c r="B219" s="173">
        <v>288324</v>
      </c>
      <c r="C219" s="181" t="str">
        <f>_xlfn.XLOOKUP(B219,PLANEAMIENTO!A:A,PLANEAMIENTO!C:C)</f>
        <v>CILINDRO DE INCLINACION DE BULLDOZER</v>
      </c>
      <c r="D219" s="178" t="str">
        <f>_xlfn.XLOOKUP(B219,PLANEAMIENTO!A:A,PLANEAMIENTO!D:D)</f>
        <v>D11T</v>
      </c>
      <c r="E219" s="173" t="s">
        <v>411</v>
      </c>
      <c r="F219" s="173" t="s">
        <v>398</v>
      </c>
      <c r="G219" s="173" t="s">
        <v>473</v>
      </c>
      <c r="H219" s="173" t="s">
        <v>467</v>
      </c>
      <c r="I219" s="173" t="s">
        <v>476</v>
      </c>
      <c r="J219" s="174">
        <v>0</v>
      </c>
      <c r="K219" s="173"/>
    </row>
    <row r="220" spans="2:11" ht="28.8" x14ac:dyDescent="0.3">
      <c r="B220" s="173">
        <v>287924</v>
      </c>
      <c r="C220" s="181" t="str">
        <f>_xlfn.XLOOKUP(B220,PLANEAMIENTO!A:A,PLANEAMIENTO!C:C)</f>
        <v>CILINDRO DE STICK</v>
      </c>
      <c r="D220" s="178" t="str">
        <f>_xlfn.XLOOKUP(B220,PLANEAMIENTO!A:A,PLANEAMIENTO!D:D)</f>
        <v>390DL</v>
      </c>
      <c r="E220" s="173" t="s">
        <v>474</v>
      </c>
      <c r="F220" s="173" t="s">
        <v>398</v>
      </c>
      <c r="G220" s="173" t="s">
        <v>421</v>
      </c>
      <c r="H220" s="173" t="s">
        <v>476</v>
      </c>
      <c r="I220" s="173" t="s">
        <v>490</v>
      </c>
      <c r="J220" s="174">
        <v>0</v>
      </c>
      <c r="K220" s="173"/>
    </row>
    <row r="221" spans="2:11" ht="28.8" x14ac:dyDescent="0.3">
      <c r="B221" s="170">
        <v>0</v>
      </c>
      <c r="C221" s="180" t="s">
        <v>12</v>
      </c>
      <c r="D221" s="177" t="s">
        <v>13</v>
      </c>
      <c r="E221" s="170" t="s">
        <v>412</v>
      </c>
      <c r="F221" s="170" t="s">
        <v>413</v>
      </c>
      <c r="G221" s="170" t="s">
        <v>515</v>
      </c>
      <c r="H221" s="170" t="s">
        <v>415</v>
      </c>
      <c r="I221" s="170" t="s">
        <v>472</v>
      </c>
      <c r="J221" s="171">
        <v>0.24</v>
      </c>
      <c r="K221" s="173"/>
    </row>
    <row r="222" spans="2:11" ht="28.8" x14ac:dyDescent="0.3">
      <c r="B222" s="173">
        <v>286624</v>
      </c>
      <c r="C222" s="181" t="str">
        <f>_xlfn.XLOOKUP(B222,PLANEAMIENTO!A:A,PLANEAMIENTO!C:C)</f>
        <v>CILINDRO DE INCLINACION DE BULLDOZER</v>
      </c>
      <c r="D222" s="178" t="str">
        <f>_xlfn.XLOOKUP(B222,PLANEAMIENTO!A:A,PLANEAMIENTO!D:D)</f>
        <v>D11T</v>
      </c>
      <c r="E222" s="173" t="s">
        <v>477</v>
      </c>
      <c r="F222" s="173" t="s">
        <v>413</v>
      </c>
      <c r="G222" s="173" t="s">
        <v>435</v>
      </c>
      <c r="H222" s="173" t="s">
        <v>415</v>
      </c>
      <c r="I222" s="173" t="s">
        <v>415</v>
      </c>
      <c r="J222" s="174">
        <v>0</v>
      </c>
      <c r="K222" s="173"/>
    </row>
    <row r="223" spans="2:11" ht="28.8" x14ac:dyDescent="0.3">
      <c r="B223" s="173">
        <v>285324</v>
      </c>
      <c r="C223" s="181" t="str">
        <f>_xlfn.XLOOKUP(B223,PLANEAMIENTO!A:A,PLANEAMIENTO!C:C)</f>
        <v>CILINDRO DE DIRECCION</v>
      </c>
      <c r="D223" s="178">
        <f>_xlfn.XLOOKUP(B223,PLANEAMIENTO!A:A,PLANEAMIENTO!D:D)</f>
        <v>24</v>
      </c>
      <c r="E223" s="173" t="s">
        <v>425</v>
      </c>
      <c r="F223" s="173" t="s">
        <v>413</v>
      </c>
      <c r="G223" s="173" t="s">
        <v>406</v>
      </c>
      <c r="H223" s="173" t="s">
        <v>415</v>
      </c>
      <c r="I223" s="173" t="s">
        <v>415</v>
      </c>
      <c r="J223" s="174">
        <v>0</v>
      </c>
      <c r="K223" s="173"/>
    </row>
    <row r="224" spans="2:11" ht="28.8" x14ac:dyDescent="0.3">
      <c r="B224" s="173">
        <v>285324</v>
      </c>
      <c r="C224" s="181" t="str">
        <f>_xlfn.XLOOKUP(B224,PLANEAMIENTO!A:A,PLANEAMIENTO!C:C)</f>
        <v>CILINDRO DE DIRECCION</v>
      </c>
      <c r="D224" s="178">
        <f>_xlfn.XLOOKUP(B224,PLANEAMIENTO!A:A,PLANEAMIENTO!D:D)</f>
        <v>24</v>
      </c>
      <c r="E224" s="173" t="s">
        <v>477</v>
      </c>
      <c r="F224" s="173" t="s">
        <v>413</v>
      </c>
      <c r="G224" s="173" t="s">
        <v>435</v>
      </c>
      <c r="H224" s="173" t="s">
        <v>418</v>
      </c>
      <c r="I224" s="173" t="s">
        <v>418</v>
      </c>
      <c r="J224" s="174">
        <v>0</v>
      </c>
      <c r="K224" s="173"/>
    </row>
    <row r="225" spans="2:11" ht="28.8" x14ac:dyDescent="0.3">
      <c r="B225" s="173">
        <v>286624</v>
      </c>
      <c r="C225" s="181" t="str">
        <f>_xlfn.XLOOKUP(B225,PLANEAMIENTO!A:A,PLANEAMIENTO!C:C)</f>
        <v>CILINDRO DE INCLINACION DE BULLDOZER</v>
      </c>
      <c r="D225" s="178" t="str">
        <f>_xlfn.XLOOKUP(B225,PLANEAMIENTO!A:A,PLANEAMIENTO!D:D)</f>
        <v>D11T</v>
      </c>
      <c r="E225" s="173" t="s">
        <v>478</v>
      </c>
      <c r="F225" s="173" t="s">
        <v>413</v>
      </c>
      <c r="G225" s="173" t="s">
        <v>479</v>
      </c>
      <c r="H225" s="173" t="s">
        <v>418</v>
      </c>
      <c r="I225" s="173" t="s">
        <v>418</v>
      </c>
      <c r="J225" s="174">
        <v>0</v>
      </c>
      <c r="K225" s="173"/>
    </row>
    <row r="226" spans="2:11" ht="28.8" x14ac:dyDescent="0.3">
      <c r="B226" s="173">
        <v>288424</v>
      </c>
      <c r="C226" s="181" t="str">
        <f>_xlfn.XLOOKUP(B226,PLANEAMIENTO!A:A,PLANEAMIENTO!C:C)</f>
        <v>CILINDRO DE ARTICULACION</v>
      </c>
      <c r="D226" s="178">
        <f>_xlfn.XLOOKUP(B226,PLANEAMIENTO!A:A,PLANEAMIENTO!D:D)</f>
        <v>24</v>
      </c>
      <c r="E226" s="173" t="s">
        <v>409</v>
      </c>
      <c r="F226" s="173" t="s">
        <v>413</v>
      </c>
      <c r="G226" s="173" t="s">
        <v>473</v>
      </c>
      <c r="H226" s="173" t="s">
        <v>418</v>
      </c>
      <c r="I226" s="173" t="s">
        <v>404</v>
      </c>
      <c r="J226" s="174">
        <v>0</v>
      </c>
      <c r="K226" s="173"/>
    </row>
    <row r="227" spans="2:11" ht="28.8" x14ac:dyDescent="0.3">
      <c r="B227" s="173">
        <v>288424</v>
      </c>
      <c r="C227" s="181" t="str">
        <f>_xlfn.XLOOKUP(B227,PLANEAMIENTO!A:A,PLANEAMIENTO!C:C)</f>
        <v>CILINDRO DE ARTICULACION</v>
      </c>
      <c r="D227" s="178">
        <f>_xlfn.XLOOKUP(B227,PLANEAMIENTO!A:A,PLANEAMIENTO!D:D)</f>
        <v>24</v>
      </c>
      <c r="E227" s="173" t="s">
        <v>411</v>
      </c>
      <c r="F227" s="173" t="s">
        <v>413</v>
      </c>
      <c r="G227" s="173" t="s">
        <v>473</v>
      </c>
      <c r="H227" s="173" t="s">
        <v>404</v>
      </c>
      <c r="I227" s="173" t="s">
        <v>408</v>
      </c>
      <c r="J227" s="174">
        <v>0</v>
      </c>
      <c r="K227" s="173"/>
    </row>
    <row r="228" spans="2:11" ht="28.8" x14ac:dyDescent="0.3">
      <c r="B228" s="173">
        <v>288324</v>
      </c>
      <c r="C228" s="181" t="str">
        <f>_xlfn.XLOOKUP(B228,PLANEAMIENTO!A:A,PLANEAMIENTO!C:C)</f>
        <v>CILINDRO DE INCLINACION DE BULLDOZER</v>
      </c>
      <c r="D228" s="178" t="str">
        <f>_xlfn.XLOOKUP(B228,PLANEAMIENTO!A:A,PLANEAMIENTO!D:D)</f>
        <v>D11T</v>
      </c>
      <c r="E228" s="173" t="s">
        <v>480</v>
      </c>
      <c r="F228" s="173" t="s">
        <v>413</v>
      </c>
      <c r="G228" s="173" t="s">
        <v>471</v>
      </c>
      <c r="H228" s="173" t="s">
        <v>470</v>
      </c>
      <c r="I228" s="173" t="s">
        <v>472</v>
      </c>
      <c r="J228" s="174">
        <v>0</v>
      </c>
      <c r="K228" s="173"/>
    </row>
    <row r="229" spans="2:11" ht="28.8" x14ac:dyDescent="0.3">
      <c r="B229" s="170">
        <v>0</v>
      </c>
      <c r="C229" s="180" t="s">
        <v>12</v>
      </c>
      <c r="D229" s="177" t="s">
        <v>13</v>
      </c>
      <c r="E229" s="170" t="s">
        <v>422</v>
      </c>
      <c r="F229" s="170" t="s">
        <v>423</v>
      </c>
      <c r="G229" s="170" t="s">
        <v>516</v>
      </c>
      <c r="H229" s="170" t="s">
        <v>400</v>
      </c>
      <c r="I229" s="170" t="s">
        <v>476</v>
      </c>
      <c r="J229" s="171">
        <v>0.44</v>
      </c>
      <c r="K229" s="173"/>
    </row>
    <row r="230" spans="2:11" ht="28.8" x14ac:dyDescent="0.3">
      <c r="B230" s="175">
        <v>286024</v>
      </c>
      <c r="C230" s="181" t="str">
        <f>_xlfn.XLOOKUP(B230,PLANEAMIENTO!A:A,PLANEAMIENTO!C:C)</f>
        <v>CILINDRO DE DIRECCION</v>
      </c>
      <c r="D230" s="178" t="str">
        <f>_xlfn.XLOOKUP(B230,PLANEAMIENTO!A:A,PLANEAMIENTO!D:D)</f>
        <v>930E-4SE</v>
      </c>
      <c r="E230" s="173" t="s">
        <v>427</v>
      </c>
      <c r="F230" s="173" t="s">
        <v>423</v>
      </c>
      <c r="G230" s="173" t="s">
        <v>495</v>
      </c>
      <c r="H230" s="173" t="s">
        <v>401</v>
      </c>
      <c r="I230" s="173" t="s">
        <v>470</v>
      </c>
      <c r="J230" s="174">
        <v>0</v>
      </c>
      <c r="K230" s="173"/>
    </row>
    <row r="231" spans="2:11" ht="28.8" x14ac:dyDescent="0.3">
      <c r="B231" s="173">
        <v>289224</v>
      </c>
      <c r="C231" s="181" t="str">
        <f>_xlfn.XLOOKUP(B231,PLANEAMIENTO!A:A,PLANEAMIENTO!C:C)</f>
        <v>CILINDRO DE DIRECCION</v>
      </c>
      <c r="D231" s="178" t="str">
        <f>_xlfn.XLOOKUP(B231,PLANEAMIENTO!A:A,PLANEAMIENTO!D:D)</f>
        <v>930E-4SE</v>
      </c>
      <c r="E231" s="173" t="s">
        <v>506</v>
      </c>
      <c r="F231" s="173" t="s">
        <v>423</v>
      </c>
      <c r="G231" s="173" t="s">
        <v>493</v>
      </c>
      <c r="H231" s="173" t="s">
        <v>470</v>
      </c>
      <c r="I231" s="173" t="s">
        <v>470</v>
      </c>
      <c r="J231" s="174">
        <v>0</v>
      </c>
      <c r="K231" s="173"/>
    </row>
    <row r="232" spans="2:11" ht="28.8" x14ac:dyDescent="0.3">
      <c r="B232" s="173">
        <v>289324</v>
      </c>
      <c r="C232" s="181" t="str">
        <f>_xlfn.XLOOKUP(B232,PLANEAMIENTO!A:A,PLANEAMIENTO!C:C)</f>
        <v>CILINDRO DE DIRECCION</v>
      </c>
      <c r="D232" s="178" t="str">
        <f>_xlfn.XLOOKUP(B232,PLANEAMIENTO!A:A,PLANEAMIENTO!D:D)</f>
        <v>930E-4SE</v>
      </c>
      <c r="E232" s="173" t="s">
        <v>506</v>
      </c>
      <c r="F232" s="173" t="s">
        <v>423</v>
      </c>
      <c r="G232" s="173" t="s">
        <v>493</v>
      </c>
      <c r="H232" s="173" t="s">
        <v>470</v>
      </c>
      <c r="I232" s="173" t="s">
        <v>470</v>
      </c>
      <c r="J232" s="174">
        <v>0</v>
      </c>
      <c r="K232" s="173"/>
    </row>
    <row r="233" spans="2:11" ht="28.8" x14ac:dyDescent="0.3">
      <c r="B233" s="173">
        <v>288424</v>
      </c>
      <c r="C233" s="181" t="str">
        <f>_xlfn.XLOOKUP(B233,PLANEAMIENTO!A:A,PLANEAMIENTO!C:C)</f>
        <v>CILINDRO DE ARTICULACION</v>
      </c>
      <c r="D233" s="178">
        <f>_xlfn.XLOOKUP(B233,PLANEAMIENTO!A:A,PLANEAMIENTO!D:D)</f>
        <v>24</v>
      </c>
      <c r="E233" s="173" t="s">
        <v>477</v>
      </c>
      <c r="F233" s="173" t="s">
        <v>423</v>
      </c>
      <c r="G233" s="173" t="s">
        <v>407</v>
      </c>
      <c r="H233" s="173" t="s">
        <v>470</v>
      </c>
      <c r="I233" s="173" t="s">
        <v>472</v>
      </c>
      <c r="J233" s="174">
        <v>0</v>
      </c>
      <c r="K233" s="173"/>
    </row>
    <row r="234" spans="2:11" ht="28.8" x14ac:dyDescent="0.3">
      <c r="B234" s="173">
        <v>288424</v>
      </c>
      <c r="C234" s="181" t="str">
        <f>_xlfn.XLOOKUP(B234,PLANEAMIENTO!A:A,PLANEAMIENTO!C:C)</f>
        <v>CILINDRO DE ARTICULACION</v>
      </c>
      <c r="D234" s="178">
        <f>_xlfn.XLOOKUP(B234,PLANEAMIENTO!A:A,PLANEAMIENTO!D:D)</f>
        <v>24</v>
      </c>
      <c r="E234" s="173" t="s">
        <v>482</v>
      </c>
      <c r="F234" s="173" t="s">
        <v>423</v>
      </c>
      <c r="G234" s="173" t="s">
        <v>479</v>
      </c>
      <c r="H234" s="173" t="s">
        <v>472</v>
      </c>
      <c r="I234" s="173" t="s">
        <v>472</v>
      </c>
      <c r="J234" s="174">
        <v>0</v>
      </c>
      <c r="K234" s="173"/>
    </row>
    <row r="235" spans="2:11" ht="28.8" x14ac:dyDescent="0.3">
      <c r="B235" s="173">
        <v>286024</v>
      </c>
      <c r="C235" s="181" t="str">
        <f>_xlfn.XLOOKUP(B235,PLANEAMIENTO!A:A,PLANEAMIENTO!C:C)</f>
        <v>CILINDRO DE DIRECCION</v>
      </c>
      <c r="D235" s="178" t="str">
        <f>_xlfn.XLOOKUP(B235,PLANEAMIENTO!A:A,PLANEAMIENTO!D:D)</f>
        <v>930E-4SE</v>
      </c>
      <c r="E235" s="173" t="s">
        <v>477</v>
      </c>
      <c r="F235" s="173" t="s">
        <v>423</v>
      </c>
      <c r="G235" s="173" t="s">
        <v>407</v>
      </c>
      <c r="H235" s="173" t="s">
        <v>472</v>
      </c>
      <c r="I235" s="173" t="s">
        <v>472</v>
      </c>
      <c r="J235" s="174">
        <v>0</v>
      </c>
      <c r="K235" s="173"/>
    </row>
    <row r="236" spans="2:11" ht="28.8" x14ac:dyDescent="0.3">
      <c r="B236" s="173">
        <v>289524</v>
      </c>
      <c r="C236" s="181" t="str">
        <f>_xlfn.XLOOKUP(B236,PLANEAMIENTO!A:A,PLANEAMIENTO!C:C)</f>
        <v>CILINDRO DE LEVANTE DE BULLDOZER</v>
      </c>
      <c r="D236" s="178" t="str">
        <f>_xlfn.XLOOKUP(B236,PLANEAMIENTO!A:A,PLANEAMIENTO!D:D)</f>
        <v>844H</v>
      </c>
      <c r="E236" s="173" t="s">
        <v>483</v>
      </c>
      <c r="F236" s="173" t="s">
        <v>423</v>
      </c>
      <c r="G236" s="173" t="s">
        <v>426</v>
      </c>
      <c r="H236" s="173" t="s">
        <v>472</v>
      </c>
      <c r="I236" s="173" t="s">
        <v>467</v>
      </c>
      <c r="J236" s="174">
        <v>0</v>
      </c>
      <c r="K236" s="173"/>
    </row>
    <row r="237" spans="2:11" ht="28.8" x14ac:dyDescent="0.3">
      <c r="B237" s="173">
        <v>289524</v>
      </c>
      <c r="C237" s="181" t="str">
        <f>_xlfn.XLOOKUP(B237,PLANEAMIENTO!A:A,PLANEAMIENTO!C:C)</f>
        <v>CILINDRO DE LEVANTE DE BULLDOZER</v>
      </c>
      <c r="D237" s="178" t="str">
        <f>_xlfn.XLOOKUP(B237,PLANEAMIENTO!A:A,PLANEAMIENTO!D:D)</f>
        <v>844H</v>
      </c>
      <c r="E237" s="173" t="s">
        <v>484</v>
      </c>
      <c r="F237" s="173" t="s">
        <v>423</v>
      </c>
      <c r="G237" s="173" t="s">
        <v>435</v>
      </c>
      <c r="H237" s="173" t="s">
        <v>467</v>
      </c>
      <c r="I237" s="173" t="s">
        <v>467</v>
      </c>
      <c r="J237" s="174">
        <v>0</v>
      </c>
      <c r="K237" s="173"/>
    </row>
    <row r="238" spans="2:11" ht="28.8" x14ac:dyDescent="0.3">
      <c r="B238" s="173">
        <v>289624</v>
      </c>
      <c r="C238" s="181" t="str">
        <f>_xlfn.XLOOKUP(B238,PLANEAMIENTO!A:A,PLANEAMIENTO!C:C)</f>
        <v>CILINDRO DE INCLINACION DE BULLDOZER</v>
      </c>
      <c r="D238" s="178" t="str">
        <f>_xlfn.XLOOKUP(B238,PLANEAMIENTO!A:A,PLANEAMIENTO!D:D)</f>
        <v>844K</v>
      </c>
      <c r="E238" s="173" t="s">
        <v>484</v>
      </c>
      <c r="F238" s="173" t="s">
        <v>423</v>
      </c>
      <c r="G238" s="173" t="s">
        <v>435</v>
      </c>
      <c r="H238" s="173" t="s">
        <v>467</v>
      </c>
      <c r="I238" s="173" t="s">
        <v>476</v>
      </c>
      <c r="J238" s="174">
        <v>0</v>
      </c>
      <c r="K238" s="173"/>
    </row>
    <row r="239" spans="2:11" ht="28.8" x14ac:dyDescent="0.3">
      <c r="B239" s="173">
        <v>289724</v>
      </c>
      <c r="C239" s="181" t="str">
        <f>_xlfn.XLOOKUP(B239,PLANEAMIENTO!A:A,PLANEAMIENTO!C:C)</f>
        <v>CILINDRO DE STICK</v>
      </c>
      <c r="D239" s="178" t="str">
        <f>_xlfn.XLOOKUP(B239,PLANEAMIENTO!A:A,PLANEAMIENTO!D:D)</f>
        <v>390DL</v>
      </c>
      <c r="E239" s="173" t="s">
        <v>484</v>
      </c>
      <c r="F239" s="173" t="s">
        <v>423</v>
      </c>
      <c r="G239" s="173" t="s">
        <v>435</v>
      </c>
      <c r="H239" s="173" t="s">
        <v>476</v>
      </c>
      <c r="I239" s="173" t="s">
        <v>476</v>
      </c>
      <c r="J239" s="174">
        <v>0</v>
      </c>
      <c r="K239" s="173"/>
    </row>
    <row r="240" spans="2:11" ht="28.8" x14ac:dyDescent="0.3">
      <c r="B240" s="170">
        <v>0</v>
      </c>
      <c r="C240" s="180" t="s">
        <v>12</v>
      </c>
      <c r="D240" s="177" t="s">
        <v>13</v>
      </c>
      <c r="E240" s="170" t="s">
        <v>428</v>
      </c>
      <c r="F240" s="169"/>
      <c r="G240" s="170" t="s">
        <v>517</v>
      </c>
      <c r="H240" s="170" t="s">
        <v>400</v>
      </c>
      <c r="I240" s="170" t="s">
        <v>467</v>
      </c>
      <c r="J240" s="171">
        <v>0.51</v>
      </c>
      <c r="K240" s="173"/>
    </row>
    <row r="241" spans="2:11" ht="28.8" x14ac:dyDescent="0.3">
      <c r="B241" s="173">
        <v>279624</v>
      </c>
      <c r="C241" s="181" t="str">
        <f>_xlfn.XLOOKUP(B241,PLANEAMIENTO!A:A,PLANEAMIENTO!C:C)</f>
        <v>CILINDRO DE SUSPENSION POSTERIOR</v>
      </c>
      <c r="D241" s="178" t="str">
        <f>_xlfn.XLOOKUP(B241,PLANEAMIENTO!A:A,PLANEAMIENTO!D:D)</f>
        <v>797F</v>
      </c>
      <c r="E241" s="173" t="s">
        <v>437</v>
      </c>
      <c r="F241" s="173" t="s">
        <v>432</v>
      </c>
      <c r="G241" s="173" t="s">
        <v>491</v>
      </c>
      <c r="H241" s="173" t="s">
        <v>401</v>
      </c>
      <c r="I241" s="173" t="s">
        <v>470</v>
      </c>
      <c r="J241" s="174">
        <v>0</v>
      </c>
      <c r="K241" s="173"/>
    </row>
    <row r="242" spans="2:11" ht="28.8" x14ac:dyDescent="0.3">
      <c r="B242" s="173">
        <v>286624</v>
      </c>
      <c r="C242" s="181" t="str">
        <f>_xlfn.XLOOKUP(B242,PLANEAMIENTO!A:A,PLANEAMIENTO!C:C)</f>
        <v>CILINDRO DE INCLINACION DE BULLDOZER</v>
      </c>
      <c r="D242" s="178" t="str">
        <f>_xlfn.XLOOKUP(B242,PLANEAMIENTO!A:A,PLANEAMIENTO!D:D)</f>
        <v>D11T</v>
      </c>
      <c r="E242" s="173" t="s">
        <v>494</v>
      </c>
      <c r="F242" s="173" t="s">
        <v>432</v>
      </c>
      <c r="G242" s="173" t="s">
        <v>435</v>
      </c>
      <c r="H242" s="173" t="s">
        <v>470</v>
      </c>
      <c r="I242" s="173" t="s">
        <v>472</v>
      </c>
      <c r="J242" s="174">
        <v>0</v>
      </c>
      <c r="K242" s="173"/>
    </row>
    <row r="243" spans="2:11" ht="28.8" x14ac:dyDescent="0.3">
      <c r="B243" s="173">
        <v>288324</v>
      </c>
      <c r="C243" s="181" t="str">
        <f>_xlfn.XLOOKUP(B243,PLANEAMIENTO!A:A,PLANEAMIENTO!C:C)</f>
        <v>CILINDRO DE INCLINACION DE BULLDOZER</v>
      </c>
      <c r="D243" s="178" t="str">
        <f>_xlfn.XLOOKUP(B243,PLANEAMIENTO!A:A,PLANEAMIENTO!D:D)</f>
        <v>D11T</v>
      </c>
      <c r="E243" s="173" t="s">
        <v>431</v>
      </c>
      <c r="F243" s="173" t="s">
        <v>432</v>
      </c>
      <c r="G243" s="173" t="s">
        <v>495</v>
      </c>
      <c r="H243" s="173" t="s">
        <v>401</v>
      </c>
      <c r="I243" s="173" t="s">
        <v>470</v>
      </c>
      <c r="J243" s="174">
        <v>0</v>
      </c>
      <c r="K243" s="173"/>
    </row>
    <row r="244" spans="2:11" ht="28.8" x14ac:dyDescent="0.3">
      <c r="B244" s="173">
        <v>287924</v>
      </c>
      <c r="C244" s="181" t="str">
        <f>_xlfn.XLOOKUP(B244,PLANEAMIENTO!A:A,PLANEAMIENTO!C:C)</f>
        <v>CILINDRO DE STICK</v>
      </c>
      <c r="D244" s="178" t="str">
        <f>_xlfn.XLOOKUP(B244,PLANEAMIENTO!A:A,PLANEAMIENTO!D:D)</f>
        <v>390DL</v>
      </c>
      <c r="E244" s="173" t="s">
        <v>431</v>
      </c>
      <c r="F244" s="173" t="s">
        <v>432</v>
      </c>
      <c r="G244" s="173" t="s">
        <v>421</v>
      </c>
      <c r="H244" s="173" t="s">
        <v>470</v>
      </c>
      <c r="I244" s="173" t="s">
        <v>472</v>
      </c>
      <c r="J244" s="174">
        <v>0</v>
      </c>
      <c r="K244" s="173"/>
    </row>
    <row r="245" spans="2:11" ht="28.8" x14ac:dyDescent="0.3">
      <c r="B245" s="173">
        <v>286024</v>
      </c>
      <c r="C245" s="181" t="str">
        <f>_xlfn.XLOOKUP(B245,PLANEAMIENTO!A:A,PLANEAMIENTO!C:C)</f>
        <v>CILINDRO DE DIRECCION</v>
      </c>
      <c r="D245" s="178" t="str">
        <f>_xlfn.XLOOKUP(B245,PLANEAMIENTO!A:A,PLANEAMIENTO!D:D)</f>
        <v>930E-4SE</v>
      </c>
      <c r="E245" s="173" t="s">
        <v>494</v>
      </c>
      <c r="F245" s="173" t="s">
        <v>432</v>
      </c>
      <c r="G245" s="173" t="s">
        <v>435</v>
      </c>
      <c r="H245" s="173" t="s">
        <v>472</v>
      </c>
      <c r="I245" s="173" t="s">
        <v>467</v>
      </c>
      <c r="J245" s="174">
        <v>0</v>
      </c>
      <c r="K245" s="173"/>
    </row>
    <row r="246" spans="2:11" ht="28.8" x14ac:dyDescent="0.3">
      <c r="B246" s="170">
        <v>0</v>
      </c>
      <c r="C246" s="180" t="s">
        <v>12</v>
      </c>
      <c r="D246" s="177" t="s">
        <v>13</v>
      </c>
      <c r="E246" s="170" t="s">
        <v>439</v>
      </c>
      <c r="F246" s="169"/>
      <c r="G246" s="170" t="s">
        <v>440</v>
      </c>
      <c r="H246" s="170" t="s">
        <v>400</v>
      </c>
      <c r="I246" s="170" t="s">
        <v>401</v>
      </c>
      <c r="J246" s="171">
        <v>0</v>
      </c>
      <c r="K246" s="173"/>
    </row>
    <row r="247" spans="2:11" ht="28.8" x14ac:dyDescent="0.3">
      <c r="B247" s="173">
        <v>288724</v>
      </c>
      <c r="C247" s="181" t="str">
        <f>_xlfn.XLOOKUP(B247,PLANEAMIENTO!A:A,PLANEAMIENTO!C:C)</f>
        <v>CILINDRO DE BOOM</v>
      </c>
      <c r="D247" s="178" t="str">
        <f>_xlfn.XLOOKUP(B247,PLANEAMIENTO!A:A,PLANEAMIENTO!D:D)</f>
        <v>390DL</v>
      </c>
      <c r="E247" s="173" t="s">
        <v>447</v>
      </c>
      <c r="F247" s="173" t="s">
        <v>442</v>
      </c>
      <c r="G247" s="173" t="s">
        <v>479</v>
      </c>
      <c r="H247" s="173" t="s">
        <v>470</v>
      </c>
      <c r="I247" s="173" t="s">
        <v>470</v>
      </c>
      <c r="J247" s="174">
        <v>0</v>
      </c>
      <c r="K247" s="173"/>
    </row>
    <row r="248" spans="2:11" ht="28.8" x14ac:dyDescent="0.3">
      <c r="B248" s="173">
        <v>289024</v>
      </c>
      <c r="C248" s="181" t="str">
        <f>_xlfn.XLOOKUP(B248,PLANEAMIENTO!A:A,PLANEAMIENTO!C:C)</f>
        <v>CILINDRO DE LEVANTE DE BULLDOZER</v>
      </c>
      <c r="D248" s="178" t="str">
        <f>_xlfn.XLOOKUP(B248,PLANEAMIENTO!A:A,PLANEAMIENTO!D:D)</f>
        <v>844H</v>
      </c>
      <c r="E248" s="173" t="s">
        <v>447</v>
      </c>
      <c r="F248" s="173" t="s">
        <v>442</v>
      </c>
      <c r="G248" s="173" t="s">
        <v>479</v>
      </c>
      <c r="H248" s="173" t="s">
        <v>470</v>
      </c>
      <c r="I248" s="173" t="s">
        <v>470</v>
      </c>
      <c r="J248" s="174">
        <v>0</v>
      </c>
      <c r="K248" s="173"/>
    </row>
    <row r="249" spans="2:11" ht="28.8" x14ac:dyDescent="0.3">
      <c r="B249" s="173">
        <v>289624</v>
      </c>
      <c r="C249" s="181" t="str">
        <f>_xlfn.XLOOKUP(B249,PLANEAMIENTO!A:A,PLANEAMIENTO!C:C)</f>
        <v>CILINDRO DE INCLINACION DE BULLDOZER</v>
      </c>
      <c r="D249" s="178" t="str">
        <f>_xlfn.XLOOKUP(B249,PLANEAMIENTO!A:A,PLANEAMIENTO!D:D)</f>
        <v>844K</v>
      </c>
      <c r="E249" s="173" t="s">
        <v>447</v>
      </c>
      <c r="F249" s="173" t="s">
        <v>442</v>
      </c>
      <c r="G249" s="173" t="s">
        <v>479</v>
      </c>
      <c r="H249" s="173" t="s">
        <v>470</v>
      </c>
      <c r="I249" s="173" t="s">
        <v>470</v>
      </c>
      <c r="J249" s="174">
        <v>0</v>
      </c>
      <c r="K249" s="173"/>
    </row>
    <row r="250" spans="2:11" ht="28.8" x14ac:dyDescent="0.3">
      <c r="B250" s="173">
        <v>289724</v>
      </c>
      <c r="C250" s="181" t="str">
        <f>_xlfn.XLOOKUP(B250,PLANEAMIENTO!A:A,PLANEAMIENTO!C:C)</f>
        <v>CILINDRO DE STICK</v>
      </c>
      <c r="D250" s="178" t="str">
        <f>_xlfn.XLOOKUP(B250,PLANEAMIENTO!A:A,PLANEAMIENTO!D:D)</f>
        <v>390DL</v>
      </c>
      <c r="E250" s="173" t="s">
        <v>447</v>
      </c>
      <c r="F250" s="173" t="s">
        <v>442</v>
      </c>
      <c r="G250" s="173" t="s">
        <v>479</v>
      </c>
      <c r="H250" s="173" t="s">
        <v>470</v>
      </c>
      <c r="I250" s="173" t="s">
        <v>470</v>
      </c>
      <c r="J250" s="174">
        <v>0</v>
      </c>
      <c r="K250" s="173"/>
    </row>
    <row r="251" spans="2:11" ht="28.8" x14ac:dyDescent="0.3">
      <c r="B251" s="173">
        <v>289024</v>
      </c>
      <c r="C251" s="181" t="str">
        <f>_xlfn.XLOOKUP(B251,PLANEAMIENTO!A:A,PLANEAMIENTO!C:C)</f>
        <v>CILINDRO DE LEVANTE DE BULLDOZER</v>
      </c>
      <c r="D251" s="178" t="str">
        <f>_xlfn.XLOOKUP(B251,PLANEAMIENTO!A:A,PLANEAMIENTO!D:D)</f>
        <v>844H</v>
      </c>
      <c r="E251" s="173" t="s">
        <v>496</v>
      </c>
      <c r="F251" s="173" t="s">
        <v>442</v>
      </c>
      <c r="G251" s="173" t="s">
        <v>479</v>
      </c>
      <c r="H251" s="173" t="s">
        <v>470</v>
      </c>
      <c r="I251" s="173" t="s">
        <v>472</v>
      </c>
      <c r="J251" s="174">
        <v>0</v>
      </c>
      <c r="K251" s="173"/>
    </row>
    <row r="252" spans="2:11" ht="28.8" x14ac:dyDescent="0.3">
      <c r="B252" s="173">
        <v>290624</v>
      </c>
      <c r="C252" s="181" t="str">
        <f>_xlfn.XLOOKUP(B252,PLANEAMIENTO!A:A,PLANEAMIENTO!C:C)</f>
        <v>CILINDRO DE BLADETIP</v>
      </c>
      <c r="D252" s="178" t="str">
        <f>_xlfn.XLOOKUP(B252,PLANEAMIENTO!A:A,PLANEAMIENTO!D:D)</f>
        <v>24M</v>
      </c>
      <c r="E252" s="173" t="s">
        <v>496</v>
      </c>
      <c r="F252" s="173" t="s">
        <v>442</v>
      </c>
      <c r="G252" s="173" t="s">
        <v>479</v>
      </c>
      <c r="H252" s="173" t="s">
        <v>472</v>
      </c>
      <c r="I252" s="173" t="s">
        <v>472</v>
      </c>
      <c r="J252" s="174">
        <v>0</v>
      </c>
      <c r="K252" s="173"/>
    </row>
    <row r="253" spans="2:11" ht="28.8" x14ac:dyDescent="0.3">
      <c r="B253" s="173">
        <v>290724</v>
      </c>
      <c r="C253" s="181" t="str">
        <f>_xlfn.XLOOKUP(B253,PLANEAMIENTO!A:A,PLANEAMIENTO!C:C)</f>
        <v>CILINDRO DE DIRECCION</v>
      </c>
      <c r="D253" s="178" t="str">
        <f>_xlfn.XLOOKUP(B253,PLANEAMIENTO!A:A,PLANEAMIENTO!D:D)</f>
        <v>834K</v>
      </c>
      <c r="E253" s="173" t="s">
        <v>447</v>
      </c>
      <c r="F253" s="173" t="s">
        <v>442</v>
      </c>
      <c r="G253" s="173" t="s">
        <v>479</v>
      </c>
      <c r="H253" s="173" t="s">
        <v>472</v>
      </c>
      <c r="I253" s="173" t="s">
        <v>472</v>
      </c>
      <c r="J253" s="174">
        <v>0</v>
      </c>
      <c r="K253" s="173"/>
    </row>
    <row r="254" spans="2:11" ht="28.8" x14ac:dyDescent="0.3">
      <c r="B254" s="173">
        <v>290824</v>
      </c>
      <c r="C254" s="181" t="str">
        <f>_xlfn.XLOOKUP(B254,PLANEAMIENTO!A:A,PLANEAMIENTO!C:C)</f>
        <v>CILINDRO DE DIRECCION</v>
      </c>
      <c r="D254" s="178" t="str">
        <f>_xlfn.XLOOKUP(B254,PLANEAMIENTO!A:A,PLANEAMIENTO!D:D)</f>
        <v>834K</v>
      </c>
      <c r="E254" s="173" t="s">
        <v>447</v>
      </c>
      <c r="F254" s="173" t="s">
        <v>442</v>
      </c>
      <c r="G254" s="173" t="s">
        <v>479</v>
      </c>
      <c r="H254" s="173" t="s">
        <v>472</v>
      </c>
      <c r="I254" s="173" t="s">
        <v>472</v>
      </c>
      <c r="J254" s="174">
        <v>0</v>
      </c>
      <c r="K254" s="173"/>
    </row>
    <row r="255" spans="2:11" ht="28.8" x14ac:dyDescent="0.3">
      <c r="B255" s="173">
        <v>291224</v>
      </c>
      <c r="C255" s="181" t="str">
        <f>_xlfn.XLOOKUP(B255,PLANEAMIENTO!A:A,PLANEAMIENTO!C:C)</f>
        <v>CILINDRO DE ARTICULACION</v>
      </c>
      <c r="D255" s="178" t="str">
        <f>_xlfn.XLOOKUP(B255,PLANEAMIENTO!A:A,PLANEAMIENTO!D:D)</f>
        <v>24M</v>
      </c>
      <c r="E255" s="173" t="s">
        <v>449</v>
      </c>
      <c r="F255" s="173" t="s">
        <v>442</v>
      </c>
      <c r="G255" s="173" t="s">
        <v>479</v>
      </c>
      <c r="H255" s="173" t="s">
        <v>472</v>
      </c>
      <c r="I255" s="173" t="s">
        <v>472</v>
      </c>
      <c r="J255" s="174">
        <v>0</v>
      </c>
      <c r="K255" s="173"/>
    </row>
    <row r="256" spans="2:11" ht="28.8" x14ac:dyDescent="0.3">
      <c r="B256" s="170">
        <v>0</v>
      </c>
      <c r="C256" s="180" t="s">
        <v>12</v>
      </c>
      <c r="D256" s="177" t="s">
        <v>13</v>
      </c>
      <c r="E256" s="170" t="s">
        <v>451</v>
      </c>
      <c r="F256" s="170" t="s">
        <v>452</v>
      </c>
      <c r="G256" s="170" t="s">
        <v>508</v>
      </c>
      <c r="H256" s="170" t="s">
        <v>415</v>
      </c>
      <c r="I256" s="170" t="s">
        <v>472</v>
      </c>
      <c r="J256" s="171">
        <v>0.28000000000000003</v>
      </c>
      <c r="K256" s="173"/>
    </row>
    <row r="257" spans="2:11" ht="28.8" x14ac:dyDescent="0.3">
      <c r="B257" s="173">
        <v>287324</v>
      </c>
      <c r="C257" s="181" t="str">
        <f>_xlfn.XLOOKUP(B257,PLANEAMIENTO!A:A,PLANEAMIENTO!C:C)</f>
        <v>CILINDRO DE DIRECCION</v>
      </c>
      <c r="D257" s="178">
        <f>_xlfn.XLOOKUP(B257,PLANEAMIENTO!A:A,PLANEAMIENTO!D:D)</f>
        <v>24</v>
      </c>
      <c r="E257" s="173" t="s">
        <v>454</v>
      </c>
      <c r="F257" s="173" t="s">
        <v>452</v>
      </c>
      <c r="G257" s="173" t="s">
        <v>479</v>
      </c>
      <c r="H257" s="173" t="s">
        <v>401</v>
      </c>
      <c r="I257" s="173" t="s">
        <v>401</v>
      </c>
      <c r="J257" s="174">
        <v>0</v>
      </c>
      <c r="K257" s="173"/>
    </row>
    <row r="258" spans="2:11" ht="28.8" x14ac:dyDescent="0.3">
      <c r="B258" s="173">
        <v>289524</v>
      </c>
      <c r="C258" s="181" t="str">
        <f>_xlfn.XLOOKUP(B258,PLANEAMIENTO!A:A,PLANEAMIENTO!C:C)</f>
        <v>CILINDRO DE LEVANTE DE BULLDOZER</v>
      </c>
      <c r="D258" s="178" t="str">
        <f>_xlfn.XLOOKUP(B258,PLANEAMIENTO!A:A,PLANEAMIENTO!D:D)</f>
        <v>844H</v>
      </c>
      <c r="E258" s="173" t="s">
        <v>454</v>
      </c>
      <c r="F258" s="173" t="s">
        <v>452</v>
      </c>
      <c r="G258" s="173" t="s">
        <v>479</v>
      </c>
      <c r="H258" s="173" t="s">
        <v>401</v>
      </c>
      <c r="I258" s="173" t="s">
        <v>401</v>
      </c>
      <c r="J258" s="174">
        <v>0</v>
      </c>
      <c r="K258" s="173"/>
    </row>
    <row r="259" spans="2:11" ht="28.8" x14ac:dyDescent="0.3">
      <c r="B259" s="173">
        <v>291024</v>
      </c>
      <c r="C259" s="181" t="str">
        <f>_xlfn.XLOOKUP(B259,PLANEAMIENTO!A:A,PLANEAMIENTO!C:C)</f>
        <v>CILINDRO DE LEVANTE DE BULLDOZER</v>
      </c>
      <c r="D259" s="178" t="str">
        <f>_xlfn.XLOOKUP(B259,PLANEAMIENTO!A:A,PLANEAMIENTO!D:D)</f>
        <v>844H</v>
      </c>
      <c r="E259" s="173" t="s">
        <v>454</v>
      </c>
      <c r="F259" s="173" t="s">
        <v>452</v>
      </c>
      <c r="G259" s="173" t="s">
        <v>479</v>
      </c>
      <c r="H259" s="173" t="s">
        <v>401</v>
      </c>
      <c r="I259" s="173" t="s">
        <v>401</v>
      </c>
      <c r="J259" s="174">
        <v>0</v>
      </c>
      <c r="K259" s="173"/>
    </row>
    <row r="260" spans="2:11" ht="28.8" x14ac:dyDescent="0.3">
      <c r="B260" s="173">
        <v>291324</v>
      </c>
      <c r="C260" s="181" t="str">
        <f>_xlfn.XLOOKUP(B260,PLANEAMIENTO!A:A,PLANEAMIENTO!C:C)</f>
        <v>CILINDRO DE LEVANTE DE BULLDOZER</v>
      </c>
      <c r="D260" s="178" t="str">
        <f>_xlfn.XLOOKUP(B260,PLANEAMIENTO!A:A,PLANEAMIENTO!D:D)</f>
        <v>844H</v>
      </c>
      <c r="E260" s="173" t="s">
        <v>454</v>
      </c>
      <c r="F260" s="173" t="s">
        <v>452</v>
      </c>
      <c r="G260" s="173" t="s">
        <v>479</v>
      </c>
      <c r="H260" s="173" t="s">
        <v>401</v>
      </c>
      <c r="I260" s="173" t="s">
        <v>401</v>
      </c>
      <c r="J260" s="174">
        <v>0</v>
      </c>
      <c r="K260" s="173"/>
    </row>
    <row r="261" spans="2:11" ht="28.8" x14ac:dyDescent="0.3">
      <c r="B261" s="173">
        <v>286624</v>
      </c>
      <c r="C261" s="181" t="str">
        <f>_xlfn.XLOOKUP(B261,PLANEAMIENTO!A:A,PLANEAMIENTO!C:C)</f>
        <v>CILINDRO DE INCLINACION DE BULLDOZER</v>
      </c>
      <c r="D261" s="178" t="str">
        <f>_xlfn.XLOOKUP(B261,PLANEAMIENTO!A:A,PLANEAMIENTO!D:D)</f>
        <v>D11T</v>
      </c>
      <c r="E261" s="173" t="s">
        <v>454</v>
      </c>
      <c r="F261" s="173" t="s">
        <v>452</v>
      </c>
      <c r="G261" s="173" t="s">
        <v>479</v>
      </c>
      <c r="H261" s="173" t="s">
        <v>470</v>
      </c>
      <c r="I261" s="173" t="s">
        <v>470</v>
      </c>
      <c r="J261" s="174">
        <v>0</v>
      </c>
      <c r="K261" s="173"/>
    </row>
    <row r="262" spans="2:11" ht="28.8" x14ac:dyDescent="0.3">
      <c r="B262" s="173">
        <v>291224</v>
      </c>
      <c r="C262" s="181" t="str">
        <f>_xlfn.XLOOKUP(B262,PLANEAMIENTO!A:A,PLANEAMIENTO!C:C)</f>
        <v>CILINDRO DE ARTICULACION</v>
      </c>
      <c r="D262" s="178" t="str">
        <f>_xlfn.XLOOKUP(B262,PLANEAMIENTO!A:A,PLANEAMIENTO!D:D)</f>
        <v>24M</v>
      </c>
      <c r="E262" s="173" t="s">
        <v>454</v>
      </c>
      <c r="F262" s="173" t="s">
        <v>452</v>
      </c>
      <c r="G262" s="173" t="s">
        <v>479</v>
      </c>
      <c r="H262" s="173" t="s">
        <v>470</v>
      </c>
      <c r="I262" s="173" t="s">
        <v>470</v>
      </c>
      <c r="J262" s="174">
        <v>0</v>
      </c>
      <c r="K262" s="173"/>
    </row>
    <row r="263" spans="2:11" ht="28.8" x14ac:dyDescent="0.3">
      <c r="B263" s="173">
        <v>292024</v>
      </c>
      <c r="C263" s="181" t="str">
        <f>_xlfn.XLOOKUP(B263,PLANEAMIENTO!A:A,PLANEAMIENTO!C:C)</f>
        <v>CILINDRO DE INCLINACION DE BULLDOZER</v>
      </c>
      <c r="D263" s="178" t="str">
        <f>_xlfn.XLOOKUP(B263,PLANEAMIENTO!A:A,PLANEAMIENTO!D:D)</f>
        <v>D11T</v>
      </c>
      <c r="E263" s="173" t="s">
        <v>454</v>
      </c>
      <c r="F263" s="173" t="s">
        <v>452</v>
      </c>
      <c r="G263" s="173" t="s">
        <v>479</v>
      </c>
      <c r="H263" s="173" t="s">
        <v>470</v>
      </c>
      <c r="I263" s="173" t="s">
        <v>470</v>
      </c>
      <c r="J263" s="174">
        <v>0</v>
      </c>
      <c r="K263" s="173"/>
    </row>
    <row r="264" spans="2:11" ht="28.8" x14ac:dyDescent="0.3">
      <c r="B264" s="173">
        <v>292224</v>
      </c>
      <c r="C264" s="181" t="str">
        <f>_xlfn.XLOOKUP(B264,PLANEAMIENTO!A:A,PLANEAMIENTO!C:C)</f>
        <v>CILINDRO DE BLADELIFT</v>
      </c>
      <c r="D264" s="178" t="str">
        <f>_xlfn.XLOOKUP(B264,PLANEAMIENTO!A:A,PLANEAMIENTO!D:D)</f>
        <v>24M</v>
      </c>
      <c r="E264" s="173" t="s">
        <v>454</v>
      </c>
      <c r="F264" s="173" t="s">
        <v>452</v>
      </c>
      <c r="G264" s="173" t="s">
        <v>479</v>
      </c>
      <c r="H264" s="173" t="s">
        <v>470</v>
      </c>
      <c r="I264" s="173" t="s">
        <v>470</v>
      </c>
      <c r="J264" s="174">
        <v>0</v>
      </c>
      <c r="K264" s="173"/>
    </row>
    <row r="265" spans="2:11" ht="28.8" x14ac:dyDescent="0.3">
      <c r="B265" s="173">
        <v>292324</v>
      </c>
      <c r="C265" s="181" t="str">
        <f>_xlfn.XLOOKUP(B265,PLANEAMIENTO!A:A,PLANEAMIENTO!C:C)</f>
        <v>CILINDRO DE LEVANTE DE BULLDOZER</v>
      </c>
      <c r="D265" s="178" t="str">
        <f>_xlfn.XLOOKUP(B265,PLANEAMIENTO!A:A,PLANEAMIENTO!D:D)</f>
        <v>D11T</v>
      </c>
      <c r="E265" s="173" t="s">
        <v>454</v>
      </c>
      <c r="F265" s="173" t="s">
        <v>452</v>
      </c>
      <c r="G265" s="173" t="s">
        <v>479</v>
      </c>
      <c r="H265" s="173" t="s">
        <v>470</v>
      </c>
      <c r="I265" s="173" t="s">
        <v>472</v>
      </c>
      <c r="J265" s="174">
        <v>0</v>
      </c>
      <c r="K265" s="173"/>
    </row>
    <row r="266" spans="2:11" ht="28.8" x14ac:dyDescent="0.3">
      <c r="B266" s="173">
        <v>292924</v>
      </c>
      <c r="C266" s="181" t="str">
        <f>_xlfn.XLOOKUP(B266,PLANEAMIENTO!A:A,PLANEAMIENTO!C:C)</f>
        <v>CILINDRO DE STICK</v>
      </c>
      <c r="D266" s="178" t="str">
        <f>_xlfn.XLOOKUP(B266,PLANEAMIENTO!A:A,PLANEAMIENTO!D:D)</f>
        <v>390FL</v>
      </c>
      <c r="E266" s="173" t="s">
        <v>454</v>
      </c>
      <c r="F266" s="173" t="s">
        <v>452</v>
      </c>
      <c r="G266" s="173" t="s">
        <v>479</v>
      </c>
      <c r="H266" s="173" t="s">
        <v>472</v>
      </c>
      <c r="I266" s="173" t="s">
        <v>472</v>
      </c>
      <c r="J266" s="174">
        <v>0</v>
      </c>
      <c r="K266" s="173"/>
    </row>
    <row r="267" spans="2:11" ht="28.8" x14ac:dyDescent="0.3">
      <c r="B267" s="173">
        <v>293024</v>
      </c>
      <c r="C267" s="181" t="str">
        <f>_xlfn.XLOOKUP(B267,PLANEAMIENTO!A:A,PLANEAMIENTO!C:C)</f>
        <v>ACUMULADOR DE DIRECCION</v>
      </c>
      <c r="D267" s="178" t="str">
        <f>_xlfn.XLOOKUP(B267,PLANEAMIENTO!A:A,PLANEAMIENTO!D:D)</f>
        <v>797F</v>
      </c>
      <c r="E267" s="173" t="s">
        <v>454</v>
      </c>
      <c r="F267" s="173" t="s">
        <v>452</v>
      </c>
      <c r="G267" s="173" t="s">
        <v>479</v>
      </c>
      <c r="H267" s="173" t="s">
        <v>472</v>
      </c>
      <c r="I267" s="173" t="s">
        <v>472</v>
      </c>
      <c r="J267" s="174">
        <v>0</v>
      </c>
      <c r="K267" s="173"/>
    </row>
    <row r="268" spans="2:11" ht="28.8" x14ac:dyDescent="0.3">
      <c r="B268" s="170">
        <v>0</v>
      </c>
      <c r="C268" s="180" t="s">
        <v>12</v>
      </c>
      <c r="D268" s="177" t="s">
        <v>13</v>
      </c>
      <c r="E268" s="170" t="s">
        <v>455</v>
      </c>
      <c r="F268" s="169"/>
      <c r="G268" s="170" t="s">
        <v>509</v>
      </c>
      <c r="H268" s="170" t="s">
        <v>415</v>
      </c>
      <c r="I268" s="170" t="s">
        <v>470</v>
      </c>
      <c r="J268" s="171">
        <v>0</v>
      </c>
      <c r="K268" s="173"/>
    </row>
    <row r="269" spans="2:11" ht="28.8" x14ac:dyDescent="0.3">
      <c r="B269" s="173">
        <v>279624</v>
      </c>
      <c r="C269" s="181" t="str">
        <f>_xlfn.XLOOKUP(B269,PLANEAMIENTO!A:A,PLANEAMIENTO!C:C)</f>
        <v>CILINDRO DE SUSPENSION POSTERIOR</v>
      </c>
      <c r="D269" s="178" t="str">
        <f>_xlfn.XLOOKUP(B269,PLANEAMIENTO!A:A,PLANEAMIENTO!D:D)</f>
        <v>797F</v>
      </c>
      <c r="E269" s="173" t="s">
        <v>510</v>
      </c>
      <c r="F269" s="172"/>
      <c r="G269" s="173" t="s">
        <v>406</v>
      </c>
      <c r="H269" s="173" t="s">
        <v>470</v>
      </c>
      <c r="I269" s="173" t="s">
        <v>470</v>
      </c>
      <c r="J269" s="174">
        <v>0</v>
      </c>
      <c r="K269" s="173"/>
    </row>
    <row r="270" spans="2:11" ht="28.8" x14ac:dyDescent="0.3">
      <c r="B270" s="173">
        <v>292124</v>
      </c>
      <c r="C270" s="181" t="str">
        <f>_xlfn.XLOOKUP(B270,PLANEAMIENTO!A:A,PLANEAMIENTO!C:C)</f>
        <v>CILINDRO DE LEVANTE DE RIPPER</v>
      </c>
      <c r="D270" s="178">
        <f>_xlfn.XLOOKUP(B270,PLANEAMIENTO!A:A,PLANEAMIENTO!D:D)</f>
        <v>24</v>
      </c>
      <c r="E270" s="173" t="s">
        <v>457</v>
      </c>
      <c r="F270" s="172"/>
      <c r="G270" s="173" t="s">
        <v>444</v>
      </c>
      <c r="H270" s="173" t="s">
        <v>470</v>
      </c>
      <c r="I270" s="173" t="s">
        <v>470</v>
      </c>
      <c r="J270" s="174">
        <v>0.02</v>
      </c>
      <c r="K270" s="173"/>
    </row>
    <row r="271" spans="2:11" ht="28.8" x14ac:dyDescent="0.3">
      <c r="B271" s="173">
        <v>291724</v>
      </c>
      <c r="C271" s="181" t="str">
        <f>_xlfn.XLOOKUP(B271,PLANEAMIENTO!A:A,PLANEAMIENTO!C:C)</f>
        <v>RUEDA DELANTERA</v>
      </c>
      <c r="D271" s="178" t="str">
        <f>_xlfn.XLOOKUP(B271,PLANEAMIENTO!A:A,PLANEAMIENTO!D:D)</f>
        <v>930E-4SE</v>
      </c>
      <c r="E271" s="173" t="s">
        <v>457</v>
      </c>
      <c r="F271" s="172"/>
      <c r="G271" s="173" t="s">
        <v>458</v>
      </c>
      <c r="H271" s="173" t="s">
        <v>404</v>
      </c>
      <c r="I271" s="173" t="s">
        <v>408</v>
      </c>
      <c r="J271" s="174">
        <v>0.25</v>
      </c>
      <c r="K271" s="173"/>
    </row>
    <row r="272" spans="2:11" ht="28.8" x14ac:dyDescent="0.3">
      <c r="B272" s="173">
        <v>291824</v>
      </c>
      <c r="C272" s="181" t="str">
        <f>_xlfn.XLOOKUP(B272,PLANEAMIENTO!A:A,PLANEAMIENTO!C:C)</f>
        <v>CILINDRO DE SUSPENSION DELANTERA</v>
      </c>
      <c r="D272" s="178" t="str">
        <f>_xlfn.XLOOKUP(B272,PLANEAMIENTO!A:A,PLANEAMIENTO!D:D)</f>
        <v>930E-4SE</v>
      </c>
      <c r="E272" s="173" t="s">
        <v>457</v>
      </c>
      <c r="F272" s="172"/>
      <c r="G272" s="173" t="s">
        <v>458</v>
      </c>
      <c r="H272" s="173" t="s">
        <v>404</v>
      </c>
      <c r="I272" s="173" t="s">
        <v>408</v>
      </c>
      <c r="J272" s="174">
        <v>0.25</v>
      </c>
      <c r="K272" s="173"/>
    </row>
    <row r="273" spans="2:11" ht="28.8" x14ac:dyDescent="0.3">
      <c r="B273" s="170">
        <v>0</v>
      </c>
      <c r="C273" s="180" t="s">
        <v>12</v>
      </c>
      <c r="D273" s="177" t="s">
        <v>13</v>
      </c>
      <c r="E273" s="170" t="s">
        <v>45</v>
      </c>
      <c r="F273" s="169"/>
      <c r="G273" s="170" t="s">
        <v>518</v>
      </c>
      <c r="H273" s="170" t="s">
        <v>415</v>
      </c>
      <c r="I273" s="170" t="s">
        <v>519</v>
      </c>
      <c r="J273" s="171">
        <v>0.61</v>
      </c>
      <c r="K273" s="173"/>
    </row>
    <row r="274" spans="2:11" ht="28.8" x14ac:dyDescent="0.3">
      <c r="B274" s="173">
        <v>285224</v>
      </c>
      <c r="C274" s="181" t="str">
        <f>_xlfn.XLOOKUP(B274,PLANEAMIENTO!A:A,PLANEAMIENTO!C:C)</f>
        <v>CILINDRO DE INCLINACION DE BULLDOZER</v>
      </c>
      <c r="D274" s="178" t="str">
        <f>_xlfn.XLOOKUP(B274,PLANEAMIENTO!A:A,PLANEAMIENTO!D:D)</f>
        <v>D11T</v>
      </c>
      <c r="E274" s="173" t="s">
        <v>461</v>
      </c>
      <c r="F274" s="173" t="s">
        <v>462</v>
      </c>
      <c r="G274" s="173" t="s">
        <v>406</v>
      </c>
      <c r="H274" s="173" t="s">
        <v>401</v>
      </c>
      <c r="I274" s="173" t="s">
        <v>401</v>
      </c>
      <c r="J274" s="174">
        <v>0</v>
      </c>
      <c r="K274" s="173"/>
    </row>
    <row r="275" spans="2:11" ht="28.8" x14ac:dyDescent="0.3">
      <c r="B275" s="189">
        <v>285224</v>
      </c>
      <c r="C275" s="193" t="str">
        <f>_xlfn.XLOOKUP(B275,PLANEAMIENTO!A:A,PLANEAMIENTO!C:C)</f>
        <v>CILINDRO DE INCLINACION DE BULLDOZER</v>
      </c>
      <c r="D275" s="194" t="str">
        <f>_xlfn.XLOOKUP(B275,PLANEAMIENTO!A:A,PLANEAMIENTO!D:D)</f>
        <v>D11T</v>
      </c>
      <c r="E275" s="189" t="s">
        <v>463</v>
      </c>
      <c r="F275" s="189" t="s">
        <v>462</v>
      </c>
      <c r="G275" s="189" t="s">
        <v>406</v>
      </c>
      <c r="H275" s="189" t="s">
        <v>401</v>
      </c>
      <c r="I275" s="189" t="s">
        <v>401</v>
      </c>
      <c r="J275" s="191">
        <v>0</v>
      </c>
      <c r="K275" s="173"/>
    </row>
    <row r="276" spans="2:11" ht="28.8" x14ac:dyDescent="0.3">
      <c r="B276" s="173">
        <v>287024</v>
      </c>
      <c r="C276" s="181" t="str">
        <f>_xlfn.XLOOKUP(B276,PLANEAMIENTO!A:A,PLANEAMIENTO!C:C)</f>
        <v>CILINDRO DE LEVANTE DE BULLDOZER</v>
      </c>
      <c r="D276" s="178" t="str">
        <f>_xlfn.XLOOKUP(B276,PLANEAMIENTO!A:A,PLANEAMIENTO!D:D)</f>
        <v>D475</v>
      </c>
      <c r="E276" s="173" t="s">
        <v>461</v>
      </c>
      <c r="F276" s="173" t="s">
        <v>462</v>
      </c>
      <c r="G276" s="173" t="s">
        <v>406</v>
      </c>
      <c r="H276" s="173" t="s">
        <v>401</v>
      </c>
      <c r="I276" s="173" t="s">
        <v>401</v>
      </c>
      <c r="J276" s="174">
        <v>0</v>
      </c>
      <c r="K276" s="173"/>
    </row>
    <row r="277" spans="2:11" ht="28.8" x14ac:dyDescent="0.3">
      <c r="B277" s="189">
        <v>287024</v>
      </c>
      <c r="C277" s="193" t="str">
        <f>_xlfn.XLOOKUP(B277,PLANEAMIENTO!A:A,PLANEAMIENTO!C:C)</f>
        <v>CILINDRO DE LEVANTE DE BULLDOZER</v>
      </c>
      <c r="D277" s="194" t="str">
        <f>_xlfn.XLOOKUP(B277,PLANEAMIENTO!A:A,PLANEAMIENTO!D:D)</f>
        <v>D475</v>
      </c>
      <c r="E277" s="189" t="s">
        <v>463</v>
      </c>
      <c r="F277" s="189" t="s">
        <v>462</v>
      </c>
      <c r="G277" s="189" t="s">
        <v>426</v>
      </c>
      <c r="H277" s="189" t="s">
        <v>470</v>
      </c>
      <c r="I277" s="189" t="s">
        <v>470</v>
      </c>
      <c r="J277" s="191">
        <v>0</v>
      </c>
      <c r="K277" s="173"/>
    </row>
    <row r="278" spans="2:11" ht="28.8" x14ac:dyDescent="0.3">
      <c r="B278" s="173">
        <v>287324</v>
      </c>
      <c r="C278" s="181" t="str">
        <f>_xlfn.XLOOKUP(B278,PLANEAMIENTO!A:A,PLANEAMIENTO!C:C)</f>
        <v>CILINDRO DE DIRECCION</v>
      </c>
      <c r="D278" s="178">
        <f>_xlfn.XLOOKUP(B278,PLANEAMIENTO!A:A,PLANEAMIENTO!D:D)</f>
        <v>24</v>
      </c>
      <c r="E278" s="173" t="s">
        <v>461</v>
      </c>
      <c r="F278" s="172"/>
      <c r="G278" s="173" t="s">
        <v>479</v>
      </c>
      <c r="H278" s="173" t="s">
        <v>470</v>
      </c>
      <c r="I278" s="173" t="s">
        <v>470</v>
      </c>
      <c r="J278" s="174">
        <v>0</v>
      </c>
      <c r="K278" s="173"/>
    </row>
    <row r="279" spans="2:11" ht="28.8" x14ac:dyDescent="0.3">
      <c r="B279" s="189">
        <v>287324</v>
      </c>
      <c r="C279" s="193" t="str">
        <f>_xlfn.XLOOKUP(B279,PLANEAMIENTO!A:A,PLANEAMIENTO!C:C)</f>
        <v>CILINDRO DE DIRECCION</v>
      </c>
      <c r="D279" s="194">
        <f>_xlfn.XLOOKUP(B279,PLANEAMIENTO!A:A,PLANEAMIENTO!D:D)</f>
        <v>24</v>
      </c>
      <c r="E279" s="189" t="s">
        <v>463</v>
      </c>
      <c r="F279" s="188"/>
      <c r="G279" s="189" t="s">
        <v>426</v>
      </c>
      <c r="H279" s="189" t="s">
        <v>470</v>
      </c>
      <c r="I279" s="189" t="s">
        <v>470</v>
      </c>
      <c r="J279" s="191">
        <v>0</v>
      </c>
      <c r="K279" s="173"/>
    </row>
    <row r="280" spans="2:11" ht="28.8" x14ac:dyDescent="0.3">
      <c r="B280" s="173">
        <v>286624</v>
      </c>
      <c r="C280" s="181" t="str">
        <f>_xlfn.XLOOKUP(B280,PLANEAMIENTO!A:A,PLANEAMIENTO!C:C)</f>
        <v>CILINDRO DE INCLINACION DE BULLDOZER</v>
      </c>
      <c r="D280" s="178" t="str">
        <f>_xlfn.XLOOKUP(B280,PLANEAMIENTO!A:A,PLANEAMIENTO!D:D)</f>
        <v>D11T</v>
      </c>
      <c r="E280" s="173" t="s">
        <v>461</v>
      </c>
      <c r="F280" s="172"/>
      <c r="G280" s="173" t="s">
        <v>479</v>
      </c>
      <c r="H280" s="173" t="s">
        <v>467</v>
      </c>
      <c r="I280" s="173" t="s">
        <v>467</v>
      </c>
      <c r="J280" s="174">
        <v>0</v>
      </c>
      <c r="K280" s="173"/>
    </row>
    <row r="281" spans="2:11" ht="28.8" x14ac:dyDescent="0.3">
      <c r="B281" s="189">
        <v>286624</v>
      </c>
      <c r="C281" s="193" t="str">
        <f>_xlfn.XLOOKUP(B281,PLANEAMIENTO!A:A,PLANEAMIENTO!C:C)</f>
        <v>CILINDRO DE INCLINACION DE BULLDOZER</v>
      </c>
      <c r="D281" s="194" t="str">
        <f>_xlfn.XLOOKUP(B281,PLANEAMIENTO!A:A,PLANEAMIENTO!D:D)</f>
        <v>D11T</v>
      </c>
      <c r="E281" s="189" t="s">
        <v>463</v>
      </c>
      <c r="F281" s="188"/>
      <c r="G281" s="189" t="s">
        <v>426</v>
      </c>
      <c r="H281" s="189" t="s">
        <v>467</v>
      </c>
      <c r="I281" s="189" t="s">
        <v>467</v>
      </c>
      <c r="J281" s="191">
        <v>0</v>
      </c>
      <c r="K281" s="173"/>
    </row>
    <row r="282" spans="2:11" ht="28.8" x14ac:dyDescent="0.3">
      <c r="B282" s="173">
        <v>288624</v>
      </c>
      <c r="C282" s="181" t="str">
        <f>_xlfn.XLOOKUP(B282,PLANEAMIENTO!A:A,PLANEAMIENTO!C:C)</f>
        <v>CILINDRO DE BOOM</v>
      </c>
      <c r="D282" s="178" t="str">
        <f>_xlfn.XLOOKUP(B282,PLANEAMIENTO!A:A,PLANEAMIENTO!D:D)</f>
        <v>390DL</v>
      </c>
      <c r="E282" s="173" t="s">
        <v>461</v>
      </c>
      <c r="F282" s="172"/>
      <c r="G282" s="173" t="s">
        <v>479</v>
      </c>
      <c r="H282" s="173" t="s">
        <v>467</v>
      </c>
      <c r="I282" s="173" t="s">
        <v>467</v>
      </c>
      <c r="J282" s="174">
        <v>0</v>
      </c>
      <c r="K282" s="173"/>
    </row>
    <row r="283" spans="2:11" ht="28.8" x14ac:dyDescent="0.3">
      <c r="B283" s="189">
        <v>288624</v>
      </c>
      <c r="C283" s="193" t="str">
        <f>_xlfn.XLOOKUP(B283,PLANEAMIENTO!A:A,PLANEAMIENTO!C:C)</f>
        <v>CILINDRO DE BOOM</v>
      </c>
      <c r="D283" s="194" t="str">
        <f>_xlfn.XLOOKUP(B283,PLANEAMIENTO!A:A,PLANEAMIENTO!D:D)</f>
        <v>390DL</v>
      </c>
      <c r="E283" s="189" t="s">
        <v>463</v>
      </c>
      <c r="F283" s="188"/>
      <c r="G283" s="189" t="s">
        <v>426</v>
      </c>
      <c r="H283" s="189" t="s">
        <v>467</v>
      </c>
      <c r="I283" s="189" t="s">
        <v>467</v>
      </c>
      <c r="J283" s="191">
        <v>0</v>
      </c>
      <c r="K283" s="173"/>
    </row>
    <row r="284" spans="2:11" ht="28.8" x14ac:dyDescent="0.3">
      <c r="B284" s="173">
        <v>289224</v>
      </c>
      <c r="C284" s="181" t="str">
        <f>_xlfn.XLOOKUP(B284,PLANEAMIENTO!A:A,PLANEAMIENTO!C:C)</f>
        <v>CILINDRO DE DIRECCION</v>
      </c>
      <c r="D284" s="178" t="str">
        <f>_xlfn.XLOOKUP(B284,PLANEAMIENTO!A:A,PLANEAMIENTO!D:D)</f>
        <v>930E-4SE</v>
      </c>
      <c r="E284" s="173" t="s">
        <v>461</v>
      </c>
      <c r="F284" s="172"/>
      <c r="G284" s="173" t="s">
        <v>479</v>
      </c>
      <c r="H284" s="173" t="s">
        <v>476</v>
      </c>
      <c r="I284" s="173" t="s">
        <v>476</v>
      </c>
      <c r="J284" s="174">
        <v>0</v>
      </c>
      <c r="K284" s="173"/>
    </row>
    <row r="285" spans="2:11" ht="28.8" x14ac:dyDescent="0.3">
      <c r="B285" s="189">
        <v>289224</v>
      </c>
      <c r="C285" s="193" t="str">
        <f>_xlfn.XLOOKUP(B285,PLANEAMIENTO!A:A,PLANEAMIENTO!C:C)</f>
        <v>CILINDRO DE DIRECCION</v>
      </c>
      <c r="D285" s="194" t="str">
        <f>_xlfn.XLOOKUP(B285,PLANEAMIENTO!A:A,PLANEAMIENTO!D:D)</f>
        <v>930E-4SE</v>
      </c>
      <c r="E285" s="189" t="s">
        <v>463</v>
      </c>
      <c r="F285" s="188"/>
      <c r="G285" s="189" t="s">
        <v>426</v>
      </c>
      <c r="H285" s="189" t="s">
        <v>476</v>
      </c>
      <c r="I285" s="189" t="s">
        <v>476</v>
      </c>
      <c r="J285" s="191">
        <v>0</v>
      </c>
      <c r="K285" s="173"/>
    </row>
    <row r="286" spans="2:11" ht="28.8" x14ac:dyDescent="0.3">
      <c r="B286" s="173">
        <v>289324</v>
      </c>
      <c r="C286" s="181" t="str">
        <f>_xlfn.XLOOKUP(B286,PLANEAMIENTO!A:A,PLANEAMIENTO!C:C)</f>
        <v>CILINDRO DE DIRECCION</v>
      </c>
      <c r="D286" s="178" t="str">
        <f>_xlfn.XLOOKUP(B286,PLANEAMIENTO!A:A,PLANEAMIENTO!D:D)</f>
        <v>930E-4SE</v>
      </c>
      <c r="E286" s="173" t="s">
        <v>461</v>
      </c>
      <c r="F286" s="172"/>
      <c r="G286" s="173" t="s">
        <v>479</v>
      </c>
      <c r="H286" s="173" t="s">
        <v>476</v>
      </c>
      <c r="I286" s="173" t="s">
        <v>476</v>
      </c>
      <c r="J286" s="174">
        <v>0</v>
      </c>
      <c r="K286" s="173"/>
    </row>
    <row r="287" spans="2:11" ht="28.8" x14ac:dyDescent="0.3">
      <c r="B287" s="189">
        <v>289324</v>
      </c>
      <c r="C287" s="193" t="str">
        <f>_xlfn.XLOOKUP(B287,PLANEAMIENTO!A:A,PLANEAMIENTO!C:C)</f>
        <v>CILINDRO DE DIRECCION</v>
      </c>
      <c r="D287" s="194" t="str">
        <f>_xlfn.XLOOKUP(B287,PLANEAMIENTO!A:A,PLANEAMIENTO!D:D)</f>
        <v>930E-4SE</v>
      </c>
      <c r="E287" s="189" t="s">
        <v>463</v>
      </c>
      <c r="F287" s="188"/>
      <c r="G287" s="189" t="s">
        <v>426</v>
      </c>
      <c r="H287" s="189" t="s">
        <v>476</v>
      </c>
      <c r="I287" s="189" t="s">
        <v>476</v>
      </c>
      <c r="J287" s="191">
        <v>0</v>
      </c>
      <c r="K287" s="173"/>
    </row>
    <row r="288" spans="2:11" ht="28.8" x14ac:dyDescent="0.3">
      <c r="B288" s="173">
        <v>287724</v>
      </c>
      <c r="C288" s="181" t="str">
        <f>_xlfn.XLOOKUP(B288,PLANEAMIENTO!A:A,PLANEAMIENTO!C:C)</f>
        <v>CILINDRO DE JACK HYD</v>
      </c>
      <c r="D288" s="178" t="str">
        <f>_xlfn.XLOOKUP(B288,PLANEAMIENTO!A:A,PLANEAMIENTO!D:D)</f>
        <v>PITVIPER 351</v>
      </c>
      <c r="E288" s="173" t="s">
        <v>461</v>
      </c>
      <c r="F288" s="172"/>
      <c r="G288" s="173" t="s">
        <v>479</v>
      </c>
      <c r="H288" s="173" t="s">
        <v>490</v>
      </c>
      <c r="I288" s="173" t="s">
        <v>490</v>
      </c>
      <c r="J288" s="174">
        <v>0</v>
      </c>
      <c r="K288" s="173"/>
    </row>
    <row r="289" spans="2:11" ht="28.8" x14ac:dyDescent="0.3">
      <c r="B289" s="190">
        <v>287724</v>
      </c>
      <c r="C289" s="195" t="str">
        <f>_xlfn.XLOOKUP(B289,PLANEAMIENTO!A:A,PLANEAMIENTO!C:C)</f>
        <v>CILINDRO DE JACK HYD</v>
      </c>
      <c r="D289" s="196" t="str">
        <f>_xlfn.XLOOKUP(B289,PLANEAMIENTO!A:A,PLANEAMIENTO!D:D)</f>
        <v>PITVIPER 351</v>
      </c>
      <c r="E289" s="190" t="s">
        <v>463</v>
      </c>
      <c r="F289" s="190" t="s">
        <v>501</v>
      </c>
      <c r="G289" s="190" t="s">
        <v>406</v>
      </c>
      <c r="H289" s="190" t="s">
        <v>490</v>
      </c>
      <c r="I289" s="190" t="s">
        <v>490</v>
      </c>
      <c r="J289" s="192">
        <v>0</v>
      </c>
      <c r="K289" s="173"/>
    </row>
    <row r="290" spans="2:11" ht="28.8" x14ac:dyDescent="0.3">
      <c r="B290" s="173">
        <v>287824</v>
      </c>
      <c r="C290" s="181" t="str">
        <f>_xlfn.XLOOKUP(B290,PLANEAMIENTO!A:A,PLANEAMIENTO!C:C)</f>
        <v>CILINDRO DE JACK HYD</v>
      </c>
      <c r="D290" s="178" t="str">
        <f>_xlfn.XLOOKUP(B290,PLANEAMIENTO!A:A,PLANEAMIENTO!D:D)</f>
        <v>PITVIPER 351</v>
      </c>
      <c r="E290" s="173" t="s">
        <v>461</v>
      </c>
      <c r="F290" s="172"/>
      <c r="G290" s="173" t="s">
        <v>479</v>
      </c>
      <c r="H290" s="173" t="s">
        <v>490</v>
      </c>
      <c r="I290" s="173" t="s">
        <v>490</v>
      </c>
      <c r="J290" s="174">
        <v>0</v>
      </c>
      <c r="K290" s="173"/>
    </row>
    <row r="291" spans="2:11" ht="28.8" x14ac:dyDescent="0.3">
      <c r="B291" s="190">
        <v>287824</v>
      </c>
      <c r="C291" s="195" t="str">
        <f>_xlfn.XLOOKUP(B291,PLANEAMIENTO!A:A,PLANEAMIENTO!C:C)</f>
        <v>CILINDRO DE JACK HYD</v>
      </c>
      <c r="D291" s="196" t="str">
        <f>_xlfn.XLOOKUP(B291,PLANEAMIENTO!A:A,PLANEAMIENTO!D:D)</f>
        <v>PITVIPER 351</v>
      </c>
      <c r="E291" s="190" t="s">
        <v>463</v>
      </c>
      <c r="F291" s="190" t="s">
        <v>501</v>
      </c>
      <c r="G291" s="190" t="s">
        <v>406</v>
      </c>
      <c r="H291" s="190" t="s">
        <v>490</v>
      </c>
      <c r="I291" s="190" t="s">
        <v>512</v>
      </c>
      <c r="J291" s="192">
        <v>0</v>
      </c>
      <c r="K291" s="173"/>
    </row>
    <row r="292" spans="2:11" ht="28.8" x14ac:dyDescent="0.3">
      <c r="B292" s="173">
        <v>288524</v>
      </c>
      <c r="C292" s="181" t="str">
        <f>_xlfn.XLOOKUP(B292,PLANEAMIENTO!A:A,PLANEAMIENTO!C:C)</f>
        <v>CILINDRO DE LEVANTE DE TOLVA</v>
      </c>
      <c r="D292" s="178" t="str">
        <f>_xlfn.XLOOKUP(B292,PLANEAMIENTO!A:A,PLANEAMIENTO!D:D)</f>
        <v>797F</v>
      </c>
      <c r="E292" s="173" t="s">
        <v>461</v>
      </c>
      <c r="F292" s="172"/>
      <c r="G292" s="173" t="s">
        <v>479</v>
      </c>
      <c r="H292" s="173" t="s">
        <v>519</v>
      </c>
      <c r="I292" s="173" t="s">
        <v>519</v>
      </c>
      <c r="J292" s="174">
        <v>0</v>
      </c>
      <c r="K292" s="173"/>
    </row>
    <row r="293" spans="2:11" ht="28.8" x14ac:dyDescent="0.3">
      <c r="B293" s="190">
        <v>288524</v>
      </c>
      <c r="C293" s="195" t="str">
        <f>_xlfn.XLOOKUP(B293,PLANEAMIENTO!A:A,PLANEAMIENTO!C:C)</f>
        <v>CILINDRO DE LEVANTE DE TOLVA</v>
      </c>
      <c r="D293" s="196" t="str">
        <f>_xlfn.XLOOKUP(B293,PLANEAMIENTO!A:A,PLANEAMIENTO!D:D)</f>
        <v>797F</v>
      </c>
      <c r="E293" s="190" t="s">
        <v>463</v>
      </c>
      <c r="F293" s="190" t="s">
        <v>501</v>
      </c>
      <c r="G293" s="190" t="s">
        <v>406</v>
      </c>
      <c r="H293" s="190" t="s">
        <v>519</v>
      </c>
      <c r="I293" s="190" t="s">
        <v>519</v>
      </c>
      <c r="J293" s="192">
        <v>0</v>
      </c>
      <c r="K293" s="173"/>
    </row>
    <row r="294" spans="2:11" x14ac:dyDescent="0.3">
      <c r="K294" s="173"/>
    </row>
    <row r="295" spans="2:11" ht="26.4" x14ac:dyDescent="0.3">
      <c r="B295" s="168" t="s">
        <v>465</v>
      </c>
      <c r="C295" s="179" t="s">
        <v>12</v>
      </c>
      <c r="D295" s="176" t="s">
        <v>13</v>
      </c>
      <c r="E295" s="168" t="s">
        <v>391</v>
      </c>
      <c r="F295" s="168" t="s">
        <v>392</v>
      </c>
      <c r="G295" s="168" t="s">
        <v>393</v>
      </c>
      <c r="H295" s="168" t="s">
        <v>394</v>
      </c>
      <c r="I295" s="168" t="s">
        <v>395</v>
      </c>
      <c r="K295" s="173"/>
    </row>
    <row r="296" spans="2:11" ht="28.8" x14ac:dyDescent="0.3">
      <c r="B296" s="170">
        <v>0</v>
      </c>
      <c r="C296" s="180" t="s">
        <v>12</v>
      </c>
      <c r="D296" s="177" t="s">
        <v>13</v>
      </c>
      <c r="E296" s="170" t="s">
        <v>397</v>
      </c>
      <c r="F296" s="170" t="s">
        <v>398</v>
      </c>
      <c r="G296" s="170" t="s">
        <v>520</v>
      </c>
      <c r="H296" s="170" t="s">
        <v>400</v>
      </c>
      <c r="I296" s="170" t="s">
        <v>476</v>
      </c>
      <c r="K296" s="173"/>
    </row>
    <row r="297" spans="2:11" ht="28.8" x14ac:dyDescent="0.3">
      <c r="B297" s="173">
        <v>285724</v>
      </c>
      <c r="C297" s="181" t="str">
        <f>_xlfn.XLOOKUP(B297,PLANEAMIENTO!A:A,PLANEAMIENTO!C:C)</f>
        <v xml:space="preserve">CILINDRO DE LEVANTE </v>
      </c>
      <c r="D297" s="178" t="str">
        <f>_xlfn.XLOOKUP(B297,PLANEAMIENTO!A:A,PLANEAMIENTO!D:D)</f>
        <v>994F</v>
      </c>
      <c r="E297" s="173" t="s">
        <v>521</v>
      </c>
      <c r="F297" s="173" t="s">
        <v>398</v>
      </c>
      <c r="G297" s="173" t="s">
        <v>522</v>
      </c>
      <c r="H297" s="173" t="s">
        <v>470</v>
      </c>
      <c r="I297" s="173" t="s">
        <v>472</v>
      </c>
      <c r="K297" s="173"/>
    </row>
    <row r="298" spans="2:11" ht="28.8" x14ac:dyDescent="0.3">
      <c r="B298" s="173">
        <v>273924</v>
      </c>
      <c r="C298" s="181" t="str">
        <f>_xlfn.XLOOKUP(B298,PLANEAMIENTO!A:A,PLANEAMIENTO!C:C)</f>
        <v>CILINDRO DE SUSPENSION POSTERIOR</v>
      </c>
      <c r="D298" s="178" t="str">
        <f>_xlfn.XLOOKUP(B298,PLANEAMIENTO!A:A,PLANEAMIENTO!D:D)</f>
        <v>797F</v>
      </c>
      <c r="E298" s="173" t="s">
        <v>523</v>
      </c>
      <c r="F298" s="173" t="s">
        <v>398</v>
      </c>
      <c r="G298" s="173" t="s">
        <v>406</v>
      </c>
      <c r="H298" s="173" t="s">
        <v>472</v>
      </c>
      <c r="I298" s="173" t="s">
        <v>472</v>
      </c>
      <c r="K298" s="173"/>
    </row>
    <row r="299" spans="2:11" ht="28.8" x14ac:dyDescent="0.3">
      <c r="B299" s="173">
        <v>287924</v>
      </c>
      <c r="C299" s="181" t="str">
        <f>_xlfn.XLOOKUP(B299,PLANEAMIENTO!A:A,PLANEAMIENTO!C:C)</f>
        <v>CILINDRO DE STICK</v>
      </c>
      <c r="D299" s="178" t="str">
        <f>_xlfn.XLOOKUP(B299,PLANEAMIENTO!A:A,PLANEAMIENTO!D:D)</f>
        <v>390DL</v>
      </c>
      <c r="E299" s="173" t="s">
        <v>474</v>
      </c>
      <c r="F299" s="173" t="s">
        <v>398</v>
      </c>
      <c r="G299" s="173" t="s">
        <v>421</v>
      </c>
      <c r="H299" s="173" t="s">
        <v>472</v>
      </c>
      <c r="I299" s="173" t="s">
        <v>467</v>
      </c>
      <c r="K299" s="173"/>
    </row>
    <row r="300" spans="2:11" ht="28.8" x14ac:dyDescent="0.3">
      <c r="B300" s="173">
        <v>288724</v>
      </c>
      <c r="C300" s="181" t="str">
        <f>_xlfn.XLOOKUP(B300,PLANEAMIENTO!A:A,PLANEAMIENTO!C:C)</f>
        <v>CILINDRO DE BOOM</v>
      </c>
      <c r="D300" s="178" t="str">
        <f>_xlfn.XLOOKUP(B300,PLANEAMIENTO!A:A,PLANEAMIENTO!D:D)</f>
        <v>390DL</v>
      </c>
      <c r="E300" s="173" t="s">
        <v>524</v>
      </c>
      <c r="F300" s="173" t="s">
        <v>398</v>
      </c>
      <c r="G300" s="173" t="s">
        <v>417</v>
      </c>
      <c r="H300" s="173" t="s">
        <v>467</v>
      </c>
      <c r="I300" s="173" t="s">
        <v>476</v>
      </c>
      <c r="K300" s="173"/>
    </row>
    <row r="301" spans="2:11" ht="28.8" x14ac:dyDescent="0.3">
      <c r="B301" s="170">
        <v>0</v>
      </c>
      <c r="C301" s="180" t="s">
        <v>12</v>
      </c>
      <c r="D301" s="177" t="s">
        <v>13</v>
      </c>
      <c r="E301" s="170" t="s">
        <v>412</v>
      </c>
      <c r="F301" s="170" t="s">
        <v>413</v>
      </c>
      <c r="G301" s="170" t="s">
        <v>525</v>
      </c>
      <c r="H301" s="170" t="s">
        <v>415</v>
      </c>
      <c r="I301" s="170" t="s">
        <v>512</v>
      </c>
      <c r="K301" s="173"/>
    </row>
    <row r="302" spans="2:11" ht="28.8" x14ac:dyDescent="0.3">
      <c r="B302" s="173">
        <v>288324</v>
      </c>
      <c r="C302" s="181" t="str">
        <f>_xlfn.XLOOKUP(B302,PLANEAMIENTO!A:A,PLANEAMIENTO!C:C)</f>
        <v>CILINDRO DE INCLINACION DE BULLDOZER</v>
      </c>
      <c r="D302" s="178" t="str">
        <f>_xlfn.XLOOKUP(B302,PLANEAMIENTO!A:A,PLANEAMIENTO!D:D)</f>
        <v>D11T</v>
      </c>
      <c r="E302" s="173" t="s">
        <v>411</v>
      </c>
      <c r="F302" s="173" t="s">
        <v>413</v>
      </c>
      <c r="G302" s="173" t="s">
        <v>410</v>
      </c>
      <c r="H302" s="173" t="s">
        <v>470</v>
      </c>
      <c r="I302" s="173" t="s">
        <v>472</v>
      </c>
      <c r="K302" s="173"/>
    </row>
    <row r="303" spans="2:11" ht="28.8" x14ac:dyDescent="0.3">
      <c r="B303" s="173">
        <v>288424</v>
      </c>
      <c r="C303" s="181" t="str">
        <f>_xlfn.XLOOKUP(B303,PLANEAMIENTO!A:A,PLANEAMIENTO!C:C)</f>
        <v>CILINDRO DE ARTICULACION</v>
      </c>
      <c r="D303" s="178">
        <f>_xlfn.XLOOKUP(B303,PLANEAMIENTO!A:A,PLANEAMIENTO!D:D)</f>
        <v>24</v>
      </c>
      <c r="E303" s="173" t="s">
        <v>409</v>
      </c>
      <c r="F303" s="173" t="s">
        <v>413</v>
      </c>
      <c r="G303" s="173" t="s">
        <v>410</v>
      </c>
      <c r="H303" s="173" t="s">
        <v>472</v>
      </c>
      <c r="I303" s="173" t="s">
        <v>467</v>
      </c>
      <c r="K303" s="173"/>
    </row>
    <row r="304" spans="2:11" ht="28.8" x14ac:dyDescent="0.3">
      <c r="B304" s="173">
        <v>288424</v>
      </c>
      <c r="C304" s="181" t="str">
        <f>_xlfn.XLOOKUP(B304,PLANEAMIENTO!A:A,PLANEAMIENTO!C:C)</f>
        <v>CILINDRO DE ARTICULACION</v>
      </c>
      <c r="D304" s="178">
        <f>_xlfn.XLOOKUP(B304,PLANEAMIENTO!A:A,PLANEAMIENTO!D:D)</f>
        <v>24</v>
      </c>
      <c r="E304" s="173" t="s">
        <v>411</v>
      </c>
      <c r="F304" s="173" t="s">
        <v>413</v>
      </c>
      <c r="G304" s="173" t="s">
        <v>473</v>
      </c>
      <c r="H304" s="173" t="s">
        <v>467</v>
      </c>
      <c r="I304" s="173" t="s">
        <v>526</v>
      </c>
      <c r="K304" s="173"/>
    </row>
    <row r="305" spans="2:11" ht="28.8" x14ac:dyDescent="0.3">
      <c r="B305" s="173">
        <v>289624</v>
      </c>
      <c r="C305" s="181" t="str">
        <f>_xlfn.XLOOKUP(B305,PLANEAMIENTO!A:A,PLANEAMIENTO!C:C)</f>
        <v>CILINDRO DE INCLINACION DE BULLDOZER</v>
      </c>
      <c r="D305" s="178" t="str">
        <f>_xlfn.XLOOKUP(B305,PLANEAMIENTO!A:A,PLANEAMIENTO!D:D)</f>
        <v>844K</v>
      </c>
      <c r="E305" s="173" t="s">
        <v>409</v>
      </c>
      <c r="F305" s="173" t="s">
        <v>413</v>
      </c>
      <c r="G305" s="173" t="s">
        <v>410</v>
      </c>
      <c r="H305" s="173" t="s">
        <v>526</v>
      </c>
      <c r="I305" s="173" t="s">
        <v>526</v>
      </c>
      <c r="K305" s="173"/>
    </row>
    <row r="306" spans="2:11" ht="28.8" x14ac:dyDescent="0.3">
      <c r="B306" s="173">
        <v>289624</v>
      </c>
      <c r="C306" s="181" t="str">
        <f>_xlfn.XLOOKUP(B306,PLANEAMIENTO!A:A,PLANEAMIENTO!C:C)</f>
        <v>CILINDRO DE INCLINACION DE BULLDOZER</v>
      </c>
      <c r="D306" s="178" t="str">
        <f>_xlfn.XLOOKUP(B306,PLANEAMIENTO!A:A,PLANEAMIENTO!D:D)</f>
        <v>844K</v>
      </c>
      <c r="E306" s="173" t="s">
        <v>527</v>
      </c>
      <c r="F306" s="173" t="s">
        <v>413</v>
      </c>
      <c r="G306" s="173" t="s">
        <v>471</v>
      </c>
      <c r="H306" s="173" t="s">
        <v>476</v>
      </c>
      <c r="I306" s="173" t="s">
        <v>476</v>
      </c>
      <c r="K306" s="173"/>
    </row>
    <row r="307" spans="2:11" ht="28.8" x14ac:dyDescent="0.3">
      <c r="B307" s="173">
        <v>291124</v>
      </c>
      <c r="C307" s="181" t="str">
        <f>_xlfn.XLOOKUP(B307,PLANEAMIENTO!A:A,PLANEAMIENTO!C:C)</f>
        <v>CILINDRO DE INCLINACION DE BULLDOZER</v>
      </c>
      <c r="D307" s="178" t="str">
        <f>_xlfn.XLOOKUP(B307,PLANEAMIENTO!A:A,PLANEAMIENTO!D:D)</f>
        <v>844H</v>
      </c>
      <c r="E307" s="173" t="s">
        <v>409</v>
      </c>
      <c r="F307" s="173" t="s">
        <v>413</v>
      </c>
      <c r="G307" s="173" t="s">
        <v>410</v>
      </c>
      <c r="H307" s="173" t="s">
        <v>476</v>
      </c>
      <c r="I307" s="173" t="s">
        <v>490</v>
      </c>
      <c r="K307" s="173"/>
    </row>
    <row r="308" spans="2:11" ht="28.8" x14ac:dyDescent="0.3">
      <c r="B308" s="173">
        <v>289624</v>
      </c>
      <c r="C308" s="181" t="str">
        <f>_xlfn.XLOOKUP(B308,PLANEAMIENTO!A:A,PLANEAMIENTO!C:C)</f>
        <v>CILINDRO DE INCLINACION DE BULLDOZER</v>
      </c>
      <c r="D308" s="178" t="str">
        <f>_xlfn.XLOOKUP(B308,PLANEAMIENTO!A:A,PLANEAMIENTO!D:D)</f>
        <v>844K</v>
      </c>
      <c r="E308" s="173" t="s">
        <v>527</v>
      </c>
      <c r="F308" s="173" t="s">
        <v>413</v>
      </c>
      <c r="G308" s="173" t="s">
        <v>458</v>
      </c>
      <c r="H308" s="173" t="s">
        <v>490</v>
      </c>
      <c r="I308" s="173" t="s">
        <v>512</v>
      </c>
      <c r="K308" s="173"/>
    </row>
    <row r="309" spans="2:11" ht="28.8" x14ac:dyDescent="0.3">
      <c r="B309" s="170">
        <v>0</v>
      </c>
      <c r="C309" s="180" t="s">
        <v>12</v>
      </c>
      <c r="D309" s="177" t="s">
        <v>13</v>
      </c>
      <c r="E309" s="170" t="s">
        <v>422</v>
      </c>
      <c r="F309" s="170" t="s">
        <v>423</v>
      </c>
      <c r="G309" s="170" t="s">
        <v>528</v>
      </c>
      <c r="H309" s="170" t="s">
        <v>400</v>
      </c>
      <c r="I309" s="170" t="s">
        <v>476</v>
      </c>
      <c r="K309" s="173"/>
    </row>
    <row r="310" spans="2:11" ht="28.8" x14ac:dyDescent="0.3">
      <c r="B310" s="175">
        <v>286024</v>
      </c>
      <c r="C310" s="181" t="str">
        <f>_xlfn.XLOOKUP(B310,PLANEAMIENTO!A:A,PLANEAMIENTO!C:C)</f>
        <v>CILINDRO DE DIRECCION</v>
      </c>
      <c r="D310" s="178" t="str">
        <f>_xlfn.XLOOKUP(B310,PLANEAMIENTO!A:A,PLANEAMIENTO!D:D)</f>
        <v>930E-4SE</v>
      </c>
      <c r="E310" s="173" t="s">
        <v>427</v>
      </c>
      <c r="F310" s="173" t="s">
        <v>423</v>
      </c>
      <c r="G310" s="173" t="s">
        <v>417</v>
      </c>
      <c r="H310" s="173" t="s">
        <v>401</v>
      </c>
      <c r="I310" s="173" t="s">
        <v>472</v>
      </c>
      <c r="K310" s="173"/>
    </row>
    <row r="311" spans="2:11" ht="28.8" x14ac:dyDescent="0.3">
      <c r="B311" s="173">
        <v>286024</v>
      </c>
      <c r="C311" s="181" t="str">
        <f>_xlfn.XLOOKUP(B311,PLANEAMIENTO!A:A,PLANEAMIENTO!C:C)</f>
        <v>CILINDRO DE DIRECCION</v>
      </c>
      <c r="D311" s="178" t="str">
        <f>_xlfn.XLOOKUP(B311,PLANEAMIENTO!A:A,PLANEAMIENTO!D:D)</f>
        <v>930E-4SE</v>
      </c>
      <c r="E311" s="173" t="s">
        <v>477</v>
      </c>
      <c r="F311" s="173" t="s">
        <v>423</v>
      </c>
      <c r="G311" s="173" t="s">
        <v>403</v>
      </c>
      <c r="H311" s="173" t="s">
        <v>472</v>
      </c>
      <c r="I311" s="173" t="s">
        <v>472</v>
      </c>
      <c r="K311" s="173"/>
    </row>
    <row r="312" spans="2:11" ht="28.8" x14ac:dyDescent="0.3">
      <c r="B312" s="173">
        <v>285324</v>
      </c>
      <c r="C312" s="181" t="str">
        <f>_xlfn.XLOOKUP(B312,PLANEAMIENTO!A:A,PLANEAMIENTO!C:C)</f>
        <v>CILINDRO DE DIRECCION</v>
      </c>
      <c r="D312" s="178">
        <f>_xlfn.XLOOKUP(B312,PLANEAMIENTO!A:A,PLANEAMIENTO!D:D)</f>
        <v>24</v>
      </c>
      <c r="E312" s="173" t="s">
        <v>529</v>
      </c>
      <c r="F312" s="173" t="s">
        <v>423</v>
      </c>
      <c r="G312" s="173" t="s">
        <v>426</v>
      </c>
      <c r="H312" s="173" t="s">
        <v>472</v>
      </c>
      <c r="I312" s="173" t="s">
        <v>472</v>
      </c>
      <c r="K312" s="173"/>
    </row>
    <row r="313" spans="2:11" ht="28.8" x14ac:dyDescent="0.3">
      <c r="B313" s="173">
        <v>285324</v>
      </c>
      <c r="C313" s="181" t="str">
        <f>_xlfn.XLOOKUP(B313,PLANEAMIENTO!A:A,PLANEAMIENTO!C:C)</f>
        <v>CILINDRO DE DIRECCION</v>
      </c>
      <c r="D313" s="178">
        <f>_xlfn.XLOOKUP(B313,PLANEAMIENTO!A:A,PLANEAMIENTO!D:D)</f>
        <v>24</v>
      </c>
      <c r="E313" s="173" t="s">
        <v>530</v>
      </c>
      <c r="F313" s="173" t="s">
        <v>423</v>
      </c>
      <c r="G313" s="173" t="s">
        <v>479</v>
      </c>
      <c r="H313" s="173" t="s">
        <v>472</v>
      </c>
      <c r="I313" s="173" t="s">
        <v>467</v>
      </c>
      <c r="K313" s="173"/>
    </row>
    <row r="314" spans="2:11" ht="28.8" x14ac:dyDescent="0.3">
      <c r="B314" s="173">
        <v>289224</v>
      </c>
      <c r="C314" s="181" t="str">
        <f>_xlfn.XLOOKUP(B314,PLANEAMIENTO!A:A,PLANEAMIENTO!C:C)</f>
        <v>CILINDRO DE DIRECCION</v>
      </c>
      <c r="D314" s="178" t="str">
        <f>_xlfn.XLOOKUP(B314,PLANEAMIENTO!A:A,PLANEAMIENTO!D:D)</f>
        <v>930E-4SE</v>
      </c>
      <c r="E314" s="173" t="s">
        <v>506</v>
      </c>
      <c r="F314" s="173" t="s">
        <v>423</v>
      </c>
      <c r="G314" s="173" t="s">
        <v>493</v>
      </c>
      <c r="H314" s="173" t="s">
        <v>467</v>
      </c>
      <c r="I314" s="173" t="s">
        <v>467</v>
      </c>
      <c r="K314" s="173"/>
    </row>
    <row r="315" spans="2:11" ht="28.8" x14ac:dyDescent="0.3">
      <c r="B315" s="173">
        <v>289324</v>
      </c>
      <c r="C315" s="181" t="str">
        <f>_xlfn.XLOOKUP(B315,PLANEAMIENTO!A:A,PLANEAMIENTO!C:C)</f>
        <v>CILINDRO DE DIRECCION</v>
      </c>
      <c r="D315" s="178" t="str">
        <f>_xlfn.XLOOKUP(B315,PLANEAMIENTO!A:A,PLANEAMIENTO!D:D)</f>
        <v>930E-4SE</v>
      </c>
      <c r="E315" s="173" t="s">
        <v>506</v>
      </c>
      <c r="F315" s="173" t="s">
        <v>423</v>
      </c>
      <c r="G315" s="173" t="s">
        <v>493</v>
      </c>
      <c r="H315" s="173" t="s">
        <v>467</v>
      </c>
      <c r="I315" s="173" t="s">
        <v>467</v>
      </c>
      <c r="K315" s="173"/>
    </row>
    <row r="316" spans="2:11" ht="28.8" x14ac:dyDescent="0.3">
      <c r="B316" s="173">
        <v>288424</v>
      </c>
      <c r="C316" s="181" t="str">
        <f>_xlfn.XLOOKUP(B316,PLANEAMIENTO!A:A,PLANEAMIENTO!C:C)</f>
        <v>CILINDRO DE ARTICULACION</v>
      </c>
      <c r="D316" s="178">
        <f>_xlfn.XLOOKUP(B316,PLANEAMIENTO!A:A,PLANEAMIENTO!D:D)</f>
        <v>24</v>
      </c>
      <c r="E316" s="173" t="s">
        <v>477</v>
      </c>
      <c r="F316" s="173" t="s">
        <v>423</v>
      </c>
      <c r="G316" s="173" t="s">
        <v>407</v>
      </c>
      <c r="H316" s="173" t="s">
        <v>467</v>
      </c>
      <c r="I316" s="173" t="s">
        <v>467</v>
      </c>
      <c r="K316" s="173"/>
    </row>
    <row r="317" spans="2:11" ht="28.8" x14ac:dyDescent="0.3">
      <c r="B317" s="173">
        <v>289524</v>
      </c>
      <c r="C317" s="181" t="str">
        <f>_xlfn.XLOOKUP(B317,PLANEAMIENTO!A:A,PLANEAMIENTO!C:C)</f>
        <v>CILINDRO DE LEVANTE DE BULLDOZER</v>
      </c>
      <c r="D317" s="178" t="str">
        <f>_xlfn.XLOOKUP(B317,PLANEAMIENTO!A:A,PLANEAMIENTO!D:D)</f>
        <v>844H</v>
      </c>
      <c r="E317" s="173" t="s">
        <v>531</v>
      </c>
      <c r="F317" s="173" t="s">
        <v>423</v>
      </c>
      <c r="G317" s="173" t="s">
        <v>407</v>
      </c>
      <c r="H317" s="173" t="s">
        <v>467</v>
      </c>
      <c r="I317" s="173" t="s">
        <v>526</v>
      </c>
      <c r="K317" s="173"/>
    </row>
    <row r="318" spans="2:11" ht="28.8" x14ac:dyDescent="0.3">
      <c r="B318" s="173">
        <v>289524</v>
      </c>
      <c r="C318" s="181" t="str">
        <f>_xlfn.XLOOKUP(B318,PLANEAMIENTO!A:A,PLANEAMIENTO!C:C)</f>
        <v>CILINDRO DE LEVANTE DE BULLDOZER</v>
      </c>
      <c r="D318" s="178" t="str">
        <f>_xlfn.XLOOKUP(B318,PLANEAMIENTO!A:A,PLANEAMIENTO!D:D)</f>
        <v>844H</v>
      </c>
      <c r="E318" s="173" t="s">
        <v>531</v>
      </c>
      <c r="F318" s="173" t="s">
        <v>423</v>
      </c>
      <c r="G318" s="173" t="s">
        <v>407</v>
      </c>
      <c r="H318" s="173" t="s">
        <v>526</v>
      </c>
      <c r="I318" s="173" t="s">
        <v>526</v>
      </c>
      <c r="K318" s="173"/>
    </row>
    <row r="319" spans="2:11" ht="28.8" x14ac:dyDescent="0.3">
      <c r="B319" s="173">
        <v>290624</v>
      </c>
      <c r="C319" s="181" t="str">
        <f>_xlfn.XLOOKUP(B319,PLANEAMIENTO!A:A,PLANEAMIENTO!C:C)</f>
        <v>CILINDRO DE BLADETIP</v>
      </c>
      <c r="D319" s="178" t="str">
        <f>_xlfn.XLOOKUP(B319,PLANEAMIENTO!A:A,PLANEAMIENTO!D:D)</f>
        <v>24M</v>
      </c>
      <c r="E319" s="173" t="s">
        <v>531</v>
      </c>
      <c r="F319" s="173" t="s">
        <v>423</v>
      </c>
      <c r="G319" s="173" t="s">
        <v>479</v>
      </c>
      <c r="H319" s="173" t="s">
        <v>476</v>
      </c>
      <c r="I319" s="173" t="s">
        <v>476</v>
      </c>
      <c r="K319" s="173"/>
    </row>
    <row r="320" spans="2:11" ht="28.8" x14ac:dyDescent="0.3">
      <c r="B320" s="170">
        <v>0</v>
      </c>
      <c r="C320" s="180" t="s">
        <v>12</v>
      </c>
      <c r="D320" s="177" t="s">
        <v>13</v>
      </c>
      <c r="E320" s="170" t="s">
        <v>428</v>
      </c>
      <c r="F320" s="169"/>
      <c r="G320" s="170" t="s">
        <v>532</v>
      </c>
      <c r="H320" s="170" t="s">
        <v>400</v>
      </c>
      <c r="I320" s="170" t="s">
        <v>526</v>
      </c>
      <c r="K320" s="173"/>
    </row>
    <row r="321" spans="2:11" ht="28.8" x14ac:dyDescent="0.3">
      <c r="B321" s="173">
        <v>285724</v>
      </c>
      <c r="C321" s="181" t="str">
        <f>_xlfn.XLOOKUP(B321,PLANEAMIENTO!A:A,PLANEAMIENTO!C:C)</f>
        <v xml:space="preserve">CILINDRO DE LEVANTE </v>
      </c>
      <c r="D321" s="178" t="str">
        <f>_xlfn.XLOOKUP(B321,PLANEAMIENTO!A:A,PLANEAMIENTO!D:D)</f>
        <v>994F</v>
      </c>
      <c r="E321" s="173" t="s">
        <v>437</v>
      </c>
      <c r="F321" s="173" t="s">
        <v>432</v>
      </c>
      <c r="G321" s="173" t="s">
        <v>491</v>
      </c>
      <c r="H321" s="173" t="s">
        <v>472</v>
      </c>
      <c r="I321" s="173" t="s">
        <v>467</v>
      </c>
      <c r="K321" s="173"/>
    </row>
    <row r="322" spans="2:11" ht="28.8" x14ac:dyDescent="0.3">
      <c r="B322" s="173">
        <v>286024</v>
      </c>
      <c r="C322" s="181" t="str">
        <f>_xlfn.XLOOKUP(B322,PLANEAMIENTO!A:A,PLANEAMIENTO!C:C)</f>
        <v>CILINDRO DE DIRECCION</v>
      </c>
      <c r="D322" s="178" t="str">
        <f>_xlfn.XLOOKUP(B322,PLANEAMIENTO!A:A,PLANEAMIENTO!D:D)</f>
        <v>930E-4SE</v>
      </c>
      <c r="E322" s="173" t="s">
        <v>533</v>
      </c>
      <c r="F322" s="173" t="s">
        <v>432</v>
      </c>
      <c r="G322" s="173" t="s">
        <v>403</v>
      </c>
      <c r="H322" s="173" t="s">
        <v>467</v>
      </c>
      <c r="I322" s="173" t="s">
        <v>526</v>
      </c>
      <c r="K322" s="173"/>
    </row>
    <row r="323" spans="2:11" ht="28.8" x14ac:dyDescent="0.3">
      <c r="B323" s="173">
        <v>285324</v>
      </c>
      <c r="C323" s="181" t="str">
        <f>_xlfn.XLOOKUP(B323,PLANEAMIENTO!A:A,PLANEAMIENTO!C:C)</f>
        <v>CILINDRO DE DIRECCION</v>
      </c>
      <c r="D323" s="178">
        <f>_xlfn.XLOOKUP(B323,PLANEAMIENTO!A:A,PLANEAMIENTO!D:D)</f>
        <v>24</v>
      </c>
      <c r="E323" s="173" t="s">
        <v>533</v>
      </c>
      <c r="F323" s="173" t="s">
        <v>432</v>
      </c>
      <c r="G323" s="173" t="s">
        <v>403</v>
      </c>
      <c r="H323" s="173" t="s">
        <v>526</v>
      </c>
      <c r="I323" s="173" t="s">
        <v>526</v>
      </c>
      <c r="K323" s="173"/>
    </row>
    <row r="324" spans="2:11" ht="28.8" x14ac:dyDescent="0.3">
      <c r="B324" s="170">
        <v>0</v>
      </c>
      <c r="C324" s="180" t="s">
        <v>12</v>
      </c>
      <c r="D324" s="177" t="s">
        <v>13</v>
      </c>
      <c r="E324" s="170" t="s">
        <v>439</v>
      </c>
      <c r="F324" s="169"/>
      <c r="G324" s="170" t="s">
        <v>440</v>
      </c>
      <c r="H324" s="170" t="s">
        <v>400</v>
      </c>
      <c r="I324" s="170" t="s">
        <v>401</v>
      </c>
      <c r="K324" s="173"/>
    </row>
    <row r="325" spans="2:11" ht="28.8" x14ac:dyDescent="0.3">
      <c r="B325" s="173">
        <v>288724</v>
      </c>
      <c r="C325" s="181" t="str">
        <f>_xlfn.XLOOKUP(B325,PLANEAMIENTO!A:A,PLANEAMIENTO!C:C)</f>
        <v>CILINDRO DE BOOM</v>
      </c>
      <c r="D325" s="178" t="str">
        <f>_xlfn.XLOOKUP(B325,PLANEAMIENTO!A:A,PLANEAMIENTO!D:D)</f>
        <v>390DL</v>
      </c>
      <c r="E325" s="173" t="s">
        <v>447</v>
      </c>
      <c r="F325" s="173" t="s">
        <v>442</v>
      </c>
      <c r="G325" s="173" t="s">
        <v>479</v>
      </c>
      <c r="H325" s="173" t="s">
        <v>472</v>
      </c>
      <c r="I325" s="173" t="s">
        <v>472</v>
      </c>
      <c r="K325" s="173"/>
    </row>
    <row r="326" spans="2:11" ht="28.8" x14ac:dyDescent="0.3">
      <c r="B326" s="173">
        <v>289024</v>
      </c>
      <c r="C326" s="181" t="str">
        <f>_xlfn.XLOOKUP(B326,PLANEAMIENTO!A:A,PLANEAMIENTO!C:C)</f>
        <v>CILINDRO DE LEVANTE DE BULLDOZER</v>
      </c>
      <c r="D326" s="178" t="str">
        <f>_xlfn.XLOOKUP(B326,PLANEAMIENTO!A:A,PLANEAMIENTO!D:D)</f>
        <v>844H</v>
      </c>
      <c r="E326" s="173" t="s">
        <v>447</v>
      </c>
      <c r="F326" s="173" t="s">
        <v>442</v>
      </c>
      <c r="G326" s="173" t="s">
        <v>479</v>
      </c>
      <c r="H326" s="173" t="s">
        <v>472</v>
      </c>
      <c r="I326" s="173" t="s">
        <v>472</v>
      </c>
      <c r="K326" s="173"/>
    </row>
    <row r="327" spans="2:11" ht="28.8" x14ac:dyDescent="0.3">
      <c r="B327" s="173">
        <v>289624</v>
      </c>
      <c r="C327" s="181" t="str">
        <f>_xlfn.XLOOKUP(B327,PLANEAMIENTO!A:A,PLANEAMIENTO!C:C)</f>
        <v>CILINDRO DE INCLINACION DE BULLDOZER</v>
      </c>
      <c r="D327" s="178" t="str">
        <f>_xlfn.XLOOKUP(B327,PLANEAMIENTO!A:A,PLANEAMIENTO!D:D)</f>
        <v>844K</v>
      </c>
      <c r="E327" s="173" t="s">
        <v>447</v>
      </c>
      <c r="F327" s="173" t="s">
        <v>442</v>
      </c>
      <c r="G327" s="173" t="s">
        <v>479</v>
      </c>
      <c r="H327" s="173" t="s">
        <v>472</v>
      </c>
      <c r="I327" s="173" t="s">
        <v>472</v>
      </c>
      <c r="K327" s="173"/>
    </row>
    <row r="328" spans="2:11" ht="28.8" x14ac:dyDescent="0.3">
      <c r="B328" s="173">
        <v>289724</v>
      </c>
      <c r="C328" s="181" t="str">
        <f>_xlfn.XLOOKUP(B328,PLANEAMIENTO!A:A,PLANEAMIENTO!C:C)</f>
        <v>CILINDRO DE STICK</v>
      </c>
      <c r="D328" s="178" t="str">
        <f>_xlfn.XLOOKUP(B328,PLANEAMIENTO!A:A,PLANEAMIENTO!D:D)</f>
        <v>390DL</v>
      </c>
      <c r="E328" s="173" t="s">
        <v>447</v>
      </c>
      <c r="F328" s="173" t="s">
        <v>442</v>
      </c>
      <c r="G328" s="173" t="s">
        <v>479</v>
      </c>
      <c r="H328" s="173" t="s">
        <v>472</v>
      </c>
      <c r="I328" s="173" t="s">
        <v>472</v>
      </c>
      <c r="K328" s="173"/>
    </row>
    <row r="329" spans="2:11" ht="28.8" x14ac:dyDescent="0.3">
      <c r="B329" s="173">
        <v>289024</v>
      </c>
      <c r="C329" s="181" t="str">
        <f>_xlfn.XLOOKUP(B329,PLANEAMIENTO!A:A,PLANEAMIENTO!C:C)</f>
        <v>CILINDRO DE LEVANTE DE BULLDOZER</v>
      </c>
      <c r="D329" s="178" t="str">
        <f>_xlfn.XLOOKUP(B329,PLANEAMIENTO!A:A,PLANEAMIENTO!D:D)</f>
        <v>844H</v>
      </c>
      <c r="E329" s="173" t="s">
        <v>496</v>
      </c>
      <c r="F329" s="173" t="s">
        <v>442</v>
      </c>
      <c r="G329" s="173" t="s">
        <v>479</v>
      </c>
      <c r="H329" s="173" t="s">
        <v>472</v>
      </c>
      <c r="I329" s="173" t="s">
        <v>467</v>
      </c>
      <c r="K329" s="173"/>
    </row>
    <row r="330" spans="2:11" ht="28.8" x14ac:dyDescent="0.3">
      <c r="B330" s="173">
        <v>290624</v>
      </c>
      <c r="C330" s="181" t="str">
        <f>_xlfn.XLOOKUP(B330,PLANEAMIENTO!A:A,PLANEAMIENTO!C:C)</f>
        <v>CILINDRO DE BLADETIP</v>
      </c>
      <c r="D330" s="178" t="str">
        <f>_xlfn.XLOOKUP(B330,PLANEAMIENTO!A:A,PLANEAMIENTO!D:D)</f>
        <v>24M</v>
      </c>
      <c r="E330" s="173" t="s">
        <v>496</v>
      </c>
      <c r="F330" s="173" t="s">
        <v>442</v>
      </c>
      <c r="G330" s="173" t="s">
        <v>479</v>
      </c>
      <c r="H330" s="173" t="s">
        <v>467</v>
      </c>
      <c r="I330" s="173" t="s">
        <v>467</v>
      </c>
      <c r="K330" s="173"/>
    </row>
    <row r="331" spans="2:11" ht="28.8" x14ac:dyDescent="0.3">
      <c r="B331" s="173">
        <v>290724</v>
      </c>
      <c r="C331" s="181" t="str">
        <f>_xlfn.XLOOKUP(B331,PLANEAMIENTO!A:A,PLANEAMIENTO!C:C)</f>
        <v>CILINDRO DE DIRECCION</v>
      </c>
      <c r="D331" s="178" t="str">
        <f>_xlfn.XLOOKUP(B331,PLANEAMIENTO!A:A,PLANEAMIENTO!D:D)</f>
        <v>834K</v>
      </c>
      <c r="E331" s="173" t="s">
        <v>447</v>
      </c>
      <c r="F331" s="173" t="s">
        <v>442</v>
      </c>
      <c r="G331" s="173" t="s">
        <v>479</v>
      </c>
      <c r="H331" s="173" t="s">
        <v>467</v>
      </c>
      <c r="I331" s="173" t="s">
        <v>467</v>
      </c>
      <c r="K331" s="173"/>
    </row>
    <row r="332" spans="2:11" ht="28.8" x14ac:dyDescent="0.3">
      <c r="B332" s="173">
        <v>290824</v>
      </c>
      <c r="C332" s="181" t="str">
        <f>_xlfn.XLOOKUP(B332,PLANEAMIENTO!A:A,PLANEAMIENTO!C:C)</f>
        <v>CILINDRO DE DIRECCION</v>
      </c>
      <c r="D332" s="178" t="str">
        <f>_xlfn.XLOOKUP(B332,PLANEAMIENTO!A:A,PLANEAMIENTO!D:D)</f>
        <v>834K</v>
      </c>
      <c r="E332" s="173" t="s">
        <v>447</v>
      </c>
      <c r="F332" s="173" t="s">
        <v>442</v>
      </c>
      <c r="G332" s="173" t="s">
        <v>479</v>
      </c>
      <c r="H332" s="173" t="s">
        <v>467</v>
      </c>
      <c r="I332" s="173" t="s">
        <v>467</v>
      </c>
      <c r="K332" s="173"/>
    </row>
    <row r="333" spans="2:11" ht="28.8" x14ac:dyDescent="0.3">
      <c r="B333" s="173">
        <v>291224</v>
      </c>
      <c r="C333" s="181" t="str">
        <f>_xlfn.XLOOKUP(B333,PLANEAMIENTO!A:A,PLANEAMIENTO!C:C)</f>
        <v>CILINDRO DE ARTICULACION</v>
      </c>
      <c r="D333" s="178" t="str">
        <f>_xlfn.XLOOKUP(B333,PLANEAMIENTO!A:A,PLANEAMIENTO!D:D)</f>
        <v>24M</v>
      </c>
      <c r="E333" s="173" t="s">
        <v>449</v>
      </c>
      <c r="F333" s="173" t="s">
        <v>442</v>
      </c>
      <c r="G333" s="173" t="s">
        <v>479</v>
      </c>
      <c r="H333" s="173" t="s">
        <v>467</v>
      </c>
      <c r="I333" s="173" t="s">
        <v>467</v>
      </c>
      <c r="K333" s="173"/>
    </row>
    <row r="334" spans="2:11" ht="28.8" x14ac:dyDescent="0.3">
      <c r="B334" s="170">
        <v>0</v>
      </c>
      <c r="C334" s="180" t="s">
        <v>12</v>
      </c>
      <c r="D334" s="177" t="s">
        <v>13</v>
      </c>
      <c r="E334" s="170" t="s">
        <v>451</v>
      </c>
      <c r="F334" s="170" t="s">
        <v>452</v>
      </c>
      <c r="G334" s="170" t="s">
        <v>534</v>
      </c>
      <c r="H334" s="170" t="s">
        <v>415</v>
      </c>
      <c r="I334" s="170" t="s">
        <v>467</v>
      </c>
      <c r="K334" s="173"/>
    </row>
    <row r="335" spans="2:11" ht="28.8" x14ac:dyDescent="0.3">
      <c r="B335" s="173">
        <v>291224</v>
      </c>
      <c r="C335" s="181" t="str">
        <f>_xlfn.XLOOKUP(B335,PLANEAMIENTO!A:A,PLANEAMIENTO!C:C)</f>
        <v>CILINDRO DE ARTICULACION</v>
      </c>
      <c r="D335" s="178" t="str">
        <f>_xlfn.XLOOKUP(B335,PLANEAMIENTO!A:A,PLANEAMIENTO!D:D)</f>
        <v>24M</v>
      </c>
      <c r="E335" s="173" t="s">
        <v>454</v>
      </c>
      <c r="F335" s="173" t="s">
        <v>452</v>
      </c>
      <c r="G335" s="173" t="s">
        <v>479</v>
      </c>
      <c r="H335" s="173" t="s">
        <v>472</v>
      </c>
      <c r="I335" s="173" t="s">
        <v>472</v>
      </c>
      <c r="K335" s="173"/>
    </row>
    <row r="336" spans="2:11" ht="28.8" x14ac:dyDescent="0.3">
      <c r="B336" s="173">
        <v>292024</v>
      </c>
      <c r="C336" s="181" t="str">
        <f>_xlfn.XLOOKUP(B336,PLANEAMIENTO!A:A,PLANEAMIENTO!C:C)</f>
        <v>CILINDRO DE INCLINACION DE BULLDOZER</v>
      </c>
      <c r="D336" s="178" t="str">
        <f>_xlfn.XLOOKUP(B336,PLANEAMIENTO!A:A,PLANEAMIENTO!D:D)</f>
        <v>D11T</v>
      </c>
      <c r="E336" s="173" t="s">
        <v>454</v>
      </c>
      <c r="F336" s="173" t="s">
        <v>452</v>
      </c>
      <c r="G336" s="173" t="s">
        <v>479</v>
      </c>
      <c r="H336" s="173" t="s">
        <v>472</v>
      </c>
      <c r="I336" s="173" t="s">
        <v>472</v>
      </c>
      <c r="K336" s="173"/>
    </row>
    <row r="337" spans="2:11" ht="28.8" x14ac:dyDescent="0.3">
      <c r="B337" s="173">
        <v>292224</v>
      </c>
      <c r="C337" s="181" t="str">
        <f>_xlfn.XLOOKUP(B337,PLANEAMIENTO!A:A,PLANEAMIENTO!C:C)</f>
        <v>CILINDRO DE BLADELIFT</v>
      </c>
      <c r="D337" s="178" t="str">
        <f>_xlfn.XLOOKUP(B337,PLANEAMIENTO!A:A,PLANEAMIENTO!D:D)</f>
        <v>24M</v>
      </c>
      <c r="E337" s="173" t="s">
        <v>454</v>
      </c>
      <c r="F337" s="173" t="s">
        <v>452</v>
      </c>
      <c r="G337" s="173" t="s">
        <v>479</v>
      </c>
      <c r="H337" s="173" t="s">
        <v>472</v>
      </c>
      <c r="I337" s="173" t="s">
        <v>472</v>
      </c>
      <c r="K337" s="173"/>
    </row>
    <row r="338" spans="2:11" ht="28.8" x14ac:dyDescent="0.3">
      <c r="B338" s="173">
        <v>292324</v>
      </c>
      <c r="C338" s="181" t="str">
        <f>_xlfn.XLOOKUP(B338,PLANEAMIENTO!A:A,PLANEAMIENTO!C:C)</f>
        <v>CILINDRO DE LEVANTE DE BULLDOZER</v>
      </c>
      <c r="D338" s="178" t="str">
        <f>_xlfn.XLOOKUP(B338,PLANEAMIENTO!A:A,PLANEAMIENTO!D:D)</f>
        <v>D11T</v>
      </c>
      <c r="E338" s="173" t="s">
        <v>454</v>
      </c>
      <c r="F338" s="173" t="s">
        <v>452</v>
      </c>
      <c r="G338" s="173" t="s">
        <v>479</v>
      </c>
      <c r="H338" s="173" t="s">
        <v>472</v>
      </c>
      <c r="I338" s="173" t="s">
        <v>472</v>
      </c>
      <c r="K338" s="173"/>
    </row>
    <row r="339" spans="2:11" ht="28.8" x14ac:dyDescent="0.3">
      <c r="B339" s="173">
        <v>292924</v>
      </c>
      <c r="C339" s="181" t="str">
        <f>_xlfn.XLOOKUP(B339,PLANEAMIENTO!A:A,PLANEAMIENTO!C:C)</f>
        <v>CILINDRO DE STICK</v>
      </c>
      <c r="D339" s="178" t="str">
        <f>_xlfn.XLOOKUP(B339,PLANEAMIENTO!A:A,PLANEAMIENTO!D:D)</f>
        <v>390FL</v>
      </c>
      <c r="E339" s="173" t="s">
        <v>454</v>
      </c>
      <c r="F339" s="173" t="s">
        <v>452</v>
      </c>
      <c r="G339" s="173" t="s">
        <v>479</v>
      </c>
      <c r="H339" s="173" t="s">
        <v>472</v>
      </c>
      <c r="I339" s="173" t="s">
        <v>467</v>
      </c>
      <c r="K339" s="173"/>
    </row>
    <row r="340" spans="2:11" ht="28.8" x14ac:dyDescent="0.3">
      <c r="B340" s="173">
        <v>293024</v>
      </c>
      <c r="C340" s="181" t="str">
        <f>_xlfn.XLOOKUP(B340,PLANEAMIENTO!A:A,PLANEAMIENTO!C:C)</f>
        <v>ACUMULADOR DE DIRECCION</v>
      </c>
      <c r="D340" s="178" t="str">
        <f>_xlfn.XLOOKUP(B340,PLANEAMIENTO!A:A,PLANEAMIENTO!D:D)</f>
        <v>797F</v>
      </c>
      <c r="E340" s="173" t="s">
        <v>454</v>
      </c>
      <c r="F340" s="173" t="s">
        <v>452</v>
      </c>
      <c r="G340" s="173" t="s">
        <v>479</v>
      </c>
      <c r="H340" s="173" t="s">
        <v>467</v>
      </c>
      <c r="I340" s="173" t="s">
        <v>467</v>
      </c>
      <c r="K340" s="173"/>
    </row>
    <row r="341" spans="2:11" ht="28.8" x14ac:dyDescent="0.3">
      <c r="B341" s="170">
        <v>0</v>
      </c>
      <c r="C341" s="180" t="s">
        <v>12</v>
      </c>
      <c r="D341" s="177" t="s">
        <v>13</v>
      </c>
      <c r="E341" s="170" t="s">
        <v>455</v>
      </c>
      <c r="F341" s="169"/>
      <c r="G341" s="170" t="s">
        <v>509</v>
      </c>
      <c r="H341" s="170" t="s">
        <v>415</v>
      </c>
      <c r="I341" s="170" t="s">
        <v>470</v>
      </c>
      <c r="K341" s="173"/>
    </row>
    <row r="342" spans="2:11" ht="28.8" x14ac:dyDescent="0.3">
      <c r="B342" s="173">
        <v>279624</v>
      </c>
      <c r="C342" s="181" t="str">
        <f>_xlfn.XLOOKUP(B342,PLANEAMIENTO!A:A,PLANEAMIENTO!C:C)</f>
        <v>CILINDRO DE SUSPENSION POSTERIOR</v>
      </c>
      <c r="D342" s="178" t="str">
        <f>_xlfn.XLOOKUP(B342,PLANEAMIENTO!A:A,PLANEAMIENTO!D:D)</f>
        <v>797F</v>
      </c>
      <c r="E342" s="173" t="s">
        <v>510</v>
      </c>
      <c r="F342" s="172"/>
      <c r="G342" s="173" t="s">
        <v>406</v>
      </c>
      <c r="H342" s="173" t="s">
        <v>470</v>
      </c>
      <c r="I342" s="173" t="s">
        <v>470</v>
      </c>
      <c r="K342" s="173"/>
    </row>
    <row r="343" spans="2:11" ht="28.8" x14ac:dyDescent="0.3">
      <c r="B343" s="173">
        <v>292124</v>
      </c>
      <c r="C343" s="181" t="str">
        <f>_xlfn.XLOOKUP(B343,PLANEAMIENTO!A:A,PLANEAMIENTO!C:C)</f>
        <v>CILINDRO DE LEVANTE DE RIPPER</v>
      </c>
      <c r="D343" s="178">
        <f>_xlfn.XLOOKUP(B343,PLANEAMIENTO!A:A,PLANEAMIENTO!D:D)</f>
        <v>24</v>
      </c>
      <c r="E343" s="173" t="s">
        <v>457</v>
      </c>
      <c r="F343" s="172"/>
      <c r="G343" s="173" t="s">
        <v>444</v>
      </c>
      <c r="H343" s="173" t="s">
        <v>470</v>
      </c>
      <c r="I343" s="173" t="s">
        <v>470</v>
      </c>
      <c r="K343" s="173"/>
    </row>
    <row r="344" spans="2:11" ht="28.8" x14ac:dyDescent="0.3">
      <c r="B344" s="173">
        <v>291724</v>
      </c>
      <c r="C344" s="181" t="str">
        <f>_xlfn.XLOOKUP(B344,PLANEAMIENTO!A:A,PLANEAMIENTO!C:C)</f>
        <v>RUEDA DELANTERA</v>
      </c>
      <c r="D344" s="178" t="str">
        <f>_xlfn.XLOOKUP(B344,PLANEAMIENTO!A:A,PLANEAMIENTO!D:D)</f>
        <v>930E-4SE</v>
      </c>
      <c r="E344" s="173" t="s">
        <v>457</v>
      </c>
      <c r="F344" s="172"/>
      <c r="G344" s="173" t="s">
        <v>458</v>
      </c>
      <c r="H344" s="173" t="s">
        <v>404</v>
      </c>
      <c r="I344" s="173" t="s">
        <v>408</v>
      </c>
      <c r="K344" s="173"/>
    </row>
    <row r="345" spans="2:11" ht="28.8" x14ac:dyDescent="0.3">
      <c r="B345" s="173">
        <v>291824</v>
      </c>
      <c r="C345" s="181" t="str">
        <f>_xlfn.XLOOKUP(B345,PLANEAMIENTO!A:A,PLANEAMIENTO!C:C)</f>
        <v>CILINDRO DE SUSPENSION DELANTERA</v>
      </c>
      <c r="D345" s="178" t="str">
        <f>_xlfn.XLOOKUP(B345,PLANEAMIENTO!A:A,PLANEAMIENTO!D:D)</f>
        <v>930E-4SE</v>
      </c>
      <c r="E345" s="173" t="s">
        <v>457</v>
      </c>
      <c r="F345" s="172"/>
      <c r="G345" s="173" t="s">
        <v>458</v>
      </c>
      <c r="H345" s="173" t="s">
        <v>404</v>
      </c>
      <c r="I345" s="173" t="s">
        <v>408</v>
      </c>
      <c r="K345" s="173"/>
    </row>
    <row r="346" spans="2:11" ht="28.8" x14ac:dyDescent="0.3">
      <c r="B346" s="170">
        <v>0</v>
      </c>
      <c r="C346" s="180" t="s">
        <v>12</v>
      </c>
      <c r="D346" s="177" t="s">
        <v>13</v>
      </c>
      <c r="E346" s="170" t="s">
        <v>45</v>
      </c>
      <c r="F346" s="169"/>
      <c r="G346" s="170" t="s">
        <v>535</v>
      </c>
      <c r="H346" s="170" t="s">
        <v>415</v>
      </c>
      <c r="I346" s="170" t="s">
        <v>476</v>
      </c>
      <c r="K346" s="173"/>
    </row>
    <row r="347" spans="2:11" ht="28.8" x14ac:dyDescent="0.3">
      <c r="B347" s="189">
        <v>287024</v>
      </c>
      <c r="C347" s="189" t="str">
        <f>_xlfn.XLOOKUP(B347,PLANEAMIENTO!A:A,PLANEAMIENTO!C:C)</f>
        <v>CILINDRO DE LEVANTE DE BULLDOZER</v>
      </c>
      <c r="D347" s="189" t="str">
        <f>_xlfn.XLOOKUP(B347,PLANEAMIENTO!A:A,PLANEAMIENTO!D:D)</f>
        <v>D475</v>
      </c>
      <c r="E347" s="189" t="s">
        <v>463</v>
      </c>
      <c r="F347" s="189"/>
      <c r="G347" s="189" t="s">
        <v>426</v>
      </c>
      <c r="H347" s="189" t="s">
        <v>470</v>
      </c>
      <c r="I347" s="189" t="s">
        <v>470</v>
      </c>
      <c r="K347" s="173"/>
    </row>
    <row r="348" spans="2:11" ht="28.8" x14ac:dyDescent="0.3">
      <c r="B348" s="189">
        <v>285224</v>
      </c>
      <c r="C348" s="189" t="str">
        <f>_xlfn.XLOOKUP(B348,PLANEAMIENTO!A:A,PLANEAMIENTO!C:C)</f>
        <v>CILINDRO DE INCLINACION DE BULLDOZER</v>
      </c>
      <c r="D348" s="189" t="str">
        <f>_xlfn.XLOOKUP(B348,PLANEAMIENTO!A:A,PLANEAMIENTO!D:D)</f>
        <v>D11T</v>
      </c>
      <c r="E348" s="189" t="s">
        <v>463</v>
      </c>
      <c r="F348" s="189"/>
      <c r="G348" s="189" t="s">
        <v>426</v>
      </c>
      <c r="H348" s="189" t="s">
        <v>470</v>
      </c>
      <c r="I348" s="189" t="s">
        <v>470</v>
      </c>
      <c r="K348" s="173"/>
    </row>
    <row r="349" spans="2:11" ht="28.8" x14ac:dyDescent="0.3">
      <c r="B349" s="173">
        <v>287324</v>
      </c>
      <c r="C349" s="181" t="str">
        <f>_xlfn.XLOOKUP(B349,PLANEAMIENTO!A:A,PLANEAMIENTO!C:C)</f>
        <v>CILINDRO DE DIRECCION</v>
      </c>
      <c r="D349" s="178">
        <f>_xlfn.XLOOKUP(B349,PLANEAMIENTO!A:A,PLANEAMIENTO!D:D)</f>
        <v>24</v>
      </c>
      <c r="E349" s="173" t="s">
        <v>461</v>
      </c>
      <c r="F349" s="172"/>
      <c r="G349" s="173" t="s">
        <v>479</v>
      </c>
      <c r="H349" s="173" t="s">
        <v>470</v>
      </c>
      <c r="I349" s="173" t="s">
        <v>470</v>
      </c>
      <c r="K349" s="173"/>
    </row>
    <row r="350" spans="2:11" ht="28.8" x14ac:dyDescent="0.3">
      <c r="B350" s="189">
        <v>287324</v>
      </c>
      <c r="C350" s="189" t="str">
        <f>_xlfn.XLOOKUP(B350,PLANEAMIENTO!A:A,PLANEAMIENTO!C:C)</f>
        <v>CILINDRO DE DIRECCION</v>
      </c>
      <c r="D350" s="189">
        <f>_xlfn.XLOOKUP(B350,PLANEAMIENTO!A:A,PLANEAMIENTO!D:D)</f>
        <v>24</v>
      </c>
      <c r="E350" s="189" t="s">
        <v>463</v>
      </c>
      <c r="F350" s="188"/>
      <c r="G350" s="189" t="s">
        <v>426</v>
      </c>
      <c r="H350" s="189" t="s">
        <v>470</v>
      </c>
      <c r="I350" s="189" t="s">
        <v>470</v>
      </c>
      <c r="K350" s="173"/>
    </row>
    <row r="351" spans="2:11" ht="28.8" x14ac:dyDescent="0.3">
      <c r="B351" s="173">
        <v>273924</v>
      </c>
      <c r="C351" s="181" t="str">
        <f>_xlfn.XLOOKUP(B351,PLANEAMIENTO!A:A,PLANEAMIENTO!C:C)</f>
        <v>CILINDRO DE SUSPENSION POSTERIOR</v>
      </c>
      <c r="D351" s="178" t="str">
        <f>_xlfn.XLOOKUP(B351,PLANEAMIENTO!A:A,PLANEAMIENTO!D:D)</f>
        <v>797F</v>
      </c>
      <c r="E351" s="173" t="s">
        <v>461</v>
      </c>
      <c r="F351" s="172"/>
      <c r="G351" s="173" t="s">
        <v>479</v>
      </c>
      <c r="H351" s="173" t="s">
        <v>472</v>
      </c>
      <c r="I351" s="173" t="s">
        <v>472</v>
      </c>
      <c r="K351" s="173"/>
    </row>
    <row r="352" spans="2:11" ht="28.8" x14ac:dyDescent="0.3">
      <c r="B352" s="189">
        <v>273924</v>
      </c>
      <c r="C352" s="189" t="str">
        <f>_xlfn.XLOOKUP(B352,PLANEAMIENTO!A:A,PLANEAMIENTO!C:C)</f>
        <v>CILINDRO DE SUSPENSION POSTERIOR</v>
      </c>
      <c r="D352" s="189" t="str">
        <f>_xlfn.XLOOKUP(B352,PLANEAMIENTO!A:A,PLANEAMIENTO!D:D)</f>
        <v>797F</v>
      </c>
      <c r="E352" s="189" t="s">
        <v>463</v>
      </c>
      <c r="F352" s="188"/>
      <c r="G352" s="189" t="s">
        <v>426</v>
      </c>
      <c r="H352" s="189" t="s">
        <v>472</v>
      </c>
      <c r="I352" s="189" t="s">
        <v>472</v>
      </c>
      <c r="K352" s="173"/>
    </row>
    <row r="353" spans="2:11" ht="28.8" x14ac:dyDescent="0.3">
      <c r="B353" s="173">
        <v>279624</v>
      </c>
      <c r="C353" s="181" t="str">
        <f>_xlfn.XLOOKUP(B353,PLANEAMIENTO!A:A,PLANEAMIENTO!C:C)</f>
        <v>CILINDRO DE SUSPENSION POSTERIOR</v>
      </c>
      <c r="D353" s="178" t="str">
        <f>_xlfn.XLOOKUP(B353,PLANEAMIENTO!A:A,PLANEAMIENTO!D:D)</f>
        <v>797F</v>
      </c>
      <c r="E353" s="173" t="s">
        <v>536</v>
      </c>
      <c r="F353" s="172"/>
      <c r="G353" s="173" t="s">
        <v>479</v>
      </c>
      <c r="H353" s="173" t="s">
        <v>472</v>
      </c>
      <c r="I353" s="173" t="s">
        <v>472</v>
      </c>
      <c r="K353" s="173"/>
    </row>
    <row r="354" spans="2:11" ht="28.8" x14ac:dyDescent="0.3">
      <c r="B354" s="173">
        <v>279624</v>
      </c>
      <c r="C354" s="181" t="str">
        <f>_xlfn.XLOOKUP(B354,PLANEAMIENTO!A:A,PLANEAMIENTO!C:C)</f>
        <v>CILINDRO DE SUSPENSION POSTERIOR</v>
      </c>
      <c r="D354" s="178" t="str">
        <f>_xlfn.XLOOKUP(B354,PLANEAMIENTO!A:A,PLANEAMIENTO!D:D)</f>
        <v>797F</v>
      </c>
      <c r="E354" s="173" t="s">
        <v>461</v>
      </c>
      <c r="F354" s="172"/>
      <c r="G354" s="173" t="s">
        <v>479</v>
      </c>
      <c r="H354" s="173" t="s">
        <v>472</v>
      </c>
      <c r="I354" s="173" t="s">
        <v>472</v>
      </c>
      <c r="K354" s="173"/>
    </row>
    <row r="355" spans="2:11" ht="28.8" x14ac:dyDescent="0.3">
      <c r="B355" s="189">
        <v>279624</v>
      </c>
      <c r="C355" s="189" t="str">
        <f>_xlfn.XLOOKUP(B355,PLANEAMIENTO!A:A,PLANEAMIENTO!C:C)</f>
        <v>CILINDRO DE SUSPENSION POSTERIOR</v>
      </c>
      <c r="D355" s="189" t="str">
        <f>_xlfn.XLOOKUP(B355,PLANEAMIENTO!A:A,PLANEAMIENTO!D:D)</f>
        <v>797F</v>
      </c>
      <c r="E355" s="189" t="s">
        <v>463</v>
      </c>
      <c r="F355" s="188"/>
      <c r="G355" s="189" t="s">
        <v>426</v>
      </c>
      <c r="H355" s="189" t="s">
        <v>472</v>
      </c>
      <c r="I355" s="189" t="s">
        <v>467</v>
      </c>
      <c r="K355" s="173"/>
    </row>
    <row r="356" spans="2:11" ht="28.8" x14ac:dyDescent="0.3">
      <c r="B356" s="173">
        <v>273924</v>
      </c>
      <c r="C356" s="181" t="str">
        <f>_xlfn.XLOOKUP(B356,PLANEAMIENTO!A:A,PLANEAMIENTO!C:C)</f>
        <v>CILINDRO DE SUSPENSION POSTERIOR</v>
      </c>
      <c r="D356" s="178" t="str">
        <f>_xlfn.XLOOKUP(B356,PLANEAMIENTO!A:A,PLANEAMIENTO!D:D)</f>
        <v>797F</v>
      </c>
      <c r="E356" s="173" t="s">
        <v>461</v>
      </c>
      <c r="F356" s="172"/>
      <c r="G356" s="173" t="s">
        <v>479</v>
      </c>
      <c r="H356" s="173" t="s">
        <v>472</v>
      </c>
      <c r="I356" s="173" t="s">
        <v>472</v>
      </c>
      <c r="K356" s="173"/>
    </row>
    <row r="357" spans="2:11" ht="28.8" x14ac:dyDescent="0.3">
      <c r="B357" s="189">
        <v>273924</v>
      </c>
      <c r="C357" s="189" t="str">
        <f>_xlfn.XLOOKUP(B357,PLANEAMIENTO!A:A,PLANEAMIENTO!C:C)</f>
        <v>CILINDRO DE SUSPENSION POSTERIOR</v>
      </c>
      <c r="D357" s="189" t="str">
        <f>_xlfn.XLOOKUP(B357,PLANEAMIENTO!A:A,PLANEAMIENTO!D:D)</f>
        <v>797F</v>
      </c>
      <c r="E357" s="189" t="s">
        <v>463</v>
      </c>
      <c r="F357" s="188"/>
      <c r="G357" s="189" t="s">
        <v>426</v>
      </c>
      <c r="H357" s="189" t="s">
        <v>472</v>
      </c>
      <c r="I357" s="189" t="s">
        <v>467</v>
      </c>
      <c r="K357" s="173"/>
    </row>
    <row r="358" spans="2:11" ht="28.8" x14ac:dyDescent="0.3">
      <c r="B358" s="173">
        <v>288624</v>
      </c>
      <c r="C358" s="181" t="str">
        <f>_xlfn.XLOOKUP(B358,PLANEAMIENTO!A:A,PLANEAMIENTO!C:C)</f>
        <v>CILINDRO DE BOOM</v>
      </c>
      <c r="D358" s="178" t="str">
        <f>_xlfn.XLOOKUP(B358,PLANEAMIENTO!A:A,PLANEAMIENTO!D:D)</f>
        <v>390DL</v>
      </c>
      <c r="E358" s="173" t="s">
        <v>461</v>
      </c>
      <c r="F358" s="172"/>
      <c r="G358" s="173" t="s">
        <v>479</v>
      </c>
      <c r="H358" s="173" t="s">
        <v>467</v>
      </c>
      <c r="I358" s="173" t="s">
        <v>467</v>
      </c>
      <c r="K358" s="173"/>
    </row>
    <row r="359" spans="2:11" ht="28.8" x14ac:dyDescent="0.3">
      <c r="B359" s="189">
        <v>288624</v>
      </c>
      <c r="C359" s="189" t="str">
        <f>_xlfn.XLOOKUP(B359,PLANEAMIENTO!A:A,PLANEAMIENTO!C:C)</f>
        <v>CILINDRO DE BOOM</v>
      </c>
      <c r="D359" s="189" t="str">
        <f>_xlfn.XLOOKUP(B359,PLANEAMIENTO!A:A,PLANEAMIENTO!D:D)</f>
        <v>390DL</v>
      </c>
      <c r="E359" s="189" t="s">
        <v>463</v>
      </c>
      <c r="F359" s="188"/>
      <c r="G359" s="189" t="s">
        <v>426</v>
      </c>
      <c r="H359" s="189" t="s">
        <v>467</v>
      </c>
      <c r="I359" s="189" t="s">
        <v>467</v>
      </c>
      <c r="K359" s="173"/>
    </row>
    <row r="360" spans="2:11" ht="28.8" x14ac:dyDescent="0.3">
      <c r="B360" s="173">
        <v>287724</v>
      </c>
      <c r="C360" s="181" t="str">
        <f>_xlfn.XLOOKUP(B360,PLANEAMIENTO!A:A,PLANEAMIENTO!C:C)</f>
        <v>CILINDRO DE JACK HYD</v>
      </c>
      <c r="D360" s="178" t="str">
        <f>_xlfn.XLOOKUP(B360,PLANEAMIENTO!A:A,PLANEAMIENTO!D:D)</f>
        <v>PITVIPER 351</v>
      </c>
      <c r="E360" s="173" t="s">
        <v>461</v>
      </c>
      <c r="F360" s="172"/>
      <c r="G360" s="173" t="s">
        <v>479</v>
      </c>
      <c r="H360" s="173" t="s">
        <v>472</v>
      </c>
      <c r="I360" s="173" t="s">
        <v>472</v>
      </c>
      <c r="K360" s="173"/>
    </row>
    <row r="361" spans="2:11" ht="28.8" x14ac:dyDescent="0.3">
      <c r="B361" s="189">
        <v>287724</v>
      </c>
      <c r="C361" s="189" t="str">
        <f>_xlfn.XLOOKUP(B361,PLANEAMIENTO!A:A,PLANEAMIENTO!C:C)</f>
        <v>CILINDRO DE JACK HYD</v>
      </c>
      <c r="D361" s="189" t="str">
        <f>_xlfn.XLOOKUP(B361,PLANEAMIENTO!A:A,PLANEAMIENTO!D:D)</f>
        <v>PITVIPER 351</v>
      </c>
      <c r="E361" s="189" t="s">
        <v>463</v>
      </c>
      <c r="F361" s="188"/>
      <c r="G361" s="189" t="s">
        <v>406</v>
      </c>
      <c r="H361" s="189" t="s">
        <v>472</v>
      </c>
      <c r="I361" s="189" t="s">
        <v>472</v>
      </c>
      <c r="K361" s="173"/>
    </row>
    <row r="362" spans="2:11" ht="28.8" x14ac:dyDescent="0.3">
      <c r="B362" s="173">
        <v>287824</v>
      </c>
      <c r="C362" s="181" t="str">
        <f>_xlfn.XLOOKUP(B362,PLANEAMIENTO!A:A,PLANEAMIENTO!C:C)</f>
        <v>CILINDRO DE JACK HYD</v>
      </c>
      <c r="D362" s="178" t="str">
        <f>_xlfn.XLOOKUP(B362,PLANEAMIENTO!A:A,PLANEAMIENTO!D:D)</f>
        <v>PITVIPER 351</v>
      </c>
      <c r="E362" s="173" t="s">
        <v>461</v>
      </c>
      <c r="F362" s="172"/>
      <c r="G362" s="173" t="s">
        <v>479</v>
      </c>
      <c r="H362" s="173" t="s">
        <v>472</v>
      </c>
      <c r="I362" s="173" t="s">
        <v>472</v>
      </c>
      <c r="K362" s="173"/>
    </row>
    <row r="363" spans="2:11" ht="28.8" x14ac:dyDescent="0.3">
      <c r="B363" s="189">
        <v>287824</v>
      </c>
      <c r="C363" s="189" t="str">
        <f>_xlfn.XLOOKUP(B363,PLANEAMIENTO!A:A,PLANEAMIENTO!C:C)</f>
        <v>CILINDRO DE JACK HYD</v>
      </c>
      <c r="D363" s="189" t="str">
        <f>_xlfn.XLOOKUP(B363,PLANEAMIENTO!A:A,PLANEAMIENTO!D:D)</f>
        <v>PITVIPER 351</v>
      </c>
      <c r="E363" s="189" t="s">
        <v>463</v>
      </c>
      <c r="F363" s="188"/>
      <c r="G363" s="189" t="s">
        <v>406</v>
      </c>
      <c r="H363" s="189" t="s">
        <v>472</v>
      </c>
      <c r="I363" s="189" t="s">
        <v>472</v>
      </c>
      <c r="K363" s="173"/>
    </row>
    <row r="364" spans="2:11" ht="28.8" x14ac:dyDescent="0.3">
      <c r="B364" s="173">
        <v>288524</v>
      </c>
      <c r="C364" s="181" t="str">
        <f>_xlfn.XLOOKUP(B364,PLANEAMIENTO!A:A,PLANEAMIENTO!C:C)</f>
        <v>CILINDRO DE LEVANTE DE TOLVA</v>
      </c>
      <c r="D364" s="178" t="str">
        <f>_xlfn.XLOOKUP(B364,PLANEAMIENTO!A:A,PLANEAMIENTO!D:D)</f>
        <v>797F</v>
      </c>
      <c r="E364" s="173" t="s">
        <v>461</v>
      </c>
      <c r="F364" s="172"/>
      <c r="G364" s="173" t="s">
        <v>479</v>
      </c>
      <c r="H364" s="173" t="s">
        <v>467</v>
      </c>
      <c r="I364" s="173" t="s">
        <v>467</v>
      </c>
      <c r="K364" s="173"/>
    </row>
    <row r="365" spans="2:11" ht="28.8" x14ac:dyDescent="0.3">
      <c r="B365" s="189">
        <v>288524</v>
      </c>
      <c r="C365" s="189" t="str">
        <f>_xlfn.XLOOKUP(B365,PLANEAMIENTO!A:A,PLANEAMIENTO!C:C)</f>
        <v>CILINDRO DE LEVANTE DE TOLVA</v>
      </c>
      <c r="D365" s="189" t="str">
        <f>_xlfn.XLOOKUP(B365,PLANEAMIENTO!A:A,PLANEAMIENTO!D:D)</f>
        <v>797F</v>
      </c>
      <c r="E365" s="189" t="s">
        <v>463</v>
      </c>
      <c r="F365" s="188"/>
      <c r="G365" s="189" t="s">
        <v>406</v>
      </c>
      <c r="H365" s="189" t="s">
        <v>467</v>
      </c>
      <c r="I365" s="189" t="s">
        <v>467</v>
      </c>
      <c r="K365" s="173"/>
    </row>
    <row r="366" spans="2:11" ht="43.2" x14ac:dyDescent="0.3">
      <c r="B366" s="173">
        <v>289224</v>
      </c>
      <c r="C366" s="181" t="str">
        <f>_xlfn.XLOOKUP(B366,PLANEAMIENTO!A:A,PLANEAMIENTO!C:C)</f>
        <v>CILINDRO DE DIRECCION</v>
      </c>
      <c r="D366" s="178" t="str">
        <f>_xlfn.XLOOKUP(B366,PLANEAMIENTO!A:A,PLANEAMIENTO!D:D)</f>
        <v>930E-4SE</v>
      </c>
      <c r="E366" s="173" t="s">
        <v>461</v>
      </c>
      <c r="F366" s="172" t="s">
        <v>537</v>
      </c>
      <c r="G366" s="173" t="s">
        <v>479</v>
      </c>
      <c r="H366" s="173" t="s">
        <v>526</v>
      </c>
      <c r="I366" s="173" t="s">
        <v>526</v>
      </c>
      <c r="K366" s="173"/>
    </row>
    <row r="367" spans="2:11" ht="28.8" x14ac:dyDescent="0.3">
      <c r="B367" s="189">
        <v>289224</v>
      </c>
      <c r="C367" s="189" t="str">
        <f>_xlfn.XLOOKUP(B367,PLANEAMIENTO!A:A,PLANEAMIENTO!C:C)</f>
        <v>CILINDRO DE DIRECCION</v>
      </c>
      <c r="D367" s="189" t="str">
        <f>_xlfn.XLOOKUP(B367,PLANEAMIENTO!A:A,PLANEAMIENTO!D:D)</f>
        <v>930E-4SE</v>
      </c>
      <c r="E367" s="189" t="s">
        <v>463</v>
      </c>
      <c r="F367" s="188"/>
      <c r="G367" s="189" t="s">
        <v>426</v>
      </c>
      <c r="H367" s="189" t="s">
        <v>526</v>
      </c>
      <c r="I367" s="189" t="s">
        <v>526</v>
      </c>
      <c r="K367" s="173"/>
    </row>
    <row r="368" spans="2:11" ht="43.2" x14ac:dyDescent="0.3">
      <c r="B368" s="173">
        <v>289324</v>
      </c>
      <c r="C368" s="181" t="str">
        <f>_xlfn.XLOOKUP(B368,PLANEAMIENTO!A:A,PLANEAMIENTO!C:C)</f>
        <v>CILINDRO DE DIRECCION</v>
      </c>
      <c r="D368" s="178" t="str">
        <f>_xlfn.XLOOKUP(B368,PLANEAMIENTO!A:A,PLANEAMIENTO!D:D)</f>
        <v>930E-4SE</v>
      </c>
      <c r="E368" s="173" t="s">
        <v>461</v>
      </c>
      <c r="F368" s="172" t="s">
        <v>537</v>
      </c>
      <c r="G368" s="173" t="s">
        <v>479</v>
      </c>
      <c r="H368" s="173" t="s">
        <v>526</v>
      </c>
      <c r="I368" s="173" t="s">
        <v>526</v>
      </c>
      <c r="K368" s="173"/>
    </row>
    <row r="369" spans="2:11" ht="28.8" x14ac:dyDescent="0.3">
      <c r="B369" s="189">
        <v>289324</v>
      </c>
      <c r="C369" s="189" t="str">
        <f>_xlfn.XLOOKUP(B369,PLANEAMIENTO!A:A,PLANEAMIENTO!C:C)</f>
        <v>CILINDRO DE DIRECCION</v>
      </c>
      <c r="D369" s="189" t="str">
        <f>_xlfn.XLOOKUP(B369,PLANEAMIENTO!A:A,PLANEAMIENTO!D:D)</f>
        <v>930E-4SE</v>
      </c>
      <c r="E369" s="189" t="s">
        <v>463</v>
      </c>
      <c r="F369" s="188"/>
      <c r="G369" s="189" t="s">
        <v>426</v>
      </c>
      <c r="H369" s="189" t="s">
        <v>526</v>
      </c>
      <c r="I369" s="189" t="s">
        <v>476</v>
      </c>
      <c r="K369" s="173"/>
    </row>
    <row r="370" spans="2:11" x14ac:dyDescent="0.3">
      <c r="K370" s="173"/>
    </row>
    <row r="371" spans="2:11" x14ac:dyDescent="0.3">
      <c r="K371" s="173"/>
    </row>
    <row r="372" spans="2:11" ht="26.4" x14ac:dyDescent="0.3">
      <c r="B372" s="168" t="s">
        <v>465</v>
      </c>
      <c r="C372" s="168" t="s">
        <v>391</v>
      </c>
      <c r="D372" s="176" t="s">
        <v>13</v>
      </c>
      <c r="E372" s="168" t="s">
        <v>391</v>
      </c>
      <c r="F372" s="168" t="s">
        <v>392</v>
      </c>
      <c r="G372" s="168" t="s">
        <v>393</v>
      </c>
      <c r="H372" s="168" t="s">
        <v>394</v>
      </c>
      <c r="I372" s="168" t="s">
        <v>395</v>
      </c>
      <c r="J372" s="168" t="s">
        <v>538</v>
      </c>
      <c r="K372" s="173" t="s">
        <v>539</v>
      </c>
    </row>
    <row r="373" spans="2:11" x14ac:dyDescent="0.3">
      <c r="B373" s="170">
        <v>0</v>
      </c>
      <c r="C373" s="180" t="s">
        <v>12</v>
      </c>
      <c r="D373" s="177" t="s">
        <v>13</v>
      </c>
      <c r="E373" s="170" t="s">
        <v>397</v>
      </c>
      <c r="F373" s="170" t="s">
        <v>398</v>
      </c>
      <c r="G373" s="170"/>
      <c r="H373" s="170"/>
      <c r="I373" s="170"/>
      <c r="J373" s="170"/>
      <c r="K373" s="170"/>
    </row>
    <row r="374" spans="2:11" ht="28.8" x14ac:dyDescent="0.3">
      <c r="B374" s="173">
        <v>288424</v>
      </c>
      <c r="C374" s="181" t="str">
        <f>_xlfn.XLOOKUP(B374,PLANEAMIENTO!A:A,PLANEAMIENTO!C:C)</f>
        <v>CILINDRO DE ARTICULACION</v>
      </c>
      <c r="D374" s="178">
        <f>_xlfn.XLOOKUP(B374,PLANEAMIENTO!A:A,PLANEAMIENTO!D:D)</f>
        <v>24</v>
      </c>
      <c r="E374" s="173" t="s">
        <v>411</v>
      </c>
      <c r="F374" s="173" t="s">
        <v>398</v>
      </c>
      <c r="G374" s="173" t="s">
        <v>435</v>
      </c>
      <c r="H374" s="173" t="s">
        <v>467</v>
      </c>
      <c r="I374" s="173" t="s">
        <v>476</v>
      </c>
      <c r="J374" s="203">
        <v>1</v>
      </c>
      <c r="K374" s="173"/>
    </row>
    <row r="375" spans="2:11" ht="28.8" x14ac:dyDescent="0.3">
      <c r="B375" s="173">
        <v>281024</v>
      </c>
      <c r="C375" s="181" t="str">
        <f>_xlfn.XLOOKUP(B375,PLANEAMIENTO!A:A,PLANEAMIENTO!C:C)</f>
        <v>CILINDRO HIDRAULICO DE CLAM</v>
      </c>
      <c r="D375" s="178" t="str">
        <f>_xlfn.XLOOKUP(B375,PLANEAMIENTO!A:A,PLANEAMIENTO!D:D)</f>
        <v>6060FS</v>
      </c>
      <c r="E375" s="173" t="s">
        <v>540</v>
      </c>
      <c r="F375" s="173" t="s">
        <v>398</v>
      </c>
      <c r="G375" s="173" t="s">
        <v>435</v>
      </c>
      <c r="H375" s="173" t="s">
        <v>467</v>
      </c>
      <c r="I375" s="173" t="s">
        <v>476</v>
      </c>
      <c r="J375" s="203">
        <v>1</v>
      </c>
      <c r="K375" s="173"/>
    </row>
    <row r="376" spans="2:11" ht="28.8" x14ac:dyDescent="0.3">
      <c r="B376" s="170">
        <v>0</v>
      </c>
      <c r="C376" s="180" t="s">
        <v>12</v>
      </c>
      <c r="D376" s="177" t="s">
        <v>13</v>
      </c>
      <c r="E376" s="170" t="s">
        <v>412</v>
      </c>
      <c r="F376" s="170" t="s">
        <v>413</v>
      </c>
      <c r="G376" s="170"/>
      <c r="H376" s="170"/>
      <c r="I376" s="170"/>
      <c r="J376" s="170"/>
      <c r="K376" s="170"/>
    </row>
    <row r="377" spans="2:11" ht="28.8" x14ac:dyDescent="0.3">
      <c r="B377" s="173">
        <v>286024</v>
      </c>
      <c r="C377" s="181" t="str">
        <f>_xlfn.XLOOKUP(B377,PLANEAMIENTO!A:A,PLANEAMIENTO!C:C)</f>
        <v>CILINDRO DE DIRECCION</v>
      </c>
      <c r="D377" s="178" t="str">
        <f>_xlfn.XLOOKUP(B377,PLANEAMIENTO!A:A,PLANEAMIENTO!D:D)</f>
        <v>930E-4SE</v>
      </c>
      <c r="E377" s="173" t="s">
        <v>477</v>
      </c>
      <c r="F377" s="173" t="s">
        <v>413</v>
      </c>
      <c r="G377" s="173" t="s">
        <v>435</v>
      </c>
      <c r="H377" s="173" t="s">
        <v>467</v>
      </c>
      <c r="I377" s="173" t="s">
        <v>526</v>
      </c>
      <c r="J377" s="203">
        <v>1</v>
      </c>
      <c r="K377" s="173"/>
    </row>
    <row r="378" spans="2:11" ht="28.8" x14ac:dyDescent="0.3">
      <c r="B378" s="173">
        <v>288424</v>
      </c>
      <c r="C378" s="181" t="str">
        <f>_xlfn.XLOOKUP(B378,PLANEAMIENTO!A:A,PLANEAMIENTO!C:C)</f>
        <v>CILINDRO DE ARTICULACION</v>
      </c>
      <c r="D378" s="178">
        <f>_xlfn.XLOOKUP(B378,PLANEAMIENTO!A:A,PLANEAMIENTO!D:D)</f>
        <v>24</v>
      </c>
      <c r="E378" s="173" t="s">
        <v>541</v>
      </c>
      <c r="F378" s="173" t="s">
        <v>413</v>
      </c>
      <c r="G378" s="173" t="s">
        <v>435</v>
      </c>
      <c r="H378" s="173" t="s">
        <v>526</v>
      </c>
      <c r="I378" s="173" t="s">
        <v>526</v>
      </c>
      <c r="J378" s="204">
        <v>0.4</v>
      </c>
      <c r="K378" s="173"/>
    </row>
    <row r="379" spans="2:11" x14ac:dyDescent="0.3">
      <c r="B379" s="170">
        <v>0</v>
      </c>
      <c r="C379" s="180" t="s">
        <v>12</v>
      </c>
      <c r="D379" s="177" t="s">
        <v>13</v>
      </c>
      <c r="E379" s="170" t="s">
        <v>422</v>
      </c>
      <c r="F379" s="170" t="s">
        <v>423</v>
      </c>
      <c r="G379" s="170"/>
      <c r="H379" s="170"/>
      <c r="I379" s="170"/>
      <c r="J379" s="170"/>
      <c r="K379" s="170"/>
    </row>
    <row r="380" spans="2:11" ht="28.8" x14ac:dyDescent="0.3">
      <c r="B380" s="173">
        <v>289524</v>
      </c>
      <c r="C380" s="181" t="str">
        <f>_xlfn.XLOOKUP(B380,PLANEAMIENTO!A:A,PLANEAMIENTO!C:C)</f>
        <v>CILINDRO DE LEVANTE DE BULLDOZER</v>
      </c>
      <c r="D380" s="178" t="str">
        <f>_xlfn.XLOOKUP(B380,PLANEAMIENTO!A:A,PLANEAMIENTO!D:D)</f>
        <v>844H</v>
      </c>
      <c r="E380" s="173" t="s">
        <v>542</v>
      </c>
      <c r="F380" s="173" t="s">
        <v>423</v>
      </c>
      <c r="G380" s="173" t="s">
        <v>435</v>
      </c>
      <c r="H380" s="173" t="s">
        <v>467</v>
      </c>
      <c r="I380" s="173" t="s">
        <v>526</v>
      </c>
      <c r="J380" s="204">
        <v>1</v>
      </c>
      <c r="K380" s="173"/>
    </row>
    <row r="381" spans="2:11" ht="28.8" x14ac:dyDescent="0.3">
      <c r="B381" s="173">
        <v>291624</v>
      </c>
      <c r="C381" s="181" t="str">
        <f>_xlfn.XLOOKUP(B381,PLANEAMIENTO!A:A,PLANEAMIENTO!C:C)</f>
        <v>CILINDRO DE LEVANTE DE BULLDOZER</v>
      </c>
      <c r="D381" s="178" t="str">
        <f>_xlfn.XLOOKUP(B381,PLANEAMIENTO!A:A,PLANEAMIENTO!D:D)</f>
        <v>844H</v>
      </c>
      <c r="E381" s="173" t="s">
        <v>541</v>
      </c>
      <c r="F381" s="173" t="s">
        <v>423</v>
      </c>
      <c r="G381" s="173" t="s">
        <v>406</v>
      </c>
      <c r="H381" s="173" t="s">
        <v>526</v>
      </c>
      <c r="I381" s="173" t="s">
        <v>526</v>
      </c>
      <c r="J381" s="204">
        <v>0.05</v>
      </c>
      <c r="K381" s="173"/>
    </row>
    <row r="382" spans="2:11" x14ac:dyDescent="0.3">
      <c r="B382" s="170">
        <v>0</v>
      </c>
      <c r="C382" s="180" t="s">
        <v>12</v>
      </c>
      <c r="D382" s="177" t="s">
        <v>13</v>
      </c>
      <c r="E382" s="170" t="s">
        <v>485</v>
      </c>
      <c r="F382" s="170" t="s">
        <v>486</v>
      </c>
      <c r="G382" s="170"/>
      <c r="H382" s="170"/>
      <c r="I382" s="170"/>
      <c r="J382" s="170"/>
      <c r="K382" s="170"/>
    </row>
    <row r="383" spans="2:11" ht="28.8" x14ac:dyDescent="0.3">
      <c r="B383" s="173">
        <v>290924</v>
      </c>
      <c r="C383" s="181" t="str">
        <f>_xlfn.XLOOKUP(B383,PLANEAMIENTO!A:A,PLANEAMIENTO!C:C)</f>
        <v>CILINDRO DE LEVANTE DE RIPPER</v>
      </c>
      <c r="D383" s="178" t="str">
        <f>_xlfn.XLOOKUP(B383,PLANEAMIENTO!A:A,PLANEAMIENTO!D:D)</f>
        <v>D11T</v>
      </c>
      <c r="E383" s="173" t="s">
        <v>541</v>
      </c>
      <c r="F383" s="173" t="s">
        <v>486</v>
      </c>
      <c r="G383" s="173" t="s">
        <v>426</v>
      </c>
      <c r="H383" s="173" t="s">
        <v>526</v>
      </c>
      <c r="I383" s="173" t="s">
        <v>526</v>
      </c>
      <c r="J383" s="204">
        <v>1</v>
      </c>
      <c r="K383" s="173"/>
    </row>
    <row r="384" spans="2:11" ht="28.8" x14ac:dyDescent="0.3">
      <c r="B384" s="173">
        <v>290724</v>
      </c>
      <c r="C384" s="181" t="str">
        <f>_xlfn.XLOOKUP(B384,PLANEAMIENTO!A:A,PLANEAMIENTO!C:C)</f>
        <v>CILINDRO DE DIRECCION</v>
      </c>
      <c r="D384" s="178" t="str">
        <f>_xlfn.XLOOKUP(B384,PLANEAMIENTO!A:A,PLANEAMIENTO!D:D)</f>
        <v>834K</v>
      </c>
      <c r="E384" s="173" t="s">
        <v>488</v>
      </c>
      <c r="F384" s="173" t="s">
        <v>486</v>
      </c>
      <c r="G384" s="173" t="s">
        <v>426</v>
      </c>
      <c r="H384" s="173" t="s">
        <v>526</v>
      </c>
      <c r="I384" s="173" t="s">
        <v>526</v>
      </c>
      <c r="J384" s="204">
        <v>1</v>
      </c>
      <c r="K384" s="173"/>
    </row>
    <row r="385" spans="2:11" ht="28.8" x14ac:dyDescent="0.3">
      <c r="B385" s="173">
        <v>290824</v>
      </c>
      <c r="C385" s="181" t="str">
        <f>_xlfn.XLOOKUP(B385,PLANEAMIENTO!A:A,PLANEAMIENTO!C:C)</f>
        <v>CILINDRO DE DIRECCION</v>
      </c>
      <c r="D385" s="178" t="str">
        <f>_xlfn.XLOOKUP(B385,PLANEAMIENTO!A:A,PLANEAMIENTO!D:D)</f>
        <v>834K</v>
      </c>
      <c r="E385" s="173" t="s">
        <v>488</v>
      </c>
      <c r="F385" s="173" t="s">
        <v>486</v>
      </c>
      <c r="G385" s="173" t="s">
        <v>426</v>
      </c>
      <c r="H385" s="173" t="s">
        <v>526</v>
      </c>
      <c r="I385" s="173" t="s">
        <v>476</v>
      </c>
      <c r="J385" s="204">
        <v>1</v>
      </c>
      <c r="K385" s="173"/>
    </row>
    <row r="386" spans="2:11" ht="28.8" x14ac:dyDescent="0.3">
      <c r="B386" s="173">
        <v>292624</v>
      </c>
      <c r="C386" s="181" t="str">
        <f>_xlfn.XLOOKUP(B386,PLANEAMIENTO!A:A,PLANEAMIENTO!C:C)</f>
        <v>CILINDRO DE DIRECCION</v>
      </c>
      <c r="D386" s="178" t="str">
        <f>_xlfn.XLOOKUP(B386,PLANEAMIENTO!A:A,PLANEAMIENTO!D:D)</f>
        <v>930E-4SE</v>
      </c>
      <c r="E386" s="173" t="s">
        <v>488</v>
      </c>
      <c r="F386" s="173" t="s">
        <v>486</v>
      </c>
      <c r="G386" s="173" t="s">
        <v>426</v>
      </c>
      <c r="H386" s="173" t="s">
        <v>526</v>
      </c>
      <c r="I386" s="173" t="s">
        <v>476</v>
      </c>
      <c r="J386" s="204">
        <v>1</v>
      </c>
      <c r="K386" s="173"/>
    </row>
    <row r="387" spans="2:11" x14ac:dyDescent="0.3">
      <c r="B387" s="170">
        <v>0</v>
      </c>
      <c r="C387" s="180" t="s">
        <v>12</v>
      </c>
      <c r="D387" s="177" t="s">
        <v>13</v>
      </c>
      <c r="E387" s="170" t="s">
        <v>428</v>
      </c>
      <c r="F387" s="169"/>
      <c r="G387" s="170"/>
      <c r="H387" s="170"/>
      <c r="I387" s="170"/>
      <c r="J387" s="170"/>
      <c r="K387" s="170"/>
    </row>
    <row r="388" spans="2:11" ht="28.8" x14ac:dyDescent="0.3">
      <c r="B388" s="173">
        <v>293124</v>
      </c>
      <c r="C388" s="181" t="str">
        <f>_xlfn.XLOOKUP(B388,PLANEAMIENTO!A:A,PLANEAMIENTO!C:C)</f>
        <v>CILINDRO DE DIRECCION</v>
      </c>
      <c r="D388" s="178" t="str">
        <f>_xlfn.XLOOKUP(B388,PLANEAMIENTO!A:A,PLANEAMIENTO!D:D)</f>
        <v>844K</v>
      </c>
      <c r="E388" s="173" t="s">
        <v>449</v>
      </c>
      <c r="F388" s="173" t="s">
        <v>432</v>
      </c>
      <c r="G388" s="173" t="s">
        <v>479</v>
      </c>
      <c r="H388" s="173" t="s">
        <v>526</v>
      </c>
      <c r="I388" s="173" t="s">
        <v>526</v>
      </c>
      <c r="J388" s="204">
        <v>1</v>
      </c>
      <c r="K388" s="173"/>
    </row>
    <row r="389" spans="2:11" ht="28.8" x14ac:dyDescent="0.3">
      <c r="B389" s="173">
        <v>291224</v>
      </c>
      <c r="C389" s="181" t="str">
        <f>_xlfn.XLOOKUP(B389,PLANEAMIENTO!A:A,PLANEAMIENTO!C:C)</f>
        <v>CILINDRO DE ARTICULACION</v>
      </c>
      <c r="D389" s="178" t="str">
        <f>_xlfn.XLOOKUP(B389,PLANEAMIENTO!A:A,PLANEAMIENTO!D:D)</f>
        <v>24M</v>
      </c>
      <c r="E389" s="173" t="s">
        <v>449</v>
      </c>
      <c r="F389" s="173" t="s">
        <v>432</v>
      </c>
      <c r="G389" s="173" t="s">
        <v>479</v>
      </c>
      <c r="H389" s="173" t="s">
        <v>526</v>
      </c>
      <c r="I389" s="173" t="s">
        <v>526</v>
      </c>
      <c r="J389" s="204">
        <v>1</v>
      </c>
      <c r="K389" s="173"/>
    </row>
    <row r="390" spans="2:11" ht="28.8" x14ac:dyDescent="0.3">
      <c r="B390" s="173">
        <v>292224</v>
      </c>
      <c r="C390" s="181" t="str">
        <f>_xlfn.XLOOKUP(B390,PLANEAMIENTO!A:A,PLANEAMIENTO!C:C)</f>
        <v>CILINDRO DE BLADELIFT</v>
      </c>
      <c r="D390" s="178" t="str">
        <f>_xlfn.XLOOKUP(B390,PLANEAMIENTO!A:A,PLANEAMIENTO!D:D)</f>
        <v>24M</v>
      </c>
      <c r="E390" s="173" t="s">
        <v>543</v>
      </c>
      <c r="F390" s="173" t="s">
        <v>432</v>
      </c>
      <c r="G390" s="173" t="s">
        <v>479</v>
      </c>
      <c r="H390" s="173" t="s">
        <v>526</v>
      </c>
      <c r="I390" s="173" t="s">
        <v>526</v>
      </c>
      <c r="J390" s="204">
        <v>1</v>
      </c>
      <c r="K390" s="173"/>
    </row>
    <row r="391" spans="2:11" ht="28.8" x14ac:dyDescent="0.3">
      <c r="B391" s="173">
        <v>290624</v>
      </c>
      <c r="C391" s="181" t="str">
        <f>_xlfn.XLOOKUP(B391,PLANEAMIENTO!A:A,PLANEAMIENTO!C:C)</f>
        <v>CILINDRO DE BLADETIP</v>
      </c>
      <c r="D391" s="178" t="str">
        <f>_xlfn.XLOOKUP(B391,PLANEAMIENTO!A:A,PLANEAMIENTO!D:D)</f>
        <v>24M</v>
      </c>
      <c r="E391" s="173" t="s">
        <v>449</v>
      </c>
      <c r="F391" s="173" t="s">
        <v>432</v>
      </c>
      <c r="G391" s="173" t="s">
        <v>479</v>
      </c>
      <c r="H391" s="173" t="s">
        <v>526</v>
      </c>
      <c r="I391" s="173" t="s">
        <v>526</v>
      </c>
      <c r="J391" s="204">
        <v>1</v>
      </c>
      <c r="K391" s="173"/>
    </row>
    <row r="392" spans="2:11" ht="28.8" x14ac:dyDescent="0.3">
      <c r="B392" s="170">
        <v>0</v>
      </c>
      <c r="C392" s="180" t="s">
        <v>12</v>
      </c>
      <c r="D392" s="177" t="s">
        <v>13</v>
      </c>
      <c r="E392" s="170" t="s">
        <v>451</v>
      </c>
      <c r="F392" s="170" t="s">
        <v>452</v>
      </c>
      <c r="G392" s="170"/>
      <c r="H392" s="170"/>
      <c r="I392" s="170"/>
      <c r="J392" s="170"/>
      <c r="K392" s="170"/>
    </row>
    <row r="393" spans="2:11" ht="28.8" x14ac:dyDescent="0.3">
      <c r="B393" s="173">
        <v>293324</v>
      </c>
      <c r="C393" s="181" t="str">
        <f>_xlfn.XLOOKUP(B393,PLANEAMIENTO!A:A,PLANEAMIENTO!C:C)</f>
        <v>CILINDRO DE DIRECCION</v>
      </c>
      <c r="D393" s="178" t="str">
        <f>_xlfn.XLOOKUP(B393,PLANEAMIENTO!A:A,PLANEAMIENTO!D:D)</f>
        <v>930E-4SE</v>
      </c>
      <c r="E393" s="173" t="s">
        <v>454</v>
      </c>
      <c r="F393" s="173" t="s">
        <v>452</v>
      </c>
      <c r="G393" s="173" t="s">
        <v>479</v>
      </c>
      <c r="H393" s="173" t="s">
        <v>526</v>
      </c>
      <c r="I393" s="173" t="s">
        <v>526</v>
      </c>
      <c r="J393" s="204">
        <v>1</v>
      </c>
      <c r="K393" s="173"/>
    </row>
    <row r="394" spans="2:11" ht="28.8" x14ac:dyDescent="0.3">
      <c r="B394" s="173">
        <v>292924</v>
      </c>
      <c r="C394" s="181" t="str">
        <f>_xlfn.XLOOKUP(B394,PLANEAMIENTO!A:A,PLANEAMIENTO!C:C)</f>
        <v>CILINDRO DE STICK</v>
      </c>
      <c r="D394" s="178" t="str">
        <f>_xlfn.XLOOKUP(B394,PLANEAMIENTO!A:A,PLANEAMIENTO!D:D)</f>
        <v>390FL</v>
      </c>
      <c r="E394" s="173" t="s">
        <v>454</v>
      </c>
      <c r="F394" s="173" t="s">
        <v>452</v>
      </c>
      <c r="G394" s="173" t="s">
        <v>479</v>
      </c>
      <c r="H394" s="173" t="s">
        <v>526</v>
      </c>
      <c r="I394" s="173" t="s">
        <v>526</v>
      </c>
      <c r="J394" s="204">
        <v>1</v>
      </c>
      <c r="K394" s="173"/>
    </row>
    <row r="395" spans="2:11" ht="28.8" x14ac:dyDescent="0.3">
      <c r="B395" s="173">
        <v>295624</v>
      </c>
      <c r="C395" s="181" t="str">
        <f>_xlfn.XLOOKUP(B395,PLANEAMIENTO!A:A,PLANEAMIENTO!C:C)</f>
        <v>CILINDRO DE LEVANTE DE MASTIL</v>
      </c>
      <c r="D395" s="178" t="str">
        <f>_xlfn.XLOOKUP(B395,PLANEAMIENTO!A:A,PLANEAMIENTO!D:D)</f>
        <v>GENERICO</v>
      </c>
      <c r="E395" s="173" t="s">
        <v>454</v>
      </c>
      <c r="F395" s="173" t="s">
        <v>452</v>
      </c>
      <c r="G395" s="173" t="s">
        <v>479</v>
      </c>
      <c r="H395" s="173" t="s">
        <v>526</v>
      </c>
      <c r="I395" s="173" t="s">
        <v>526</v>
      </c>
      <c r="J395" s="204">
        <v>1</v>
      </c>
      <c r="K395" s="173"/>
    </row>
    <row r="396" spans="2:11" ht="28.8" x14ac:dyDescent="0.3">
      <c r="B396" s="173">
        <v>295724</v>
      </c>
      <c r="C396" s="181" t="str">
        <f>_xlfn.XLOOKUP(B396,PLANEAMIENTO!A:A,PLANEAMIENTO!C:C)</f>
        <v>CILINDRO DE LEVANTE DE MASTIL</v>
      </c>
      <c r="D396" s="178" t="str">
        <f>_xlfn.XLOOKUP(B396,PLANEAMIENTO!A:A,PLANEAMIENTO!D:D)</f>
        <v>GENERICO</v>
      </c>
      <c r="E396" s="173" t="s">
        <v>454</v>
      </c>
      <c r="F396" s="173" t="s">
        <v>452</v>
      </c>
      <c r="G396" s="173" t="s">
        <v>479</v>
      </c>
      <c r="H396" s="173" t="s">
        <v>476</v>
      </c>
      <c r="I396" s="173" t="s">
        <v>476</v>
      </c>
      <c r="J396" s="204">
        <v>1</v>
      </c>
      <c r="K396" s="173"/>
    </row>
    <row r="397" spans="2:11" ht="28.8" x14ac:dyDescent="0.3">
      <c r="B397" s="173">
        <v>292024</v>
      </c>
      <c r="C397" s="181" t="str">
        <f>_xlfn.XLOOKUP(B397,PLANEAMIENTO!A:A,PLANEAMIENTO!C:C)</f>
        <v>CILINDRO DE INCLINACION DE BULLDOZER</v>
      </c>
      <c r="D397" s="178" t="str">
        <f>_xlfn.XLOOKUP(B397,PLANEAMIENTO!A:A,PLANEAMIENTO!D:D)</f>
        <v>D11T</v>
      </c>
      <c r="E397" s="173" t="s">
        <v>454</v>
      </c>
      <c r="F397" s="173" t="s">
        <v>452</v>
      </c>
      <c r="G397" s="173" t="s">
        <v>479</v>
      </c>
      <c r="H397" s="173" t="s">
        <v>526</v>
      </c>
      <c r="I397" s="173" t="s">
        <v>526</v>
      </c>
      <c r="J397" s="204">
        <v>0.7</v>
      </c>
      <c r="K397" s="173"/>
    </row>
    <row r="398" spans="2:11" x14ac:dyDescent="0.3">
      <c r="B398" s="170">
        <v>0</v>
      </c>
      <c r="C398" s="180" t="s">
        <v>12</v>
      </c>
      <c r="D398" s="177" t="s">
        <v>13</v>
      </c>
      <c r="E398" s="170" t="s">
        <v>455</v>
      </c>
      <c r="F398" s="169"/>
      <c r="G398" s="170"/>
      <c r="H398" s="170"/>
      <c r="I398" s="170"/>
      <c r="J398" s="170"/>
      <c r="K398" s="170"/>
    </row>
    <row r="399" spans="2:11" ht="28.8" x14ac:dyDescent="0.3">
      <c r="B399" s="173">
        <v>296324</v>
      </c>
      <c r="C399" s="181" t="str">
        <f>_xlfn.XLOOKUP(B399,PLANEAMIENTO!A:A,PLANEAMIENTO!C:C)</f>
        <v>CILINDRO DE LEVANTE DE TOLVA</v>
      </c>
      <c r="D399" s="178">
        <f>_xlfn.XLOOKUP(B399,PLANEAMIENTO!A:A,PLANEAMIENTO!D:D)</f>
        <v>744561135</v>
      </c>
      <c r="E399" s="173" t="s">
        <v>544</v>
      </c>
      <c r="F399" s="172" t="s">
        <v>545</v>
      </c>
      <c r="G399" s="173"/>
      <c r="H399" s="173" t="s">
        <v>470</v>
      </c>
      <c r="I399" s="173" t="s">
        <v>470</v>
      </c>
      <c r="J399" s="204">
        <v>1</v>
      </c>
      <c r="K399" s="173"/>
    </row>
    <row r="400" spans="2:11" ht="28.8" x14ac:dyDescent="0.3">
      <c r="B400" s="173">
        <v>294424</v>
      </c>
      <c r="C400" s="181" t="str">
        <f>_xlfn.XLOOKUP(B400,PLANEAMIENTO!A:A,PLANEAMIENTO!C:C)</f>
        <v>CILINDRO HIDRAULICO</v>
      </c>
      <c r="D400" s="178" t="str">
        <f>_xlfn.XLOOKUP(B400,PLANEAMIENTO!A:A,PLANEAMIENTO!D:D)</f>
        <v>GENERICO</v>
      </c>
      <c r="E400" s="173" t="s">
        <v>544</v>
      </c>
      <c r="F400" s="172" t="s">
        <v>545</v>
      </c>
      <c r="G400" s="173"/>
      <c r="H400" s="173" t="s">
        <v>470</v>
      </c>
      <c r="I400" s="173" t="s">
        <v>470</v>
      </c>
      <c r="J400" s="204">
        <v>1</v>
      </c>
      <c r="K400" s="173"/>
    </row>
    <row r="401" spans="2:11" ht="28.8" x14ac:dyDescent="0.3">
      <c r="B401" s="173">
        <v>292124</v>
      </c>
      <c r="C401" s="181" t="str">
        <f>_xlfn.XLOOKUP(B401,PLANEAMIENTO!A:A,PLANEAMIENTO!C:C)</f>
        <v>CILINDRO DE LEVANTE DE RIPPER</v>
      </c>
      <c r="D401" s="178">
        <f>_xlfn.XLOOKUP(B401,PLANEAMIENTO!A:A,PLANEAMIENTO!D:D)</f>
        <v>24</v>
      </c>
      <c r="E401" s="173" t="s">
        <v>544</v>
      </c>
      <c r="F401" s="172" t="s">
        <v>545</v>
      </c>
      <c r="G401" s="173"/>
      <c r="H401" s="173" t="s">
        <v>470</v>
      </c>
      <c r="I401" s="173" t="s">
        <v>470</v>
      </c>
      <c r="J401" s="204">
        <v>0.3</v>
      </c>
      <c r="K401" s="173"/>
    </row>
    <row r="402" spans="2:11" x14ac:dyDescent="0.3">
      <c r="B402" s="170">
        <v>0</v>
      </c>
      <c r="C402" s="180" t="s">
        <v>12</v>
      </c>
      <c r="D402" s="177" t="s">
        <v>13</v>
      </c>
      <c r="E402" s="170" t="s">
        <v>45</v>
      </c>
      <c r="F402" s="169"/>
      <c r="G402" s="170"/>
      <c r="H402" s="170"/>
      <c r="I402" s="170"/>
      <c r="J402" s="170"/>
      <c r="K402" s="170"/>
    </row>
    <row r="403" spans="2:11" ht="28.8" x14ac:dyDescent="0.3">
      <c r="B403" s="189">
        <v>287024</v>
      </c>
      <c r="C403" s="181" t="str">
        <f>_xlfn.XLOOKUP(B403,PLANEAMIENTO!A:A,PLANEAMIENTO!C:C)</f>
        <v>CILINDRO DE LEVANTE DE BULLDOZER</v>
      </c>
      <c r="D403" s="178" t="str">
        <f>_xlfn.XLOOKUP(B403,PLANEAMIENTO!A:A,PLANEAMIENTO!D:D)</f>
        <v>D475</v>
      </c>
      <c r="E403" s="189" t="s">
        <v>463</v>
      </c>
      <c r="G403" s="189" t="s">
        <v>426</v>
      </c>
      <c r="H403" s="189" t="s">
        <v>526</v>
      </c>
      <c r="I403" s="189" t="s">
        <v>526</v>
      </c>
      <c r="J403" s="204">
        <v>1</v>
      </c>
      <c r="K403" s="173"/>
    </row>
    <row r="404" spans="2:11" ht="28.8" x14ac:dyDescent="0.3">
      <c r="B404" s="173">
        <v>287324</v>
      </c>
      <c r="C404" s="181" t="str">
        <f>_xlfn.XLOOKUP(B404,PLANEAMIENTO!A:A,PLANEAMIENTO!C:C)</f>
        <v>CILINDRO DE DIRECCION</v>
      </c>
      <c r="D404" s="178">
        <f>_xlfn.XLOOKUP(B404,PLANEAMIENTO!A:A,PLANEAMIENTO!D:D)</f>
        <v>24</v>
      </c>
      <c r="E404" s="173" t="s">
        <v>461</v>
      </c>
      <c r="F404" s="172" t="s">
        <v>546</v>
      </c>
      <c r="G404" s="173" t="s">
        <v>479</v>
      </c>
      <c r="H404" s="173" t="s">
        <v>526</v>
      </c>
      <c r="I404" s="173" t="s">
        <v>526</v>
      </c>
      <c r="J404" s="204">
        <v>0.7</v>
      </c>
      <c r="K404" s="173"/>
    </row>
    <row r="405" spans="2:11" ht="43.2" x14ac:dyDescent="0.3">
      <c r="B405" s="189">
        <v>287324</v>
      </c>
      <c r="C405" s="181" t="str">
        <f>_xlfn.XLOOKUP(B405,PLANEAMIENTO!A:A,PLANEAMIENTO!C:C)</f>
        <v>CILINDRO DE DIRECCION</v>
      </c>
      <c r="D405" s="178">
        <f>_xlfn.XLOOKUP(B405,PLANEAMIENTO!A:A,PLANEAMIENTO!D:D)</f>
        <v>24</v>
      </c>
      <c r="E405" s="189" t="s">
        <v>463</v>
      </c>
      <c r="F405" s="172" t="s">
        <v>546</v>
      </c>
      <c r="G405" s="189" t="s">
        <v>426</v>
      </c>
      <c r="H405" s="189" t="s">
        <v>526</v>
      </c>
      <c r="I405" s="189" t="s">
        <v>526</v>
      </c>
      <c r="J405" s="204">
        <v>0</v>
      </c>
      <c r="K405" s="173" t="s">
        <v>547</v>
      </c>
    </row>
    <row r="406" spans="2:11" ht="28.8" x14ac:dyDescent="0.3">
      <c r="B406" s="173">
        <v>288624</v>
      </c>
      <c r="C406" s="181" t="str">
        <f>_xlfn.XLOOKUP(B406,PLANEAMIENTO!A:A,PLANEAMIENTO!C:C)</f>
        <v>CILINDRO DE BOOM</v>
      </c>
      <c r="D406" s="178" t="str">
        <f>_xlfn.XLOOKUP(B406,PLANEAMIENTO!A:A,PLANEAMIENTO!D:D)</f>
        <v>390DL</v>
      </c>
      <c r="E406" s="173" t="s">
        <v>461</v>
      </c>
      <c r="F406" s="172" t="s">
        <v>546</v>
      </c>
      <c r="G406" s="173" t="s">
        <v>479</v>
      </c>
      <c r="H406" s="173" t="s">
        <v>526</v>
      </c>
      <c r="I406" s="173" t="s">
        <v>526</v>
      </c>
      <c r="J406" s="204">
        <v>1</v>
      </c>
      <c r="K406" s="173"/>
    </row>
    <row r="407" spans="2:11" ht="43.2" x14ac:dyDescent="0.3">
      <c r="B407" s="189">
        <v>288624</v>
      </c>
      <c r="C407" s="181" t="str">
        <f>_xlfn.XLOOKUP(B407,PLANEAMIENTO!A:A,PLANEAMIENTO!C:C)</f>
        <v>CILINDRO DE BOOM</v>
      </c>
      <c r="D407" s="178" t="str">
        <f>_xlfn.XLOOKUP(B407,PLANEAMIENTO!A:A,PLANEAMIENTO!D:D)</f>
        <v>390DL</v>
      </c>
      <c r="E407" s="189" t="s">
        <v>463</v>
      </c>
      <c r="F407" s="172" t="s">
        <v>546</v>
      </c>
      <c r="G407" s="189" t="s">
        <v>426</v>
      </c>
      <c r="H407" s="189" t="s">
        <v>526</v>
      </c>
      <c r="I407" s="189" t="s">
        <v>526</v>
      </c>
      <c r="J407" s="204">
        <v>0.7</v>
      </c>
      <c r="K407" s="173" t="s">
        <v>548</v>
      </c>
    </row>
    <row r="408" spans="2:11" x14ac:dyDescent="0.3">
      <c r="B408" s="170">
        <v>0</v>
      </c>
      <c r="C408" s="180" t="s">
        <v>12</v>
      </c>
      <c r="D408" s="177" t="s">
        <v>13</v>
      </c>
      <c r="E408" s="170" t="s">
        <v>45</v>
      </c>
      <c r="F408" s="169"/>
      <c r="G408" s="170"/>
      <c r="H408" s="170"/>
      <c r="I408" s="170"/>
      <c r="J408" s="170"/>
      <c r="K408" s="170"/>
    </row>
    <row r="409" spans="2:11" ht="28.8" x14ac:dyDescent="0.3">
      <c r="B409" s="173">
        <v>287724</v>
      </c>
      <c r="C409" s="181" t="str">
        <f>_xlfn.XLOOKUP(B409,PLANEAMIENTO!A:A,PLANEAMIENTO!C:C)</f>
        <v>CILINDRO DE JACK HYD</v>
      </c>
      <c r="D409" s="178" t="str">
        <f>_xlfn.XLOOKUP(B409,PLANEAMIENTO!A:A,PLANEAMIENTO!D:D)</f>
        <v>PITVIPER 351</v>
      </c>
      <c r="E409" s="173" t="s">
        <v>549</v>
      </c>
      <c r="F409" s="172" t="s">
        <v>550</v>
      </c>
      <c r="G409" s="173"/>
      <c r="H409" s="173" t="s">
        <v>470</v>
      </c>
      <c r="I409" s="173" t="s">
        <v>470</v>
      </c>
      <c r="J409" s="204">
        <v>1</v>
      </c>
      <c r="K409" s="173"/>
    </row>
    <row r="410" spans="2:11" ht="28.8" x14ac:dyDescent="0.3">
      <c r="B410" s="173">
        <v>287824</v>
      </c>
      <c r="C410" s="181" t="str">
        <f>_xlfn.XLOOKUP(B410,PLANEAMIENTO!A:A,PLANEAMIENTO!C:C)</f>
        <v>CILINDRO DE JACK HYD</v>
      </c>
      <c r="D410" s="178" t="str">
        <f>_xlfn.XLOOKUP(B410,PLANEAMIENTO!A:A,PLANEAMIENTO!D:D)</f>
        <v>PITVIPER 351</v>
      </c>
      <c r="E410" s="173" t="s">
        <v>549</v>
      </c>
      <c r="F410" s="172" t="s">
        <v>550</v>
      </c>
      <c r="G410" s="173"/>
      <c r="H410" s="173" t="s">
        <v>470</v>
      </c>
      <c r="I410" s="173" t="s">
        <v>470</v>
      </c>
      <c r="J410" s="204">
        <v>1</v>
      </c>
      <c r="K410" s="173"/>
    </row>
    <row r="411" spans="2:11" ht="28.8" x14ac:dyDescent="0.3">
      <c r="B411" s="173">
        <v>287024</v>
      </c>
      <c r="C411" s="181" t="str">
        <f>_xlfn.XLOOKUP(B411,PLANEAMIENTO!A:A,PLANEAMIENTO!C:C)</f>
        <v>CILINDRO DE LEVANTE DE BULLDOZER</v>
      </c>
      <c r="D411" s="178" t="str">
        <f>_xlfn.XLOOKUP(B411,PLANEAMIENTO!A:A,PLANEAMIENTO!D:D)</f>
        <v>D475</v>
      </c>
      <c r="E411" s="173" t="s">
        <v>549</v>
      </c>
      <c r="F411" s="172" t="s">
        <v>550</v>
      </c>
      <c r="G411" s="173"/>
      <c r="H411" s="173" t="s">
        <v>470</v>
      </c>
      <c r="I411" s="173" t="s">
        <v>470</v>
      </c>
      <c r="J411" s="204">
        <v>1</v>
      </c>
      <c r="K411" s="173"/>
    </row>
    <row r="414" spans="2:11" x14ac:dyDescent="0.3">
      <c r="B414" s="170">
        <v>0</v>
      </c>
      <c r="C414" s="180" t="s">
        <v>12</v>
      </c>
      <c r="D414" s="177" t="s">
        <v>13</v>
      </c>
      <c r="E414" s="170" t="s">
        <v>45</v>
      </c>
      <c r="F414" s="169"/>
      <c r="G414" s="170"/>
      <c r="H414" s="170"/>
      <c r="I414" s="170"/>
    </row>
    <row r="415" spans="2:11" ht="28.8" x14ac:dyDescent="0.3">
      <c r="B415" s="189">
        <v>286024</v>
      </c>
      <c r="C415" s="189" t="str">
        <f>_xlfn.XLOOKUP(B415,PLANEAMIENTO!A:A,PLANEAMIENTO!C:C)</f>
        <v>CILINDRO DE DIRECCION</v>
      </c>
      <c r="D415" s="189" t="str">
        <f>_xlfn.XLOOKUP(B415,PLANEAMIENTO!A:A,PLANEAMIENTO!D:D)</f>
        <v>930E-4SE</v>
      </c>
      <c r="E415" s="189" t="s">
        <v>45</v>
      </c>
      <c r="F415" s="188"/>
      <c r="G415" s="189" t="s">
        <v>493</v>
      </c>
      <c r="H415" s="189" t="s">
        <v>490</v>
      </c>
      <c r="I415" s="189" t="s">
        <v>490</v>
      </c>
    </row>
    <row r="416" spans="2:11" ht="28.8" x14ac:dyDescent="0.3">
      <c r="B416" s="173">
        <v>292524</v>
      </c>
      <c r="C416" s="181" t="str">
        <f>_xlfn.XLOOKUP(B416,PLANEAMIENTO!A:A,PLANEAMIENTO!C:C)</f>
        <v>CILINDRO DE DIRECCION</v>
      </c>
      <c r="D416" s="178" t="str">
        <f>_xlfn.XLOOKUP(B416,PLANEAMIENTO!A:A,PLANEAMIENTO!D:D)</f>
        <v>930E-4SE</v>
      </c>
      <c r="E416" s="173" t="s">
        <v>551</v>
      </c>
      <c r="F416" s="172"/>
      <c r="G416" s="173" t="s">
        <v>444</v>
      </c>
      <c r="H416" s="173" t="s">
        <v>490</v>
      </c>
      <c r="I416" s="173" t="s">
        <v>490</v>
      </c>
    </row>
    <row r="417" spans="2:9" ht="28.8" x14ac:dyDescent="0.3">
      <c r="B417" s="189">
        <v>292524</v>
      </c>
      <c r="C417" s="189" t="str">
        <f>_xlfn.XLOOKUP(B417,PLANEAMIENTO!A:A,PLANEAMIENTO!C:C)</f>
        <v>CILINDRO DE DIRECCION</v>
      </c>
      <c r="D417" s="189" t="str">
        <f>_xlfn.XLOOKUP(B417,PLANEAMIENTO!A:A,PLANEAMIENTO!D:D)</f>
        <v>930E-4SE</v>
      </c>
      <c r="E417" s="189" t="s">
        <v>45</v>
      </c>
      <c r="F417" s="188"/>
      <c r="G417" s="189" t="s">
        <v>493</v>
      </c>
      <c r="H417" s="189" t="s">
        <v>490</v>
      </c>
      <c r="I417" s="189" t="s">
        <v>490</v>
      </c>
    </row>
    <row r="418" spans="2:9" ht="28.8" x14ac:dyDescent="0.3">
      <c r="B418" s="173">
        <v>292624</v>
      </c>
      <c r="C418" s="181" t="str">
        <f>_xlfn.XLOOKUP(B418,PLANEAMIENTO!A:A,PLANEAMIENTO!C:C)</f>
        <v>CILINDRO DE DIRECCION</v>
      </c>
      <c r="D418" s="178" t="str">
        <f>_xlfn.XLOOKUP(B418,PLANEAMIENTO!A:A,PLANEAMIENTO!D:D)</f>
        <v>930E-4SE</v>
      </c>
      <c r="E418" s="173" t="s">
        <v>551</v>
      </c>
      <c r="F418" s="172"/>
      <c r="G418" s="173" t="s">
        <v>444</v>
      </c>
      <c r="H418" s="173" t="s">
        <v>490</v>
      </c>
      <c r="I418" s="173" t="s">
        <v>490</v>
      </c>
    </row>
    <row r="419" spans="2:9" ht="28.8" x14ac:dyDescent="0.3">
      <c r="B419" s="189">
        <v>292624</v>
      </c>
      <c r="C419" s="189" t="str">
        <f>_xlfn.XLOOKUP(B419,PLANEAMIENTO!A:A,PLANEAMIENTO!C:C)</f>
        <v>CILINDRO DE DIRECCION</v>
      </c>
      <c r="D419" s="189" t="str">
        <f>_xlfn.XLOOKUP(B419,PLANEAMIENTO!A:A,PLANEAMIENTO!D:D)</f>
        <v>930E-4SE</v>
      </c>
      <c r="E419" s="189" t="s">
        <v>45</v>
      </c>
      <c r="F419" s="188"/>
      <c r="G419" s="189" t="s">
        <v>493</v>
      </c>
      <c r="H419" s="189" t="s">
        <v>490</v>
      </c>
      <c r="I419" s="189" t="s">
        <v>490</v>
      </c>
    </row>
    <row r="420" spans="2:9" ht="28.8" x14ac:dyDescent="0.3">
      <c r="B420" s="173">
        <v>292724</v>
      </c>
      <c r="C420" s="181" t="str">
        <f>_xlfn.XLOOKUP(B420,PLANEAMIENTO!A:A,PLANEAMIENTO!C:C)</f>
        <v>CILINDRO DE DIRECCION</v>
      </c>
      <c r="D420" s="178" t="str">
        <f>_xlfn.XLOOKUP(B420,PLANEAMIENTO!A:A,PLANEAMIENTO!D:D)</f>
        <v>930E-4SE</v>
      </c>
      <c r="E420" s="173" t="s">
        <v>551</v>
      </c>
      <c r="F420" s="172"/>
      <c r="G420" s="173" t="s">
        <v>444</v>
      </c>
      <c r="H420" s="173" t="s">
        <v>490</v>
      </c>
      <c r="I420" s="173" t="s">
        <v>490</v>
      </c>
    </row>
    <row r="421" spans="2:9" ht="28.8" x14ac:dyDescent="0.3">
      <c r="B421" s="189">
        <v>292724</v>
      </c>
      <c r="C421" s="189" t="str">
        <f>_xlfn.XLOOKUP(B421,PLANEAMIENTO!A:A,PLANEAMIENTO!C:C)</f>
        <v>CILINDRO DE DIRECCION</v>
      </c>
      <c r="D421" s="189" t="str">
        <f>_xlfn.XLOOKUP(B421,PLANEAMIENTO!A:A,PLANEAMIENTO!D:D)</f>
        <v>930E-4SE</v>
      </c>
      <c r="E421" s="189" t="s">
        <v>45</v>
      </c>
      <c r="F421" s="188"/>
      <c r="G421" s="189" t="s">
        <v>493</v>
      </c>
      <c r="H421" s="189" t="s">
        <v>490</v>
      </c>
      <c r="I421" s="189" t="s">
        <v>490</v>
      </c>
    </row>
    <row r="422" spans="2:9" ht="28.8" x14ac:dyDescent="0.3">
      <c r="B422" s="173">
        <v>287324</v>
      </c>
      <c r="C422" s="181" t="str">
        <f>_xlfn.XLOOKUP(B422,PLANEAMIENTO!A:A,PLANEAMIENTO!C:C)</f>
        <v>CILINDRO DE DIRECCION</v>
      </c>
      <c r="D422" s="178">
        <f>_xlfn.XLOOKUP(B422,PLANEAMIENTO!A:A,PLANEAMIENTO!D:D)</f>
        <v>24</v>
      </c>
      <c r="E422" s="173" t="s">
        <v>551</v>
      </c>
      <c r="F422" s="172"/>
      <c r="G422" s="173" t="s">
        <v>479</v>
      </c>
      <c r="H422" s="173" t="s">
        <v>512</v>
      </c>
      <c r="I422" s="173" t="s">
        <v>512</v>
      </c>
    </row>
    <row r="423" spans="2:9" ht="28.8" x14ac:dyDescent="0.3">
      <c r="B423" s="189">
        <v>287324</v>
      </c>
      <c r="C423" s="189" t="str">
        <f>_xlfn.XLOOKUP(B423,PLANEAMIENTO!A:A,PLANEAMIENTO!C:C)</f>
        <v>CILINDRO DE DIRECCION</v>
      </c>
      <c r="D423" s="189">
        <f>_xlfn.XLOOKUP(B423,PLANEAMIENTO!A:A,PLANEAMIENTO!D:D)</f>
        <v>24</v>
      </c>
      <c r="E423" s="189" t="s">
        <v>45</v>
      </c>
      <c r="F423" s="188"/>
      <c r="G423" s="189" t="s">
        <v>426</v>
      </c>
      <c r="H423" s="189" t="s">
        <v>512</v>
      </c>
      <c r="I423" s="189" t="s">
        <v>512</v>
      </c>
    </row>
    <row r="428" spans="2:9" ht="26.4" x14ac:dyDescent="0.3">
      <c r="B428" s="168" t="s">
        <v>465</v>
      </c>
      <c r="E428" s="168" t="s">
        <v>391</v>
      </c>
      <c r="F428" s="168" t="s">
        <v>392</v>
      </c>
      <c r="G428" s="168" t="s">
        <v>393</v>
      </c>
      <c r="H428" s="168" t="s">
        <v>394</v>
      </c>
      <c r="I428" s="168" t="s">
        <v>395</v>
      </c>
    </row>
    <row r="429" spans="2:9" ht="28.8" x14ac:dyDescent="0.3">
      <c r="B429" s="170">
        <v>0</v>
      </c>
      <c r="C429" s="180" t="s">
        <v>12</v>
      </c>
      <c r="D429" s="177" t="s">
        <v>13</v>
      </c>
      <c r="E429" s="170" t="s">
        <v>397</v>
      </c>
      <c r="F429" s="170" t="s">
        <v>398</v>
      </c>
      <c r="G429" s="170" t="s">
        <v>552</v>
      </c>
      <c r="H429" s="170" t="s">
        <v>400</v>
      </c>
      <c r="I429" s="170" t="s">
        <v>553</v>
      </c>
    </row>
    <row r="430" spans="2:9" ht="28.8" x14ac:dyDescent="0.3">
      <c r="B430" s="173">
        <v>289724</v>
      </c>
      <c r="C430" s="181" t="str">
        <f>_xlfn.XLOOKUP(B430,PLANEAMIENTO!A:A,PLANEAMIENTO!C:C)</f>
        <v>CILINDRO DE STICK</v>
      </c>
      <c r="D430" s="178" t="str">
        <f>_xlfn.XLOOKUP(B430,PLANEAMIENTO!A:A,PLANEAMIENTO!D:D)</f>
        <v>390DL</v>
      </c>
      <c r="E430" s="173" t="s">
        <v>554</v>
      </c>
      <c r="F430" s="173" t="s">
        <v>398</v>
      </c>
      <c r="G430" s="173" t="s">
        <v>403</v>
      </c>
      <c r="H430" s="173" t="s">
        <v>555</v>
      </c>
      <c r="I430" s="173" t="s">
        <v>555</v>
      </c>
    </row>
    <row r="431" spans="2:9" ht="28.8" x14ac:dyDescent="0.3">
      <c r="B431" s="173">
        <v>281024</v>
      </c>
      <c r="C431" s="181" t="str">
        <f>_xlfn.XLOOKUP(B431,PLANEAMIENTO!A:A,PLANEAMIENTO!C:C)</f>
        <v>CILINDRO HIDRAULICO DE CLAM</v>
      </c>
      <c r="D431" s="178" t="str">
        <f>_xlfn.XLOOKUP(B431,PLANEAMIENTO!A:A,PLANEAMIENTO!D:D)</f>
        <v>6060FS</v>
      </c>
      <c r="E431" s="173" t="s">
        <v>405</v>
      </c>
      <c r="F431" s="173" t="s">
        <v>398</v>
      </c>
      <c r="G431" s="173" t="s">
        <v>450</v>
      </c>
      <c r="H431" s="173" t="s">
        <v>555</v>
      </c>
      <c r="I431" s="173" t="s">
        <v>556</v>
      </c>
    </row>
    <row r="432" spans="2:9" ht="28.8" x14ac:dyDescent="0.3">
      <c r="B432" s="173">
        <v>285724</v>
      </c>
      <c r="C432" s="181" t="str">
        <f>_xlfn.XLOOKUP(B432,PLANEAMIENTO!A:A,PLANEAMIENTO!C:C)</f>
        <v xml:space="preserve">CILINDRO DE LEVANTE </v>
      </c>
      <c r="D432" s="178" t="str">
        <f>_xlfn.XLOOKUP(B432,PLANEAMIENTO!A:A,PLANEAMIENTO!D:D)</f>
        <v>994F</v>
      </c>
      <c r="E432" s="173" t="s">
        <v>557</v>
      </c>
      <c r="F432" s="173" t="s">
        <v>398</v>
      </c>
      <c r="G432" s="173" t="s">
        <v>435</v>
      </c>
      <c r="H432" s="173" t="s">
        <v>556</v>
      </c>
      <c r="I432" s="173" t="s">
        <v>556</v>
      </c>
    </row>
    <row r="433" spans="2:9" ht="28.8" x14ac:dyDescent="0.3">
      <c r="B433" s="173">
        <v>285924</v>
      </c>
      <c r="C433" s="181" t="e">
        <f>_xlfn.XLOOKUP(B433,PLANEAMIENTO!A:A,PLANEAMIENTO!C:C)</f>
        <v>#N/A</v>
      </c>
      <c r="D433" s="178" t="e">
        <f>_xlfn.XLOOKUP(B433,PLANEAMIENTO!A:A,PLANEAMIENTO!D:D)</f>
        <v>#N/A</v>
      </c>
      <c r="E433" s="173" t="s">
        <v>558</v>
      </c>
      <c r="F433" s="173" t="s">
        <v>398</v>
      </c>
      <c r="G433" s="173" t="s">
        <v>406</v>
      </c>
      <c r="H433" s="173" t="s">
        <v>556</v>
      </c>
      <c r="I433" s="173" t="s">
        <v>559</v>
      </c>
    </row>
    <row r="434" spans="2:9" ht="28.8" x14ac:dyDescent="0.3">
      <c r="B434" s="173">
        <v>288524</v>
      </c>
      <c r="C434" s="181" t="str">
        <f>_xlfn.XLOOKUP(B434,PLANEAMIENTO!A:A,PLANEAMIENTO!C:C)</f>
        <v>CILINDRO DE LEVANTE DE TOLVA</v>
      </c>
      <c r="D434" s="178" t="str">
        <f>_xlfn.XLOOKUP(B434,PLANEAMIENTO!A:A,PLANEAMIENTO!D:D)</f>
        <v>797F</v>
      </c>
      <c r="E434" s="173" t="s">
        <v>560</v>
      </c>
      <c r="F434" s="173" t="s">
        <v>398</v>
      </c>
      <c r="G434" s="173" t="s">
        <v>522</v>
      </c>
      <c r="H434" s="173" t="s">
        <v>559</v>
      </c>
      <c r="I434" s="173" t="s">
        <v>559</v>
      </c>
    </row>
    <row r="435" spans="2:9" ht="28.8" x14ac:dyDescent="0.3">
      <c r="B435" s="173">
        <v>289724</v>
      </c>
      <c r="C435" s="181" t="str">
        <f>_xlfn.XLOOKUP(B435,PLANEAMIENTO!A:A,PLANEAMIENTO!C:C)</f>
        <v>CILINDRO DE STICK</v>
      </c>
      <c r="D435" s="178" t="str">
        <f>_xlfn.XLOOKUP(B435,PLANEAMIENTO!A:A,PLANEAMIENTO!D:D)</f>
        <v>390DL</v>
      </c>
      <c r="E435" s="173" t="s">
        <v>411</v>
      </c>
      <c r="F435" s="173" t="s">
        <v>398</v>
      </c>
      <c r="G435" s="173" t="s">
        <v>410</v>
      </c>
      <c r="H435" s="173" t="s">
        <v>559</v>
      </c>
      <c r="I435" s="173" t="s">
        <v>561</v>
      </c>
    </row>
    <row r="436" spans="2:9" ht="28.8" x14ac:dyDescent="0.3">
      <c r="B436" s="173">
        <v>288724</v>
      </c>
      <c r="C436" s="181" t="str">
        <f>_xlfn.XLOOKUP(B436,PLANEAMIENTO!A:A,PLANEAMIENTO!C:C)</f>
        <v>CILINDRO DE BOOM</v>
      </c>
      <c r="D436" s="178" t="str">
        <f>_xlfn.XLOOKUP(B436,PLANEAMIENTO!A:A,PLANEAMIENTO!D:D)</f>
        <v>390DL</v>
      </c>
      <c r="E436" s="173" t="s">
        <v>562</v>
      </c>
      <c r="F436" s="173" t="s">
        <v>398</v>
      </c>
      <c r="G436" s="173" t="s">
        <v>421</v>
      </c>
      <c r="H436" s="173" t="s">
        <v>561</v>
      </c>
      <c r="I436" s="173" t="s">
        <v>563</v>
      </c>
    </row>
    <row r="437" spans="2:9" ht="28.8" x14ac:dyDescent="0.3">
      <c r="B437" s="173">
        <v>289724</v>
      </c>
      <c r="C437" s="181" t="str">
        <f>_xlfn.XLOOKUP(B437,PLANEAMIENTO!A:A,PLANEAMIENTO!C:C)</f>
        <v>CILINDRO DE STICK</v>
      </c>
      <c r="D437" s="178" t="str">
        <f>_xlfn.XLOOKUP(B437,PLANEAMIENTO!A:A,PLANEAMIENTO!D:D)</f>
        <v>390DL</v>
      </c>
      <c r="E437" s="173" t="s">
        <v>529</v>
      </c>
      <c r="F437" s="173" t="s">
        <v>398</v>
      </c>
      <c r="G437" s="173" t="s">
        <v>471</v>
      </c>
      <c r="H437" s="173" t="s">
        <v>563</v>
      </c>
      <c r="I437" s="173" t="s">
        <v>563</v>
      </c>
    </row>
    <row r="438" spans="2:9" ht="28.8" x14ac:dyDescent="0.3">
      <c r="B438" s="173">
        <v>289724</v>
      </c>
      <c r="C438" s="181" t="str">
        <f>_xlfn.XLOOKUP(B438,PLANEAMIENTO!A:A,PLANEAMIENTO!C:C)</f>
        <v>CILINDRO DE STICK</v>
      </c>
      <c r="D438" s="178" t="str">
        <f>_xlfn.XLOOKUP(B438,PLANEAMIENTO!A:A,PLANEAMIENTO!D:D)</f>
        <v>390DL</v>
      </c>
      <c r="E438" s="173" t="s">
        <v>564</v>
      </c>
      <c r="F438" s="173" t="s">
        <v>398</v>
      </c>
      <c r="G438" s="173" t="s">
        <v>421</v>
      </c>
      <c r="H438" s="173" t="s">
        <v>563</v>
      </c>
      <c r="I438" s="173" t="s">
        <v>553</v>
      </c>
    </row>
    <row r="439" spans="2:9" ht="28.8" x14ac:dyDescent="0.3">
      <c r="B439" s="170">
        <v>0</v>
      </c>
      <c r="C439" s="180" t="s">
        <v>12</v>
      </c>
      <c r="D439" s="177" t="s">
        <v>13</v>
      </c>
      <c r="E439" s="170" t="s">
        <v>412</v>
      </c>
      <c r="F439" s="170" t="s">
        <v>413</v>
      </c>
      <c r="G439" s="170" t="s">
        <v>565</v>
      </c>
      <c r="H439" s="170" t="s">
        <v>415</v>
      </c>
      <c r="I439" s="170" t="s">
        <v>553</v>
      </c>
    </row>
    <row r="440" spans="2:9" ht="28.8" x14ac:dyDescent="0.3">
      <c r="B440" s="173">
        <v>288324</v>
      </c>
      <c r="C440" s="181" t="str">
        <f>_xlfn.XLOOKUP(B440,PLANEAMIENTO!A:A,PLANEAMIENTO!C:C)</f>
        <v>CILINDRO DE INCLINACION DE BULLDOZER</v>
      </c>
      <c r="D440" s="178" t="str">
        <f>_xlfn.XLOOKUP(B440,PLANEAMIENTO!A:A,PLANEAMIENTO!D:D)</f>
        <v>D11T</v>
      </c>
      <c r="E440" s="173" t="s">
        <v>405</v>
      </c>
      <c r="F440" s="173" t="s">
        <v>413</v>
      </c>
      <c r="G440" s="173" t="s">
        <v>403</v>
      </c>
      <c r="H440" s="173" t="s">
        <v>555</v>
      </c>
      <c r="I440" s="173" t="s">
        <v>555</v>
      </c>
    </row>
    <row r="441" spans="2:9" ht="28.8" x14ac:dyDescent="0.3">
      <c r="B441" s="173">
        <v>289624</v>
      </c>
      <c r="C441" s="181" t="str">
        <f>_xlfn.XLOOKUP(B441,PLANEAMIENTO!A:A,PLANEAMIENTO!C:C)</f>
        <v>CILINDRO DE INCLINACION DE BULLDOZER</v>
      </c>
      <c r="D441" s="178" t="str">
        <f>_xlfn.XLOOKUP(B441,PLANEAMIENTO!A:A,PLANEAMIENTO!D:D)</f>
        <v>844K</v>
      </c>
      <c r="E441" s="173" t="s">
        <v>477</v>
      </c>
      <c r="F441" s="173" t="s">
        <v>413</v>
      </c>
      <c r="G441" s="173" t="s">
        <v>468</v>
      </c>
      <c r="H441" s="173" t="s">
        <v>555</v>
      </c>
      <c r="I441" s="173" t="s">
        <v>556</v>
      </c>
    </row>
    <row r="442" spans="2:9" ht="28.8" x14ac:dyDescent="0.3">
      <c r="B442" s="173">
        <v>291124</v>
      </c>
      <c r="C442" s="181" t="str">
        <f>_xlfn.XLOOKUP(B442,PLANEAMIENTO!A:A,PLANEAMIENTO!C:C)</f>
        <v>CILINDRO DE INCLINACION DE BULLDOZER</v>
      </c>
      <c r="D442" s="178" t="str">
        <f>_xlfn.XLOOKUP(B442,PLANEAMIENTO!A:A,PLANEAMIENTO!D:D)</f>
        <v>844H</v>
      </c>
      <c r="E442" s="173" t="s">
        <v>477</v>
      </c>
      <c r="F442" s="173" t="s">
        <v>413</v>
      </c>
      <c r="G442" s="173" t="s">
        <v>468</v>
      </c>
      <c r="H442" s="173" t="s">
        <v>556</v>
      </c>
      <c r="I442" s="173" t="s">
        <v>556</v>
      </c>
    </row>
    <row r="443" spans="2:9" ht="28.8" x14ac:dyDescent="0.3">
      <c r="B443" s="173">
        <v>292824</v>
      </c>
      <c r="C443" s="181" t="str">
        <f>_xlfn.XLOOKUP(B443,PLANEAMIENTO!A:A,PLANEAMIENTO!C:C)</f>
        <v>CILINDRO DE INCLINACION DE BULLDOZER</v>
      </c>
      <c r="D443" s="178" t="str">
        <f>_xlfn.XLOOKUP(B443,PLANEAMIENTO!A:A,PLANEAMIENTO!D:D)</f>
        <v>844K</v>
      </c>
      <c r="E443" s="173" t="s">
        <v>409</v>
      </c>
      <c r="F443" s="173" t="s">
        <v>413</v>
      </c>
      <c r="G443" s="173" t="s">
        <v>471</v>
      </c>
      <c r="H443" s="173" t="s">
        <v>556</v>
      </c>
      <c r="I443" s="173" t="s">
        <v>556</v>
      </c>
    </row>
    <row r="444" spans="2:9" ht="28.8" x14ac:dyDescent="0.3">
      <c r="B444" s="173">
        <v>291524</v>
      </c>
      <c r="C444" s="181" t="str">
        <f>_xlfn.XLOOKUP(B444,PLANEAMIENTO!A:A,PLANEAMIENTO!C:C)</f>
        <v>CILINDRO DE INCLINACION DE BULLDOZER</v>
      </c>
      <c r="D444" s="178" t="str">
        <f>_xlfn.XLOOKUP(B444,PLANEAMIENTO!A:A,PLANEAMIENTO!D:D)</f>
        <v>844H</v>
      </c>
      <c r="E444" s="173" t="s">
        <v>409</v>
      </c>
      <c r="F444" s="173" t="s">
        <v>413</v>
      </c>
      <c r="G444" s="173" t="s">
        <v>471</v>
      </c>
      <c r="H444" s="173" t="s">
        <v>556</v>
      </c>
      <c r="I444" s="173" t="s">
        <v>559</v>
      </c>
    </row>
    <row r="445" spans="2:9" ht="28.8" x14ac:dyDescent="0.3">
      <c r="B445" s="173">
        <v>292824</v>
      </c>
      <c r="C445" s="181" t="str">
        <f>_xlfn.XLOOKUP(B445,PLANEAMIENTO!A:A,PLANEAMIENTO!C:C)</f>
        <v>CILINDRO DE INCLINACION DE BULLDOZER</v>
      </c>
      <c r="D445" s="178" t="str">
        <f>_xlfn.XLOOKUP(B445,PLANEAMIENTO!A:A,PLANEAMIENTO!D:D)</f>
        <v>844K</v>
      </c>
      <c r="E445" s="173" t="s">
        <v>566</v>
      </c>
      <c r="F445" s="173" t="s">
        <v>413</v>
      </c>
      <c r="G445" s="173" t="s">
        <v>426</v>
      </c>
      <c r="H445" s="173" t="s">
        <v>559</v>
      </c>
      <c r="I445" s="173" t="s">
        <v>559</v>
      </c>
    </row>
    <row r="446" spans="2:9" ht="28.8" x14ac:dyDescent="0.3">
      <c r="B446" s="173">
        <v>291524</v>
      </c>
      <c r="C446" s="181" t="str">
        <f>_xlfn.XLOOKUP(B446,PLANEAMIENTO!A:A,PLANEAMIENTO!C:C)</f>
        <v>CILINDRO DE INCLINACION DE BULLDOZER</v>
      </c>
      <c r="D446" s="178" t="str">
        <f>_xlfn.XLOOKUP(B446,PLANEAMIENTO!A:A,PLANEAMIENTO!D:D)</f>
        <v>844H</v>
      </c>
      <c r="E446" s="173" t="s">
        <v>566</v>
      </c>
      <c r="F446" s="173" t="s">
        <v>413</v>
      </c>
      <c r="G446" s="173" t="s">
        <v>426</v>
      </c>
      <c r="H446" s="173" t="s">
        <v>559</v>
      </c>
      <c r="I446" s="173" t="s">
        <v>559</v>
      </c>
    </row>
    <row r="447" spans="2:9" ht="28.8" x14ac:dyDescent="0.3">
      <c r="B447" s="173">
        <v>292824</v>
      </c>
      <c r="C447" s="181" t="str">
        <f>_xlfn.XLOOKUP(B447,PLANEAMIENTO!A:A,PLANEAMIENTO!C:C)</f>
        <v>CILINDRO DE INCLINACION DE BULLDOZER</v>
      </c>
      <c r="D447" s="178" t="str">
        <f>_xlfn.XLOOKUP(B447,PLANEAMIENTO!A:A,PLANEAMIENTO!D:D)</f>
        <v>844K</v>
      </c>
      <c r="E447" s="173" t="s">
        <v>527</v>
      </c>
      <c r="F447" s="173" t="s">
        <v>413</v>
      </c>
      <c r="G447" s="173" t="s">
        <v>522</v>
      </c>
      <c r="H447" s="173" t="s">
        <v>559</v>
      </c>
      <c r="I447" s="173" t="s">
        <v>561</v>
      </c>
    </row>
    <row r="448" spans="2:9" ht="28.8" x14ac:dyDescent="0.3">
      <c r="B448" s="173">
        <v>291524</v>
      </c>
      <c r="C448" s="181" t="str">
        <f>_xlfn.XLOOKUP(B448,PLANEAMIENTO!A:A,PLANEAMIENTO!C:C)</f>
        <v>CILINDRO DE INCLINACION DE BULLDOZER</v>
      </c>
      <c r="D448" s="178" t="str">
        <f>_xlfn.XLOOKUP(B448,PLANEAMIENTO!A:A,PLANEAMIENTO!D:D)</f>
        <v>844H</v>
      </c>
      <c r="E448" s="173" t="s">
        <v>527</v>
      </c>
      <c r="F448" s="173" t="s">
        <v>413</v>
      </c>
      <c r="G448" s="173" t="s">
        <v>522</v>
      </c>
      <c r="H448" s="173" t="s">
        <v>561</v>
      </c>
      <c r="I448" s="173" t="s">
        <v>561</v>
      </c>
    </row>
    <row r="449" spans="2:9" ht="28.8" x14ac:dyDescent="0.3">
      <c r="B449" s="173">
        <v>292824</v>
      </c>
      <c r="C449" s="181" t="str">
        <f>_xlfn.XLOOKUP(B449,PLANEAMIENTO!A:A,PLANEAMIENTO!C:C)</f>
        <v>CILINDRO DE INCLINACION DE BULLDOZER</v>
      </c>
      <c r="D449" s="178" t="str">
        <f>_xlfn.XLOOKUP(B449,PLANEAMIENTO!A:A,PLANEAMIENTO!D:D)</f>
        <v>844K</v>
      </c>
      <c r="E449" s="173" t="s">
        <v>567</v>
      </c>
      <c r="F449" s="173" t="s">
        <v>413</v>
      </c>
      <c r="G449" s="173" t="s">
        <v>426</v>
      </c>
      <c r="H449" s="173" t="s">
        <v>561</v>
      </c>
      <c r="I449" s="173" t="s">
        <v>561</v>
      </c>
    </row>
    <row r="450" spans="2:9" ht="28.8" x14ac:dyDescent="0.3">
      <c r="B450" s="173">
        <v>291524</v>
      </c>
      <c r="C450" s="181" t="str">
        <f>_xlfn.XLOOKUP(B450,PLANEAMIENTO!A:A,PLANEAMIENTO!C:C)</f>
        <v>CILINDRO DE INCLINACION DE BULLDOZER</v>
      </c>
      <c r="D450" s="178" t="str">
        <f>_xlfn.XLOOKUP(B450,PLANEAMIENTO!A:A,PLANEAMIENTO!D:D)</f>
        <v>844H</v>
      </c>
      <c r="E450" s="173" t="s">
        <v>567</v>
      </c>
      <c r="F450" s="173" t="s">
        <v>413</v>
      </c>
      <c r="G450" s="173" t="s">
        <v>426</v>
      </c>
      <c r="H450" s="173" t="s">
        <v>563</v>
      </c>
      <c r="I450" s="173" t="s">
        <v>563</v>
      </c>
    </row>
    <row r="451" spans="2:9" ht="28.8" x14ac:dyDescent="0.3">
      <c r="B451" s="173">
        <v>292824</v>
      </c>
      <c r="C451" s="181" t="str">
        <f>_xlfn.XLOOKUP(B451,PLANEAMIENTO!A:A,PLANEAMIENTO!C:C)</f>
        <v>CILINDRO DE INCLINACION DE BULLDOZER</v>
      </c>
      <c r="D451" s="178" t="str">
        <f>_xlfn.XLOOKUP(B451,PLANEAMIENTO!A:A,PLANEAMIENTO!D:D)</f>
        <v>844K</v>
      </c>
      <c r="E451" s="173" t="s">
        <v>568</v>
      </c>
      <c r="F451" s="173" t="s">
        <v>413</v>
      </c>
      <c r="G451" s="173" t="s">
        <v>468</v>
      </c>
      <c r="H451" s="173" t="s">
        <v>563</v>
      </c>
      <c r="I451" s="173" t="s">
        <v>563</v>
      </c>
    </row>
    <row r="452" spans="2:9" ht="28.8" x14ac:dyDescent="0.3">
      <c r="B452" s="173">
        <v>291524</v>
      </c>
      <c r="C452" s="181" t="str">
        <f>_xlfn.XLOOKUP(B452,PLANEAMIENTO!A:A,PLANEAMIENTO!C:C)</f>
        <v>CILINDRO DE INCLINACION DE BULLDOZER</v>
      </c>
      <c r="D452" s="178" t="str">
        <f>_xlfn.XLOOKUP(B452,PLANEAMIENTO!A:A,PLANEAMIENTO!D:D)</f>
        <v>844H</v>
      </c>
      <c r="E452" s="173" t="s">
        <v>568</v>
      </c>
      <c r="F452" s="173" t="s">
        <v>413</v>
      </c>
      <c r="G452" s="173" t="s">
        <v>468</v>
      </c>
      <c r="H452" s="173" t="s">
        <v>563</v>
      </c>
      <c r="I452" s="173" t="s">
        <v>553</v>
      </c>
    </row>
    <row r="453" spans="2:9" ht="28.8" x14ac:dyDescent="0.3">
      <c r="B453" s="170">
        <v>0</v>
      </c>
      <c r="C453" s="180" t="s">
        <v>12</v>
      </c>
      <c r="D453" s="177" t="s">
        <v>13</v>
      </c>
      <c r="E453" s="170" t="s">
        <v>422</v>
      </c>
      <c r="F453" s="170" t="s">
        <v>423</v>
      </c>
      <c r="G453" s="170" t="s">
        <v>569</v>
      </c>
      <c r="H453" s="170" t="s">
        <v>400</v>
      </c>
      <c r="I453" s="170" t="s">
        <v>563</v>
      </c>
    </row>
    <row r="454" spans="2:9" ht="28.8" x14ac:dyDescent="0.3">
      <c r="B454" s="173">
        <v>290624</v>
      </c>
      <c r="C454" s="181" t="str">
        <f>_xlfn.XLOOKUP(B454,PLANEAMIENTO!A:A,PLANEAMIENTO!C:C)</f>
        <v>CILINDRO DE BLADETIP</v>
      </c>
      <c r="D454" s="178" t="str">
        <f>_xlfn.XLOOKUP(B454,PLANEAMIENTO!A:A,PLANEAMIENTO!D:D)</f>
        <v>24M</v>
      </c>
      <c r="E454" s="173" t="s">
        <v>570</v>
      </c>
      <c r="F454" s="173" t="s">
        <v>423</v>
      </c>
      <c r="G454" s="173" t="s">
        <v>320</v>
      </c>
      <c r="H454" s="173" t="s">
        <v>555</v>
      </c>
      <c r="I454" s="173" t="s">
        <v>555</v>
      </c>
    </row>
    <row r="455" spans="2:9" ht="28.8" x14ac:dyDescent="0.3">
      <c r="B455" s="173">
        <v>291224</v>
      </c>
      <c r="C455" s="181" t="str">
        <f>_xlfn.XLOOKUP(B455,PLANEAMIENTO!A:A,PLANEAMIENTO!C:C)</f>
        <v>CILINDRO DE ARTICULACION</v>
      </c>
      <c r="D455" s="178" t="str">
        <f>_xlfn.XLOOKUP(B455,PLANEAMIENTO!A:A,PLANEAMIENTO!D:D)</f>
        <v>24M</v>
      </c>
      <c r="E455" s="173" t="s">
        <v>571</v>
      </c>
      <c r="F455" s="173" t="s">
        <v>423</v>
      </c>
      <c r="G455" s="173" t="s">
        <v>479</v>
      </c>
      <c r="H455" s="173" t="s">
        <v>555</v>
      </c>
      <c r="I455" s="173" t="s">
        <v>555</v>
      </c>
    </row>
    <row r="456" spans="2:9" ht="28.8" x14ac:dyDescent="0.3">
      <c r="B456" s="173">
        <v>288424</v>
      </c>
      <c r="C456" s="181" t="str">
        <f>_xlfn.XLOOKUP(B456,PLANEAMIENTO!A:A,PLANEAMIENTO!C:C)</f>
        <v>CILINDRO DE ARTICULACION</v>
      </c>
      <c r="D456" s="178">
        <f>_xlfn.XLOOKUP(B456,PLANEAMIENTO!A:A,PLANEAMIENTO!D:D)</f>
        <v>24</v>
      </c>
      <c r="E456" s="173" t="s">
        <v>572</v>
      </c>
      <c r="F456" s="173" t="s">
        <v>423</v>
      </c>
      <c r="G456" s="173" t="s">
        <v>493</v>
      </c>
      <c r="H456" s="173" t="s">
        <v>555</v>
      </c>
      <c r="I456" s="173" t="s">
        <v>555</v>
      </c>
    </row>
    <row r="457" spans="2:9" ht="28.8" x14ac:dyDescent="0.3">
      <c r="B457" s="173">
        <v>291324</v>
      </c>
      <c r="C457" s="181" t="str">
        <f>_xlfn.XLOOKUP(B457,PLANEAMIENTO!A:A,PLANEAMIENTO!C:C)</f>
        <v>CILINDRO DE LEVANTE DE BULLDOZER</v>
      </c>
      <c r="D457" s="178" t="str">
        <f>_xlfn.XLOOKUP(B457,PLANEAMIENTO!A:A,PLANEAMIENTO!D:D)</f>
        <v>844H</v>
      </c>
      <c r="E457" s="173" t="s">
        <v>573</v>
      </c>
      <c r="F457" s="173" t="s">
        <v>423</v>
      </c>
      <c r="G457" s="173" t="s">
        <v>426</v>
      </c>
      <c r="H457" s="173" t="s">
        <v>555</v>
      </c>
      <c r="I457" s="173" t="s">
        <v>555</v>
      </c>
    </row>
    <row r="458" spans="2:9" ht="28.8" x14ac:dyDescent="0.3">
      <c r="B458" s="173">
        <v>292124</v>
      </c>
      <c r="C458" s="181" t="str">
        <f>_xlfn.XLOOKUP(B458,PLANEAMIENTO!A:A,PLANEAMIENTO!C:C)</f>
        <v>CILINDRO DE LEVANTE DE RIPPER</v>
      </c>
      <c r="D458" s="178">
        <f>_xlfn.XLOOKUP(B458,PLANEAMIENTO!A:A,PLANEAMIENTO!D:D)</f>
        <v>24</v>
      </c>
      <c r="E458" s="173" t="s">
        <v>573</v>
      </c>
      <c r="F458" s="173" t="s">
        <v>423</v>
      </c>
      <c r="G458" s="173" t="s">
        <v>426</v>
      </c>
      <c r="H458" s="173" t="s">
        <v>555</v>
      </c>
      <c r="I458" s="173" t="s">
        <v>556</v>
      </c>
    </row>
    <row r="459" spans="2:9" ht="28.8" x14ac:dyDescent="0.3">
      <c r="B459" s="173">
        <v>291224</v>
      </c>
      <c r="C459" s="181" t="str">
        <f>_xlfn.XLOOKUP(B459,PLANEAMIENTO!A:A,PLANEAMIENTO!C:C)</f>
        <v>CILINDRO DE ARTICULACION</v>
      </c>
      <c r="D459" s="178" t="str">
        <f>_xlfn.XLOOKUP(B459,PLANEAMIENTO!A:A,PLANEAMIENTO!D:D)</f>
        <v>24M</v>
      </c>
      <c r="E459" s="173" t="s">
        <v>574</v>
      </c>
      <c r="F459" s="173" t="s">
        <v>423</v>
      </c>
      <c r="G459" s="173" t="s">
        <v>406</v>
      </c>
      <c r="H459" s="173" t="s">
        <v>556</v>
      </c>
      <c r="I459" s="173" t="s">
        <v>556</v>
      </c>
    </row>
    <row r="460" spans="2:9" ht="28.8" x14ac:dyDescent="0.3">
      <c r="B460" s="173">
        <v>293824</v>
      </c>
      <c r="C460" s="181" t="str">
        <f>_xlfn.XLOOKUP(B460,PLANEAMIENTO!A:A,PLANEAMIENTO!C:C)</f>
        <v>CILINDRO DE DESPLAZAMIENTO DE VERTEDERA</v>
      </c>
      <c r="D460" s="178">
        <f>_xlfn.XLOOKUP(B460,PLANEAMIENTO!A:A,PLANEAMIENTO!D:D)</f>
        <v>24</v>
      </c>
      <c r="E460" s="173" t="s">
        <v>573</v>
      </c>
      <c r="F460" s="173" t="s">
        <v>423</v>
      </c>
      <c r="G460" s="173" t="s">
        <v>426</v>
      </c>
      <c r="H460" s="173" t="s">
        <v>556</v>
      </c>
      <c r="I460" s="173" t="s">
        <v>556</v>
      </c>
    </row>
    <row r="461" spans="2:9" ht="28.8" x14ac:dyDescent="0.3">
      <c r="B461" s="173">
        <v>293924</v>
      </c>
      <c r="C461" s="181" t="str">
        <f>_xlfn.XLOOKUP(B461,PLANEAMIENTO!A:A,PLANEAMIENTO!C:C)</f>
        <v>CILINDRO DE LEVANTE DE BULLDOZER</v>
      </c>
      <c r="D461" s="178" t="str">
        <f>_xlfn.XLOOKUP(B461,PLANEAMIENTO!A:A,PLANEAMIENTO!D:D)</f>
        <v>844K</v>
      </c>
      <c r="E461" s="173" t="s">
        <v>573</v>
      </c>
      <c r="F461" s="173" t="s">
        <v>423</v>
      </c>
      <c r="G461" s="173" t="s">
        <v>426</v>
      </c>
      <c r="H461" s="173" t="s">
        <v>556</v>
      </c>
      <c r="I461" s="173" t="s">
        <v>556</v>
      </c>
    </row>
    <row r="462" spans="2:9" ht="28.8" x14ac:dyDescent="0.3">
      <c r="B462" s="173">
        <v>294124</v>
      </c>
      <c r="C462" s="181" t="str">
        <f>_xlfn.XLOOKUP(B462,PLANEAMIENTO!A:A,PLANEAMIENTO!C:C)</f>
        <v>CILINDRO DE LEVANTE DE BULLDOZER</v>
      </c>
      <c r="D462" s="178">
        <f>_xlfn.XLOOKUP(B462,PLANEAMIENTO!A:A,PLANEAMIENTO!D:D)</f>
        <v>844</v>
      </c>
      <c r="E462" s="173" t="s">
        <v>573</v>
      </c>
      <c r="F462" s="173" t="s">
        <v>423</v>
      </c>
      <c r="G462" s="173" t="s">
        <v>426</v>
      </c>
      <c r="H462" s="173" t="s">
        <v>556</v>
      </c>
      <c r="I462" s="173" t="s">
        <v>559</v>
      </c>
    </row>
    <row r="463" spans="2:9" ht="28.8" x14ac:dyDescent="0.3">
      <c r="B463" s="173">
        <v>291324</v>
      </c>
      <c r="C463" s="181" t="str">
        <f>_xlfn.XLOOKUP(B463,PLANEAMIENTO!A:A,PLANEAMIENTO!C:C)</f>
        <v>CILINDRO DE LEVANTE DE BULLDOZER</v>
      </c>
      <c r="D463" s="178" t="str">
        <f>_xlfn.XLOOKUP(B463,PLANEAMIENTO!A:A,PLANEAMIENTO!D:D)</f>
        <v>844H</v>
      </c>
      <c r="E463" s="173" t="s">
        <v>477</v>
      </c>
      <c r="F463" s="173" t="s">
        <v>423</v>
      </c>
      <c r="G463" s="173" t="s">
        <v>468</v>
      </c>
      <c r="H463" s="173" t="s">
        <v>559</v>
      </c>
      <c r="I463" s="173" t="s">
        <v>559</v>
      </c>
    </row>
    <row r="464" spans="2:9" ht="28.8" x14ac:dyDescent="0.3">
      <c r="B464" s="173">
        <v>292124</v>
      </c>
      <c r="C464" s="181" t="str">
        <f>_xlfn.XLOOKUP(B464,PLANEAMIENTO!A:A,PLANEAMIENTO!C:C)</f>
        <v>CILINDRO DE LEVANTE DE RIPPER</v>
      </c>
      <c r="D464" s="178">
        <f>_xlfn.XLOOKUP(B464,PLANEAMIENTO!A:A,PLANEAMIENTO!D:D)</f>
        <v>24</v>
      </c>
      <c r="E464" s="173" t="s">
        <v>477</v>
      </c>
      <c r="F464" s="173" t="s">
        <v>423</v>
      </c>
      <c r="G464" s="173" t="s">
        <v>468</v>
      </c>
      <c r="H464" s="173" t="s">
        <v>559</v>
      </c>
      <c r="I464" s="173" t="s">
        <v>561</v>
      </c>
    </row>
    <row r="465" spans="2:9" ht="28.8" x14ac:dyDescent="0.3">
      <c r="B465" s="173">
        <v>0</v>
      </c>
      <c r="C465" s="181" t="e">
        <f>_xlfn.XLOOKUP(B465,PLANEAMIENTO!A:A,PLANEAMIENTO!C:C)</f>
        <v>#N/A</v>
      </c>
      <c r="D465" s="178" t="e">
        <f>_xlfn.XLOOKUP(B465,PLANEAMIENTO!A:A,PLANEAMIENTO!D:D)</f>
        <v>#N/A</v>
      </c>
      <c r="E465" s="173" t="s">
        <v>575</v>
      </c>
      <c r="F465" s="172"/>
      <c r="G465" s="173" t="s">
        <v>458</v>
      </c>
      <c r="H465" s="173" t="s">
        <v>561</v>
      </c>
      <c r="I465" s="173" t="s">
        <v>563</v>
      </c>
    </row>
    <row r="466" spans="2:9" ht="28.8" x14ac:dyDescent="0.3">
      <c r="B466" s="170">
        <v>0</v>
      </c>
      <c r="C466" s="180" t="s">
        <v>12</v>
      </c>
      <c r="D466" s="177" t="s">
        <v>13</v>
      </c>
      <c r="E466" s="170" t="s">
        <v>428</v>
      </c>
      <c r="F466" s="169"/>
      <c r="G466" s="170" t="s">
        <v>576</v>
      </c>
      <c r="H466" s="170" t="s">
        <v>400</v>
      </c>
      <c r="I466" s="170" t="s">
        <v>563</v>
      </c>
    </row>
    <row r="467" spans="2:9" ht="28.8" x14ac:dyDescent="0.3">
      <c r="B467" s="173">
        <v>288524</v>
      </c>
      <c r="C467" s="181" t="str">
        <f>_xlfn.XLOOKUP(B467,PLANEAMIENTO!A:A,PLANEAMIENTO!C:C)</f>
        <v>CILINDRO DE LEVANTE DE TOLVA</v>
      </c>
      <c r="D467" s="178" t="str">
        <f>_xlfn.XLOOKUP(B467,PLANEAMIENTO!A:A,PLANEAMIENTO!D:D)</f>
        <v>797F</v>
      </c>
      <c r="E467" s="173" t="s">
        <v>577</v>
      </c>
      <c r="F467" s="173" t="s">
        <v>432</v>
      </c>
      <c r="G467" s="173" t="s">
        <v>403</v>
      </c>
      <c r="H467" s="173" t="s">
        <v>555</v>
      </c>
      <c r="I467" s="173" t="s">
        <v>555</v>
      </c>
    </row>
    <row r="468" spans="2:9" ht="28.8" x14ac:dyDescent="0.3">
      <c r="B468" s="173">
        <v>285724</v>
      </c>
      <c r="C468" s="181" t="str">
        <f>_xlfn.XLOOKUP(B468,PLANEAMIENTO!A:A,PLANEAMIENTO!C:C)</f>
        <v xml:space="preserve">CILINDRO DE LEVANTE </v>
      </c>
      <c r="D468" s="178" t="str">
        <f>_xlfn.XLOOKUP(B468,PLANEAMIENTO!A:A,PLANEAMIENTO!D:D)</f>
        <v>994F</v>
      </c>
      <c r="E468" s="173" t="s">
        <v>578</v>
      </c>
      <c r="F468" s="173" t="s">
        <v>432</v>
      </c>
      <c r="G468" s="173" t="s">
        <v>410</v>
      </c>
      <c r="H468" s="173" t="s">
        <v>559</v>
      </c>
      <c r="I468" s="173" t="s">
        <v>559</v>
      </c>
    </row>
    <row r="469" spans="2:9" ht="28.8" x14ac:dyDescent="0.3">
      <c r="B469" s="173">
        <v>289724</v>
      </c>
      <c r="C469" s="181" t="str">
        <f>_xlfn.XLOOKUP(B469,PLANEAMIENTO!A:A,PLANEAMIENTO!C:C)</f>
        <v>CILINDRO DE STICK</v>
      </c>
      <c r="D469" s="178" t="str">
        <f>_xlfn.XLOOKUP(B469,PLANEAMIENTO!A:A,PLANEAMIENTO!D:D)</f>
        <v>390DL</v>
      </c>
      <c r="E469" s="173" t="s">
        <v>494</v>
      </c>
      <c r="F469" s="173" t="s">
        <v>432</v>
      </c>
      <c r="G469" s="173" t="s">
        <v>410</v>
      </c>
      <c r="H469" s="173" t="s">
        <v>559</v>
      </c>
      <c r="I469" s="173" t="s">
        <v>561</v>
      </c>
    </row>
    <row r="470" spans="2:9" ht="28.8" x14ac:dyDescent="0.3">
      <c r="B470" s="173">
        <v>288424</v>
      </c>
      <c r="C470" s="181" t="str">
        <f>_xlfn.XLOOKUP(B470,PLANEAMIENTO!A:A,PLANEAMIENTO!C:C)</f>
        <v>CILINDRO DE ARTICULACION</v>
      </c>
      <c r="D470" s="178">
        <f>_xlfn.XLOOKUP(B470,PLANEAMIENTO!A:A,PLANEAMIENTO!D:D)</f>
        <v>24</v>
      </c>
      <c r="E470" s="173" t="s">
        <v>431</v>
      </c>
      <c r="F470" s="173" t="s">
        <v>432</v>
      </c>
      <c r="G470" s="173" t="s">
        <v>435</v>
      </c>
      <c r="H470" s="173" t="s">
        <v>561</v>
      </c>
      <c r="I470" s="173" t="s">
        <v>563</v>
      </c>
    </row>
    <row r="471" spans="2:9" ht="28.8" x14ac:dyDescent="0.3">
      <c r="B471" s="173">
        <v>288424</v>
      </c>
      <c r="C471" s="181" t="str">
        <f>_xlfn.XLOOKUP(B471,PLANEAMIENTO!A:A,PLANEAMIENTO!C:C)</f>
        <v>CILINDRO DE ARTICULACION</v>
      </c>
      <c r="D471" s="178">
        <f>_xlfn.XLOOKUP(B471,PLANEAMIENTO!A:A,PLANEAMIENTO!D:D)</f>
        <v>24</v>
      </c>
      <c r="E471" s="173" t="s">
        <v>579</v>
      </c>
      <c r="F471" s="173" t="s">
        <v>432</v>
      </c>
      <c r="G471" s="173" t="s">
        <v>493</v>
      </c>
      <c r="H471" s="173" t="s">
        <v>563</v>
      </c>
      <c r="I471" s="173" t="s">
        <v>563</v>
      </c>
    </row>
    <row r="472" spans="2:9" ht="28.8" x14ac:dyDescent="0.3">
      <c r="B472" s="173">
        <v>290624</v>
      </c>
      <c r="C472" s="181" t="str">
        <f>_xlfn.XLOOKUP(B472,PLANEAMIENTO!A:A,PLANEAMIENTO!C:C)</f>
        <v>CILINDRO DE BLADETIP</v>
      </c>
      <c r="D472" s="178" t="str">
        <f>_xlfn.XLOOKUP(B472,PLANEAMIENTO!A:A,PLANEAMIENTO!D:D)</f>
        <v>24M</v>
      </c>
      <c r="E472" s="173" t="s">
        <v>494</v>
      </c>
      <c r="F472" s="173" t="s">
        <v>432</v>
      </c>
      <c r="G472" s="173" t="s">
        <v>403</v>
      </c>
      <c r="H472" s="173" t="s">
        <v>563</v>
      </c>
      <c r="I472" s="173" t="s">
        <v>563</v>
      </c>
    </row>
    <row r="473" spans="2:9" ht="28.8" x14ac:dyDescent="0.3">
      <c r="B473" s="173">
        <v>0</v>
      </c>
      <c r="C473" s="181" t="e">
        <f>_xlfn.XLOOKUP(B473,PLANEAMIENTO!A:A,PLANEAMIENTO!C:C)</f>
        <v>#N/A</v>
      </c>
      <c r="D473" s="178" t="e">
        <f>_xlfn.XLOOKUP(B473,PLANEAMIENTO!A:A,PLANEAMIENTO!D:D)</f>
        <v>#N/A</v>
      </c>
      <c r="E473" s="173" t="s">
        <v>498</v>
      </c>
      <c r="F473" s="172"/>
      <c r="G473" s="173" t="s">
        <v>458</v>
      </c>
      <c r="H473" s="173" t="s">
        <v>415</v>
      </c>
      <c r="I473" s="173" t="s">
        <v>418</v>
      </c>
    </row>
    <row r="474" spans="2:9" ht="28.8" x14ac:dyDescent="0.3">
      <c r="B474" s="170">
        <v>0</v>
      </c>
      <c r="C474" s="180" t="s">
        <v>12</v>
      </c>
      <c r="D474" s="177" t="s">
        <v>13</v>
      </c>
      <c r="E474" s="170" t="s">
        <v>439</v>
      </c>
      <c r="F474" s="169"/>
      <c r="G474" s="170" t="s">
        <v>440</v>
      </c>
      <c r="H474" s="170" t="s">
        <v>400</v>
      </c>
      <c r="I474" s="170" t="s">
        <v>401</v>
      </c>
    </row>
    <row r="475" spans="2:9" ht="28.8" x14ac:dyDescent="0.3">
      <c r="B475" s="173">
        <v>292024</v>
      </c>
      <c r="C475" s="181" t="str">
        <f>_xlfn.XLOOKUP(B475,PLANEAMIENTO!A:A,PLANEAMIENTO!C:C)</f>
        <v>CILINDRO DE INCLINACION DE BULLDOZER</v>
      </c>
      <c r="D475" s="178" t="str">
        <f>_xlfn.XLOOKUP(B475,PLANEAMIENTO!A:A,PLANEAMIENTO!D:D)</f>
        <v>D11T</v>
      </c>
      <c r="E475" s="173" t="s">
        <v>580</v>
      </c>
      <c r="F475" s="173" t="s">
        <v>442</v>
      </c>
      <c r="G475" s="173" t="s">
        <v>479</v>
      </c>
      <c r="H475" s="173" t="s">
        <v>555</v>
      </c>
      <c r="I475" s="173" t="s">
        <v>555</v>
      </c>
    </row>
    <row r="476" spans="2:9" ht="28.8" x14ac:dyDescent="0.3">
      <c r="B476" s="173">
        <v>291224</v>
      </c>
      <c r="C476" s="181" t="str">
        <f>_xlfn.XLOOKUP(B476,PLANEAMIENTO!A:A,PLANEAMIENTO!C:C)</f>
        <v>CILINDRO DE ARTICULACION</v>
      </c>
      <c r="D476" s="178" t="str">
        <f>_xlfn.XLOOKUP(B476,PLANEAMIENTO!A:A,PLANEAMIENTO!D:D)</f>
        <v>24M</v>
      </c>
      <c r="E476" s="173" t="s">
        <v>581</v>
      </c>
      <c r="F476" s="173" t="s">
        <v>442</v>
      </c>
      <c r="G476" s="173" t="s">
        <v>479</v>
      </c>
      <c r="H476" s="173" t="s">
        <v>555</v>
      </c>
      <c r="I476" s="173" t="s">
        <v>555</v>
      </c>
    </row>
    <row r="477" spans="2:9" ht="28.8" x14ac:dyDescent="0.3">
      <c r="B477" s="173">
        <v>291024</v>
      </c>
      <c r="C477" s="181" t="str">
        <f>_xlfn.XLOOKUP(B477,PLANEAMIENTO!A:A,PLANEAMIENTO!C:C)</f>
        <v>CILINDRO DE LEVANTE DE BULLDOZER</v>
      </c>
      <c r="D477" s="178" t="str">
        <f>_xlfn.XLOOKUP(B477,PLANEAMIENTO!A:A,PLANEAMIENTO!D:D)</f>
        <v>844H</v>
      </c>
      <c r="E477" s="173" t="s">
        <v>582</v>
      </c>
      <c r="F477" s="173" t="s">
        <v>442</v>
      </c>
      <c r="G477" s="173" t="s">
        <v>406</v>
      </c>
      <c r="H477" s="173" t="s">
        <v>555</v>
      </c>
      <c r="I477" s="173" t="s">
        <v>555</v>
      </c>
    </row>
    <row r="478" spans="2:9" ht="28.8" x14ac:dyDescent="0.3">
      <c r="B478" s="170">
        <v>0</v>
      </c>
      <c r="C478" s="180" t="s">
        <v>12</v>
      </c>
      <c r="D478" s="177" t="s">
        <v>13</v>
      </c>
      <c r="E478" s="170" t="s">
        <v>451</v>
      </c>
      <c r="F478" s="170" t="s">
        <v>452</v>
      </c>
      <c r="G478" s="170" t="s">
        <v>583</v>
      </c>
      <c r="H478" s="170" t="s">
        <v>415</v>
      </c>
      <c r="I478" s="170" t="s">
        <v>556</v>
      </c>
    </row>
    <row r="479" spans="2:9" ht="28.8" x14ac:dyDescent="0.3">
      <c r="B479" s="173">
        <v>281024</v>
      </c>
      <c r="C479" s="181" t="str">
        <f>_xlfn.XLOOKUP(B479,PLANEAMIENTO!A:A,PLANEAMIENTO!C:C)</f>
        <v>CILINDRO HIDRAULICO DE CLAM</v>
      </c>
      <c r="D479" s="178" t="str">
        <f>_xlfn.XLOOKUP(B479,PLANEAMIENTO!A:A,PLANEAMIENTO!D:D)</f>
        <v>6060FS</v>
      </c>
      <c r="E479" s="173" t="s">
        <v>454</v>
      </c>
      <c r="F479" s="172"/>
      <c r="G479" s="173" t="s">
        <v>479</v>
      </c>
      <c r="H479" s="173" t="s">
        <v>556</v>
      </c>
      <c r="I479" s="173" t="s">
        <v>556</v>
      </c>
    </row>
    <row r="480" spans="2:9" ht="28.8" x14ac:dyDescent="0.3">
      <c r="B480" s="173">
        <v>288324</v>
      </c>
      <c r="C480" s="181" t="str">
        <f>_xlfn.XLOOKUP(B480,PLANEAMIENTO!A:A,PLANEAMIENTO!C:C)</f>
        <v>CILINDRO DE INCLINACION DE BULLDOZER</v>
      </c>
      <c r="D480" s="178" t="str">
        <f>_xlfn.XLOOKUP(B480,PLANEAMIENTO!A:A,PLANEAMIENTO!D:D)</f>
        <v>D11T</v>
      </c>
      <c r="E480" s="173" t="s">
        <v>454</v>
      </c>
      <c r="F480" s="172"/>
      <c r="G480" s="173" t="s">
        <v>479</v>
      </c>
      <c r="H480" s="173" t="s">
        <v>556</v>
      </c>
      <c r="I480" s="173" t="s">
        <v>556</v>
      </c>
    </row>
    <row r="481" spans="2:9" ht="28.8" x14ac:dyDescent="0.3">
      <c r="B481" s="173">
        <v>288424</v>
      </c>
      <c r="C481" s="181" t="str">
        <f>_xlfn.XLOOKUP(B481,PLANEAMIENTO!A:A,PLANEAMIENTO!C:C)</f>
        <v>CILINDRO DE ARTICULACION</v>
      </c>
      <c r="D481" s="178">
        <f>_xlfn.XLOOKUP(B481,PLANEAMIENTO!A:A,PLANEAMIENTO!D:D)</f>
        <v>24</v>
      </c>
      <c r="E481" s="173" t="s">
        <v>454</v>
      </c>
      <c r="F481" s="172"/>
      <c r="G481" s="173" t="s">
        <v>479</v>
      </c>
      <c r="H481" s="173" t="s">
        <v>556</v>
      </c>
      <c r="I481" s="173" t="s">
        <v>556</v>
      </c>
    </row>
    <row r="482" spans="2:9" ht="28.8" x14ac:dyDescent="0.3">
      <c r="B482" s="170">
        <v>0</v>
      </c>
      <c r="C482" s="180" t="s">
        <v>12</v>
      </c>
      <c r="D482" s="177" t="s">
        <v>13</v>
      </c>
      <c r="E482" s="170" t="s">
        <v>455</v>
      </c>
      <c r="F482" s="169"/>
      <c r="G482" s="170" t="s">
        <v>584</v>
      </c>
      <c r="H482" s="170" t="s">
        <v>415</v>
      </c>
      <c r="I482" s="170" t="s">
        <v>476</v>
      </c>
    </row>
    <row r="483" spans="2:9" ht="28.8" x14ac:dyDescent="0.3">
      <c r="B483" s="173">
        <v>291024</v>
      </c>
      <c r="C483" s="181" t="str">
        <f>_xlfn.XLOOKUP(B483,PLANEAMIENTO!A:A,PLANEAMIENTO!C:C)</f>
        <v>CILINDRO DE LEVANTE DE BULLDOZER</v>
      </c>
      <c r="D483" s="178" t="str">
        <f>_xlfn.XLOOKUP(B483,PLANEAMIENTO!A:A,PLANEAMIENTO!D:D)</f>
        <v>844H</v>
      </c>
      <c r="E483" s="173" t="s">
        <v>585</v>
      </c>
      <c r="F483" s="172"/>
      <c r="G483" s="173" t="s">
        <v>458</v>
      </c>
      <c r="H483" s="173" t="s">
        <v>526</v>
      </c>
      <c r="I483" s="173" t="s">
        <v>476</v>
      </c>
    </row>
    <row r="484" spans="2:9" ht="28.8" x14ac:dyDescent="0.3">
      <c r="B484" s="170">
        <v>0</v>
      </c>
      <c r="C484" s="180" t="s">
        <v>12</v>
      </c>
      <c r="D484" s="177" t="s">
        <v>13</v>
      </c>
      <c r="E484" s="170" t="s">
        <v>45</v>
      </c>
      <c r="F484" s="169"/>
      <c r="G484" s="170" t="s">
        <v>586</v>
      </c>
      <c r="H484" s="170" t="s">
        <v>415</v>
      </c>
      <c r="I484" s="170" t="s">
        <v>561</v>
      </c>
    </row>
    <row r="485" spans="2:9" ht="28.8" x14ac:dyDescent="0.3">
      <c r="B485" s="173">
        <v>288724</v>
      </c>
      <c r="C485" s="181" t="str">
        <f>_xlfn.XLOOKUP(B485,PLANEAMIENTO!A:A,PLANEAMIENTO!C:C)</f>
        <v>CILINDRO DE BOOM</v>
      </c>
      <c r="D485" s="178" t="str">
        <f>_xlfn.XLOOKUP(B485,PLANEAMIENTO!A:A,PLANEAMIENTO!D:D)</f>
        <v>390DL</v>
      </c>
      <c r="E485" s="173" t="s">
        <v>587</v>
      </c>
      <c r="F485" s="172"/>
      <c r="G485" s="173" t="s">
        <v>421</v>
      </c>
      <c r="H485" s="173" t="s">
        <v>555</v>
      </c>
      <c r="I485" s="173" t="s">
        <v>556</v>
      </c>
    </row>
    <row r="486" spans="2:9" ht="28.8" x14ac:dyDescent="0.3">
      <c r="B486" s="173">
        <v>288824</v>
      </c>
      <c r="C486" s="181" t="str">
        <f>_xlfn.XLOOKUP(B486,PLANEAMIENTO!A:A,PLANEAMIENTO!C:C)</f>
        <v>FRENO DELANTERO</v>
      </c>
      <c r="D486" s="178" t="str">
        <f>_xlfn.XLOOKUP(B486,PLANEAMIENTO!A:A,PLANEAMIENTO!D:D)</f>
        <v>24M</v>
      </c>
      <c r="E486" s="173" t="s">
        <v>587</v>
      </c>
      <c r="F486" s="172"/>
      <c r="G486" s="173" t="s">
        <v>421</v>
      </c>
      <c r="H486" s="173" t="s">
        <v>555</v>
      </c>
      <c r="I486" s="173" t="s">
        <v>556</v>
      </c>
    </row>
    <row r="487" spans="2:9" ht="28.8" x14ac:dyDescent="0.3">
      <c r="B487" s="173">
        <v>290724</v>
      </c>
      <c r="C487" s="181" t="str">
        <f>_xlfn.XLOOKUP(B487,PLANEAMIENTO!A:A,PLANEAMIENTO!C:C)</f>
        <v>CILINDRO DE DIRECCION</v>
      </c>
      <c r="D487" s="178" t="str">
        <f>_xlfn.XLOOKUP(B487,PLANEAMIENTO!A:A,PLANEAMIENTO!D:D)</f>
        <v>834K</v>
      </c>
      <c r="E487" s="173" t="s">
        <v>461</v>
      </c>
      <c r="F487" s="172"/>
      <c r="G487" s="173" t="s">
        <v>479</v>
      </c>
      <c r="H487" s="173" t="s">
        <v>555</v>
      </c>
      <c r="I487" s="173" t="s">
        <v>555</v>
      </c>
    </row>
    <row r="488" spans="2:9" ht="28.8" x14ac:dyDescent="0.3">
      <c r="B488" s="227">
        <v>290724</v>
      </c>
      <c r="C488" s="181" t="str">
        <f>_xlfn.XLOOKUP(B488,PLANEAMIENTO!A:A,PLANEAMIENTO!C:C)</f>
        <v>CILINDRO DE DIRECCION</v>
      </c>
      <c r="D488" s="178" t="str">
        <f>_xlfn.XLOOKUP(B488,PLANEAMIENTO!A:A,PLANEAMIENTO!D:D)</f>
        <v>834K</v>
      </c>
      <c r="E488" s="227" t="s">
        <v>463</v>
      </c>
      <c r="F488" s="226"/>
      <c r="G488" s="227" t="s">
        <v>426</v>
      </c>
      <c r="H488" s="227" t="s">
        <v>555</v>
      </c>
      <c r="I488" s="227" t="s">
        <v>555</v>
      </c>
    </row>
    <row r="489" spans="2:9" ht="28.8" x14ac:dyDescent="0.3">
      <c r="B489" s="173">
        <v>290824</v>
      </c>
      <c r="C489" s="181" t="str">
        <f>_xlfn.XLOOKUP(B489,PLANEAMIENTO!A:A,PLANEAMIENTO!C:C)</f>
        <v>CILINDRO DE DIRECCION</v>
      </c>
      <c r="D489" s="178" t="str">
        <f>_xlfn.XLOOKUP(B489,PLANEAMIENTO!A:A,PLANEAMIENTO!D:D)</f>
        <v>834K</v>
      </c>
      <c r="E489" s="173" t="s">
        <v>461</v>
      </c>
      <c r="F489" s="172"/>
      <c r="G489" s="173" t="s">
        <v>479</v>
      </c>
      <c r="H489" s="173" t="s">
        <v>555</v>
      </c>
      <c r="I489" s="173" t="s">
        <v>555</v>
      </c>
    </row>
    <row r="490" spans="2:9" ht="28.8" x14ac:dyDescent="0.3">
      <c r="B490" s="227">
        <v>290824</v>
      </c>
      <c r="C490" s="181" t="str">
        <f>_xlfn.XLOOKUP(B490,PLANEAMIENTO!A:A,PLANEAMIENTO!C:C)</f>
        <v>CILINDRO DE DIRECCION</v>
      </c>
      <c r="D490" s="178" t="str">
        <f>_xlfn.XLOOKUP(B490,PLANEAMIENTO!A:A,PLANEAMIENTO!D:D)</f>
        <v>834K</v>
      </c>
      <c r="E490" s="227" t="s">
        <v>463</v>
      </c>
      <c r="F490" s="226"/>
      <c r="G490" s="227" t="s">
        <v>426</v>
      </c>
      <c r="H490" s="227" t="s">
        <v>555</v>
      </c>
      <c r="I490" s="227" t="s">
        <v>555</v>
      </c>
    </row>
    <row r="491" spans="2:9" ht="28.8" x14ac:dyDescent="0.3">
      <c r="B491" s="173">
        <v>290924</v>
      </c>
      <c r="C491" s="181" t="str">
        <f>_xlfn.XLOOKUP(B491,PLANEAMIENTO!A:A,PLANEAMIENTO!C:C)</f>
        <v>CILINDRO DE LEVANTE DE RIPPER</v>
      </c>
      <c r="D491" s="178" t="str">
        <f>_xlfn.XLOOKUP(B491,PLANEAMIENTO!A:A,PLANEAMIENTO!D:D)</f>
        <v>D11T</v>
      </c>
      <c r="E491" s="173" t="s">
        <v>461</v>
      </c>
      <c r="F491" s="172"/>
      <c r="G491" s="173" t="s">
        <v>479</v>
      </c>
      <c r="H491" s="173" t="s">
        <v>555</v>
      </c>
      <c r="I491" s="173" t="s">
        <v>555</v>
      </c>
    </row>
    <row r="492" spans="2:9" ht="28.8" x14ac:dyDescent="0.3">
      <c r="B492" s="227">
        <v>290924</v>
      </c>
      <c r="C492" s="181" t="str">
        <f>_xlfn.XLOOKUP(B492,PLANEAMIENTO!A:A,PLANEAMIENTO!C:C)</f>
        <v>CILINDRO DE LEVANTE DE RIPPER</v>
      </c>
      <c r="D492" s="178" t="str">
        <f>_xlfn.XLOOKUP(B492,PLANEAMIENTO!A:A,PLANEAMIENTO!D:D)</f>
        <v>D11T</v>
      </c>
      <c r="E492" s="227" t="s">
        <v>463</v>
      </c>
      <c r="F492" s="226"/>
      <c r="G492" s="227" t="s">
        <v>426</v>
      </c>
      <c r="H492" s="227" t="s">
        <v>555</v>
      </c>
      <c r="I492" s="227" t="s">
        <v>555</v>
      </c>
    </row>
    <row r="493" spans="2:9" ht="28.8" x14ac:dyDescent="0.3">
      <c r="B493" s="173">
        <v>281024</v>
      </c>
      <c r="C493" s="181" t="str">
        <f>_xlfn.XLOOKUP(B493,PLANEAMIENTO!A:A,PLANEAMIENTO!C:C)</f>
        <v>CILINDRO HIDRAULICO DE CLAM</v>
      </c>
      <c r="D493" s="178" t="str">
        <f>_xlfn.XLOOKUP(B493,PLANEAMIENTO!A:A,PLANEAMIENTO!D:D)</f>
        <v>6060FS</v>
      </c>
      <c r="E493" s="173" t="s">
        <v>461</v>
      </c>
      <c r="F493" s="172"/>
      <c r="G493" s="173" t="s">
        <v>479</v>
      </c>
      <c r="H493" s="173" t="s">
        <v>559</v>
      </c>
      <c r="I493" s="173" t="s">
        <v>559</v>
      </c>
    </row>
    <row r="494" spans="2:9" ht="28.8" x14ac:dyDescent="0.3">
      <c r="B494" s="227">
        <v>281024</v>
      </c>
      <c r="C494" s="181" t="str">
        <f>_xlfn.XLOOKUP(B494,PLANEAMIENTO!A:A,PLANEAMIENTO!C:C)</f>
        <v>CILINDRO HIDRAULICO DE CLAM</v>
      </c>
      <c r="D494" s="178" t="str">
        <f>_xlfn.XLOOKUP(B494,PLANEAMIENTO!A:A,PLANEAMIENTO!D:D)</f>
        <v>6060FS</v>
      </c>
      <c r="E494" s="227" t="s">
        <v>463</v>
      </c>
      <c r="F494" s="226"/>
      <c r="G494" s="227" t="s">
        <v>426</v>
      </c>
      <c r="H494" s="227" t="s">
        <v>559</v>
      </c>
      <c r="I494" s="227" t="s">
        <v>559</v>
      </c>
    </row>
    <row r="495" spans="2:9" ht="28.8" x14ac:dyDescent="0.3">
      <c r="B495" s="173">
        <v>288324</v>
      </c>
      <c r="C495" s="181" t="str">
        <f>_xlfn.XLOOKUP(B495,PLANEAMIENTO!A:A,PLANEAMIENTO!C:C)</f>
        <v>CILINDRO DE INCLINACION DE BULLDOZER</v>
      </c>
      <c r="D495" s="178" t="str">
        <f>_xlfn.XLOOKUP(B495,PLANEAMIENTO!A:A,PLANEAMIENTO!D:D)</f>
        <v>D11T</v>
      </c>
      <c r="E495" s="173" t="s">
        <v>461</v>
      </c>
      <c r="F495" s="172"/>
      <c r="G495" s="173" t="s">
        <v>479</v>
      </c>
      <c r="H495" s="173" t="s">
        <v>559</v>
      </c>
      <c r="I495" s="173" t="s">
        <v>559</v>
      </c>
    </row>
    <row r="496" spans="2:9" ht="28.8" x14ac:dyDescent="0.3">
      <c r="B496" s="227">
        <v>288324</v>
      </c>
      <c r="C496" s="181" t="str">
        <f>_xlfn.XLOOKUP(B496,PLANEAMIENTO!A:A,PLANEAMIENTO!C:C)</f>
        <v>CILINDRO DE INCLINACION DE BULLDOZER</v>
      </c>
      <c r="D496" s="178" t="str">
        <f>_xlfn.XLOOKUP(B496,PLANEAMIENTO!A:A,PLANEAMIENTO!D:D)</f>
        <v>D11T</v>
      </c>
      <c r="E496" s="227" t="s">
        <v>463</v>
      </c>
      <c r="F496" s="226"/>
      <c r="G496" s="227" t="s">
        <v>426</v>
      </c>
      <c r="H496" s="227" t="s">
        <v>559</v>
      </c>
      <c r="I496" s="227" t="s">
        <v>559</v>
      </c>
    </row>
    <row r="497" spans="2:12" ht="28.8" x14ac:dyDescent="0.3">
      <c r="B497" s="173">
        <v>288424</v>
      </c>
      <c r="C497" s="181" t="str">
        <f>_xlfn.XLOOKUP(B497,PLANEAMIENTO!A:A,PLANEAMIENTO!C:C)</f>
        <v>CILINDRO DE ARTICULACION</v>
      </c>
      <c r="D497" s="178">
        <f>_xlfn.XLOOKUP(B497,PLANEAMIENTO!A:A,PLANEAMIENTO!D:D)</f>
        <v>24</v>
      </c>
      <c r="E497" s="173" t="s">
        <v>461</v>
      </c>
      <c r="F497" s="172"/>
      <c r="G497" s="173" t="s">
        <v>479</v>
      </c>
      <c r="H497" s="173" t="s">
        <v>561</v>
      </c>
      <c r="I497" s="173" t="s">
        <v>561</v>
      </c>
    </row>
    <row r="498" spans="2:12" ht="28.8" x14ac:dyDescent="0.3">
      <c r="B498" s="227">
        <v>288424</v>
      </c>
      <c r="C498" s="181" t="str">
        <f>_xlfn.XLOOKUP(B498,PLANEAMIENTO!A:A,PLANEAMIENTO!C:C)</f>
        <v>CILINDRO DE ARTICULACION</v>
      </c>
      <c r="D498" s="178">
        <f>_xlfn.XLOOKUP(B498,PLANEAMIENTO!A:A,PLANEAMIENTO!D:D)</f>
        <v>24</v>
      </c>
      <c r="E498" s="227" t="s">
        <v>463</v>
      </c>
      <c r="F498" s="226"/>
      <c r="G498" s="227" t="s">
        <v>426</v>
      </c>
      <c r="H498" s="227" t="s">
        <v>561</v>
      </c>
      <c r="I498" s="227" t="s">
        <v>561</v>
      </c>
    </row>
    <row r="499" spans="2:12" ht="28.8" x14ac:dyDescent="0.3">
      <c r="B499" s="173">
        <v>288524</v>
      </c>
      <c r="C499" s="181" t="str">
        <f>_xlfn.XLOOKUP(B499,PLANEAMIENTO!A:A,PLANEAMIENTO!C:C)</f>
        <v>CILINDRO DE LEVANTE DE TOLVA</v>
      </c>
      <c r="D499" s="178" t="str">
        <f>_xlfn.XLOOKUP(B499,PLANEAMIENTO!A:A,PLANEAMIENTO!D:D)</f>
        <v>797F</v>
      </c>
      <c r="E499" s="173" t="s">
        <v>461</v>
      </c>
      <c r="F499" s="172"/>
      <c r="G499" s="173" t="s">
        <v>479</v>
      </c>
      <c r="H499" s="173" t="s">
        <v>561</v>
      </c>
      <c r="I499" s="173" t="s">
        <v>561</v>
      </c>
    </row>
    <row r="500" spans="2:12" ht="28.8" x14ac:dyDescent="0.3">
      <c r="B500" s="227">
        <v>288524</v>
      </c>
      <c r="C500" s="181" t="str">
        <f>_xlfn.XLOOKUP(B500,PLANEAMIENTO!A:A,PLANEAMIENTO!C:C)</f>
        <v>CILINDRO DE LEVANTE DE TOLVA</v>
      </c>
      <c r="D500" s="178" t="str">
        <f>_xlfn.XLOOKUP(B500,PLANEAMIENTO!A:A,PLANEAMIENTO!D:D)</f>
        <v>797F</v>
      </c>
      <c r="E500" s="227" t="s">
        <v>463</v>
      </c>
      <c r="F500" s="226"/>
      <c r="G500" s="227" t="s">
        <v>406</v>
      </c>
      <c r="H500" s="227" t="s">
        <v>561</v>
      </c>
      <c r="I500" s="227" t="s">
        <v>561</v>
      </c>
    </row>
    <row r="501" spans="2:12" ht="28.8" x14ac:dyDescent="0.3">
      <c r="B501" s="173">
        <v>288724</v>
      </c>
      <c r="C501" s="181" t="str">
        <f>_xlfn.XLOOKUP(B501,PLANEAMIENTO!A:A,PLANEAMIENTO!C:C)</f>
        <v>CILINDRO DE BOOM</v>
      </c>
      <c r="D501" s="178" t="str">
        <f>_xlfn.XLOOKUP(B501,PLANEAMIENTO!A:A,PLANEAMIENTO!D:D)</f>
        <v>390DL</v>
      </c>
      <c r="E501" s="173" t="s">
        <v>461</v>
      </c>
      <c r="F501" s="172"/>
      <c r="G501" s="173" t="s">
        <v>479</v>
      </c>
      <c r="H501" s="173" t="s">
        <v>561</v>
      </c>
      <c r="I501" s="173" t="s">
        <v>561</v>
      </c>
    </row>
    <row r="502" spans="2:12" ht="28.8" x14ac:dyDescent="0.3">
      <c r="B502" s="227">
        <v>288724</v>
      </c>
      <c r="C502" s="181" t="str">
        <f>_xlfn.XLOOKUP(B502,PLANEAMIENTO!A:A,PLANEAMIENTO!C:C)</f>
        <v>CILINDRO DE BOOM</v>
      </c>
      <c r="D502" s="178" t="str">
        <f>_xlfn.XLOOKUP(B502,PLANEAMIENTO!A:A,PLANEAMIENTO!D:D)</f>
        <v>390DL</v>
      </c>
      <c r="E502" s="227" t="s">
        <v>463</v>
      </c>
      <c r="F502" s="226"/>
      <c r="G502" s="227" t="s">
        <v>406</v>
      </c>
      <c r="H502" s="227" t="s">
        <v>561</v>
      </c>
      <c r="I502" s="227" t="s">
        <v>561</v>
      </c>
    </row>
    <row r="508" spans="2:12" ht="26.4" x14ac:dyDescent="0.3">
      <c r="B508" s="168" t="s">
        <v>465</v>
      </c>
      <c r="E508" s="168" t="s">
        <v>391</v>
      </c>
      <c r="F508" s="168" t="s">
        <v>392</v>
      </c>
      <c r="G508" s="168" t="s">
        <v>393</v>
      </c>
      <c r="H508" s="168" t="s">
        <v>394</v>
      </c>
      <c r="I508" s="168" t="s">
        <v>395</v>
      </c>
    </row>
    <row r="509" spans="2:12" ht="28.8" x14ac:dyDescent="0.3">
      <c r="B509" s="170">
        <v>0</v>
      </c>
      <c r="C509" s="180" t="s">
        <v>12</v>
      </c>
      <c r="D509" s="177" t="s">
        <v>13</v>
      </c>
      <c r="E509" s="170" t="s">
        <v>397</v>
      </c>
      <c r="F509" s="170" t="s">
        <v>398</v>
      </c>
      <c r="G509" s="170" t="s">
        <v>552</v>
      </c>
      <c r="H509" s="170" t="s">
        <v>400</v>
      </c>
      <c r="I509" s="170" t="s">
        <v>553</v>
      </c>
      <c r="L509" s="168" t="s">
        <v>391</v>
      </c>
    </row>
    <row r="510" spans="2:12" ht="28.8" x14ac:dyDescent="0.3">
      <c r="B510" s="173">
        <v>285724</v>
      </c>
      <c r="C510" s="181" t="str">
        <f>_xlfn.XLOOKUP(B510,PLANEAMIENTO!A:A,PLANEAMIENTO!C:C)</f>
        <v xml:space="preserve">CILINDRO DE LEVANTE </v>
      </c>
      <c r="D510" s="178" t="str">
        <f>_xlfn.XLOOKUP(B510,PLANEAMIENTO!A:A,PLANEAMIENTO!D:D)</f>
        <v>994F</v>
      </c>
      <c r="E510" s="173" t="s">
        <v>588</v>
      </c>
      <c r="F510" s="173" t="s">
        <v>398</v>
      </c>
      <c r="G510" s="173" t="s">
        <v>406</v>
      </c>
      <c r="H510" s="173" t="s">
        <v>555</v>
      </c>
      <c r="I510" s="173" t="s">
        <v>555</v>
      </c>
    </row>
    <row r="511" spans="2:12" ht="28.8" x14ac:dyDescent="0.3">
      <c r="B511" s="173">
        <v>281024</v>
      </c>
      <c r="C511" s="181" t="str">
        <f>_xlfn.XLOOKUP(B511,PLANEAMIENTO!A:A,PLANEAMIENTO!C:C)</f>
        <v>CILINDRO HIDRAULICO DE CLAM</v>
      </c>
      <c r="D511" s="178" t="str">
        <f>_xlfn.XLOOKUP(B511,PLANEAMIENTO!A:A,PLANEAMIENTO!D:D)</f>
        <v>6060FS</v>
      </c>
      <c r="E511" s="173" t="s">
        <v>589</v>
      </c>
      <c r="F511" s="173" t="s">
        <v>398</v>
      </c>
      <c r="G511" s="173" t="s">
        <v>450</v>
      </c>
      <c r="H511" s="173" t="s">
        <v>555</v>
      </c>
      <c r="I511" s="173" t="s">
        <v>556</v>
      </c>
    </row>
    <row r="512" spans="2:12" ht="28.8" x14ac:dyDescent="0.3">
      <c r="B512" s="170">
        <v>0</v>
      </c>
      <c r="C512" s="180" t="s">
        <v>12</v>
      </c>
      <c r="D512" s="177" t="s">
        <v>13</v>
      </c>
      <c r="E512" s="170" t="s">
        <v>412</v>
      </c>
      <c r="F512" s="170" t="s">
        <v>413</v>
      </c>
      <c r="G512" s="170" t="s">
        <v>565</v>
      </c>
      <c r="H512" s="170" t="s">
        <v>415</v>
      </c>
      <c r="I512" s="170" t="s">
        <v>553</v>
      </c>
    </row>
    <row r="513" spans="2:9" ht="28.8" x14ac:dyDescent="0.3">
      <c r="B513" s="173">
        <v>288324</v>
      </c>
      <c r="C513" s="181" t="str">
        <f>_xlfn.XLOOKUP(B513,PLANEAMIENTO!A:A,PLANEAMIENTO!C:C)</f>
        <v>CILINDRO DE INCLINACION DE BULLDOZER</v>
      </c>
      <c r="D513" s="178" t="str">
        <f>_xlfn.XLOOKUP(B513,PLANEAMIENTO!A:A,PLANEAMIENTO!D:D)</f>
        <v>D11T</v>
      </c>
      <c r="E513" s="173" t="s">
        <v>405</v>
      </c>
      <c r="F513" s="173" t="s">
        <v>413</v>
      </c>
      <c r="G513" s="173" t="s">
        <v>403</v>
      </c>
      <c r="H513" s="173" t="s">
        <v>555</v>
      </c>
      <c r="I513" s="173" t="s">
        <v>555</v>
      </c>
    </row>
    <row r="514" spans="2:9" ht="28.8" x14ac:dyDescent="0.3">
      <c r="B514" s="173">
        <v>289624</v>
      </c>
      <c r="C514" s="181" t="str">
        <f>_xlfn.XLOOKUP(B514,PLANEAMIENTO!A:A,PLANEAMIENTO!C:C)</f>
        <v>CILINDRO DE INCLINACION DE BULLDOZER</v>
      </c>
      <c r="D514" s="178" t="str">
        <f>_xlfn.XLOOKUP(B514,PLANEAMIENTO!A:A,PLANEAMIENTO!D:D)</f>
        <v>844K</v>
      </c>
      <c r="E514" s="173" t="s">
        <v>477</v>
      </c>
      <c r="F514" s="173" t="s">
        <v>413</v>
      </c>
      <c r="G514" s="173" t="s">
        <v>468</v>
      </c>
      <c r="H514" s="173" t="s">
        <v>555</v>
      </c>
      <c r="I514" s="173" t="s">
        <v>556</v>
      </c>
    </row>
    <row r="515" spans="2:9" ht="28.8" x14ac:dyDescent="0.3">
      <c r="B515" s="173">
        <v>291124</v>
      </c>
      <c r="C515" s="181" t="str">
        <f>_xlfn.XLOOKUP(B515,PLANEAMIENTO!A:A,PLANEAMIENTO!C:C)</f>
        <v>CILINDRO DE INCLINACION DE BULLDOZER</v>
      </c>
      <c r="D515" s="178" t="str">
        <f>_xlfn.XLOOKUP(B515,PLANEAMIENTO!A:A,PLANEAMIENTO!D:D)</f>
        <v>844H</v>
      </c>
      <c r="E515" s="173" t="s">
        <v>477</v>
      </c>
      <c r="F515" s="173" t="s">
        <v>413</v>
      </c>
      <c r="G515" s="173" t="s">
        <v>468</v>
      </c>
      <c r="H515" s="173" t="s">
        <v>556</v>
      </c>
      <c r="I515" s="173" t="s">
        <v>556</v>
      </c>
    </row>
    <row r="516" spans="2:9" ht="28.8" x14ac:dyDescent="0.3">
      <c r="B516" s="173">
        <v>292824</v>
      </c>
      <c r="C516" s="181" t="str">
        <f>_xlfn.XLOOKUP(B516,PLANEAMIENTO!A:A,PLANEAMIENTO!C:C)</f>
        <v>CILINDRO DE INCLINACION DE BULLDOZER</v>
      </c>
      <c r="D516" s="178" t="str">
        <f>_xlfn.XLOOKUP(B516,PLANEAMIENTO!A:A,PLANEAMIENTO!D:D)</f>
        <v>844K</v>
      </c>
      <c r="E516" s="173" t="s">
        <v>409</v>
      </c>
      <c r="F516" s="173" t="s">
        <v>413</v>
      </c>
      <c r="G516" s="173" t="s">
        <v>471</v>
      </c>
      <c r="H516" s="173" t="s">
        <v>556</v>
      </c>
      <c r="I516" s="173" t="s">
        <v>556</v>
      </c>
    </row>
    <row r="517" spans="2:9" ht="28.8" x14ac:dyDescent="0.3">
      <c r="B517" s="173">
        <v>291524</v>
      </c>
      <c r="C517" s="181" t="str">
        <f>_xlfn.XLOOKUP(B517,PLANEAMIENTO!A:A,PLANEAMIENTO!C:C)</f>
        <v>CILINDRO DE INCLINACION DE BULLDOZER</v>
      </c>
      <c r="D517" s="178" t="str">
        <f>_xlfn.XLOOKUP(B517,PLANEAMIENTO!A:A,PLANEAMIENTO!D:D)</f>
        <v>844H</v>
      </c>
      <c r="E517" s="173" t="s">
        <v>409</v>
      </c>
      <c r="F517" s="173" t="s">
        <v>413</v>
      </c>
      <c r="G517" s="173" t="s">
        <v>471</v>
      </c>
      <c r="H517" s="173" t="s">
        <v>556</v>
      </c>
      <c r="I517" s="173" t="s">
        <v>559</v>
      </c>
    </row>
    <row r="518" spans="2:9" ht="28.8" x14ac:dyDescent="0.3">
      <c r="B518" s="173">
        <v>292824</v>
      </c>
      <c r="C518" s="181" t="str">
        <f>_xlfn.XLOOKUP(B518,PLANEAMIENTO!A:A,PLANEAMIENTO!C:C)</f>
        <v>CILINDRO DE INCLINACION DE BULLDOZER</v>
      </c>
      <c r="D518" s="178" t="str">
        <f>_xlfn.XLOOKUP(B518,PLANEAMIENTO!A:A,PLANEAMIENTO!D:D)</f>
        <v>844K</v>
      </c>
      <c r="E518" s="173" t="s">
        <v>566</v>
      </c>
      <c r="F518" s="173" t="s">
        <v>413</v>
      </c>
      <c r="G518" s="173" t="s">
        <v>426</v>
      </c>
      <c r="H518" s="173" t="s">
        <v>559</v>
      </c>
      <c r="I518" s="173" t="s">
        <v>559</v>
      </c>
    </row>
    <row r="519" spans="2:9" ht="28.8" x14ac:dyDescent="0.3">
      <c r="B519" s="173">
        <v>291524</v>
      </c>
      <c r="C519" s="181" t="str">
        <f>_xlfn.XLOOKUP(B519,PLANEAMIENTO!A:A,PLANEAMIENTO!C:C)</f>
        <v>CILINDRO DE INCLINACION DE BULLDOZER</v>
      </c>
      <c r="D519" s="178" t="str">
        <f>_xlfn.XLOOKUP(B519,PLANEAMIENTO!A:A,PLANEAMIENTO!D:D)</f>
        <v>844H</v>
      </c>
      <c r="E519" s="173" t="s">
        <v>566</v>
      </c>
      <c r="F519" s="173" t="s">
        <v>413</v>
      </c>
      <c r="G519" s="173" t="s">
        <v>426</v>
      </c>
      <c r="H519" s="173" t="s">
        <v>559</v>
      </c>
      <c r="I519" s="173" t="s">
        <v>559</v>
      </c>
    </row>
    <row r="520" spans="2:9" ht="28.8" x14ac:dyDescent="0.3">
      <c r="B520" s="173">
        <v>292824</v>
      </c>
      <c r="C520" s="181" t="str">
        <f>_xlfn.XLOOKUP(B520,PLANEAMIENTO!A:A,PLANEAMIENTO!C:C)</f>
        <v>CILINDRO DE INCLINACION DE BULLDOZER</v>
      </c>
      <c r="D520" s="178" t="str">
        <f>_xlfn.XLOOKUP(B520,PLANEAMIENTO!A:A,PLANEAMIENTO!D:D)</f>
        <v>844K</v>
      </c>
      <c r="E520" s="173" t="s">
        <v>527</v>
      </c>
      <c r="F520" s="173" t="s">
        <v>413</v>
      </c>
      <c r="G520" s="173" t="s">
        <v>522</v>
      </c>
      <c r="H520" s="173" t="s">
        <v>559</v>
      </c>
      <c r="I520" s="173" t="s">
        <v>561</v>
      </c>
    </row>
    <row r="521" spans="2:9" ht="28.8" x14ac:dyDescent="0.3">
      <c r="B521" s="173">
        <v>291524</v>
      </c>
      <c r="C521" s="181" t="str">
        <f>_xlfn.XLOOKUP(B521,PLANEAMIENTO!A:A,PLANEAMIENTO!C:C)</f>
        <v>CILINDRO DE INCLINACION DE BULLDOZER</v>
      </c>
      <c r="D521" s="178" t="str">
        <f>_xlfn.XLOOKUP(B521,PLANEAMIENTO!A:A,PLANEAMIENTO!D:D)</f>
        <v>844H</v>
      </c>
      <c r="E521" s="173" t="s">
        <v>527</v>
      </c>
      <c r="F521" s="173" t="s">
        <v>413</v>
      </c>
      <c r="G521" s="173" t="s">
        <v>522</v>
      </c>
      <c r="H521" s="173" t="s">
        <v>561</v>
      </c>
      <c r="I521" s="173" t="s">
        <v>561</v>
      </c>
    </row>
    <row r="522" spans="2:9" ht="28.8" x14ac:dyDescent="0.3">
      <c r="B522" s="173">
        <v>292824</v>
      </c>
      <c r="C522" s="181" t="str">
        <f>_xlfn.XLOOKUP(B522,PLANEAMIENTO!A:A,PLANEAMIENTO!C:C)</f>
        <v>CILINDRO DE INCLINACION DE BULLDOZER</v>
      </c>
      <c r="D522" s="178" t="str">
        <f>_xlfn.XLOOKUP(B522,PLANEAMIENTO!A:A,PLANEAMIENTO!D:D)</f>
        <v>844K</v>
      </c>
      <c r="E522" s="173" t="s">
        <v>567</v>
      </c>
      <c r="F522" s="173" t="s">
        <v>413</v>
      </c>
      <c r="G522" s="173" t="s">
        <v>426</v>
      </c>
      <c r="H522" s="173" t="s">
        <v>561</v>
      </c>
      <c r="I522" s="173" t="s">
        <v>561</v>
      </c>
    </row>
    <row r="523" spans="2:9" ht="28.8" x14ac:dyDescent="0.3">
      <c r="B523" s="173">
        <v>291524</v>
      </c>
      <c r="C523" s="181" t="str">
        <f>_xlfn.XLOOKUP(B523,PLANEAMIENTO!A:A,PLANEAMIENTO!C:C)</f>
        <v>CILINDRO DE INCLINACION DE BULLDOZER</v>
      </c>
      <c r="D523" s="178" t="str">
        <f>_xlfn.XLOOKUP(B523,PLANEAMIENTO!A:A,PLANEAMIENTO!D:D)</f>
        <v>844H</v>
      </c>
      <c r="E523" s="173" t="s">
        <v>567</v>
      </c>
      <c r="F523" s="173" t="s">
        <v>413</v>
      </c>
      <c r="G523" s="173" t="s">
        <v>426</v>
      </c>
      <c r="H523" s="173" t="s">
        <v>563</v>
      </c>
      <c r="I523" s="173" t="s">
        <v>563</v>
      </c>
    </row>
    <row r="524" spans="2:9" ht="28.8" x14ac:dyDescent="0.3">
      <c r="B524" s="173">
        <v>292824</v>
      </c>
      <c r="C524" s="181" t="str">
        <f>_xlfn.XLOOKUP(B524,PLANEAMIENTO!A:A,PLANEAMIENTO!C:C)</f>
        <v>CILINDRO DE INCLINACION DE BULLDOZER</v>
      </c>
      <c r="D524" s="178" t="str">
        <f>_xlfn.XLOOKUP(B524,PLANEAMIENTO!A:A,PLANEAMIENTO!D:D)</f>
        <v>844K</v>
      </c>
      <c r="E524" s="173" t="s">
        <v>568</v>
      </c>
      <c r="F524" s="173" t="s">
        <v>413</v>
      </c>
      <c r="G524" s="173" t="s">
        <v>468</v>
      </c>
      <c r="H524" s="173" t="s">
        <v>563</v>
      </c>
      <c r="I524" s="173" t="s">
        <v>563</v>
      </c>
    </row>
    <row r="525" spans="2:9" ht="28.8" x14ac:dyDescent="0.3">
      <c r="B525" s="173">
        <v>291524</v>
      </c>
      <c r="C525" s="181" t="str">
        <f>_xlfn.XLOOKUP(B525,PLANEAMIENTO!A:A,PLANEAMIENTO!C:C)</f>
        <v>CILINDRO DE INCLINACION DE BULLDOZER</v>
      </c>
      <c r="D525" s="178" t="str">
        <f>_xlfn.XLOOKUP(B525,PLANEAMIENTO!A:A,PLANEAMIENTO!D:D)</f>
        <v>844H</v>
      </c>
      <c r="E525" s="173" t="s">
        <v>568</v>
      </c>
      <c r="F525" s="173" t="s">
        <v>413</v>
      </c>
      <c r="G525" s="173" t="s">
        <v>468</v>
      </c>
      <c r="H525" s="173" t="s">
        <v>563</v>
      </c>
      <c r="I525" s="173" t="s">
        <v>553</v>
      </c>
    </row>
    <row r="526" spans="2:9" ht="28.8" x14ac:dyDescent="0.3">
      <c r="B526" s="170">
        <v>0</v>
      </c>
      <c r="C526" s="180" t="s">
        <v>12</v>
      </c>
      <c r="D526" s="177" t="s">
        <v>13</v>
      </c>
      <c r="E526" s="170" t="s">
        <v>422</v>
      </c>
      <c r="F526" s="170" t="s">
        <v>423</v>
      </c>
      <c r="G526" s="170" t="s">
        <v>569</v>
      </c>
      <c r="H526" s="170" t="s">
        <v>400</v>
      </c>
      <c r="I526" s="170" t="s">
        <v>563</v>
      </c>
    </row>
    <row r="527" spans="2:9" ht="28.8" x14ac:dyDescent="0.3">
      <c r="B527" s="173">
        <v>290624</v>
      </c>
      <c r="C527" s="181" t="str">
        <f>_xlfn.XLOOKUP(B527,PLANEAMIENTO!A:A,PLANEAMIENTO!C:C)</f>
        <v>CILINDRO DE BLADETIP</v>
      </c>
      <c r="D527" s="178" t="str">
        <f>_xlfn.XLOOKUP(B527,PLANEAMIENTO!A:A,PLANEAMIENTO!D:D)</f>
        <v>24M</v>
      </c>
      <c r="E527" s="173" t="s">
        <v>570</v>
      </c>
      <c r="F527" s="173" t="s">
        <v>423</v>
      </c>
      <c r="G527" s="173" t="s">
        <v>320</v>
      </c>
      <c r="H527" s="173" t="s">
        <v>555</v>
      </c>
      <c r="I527" s="173" t="s">
        <v>555</v>
      </c>
    </row>
    <row r="528" spans="2:9" ht="28.8" x14ac:dyDescent="0.3">
      <c r="B528" s="173">
        <v>291224</v>
      </c>
      <c r="C528" s="181" t="str">
        <f>_xlfn.XLOOKUP(B528,PLANEAMIENTO!A:A,PLANEAMIENTO!C:C)</f>
        <v>CILINDRO DE ARTICULACION</v>
      </c>
      <c r="D528" s="178" t="str">
        <f>_xlfn.XLOOKUP(B528,PLANEAMIENTO!A:A,PLANEAMIENTO!D:D)</f>
        <v>24M</v>
      </c>
      <c r="E528" s="173" t="s">
        <v>571</v>
      </c>
      <c r="F528" s="173" t="s">
        <v>423</v>
      </c>
      <c r="G528" s="173" t="s">
        <v>479</v>
      </c>
      <c r="H528" s="173" t="s">
        <v>555</v>
      </c>
      <c r="I528" s="173" t="s">
        <v>555</v>
      </c>
    </row>
    <row r="529" spans="2:9" ht="28.8" x14ac:dyDescent="0.3">
      <c r="B529" s="173">
        <v>288424</v>
      </c>
      <c r="C529" s="181" t="str">
        <f>_xlfn.XLOOKUP(B529,PLANEAMIENTO!A:A,PLANEAMIENTO!C:C)</f>
        <v>CILINDRO DE ARTICULACION</v>
      </c>
      <c r="D529" s="178">
        <f>_xlfn.XLOOKUP(B529,PLANEAMIENTO!A:A,PLANEAMIENTO!D:D)</f>
        <v>24</v>
      </c>
      <c r="E529" s="173" t="s">
        <v>572</v>
      </c>
      <c r="F529" s="173" t="s">
        <v>423</v>
      </c>
      <c r="G529" s="173" t="s">
        <v>493</v>
      </c>
      <c r="H529" s="173" t="s">
        <v>555</v>
      </c>
      <c r="I529" s="173" t="s">
        <v>555</v>
      </c>
    </row>
    <row r="530" spans="2:9" ht="28.8" x14ac:dyDescent="0.3">
      <c r="B530" s="173">
        <v>291324</v>
      </c>
      <c r="C530" s="181" t="str">
        <f>_xlfn.XLOOKUP(B530,PLANEAMIENTO!A:A,PLANEAMIENTO!C:C)</f>
        <v>CILINDRO DE LEVANTE DE BULLDOZER</v>
      </c>
      <c r="D530" s="178" t="str">
        <f>_xlfn.XLOOKUP(B530,PLANEAMIENTO!A:A,PLANEAMIENTO!D:D)</f>
        <v>844H</v>
      </c>
      <c r="E530" s="173" t="s">
        <v>573</v>
      </c>
      <c r="F530" s="173" t="s">
        <v>423</v>
      </c>
      <c r="G530" s="173" t="s">
        <v>426</v>
      </c>
      <c r="H530" s="173" t="s">
        <v>555</v>
      </c>
      <c r="I530" s="173" t="s">
        <v>555</v>
      </c>
    </row>
    <row r="531" spans="2:9" ht="28.8" x14ac:dyDescent="0.3">
      <c r="B531" s="173">
        <v>292124</v>
      </c>
      <c r="C531" s="181" t="str">
        <f>_xlfn.XLOOKUP(B531,PLANEAMIENTO!A:A,PLANEAMIENTO!C:C)</f>
        <v>CILINDRO DE LEVANTE DE RIPPER</v>
      </c>
      <c r="D531" s="178">
        <f>_xlfn.XLOOKUP(B531,PLANEAMIENTO!A:A,PLANEAMIENTO!D:D)</f>
        <v>24</v>
      </c>
      <c r="E531" s="173" t="s">
        <v>573</v>
      </c>
      <c r="F531" s="173" t="s">
        <v>423</v>
      </c>
      <c r="G531" s="173" t="s">
        <v>426</v>
      </c>
      <c r="H531" s="173" t="s">
        <v>555</v>
      </c>
      <c r="I531" s="173" t="s">
        <v>556</v>
      </c>
    </row>
    <row r="532" spans="2:9" ht="28.8" x14ac:dyDescent="0.3">
      <c r="B532" s="173">
        <v>291224</v>
      </c>
      <c r="C532" s="181" t="str">
        <f>_xlfn.XLOOKUP(B532,PLANEAMIENTO!A:A,PLANEAMIENTO!C:C)</f>
        <v>CILINDRO DE ARTICULACION</v>
      </c>
      <c r="D532" s="178" t="str">
        <f>_xlfn.XLOOKUP(B532,PLANEAMIENTO!A:A,PLANEAMIENTO!D:D)</f>
        <v>24M</v>
      </c>
      <c r="E532" s="173" t="s">
        <v>574</v>
      </c>
      <c r="F532" s="173" t="s">
        <v>423</v>
      </c>
      <c r="G532" s="173" t="s">
        <v>406</v>
      </c>
      <c r="H532" s="173" t="s">
        <v>556</v>
      </c>
      <c r="I532" s="173" t="s">
        <v>556</v>
      </c>
    </row>
    <row r="533" spans="2:9" ht="28.8" x14ac:dyDescent="0.3">
      <c r="B533" s="173">
        <v>293824</v>
      </c>
      <c r="C533" s="181" t="str">
        <f>_xlfn.XLOOKUP(B533,PLANEAMIENTO!A:A,PLANEAMIENTO!C:C)</f>
        <v>CILINDRO DE DESPLAZAMIENTO DE VERTEDERA</v>
      </c>
      <c r="D533" s="178">
        <f>_xlfn.XLOOKUP(B533,PLANEAMIENTO!A:A,PLANEAMIENTO!D:D)</f>
        <v>24</v>
      </c>
      <c r="E533" s="173" t="s">
        <v>573</v>
      </c>
      <c r="F533" s="173" t="s">
        <v>423</v>
      </c>
      <c r="G533" s="173" t="s">
        <v>426</v>
      </c>
      <c r="H533" s="173" t="s">
        <v>556</v>
      </c>
      <c r="I533" s="173" t="s">
        <v>556</v>
      </c>
    </row>
    <row r="534" spans="2:9" ht="28.8" x14ac:dyDescent="0.3">
      <c r="B534" s="173">
        <v>293924</v>
      </c>
      <c r="C534" s="181" t="str">
        <f>_xlfn.XLOOKUP(B534,PLANEAMIENTO!A:A,PLANEAMIENTO!C:C)</f>
        <v>CILINDRO DE LEVANTE DE BULLDOZER</v>
      </c>
      <c r="D534" s="178" t="str">
        <f>_xlfn.XLOOKUP(B534,PLANEAMIENTO!A:A,PLANEAMIENTO!D:D)</f>
        <v>844K</v>
      </c>
      <c r="E534" s="173" t="s">
        <v>573</v>
      </c>
      <c r="F534" s="173" t="s">
        <v>423</v>
      </c>
      <c r="G534" s="173" t="s">
        <v>426</v>
      </c>
      <c r="H534" s="173" t="s">
        <v>556</v>
      </c>
      <c r="I534" s="173" t="s">
        <v>556</v>
      </c>
    </row>
    <row r="535" spans="2:9" ht="28.8" x14ac:dyDescent="0.3">
      <c r="B535" s="173">
        <v>294124</v>
      </c>
      <c r="C535" s="181" t="str">
        <f>_xlfn.XLOOKUP(B535,PLANEAMIENTO!A:A,PLANEAMIENTO!C:C)</f>
        <v>CILINDRO DE LEVANTE DE BULLDOZER</v>
      </c>
      <c r="D535" s="178">
        <f>_xlfn.XLOOKUP(B535,PLANEAMIENTO!A:A,PLANEAMIENTO!D:D)</f>
        <v>844</v>
      </c>
      <c r="E535" s="173" t="s">
        <v>573</v>
      </c>
      <c r="F535" s="173" t="s">
        <v>423</v>
      </c>
      <c r="G535" s="173" t="s">
        <v>426</v>
      </c>
      <c r="H535" s="173" t="s">
        <v>556</v>
      </c>
      <c r="I535" s="173" t="s">
        <v>559</v>
      </c>
    </row>
    <row r="536" spans="2:9" ht="28.8" x14ac:dyDescent="0.3">
      <c r="B536" s="173">
        <v>291324</v>
      </c>
      <c r="C536" s="181" t="str">
        <f>_xlfn.XLOOKUP(B536,PLANEAMIENTO!A:A,PLANEAMIENTO!C:C)</f>
        <v>CILINDRO DE LEVANTE DE BULLDOZER</v>
      </c>
      <c r="D536" s="178" t="str">
        <f>_xlfn.XLOOKUP(B536,PLANEAMIENTO!A:A,PLANEAMIENTO!D:D)</f>
        <v>844H</v>
      </c>
      <c r="E536" s="173" t="s">
        <v>477</v>
      </c>
      <c r="F536" s="173" t="s">
        <v>423</v>
      </c>
      <c r="G536" s="173" t="s">
        <v>468</v>
      </c>
      <c r="H536" s="173" t="s">
        <v>559</v>
      </c>
      <c r="I536" s="173" t="s">
        <v>559</v>
      </c>
    </row>
    <row r="537" spans="2:9" ht="28.8" x14ac:dyDescent="0.3">
      <c r="B537" s="173">
        <v>292124</v>
      </c>
      <c r="C537" s="181" t="str">
        <f>_xlfn.XLOOKUP(B537,PLANEAMIENTO!A:A,PLANEAMIENTO!C:C)</f>
        <v>CILINDRO DE LEVANTE DE RIPPER</v>
      </c>
      <c r="D537" s="178">
        <f>_xlfn.XLOOKUP(B537,PLANEAMIENTO!A:A,PLANEAMIENTO!D:D)</f>
        <v>24</v>
      </c>
      <c r="E537" s="173" t="s">
        <v>477</v>
      </c>
      <c r="F537" s="173" t="s">
        <v>423</v>
      </c>
      <c r="G537" s="173" t="s">
        <v>468</v>
      </c>
      <c r="H537" s="173" t="s">
        <v>559</v>
      </c>
      <c r="I537" s="173" t="s">
        <v>561</v>
      </c>
    </row>
    <row r="538" spans="2:9" ht="28.8" x14ac:dyDescent="0.3">
      <c r="B538" s="173">
        <v>0</v>
      </c>
      <c r="C538" s="181" t="e">
        <f>_xlfn.XLOOKUP(B538,PLANEAMIENTO!A:A,PLANEAMIENTO!C:C)</f>
        <v>#N/A</v>
      </c>
      <c r="D538" s="178" t="e">
        <f>_xlfn.XLOOKUP(B538,PLANEAMIENTO!A:A,PLANEAMIENTO!D:D)</f>
        <v>#N/A</v>
      </c>
      <c r="E538" s="173" t="s">
        <v>575</v>
      </c>
      <c r="F538" s="172"/>
      <c r="G538" s="173" t="s">
        <v>458</v>
      </c>
      <c r="H538" s="173" t="s">
        <v>561</v>
      </c>
      <c r="I538" s="173" t="s">
        <v>563</v>
      </c>
    </row>
    <row r="539" spans="2:9" ht="28.8" x14ac:dyDescent="0.3">
      <c r="B539" s="170">
        <v>0</v>
      </c>
      <c r="C539" s="180" t="s">
        <v>12</v>
      </c>
      <c r="D539" s="177" t="s">
        <v>13</v>
      </c>
      <c r="E539" s="170" t="s">
        <v>428</v>
      </c>
      <c r="F539" s="169"/>
      <c r="G539" s="170" t="s">
        <v>576</v>
      </c>
      <c r="H539" s="170" t="s">
        <v>400</v>
      </c>
      <c r="I539" s="170" t="s">
        <v>563</v>
      </c>
    </row>
    <row r="540" spans="2:9" ht="28.8" x14ac:dyDescent="0.3">
      <c r="B540" s="173">
        <v>288524</v>
      </c>
      <c r="C540" s="181" t="str">
        <f>_xlfn.XLOOKUP(B540,PLANEAMIENTO!A:A,PLANEAMIENTO!C:C)</f>
        <v>CILINDRO DE LEVANTE DE TOLVA</v>
      </c>
      <c r="D540" s="178" t="str">
        <f>_xlfn.XLOOKUP(B540,PLANEAMIENTO!A:A,PLANEAMIENTO!D:D)</f>
        <v>797F</v>
      </c>
      <c r="E540" s="173" t="s">
        <v>577</v>
      </c>
      <c r="F540" s="173" t="s">
        <v>432</v>
      </c>
      <c r="G540" s="173" t="s">
        <v>403</v>
      </c>
      <c r="H540" s="173" t="s">
        <v>555</v>
      </c>
      <c r="I540" s="173" t="s">
        <v>555</v>
      </c>
    </row>
    <row r="541" spans="2:9" ht="28.8" x14ac:dyDescent="0.3">
      <c r="B541" s="173">
        <v>285724</v>
      </c>
      <c r="C541" s="181" t="str">
        <f>_xlfn.XLOOKUP(B541,PLANEAMIENTO!A:A,PLANEAMIENTO!C:C)</f>
        <v xml:space="preserve">CILINDRO DE LEVANTE </v>
      </c>
      <c r="D541" s="178" t="str">
        <f>_xlfn.XLOOKUP(B541,PLANEAMIENTO!A:A,PLANEAMIENTO!D:D)</f>
        <v>994F</v>
      </c>
      <c r="E541" s="173" t="s">
        <v>578</v>
      </c>
      <c r="F541" s="173" t="s">
        <v>432</v>
      </c>
      <c r="G541" s="173" t="s">
        <v>410</v>
      </c>
      <c r="H541" s="173" t="s">
        <v>559</v>
      </c>
      <c r="I541" s="173" t="s">
        <v>559</v>
      </c>
    </row>
    <row r="542" spans="2:9" ht="28.8" x14ac:dyDescent="0.3">
      <c r="B542" s="173">
        <v>289724</v>
      </c>
      <c r="C542" s="181" t="str">
        <f>_xlfn.XLOOKUP(B542,PLANEAMIENTO!A:A,PLANEAMIENTO!C:C)</f>
        <v>CILINDRO DE STICK</v>
      </c>
      <c r="D542" s="178" t="str">
        <f>_xlfn.XLOOKUP(B542,PLANEAMIENTO!A:A,PLANEAMIENTO!D:D)</f>
        <v>390DL</v>
      </c>
      <c r="E542" s="173" t="s">
        <v>494</v>
      </c>
      <c r="F542" s="173" t="s">
        <v>432</v>
      </c>
      <c r="G542" s="173" t="s">
        <v>410</v>
      </c>
      <c r="H542" s="173" t="s">
        <v>559</v>
      </c>
      <c r="I542" s="173" t="s">
        <v>561</v>
      </c>
    </row>
    <row r="543" spans="2:9" ht="28.8" x14ac:dyDescent="0.3">
      <c r="B543" s="173">
        <v>288424</v>
      </c>
      <c r="C543" s="181" t="str">
        <f>_xlfn.XLOOKUP(B543,PLANEAMIENTO!A:A,PLANEAMIENTO!C:C)</f>
        <v>CILINDRO DE ARTICULACION</v>
      </c>
      <c r="D543" s="178">
        <f>_xlfn.XLOOKUP(B543,PLANEAMIENTO!A:A,PLANEAMIENTO!D:D)</f>
        <v>24</v>
      </c>
      <c r="E543" s="173" t="s">
        <v>431</v>
      </c>
      <c r="F543" s="173" t="s">
        <v>432</v>
      </c>
      <c r="G543" s="173" t="s">
        <v>435</v>
      </c>
      <c r="H543" s="173" t="s">
        <v>561</v>
      </c>
      <c r="I543" s="173" t="s">
        <v>563</v>
      </c>
    </row>
    <row r="544" spans="2:9" ht="28.8" x14ac:dyDescent="0.3">
      <c r="B544" s="173">
        <v>288424</v>
      </c>
      <c r="C544" s="181" t="str">
        <f>_xlfn.XLOOKUP(B544,PLANEAMIENTO!A:A,PLANEAMIENTO!C:C)</f>
        <v>CILINDRO DE ARTICULACION</v>
      </c>
      <c r="D544" s="178">
        <f>_xlfn.XLOOKUP(B544,PLANEAMIENTO!A:A,PLANEAMIENTO!D:D)</f>
        <v>24</v>
      </c>
      <c r="E544" s="173" t="s">
        <v>579</v>
      </c>
      <c r="F544" s="173" t="s">
        <v>432</v>
      </c>
      <c r="G544" s="173" t="s">
        <v>493</v>
      </c>
      <c r="H544" s="173" t="s">
        <v>563</v>
      </c>
      <c r="I544" s="173" t="s">
        <v>563</v>
      </c>
    </row>
    <row r="545" spans="2:9" ht="28.8" x14ac:dyDescent="0.3">
      <c r="B545" s="173">
        <v>290624</v>
      </c>
      <c r="C545" s="181" t="str">
        <f>_xlfn.XLOOKUP(B545,PLANEAMIENTO!A:A,PLANEAMIENTO!C:C)</f>
        <v>CILINDRO DE BLADETIP</v>
      </c>
      <c r="D545" s="178" t="str">
        <f>_xlfn.XLOOKUP(B545,PLANEAMIENTO!A:A,PLANEAMIENTO!D:D)</f>
        <v>24M</v>
      </c>
      <c r="E545" s="173" t="s">
        <v>494</v>
      </c>
      <c r="F545" s="173" t="s">
        <v>432</v>
      </c>
      <c r="G545" s="173" t="s">
        <v>403</v>
      </c>
      <c r="H545" s="173" t="s">
        <v>563</v>
      </c>
      <c r="I545" s="173" t="s">
        <v>563</v>
      </c>
    </row>
    <row r="546" spans="2:9" ht="28.8" x14ac:dyDescent="0.3">
      <c r="B546" s="173">
        <v>0</v>
      </c>
      <c r="C546" s="181" t="e">
        <f>_xlfn.XLOOKUP(B546,PLANEAMIENTO!A:A,PLANEAMIENTO!C:C)</f>
        <v>#N/A</v>
      </c>
      <c r="D546" s="178" t="e">
        <f>_xlfn.XLOOKUP(B546,PLANEAMIENTO!A:A,PLANEAMIENTO!D:D)</f>
        <v>#N/A</v>
      </c>
      <c r="E546" s="173" t="s">
        <v>498</v>
      </c>
      <c r="F546" s="172"/>
      <c r="G546" s="173" t="s">
        <v>458</v>
      </c>
      <c r="H546" s="173" t="s">
        <v>415</v>
      </c>
      <c r="I546" s="173" t="s">
        <v>418</v>
      </c>
    </row>
    <row r="547" spans="2:9" ht="28.8" x14ac:dyDescent="0.3">
      <c r="B547" s="170">
        <v>0</v>
      </c>
      <c r="C547" s="180" t="s">
        <v>12</v>
      </c>
      <c r="D547" s="177" t="s">
        <v>13</v>
      </c>
      <c r="E547" s="170" t="s">
        <v>439</v>
      </c>
      <c r="F547" s="169"/>
      <c r="G547" s="170" t="s">
        <v>440</v>
      </c>
      <c r="H547" s="170" t="s">
        <v>400</v>
      </c>
      <c r="I547" s="170" t="s">
        <v>401</v>
      </c>
    </row>
    <row r="548" spans="2:9" ht="28.8" x14ac:dyDescent="0.3">
      <c r="B548" s="173">
        <v>292024</v>
      </c>
      <c r="C548" s="181" t="str">
        <f>_xlfn.XLOOKUP(B548,PLANEAMIENTO!A:A,PLANEAMIENTO!C:C)</f>
        <v>CILINDRO DE INCLINACION DE BULLDOZER</v>
      </c>
      <c r="D548" s="178" t="str">
        <f>_xlfn.XLOOKUP(B548,PLANEAMIENTO!A:A,PLANEAMIENTO!D:D)</f>
        <v>D11T</v>
      </c>
      <c r="E548" s="173" t="s">
        <v>580</v>
      </c>
      <c r="F548" s="173" t="s">
        <v>442</v>
      </c>
      <c r="G548" s="173" t="s">
        <v>479</v>
      </c>
      <c r="H548" s="173" t="s">
        <v>555</v>
      </c>
      <c r="I548" s="173" t="s">
        <v>555</v>
      </c>
    </row>
    <row r="549" spans="2:9" ht="28.8" x14ac:dyDescent="0.3">
      <c r="B549" s="173">
        <v>291224</v>
      </c>
      <c r="C549" s="181" t="str">
        <f>_xlfn.XLOOKUP(B549,PLANEAMIENTO!A:A,PLANEAMIENTO!C:C)</f>
        <v>CILINDRO DE ARTICULACION</v>
      </c>
      <c r="D549" s="178" t="str">
        <f>_xlfn.XLOOKUP(B549,PLANEAMIENTO!A:A,PLANEAMIENTO!D:D)</f>
        <v>24M</v>
      </c>
      <c r="E549" s="173" t="s">
        <v>581</v>
      </c>
      <c r="F549" s="173" t="s">
        <v>442</v>
      </c>
      <c r="G549" s="173" t="s">
        <v>479</v>
      </c>
      <c r="H549" s="173" t="s">
        <v>555</v>
      </c>
      <c r="I549" s="173" t="s">
        <v>555</v>
      </c>
    </row>
    <row r="550" spans="2:9" ht="28.8" x14ac:dyDescent="0.3">
      <c r="B550" s="173">
        <v>291024</v>
      </c>
      <c r="C550" s="181" t="str">
        <f>_xlfn.XLOOKUP(B550,PLANEAMIENTO!A:A,PLANEAMIENTO!C:C)</f>
        <v>CILINDRO DE LEVANTE DE BULLDOZER</v>
      </c>
      <c r="D550" s="178" t="str">
        <f>_xlfn.XLOOKUP(B550,PLANEAMIENTO!A:A,PLANEAMIENTO!D:D)</f>
        <v>844H</v>
      </c>
      <c r="E550" s="173" t="s">
        <v>582</v>
      </c>
      <c r="F550" s="173" t="s">
        <v>442</v>
      </c>
      <c r="G550" s="173" t="s">
        <v>406</v>
      </c>
      <c r="H550" s="173" t="s">
        <v>555</v>
      </c>
      <c r="I550" s="173" t="s">
        <v>555</v>
      </c>
    </row>
    <row r="551" spans="2:9" ht="28.8" x14ac:dyDescent="0.3">
      <c r="B551" s="170">
        <v>0</v>
      </c>
      <c r="C551" s="180" t="s">
        <v>12</v>
      </c>
      <c r="D551" s="177" t="s">
        <v>13</v>
      </c>
      <c r="E551" s="170" t="s">
        <v>451</v>
      </c>
      <c r="F551" s="170" t="s">
        <v>452</v>
      </c>
      <c r="G551" s="170" t="s">
        <v>583</v>
      </c>
      <c r="H551" s="170" t="s">
        <v>415</v>
      </c>
      <c r="I551" s="170" t="s">
        <v>556</v>
      </c>
    </row>
    <row r="552" spans="2:9" ht="28.8" x14ac:dyDescent="0.3">
      <c r="B552" s="173">
        <v>281024</v>
      </c>
      <c r="C552" s="181" t="str">
        <f>_xlfn.XLOOKUP(B552,PLANEAMIENTO!A:A,PLANEAMIENTO!C:C)</f>
        <v>CILINDRO HIDRAULICO DE CLAM</v>
      </c>
      <c r="D552" s="178" t="str">
        <f>_xlfn.XLOOKUP(B552,PLANEAMIENTO!A:A,PLANEAMIENTO!D:D)</f>
        <v>6060FS</v>
      </c>
      <c r="E552" s="173" t="s">
        <v>454</v>
      </c>
      <c r="F552" s="172"/>
      <c r="G552" s="173" t="s">
        <v>479</v>
      </c>
      <c r="H552" s="173" t="s">
        <v>556</v>
      </c>
      <c r="I552" s="173" t="s">
        <v>556</v>
      </c>
    </row>
    <row r="553" spans="2:9" ht="28.8" x14ac:dyDescent="0.3">
      <c r="B553" s="173">
        <v>288324</v>
      </c>
      <c r="C553" s="181" t="str">
        <f>_xlfn.XLOOKUP(B553,PLANEAMIENTO!A:A,PLANEAMIENTO!C:C)</f>
        <v>CILINDRO DE INCLINACION DE BULLDOZER</v>
      </c>
      <c r="D553" s="178" t="str">
        <f>_xlfn.XLOOKUP(B553,PLANEAMIENTO!A:A,PLANEAMIENTO!D:D)</f>
        <v>D11T</v>
      </c>
      <c r="E553" s="173" t="s">
        <v>454</v>
      </c>
      <c r="F553" s="172"/>
      <c r="G553" s="173" t="s">
        <v>479</v>
      </c>
      <c r="H553" s="173" t="s">
        <v>556</v>
      </c>
      <c r="I553" s="173" t="s">
        <v>556</v>
      </c>
    </row>
    <row r="554" spans="2:9" ht="28.8" x14ac:dyDescent="0.3">
      <c r="B554" s="173">
        <v>288424</v>
      </c>
      <c r="C554" s="181" t="str">
        <f>_xlfn.XLOOKUP(B554,PLANEAMIENTO!A:A,PLANEAMIENTO!C:C)</f>
        <v>CILINDRO DE ARTICULACION</v>
      </c>
      <c r="D554" s="178">
        <f>_xlfn.XLOOKUP(B554,PLANEAMIENTO!A:A,PLANEAMIENTO!D:D)</f>
        <v>24</v>
      </c>
      <c r="E554" s="173" t="s">
        <v>454</v>
      </c>
      <c r="F554" s="172"/>
      <c r="G554" s="173" t="s">
        <v>479</v>
      </c>
      <c r="H554" s="173" t="s">
        <v>556</v>
      </c>
      <c r="I554" s="173" t="s">
        <v>556</v>
      </c>
    </row>
    <row r="555" spans="2:9" ht="28.8" x14ac:dyDescent="0.3">
      <c r="B555" s="170">
        <v>0</v>
      </c>
      <c r="C555" s="180" t="s">
        <v>12</v>
      </c>
      <c r="D555" s="177" t="s">
        <v>13</v>
      </c>
      <c r="E555" s="170" t="s">
        <v>455</v>
      </c>
      <c r="F555" s="169"/>
      <c r="G555" s="170" t="s">
        <v>584</v>
      </c>
      <c r="H555" s="170" t="s">
        <v>415</v>
      </c>
      <c r="I555" s="170" t="s">
        <v>476</v>
      </c>
    </row>
    <row r="556" spans="2:9" ht="28.8" x14ac:dyDescent="0.3">
      <c r="B556" s="173">
        <v>291024</v>
      </c>
      <c r="C556" s="181" t="str">
        <f>_xlfn.XLOOKUP(B556,PLANEAMIENTO!A:A,PLANEAMIENTO!C:C)</f>
        <v>CILINDRO DE LEVANTE DE BULLDOZER</v>
      </c>
      <c r="D556" s="178" t="str">
        <f>_xlfn.XLOOKUP(B556,PLANEAMIENTO!A:A,PLANEAMIENTO!D:D)</f>
        <v>844H</v>
      </c>
      <c r="E556" s="173" t="s">
        <v>585</v>
      </c>
      <c r="F556" s="172"/>
      <c r="G556" s="173" t="s">
        <v>458</v>
      </c>
      <c r="H556" s="173" t="s">
        <v>526</v>
      </c>
      <c r="I556" s="173" t="s">
        <v>476</v>
      </c>
    </row>
    <row r="557" spans="2:9" ht="28.8" x14ac:dyDescent="0.3">
      <c r="B557" s="170">
        <v>0</v>
      </c>
      <c r="C557" s="180" t="s">
        <v>12</v>
      </c>
      <c r="D557" s="177" t="s">
        <v>13</v>
      </c>
      <c r="E557" s="170" t="s">
        <v>45</v>
      </c>
      <c r="F557" s="169"/>
      <c r="G557" s="170" t="s">
        <v>586</v>
      </c>
      <c r="H557" s="170" t="s">
        <v>415</v>
      </c>
      <c r="I557" s="170" t="s">
        <v>561</v>
      </c>
    </row>
    <row r="558" spans="2:9" ht="28.8" x14ac:dyDescent="0.3">
      <c r="B558" s="173">
        <v>288724</v>
      </c>
      <c r="C558" s="181" t="str">
        <f>_xlfn.XLOOKUP(B558,PLANEAMIENTO!A:A,PLANEAMIENTO!C:C)</f>
        <v>CILINDRO DE BOOM</v>
      </c>
      <c r="D558" s="178" t="str">
        <f>_xlfn.XLOOKUP(B558,PLANEAMIENTO!A:A,PLANEAMIENTO!D:D)</f>
        <v>390DL</v>
      </c>
      <c r="E558" s="173" t="s">
        <v>587</v>
      </c>
      <c r="F558" s="172"/>
      <c r="G558" s="173" t="s">
        <v>421</v>
      </c>
      <c r="H558" s="173" t="s">
        <v>555</v>
      </c>
      <c r="I558" s="173" t="s">
        <v>556</v>
      </c>
    </row>
    <row r="559" spans="2:9" ht="28.8" x14ac:dyDescent="0.3">
      <c r="B559" s="173">
        <v>288824</v>
      </c>
      <c r="C559" s="181" t="str">
        <f>_xlfn.XLOOKUP(B559,PLANEAMIENTO!A:A,PLANEAMIENTO!C:C)</f>
        <v>FRENO DELANTERO</v>
      </c>
      <c r="D559" s="178" t="str">
        <f>_xlfn.XLOOKUP(B559,PLANEAMIENTO!A:A,PLANEAMIENTO!D:D)</f>
        <v>24M</v>
      </c>
      <c r="E559" s="173" t="s">
        <v>587</v>
      </c>
      <c r="F559" s="172"/>
      <c r="G559" s="173" t="s">
        <v>421</v>
      </c>
      <c r="H559" s="173" t="s">
        <v>555</v>
      </c>
      <c r="I559" s="173" t="s">
        <v>556</v>
      </c>
    </row>
    <row r="560" spans="2:9" ht="28.8" x14ac:dyDescent="0.3">
      <c r="B560" s="173">
        <v>290724</v>
      </c>
      <c r="C560" s="181" t="str">
        <f>_xlfn.XLOOKUP(B560,PLANEAMIENTO!A:A,PLANEAMIENTO!C:C)</f>
        <v>CILINDRO DE DIRECCION</v>
      </c>
      <c r="D560" s="178" t="str">
        <f>_xlfn.XLOOKUP(B560,PLANEAMIENTO!A:A,PLANEAMIENTO!D:D)</f>
        <v>834K</v>
      </c>
      <c r="E560" s="173" t="s">
        <v>461</v>
      </c>
      <c r="F560" s="172"/>
      <c r="G560" s="173" t="s">
        <v>479</v>
      </c>
      <c r="H560" s="173" t="s">
        <v>555</v>
      </c>
      <c r="I560" s="173" t="s">
        <v>555</v>
      </c>
    </row>
    <row r="561" spans="2:9" ht="28.8" x14ac:dyDescent="0.3">
      <c r="B561" s="227">
        <v>290724</v>
      </c>
      <c r="C561" s="181" t="str">
        <f>_xlfn.XLOOKUP(B561,PLANEAMIENTO!A:A,PLANEAMIENTO!C:C)</f>
        <v>CILINDRO DE DIRECCION</v>
      </c>
      <c r="D561" s="178" t="str">
        <f>_xlfn.XLOOKUP(B561,PLANEAMIENTO!A:A,PLANEAMIENTO!D:D)</f>
        <v>834K</v>
      </c>
      <c r="E561" s="227" t="s">
        <v>463</v>
      </c>
      <c r="F561" s="226"/>
      <c r="G561" s="227" t="s">
        <v>426</v>
      </c>
      <c r="H561" s="227" t="s">
        <v>555</v>
      </c>
      <c r="I561" s="227" t="s">
        <v>555</v>
      </c>
    </row>
    <row r="562" spans="2:9" ht="28.8" x14ac:dyDescent="0.3">
      <c r="B562" s="173">
        <v>290824</v>
      </c>
      <c r="C562" s="181" t="str">
        <f>_xlfn.XLOOKUP(B562,PLANEAMIENTO!A:A,PLANEAMIENTO!C:C)</f>
        <v>CILINDRO DE DIRECCION</v>
      </c>
      <c r="D562" s="178" t="str">
        <f>_xlfn.XLOOKUP(B562,PLANEAMIENTO!A:A,PLANEAMIENTO!D:D)</f>
        <v>834K</v>
      </c>
      <c r="E562" s="173" t="s">
        <v>461</v>
      </c>
      <c r="F562" s="172"/>
      <c r="G562" s="173" t="s">
        <v>479</v>
      </c>
      <c r="H562" s="173" t="s">
        <v>555</v>
      </c>
      <c r="I562" s="173" t="s">
        <v>555</v>
      </c>
    </row>
    <row r="563" spans="2:9" ht="28.8" x14ac:dyDescent="0.3">
      <c r="B563" s="227">
        <v>290824</v>
      </c>
      <c r="C563" s="181" t="str">
        <f>_xlfn.XLOOKUP(B563,PLANEAMIENTO!A:A,PLANEAMIENTO!C:C)</f>
        <v>CILINDRO DE DIRECCION</v>
      </c>
      <c r="D563" s="178" t="str">
        <f>_xlfn.XLOOKUP(B563,PLANEAMIENTO!A:A,PLANEAMIENTO!D:D)</f>
        <v>834K</v>
      </c>
      <c r="E563" s="227" t="s">
        <v>463</v>
      </c>
      <c r="F563" s="226"/>
      <c r="G563" s="227" t="s">
        <v>426</v>
      </c>
      <c r="H563" s="227" t="s">
        <v>555</v>
      </c>
      <c r="I563" s="227" t="s">
        <v>555</v>
      </c>
    </row>
    <row r="564" spans="2:9" ht="28.8" x14ac:dyDescent="0.3">
      <c r="B564" s="173">
        <v>290924</v>
      </c>
      <c r="C564" s="181" t="str">
        <f>_xlfn.XLOOKUP(B564,PLANEAMIENTO!A:A,PLANEAMIENTO!C:C)</f>
        <v>CILINDRO DE LEVANTE DE RIPPER</v>
      </c>
      <c r="D564" s="178" t="str">
        <f>_xlfn.XLOOKUP(B564,PLANEAMIENTO!A:A,PLANEAMIENTO!D:D)</f>
        <v>D11T</v>
      </c>
      <c r="E564" s="173" t="s">
        <v>461</v>
      </c>
      <c r="F564" s="172"/>
      <c r="G564" s="173" t="s">
        <v>479</v>
      </c>
      <c r="H564" s="173" t="s">
        <v>555</v>
      </c>
      <c r="I564" s="173" t="s">
        <v>555</v>
      </c>
    </row>
    <row r="565" spans="2:9" ht="28.8" x14ac:dyDescent="0.3">
      <c r="B565" s="227">
        <v>290924</v>
      </c>
      <c r="C565" s="181" t="str">
        <f>_xlfn.XLOOKUP(B565,PLANEAMIENTO!A:A,PLANEAMIENTO!C:C)</f>
        <v>CILINDRO DE LEVANTE DE RIPPER</v>
      </c>
      <c r="D565" s="178" t="str">
        <f>_xlfn.XLOOKUP(B565,PLANEAMIENTO!A:A,PLANEAMIENTO!D:D)</f>
        <v>D11T</v>
      </c>
      <c r="E565" s="227" t="s">
        <v>463</v>
      </c>
      <c r="F565" s="226"/>
      <c r="G565" s="227" t="s">
        <v>426</v>
      </c>
      <c r="H565" s="227" t="s">
        <v>555</v>
      </c>
      <c r="I565" s="227" t="s">
        <v>555</v>
      </c>
    </row>
    <row r="566" spans="2:9" ht="28.8" x14ac:dyDescent="0.3">
      <c r="B566" s="173">
        <v>281024</v>
      </c>
      <c r="C566" s="181" t="str">
        <f>_xlfn.XLOOKUP(B566,PLANEAMIENTO!A:A,PLANEAMIENTO!C:C)</f>
        <v>CILINDRO HIDRAULICO DE CLAM</v>
      </c>
      <c r="D566" s="178" t="str">
        <f>_xlfn.XLOOKUP(B566,PLANEAMIENTO!A:A,PLANEAMIENTO!D:D)</f>
        <v>6060FS</v>
      </c>
      <c r="E566" s="173" t="s">
        <v>461</v>
      </c>
      <c r="F566" s="172"/>
      <c r="G566" s="173" t="s">
        <v>479</v>
      </c>
      <c r="H566" s="173" t="s">
        <v>559</v>
      </c>
      <c r="I566" s="173" t="s">
        <v>559</v>
      </c>
    </row>
    <row r="567" spans="2:9" ht="28.8" x14ac:dyDescent="0.3">
      <c r="B567" s="227">
        <v>281024</v>
      </c>
      <c r="C567" s="181" t="str">
        <f>_xlfn.XLOOKUP(B567,PLANEAMIENTO!A:A,PLANEAMIENTO!C:C)</f>
        <v>CILINDRO HIDRAULICO DE CLAM</v>
      </c>
      <c r="D567" s="178" t="str">
        <f>_xlfn.XLOOKUP(B567,PLANEAMIENTO!A:A,PLANEAMIENTO!D:D)</f>
        <v>6060FS</v>
      </c>
      <c r="E567" s="227" t="s">
        <v>463</v>
      </c>
      <c r="F567" s="226"/>
      <c r="G567" s="227" t="s">
        <v>426</v>
      </c>
      <c r="H567" s="227" t="s">
        <v>559</v>
      </c>
      <c r="I567" s="227" t="s">
        <v>559</v>
      </c>
    </row>
    <row r="568" spans="2:9" ht="28.8" x14ac:dyDescent="0.3">
      <c r="B568" s="173">
        <v>288324</v>
      </c>
      <c r="C568" s="181" t="str">
        <f>_xlfn.XLOOKUP(B568,PLANEAMIENTO!A:A,PLANEAMIENTO!C:C)</f>
        <v>CILINDRO DE INCLINACION DE BULLDOZER</v>
      </c>
      <c r="D568" s="178" t="str">
        <f>_xlfn.XLOOKUP(B568,PLANEAMIENTO!A:A,PLANEAMIENTO!D:D)</f>
        <v>D11T</v>
      </c>
      <c r="E568" s="173" t="s">
        <v>461</v>
      </c>
      <c r="F568" s="172"/>
      <c r="G568" s="173" t="s">
        <v>479</v>
      </c>
      <c r="H568" s="173" t="s">
        <v>559</v>
      </c>
      <c r="I568" s="173" t="s">
        <v>559</v>
      </c>
    </row>
    <row r="569" spans="2:9" ht="28.8" x14ac:dyDescent="0.3">
      <c r="B569" s="227">
        <v>288324</v>
      </c>
      <c r="C569" s="181" t="str">
        <f>_xlfn.XLOOKUP(B569,PLANEAMIENTO!A:A,PLANEAMIENTO!C:C)</f>
        <v>CILINDRO DE INCLINACION DE BULLDOZER</v>
      </c>
      <c r="D569" s="178" t="str">
        <f>_xlfn.XLOOKUP(B569,PLANEAMIENTO!A:A,PLANEAMIENTO!D:D)</f>
        <v>D11T</v>
      </c>
      <c r="E569" s="227" t="s">
        <v>463</v>
      </c>
      <c r="F569" s="226"/>
      <c r="G569" s="227" t="s">
        <v>426</v>
      </c>
      <c r="H569" s="227" t="s">
        <v>559</v>
      </c>
      <c r="I569" s="227" t="s">
        <v>559</v>
      </c>
    </row>
    <row r="570" spans="2:9" ht="28.8" x14ac:dyDescent="0.3">
      <c r="B570" s="173">
        <v>288424</v>
      </c>
      <c r="C570" s="181" t="str">
        <f>_xlfn.XLOOKUP(B570,PLANEAMIENTO!A:A,PLANEAMIENTO!C:C)</f>
        <v>CILINDRO DE ARTICULACION</v>
      </c>
      <c r="D570" s="178">
        <f>_xlfn.XLOOKUP(B570,PLANEAMIENTO!A:A,PLANEAMIENTO!D:D)</f>
        <v>24</v>
      </c>
      <c r="E570" s="173" t="s">
        <v>461</v>
      </c>
      <c r="F570" s="172"/>
      <c r="G570" s="173" t="s">
        <v>479</v>
      </c>
      <c r="H570" s="173" t="s">
        <v>561</v>
      </c>
      <c r="I570" s="173" t="s">
        <v>561</v>
      </c>
    </row>
    <row r="571" spans="2:9" ht="28.8" x14ac:dyDescent="0.3">
      <c r="B571" s="227">
        <v>288424</v>
      </c>
      <c r="C571" s="181" t="str">
        <f>_xlfn.XLOOKUP(B571,PLANEAMIENTO!A:A,PLANEAMIENTO!C:C)</f>
        <v>CILINDRO DE ARTICULACION</v>
      </c>
      <c r="D571" s="178">
        <f>_xlfn.XLOOKUP(B571,PLANEAMIENTO!A:A,PLANEAMIENTO!D:D)</f>
        <v>24</v>
      </c>
      <c r="E571" s="227" t="s">
        <v>463</v>
      </c>
      <c r="F571" s="226"/>
      <c r="G571" s="227" t="s">
        <v>426</v>
      </c>
      <c r="H571" s="227" t="s">
        <v>561</v>
      </c>
      <c r="I571" s="227" t="s">
        <v>561</v>
      </c>
    </row>
    <row r="572" spans="2:9" ht="28.8" x14ac:dyDescent="0.3">
      <c r="B572" s="173">
        <v>288524</v>
      </c>
      <c r="C572" s="181" t="str">
        <f>_xlfn.XLOOKUP(B572,PLANEAMIENTO!A:A,PLANEAMIENTO!C:C)</f>
        <v>CILINDRO DE LEVANTE DE TOLVA</v>
      </c>
      <c r="D572" s="178" t="str">
        <f>_xlfn.XLOOKUP(B572,PLANEAMIENTO!A:A,PLANEAMIENTO!D:D)</f>
        <v>797F</v>
      </c>
      <c r="E572" s="173" t="s">
        <v>461</v>
      </c>
      <c r="F572" s="172"/>
      <c r="G572" s="173" t="s">
        <v>479</v>
      </c>
      <c r="H572" s="173" t="s">
        <v>561</v>
      </c>
      <c r="I572" s="173" t="s">
        <v>561</v>
      </c>
    </row>
    <row r="573" spans="2:9" ht="28.8" x14ac:dyDescent="0.3">
      <c r="B573" s="227">
        <v>288524</v>
      </c>
      <c r="C573" s="181" t="str">
        <f>_xlfn.XLOOKUP(B573,PLANEAMIENTO!A:A,PLANEAMIENTO!C:C)</f>
        <v>CILINDRO DE LEVANTE DE TOLVA</v>
      </c>
      <c r="D573" s="178" t="str">
        <f>_xlfn.XLOOKUP(B573,PLANEAMIENTO!A:A,PLANEAMIENTO!D:D)</f>
        <v>797F</v>
      </c>
      <c r="E573" s="227" t="s">
        <v>463</v>
      </c>
      <c r="F573" s="226"/>
      <c r="G573" s="227" t="s">
        <v>406</v>
      </c>
      <c r="H573" s="227" t="s">
        <v>561</v>
      </c>
      <c r="I573" s="227" t="s">
        <v>561</v>
      </c>
    </row>
    <row r="574" spans="2:9" ht="28.8" x14ac:dyDescent="0.3">
      <c r="B574" s="173">
        <v>288724</v>
      </c>
      <c r="C574" s="181" t="str">
        <f>_xlfn.XLOOKUP(B574,PLANEAMIENTO!A:A,PLANEAMIENTO!C:C)</f>
        <v>CILINDRO DE BOOM</v>
      </c>
      <c r="D574" s="178" t="str">
        <f>_xlfn.XLOOKUP(B574,PLANEAMIENTO!A:A,PLANEAMIENTO!D:D)</f>
        <v>390DL</v>
      </c>
      <c r="E574" s="173" t="s">
        <v>461</v>
      </c>
      <c r="F574" s="172"/>
      <c r="G574" s="173" t="s">
        <v>479</v>
      </c>
      <c r="H574" s="173" t="s">
        <v>561</v>
      </c>
      <c r="I574" s="173" t="s">
        <v>561</v>
      </c>
    </row>
    <row r="575" spans="2:9" ht="28.8" x14ac:dyDescent="0.3">
      <c r="B575" s="227">
        <v>288724</v>
      </c>
      <c r="C575" s="181" t="str">
        <f>_xlfn.XLOOKUP(B575,PLANEAMIENTO!A:A,PLANEAMIENTO!C:C)</f>
        <v>CILINDRO DE BOOM</v>
      </c>
      <c r="D575" s="178" t="str">
        <f>_xlfn.XLOOKUP(B575,PLANEAMIENTO!A:A,PLANEAMIENTO!D:D)</f>
        <v>390DL</v>
      </c>
      <c r="E575" s="227" t="s">
        <v>463</v>
      </c>
      <c r="F575" s="226"/>
      <c r="G575" s="227" t="s">
        <v>406</v>
      </c>
      <c r="H575" s="227" t="s">
        <v>561</v>
      </c>
      <c r="I575" s="227" t="s">
        <v>561</v>
      </c>
    </row>
    <row r="580" spans="2:9" ht="26.4" x14ac:dyDescent="0.3">
      <c r="B580" s="168" t="s">
        <v>465</v>
      </c>
      <c r="C580" s="168" t="s">
        <v>590</v>
      </c>
      <c r="D580" s="168" t="s">
        <v>591</v>
      </c>
      <c r="E580" s="168" t="s">
        <v>391</v>
      </c>
      <c r="F580" s="168" t="s">
        <v>392</v>
      </c>
      <c r="G580" s="168" t="s">
        <v>393</v>
      </c>
      <c r="H580" s="168" t="s">
        <v>394</v>
      </c>
      <c r="I580" s="168" t="s">
        <v>395</v>
      </c>
    </row>
    <row r="581" spans="2:9" ht="28.8" x14ac:dyDescent="0.3">
      <c r="B581" s="173">
        <v>285724</v>
      </c>
      <c r="C581" s="181" t="str">
        <f>_xlfn.XLOOKUP(B581,PLANEAMIENTO!A:A,PLANEAMIENTO!C:C)</f>
        <v xml:space="preserve">CILINDRO DE LEVANTE </v>
      </c>
      <c r="D581" s="178" t="str">
        <f>_xlfn.XLOOKUP(B581,PLANEAMIENTO!A:A,PLANEAMIENTO!D:D)</f>
        <v>994F</v>
      </c>
      <c r="E581" s="173" t="s">
        <v>588</v>
      </c>
      <c r="F581" s="172" t="s">
        <v>592</v>
      </c>
      <c r="G581" s="173" t="s">
        <v>406</v>
      </c>
      <c r="H581" s="173" t="s">
        <v>593</v>
      </c>
      <c r="I581" s="173" t="s">
        <v>593</v>
      </c>
    </row>
    <row r="582" spans="2:9" ht="28.8" x14ac:dyDescent="0.3">
      <c r="B582" s="173">
        <v>281024</v>
      </c>
      <c r="C582" s="181" t="str">
        <f>_xlfn.XLOOKUP(B582,PLANEAMIENTO!A:A,PLANEAMIENTO!C:C)</f>
        <v>CILINDRO HIDRAULICO DE CLAM</v>
      </c>
      <c r="D582" s="178" t="str">
        <f>_xlfn.XLOOKUP(B582,PLANEAMIENTO!A:A,PLANEAMIENTO!D:D)</f>
        <v>6060FS</v>
      </c>
      <c r="E582" s="173" t="s">
        <v>589</v>
      </c>
      <c r="F582" s="172" t="s">
        <v>592</v>
      </c>
      <c r="G582" s="173" t="s">
        <v>421</v>
      </c>
      <c r="H582" s="173" t="s">
        <v>593</v>
      </c>
      <c r="I582" s="173" t="s">
        <v>553</v>
      </c>
    </row>
    <row r="583" spans="2:9" ht="26.4" x14ac:dyDescent="0.3">
      <c r="B583" s="168" t="s">
        <v>465</v>
      </c>
      <c r="C583" s="168" t="s">
        <v>590</v>
      </c>
      <c r="D583" s="168" t="s">
        <v>591</v>
      </c>
      <c r="E583" s="168" t="s">
        <v>391</v>
      </c>
      <c r="F583" s="168" t="s">
        <v>392</v>
      </c>
      <c r="G583" s="168" t="s">
        <v>393</v>
      </c>
      <c r="H583" s="168" t="s">
        <v>394</v>
      </c>
      <c r="I583" s="168" t="s">
        <v>395</v>
      </c>
    </row>
    <row r="584" spans="2:9" ht="28.8" x14ac:dyDescent="0.3">
      <c r="B584" s="173">
        <v>291524</v>
      </c>
      <c r="C584" s="181" t="str">
        <f>_xlfn.XLOOKUP(B584,PLANEAMIENTO!A:A,PLANEAMIENTO!C:C)</f>
        <v>CILINDRO DE INCLINACION DE BULLDOZER</v>
      </c>
      <c r="D584" s="178" t="str">
        <f>_xlfn.XLOOKUP(B584,PLANEAMIENTO!A:A,PLANEAMIENTO!D:D)</f>
        <v>844H</v>
      </c>
      <c r="E584" s="173" t="s">
        <v>594</v>
      </c>
      <c r="F584" s="173" t="s">
        <v>413</v>
      </c>
      <c r="G584" s="173" t="s">
        <v>426</v>
      </c>
      <c r="H584" s="173" t="s">
        <v>593</v>
      </c>
      <c r="I584" s="173" t="s">
        <v>593</v>
      </c>
    </row>
    <row r="585" spans="2:9" ht="28.8" x14ac:dyDescent="0.3">
      <c r="B585" s="173">
        <v>291524</v>
      </c>
      <c r="C585" s="181" t="str">
        <f>_xlfn.XLOOKUP(B585,PLANEAMIENTO!A:A,PLANEAMIENTO!C:C)</f>
        <v>CILINDRO DE INCLINACION DE BULLDOZER</v>
      </c>
      <c r="D585" s="178" t="str">
        <f>_xlfn.XLOOKUP(B585,PLANEAMIENTO!A:A,PLANEAMIENTO!D:D)</f>
        <v>844H</v>
      </c>
      <c r="E585" s="173" t="s">
        <v>595</v>
      </c>
      <c r="F585" s="173" t="s">
        <v>413</v>
      </c>
      <c r="G585" s="173" t="s">
        <v>522</v>
      </c>
      <c r="H585" s="173" t="s">
        <v>593</v>
      </c>
      <c r="I585" s="173" t="s">
        <v>593</v>
      </c>
    </row>
    <row r="586" spans="2:9" ht="28.8" x14ac:dyDescent="0.3">
      <c r="B586" s="173">
        <v>292824</v>
      </c>
      <c r="C586" s="181" t="str">
        <f>_xlfn.XLOOKUP(B586,PLANEAMIENTO!A:A,PLANEAMIENTO!C:C)</f>
        <v>CILINDRO DE INCLINACION DE BULLDOZER</v>
      </c>
      <c r="D586" s="178" t="str">
        <f>_xlfn.XLOOKUP(B586,PLANEAMIENTO!A:A,PLANEAMIENTO!D:D)</f>
        <v>844K</v>
      </c>
      <c r="E586" s="173" t="s">
        <v>595</v>
      </c>
      <c r="F586" s="173" t="s">
        <v>413</v>
      </c>
      <c r="G586" s="173" t="s">
        <v>522</v>
      </c>
      <c r="H586" s="173" t="s">
        <v>593</v>
      </c>
      <c r="I586" s="173" t="s">
        <v>593</v>
      </c>
    </row>
    <row r="587" spans="2:9" ht="26.4" x14ac:dyDescent="0.3">
      <c r="B587" s="168" t="s">
        <v>465</v>
      </c>
      <c r="C587" s="168" t="s">
        <v>590</v>
      </c>
      <c r="D587" s="168" t="s">
        <v>591</v>
      </c>
      <c r="E587" s="168" t="s">
        <v>391</v>
      </c>
      <c r="F587" s="168" t="s">
        <v>392</v>
      </c>
      <c r="G587" s="168" t="s">
        <v>393</v>
      </c>
      <c r="H587" s="168" t="s">
        <v>394</v>
      </c>
      <c r="I587" s="168" t="s">
        <v>395</v>
      </c>
    </row>
    <row r="588" spans="2:9" ht="28.8" x14ac:dyDescent="0.3">
      <c r="B588" s="173">
        <v>290624</v>
      </c>
      <c r="C588" s="181" t="str">
        <f>_xlfn.XLOOKUP(B588,PLANEAMIENTO!A:A,PLANEAMIENTO!C:C)</f>
        <v>CILINDRO DE BLADETIP</v>
      </c>
      <c r="D588" s="178" t="str">
        <f>_xlfn.XLOOKUP(B588,PLANEAMIENTO!A:A,PLANEAMIENTO!D:D)</f>
        <v>24M</v>
      </c>
      <c r="E588" s="173" t="s">
        <v>596</v>
      </c>
      <c r="F588" s="172" t="s">
        <v>423</v>
      </c>
      <c r="G588" s="173" t="s">
        <v>479</v>
      </c>
      <c r="H588" s="173" t="s">
        <v>593</v>
      </c>
      <c r="I588" s="173" t="s">
        <v>593</v>
      </c>
    </row>
    <row r="589" spans="2:9" ht="28.8" x14ac:dyDescent="0.3">
      <c r="B589" s="173">
        <v>297224</v>
      </c>
      <c r="C589" s="181" t="str">
        <f>_xlfn.XLOOKUP(B589,PLANEAMIENTO!A:A,PLANEAMIENTO!C:C)</f>
        <v>CILINDRO DE LEVANTE DE RIPPER</v>
      </c>
      <c r="D589" s="178" t="str">
        <f>_xlfn.XLOOKUP(B589,PLANEAMIENTO!A:A,PLANEAMIENTO!D:D)</f>
        <v>24M</v>
      </c>
      <c r="E589" s="173" t="s">
        <v>597</v>
      </c>
      <c r="F589" s="172" t="s">
        <v>423</v>
      </c>
      <c r="G589" s="173" t="s">
        <v>479</v>
      </c>
      <c r="H589" s="173" t="s">
        <v>593</v>
      </c>
      <c r="I589" s="173" t="s">
        <v>593</v>
      </c>
    </row>
    <row r="590" spans="2:9" ht="28.8" x14ac:dyDescent="0.3">
      <c r="B590" s="173">
        <v>298724</v>
      </c>
      <c r="C590" s="181" t="str">
        <f>_xlfn.XLOOKUP(B590,PLANEAMIENTO!A:A,PLANEAMIENTO!C:C)</f>
        <v>CILINDRO DE LEVANTE DE RIPPER</v>
      </c>
      <c r="D590" s="178" t="str">
        <f>_xlfn.XLOOKUP(B590,PLANEAMIENTO!A:A,PLANEAMIENTO!D:D)</f>
        <v>24M</v>
      </c>
      <c r="E590" s="173" t="s">
        <v>597</v>
      </c>
      <c r="F590" s="172" t="s">
        <v>423</v>
      </c>
      <c r="G590" s="173" t="s">
        <v>479</v>
      </c>
      <c r="H590" s="173" t="s">
        <v>593</v>
      </c>
      <c r="I590" s="173" t="s">
        <v>593</v>
      </c>
    </row>
    <row r="591" spans="2:9" ht="28.8" x14ac:dyDescent="0.3">
      <c r="B591" s="173">
        <v>293824</v>
      </c>
      <c r="C591" s="181" t="str">
        <f>_xlfn.XLOOKUP(B591,PLANEAMIENTO!A:A,PLANEAMIENTO!C:C)</f>
        <v>CILINDRO DE DESPLAZAMIENTO DE VERTEDERA</v>
      </c>
      <c r="D591" s="178">
        <f>_xlfn.XLOOKUP(B591,PLANEAMIENTO!A:A,PLANEAMIENTO!D:D)</f>
        <v>24</v>
      </c>
      <c r="E591" s="173" t="s">
        <v>597</v>
      </c>
      <c r="F591" s="172" t="s">
        <v>423</v>
      </c>
      <c r="G591" s="173" t="s">
        <v>479</v>
      </c>
      <c r="H591" s="173" t="s">
        <v>593</v>
      </c>
      <c r="I591" s="173" t="s">
        <v>553</v>
      </c>
    </row>
    <row r="592" spans="2:9" ht="26.4" x14ac:dyDescent="0.3">
      <c r="B592" s="168" t="s">
        <v>465</v>
      </c>
      <c r="C592" s="168" t="s">
        <v>590</v>
      </c>
      <c r="D592" s="168" t="s">
        <v>591</v>
      </c>
      <c r="E592" s="168" t="s">
        <v>391</v>
      </c>
      <c r="F592" s="168" t="s">
        <v>392</v>
      </c>
      <c r="G592" s="168" t="s">
        <v>393</v>
      </c>
      <c r="H592" s="168" t="s">
        <v>394</v>
      </c>
      <c r="I592" s="168" t="s">
        <v>395</v>
      </c>
    </row>
    <row r="593" spans="2:9" ht="28.8" x14ac:dyDescent="0.3">
      <c r="B593" s="173">
        <v>289624</v>
      </c>
      <c r="C593" s="181" t="str">
        <f>_xlfn.XLOOKUP(B593,PLANEAMIENTO!A:A,PLANEAMIENTO!C:C)</f>
        <v>CILINDRO DE INCLINACION DE BULLDOZER</v>
      </c>
      <c r="D593" s="178" t="str">
        <f>_xlfn.XLOOKUP(B593,PLANEAMIENTO!A:A,PLANEAMIENTO!D:D)</f>
        <v>844K</v>
      </c>
      <c r="E593" s="173" t="s">
        <v>598</v>
      </c>
      <c r="F593" s="172" t="s">
        <v>486</v>
      </c>
      <c r="G593" s="173" t="s">
        <v>403</v>
      </c>
      <c r="H593" s="173" t="s">
        <v>593</v>
      </c>
      <c r="I593" s="173" t="s">
        <v>593</v>
      </c>
    </row>
    <row r="594" spans="2:9" ht="28.8" x14ac:dyDescent="0.3">
      <c r="B594" s="173">
        <v>293724</v>
      </c>
      <c r="C594" s="181" t="str">
        <f>_xlfn.XLOOKUP(B594,PLANEAMIENTO!A:A,PLANEAMIENTO!C:C)</f>
        <v>CILINDRO DE DIRECCION</v>
      </c>
      <c r="D594" s="178" t="str">
        <f>_xlfn.XLOOKUP(B594,PLANEAMIENTO!A:A,PLANEAMIENTO!D:D)</f>
        <v>980E</v>
      </c>
      <c r="E594" s="173" t="s">
        <v>599</v>
      </c>
      <c r="F594" s="172" t="s">
        <v>486</v>
      </c>
      <c r="G594" s="173" t="s">
        <v>406</v>
      </c>
      <c r="H594" s="173" t="s">
        <v>593</v>
      </c>
      <c r="I594" s="173" t="s">
        <v>593</v>
      </c>
    </row>
    <row r="595" spans="2:9" ht="26.4" x14ac:dyDescent="0.3">
      <c r="B595" s="168" t="s">
        <v>465</v>
      </c>
      <c r="C595" s="168" t="s">
        <v>590</v>
      </c>
      <c r="D595" s="168" t="s">
        <v>591</v>
      </c>
      <c r="E595" s="168" t="s">
        <v>391</v>
      </c>
      <c r="F595" s="168" t="s">
        <v>392</v>
      </c>
      <c r="G595" s="168" t="s">
        <v>393</v>
      </c>
      <c r="H595" s="168" t="s">
        <v>394</v>
      </c>
      <c r="I595" s="168" t="s">
        <v>395</v>
      </c>
    </row>
    <row r="596" spans="2:9" ht="28.8" x14ac:dyDescent="0.3">
      <c r="B596" s="173">
        <v>289624</v>
      </c>
      <c r="C596" s="181" t="str">
        <f>_xlfn.XLOOKUP(B596,PLANEAMIENTO!A:A,PLANEAMIENTO!C:C)</f>
        <v>CILINDRO DE INCLINACION DE BULLDOZER</v>
      </c>
      <c r="D596" s="178" t="str">
        <f>_xlfn.XLOOKUP(B596,PLANEAMIENTO!A:A,PLANEAMIENTO!D:D)</f>
        <v>844K</v>
      </c>
      <c r="E596" s="173" t="s">
        <v>600</v>
      </c>
      <c r="F596" s="172" t="s">
        <v>432</v>
      </c>
      <c r="G596" s="173" t="s">
        <v>479</v>
      </c>
      <c r="H596" s="173" t="s">
        <v>593</v>
      </c>
      <c r="I596" s="173" t="s">
        <v>593</v>
      </c>
    </row>
    <row r="597" spans="2:9" ht="28.8" x14ac:dyDescent="0.3">
      <c r="B597" s="173">
        <v>291524</v>
      </c>
      <c r="C597" s="181" t="str">
        <f>_xlfn.XLOOKUP(B597,PLANEAMIENTO!A:A,PLANEAMIENTO!C:C)</f>
        <v>CILINDRO DE INCLINACION DE BULLDOZER</v>
      </c>
      <c r="D597" s="178" t="str">
        <f>_xlfn.XLOOKUP(B597,PLANEAMIENTO!A:A,PLANEAMIENTO!D:D)</f>
        <v>844H</v>
      </c>
      <c r="E597" s="173" t="s">
        <v>601</v>
      </c>
      <c r="F597" s="172" t="s">
        <v>432</v>
      </c>
      <c r="G597" s="173" t="s">
        <v>479</v>
      </c>
      <c r="H597" s="173" t="s">
        <v>593</v>
      </c>
      <c r="I597" s="173" t="s">
        <v>593</v>
      </c>
    </row>
    <row r="598" spans="2:9" ht="28.8" x14ac:dyDescent="0.3">
      <c r="B598" s="173">
        <v>291524</v>
      </c>
      <c r="C598" s="181" t="str">
        <f>_xlfn.XLOOKUP(B598,PLANEAMIENTO!A:A,PLANEAMIENTO!C:C)</f>
        <v>CILINDRO DE INCLINACION DE BULLDOZER</v>
      </c>
      <c r="D598" s="178" t="str">
        <f>_xlfn.XLOOKUP(B598,PLANEAMIENTO!A:A,PLANEAMIENTO!D:D)</f>
        <v>844H</v>
      </c>
      <c r="E598" s="173" t="s">
        <v>602</v>
      </c>
      <c r="F598" s="172" t="s">
        <v>432</v>
      </c>
      <c r="G598" s="173" t="s">
        <v>444</v>
      </c>
      <c r="H598" s="173" t="s">
        <v>593</v>
      </c>
      <c r="I598" s="173" t="s">
        <v>593</v>
      </c>
    </row>
    <row r="599" spans="2:9" ht="28.8" x14ac:dyDescent="0.3">
      <c r="B599" s="173">
        <v>292824</v>
      </c>
      <c r="C599" s="181" t="str">
        <f>_xlfn.XLOOKUP(B599,PLANEAMIENTO!A:A,PLANEAMIENTO!C:C)</f>
        <v>CILINDRO DE INCLINACION DE BULLDOZER</v>
      </c>
      <c r="D599" s="178" t="str">
        <f>_xlfn.XLOOKUP(B599,PLANEAMIENTO!A:A,PLANEAMIENTO!D:D)</f>
        <v>844K</v>
      </c>
      <c r="E599" s="173" t="s">
        <v>602</v>
      </c>
      <c r="F599" s="172" t="s">
        <v>432</v>
      </c>
      <c r="G599" s="173" t="s">
        <v>444</v>
      </c>
      <c r="H599" s="173" t="s">
        <v>593</v>
      </c>
      <c r="I599" s="173" t="s">
        <v>593</v>
      </c>
    </row>
    <row r="600" spans="2:9" ht="28.8" x14ac:dyDescent="0.3">
      <c r="B600" s="173">
        <v>295024</v>
      </c>
      <c r="C600" s="181" t="str">
        <f>_xlfn.XLOOKUP(B600,PLANEAMIENTO!A:A,PLANEAMIENTO!C:C)</f>
        <v>CILINDRO DE INCLINACION DE BULLDOZER</v>
      </c>
      <c r="D600" s="178" t="str">
        <f>_xlfn.XLOOKUP(B600,PLANEAMIENTO!A:A,PLANEAMIENTO!D:D)</f>
        <v>844K</v>
      </c>
      <c r="E600" s="173" t="s">
        <v>602</v>
      </c>
      <c r="F600" s="172" t="s">
        <v>432</v>
      </c>
      <c r="G600" s="173" t="s">
        <v>444</v>
      </c>
      <c r="H600" s="173" t="s">
        <v>593</v>
      </c>
      <c r="I600" s="173" t="s">
        <v>593</v>
      </c>
    </row>
    <row r="601" spans="2:9" ht="26.4" x14ac:dyDescent="0.3">
      <c r="B601" s="168" t="s">
        <v>465</v>
      </c>
      <c r="C601" s="168" t="s">
        <v>590</v>
      </c>
      <c r="D601" s="168" t="s">
        <v>591</v>
      </c>
      <c r="E601" s="168" t="s">
        <v>391</v>
      </c>
      <c r="F601" s="168" t="s">
        <v>392</v>
      </c>
      <c r="G601" s="168" t="s">
        <v>393</v>
      </c>
      <c r="H601" s="168" t="s">
        <v>394</v>
      </c>
      <c r="I601" s="168" t="s">
        <v>395</v>
      </c>
    </row>
    <row r="602" spans="2:9" ht="28.8" x14ac:dyDescent="0.3">
      <c r="B602" s="173">
        <v>288524</v>
      </c>
      <c r="C602" s="181" t="str">
        <f>_xlfn.XLOOKUP(B602,PLANEAMIENTO!A:A,PLANEAMIENTO!C:C)</f>
        <v>CILINDRO DE LEVANTE DE TOLVA</v>
      </c>
      <c r="D602" s="178" t="str">
        <f>_xlfn.XLOOKUP(B602,PLANEAMIENTO!A:A,PLANEAMIENTO!D:D)</f>
        <v>797F</v>
      </c>
      <c r="E602" s="173" t="s">
        <v>551</v>
      </c>
      <c r="F602" s="227" t="s">
        <v>464</v>
      </c>
      <c r="G602" s="173" t="s">
        <v>479</v>
      </c>
      <c r="H602" s="173" t="s">
        <v>593</v>
      </c>
      <c r="I602" s="173" t="s">
        <v>593</v>
      </c>
    </row>
    <row r="603" spans="2:9" ht="28.8" x14ac:dyDescent="0.3">
      <c r="B603" s="227">
        <v>288524</v>
      </c>
      <c r="C603" s="181" t="str">
        <f>_xlfn.XLOOKUP(B603,PLANEAMIENTO!A:A,PLANEAMIENTO!C:C)</f>
        <v>CILINDRO DE LEVANTE DE TOLVA</v>
      </c>
      <c r="D603" s="178" t="str">
        <f>_xlfn.XLOOKUP(B603,PLANEAMIENTO!A:A,PLANEAMIENTO!D:D)</f>
        <v>797F</v>
      </c>
      <c r="E603" s="227" t="s">
        <v>45</v>
      </c>
      <c r="F603" s="227" t="s">
        <v>464</v>
      </c>
      <c r="G603" s="227" t="s">
        <v>406</v>
      </c>
      <c r="H603" s="227" t="s">
        <v>593</v>
      </c>
      <c r="I603" s="227" t="s">
        <v>593</v>
      </c>
    </row>
    <row r="604" spans="2:9" ht="26.4" x14ac:dyDescent="0.3">
      <c r="B604" s="168" t="s">
        <v>465</v>
      </c>
      <c r="C604" s="168" t="s">
        <v>590</v>
      </c>
      <c r="D604" s="168" t="s">
        <v>591</v>
      </c>
      <c r="E604" s="168" t="s">
        <v>391</v>
      </c>
      <c r="F604" s="168" t="s">
        <v>392</v>
      </c>
      <c r="G604" s="168" t="s">
        <v>393</v>
      </c>
      <c r="H604" s="168" t="s">
        <v>394</v>
      </c>
      <c r="I604" s="168" t="s">
        <v>395</v>
      </c>
    </row>
    <row r="605" spans="2:9" ht="28.8" x14ac:dyDescent="0.3">
      <c r="B605" s="173">
        <v>0</v>
      </c>
      <c r="C605" s="181" t="e">
        <f>_xlfn.XLOOKUP(B605,PLANEAMIENTO!A:A,PLANEAMIENTO!C:C)</f>
        <v>#N/A</v>
      </c>
      <c r="D605" s="178" t="e">
        <f>_xlfn.XLOOKUP(B605,PLANEAMIENTO!A:A,PLANEAMIENTO!D:D)</f>
        <v>#N/A</v>
      </c>
      <c r="E605" s="173" t="s">
        <v>603</v>
      </c>
      <c r="F605" s="172" t="s">
        <v>462</v>
      </c>
      <c r="G605" s="173"/>
      <c r="H605" s="173" t="s">
        <v>593</v>
      </c>
      <c r="I605" s="173" t="s">
        <v>593</v>
      </c>
    </row>
    <row r="606" spans="2:9" ht="28.8" x14ac:dyDescent="0.3">
      <c r="B606">
        <v>298924</v>
      </c>
      <c r="C606" s="181" t="str">
        <f>_xlfn.XLOOKUP(B606,PLANEAMIENTO!A:A,PLANEAMIENTO!C:C)</f>
        <v>RUEDA DELANTERA</v>
      </c>
      <c r="D606" s="178" t="str">
        <f>_xlfn.XLOOKUP(B606,PLANEAMIENTO!A:A,PLANEAMIENTO!D:D)</f>
        <v>930E-4SE</v>
      </c>
      <c r="E606" s="173" t="s">
        <v>604</v>
      </c>
      <c r="F606" s="53" t="s">
        <v>605</v>
      </c>
      <c r="H606" s="173" t="s">
        <v>593</v>
      </c>
      <c r="I606" s="173" t="s">
        <v>593</v>
      </c>
    </row>
    <row r="608" spans="2:9" ht="26.4" x14ac:dyDescent="0.3">
      <c r="B608" s="168" t="s">
        <v>465</v>
      </c>
      <c r="E608" s="168" t="s">
        <v>391</v>
      </c>
      <c r="F608" s="168" t="s">
        <v>392</v>
      </c>
      <c r="G608" s="168" t="s">
        <v>393</v>
      </c>
      <c r="H608" s="168" t="s">
        <v>394</v>
      </c>
      <c r="I608" s="168" t="s">
        <v>395</v>
      </c>
    </row>
    <row r="609" spans="2:9" ht="28.8" x14ac:dyDescent="0.3">
      <c r="B609" s="170">
        <v>0</v>
      </c>
      <c r="C609" s="180" t="s">
        <v>12</v>
      </c>
      <c r="D609" s="177" t="s">
        <v>13</v>
      </c>
      <c r="E609" s="170" t="s">
        <v>397</v>
      </c>
      <c r="F609" s="170" t="s">
        <v>398</v>
      </c>
      <c r="G609" s="170" t="s">
        <v>606</v>
      </c>
      <c r="H609" s="170" t="s">
        <v>415</v>
      </c>
      <c r="I609" s="170" t="s">
        <v>607</v>
      </c>
    </row>
    <row r="610" spans="2:9" ht="28.8" x14ac:dyDescent="0.3">
      <c r="B610" s="173">
        <v>285724</v>
      </c>
      <c r="C610" s="181" t="str">
        <f>_xlfn.XLOOKUP(B610,PLANEAMIENTO!A:A,PLANEAMIENTO!C:C)</f>
        <v xml:space="preserve">CILINDRO DE LEVANTE </v>
      </c>
      <c r="D610" s="178" t="str">
        <f>_xlfn.XLOOKUP(B610,PLANEAMIENTO!A:A,PLANEAMIENTO!D:D)</f>
        <v>994F</v>
      </c>
      <c r="E610" s="173" t="s">
        <v>409</v>
      </c>
      <c r="F610" s="173" t="s">
        <v>398</v>
      </c>
      <c r="G610" s="173" t="s">
        <v>473</v>
      </c>
      <c r="H610" s="173" t="s">
        <v>608</v>
      </c>
      <c r="I610" s="173" t="s">
        <v>609</v>
      </c>
    </row>
    <row r="611" spans="2:9" ht="28.8" x14ac:dyDescent="0.3">
      <c r="B611" s="173">
        <v>292424</v>
      </c>
      <c r="C611" s="181" t="str">
        <f>_xlfn.XLOOKUP(B611,PLANEAMIENTO!A:A,PLANEAMIENTO!C:C)</f>
        <v>CILINDRO DE SUSPENSION POSTERIOR</v>
      </c>
      <c r="D611" s="178" t="str">
        <f>_xlfn.XLOOKUP(B611,PLANEAMIENTO!A:A,PLANEAMIENTO!D:D)</f>
        <v>930E-4SE</v>
      </c>
      <c r="E611" s="173" t="s">
        <v>409</v>
      </c>
      <c r="F611" s="173" t="s">
        <v>398</v>
      </c>
      <c r="G611" s="173" t="s">
        <v>473</v>
      </c>
      <c r="H611" s="173" t="s">
        <v>609</v>
      </c>
      <c r="I611" s="173" t="s">
        <v>607</v>
      </c>
    </row>
    <row r="612" spans="2:9" ht="28.8" x14ac:dyDescent="0.3">
      <c r="B612" s="170">
        <v>0</v>
      </c>
      <c r="C612" s="180" t="s">
        <v>12</v>
      </c>
      <c r="D612" s="177" t="s">
        <v>13</v>
      </c>
      <c r="E612" s="170" t="s">
        <v>485</v>
      </c>
      <c r="F612" s="170" t="s">
        <v>486</v>
      </c>
      <c r="G612" s="170" t="s">
        <v>610</v>
      </c>
      <c r="H612" s="170" t="s">
        <v>415</v>
      </c>
      <c r="I612" s="170" t="s">
        <v>607</v>
      </c>
    </row>
    <row r="613" spans="2:9" ht="28.8" x14ac:dyDescent="0.3">
      <c r="B613" s="173">
        <v>289624</v>
      </c>
      <c r="C613" s="181" t="str">
        <f>_xlfn.XLOOKUP(B613,PLANEAMIENTO!A:A,PLANEAMIENTO!C:C)</f>
        <v>CILINDRO DE INCLINACION DE BULLDOZER</v>
      </c>
      <c r="D613" s="178" t="str">
        <f>_xlfn.XLOOKUP(B613,PLANEAMIENTO!A:A,PLANEAMIENTO!D:D)</f>
        <v>844K</v>
      </c>
      <c r="E613" s="173" t="s">
        <v>611</v>
      </c>
      <c r="F613" s="173" t="s">
        <v>486</v>
      </c>
      <c r="G613" s="173" t="s">
        <v>444</v>
      </c>
      <c r="H613" s="173" t="s">
        <v>608</v>
      </c>
      <c r="I613" s="173" t="s">
        <v>608</v>
      </c>
    </row>
    <row r="614" spans="2:9" ht="28.8" x14ac:dyDescent="0.3">
      <c r="B614" s="173">
        <v>295024</v>
      </c>
      <c r="C614" s="181" t="str">
        <f>_xlfn.XLOOKUP(B614,PLANEAMIENTO!A:A,PLANEAMIENTO!C:C)</f>
        <v>CILINDRO DE INCLINACION DE BULLDOZER</v>
      </c>
      <c r="D614" s="178" t="str">
        <f>_xlfn.XLOOKUP(B614,PLANEAMIENTO!A:A,PLANEAMIENTO!D:D)</f>
        <v>844K</v>
      </c>
      <c r="E614" s="173" t="s">
        <v>488</v>
      </c>
      <c r="F614" s="173" t="s">
        <v>486</v>
      </c>
      <c r="G614" s="173" t="s">
        <v>522</v>
      </c>
      <c r="H614" s="173" t="s">
        <v>608</v>
      </c>
      <c r="I614" s="173" t="s">
        <v>608</v>
      </c>
    </row>
    <row r="615" spans="2:9" ht="28.8" x14ac:dyDescent="0.3">
      <c r="B615" s="173">
        <v>298824</v>
      </c>
      <c r="C615" s="181" t="str">
        <f>_xlfn.XLOOKUP(B615,PLANEAMIENTO!A:A,PLANEAMIENTO!C:C)</f>
        <v>CILINDRO DE LEVANTE DE BULLDOZER</v>
      </c>
      <c r="D615" s="178" t="str">
        <f>_xlfn.XLOOKUP(B615,PLANEAMIENTO!A:A,PLANEAMIENTO!D:D)</f>
        <v>D11T</v>
      </c>
      <c r="E615" s="173" t="s">
        <v>612</v>
      </c>
      <c r="F615" s="173" t="s">
        <v>486</v>
      </c>
      <c r="G615" s="173" t="s">
        <v>458</v>
      </c>
      <c r="H615" s="173" t="s">
        <v>608</v>
      </c>
      <c r="I615" s="173" t="s">
        <v>609</v>
      </c>
    </row>
    <row r="616" spans="2:9" ht="28.8" x14ac:dyDescent="0.3">
      <c r="B616" s="170">
        <v>0</v>
      </c>
      <c r="C616" s="180" t="s">
        <v>12</v>
      </c>
      <c r="D616" s="177" t="s">
        <v>13</v>
      </c>
      <c r="E616" s="170" t="s">
        <v>428</v>
      </c>
      <c r="F616" s="170" t="s">
        <v>432</v>
      </c>
      <c r="G616" s="170" t="s">
        <v>606</v>
      </c>
      <c r="H616" s="170" t="s">
        <v>415</v>
      </c>
      <c r="I616" s="170" t="s">
        <v>607</v>
      </c>
    </row>
    <row r="617" spans="2:9" ht="28.8" x14ac:dyDescent="0.3">
      <c r="B617" s="173">
        <v>291624</v>
      </c>
      <c r="C617" s="181" t="str">
        <f>_xlfn.XLOOKUP(B617,PLANEAMIENTO!A:A,PLANEAMIENTO!C:C)</f>
        <v>CILINDRO DE LEVANTE DE BULLDOZER</v>
      </c>
      <c r="D617" s="178" t="str">
        <f>_xlfn.XLOOKUP(B617,PLANEAMIENTO!A:A,PLANEAMIENTO!D:D)</f>
        <v>844H</v>
      </c>
      <c r="E617" s="173" t="s">
        <v>431</v>
      </c>
      <c r="F617" s="173" t="s">
        <v>432</v>
      </c>
      <c r="G617" s="173" t="s">
        <v>479</v>
      </c>
      <c r="H617" s="173" t="s">
        <v>608</v>
      </c>
      <c r="I617" s="173" t="s">
        <v>608</v>
      </c>
    </row>
    <row r="618" spans="2:9" ht="28.8" x14ac:dyDescent="0.3">
      <c r="B618" s="173">
        <v>289724</v>
      </c>
      <c r="C618" s="181" t="str">
        <f>_xlfn.XLOOKUP(B618,PLANEAMIENTO!A:A,PLANEAMIENTO!C:C)</f>
        <v>CILINDRO DE STICK</v>
      </c>
      <c r="D618" s="178" t="str">
        <f>_xlfn.XLOOKUP(B618,PLANEAMIENTO!A:A,PLANEAMIENTO!D:D)</f>
        <v>390DL</v>
      </c>
      <c r="E618" s="173" t="s">
        <v>613</v>
      </c>
      <c r="F618" s="173" t="s">
        <v>432</v>
      </c>
      <c r="G618" s="173" t="s">
        <v>473</v>
      </c>
      <c r="H618" s="173" t="s">
        <v>608</v>
      </c>
      <c r="I618" s="173" t="s">
        <v>609</v>
      </c>
    </row>
    <row r="619" spans="2:9" ht="28.8" x14ac:dyDescent="0.3">
      <c r="B619" s="173">
        <v>299724</v>
      </c>
      <c r="C619" s="181" t="str">
        <f>_xlfn.XLOOKUP(B619,PLANEAMIENTO!A:A,PLANEAMIENTO!C:C)</f>
        <v>EXCAVADORA SOBRE ORUGAS BOOM</v>
      </c>
      <c r="D619" s="178" t="str">
        <f>_xlfn.XLOOKUP(B619,PLANEAMIENTO!A:A,PLANEAMIENTO!D:D)</f>
        <v>EC220DL</v>
      </c>
      <c r="E619" s="173" t="s">
        <v>494</v>
      </c>
      <c r="F619" s="173" t="s">
        <v>432</v>
      </c>
      <c r="G619" s="173" t="s">
        <v>471</v>
      </c>
      <c r="H619" s="173" t="s">
        <v>609</v>
      </c>
      <c r="I619" s="173" t="s">
        <v>607</v>
      </c>
    </row>
    <row r="620" spans="2:9" ht="28.8" x14ac:dyDescent="0.3">
      <c r="B620" s="170">
        <v>0</v>
      </c>
      <c r="C620" s="180" t="s">
        <v>12</v>
      </c>
      <c r="D620" s="177" t="s">
        <v>13</v>
      </c>
      <c r="E620" s="170" t="s">
        <v>451</v>
      </c>
      <c r="F620" s="170" t="s">
        <v>452</v>
      </c>
      <c r="G620" s="170" t="s">
        <v>614</v>
      </c>
      <c r="H620" s="170" t="s">
        <v>415</v>
      </c>
      <c r="I620" s="170" t="s">
        <v>609</v>
      </c>
    </row>
    <row r="621" spans="2:9" ht="28.8" x14ac:dyDescent="0.3">
      <c r="B621" s="173">
        <v>281024</v>
      </c>
      <c r="C621" s="181" t="str">
        <f>_xlfn.XLOOKUP(B621,PLANEAMIENTO!A:A,PLANEAMIENTO!C:C)</f>
        <v>CILINDRO HIDRAULICO DE CLAM</v>
      </c>
      <c r="D621" s="178" t="str">
        <f>_xlfn.XLOOKUP(B621,PLANEAMIENTO!A:A,PLANEAMIENTO!D:D)</f>
        <v>6060FS</v>
      </c>
      <c r="E621" s="173" t="s">
        <v>45</v>
      </c>
      <c r="F621" s="173" t="s">
        <v>462</v>
      </c>
      <c r="G621" s="173" t="s">
        <v>406</v>
      </c>
      <c r="H621" s="173" t="s">
        <v>608</v>
      </c>
      <c r="I621" s="173" t="s">
        <v>608</v>
      </c>
    </row>
    <row r="622" spans="2:9" ht="28.8" x14ac:dyDescent="0.3">
      <c r="B622" s="173">
        <v>291924</v>
      </c>
      <c r="C622" s="181" t="str">
        <f>_xlfn.XLOOKUP(B622,PLANEAMIENTO!A:A,PLANEAMIENTO!C:C)</f>
        <v>CILINDRO DE INCLINACION</v>
      </c>
      <c r="D622" s="178" t="str">
        <f>_xlfn.XLOOKUP(B622,PLANEAMIENTO!A:A,PLANEAMIENTO!D:D)</f>
        <v>980G</v>
      </c>
      <c r="E622" s="173" t="s">
        <v>45</v>
      </c>
      <c r="F622" s="173" t="s">
        <v>462</v>
      </c>
      <c r="G622" s="173" t="s">
        <v>406</v>
      </c>
      <c r="H622" s="173" t="s">
        <v>608</v>
      </c>
      <c r="I622" s="173" t="s">
        <v>608</v>
      </c>
    </row>
    <row r="623" spans="2:9" ht="28.8" x14ac:dyDescent="0.3">
      <c r="B623" s="173">
        <v>288424</v>
      </c>
      <c r="C623" s="181" t="str">
        <f>_xlfn.XLOOKUP(B623,PLANEAMIENTO!A:A,PLANEAMIENTO!C:C)</f>
        <v>CILINDRO DE ARTICULACION</v>
      </c>
      <c r="D623" s="178">
        <f>_xlfn.XLOOKUP(B623,PLANEAMIENTO!A:A,PLANEAMIENTO!D:D)</f>
        <v>24</v>
      </c>
      <c r="E623" s="173" t="s">
        <v>45</v>
      </c>
      <c r="F623" s="173" t="s">
        <v>464</v>
      </c>
      <c r="G623" s="173" t="s">
        <v>406</v>
      </c>
      <c r="H623" s="173" t="s">
        <v>608</v>
      </c>
      <c r="I623" s="173" t="s">
        <v>608</v>
      </c>
    </row>
    <row r="624" spans="2:9" ht="28.8" x14ac:dyDescent="0.3">
      <c r="B624" s="173">
        <v>291924</v>
      </c>
      <c r="C624" s="181" t="str">
        <f>_xlfn.XLOOKUP(B624,PLANEAMIENTO!A:A,PLANEAMIENTO!C:C)</f>
        <v>CILINDRO DE INCLINACION</v>
      </c>
      <c r="D624" s="178" t="str">
        <f>_xlfn.XLOOKUP(B624,PLANEAMIENTO!A:A,PLANEAMIENTO!D:D)</f>
        <v>980G</v>
      </c>
      <c r="E624" s="173" t="s">
        <v>45</v>
      </c>
      <c r="F624" s="173" t="s">
        <v>464</v>
      </c>
      <c r="G624" s="173" t="s">
        <v>406</v>
      </c>
      <c r="H624" s="173" t="s">
        <v>608</v>
      </c>
      <c r="I624" s="173" t="s">
        <v>608</v>
      </c>
    </row>
    <row r="625" spans="2:9" ht="42.75" customHeight="1" x14ac:dyDescent="0.3">
      <c r="B625" s="173">
        <v>291724</v>
      </c>
      <c r="C625" s="181" t="str">
        <f>_xlfn.XLOOKUP(B625,PLANEAMIENTO!A:A,PLANEAMIENTO!C:C)</f>
        <v>RUEDA DELANTERA</v>
      </c>
      <c r="D625" s="178" t="str">
        <f>_xlfn.XLOOKUP(B625,PLANEAMIENTO!A:A,PLANEAMIENTO!D:D)</f>
        <v>930E-4SE</v>
      </c>
      <c r="E625" s="173" t="s">
        <v>45</v>
      </c>
      <c r="F625" s="173" t="s">
        <v>615</v>
      </c>
      <c r="G625" s="173" t="s">
        <v>406</v>
      </c>
      <c r="H625" s="173" t="s">
        <v>608</v>
      </c>
      <c r="I625" s="173" t="s">
        <v>608</v>
      </c>
    </row>
    <row r="626" spans="2:9" x14ac:dyDescent="0.3">
      <c r="B626" s="262">
        <v>294824</v>
      </c>
      <c r="C626" s="181" t="str">
        <f>_xlfn.XLOOKUP(B626,PLANEAMIENTO!A:A,PLANEAMIENTO!C:C)</f>
        <v>CILINDRO DE DIRECCION</v>
      </c>
      <c r="D626" s="178" t="str">
        <f>_xlfn.XLOOKUP(B626,PLANEAMIENTO!A:A,PLANEAMIENTO!D:D)</f>
        <v>930E-4SE</v>
      </c>
      <c r="E626" s="173" t="s">
        <v>45</v>
      </c>
    </row>
    <row r="628" spans="2:9" ht="26.4" x14ac:dyDescent="0.3">
      <c r="B628" s="168" t="s">
        <v>465</v>
      </c>
      <c r="E628" s="168" t="s">
        <v>391</v>
      </c>
      <c r="F628" s="168" t="s">
        <v>392</v>
      </c>
    </row>
    <row r="629" spans="2:9" x14ac:dyDescent="0.3">
      <c r="B629" s="170">
        <v>0</v>
      </c>
      <c r="C629" s="180" t="s">
        <v>12</v>
      </c>
      <c r="D629" s="177" t="s">
        <v>13</v>
      </c>
      <c r="E629" s="170" t="s">
        <v>45</v>
      </c>
      <c r="F629" s="169"/>
    </row>
    <row r="630" spans="2:9" x14ac:dyDescent="0.3">
      <c r="B630" s="173">
        <v>294624</v>
      </c>
      <c r="C630" s="181" t="str">
        <f>_xlfn.XLOOKUP(B630,PLANEAMIENTO!A:A,PLANEAMIENTO!C:C)</f>
        <v>CILINDRO DE DIRECCION</v>
      </c>
      <c r="D630" s="178" t="str">
        <f>_xlfn.XLOOKUP(B630,PLANEAMIENTO!A:A,PLANEAMIENTO!D:D)</f>
        <v>930E-4SE</v>
      </c>
      <c r="E630" s="173" t="s">
        <v>45</v>
      </c>
      <c r="F630" s="173"/>
    </row>
    <row r="631" spans="2:9" x14ac:dyDescent="0.3">
      <c r="B631" s="173">
        <v>293024</v>
      </c>
      <c r="C631" s="181" t="str">
        <f>_xlfn.XLOOKUP(B631,PLANEAMIENTO!A:A,PLANEAMIENTO!C:C)</f>
        <v>ACUMULADOR DE DIRECCION</v>
      </c>
      <c r="D631" s="178" t="str">
        <f>_xlfn.XLOOKUP(B631,PLANEAMIENTO!A:A,PLANEAMIENTO!D:D)</f>
        <v>797F</v>
      </c>
      <c r="E631" s="173" t="s">
        <v>45</v>
      </c>
      <c r="F631" s="173"/>
    </row>
    <row r="632" spans="2:9" ht="23.25" customHeight="1" x14ac:dyDescent="0.3">
      <c r="B632" s="173">
        <v>289624</v>
      </c>
      <c r="C632" s="181" t="str">
        <f>_xlfn.XLOOKUP(B632,PLANEAMIENTO!A:A,PLANEAMIENTO!C:C)</f>
        <v>CILINDRO DE INCLINACION DE BULLDOZER</v>
      </c>
      <c r="D632" s="178" t="str">
        <f>_xlfn.XLOOKUP(B632,PLANEAMIENTO!A:A,PLANEAMIENTO!D:D)</f>
        <v>844K</v>
      </c>
      <c r="E632" s="173" t="s">
        <v>45</v>
      </c>
      <c r="F632" s="173" t="s">
        <v>616</v>
      </c>
      <c r="G632" s="173"/>
    </row>
    <row r="633" spans="2:9" ht="28.8" x14ac:dyDescent="0.3">
      <c r="B633" s="173">
        <v>292324</v>
      </c>
      <c r="C633" s="181" t="str">
        <f>_xlfn.XLOOKUP(B633,PLANEAMIENTO!A:A,PLANEAMIENTO!C:C)</f>
        <v>CILINDRO DE LEVANTE DE BULLDOZER</v>
      </c>
      <c r="D633" s="178" t="str">
        <f>_xlfn.XLOOKUP(B633,PLANEAMIENTO!A:A,PLANEAMIENTO!D:D)</f>
        <v>D11T</v>
      </c>
      <c r="E633" s="173" t="s">
        <v>45</v>
      </c>
      <c r="F633" s="173"/>
    </row>
    <row r="634" spans="2:9" x14ac:dyDescent="0.3">
      <c r="B634" s="173">
        <v>293724</v>
      </c>
      <c r="C634" s="181" t="str">
        <f>_xlfn.XLOOKUP(B634,PLANEAMIENTO!A:A,PLANEAMIENTO!C:C)</f>
        <v>CILINDRO DE DIRECCION</v>
      </c>
      <c r="D634" s="178" t="s">
        <v>109</v>
      </c>
      <c r="E634" s="173" t="s">
        <v>45</v>
      </c>
      <c r="F634" s="173"/>
    </row>
    <row r="635" spans="2:9" ht="28.8" x14ac:dyDescent="0.3">
      <c r="B635" s="173">
        <v>293124</v>
      </c>
      <c r="C635" s="181" t="str">
        <f>_xlfn.XLOOKUP(B635,PLANEAMIENTO!A:A,PLANEAMIENTO!C:C)</f>
        <v>CILINDRO DE DIRECCION</v>
      </c>
      <c r="D635" s="178" t="str">
        <f>_xlfn.XLOOKUP(B635,PLANEAMIENTO!A:A,PLANEAMIENTO!D:D)</f>
        <v>844K</v>
      </c>
      <c r="E635" s="173" t="s">
        <v>45</v>
      </c>
      <c r="F635" s="173" t="s">
        <v>617</v>
      </c>
      <c r="G635" s="173"/>
    </row>
    <row r="636" spans="2:9" x14ac:dyDescent="0.3">
      <c r="B636" s="173">
        <v>294724</v>
      </c>
      <c r="C636" s="181" t="str">
        <f>_xlfn.XLOOKUP(B636,PLANEAMIENTO!A:A,PLANEAMIENTO!C:C)</f>
        <v>ACUMULADOR DE DIRECCION</v>
      </c>
      <c r="D636" s="178" t="str">
        <f>_xlfn.XLOOKUP(B636,PLANEAMIENTO!A:A,PLANEAMIENTO!D:D)</f>
        <v>930E-4SE</v>
      </c>
      <c r="E636" s="173" t="s">
        <v>45</v>
      </c>
      <c r="F636" s="173"/>
    </row>
    <row r="637" spans="2:9" x14ac:dyDescent="0.3">
      <c r="B637" s="173">
        <v>297924</v>
      </c>
      <c r="C637" s="181" t="str">
        <f>_xlfn.XLOOKUP(B637,PLANEAMIENTO!A:A,PLANEAMIENTO!C:C)</f>
        <v>ACUMULADOR DE DIRECCION</v>
      </c>
      <c r="D637" s="178" t="str">
        <f>_xlfn.XLOOKUP(B637,PLANEAMIENTO!A:A,PLANEAMIENTO!D:D)</f>
        <v>930E-4SE</v>
      </c>
      <c r="E637" s="173" t="s">
        <v>45</v>
      </c>
      <c r="F637" s="173"/>
    </row>
    <row r="641" spans="2:10" ht="26.4" x14ac:dyDescent="0.3">
      <c r="B641" s="168" t="s">
        <v>465</v>
      </c>
      <c r="E641" s="168" t="s">
        <v>391</v>
      </c>
      <c r="F641" s="168" t="s">
        <v>392</v>
      </c>
      <c r="G641" s="168" t="s">
        <v>393</v>
      </c>
      <c r="H641" s="168" t="s">
        <v>394</v>
      </c>
      <c r="I641" s="168" t="s">
        <v>395</v>
      </c>
      <c r="J641" s="168" t="s">
        <v>396</v>
      </c>
    </row>
    <row r="642" spans="2:10" ht="28.8" x14ac:dyDescent="0.3">
      <c r="B642" s="170">
        <v>0</v>
      </c>
      <c r="C642" s="180" t="s">
        <v>12</v>
      </c>
      <c r="D642" s="177" t="s">
        <v>13</v>
      </c>
      <c r="E642" s="170" t="s">
        <v>397</v>
      </c>
      <c r="F642" s="170" t="s">
        <v>398</v>
      </c>
      <c r="G642" s="170" t="s">
        <v>618</v>
      </c>
      <c r="H642" s="170" t="s">
        <v>415</v>
      </c>
      <c r="I642" s="170" t="s">
        <v>619</v>
      </c>
      <c r="J642" s="171">
        <v>0.17</v>
      </c>
    </row>
    <row r="643" spans="2:10" ht="28.8" x14ac:dyDescent="0.3">
      <c r="B643" s="173">
        <v>289724</v>
      </c>
      <c r="C643" s="181" t="str">
        <f>_xlfn.XLOOKUP(B643,PLANEAMIENTO!A:A,PLANEAMIENTO!C:C)</f>
        <v>CILINDRO DE STICK</v>
      </c>
      <c r="D643" s="178" t="str">
        <f>_xlfn.XLOOKUP(B643,PLANEAMIENTO!A:A,PLANEAMIENTO!D:D)</f>
        <v>390DL</v>
      </c>
      <c r="E643" s="173" t="s">
        <v>620</v>
      </c>
      <c r="F643" s="173" t="s">
        <v>398</v>
      </c>
      <c r="G643" s="173" t="s">
        <v>421</v>
      </c>
      <c r="H643" s="173" t="s">
        <v>621</v>
      </c>
      <c r="I643" s="173" t="s">
        <v>622</v>
      </c>
      <c r="J643" s="174">
        <v>0</v>
      </c>
    </row>
    <row r="644" spans="2:10" ht="28.8" x14ac:dyDescent="0.3">
      <c r="B644" s="173">
        <v>292924</v>
      </c>
      <c r="C644" s="181" t="str">
        <f>_xlfn.XLOOKUP(B644,PLANEAMIENTO!A:A,PLANEAMIENTO!C:C)</f>
        <v>CILINDRO DE STICK</v>
      </c>
      <c r="D644" s="178" t="str">
        <f>_xlfn.XLOOKUP(B644,PLANEAMIENTO!A:A,PLANEAMIENTO!D:D)</f>
        <v>390FL</v>
      </c>
      <c r="E644" s="173" t="s">
        <v>623</v>
      </c>
      <c r="F644" s="173" t="s">
        <v>398</v>
      </c>
      <c r="G644" s="173" t="s">
        <v>421</v>
      </c>
      <c r="H644" s="173" t="s">
        <v>622</v>
      </c>
      <c r="I644" s="173" t="s">
        <v>624</v>
      </c>
      <c r="J644" s="174">
        <v>0</v>
      </c>
    </row>
    <row r="645" spans="2:10" ht="28.8" x14ac:dyDescent="0.3">
      <c r="B645" s="173">
        <v>294324</v>
      </c>
      <c r="C645" s="181" t="str">
        <f>_xlfn.XLOOKUP(B645,PLANEAMIENTO!A:A,PLANEAMIENTO!C:C)</f>
        <v>CILINDRO DE SUSPENSION POSTERIOR</v>
      </c>
      <c r="D645" s="178">
        <f>_xlfn.XLOOKUP(B645,PLANEAMIENTO!A:A,PLANEAMIENTO!D:D)</f>
        <v>797</v>
      </c>
      <c r="E645" s="173" t="s">
        <v>409</v>
      </c>
      <c r="F645" s="173" t="s">
        <v>398</v>
      </c>
      <c r="G645" s="173" t="s">
        <v>625</v>
      </c>
      <c r="H645" s="173" t="s">
        <v>624</v>
      </c>
      <c r="I645" s="173" t="s">
        <v>626</v>
      </c>
      <c r="J645" s="174">
        <v>0</v>
      </c>
    </row>
    <row r="646" spans="2:10" ht="28.8" x14ac:dyDescent="0.3">
      <c r="B646" s="173">
        <v>289724</v>
      </c>
      <c r="C646" s="181" t="str">
        <f>_xlfn.XLOOKUP(B646,PLANEAMIENTO!A:A,PLANEAMIENTO!C:C)</f>
        <v>CILINDRO DE STICK</v>
      </c>
      <c r="D646" s="178" t="str">
        <f>_xlfn.XLOOKUP(B646,PLANEAMIENTO!A:A,PLANEAMIENTO!D:D)</f>
        <v>390DL</v>
      </c>
      <c r="E646" s="173" t="s">
        <v>627</v>
      </c>
      <c r="F646" s="173" t="s">
        <v>398</v>
      </c>
      <c r="G646" s="173" t="s">
        <v>410</v>
      </c>
      <c r="H646" s="173" t="s">
        <v>626</v>
      </c>
      <c r="I646" s="173" t="s">
        <v>619</v>
      </c>
      <c r="J646" s="174">
        <v>0</v>
      </c>
    </row>
    <row r="647" spans="2:10" ht="28.8" x14ac:dyDescent="0.3">
      <c r="B647" s="173">
        <v>0</v>
      </c>
      <c r="C647" s="181" t="e">
        <f>_xlfn.XLOOKUP(B647,PLANEAMIENTO!A:A,PLANEAMIENTO!C:C)</f>
        <v>#N/A</v>
      </c>
      <c r="D647" s="178" t="e">
        <f>_xlfn.XLOOKUP(B647,PLANEAMIENTO!A:A,PLANEAMIENTO!D:D)</f>
        <v>#N/A</v>
      </c>
      <c r="E647" s="173" t="s">
        <v>498</v>
      </c>
      <c r="F647" s="172"/>
      <c r="G647" s="173" t="s">
        <v>458</v>
      </c>
      <c r="H647" s="173" t="s">
        <v>415</v>
      </c>
      <c r="I647" s="173" t="s">
        <v>418</v>
      </c>
      <c r="J647" s="174">
        <v>0</v>
      </c>
    </row>
    <row r="648" spans="2:10" ht="28.8" x14ac:dyDescent="0.3">
      <c r="B648" s="170">
        <v>0</v>
      </c>
      <c r="C648" s="180" t="s">
        <v>12</v>
      </c>
      <c r="D648" s="177" t="s">
        <v>13</v>
      </c>
      <c r="E648" s="170" t="s">
        <v>412</v>
      </c>
      <c r="F648" s="170" t="s">
        <v>413</v>
      </c>
      <c r="G648" s="170" t="s">
        <v>628</v>
      </c>
      <c r="H648" s="170" t="s">
        <v>629</v>
      </c>
      <c r="I648" s="170" t="s">
        <v>626</v>
      </c>
      <c r="J648" s="171">
        <v>0.18</v>
      </c>
    </row>
    <row r="649" spans="2:10" ht="28.8" x14ac:dyDescent="0.3">
      <c r="B649" s="173">
        <v>293624</v>
      </c>
      <c r="C649" s="181" t="str">
        <f>_xlfn.XLOOKUP(B649,PLANEAMIENTO!A:A,PLANEAMIENTO!C:C)</f>
        <v>CILINDRO DE INCLINACION DE BULLDOZER</v>
      </c>
      <c r="D649" s="178" t="str">
        <f>_xlfn.XLOOKUP(B649,PLANEAMIENTO!A:A,PLANEAMIENTO!D:D)</f>
        <v>D475</v>
      </c>
      <c r="E649" s="173" t="s">
        <v>409</v>
      </c>
      <c r="F649" s="173" t="s">
        <v>413</v>
      </c>
      <c r="G649" s="173" t="s">
        <v>403</v>
      </c>
      <c r="H649" s="173" t="s">
        <v>607</v>
      </c>
      <c r="I649" s="173" t="s">
        <v>621</v>
      </c>
      <c r="J649" s="174">
        <v>0</v>
      </c>
    </row>
    <row r="650" spans="2:10" ht="28.8" x14ac:dyDescent="0.3">
      <c r="B650" s="173">
        <v>293624</v>
      </c>
      <c r="C650" s="181" t="str">
        <f>_xlfn.XLOOKUP(B650,PLANEAMIENTO!A:A,PLANEAMIENTO!C:C)</f>
        <v>CILINDRO DE INCLINACION DE BULLDOZER</v>
      </c>
      <c r="D650" s="178" t="str">
        <f>_xlfn.XLOOKUP(B650,PLANEAMIENTO!A:A,PLANEAMIENTO!D:D)</f>
        <v>D475</v>
      </c>
      <c r="E650" s="173" t="s">
        <v>630</v>
      </c>
      <c r="F650" s="173" t="s">
        <v>413</v>
      </c>
      <c r="G650" s="173" t="s">
        <v>406</v>
      </c>
      <c r="H650" s="173" t="s">
        <v>621</v>
      </c>
      <c r="I650" s="173" t="s">
        <v>621</v>
      </c>
      <c r="J650" s="174">
        <v>0</v>
      </c>
    </row>
    <row r="651" spans="2:10" ht="28.8" x14ac:dyDescent="0.3">
      <c r="B651" s="173">
        <v>293624</v>
      </c>
      <c r="C651" s="181" t="str">
        <f>_xlfn.XLOOKUP(B651,PLANEAMIENTO!A:A,PLANEAMIENTO!C:C)</f>
        <v>CILINDRO DE INCLINACION DE BULLDOZER</v>
      </c>
      <c r="D651" s="178" t="str">
        <f>_xlfn.XLOOKUP(B651,PLANEAMIENTO!A:A,PLANEAMIENTO!D:D)</f>
        <v>D475</v>
      </c>
      <c r="E651" s="173" t="s">
        <v>631</v>
      </c>
      <c r="F651" s="173" t="s">
        <v>413</v>
      </c>
      <c r="G651" s="173" t="s">
        <v>407</v>
      </c>
      <c r="H651" s="173" t="s">
        <v>621</v>
      </c>
      <c r="I651" s="173" t="s">
        <v>622</v>
      </c>
      <c r="J651" s="174">
        <v>0</v>
      </c>
    </row>
    <row r="652" spans="2:10" ht="28.8" x14ac:dyDescent="0.3">
      <c r="B652" s="173">
        <v>295324</v>
      </c>
      <c r="C652" s="181" t="str">
        <f>_xlfn.XLOOKUP(B652,PLANEAMIENTO!A:A,PLANEAMIENTO!C:C)</f>
        <v>CILINDRO DE DIRECCION</v>
      </c>
      <c r="D652" s="178">
        <f>_xlfn.XLOOKUP(B652,PLANEAMIENTO!A:A,PLANEAMIENTO!D:D)</f>
        <v>24</v>
      </c>
      <c r="E652" s="173" t="s">
        <v>409</v>
      </c>
      <c r="F652" s="173" t="s">
        <v>413</v>
      </c>
      <c r="G652" s="173" t="s">
        <v>403</v>
      </c>
      <c r="H652" s="173" t="s">
        <v>622</v>
      </c>
      <c r="I652" s="173" t="s">
        <v>622</v>
      </c>
      <c r="J652" s="174">
        <v>0</v>
      </c>
    </row>
    <row r="653" spans="2:10" ht="28.8" x14ac:dyDescent="0.3">
      <c r="B653" s="173">
        <v>295324</v>
      </c>
      <c r="C653" s="181" t="str">
        <f>_xlfn.XLOOKUP(B653,PLANEAMIENTO!A:A,PLANEAMIENTO!C:C)</f>
        <v>CILINDRO DE DIRECCION</v>
      </c>
      <c r="D653" s="178">
        <f>_xlfn.XLOOKUP(B653,PLANEAMIENTO!A:A,PLANEAMIENTO!D:D)</f>
        <v>24</v>
      </c>
      <c r="E653" s="173" t="s">
        <v>632</v>
      </c>
      <c r="F653" s="173" t="s">
        <v>413</v>
      </c>
      <c r="G653" s="173" t="s">
        <v>435</v>
      </c>
      <c r="H653" s="173" t="s">
        <v>622</v>
      </c>
      <c r="I653" s="173" t="s">
        <v>624</v>
      </c>
      <c r="J653" s="174">
        <v>0</v>
      </c>
    </row>
    <row r="654" spans="2:10" ht="28.8" x14ac:dyDescent="0.3">
      <c r="B654" s="173">
        <v>296524</v>
      </c>
      <c r="C654" s="181" t="str">
        <f>_xlfn.XLOOKUP(B654,PLANEAMIENTO!A:A,PLANEAMIENTO!C:C)</f>
        <v>CILINDRO DE HYD</v>
      </c>
      <c r="D654" s="178" t="str">
        <f>_xlfn.XLOOKUP(B654,PLANEAMIENTO!A:A,PLANEAMIENTO!D:D)</f>
        <v>988K</v>
      </c>
      <c r="E654" s="173" t="s">
        <v>409</v>
      </c>
      <c r="F654" s="173" t="s">
        <v>413</v>
      </c>
      <c r="G654" s="173" t="s">
        <v>471</v>
      </c>
      <c r="H654" s="173" t="s">
        <v>624</v>
      </c>
      <c r="I654" s="173" t="s">
        <v>624</v>
      </c>
      <c r="J654" s="174">
        <v>0</v>
      </c>
    </row>
    <row r="655" spans="2:10" ht="28.8" x14ac:dyDescent="0.3">
      <c r="B655" s="173">
        <v>296524</v>
      </c>
      <c r="C655" s="181" t="str">
        <f>_xlfn.XLOOKUP(B655,PLANEAMIENTO!A:A,PLANEAMIENTO!C:C)</f>
        <v>CILINDRO DE HYD</v>
      </c>
      <c r="D655" s="178" t="str">
        <f>_xlfn.XLOOKUP(B655,PLANEAMIENTO!A:A,PLANEAMIENTO!D:D)</f>
        <v>988K</v>
      </c>
      <c r="E655" s="173" t="s">
        <v>632</v>
      </c>
      <c r="F655" s="173" t="s">
        <v>413</v>
      </c>
      <c r="G655" s="173" t="s">
        <v>471</v>
      </c>
      <c r="H655" s="173" t="s">
        <v>624</v>
      </c>
      <c r="I655" s="173" t="s">
        <v>626</v>
      </c>
      <c r="J655" s="174">
        <v>0</v>
      </c>
    </row>
    <row r="656" spans="2:10" ht="28.8" x14ac:dyDescent="0.3">
      <c r="B656" s="170">
        <v>0</v>
      </c>
      <c r="C656" s="180" t="s">
        <v>12</v>
      </c>
      <c r="D656" s="177" t="s">
        <v>13</v>
      </c>
      <c r="E656" s="170" t="s">
        <v>422</v>
      </c>
      <c r="F656" s="170" t="s">
        <v>423</v>
      </c>
      <c r="G656" s="170" t="s">
        <v>633</v>
      </c>
      <c r="H656" s="170" t="s">
        <v>415</v>
      </c>
      <c r="I656" s="170" t="s">
        <v>622</v>
      </c>
      <c r="J656" s="171">
        <v>0.42</v>
      </c>
    </row>
    <row r="657" spans="2:10" ht="43.2" x14ac:dyDescent="0.3">
      <c r="B657" s="173">
        <v>292324</v>
      </c>
      <c r="C657" s="181" t="str">
        <f>_xlfn.XLOOKUP(B657,PLANEAMIENTO!A:A,PLANEAMIENTO!C:C)</f>
        <v>CILINDRO DE LEVANTE DE BULLDOZER</v>
      </c>
      <c r="D657" s="178" t="str">
        <f>_xlfn.XLOOKUP(B657,PLANEAMIENTO!A:A,PLANEAMIENTO!D:D)</f>
        <v>D11T</v>
      </c>
      <c r="E657" s="173" t="s">
        <v>634</v>
      </c>
      <c r="F657" s="173" t="s">
        <v>635</v>
      </c>
      <c r="G657" s="173" t="s">
        <v>479</v>
      </c>
      <c r="H657" s="173" t="s">
        <v>607</v>
      </c>
      <c r="I657" s="173" t="s">
        <v>621</v>
      </c>
      <c r="J657" s="174">
        <v>0.9</v>
      </c>
    </row>
    <row r="658" spans="2:10" ht="28.8" x14ac:dyDescent="0.3">
      <c r="B658" s="173">
        <v>292824</v>
      </c>
      <c r="C658" s="181" t="str">
        <f>_xlfn.XLOOKUP(B658,PLANEAMIENTO!A:A,PLANEAMIENTO!C:C)</f>
        <v>CILINDRO DE INCLINACION DE BULLDOZER</v>
      </c>
      <c r="D658" s="178" t="str">
        <f>_xlfn.XLOOKUP(B658,PLANEAMIENTO!A:A,PLANEAMIENTO!D:D)</f>
        <v>844K</v>
      </c>
      <c r="E658" s="173" t="s">
        <v>634</v>
      </c>
      <c r="F658" s="173" t="s">
        <v>636</v>
      </c>
      <c r="G658" s="173" t="s">
        <v>479</v>
      </c>
      <c r="H658" s="173" t="s">
        <v>621</v>
      </c>
      <c r="I658" s="173" t="s">
        <v>621</v>
      </c>
      <c r="J658" s="174">
        <v>0</v>
      </c>
    </row>
    <row r="659" spans="2:10" ht="28.8" x14ac:dyDescent="0.3">
      <c r="B659" s="173">
        <v>293224</v>
      </c>
      <c r="C659" s="181" t="str">
        <f>_xlfn.XLOOKUP(B659,PLANEAMIENTO!A:A,PLANEAMIENTO!C:C)</f>
        <v>CILINDRO DE DIRECCION</v>
      </c>
      <c r="D659" s="178" t="str">
        <f>_xlfn.XLOOKUP(B659,PLANEAMIENTO!A:A,PLANEAMIENTO!D:D)</f>
        <v>797F</v>
      </c>
      <c r="E659" s="173" t="s">
        <v>634</v>
      </c>
      <c r="F659" s="173" t="s">
        <v>636</v>
      </c>
      <c r="G659" s="173" t="s">
        <v>479</v>
      </c>
      <c r="H659" s="173" t="s">
        <v>621</v>
      </c>
      <c r="I659" s="173" t="s">
        <v>621</v>
      </c>
      <c r="J659" s="174">
        <v>0</v>
      </c>
    </row>
    <row r="660" spans="2:10" ht="28.8" x14ac:dyDescent="0.3">
      <c r="B660" s="173">
        <v>296624</v>
      </c>
      <c r="C660" s="181" t="str">
        <f>_xlfn.XLOOKUP(B660,PLANEAMIENTO!A:A,PLANEAMIENTO!C:C)</f>
        <v>CILINDRO DE DIRECCION DE GIRO</v>
      </c>
      <c r="D660" s="178" t="str">
        <f>_xlfn.XLOOKUP(B660,PLANEAMIENTO!A:A,PLANEAMIENTO!D:D)</f>
        <v>988K</v>
      </c>
      <c r="E660" s="173" t="s">
        <v>634</v>
      </c>
      <c r="F660" s="173" t="s">
        <v>597</v>
      </c>
      <c r="G660" s="173" t="s">
        <v>406</v>
      </c>
      <c r="H660" s="173" t="s">
        <v>621</v>
      </c>
      <c r="I660" s="173" t="s">
        <v>621</v>
      </c>
      <c r="J660" s="174">
        <v>0</v>
      </c>
    </row>
    <row r="661" spans="2:10" ht="43.2" x14ac:dyDescent="0.3">
      <c r="B661" s="173">
        <v>296624</v>
      </c>
      <c r="C661" s="181" t="str">
        <f>_xlfn.XLOOKUP(B661,PLANEAMIENTO!A:A,PLANEAMIENTO!C:C)</f>
        <v>CILINDRO DE DIRECCION DE GIRO</v>
      </c>
      <c r="D661" s="178" t="str">
        <f>_xlfn.XLOOKUP(B661,PLANEAMIENTO!A:A,PLANEAMIENTO!D:D)</f>
        <v>988K</v>
      </c>
      <c r="E661" s="173" t="s">
        <v>634</v>
      </c>
      <c r="F661" s="173" t="s">
        <v>637</v>
      </c>
      <c r="G661" s="173" t="s">
        <v>435</v>
      </c>
      <c r="H661" s="173" t="s">
        <v>621</v>
      </c>
      <c r="I661" s="173" t="s">
        <v>622</v>
      </c>
      <c r="J661" s="174">
        <v>0</v>
      </c>
    </row>
    <row r="662" spans="2:10" ht="28.8" x14ac:dyDescent="0.3">
      <c r="B662" s="173">
        <v>293824</v>
      </c>
      <c r="C662" s="181" t="str">
        <f>_xlfn.XLOOKUP(B662,PLANEAMIENTO!A:A,PLANEAMIENTO!C:C)</f>
        <v>CILINDRO DE DESPLAZAMIENTO DE VERTEDERA</v>
      </c>
      <c r="D662" s="178">
        <f>_xlfn.XLOOKUP(B662,PLANEAMIENTO!A:A,PLANEAMIENTO!D:D)</f>
        <v>24</v>
      </c>
      <c r="E662" s="173" t="s">
        <v>634</v>
      </c>
      <c r="F662" s="173" t="s">
        <v>636</v>
      </c>
      <c r="G662" s="173" t="s">
        <v>479</v>
      </c>
      <c r="H662" s="173" t="s">
        <v>622</v>
      </c>
      <c r="I662" s="173" t="s">
        <v>622</v>
      </c>
      <c r="J662" s="174">
        <v>0</v>
      </c>
    </row>
    <row r="663" spans="2:10" ht="43.2" x14ac:dyDescent="0.3">
      <c r="B663" s="173">
        <v>293824</v>
      </c>
      <c r="C663" s="181" t="str">
        <f>_xlfn.XLOOKUP(B663,PLANEAMIENTO!A:A,PLANEAMIENTO!C:C)</f>
        <v>CILINDRO DE DESPLAZAMIENTO DE VERTEDERA</v>
      </c>
      <c r="D663" s="178">
        <f>_xlfn.XLOOKUP(B663,PLANEAMIENTO!A:A,PLANEAMIENTO!D:D)</f>
        <v>24</v>
      </c>
      <c r="E663" s="173" t="s">
        <v>634</v>
      </c>
      <c r="F663" s="173" t="s">
        <v>638</v>
      </c>
      <c r="G663" s="173" t="s">
        <v>479</v>
      </c>
      <c r="H663" s="173" t="s">
        <v>622</v>
      </c>
      <c r="I663" s="173" t="s">
        <v>622</v>
      </c>
      <c r="J663" s="174">
        <v>0</v>
      </c>
    </row>
    <row r="664" spans="2:10" ht="43.2" x14ac:dyDescent="0.3">
      <c r="B664" s="173">
        <v>293524</v>
      </c>
      <c r="C664" s="181" t="str">
        <f>_xlfn.XLOOKUP(B664,PLANEAMIENTO!A:A,PLANEAMIENTO!C:C)</f>
        <v>CILINDRO DE INCLINACION DE BULLDOZER</v>
      </c>
      <c r="D664" s="178" t="str">
        <f>_xlfn.XLOOKUP(B664,PLANEAMIENTO!A:A,PLANEAMIENTO!D:D)</f>
        <v>D11T</v>
      </c>
      <c r="E664" s="173" t="s">
        <v>634</v>
      </c>
      <c r="F664" s="173" t="s">
        <v>637</v>
      </c>
      <c r="G664" s="173" t="s">
        <v>407</v>
      </c>
      <c r="H664" s="173" t="s">
        <v>415</v>
      </c>
      <c r="I664" s="173" t="s">
        <v>415</v>
      </c>
      <c r="J664" s="174">
        <v>0</v>
      </c>
    </row>
    <row r="665" spans="2:10" ht="43.2" x14ac:dyDescent="0.3">
      <c r="B665" s="173">
        <v>293924</v>
      </c>
      <c r="C665" s="181" t="str">
        <f>_xlfn.XLOOKUP(B665,PLANEAMIENTO!A:A,PLANEAMIENTO!C:C)</f>
        <v>CILINDRO DE LEVANTE DE BULLDOZER</v>
      </c>
      <c r="D665" s="178" t="str">
        <f>_xlfn.XLOOKUP(B665,PLANEAMIENTO!A:A,PLANEAMIENTO!D:D)</f>
        <v>844K</v>
      </c>
      <c r="E665" s="173" t="s">
        <v>634</v>
      </c>
      <c r="F665" s="173" t="s">
        <v>637</v>
      </c>
      <c r="G665" s="173" t="s">
        <v>407</v>
      </c>
      <c r="H665" s="173" t="s">
        <v>415</v>
      </c>
      <c r="I665" s="173" t="s">
        <v>418</v>
      </c>
      <c r="J665" s="174">
        <v>0</v>
      </c>
    </row>
    <row r="666" spans="2:10" ht="28.8" x14ac:dyDescent="0.3">
      <c r="B666" s="173">
        <v>294124</v>
      </c>
      <c r="C666" s="181" t="str">
        <f>_xlfn.XLOOKUP(B666,PLANEAMIENTO!A:A,PLANEAMIENTO!C:C)</f>
        <v>CILINDRO DE LEVANTE DE BULLDOZER</v>
      </c>
      <c r="D666" s="178">
        <f>_xlfn.XLOOKUP(B666,PLANEAMIENTO!A:A,PLANEAMIENTO!D:D)</f>
        <v>844</v>
      </c>
      <c r="E666" s="173" t="s">
        <v>634</v>
      </c>
      <c r="F666" s="173" t="s">
        <v>597</v>
      </c>
      <c r="G666" s="173" t="s">
        <v>479</v>
      </c>
      <c r="H666" s="173" t="s">
        <v>415</v>
      </c>
      <c r="I666" s="173" t="s">
        <v>415</v>
      </c>
      <c r="J666" s="174">
        <v>0</v>
      </c>
    </row>
    <row r="667" spans="2:10" ht="43.2" x14ac:dyDescent="0.3">
      <c r="B667" s="173">
        <v>294124</v>
      </c>
      <c r="C667" s="181" t="str">
        <f>_xlfn.XLOOKUP(B667,PLANEAMIENTO!A:A,PLANEAMIENTO!C:C)</f>
        <v>CILINDRO DE LEVANTE DE BULLDOZER</v>
      </c>
      <c r="D667" s="178">
        <f>_xlfn.XLOOKUP(B667,PLANEAMIENTO!A:A,PLANEAMIENTO!D:D)</f>
        <v>844</v>
      </c>
      <c r="E667" s="173" t="s">
        <v>634</v>
      </c>
      <c r="F667" s="173" t="s">
        <v>637</v>
      </c>
      <c r="G667" s="173" t="s">
        <v>407</v>
      </c>
      <c r="H667" s="173" t="s">
        <v>415</v>
      </c>
      <c r="I667" s="173" t="s">
        <v>415</v>
      </c>
      <c r="J667" s="174">
        <v>0</v>
      </c>
    </row>
    <row r="668" spans="2:10" ht="28.8" x14ac:dyDescent="0.3">
      <c r="B668" s="170">
        <v>0</v>
      </c>
      <c r="C668" s="180" t="s">
        <v>12</v>
      </c>
      <c r="D668" s="177" t="s">
        <v>13</v>
      </c>
      <c r="E668" s="170" t="s">
        <v>485</v>
      </c>
      <c r="F668" s="170" t="s">
        <v>486</v>
      </c>
      <c r="G668" s="170" t="s">
        <v>639</v>
      </c>
      <c r="H668" s="170" t="s">
        <v>415</v>
      </c>
      <c r="I668" s="170" t="s">
        <v>609</v>
      </c>
      <c r="J668" s="171">
        <v>0.81</v>
      </c>
    </row>
    <row r="669" spans="2:10" ht="28.8" x14ac:dyDescent="0.3">
      <c r="B669" s="173">
        <v>294224</v>
      </c>
      <c r="C669" s="181" t="str">
        <f>_xlfn.XLOOKUP(B669,PLANEAMIENTO!A:A,PLANEAMIENTO!C:C)</f>
        <v xml:space="preserve"> CILINDRO DE BUCKET</v>
      </c>
      <c r="D669" s="178" t="str">
        <f>_xlfn.XLOOKUP(B669,PLANEAMIENTO!A:A,PLANEAMIENTO!D:D)</f>
        <v>390FL</v>
      </c>
      <c r="E669" s="173" t="s">
        <v>488</v>
      </c>
      <c r="F669" s="172"/>
      <c r="G669" s="173" t="s">
        <v>458</v>
      </c>
      <c r="H669" s="173" t="s">
        <v>415</v>
      </c>
      <c r="I669" s="173" t="s">
        <v>418</v>
      </c>
      <c r="J669" s="174">
        <v>0</v>
      </c>
    </row>
    <row r="670" spans="2:10" ht="28.8" x14ac:dyDescent="0.3">
      <c r="B670" s="173">
        <v>293224</v>
      </c>
      <c r="C670" s="181" t="str">
        <f>_xlfn.XLOOKUP(B670,PLANEAMIENTO!A:A,PLANEAMIENTO!C:C)</f>
        <v>CILINDRO DE DIRECCION</v>
      </c>
      <c r="D670" s="178" t="str">
        <f>_xlfn.XLOOKUP(B670,PLANEAMIENTO!A:A,PLANEAMIENTO!D:D)</f>
        <v>797F</v>
      </c>
      <c r="E670" s="173" t="s">
        <v>488</v>
      </c>
      <c r="F670" s="173" t="s">
        <v>486</v>
      </c>
      <c r="G670" s="173" t="s">
        <v>458</v>
      </c>
      <c r="H670" s="173" t="s">
        <v>415</v>
      </c>
      <c r="I670" s="173" t="s">
        <v>418</v>
      </c>
      <c r="J670" s="174">
        <v>0</v>
      </c>
    </row>
    <row r="671" spans="2:10" ht="28.8" x14ac:dyDescent="0.3">
      <c r="B671" s="173">
        <v>0</v>
      </c>
      <c r="C671" s="181" t="e">
        <f>_xlfn.XLOOKUP(B671,PLANEAMIENTO!A:A,PLANEAMIENTO!C:C)</f>
        <v>#N/A</v>
      </c>
      <c r="D671" s="178" t="e">
        <f>_xlfn.XLOOKUP(B671,PLANEAMIENTO!A:A,PLANEAMIENTO!D:D)</f>
        <v>#N/A</v>
      </c>
      <c r="E671" s="173" t="s">
        <v>498</v>
      </c>
      <c r="F671" s="172"/>
      <c r="G671" s="173" t="s">
        <v>458</v>
      </c>
      <c r="H671" s="173" t="s">
        <v>415</v>
      </c>
      <c r="I671" s="173" t="s">
        <v>418</v>
      </c>
      <c r="J671" s="174">
        <v>0</v>
      </c>
    </row>
    <row r="672" spans="2:10" ht="28.8" x14ac:dyDescent="0.3">
      <c r="B672" s="170">
        <v>0</v>
      </c>
      <c r="C672" s="180" t="s">
        <v>12</v>
      </c>
      <c r="D672" s="177" t="s">
        <v>13</v>
      </c>
      <c r="E672" s="170" t="s">
        <v>428</v>
      </c>
      <c r="F672" s="170" t="s">
        <v>432</v>
      </c>
      <c r="G672" s="170" t="s">
        <v>640</v>
      </c>
      <c r="H672" s="170" t="s">
        <v>641</v>
      </c>
      <c r="I672" s="170" t="s">
        <v>626</v>
      </c>
      <c r="J672" s="171">
        <v>0.31</v>
      </c>
    </row>
    <row r="673" spans="2:10" ht="28.8" x14ac:dyDescent="0.3">
      <c r="B673" s="173">
        <v>291524</v>
      </c>
      <c r="C673" s="181" t="str">
        <f>_xlfn.XLOOKUP(B673,PLANEAMIENTO!A:A,PLANEAMIENTO!C:C)</f>
        <v>CILINDRO DE INCLINACION DE BULLDOZER</v>
      </c>
      <c r="D673" s="178" t="str">
        <f>_xlfn.XLOOKUP(B673,PLANEAMIENTO!A:A,PLANEAMIENTO!D:D)</f>
        <v>844H</v>
      </c>
      <c r="E673" s="173" t="s">
        <v>431</v>
      </c>
      <c r="F673" s="173" t="s">
        <v>432</v>
      </c>
      <c r="G673" s="173" t="s">
        <v>410</v>
      </c>
      <c r="H673" s="173" t="s">
        <v>607</v>
      </c>
      <c r="I673" s="173" t="s">
        <v>621</v>
      </c>
      <c r="J673" s="174">
        <v>0.25</v>
      </c>
    </row>
    <row r="674" spans="2:10" ht="28.8" x14ac:dyDescent="0.3">
      <c r="B674" s="173">
        <v>295024</v>
      </c>
      <c r="C674" s="181" t="str">
        <f>_xlfn.XLOOKUP(B674,PLANEAMIENTO!A:A,PLANEAMIENTO!C:C)</f>
        <v>CILINDRO DE INCLINACION DE BULLDOZER</v>
      </c>
      <c r="D674" s="178" t="str">
        <f>_xlfn.XLOOKUP(B674,PLANEAMIENTO!A:A,PLANEAMIENTO!D:D)</f>
        <v>844K</v>
      </c>
      <c r="E674" s="173" t="s">
        <v>533</v>
      </c>
      <c r="F674" s="173" t="s">
        <v>432</v>
      </c>
      <c r="G674" s="173" t="s">
        <v>403</v>
      </c>
      <c r="H674" s="173" t="s">
        <v>621</v>
      </c>
      <c r="I674" s="173" t="s">
        <v>622</v>
      </c>
      <c r="J674" s="174">
        <v>0</v>
      </c>
    </row>
    <row r="675" spans="2:10" ht="28.8" x14ac:dyDescent="0.3">
      <c r="B675" s="173">
        <v>294224</v>
      </c>
      <c r="C675" s="181" t="str">
        <f>_xlfn.XLOOKUP(B675,PLANEAMIENTO!A:A,PLANEAMIENTO!C:C)</f>
        <v xml:space="preserve"> CILINDRO DE BUCKET</v>
      </c>
      <c r="D675" s="178" t="str">
        <f>_xlfn.XLOOKUP(B675,PLANEAMIENTO!A:A,PLANEAMIENTO!D:D)</f>
        <v>390FL</v>
      </c>
      <c r="E675" s="173" t="s">
        <v>533</v>
      </c>
      <c r="F675" s="173" t="s">
        <v>432</v>
      </c>
      <c r="G675" s="173" t="s">
        <v>403</v>
      </c>
      <c r="H675" s="173" t="s">
        <v>622</v>
      </c>
      <c r="I675" s="173" t="s">
        <v>622</v>
      </c>
      <c r="J675" s="174">
        <v>0</v>
      </c>
    </row>
    <row r="676" spans="2:10" ht="28.8" x14ac:dyDescent="0.3">
      <c r="B676" s="173">
        <v>296624</v>
      </c>
      <c r="C676" s="181" t="str">
        <f>_xlfn.XLOOKUP(B676,PLANEAMIENTO!A:A,PLANEAMIENTO!C:C)</f>
        <v>CILINDRO DE DIRECCION DE GIRO</v>
      </c>
      <c r="D676" s="178" t="str">
        <f>_xlfn.XLOOKUP(B676,PLANEAMIENTO!A:A,PLANEAMIENTO!D:D)</f>
        <v>988K</v>
      </c>
      <c r="E676" s="272" t="s">
        <v>533</v>
      </c>
      <c r="F676" s="173" t="s">
        <v>432</v>
      </c>
      <c r="G676" s="173" t="s">
        <v>403</v>
      </c>
      <c r="H676" s="173" t="s">
        <v>622</v>
      </c>
      <c r="I676" s="173" t="s">
        <v>622</v>
      </c>
      <c r="J676" s="174">
        <v>0</v>
      </c>
    </row>
    <row r="677" spans="2:10" ht="28.8" x14ac:dyDescent="0.3">
      <c r="B677" s="173">
        <v>291324</v>
      </c>
      <c r="C677" s="181" t="str">
        <f>_xlfn.XLOOKUP(B677,PLANEAMIENTO!A:A,PLANEAMIENTO!C:C)</f>
        <v>CILINDRO DE LEVANTE DE BULLDOZER</v>
      </c>
      <c r="D677" s="178" t="str">
        <f>_xlfn.XLOOKUP(B677,PLANEAMIENTO!A:A,PLANEAMIENTO!D:D)</f>
        <v>844H</v>
      </c>
      <c r="E677" s="272" t="s">
        <v>533</v>
      </c>
      <c r="F677" s="173" t="s">
        <v>432</v>
      </c>
      <c r="G677" s="173" t="s">
        <v>458</v>
      </c>
      <c r="H677" s="173" t="s">
        <v>624</v>
      </c>
      <c r="I677" s="173" t="s">
        <v>626</v>
      </c>
      <c r="J677" s="174">
        <v>0</v>
      </c>
    </row>
    <row r="678" spans="2:10" ht="28.8" x14ac:dyDescent="0.3">
      <c r="B678" s="170">
        <v>0</v>
      </c>
      <c r="C678" s="180" t="s">
        <v>12</v>
      </c>
      <c r="D678" s="177" t="s">
        <v>13</v>
      </c>
      <c r="E678" s="170" t="s">
        <v>642</v>
      </c>
      <c r="F678" s="170" t="s">
        <v>442</v>
      </c>
      <c r="G678" s="170" t="s">
        <v>643</v>
      </c>
      <c r="H678" s="170" t="s">
        <v>609</v>
      </c>
      <c r="I678" s="170" t="s">
        <v>619</v>
      </c>
      <c r="J678" s="171">
        <v>0.09</v>
      </c>
    </row>
    <row r="679" spans="2:10" ht="28.8" x14ac:dyDescent="0.3">
      <c r="B679" s="173">
        <v>293824</v>
      </c>
      <c r="C679" s="181" t="str">
        <f>_xlfn.XLOOKUP(B679,PLANEAMIENTO!A:A,PLANEAMIENTO!C:C)</f>
        <v>CILINDRO DE DESPLAZAMIENTO DE VERTEDERA</v>
      </c>
      <c r="D679" s="178">
        <f>_xlfn.XLOOKUP(B679,PLANEAMIENTO!A:A,PLANEAMIENTO!D:D)</f>
        <v>24</v>
      </c>
      <c r="E679" s="173" t="s">
        <v>449</v>
      </c>
      <c r="F679" s="173" t="s">
        <v>442</v>
      </c>
      <c r="G679" s="173" t="s">
        <v>479</v>
      </c>
      <c r="H679" s="173" t="s">
        <v>621</v>
      </c>
      <c r="I679" s="173" t="s">
        <v>621</v>
      </c>
      <c r="J679" s="174">
        <v>0</v>
      </c>
    </row>
    <row r="680" spans="2:10" ht="28.8" x14ac:dyDescent="0.3">
      <c r="B680" s="173">
        <v>296624</v>
      </c>
      <c r="C680" s="181" t="str">
        <f>_xlfn.XLOOKUP(B680,PLANEAMIENTO!A:A,PLANEAMIENTO!C:C)</f>
        <v>CILINDRO DE DIRECCION DE GIRO</v>
      </c>
      <c r="D680" s="178" t="str">
        <f>_xlfn.XLOOKUP(B680,PLANEAMIENTO!A:A,PLANEAMIENTO!D:D)</f>
        <v>988K</v>
      </c>
      <c r="E680" s="173" t="s">
        <v>449</v>
      </c>
      <c r="F680" s="173" t="s">
        <v>442</v>
      </c>
      <c r="G680" s="173" t="s">
        <v>522</v>
      </c>
      <c r="H680" s="173" t="s">
        <v>621</v>
      </c>
      <c r="I680" s="173" t="s">
        <v>621</v>
      </c>
      <c r="J680" s="174">
        <v>0</v>
      </c>
    </row>
    <row r="681" spans="2:10" ht="28.8" x14ac:dyDescent="0.3">
      <c r="B681" s="173">
        <v>297324</v>
      </c>
      <c r="C681" s="181" t="str">
        <f>_xlfn.XLOOKUP(B681,PLANEAMIENTO!A:A,PLANEAMIENTO!C:C)</f>
        <v>CILINDRO DE BUCKET</v>
      </c>
      <c r="D681" s="178" t="str">
        <f>_xlfn.XLOOKUP(B681,PLANEAMIENTO!A:A,PLANEAMIENTO!D:D)</f>
        <v>390DL</v>
      </c>
      <c r="E681" s="173" t="s">
        <v>449</v>
      </c>
      <c r="F681" s="173" t="s">
        <v>442</v>
      </c>
      <c r="G681" s="173" t="s">
        <v>522</v>
      </c>
      <c r="H681" s="173" t="s">
        <v>621</v>
      </c>
      <c r="I681" s="173" t="s">
        <v>621</v>
      </c>
      <c r="J681" s="174">
        <v>0</v>
      </c>
    </row>
    <row r="682" spans="2:10" ht="28.8" x14ac:dyDescent="0.3">
      <c r="B682" s="173">
        <v>296924</v>
      </c>
      <c r="C682" s="181" t="str">
        <f>_xlfn.XLOOKUP(B682,PLANEAMIENTO!A:A,PLANEAMIENTO!C:C)</f>
        <v>CILINDRO DE DIRECCION</v>
      </c>
      <c r="D682" s="178" t="str">
        <f>_xlfn.XLOOKUP(B682,PLANEAMIENTO!A:A,PLANEAMIENTO!D:D)</f>
        <v>980E</v>
      </c>
      <c r="E682" s="173" t="s">
        <v>449</v>
      </c>
      <c r="F682" s="173" t="s">
        <v>442</v>
      </c>
      <c r="G682" s="173" t="s">
        <v>522</v>
      </c>
      <c r="H682" s="173" t="s">
        <v>622</v>
      </c>
      <c r="I682" s="173" t="s">
        <v>622</v>
      </c>
      <c r="J682" s="174">
        <v>0</v>
      </c>
    </row>
    <row r="683" spans="2:10" ht="28.8" x14ac:dyDescent="0.3">
      <c r="B683" s="173">
        <v>298024</v>
      </c>
      <c r="C683" s="181" t="str">
        <f>_xlfn.XLOOKUP(B683,PLANEAMIENTO!A:A,PLANEAMIENTO!C:C)</f>
        <v>CILINDRO DE SUSPENSION POSTERIOR</v>
      </c>
      <c r="D683" s="178" t="str">
        <f>_xlfn.XLOOKUP(B683,PLANEAMIENTO!A:A,PLANEAMIENTO!D:D)</f>
        <v>930E-4SE</v>
      </c>
      <c r="E683" s="173" t="s">
        <v>449</v>
      </c>
      <c r="F683" s="173" t="s">
        <v>442</v>
      </c>
      <c r="G683" s="173" t="s">
        <v>522</v>
      </c>
      <c r="H683" s="173" t="s">
        <v>622</v>
      </c>
      <c r="I683" s="173" t="s">
        <v>622</v>
      </c>
      <c r="J683" s="174">
        <v>0</v>
      </c>
    </row>
    <row r="684" spans="2:10" ht="28.8" x14ac:dyDescent="0.3">
      <c r="B684" s="173">
        <v>298724</v>
      </c>
      <c r="C684" s="181" t="str">
        <f>_xlfn.XLOOKUP(B684,PLANEAMIENTO!A:A,PLANEAMIENTO!C:C)</f>
        <v>CILINDRO DE LEVANTE DE RIPPER</v>
      </c>
      <c r="D684" s="178" t="str">
        <f>_xlfn.XLOOKUP(B684,PLANEAMIENTO!A:A,PLANEAMIENTO!D:D)</f>
        <v>24M</v>
      </c>
      <c r="E684" s="173" t="s">
        <v>449</v>
      </c>
      <c r="F684" s="173" t="s">
        <v>442</v>
      </c>
      <c r="G684" s="173" t="s">
        <v>522</v>
      </c>
      <c r="H684" s="173" t="s">
        <v>622</v>
      </c>
      <c r="I684" s="173" t="s">
        <v>624</v>
      </c>
      <c r="J684" s="174">
        <v>0</v>
      </c>
    </row>
    <row r="685" spans="2:10" ht="28.8" x14ac:dyDescent="0.3">
      <c r="B685" s="173">
        <v>297424</v>
      </c>
      <c r="C685" s="181" t="str">
        <f>_xlfn.XLOOKUP(B685,PLANEAMIENTO!A:A,PLANEAMIENTO!C:C)</f>
        <v xml:space="preserve">CILINDRO DE DIRECCION </v>
      </c>
      <c r="D685" s="178" t="str">
        <f>_xlfn.XLOOKUP(B685,PLANEAMIENTO!A:A,PLANEAMIENTO!D:D)</f>
        <v>844K</v>
      </c>
      <c r="E685" s="173" t="s">
        <v>449</v>
      </c>
      <c r="F685" s="173" t="s">
        <v>442</v>
      </c>
      <c r="G685" s="173" t="s">
        <v>458</v>
      </c>
      <c r="H685" s="173" t="s">
        <v>624</v>
      </c>
      <c r="I685" s="173" t="s">
        <v>626</v>
      </c>
      <c r="J685" s="174">
        <v>0</v>
      </c>
    </row>
    <row r="686" spans="2:10" ht="28.8" x14ac:dyDescent="0.3">
      <c r="B686" s="173">
        <v>297624</v>
      </c>
      <c r="C686" s="181" t="str">
        <f>_xlfn.XLOOKUP(B686,PLANEAMIENTO!A:A,PLANEAMIENTO!C:C)</f>
        <v>CILINDRO DE LEVANTE DE BULLDOZER</v>
      </c>
      <c r="D686" s="178" t="str">
        <f>_xlfn.XLOOKUP(B686,PLANEAMIENTO!A:A,PLANEAMIENTO!D:D)</f>
        <v>D475A</v>
      </c>
      <c r="E686" s="173" t="s">
        <v>449</v>
      </c>
      <c r="F686" s="173" t="s">
        <v>442</v>
      </c>
      <c r="G686" s="173" t="s">
        <v>458</v>
      </c>
      <c r="H686" s="173" t="s">
        <v>626</v>
      </c>
      <c r="I686" s="173" t="s">
        <v>619</v>
      </c>
      <c r="J686" s="174">
        <v>0</v>
      </c>
    </row>
    <row r="687" spans="2:10" ht="28.8" x14ac:dyDescent="0.3">
      <c r="B687" s="173">
        <v>292924</v>
      </c>
      <c r="C687" s="181" t="str">
        <f>_xlfn.XLOOKUP(B687,PLANEAMIENTO!A:A,PLANEAMIENTO!C:C)</f>
        <v>CILINDRO DE STICK</v>
      </c>
      <c r="D687" s="178" t="str">
        <f>_xlfn.XLOOKUP(B687,PLANEAMIENTO!A:A,PLANEAMIENTO!D:D)</f>
        <v>390FL</v>
      </c>
      <c r="E687" s="173" t="s">
        <v>449</v>
      </c>
      <c r="F687" s="173" t="s">
        <v>442</v>
      </c>
      <c r="G687" s="173" t="s">
        <v>403</v>
      </c>
      <c r="H687" s="173" t="s">
        <v>619</v>
      </c>
      <c r="I687" s="173" t="s">
        <v>619</v>
      </c>
      <c r="J687" s="174">
        <v>0</v>
      </c>
    </row>
    <row r="688" spans="2:10" ht="28.8" x14ac:dyDescent="0.3">
      <c r="B688" s="170">
        <v>0</v>
      </c>
      <c r="C688" s="180" t="s">
        <v>12</v>
      </c>
      <c r="D688" s="177" t="s">
        <v>13</v>
      </c>
      <c r="E688" s="170" t="s">
        <v>451</v>
      </c>
      <c r="F688" s="170" t="s">
        <v>452</v>
      </c>
      <c r="G688" s="170" t="s">
        <v>644</v>
      </c>
      <c r="H688" s="170" t="s">
        <v>621</v>
      </c>
      <c r="I688" s="170" t="s">
        <v>621</v>
      </c>
      <c r="J688" s="171">
        <v>0</v>
      </c>
    </row>
    <row r="689" spans="2:10" ht="28.8" x14ac:dyDescent="0.3">
      <c r="B689" s="173">
        <v>289624</v>
      </c>
      <c r="C689" s="181" t="str">
        <f>_xlfn.XLOOKUP(B689,PLANEAMIENTO!A:A,PLANEAMIENTO!C:C)</f>
        <v>CILINDRO DE INCLINACION DE BULLDOZER</v>
      </c>
      <c r="D689" s="178" t="str">
        <f>_xlfn.XLOOKUP(B689,PLANEAMIENTO!A:A,PLANEAMIENTO!D:D)</f>
        <v>844K</v>
      </c>
      <c r="E689" s="173" t="s">
        <v>454</v>
      </c>
      <c r="F689" s="173" t="s">
        <v>452</v>
      </c>
      <c r="G689" s="173" t="s">
        <v>493</v>
      </c>
      <c r="H689" s="173" t="s">
        <v>621</v>
      </c>
      <c r="I689" s="173" t="s">
        <v>621</v>
      </c>
      <c r="J689" s="174">
        <v>0</v>
      </c>
    </row>
    <row r="690" spans="2:10" ht="28.8" x14ac:dyDescent="0.3">
      <c r="B690" s="173">
        <v>292824</v>
      </c>
      <c r="C690" s="181" t="str">
        <f>_xlfn.XLOOKUP(B690,PLANEAMIENTO!A:A,PLANEAMIENTO!C:C)</f>
        <v>CILINDRO DE INCLINACION DE BULLDOZER</v>
      </c>
      <c r="D690" s="178" t="str">
        <f>_xlfn.XLOOKUP(B690,PLANEAMIENTO!A:A,PLANEAMIENTO!D:D)</f>
        <v>844K</v>
      </c>
      <c r="E690" s="173" t="s">
        <v>454</v>
      </c>
      <c r="F690" s="173" t="s">
        <v>452</v>
      </c>
      <c r="G690" s="173" t="s">
        <v>493</v>
      </c>
      <c r="H690" s="173" t="s">
        <v>621</v>
      </c>
      <c r="I690" s="173" t="s">
        <v>621</v>
      </c>
      <c r="J690" s="174">
        <v>0</v>
      </c>
    </row>
    <row r="691" spans="2:10" ht="28.8" x14ac:dyDescent="0.3">
      <c r="B691" s="173">
        <v>295024</v>
      </c>
      <c r="C691" s="181" t="str">
        <f>_xlfn.XLOOKUP(B691,PLANEAMIENTO!A:A,PLANEAMIENTO!C:C)</f>
        <v>CILINDRO DE INCLINACION DE BULLDOZER</v>
      </c>
      <c r="D691" s="178" t="str">
        <f>_xlfn.XLOOKUP(B691,PLANEAMIENTO!A:A,PLANEAMIENTO!D:D)</f>
        <v>844K</v>
      </c>
      <c r="E691" s="173" t="s">
        <v>454</v>
      </c>
      <c r="F691" s="173" t="s">
        <v>452</v>
      </c>
      <c r="G691" s="173" t="s">
        <v>493</v>
      </c>
      <c r="H691" s="173" t="s">
        <v>621</v>
      </c>
      <c r="I691" s="173" t="s">
        <v>621</v>
      </c>
      <c r="J691" s="174">
        <v>0</v>
      </c>
    </row>
    <row r="692" spans="2:10" ht="28.8" x14ac:dyDescent="0.3">
      <c r="B692" s="173">
        <v>291624</v>
      </c>
      <c r="C692" s="181" t="str">
        <f>_xlfn.XLOOKUP(B692,PLANEAMIENTO!A:A,PLANEAMIENTO!C:C)</f>
        <v>CILINDRO DE LEVANTE DE BULLDOZER</v>
      </c>
      <c r="D692" s="178" t="str">
        <f>_xlfn.XLOOKUP(B692,PLANEAMIENTO!A:A,PLANEAMIENTO!D:D)</f>
        <v>844H</v>
      </c>
      <c r="E692" s="173" t="s">
        <v>454</v>
      </c>
      <c r="F692" s="173" t="s">
        <v>452</v>
      </c>
      <c r="G692" s="173" t="s">
        <v>493</v>
      </c>
      <c r="H692" s="173" t="s">
        <v>621</v>
      </c>
      <c r="I692" s="173" t="s">
        <v>621</v>
      </c>
      <c r="J692" s="174">
        <v>0</v>
      </c>
    </row>
    <row r="693" spans="2:10" ht="28.8" x14ac:dyDescent="0.3">
      <c r="B693" s="173">
        <v>293824</v>
      </c>
      <c r="C693" s="181" t="str">
        <f>_xlfn.XLOOKUP(B693,PLANEAMIENTO!A:A,PLANEAMIENTO!C:C)</f>
        <v>CILINDRO DE DESPLAZAMIENTO DE VERTEDERA</v>
      </c>
      <c r="D693" s="178">
        <f>_xlfn.XLOOKUP(B693,PLANEAMIENTO!A:A,PLANEAMIENTO!D:D)</f>
        <v>24</v>
      </c>
      <c r="E693" s="173" t="s">
        <v>454</v>
      </c>
      <c r="F693" s="173" t="s">
        <v>452</v>
      </c>
      <c r="G693" s="173" t="s">
        <v>493</v>
      </c>
      <c r="H693" s="173" t="s">
        <v>621</v>
      </c>
      <c r="I693" s="173" t="s">
        <v>621</v>
      </c>
      <c r="J693" s="174">
        <v>0</v>
      </c>
    </row>
    <row r="694" spans="2:10" ht="28.8" x14ac:dyDescent="0.3">
      <c r="B694" s="170">
        <v>0</v>
      </c>
      <c r="C694" s="180" t="s">
        <v>12</v>
      </c>
      <c r="D694" s="177" t="s">
        <v>13</v>
      </c>
      <c r="E694" s="170" t="s">
        <v>455</v>
      </c>
      <c r="F694" s="169"/>
      <c r="G694" s="170" t="s">
        <v>645</v>
      </c>
      <c r="H694" s="170" t="s">
        <v>629</v>
      </c>
      <c r="I694" s="170" t="s">
        <v>629</v>
      </c>
      <c r="J694" s="171">
        <v>0</v>
      </c>
    </row>
    <row r="695" spans="2:10" ht="28.8" x14ac:dyDescent="0.3">
      <c r="B695" s="170">
        <v>0</v>
      </c>
      <c r="C695" s="180" t="s">
        <v>12</v>
      </c>
      <c r="D695" s="177" t="s">
        <v>13</v>
      </c>
      <c r="E695" s="170" t="s">
        <v>45</v>
      </c>
      <c r="F695" s="169"/>
      <c r="G695" s="170" t="s">
        <v>456</v>
      </c>
      <c r="H695" s="170" t="s">
        <v>415</v>
      </c>
      <c r="I695" s="170" t="s">
        <v>470</v>
      </c>
      <c r="J695" s="171">
        <v>0</v>
      </c>
    </row>
    <row r="696" spans="2:10" ht="28.8" x14ac:dyDescent="0.3">
      <c r="B696" s="173">
        <v>291824</v>
      </c>
      <c r="C696" s="181" t="str">
        <f>_xlfn.XLOOKUP(B696,PLANEAMIENTO!A:A,PLANEAMIENTO!C:C)</f>
        <v>CILINDRO DE SUSPENSION DELANTERA</v>
      </c>
      <c r="D696" s="178" t="str">
        <f>_xlfn.XLOOKUP(B696,PLANEAMIENTO!A:A,PLANEAMIENTO!D:D)</f>
        <v>930E-4SE</v>
      </c>
      <c r="E696" s="173" t="s">
        <v>45</v>
      </c>
      <c r="F696" s="173" t="s">
        <v>462</v>
      </c>
      <c r="G696" s="173" t="s">
        <v>421</v>
      </c>
      <c r="H696" s="173" t="s">
        <v>607</v>
      </c>
      <c r="I696" s="173" t="s">
        <v>621</v>
      </c>
      <c r="J696" s="174">
        <v>0.5</v>
      </c>
    </row>
    <row r="697" spans="2:10" ht="28.8" x14ac:dyDescent="0.3">
      <c r="B697" s="173">
        <v>289624</v>
      </c>
      <c r="C697" s="181" t="str">
        <f>_xlfn.XLOOKUP(B697,PLANEAMIENTO!A:A,PLANEAMIENTO!C:C)</f>
        <v>CILINDRO DE INCLINACION DE BULLDOZER</v>
      </c>
      <c r="D697" s="178" t="str">
        <f>_xlfn.XLOOKUP(B697,PLANEAMIENTO!A:A,PLANEAMIENTO!D:D)</f>
        <v>844K</v>
      </c>
      <c r="E697" s="173" t="s">
        <v>45</v>
      </c>
      <c r="F697" s="173" t="s">
        <v>464</v>
      </c>
      <c r="G697" s="173" t="s">
        <v>403</v>
      </c>
      <c r="H697" s="173" t="s">
        <v>621</v>
      </c>
      <c r="I697" s="173" t="s">
        <v>621</v>
      </c>
      <c r="J697" s="174">
        <v>0</v>
      </c>
    </row>
    <row r="698" spans="2:10" ht="28.8" x14ac:dyDescent="0.3">
      <c r="B698" s="173">
        <v>292324</v>
      </c>
      <c r="C698" s="181" t="str">
        <f>_xlfn.XLOOKUP(B698,PLANEAMIENTO!A:A,PLANEAMIENTO!C:C)</f>
        <v>CILINDRO DE LEVANTE DE BULLDOZER</v>
      </c>
      <c r="D698" s="178" t="str">
        <f>_xlfn.XLOOKUP(B698,PLANEAMIENTO!A:A,PLANEAMIENTO!D:D)</f>
        <v>D11T</v>
      </c>
      <c r="E698" s="173" t="s">
        <v>45</v>
      </c>
      <c r="F698" s="173" t="s">
        <v>462</v>
      </c>
      <c r="G698" s="173" t="s">
        <v>403</v>
      </c>
      <c r="H698" s="173" t="s">
        <v>621</v>
      </c>
      <c r="I698" s="173" t="s">
        <v>621</v>
      </c>
      <c r="J698" s="174">
        <v>0</v>
      </c>
    </row>
    <row r="699" spans="2:10" ht="28.8" x14ac:dyDescent="0.3">
      <c r="B699" s="173">
        <v>293724</v>
      </c>
      <c r="C699" s="181" t="str">
        <f>_xlfn.XLOOKUP(B699,PLANEAMIENTO!A:A,PLANEAMIENTO!C:C)</f>
        <v>CILINDRO DE DIRECCION</v>
      </c>
      <c r="D699" s="178" t="str">
        <f>_xlfn.XLOOKUP(B699,PLANEAMIENTO!A:A,PLANEAMIENTO!D:D)</f>
        <v>980E</v>
      </c>
      <c r="E699" s="173" t="s">
        <v>45</v>
      </c>
      <c r="F699" s="173" t="s">
        <v>464</v>
      </c>
      <c r="G699" s="173" t="s">
        <v>403</v>
      </c>
      <c r="H699" s="173" t="s">
        <v>621</v>
      </c>
      <c r="I699" s="173" t="s">
        <v>621</v>
      </c>
      <c r="J699" s="174">
        <v>0</v>
      </c>
    </row>
    <row r="700" spans="2:10" ht="28.8" x14ac:dyDescent="0.3">
      <c r="B700" s="173">
        <v>293124</v>
      </c>
      <c r="C700" s="181" t="str">
        <f>_xlfn.XLOOKUP(B700,PLANEAMIENTO!A:A,PLANEAMIENTO!C:C)</f>
        <v>CILINDRO DE DIRECCION</v>
      </c>
      <c r="D700" s="178" t="str">
        <f>_xlfn.XLOOKUP(B700,PLANEAMIENTO!A:A,PLANEAMIENTO!D:D)</f>
        <v>844K</v>
      </c>
      <c r="E700" s="173" t="s">
        <v>45</v>
      </c>
      <c r="F700" s="173" t="s">
        <v>464</v>
      </c>
      <c r="G700" s="173" t="s">
        <v>403</v>
      </c>
      <c r="H700" s="173" t="s">
        <v>621</v>
      </c>
      <c r="I700" s="173" t="s">
        <v>621</v>
      </c>
      <c r="J700" s="174">
        <v>0</v>
      </c>
    </row>
    <row r="701" spans="2:10" ht="28.8" x14ac:dyDescent="0.3">
      <c r="B701" s="173">
        <v>291624</v>
      </c>
      <c r="C701" s="181" t="str">
        <f>_xlfn.XLOOKUP(B701,PLANEAMIENTO!A:A,PLANEAMIENTO!C:C)</f>
        <v>CILINDRO DE LEVANTE DE BULLDOZER</v>
      </c>
      <c r="D701" s="178" t="str">
        <f>_xlfn.XLOOKUP(B701,PLANEAMIENTO!A:A,PLANEAMIENTO!D:D)</f>
        <v>844H</v>
      </c>
      <c r="E701" s="173" t="s">
        <v>45</v>
      </c>
      <c r="F701" s="173" t="s">
        <v>646</v>
      </c>
      <c r="G701" s="173" t="s">
        <v>458</v>
      </c>
      <c r="H701" s="173" t="s">
        <v>415</v>
      </c>
      <c r="I701" s="173" t="s">
        <v>418</v>
      </c>
      <c r="J701" s="174">
        <v>0</v>
      </c>
    </row>
    <row r="702" spans="2:10" ht="43.2" x14ac:dyDescent="0.3">
      <c r="B702" s="173">
        <v>292824</v>
      </c>
      <c r="C702" s="181" t="str">
        <f>_xlfn.XLOOKUP(B702,PLANEAMIENTO!A:A,PLANEAMIENTO!C:C)</f>
        <v>CILINDRO DE INCLINACION DE BULLDOZER</v>
      </c>
      <c r="D702" s="178" t="str">
        <f>_xlfn.XLOOKUP(B702,PLANEAMIENTO!A:A,PLANEAMIENTO!D:D)</f>
        <v>844K</v>
      </c>
      <c r="E702" s="173" t="s">
        <v>45</v>
      </c>
      <c r="F702" s="173" t="s">
        <v>647</v>
      </c>
      <c r="G702" s="173" t="s">
        <v>458</v>
      </c>
      <c r="H702" s="173" t="s">
        <v>415</v>
      </c>
      <c r="I702" s="173" t="s">
        <v>418</v>
      </c>
      <c r="J702" s="174">
        <v>0</v>
      </c>
    </row>
    <row r="703" spans="2:10" ht="57.6" x14ac:dyDescent="0.3">
      <c r="B703" s="173">
        <v>293224</v>
      </c>
      <c r="C703" s="181" t="str">
        <f>_xlfn.XLOOKUP(B703,PLANEAMIENTO!A:A,PLANEAMIENTO!C:C)</f>
        <v>CILINDRO DE DIRECCION</v>
      </c>
      <c r="D703" s="178" t="str">
        <f>_xlfn.XLOOKUP(B703,PLANEAMIENTO!A:A,PLANEAMIENTO!D:D)</f>
        <v>797F</v>
      </c>
      <c r="E703" s="173" t="s">
        <v>45</v>
      </c>
      <c r="F703" s="173" t="s">
        <v>648</v>
      </c>
      <c r="G703" s="173" t="s">
        <v>458</v>
      </c>
      <c r="H703" s="173" t="s">
        <v>415</v>
      </c>
      <c r="I703" s="173" t="s">
        <v>418</v>
      </c>
      <c r="J703" s="174">
        <v>0</v>
      </c>
    </row>
    <row r="704" spans="2:10" ht="43.2" x14ac:dyDescent="0.3">
      <c r="B704" s="173">
        <v>293824</v>
      </c>
      <c r="C704" s="181" t="str">
        <f>_xlfn.XLOOKUP(B704,PLANEAMIENTO!A:A,PLANEAMIENTO!C:C)</f>
        <v>CILINDRO DE DESPLAZAMIENTO DE VERTEDERA</v>
      </c>
      <c r="D704" s="178">
        <f>_xlfn.XLOOKUP(B704,PLANEAMIENTO!A:A,PLANEAMIENTO!D:D)</f>
        <v>24</v>
      </c>
      <c r="E704" s="172"/>
      <c r="F704" s="173" t="s">
        <v>649</v>
      </c>
      <c r="G704" s="173" t="s">
        <v>458</v>
      </c>
      <c r="H704" s="173" t="s">
        <v>415</v>
      </c>
      <c r="I704" s="173" t="s">
        <v>418</v>
      </c>
      <c r="J704" s="174">
        <v>0</v>
      </c>
    </row>
    <row r="705" spans="2:10" ht="28.8" x14ac:dyDescent="0.3">
      <c r="B705" s="173">
        <v>294524</v>
      </c>
      <c r="C705" s="181" t="str">
        <f>_xlfn.XLOOKUP(B705,PLANEAMIENTO!A:A,PLANEAMIENTO!C:C)</f>
        <v>CILINDRO DE DIRECCION</v>
      </c>
      <c r="D705" s="178" t="str">
        <f>_xlfn.XLOOKUP(B705,PLANEAMIENTO!A:A,PLANEAMIENTO!D:D)</f>
        <v>980E</v>
      </c>
      <c r="E705" s="172"/>
      <c r="F705" s="173" t="s">
        <v>650</v>
      </c>
      <c r="G705" s="173" t="s">
        <v>458</v>
      </c>
      <c r="H705" s="173" t="s">
        <v>415</v>
      </c>
      <c r="I705" s="173" t="s">
        <v>418</v>
      </c>
      <c r="J705" s="174">
        <v>0</v>
      </c>
    </row>
    <row r="708" spans="2:10" ht="28.8" x14ac:dyDescent="0.3">
      <c r="B708" s="170">
        <v>0</v>
      </c>
      <c r="C708" s="180" t="s">
        <v>12</v>
      </c>
      <c r="D708" s="177" t="s">
        <v>13</v>
      </c>
      <c r="E708" s="170" t="s">
        <v>45</v>
      </c>
      <c r="F708" s="169"/>
      <c r="G708" s="170" t="s">
        <v>456</v>
      </c>
      <c r="H708" s="170" t="s">
        <v>415</v>
      </c>
      <c r="I708" s="170" t="s">
        <v>470</v>
      </c>
      <c r="J708" s="171">
        <v>0</v>
      </c>
    </row>
    <row r="709" spans="2:10" ht="28.8" x14ac:dyDescent="0.3">
      <c r="B709" s="173">
        <v>289624</v>
      </c>
      <c r="C709" s="181" t="str">
        <f>_xlfn.XLOOKUP(B709,PLANEAMIENTO!A:A,PLANEAMIENTO!C:C)</f>
        <v>CILINDRO DE INCLINACION DE BULLDOZER</v>
      </c>
      <c r="D709" s="178" t="str">
        <f>_xlfn.XLOOKUP(B709,PLANEAMIENTO!A:A,PLANEAMIENTO!D:D)</f>
        <v>844K</v>
      </c>
      <c r="E709" s="173" t="s">
        <v>45</v>
      </c>
      <c r="F709" s="173" t="s">
        <v>464</v>
      </c>
      <c r="G709" s="173"/>
      <c r="H709" s="273">
        <v>45603</v>
      </c>
      <c r="I709" s="173" t="s">
        <v>621</v>
      </c>
      <c r="J709" s="174">
        <v>0</v>
      </c>
    </row>
    <row r="710" spans="2:10" ht="28.8" x14ac:dyDescent="0.3">
      <c r="B710" s="173">
        <v>292324</v>
      </c>
      <c r="C710" s="181" t="str">
        <f>_xlfn.XLOOKUP(B710,PLANEAMIENTO!A:A,PLANEAMIENTO!C:C)</f>
        <v>CILINDRO DE LEVANTE DE BULLDOZER</v>
      </c>
      <c r="D710" s="178" t="str">
        <f>_xlfn.XLOOKUP(B710,PLANEAMIENTO!A:A,PLANEAMIENTO!D:D)</f>
        <v>D11T</v>
      </c>
      <c r="E710" s="173" t="s">
        <v>45</v>
      </c>
      <c r="F710" s="173" t="s">
        <v>462</v>
      </c>
      <c r="G710" s="173"/>
      <c r="H710" s="273">
        <v>45603</v>
      </c>
      <c r="I710" s="173" t="s">
        <v>621</v>
      </c>
      <c r="J710" s="174">
        <v>0</v>
      </c>
    </row>
    <row r="711" spans="2:10" ht="28.8" x14ac:dyDescent="0.3">
      <c r="B711" s="173">
        <v>293724</v>
      </c>
      <c r="C711" s="181" t="str">
        <f>_xlfn.XLOOKUP(B711,PLANEAMIENTO!A:A,PLANEAMIENTO!C:C)</f>
        <v>CILINDRO DE DIRECCION</v>
      </c>
      <c r="D711" s="178" t="str">
        <f>_xlfn.XLOOKUP(B711,PLANEAMIENTO!A:A,PLANEAMIENTO!D:D)</f>
        <v>980E</v>
      </c>
      <c r="E711" s="173" t="s">
        <v>45</v>
      </c>
      <c r="F711" s="173" t="s">
        <v>464</v>
      </c>
      <c r="G711" s="173" t="s">
        <v>403</v>
      </c>
      <c r="H711" s="173" t="s">
        <v>621</v>
      </c>
      <c r="I711" s="173" t="s">
        <v>621</v>
      </c>
      <c r="J711" s="174">
        <v>0</v>
      </c>
    </row>
    <row r="712" spans="2:10" ht="28.8" x14ac:dyDescent="0.3">
      <c r="B712" s="173">
        <v>293124</v>
      </c>
      <c r="C712" s="181" t="str">
        <f>_xlfn.XLOOKUP(B712,PLANEAMIENTO!A:A,PLANEAMIENTO!C:C)</f>
        <v>CILINDRO DE DIRECCION</v>
      </c>
      <c r="D712" s="178" t="str">
        <f>_xlfn.XLOOKUP(B712,PLANEAMIENTO!A:A,PLANEAMIENTO!D:D)</f>
        <v>844K</v>
      </c>
      <c r="E712" s="173" t="s">
        <v>45</v>
      </c>
      <c r="F712" s="173" t="s">
        <v>464</v>
      </c>
      <c r="G712" s="173" t="s">
        <v>403</v>
      </c>
      <c r="H712" s="173" t="s">
        <v>621</v>
      </c>
      <c r="I712" s="173" t="s">
        <v>621</v>
      </c>
      <c r="J712" s="174">
        <v>0</v>
      </c>
    </row>
    <row r="713" spans="2:10" ht="28.8" x14ac:dyDescent="0.3">
      <c r="B713" s="173">
        <v>291624</v>
      </c>
      <c r="C713" s="181" t="str">
        <f>_xlfn.XLOOKUP(B713,PLANEAMIENTO!A:A,PLANEAMIENTO!C:C)</f>
        <v>CILINDRO DE LEVANTE DE BULLDOZER</v>
      </c>
      <c r="D713" s="178" t="str">
        <f>_xlfn.XLOOKUP(B713,PLANEAMIENTO!A:A,PLANEAMIENTO!D:D)</f>
        <v>844H</v>
      </c>
      <c r="E713" s="173" t="s">
        <v>45</v>
      </c>
      <c r="F713" s="173" t="s">
        <v>646</v>
      </c>
      <c r="G713" s="173" t="s">
        <v>458</v>
      </c>
      <c r="H713" s="173" t="s">
        <v>415</v>
      </c>
      <c r="I713" s="173" t="s">
        <v>418</v>
      </c>
      <c r="J713" s="174">
        <v>0</v>
      </c>
    </row>
    <row r="714" spans="2:10" ht="43.2" x14ac:dyDescent="0.3">
      <c r="B714" s="173">
        <v>292824</v>
      </c>
      <c r="C714" s="181" t="str">
        <f>_xlfn.XLOOKUP(B714,PLANEAMIENTO!A:A,PLANEAMIENTO!C:C)</f>
        <v>CILINDRO DE INCLINACION DE BULLDOZER</v>
      </c>
      <c r="D714" s="178" t="str">
        <f>_xlfn.XLOOKUP(B714,PLANEAMIENTO!A:A,PLANEAMIENTO!D:D)</f>
        <v>844K</v>
      </c>
      <c r="E714" s="173" t="s">
        <v>45</v>
      </c>
      <c r="F714" s="173" t="s">
        <v>647</v>
      </c>
      <c r="G714" s="173" t="s">
        <v>458</v>
      </c>
      <c r="H714" s="173" t="s">
        <v>415</v>
      </c>
      <c r="I714" s="173" t="s">
        <v>418</v>
      </c>
      <c r="J714" s="174">
        <v>0</v>
      </c>
    </row>
    <row r="715" spans="2:10" ht="57.6" x14ac:dyDescent="0.3">
      <c r="B715" s="173">
        <v>293224</v>
      </c>
      <c r="C715" s="181" t="str">
        <f>_xlfn.XLOOKUP(B715,PLANEAMIENTO!A:A,PLANEAMIENTO!C:C)</f>
        <v>CILINDRO DE DIRECCION</v>
      </c>
      <c r="D715" s="178" t="str">
        <f>_xlfn.XLOOKUP(B715,PLANEAMIENTO!A:A,PLANEAMIENTO!D:D)</f>
        <v>797F</v>
      </c>
      <c r="E715" s="173" t="s">
        <v>45</v>
      </c>
      <c r="F715" s="173" t="s">
        <v>648</v>
      </c>
      <c r="G715" s="173" t="s">
        <v>458</v>
      </c>
      <c r="H715" s="173" t="s">
        <v>415</v>
      </c>
      <c r="I715" s="173" t="s">
        <v>418</v>
      </c>
      <c r="J715" s="174">
        <v>0</v>
      </c>
    </row>
    <row r="716" spans="2:10" ht="43.2" x14ac:dyDescent="0.3">
      <c r="B716" s="173">
        <v>293824</v>
      </c>
      <c r="C716" s="181" t="str">
        <f>_xlfn.XLOOKUP(B716,PLANEAMIENTO!A:A,PLANEAMIENTO!C:C)</f>
        <v>CILINDRO DE DESPLAZAMIENTO DE VERTEDERA</v>
      </c>
      <c r="D716" s="178">
        <f>_xlfn.XLOOKUP(B716,PLANEAMIENTO!A:A,PLANEAMIENTO!D:D)</f>
        <v>24</v>
      </c>
      <c r="E716" s="172"/>
      <c r="F716" s="173" t="s">
        <v>649</v>
      </c>
      <c r="G716" s="173" t="s">
        <v>458</v>
      </c>
      <c r="H716" s="173" t="s">
        <v>415</v>
      </c>
      <c r="I716" s="173" t="s">
        <v>418</v>
      </c>
      <c r="J716" s="174">
        <v>0</v>
      </c>
    </row>
    <row r="717" spans="2:10" ht="28.8" x14ac:dyDescent="0.3">
      <c r="B717" s="173">
        <v>294524</v>
      </c>
      <c r="C717" s="181" t="str">
        <f>_xlfn.XLOOKUP(B717,PLANEAMIENTO!A:A,PLANEAMIENTO!C:C)</f>
        <v>CILINDRO DE DIRECCION</v>
      </c>
      <c r="D717" s="178" t="str">
        <f>_xlfn.XLOOKUP(B717,PLANEAMIENTO!A:A,PLANEAMIENTO!D:D)</f>
        <v>980E</v>
      </c>
      <c r="E717" s="172"/>
      <c r="F717" s="173" t="s">
        <v>650</v>
      </c>
      <c r="G717" s="173" t="s">
        <v>458</v>
      </c>
      <c r="H717" s="173" t="s">
        <v>415</v>
      </c>
      <c r="I717" s="173" t="s">
        <v>418</v>
      </c>
      <c r="J717" s="174">
        <v>0</v>
      </c>
    </row>
    <row r="722" spans="2:10" ht="26.4" x14ac:dyDescent="0.3">
      <c r="B722" s="168" t="s">
        <v>465</v>
      </c>
      <c r="E722" s="168" t="s">
        <v>391</v>
      </c>
      <c r="F722" s="168" t="s">
        <v>392</v>
      </c>
      <c r="G722" s="168" t="s">
        <v>393</v>
      </c>
      <c r="H722" s="168" t="s">
        <v>394</v>
      </c>
      <c r="I722" s="168" t="s">
        <v>395</v>
      </c>
      <c r="J722" s="168" t="s">
        <v>396</v>
      </c>
    </row>
    <row r="723" spans="2:10" ht="28.8" x14ac:dyDescent="0.3">
      <c r="B723" s="170">
        <v>0</v>
      </c>
      <c r="C723" s="180" t="s">
        <v>12</v>
      </c>
      <c r="D723" s="177" t="s">
        <v>13</v>
      </c>
      <c r="E723" s="170" t="s">
        <v>45</v>
      </c>
      <c r="F723" s="169"/>
      <c r="G723" s="170" t="s">
        <v>456</v>
      </c>
      <c r="H723" s="170" t="s">
        <v>415</v>
      </c>
      <c r="I723" s="170" t="s">
        <v>470</v>
      </c>
      <c r="J723" s="171">
        <v>0</v>
      </c>
    </row>
    <row r="724" spans="2:10" ht="28.8" x14ac:dyDescent="0.3">
      <c r="B724" s="173">
        <v>292824</v>
      </c>
      <c r="C724" s="181" t="str">
        <f>_xlfn.XLOOKUP(B724,PLANEAMIENTO!A:A,PLANEAMIENTO!C:C)</f>
        <v>CILINDRO DE INCLINACION DE BULLDOZER</v>
      </c>
      <c r="D724" s="178" t="str">
        <f>_xlfn.XLOOKUP(B724,PLANEAMIENTO!A:A,PLANEAMIENTO!D:D)</f>
        <v>844K</v>
      </c>
      <c r="E724" s="173" t="s">
        <v>45</v>
      </c>
      <c r="F724" s="173" t="s">
        <v>462</v>
      </c>
      <c r="G724" s="173" t="s">
        <v>403</v>
      </c>
      <c r="H724" s="173" t="s">
        <v>626</v>
      </c>
      <c r="I724" s="173" t="s">
        <v>626</v>
      </c>
      <c r="J724" s="174">
        <v>0</v>
      </c>
    </row>
    <row r="725" spans="2:10" ht="28.8" x14ac:dyDescent="0.3">
      <c r="B725" s="173">
        <v>296024</v>
      </c>
      <c r="C725" s="181" t="str">
        <f>_xlfn.XLOOKUP(B725,PLANEAMIENTO!A:A,PLANEAMIENTO!C:C)</f>
        <v>CILINDRO DE DIRECCION</v>
      </c>
      <c r="D725" s="178" t="str">
        <f>_xlfn.XLOOKUP(B725,PLANEAMIENTO!A:A,PLANEAMIENTO!D:D)</f>
        <v>797F</v>
      </c>
      <c r="E725" s="173" t="s">
        <v>45</v>
      </c>
      <c r="F725" s="173" t="s">
        <v>651</v>
      </c>
      <c r="G725" s="173" t="s">
        <v>403</v>
      </c>
      <c r="H725" s="173" t="s">
        <v>652</v>
      </c>
      <c r="I725" s="173" t="s">
        <v>652</v>
      </c>
      <c r="J725" s="174">
        <v>0</v>
      </c>
    </row>
    <row r="726" spans="2:10" ht="43.2" x14ac:dyDescent="0.3">
      <c r="B726" s="173">
        <v>295424</v>
      </c>
      <c r="C726" s="181" t="str">
        <f>_xlfn.XLOOKUP(B726,PLANEAMIENTO!A:A,PLANEAMIENTO!C:C)</f>
        <v>CILINDRO DE LEVANTE DE RIPPER</v>
      </c>
      <c r="D726" s="178" t="str">
        <f>_xlfn.XLOOKUP(B726,PLANEAMIENTO!A:A,PLANEAMIENTO!D:D)</f>
        <v>D11T</v>
      </c>
      <c r="E726" s="173" t="s">
        <v>45</v>
      </c>
      <c r="F726" s="173" t="s">
        <v>653</v>
      </c>
      <c r="G726" s="173" t="s">
        <v>403</v>
      </c>
      <c r="H726" s="173" t="s">
        <v>652</v>
      </c>
      <c r="I726" s="173" t="s">
        <v>652</v>
      </c>
      <c r="J726" s="174">
        <v>0</v>
      </c>
    </row>
    <row r="727" spans="2:10" ht="28.8" x14ac:dyDescent="0.3">
      <c r="B727" s="173">
        <v>296124</v>
      </c>
      <c r="C727" s="181" t="str">
        <f>_xlfn.XLOOKUP(B727,PLANEAMIENTO!A:A,PLANEAMIENTO!C:C)</f>
        <v>CILINDRO DE SUSPENSION POSTERIOR</v>
      </c>
      <c r="D727" s="178" t="str">
        <f>_xlfn.XLOOKUP(B727,PLANEAMIENTO!A:A,PLANEAMIENTO!D:D)</f>
        <v>930E-4SE</v>
      </c>
      <c r="E727" s="173" t="s">
        <v>45</v>
      </c>
      <c r="F727" s="173" t="s">
        <v>464</v>
      </c>
      <c r="G727" s="173" t="s">
        <v>458</v>
      </c>
      <c r="H727" s="173" t="s">
        <v>415</v>
      </c>
      <c r="I727" s="173" t="s">
        <v>418</v>
      </c>
      <c r="J727" s="174">
        <v>0</v>
      </c>
    </row>
    <row r="728" spans="2:10" ht="28.8" x14ac:dyDescent="0.3">
      <c r="B728" s="173">
        <v>296824</v>
      </c>
      <c r="C728" s="181" t="str">
        <f>_xlfn.XLOOKUP(B728,PLANEAMIENTO!A:A,PLANEAMIENTO!C:C)</f>
        <v>CILINDRO DE DIRECCION</v>
      </c>
      <c r="D728" s="178" t="str">
        <f>_xlfn.XLOOKUP(B728,PLANEAMIENTO!A:A,PLANEAMIENTO!D:D)</f>
        <v>930E-4SE</v>
      </c>
      <c r="E728" s="173" t="s">
        <v>45</v>
      </c>
      <c r="F728" s="172"/>
      <c r="G728" s="173" t="s">
        <v>458</v>
      </c>
      <c r="H728" s="173" t="s">
        <v>619</v>
      </c>
      <c r="I728" s="173" t="s">
        <v>652</v>
      </c>
      <c r="J728" s="174">
        <v>0</v>
      </c>
    </row>
    <row r="729" spans="2:10" ht="28.8" x14ac:dyDescent="0.3">
      <c r="B729" s="173">
        <v>296924</v>
      </c>
      <c r="C729" s="181" t="str">
        <f>_xlfn.XLOOKUP(B729,PLANEAMIENTO!A:A,PLANEAMIENTO!C:C)</f>
        <v>CILINDRO DE DIRECCION</v>
      </c>
      <c r="D729" s="178" t="str">
        <f>_xlfn.XLOOKUP(B729,PLANEAMIENTO!A:A,PLANEAMIENTO!D:D)</f>
        <v>980E</v>
      </c>
      <c r="E729" s="173" t="s">
        <v>45</v>
      </c>
      <c r="F729" s="172"/>
      <c r="G729" s="173" t="s">
        <v>458</v>
      </c>
      <c r="H729" s="173" t="s">
        <v>619</v>
      </c>
      <c r="I729" s="173" t="s">
        <v>652</v>
      </c>
      <c r="J729" s="174">
        <v>0</v>
      </c>
    </row>
    <row r="730" spans="2:10" ht="43.2" x14ac:dyDescent="0.3">
      <c r="B730" s="173">
        <v>297424</v>
      </c>
      <c r="C730" s="181" t="str">
        <f>_xlfn.XLOOKUP(B730,PLANEAMIENTO!A:A,PLANEAMIENTO!C:C)</f>
        <v xml:space="preserve">CILINDRO DE DIRECCION </v>
      </c>
      <c r="D730" s="178" t="str">
        <f>_xlfn.XLOOKUP(B730,PLANEAMIENTO!A:A,PLANEAMIENTO!D:D)</f>
        <v>844K</v>
      </c>
      <c r="E730" s="173" t="s">
        <v>45</v>
      </c>
      <c r="F730" s="173" t="s">
        <v>654</v>
      </c>
      <c r="G730" s="173" t="s">
        <v>458</v>
      </c>
      <c r="H730" s="173" t="s">
        <v>652</v>
      </c>
      <c r="I730" s="173" t="s">
        <v>655</v>
      </c>
      <c r="J730" s="174">
        <v>0</v>
      </c>
    </row>
    <row r="731" spans="2:10" ht="28.8" x14ac:dyDescent="0.3">
      <c r="B731" s="173">
        <v>298424</v>
      </c>
      <c r="C731" s="181" t="str">
        <f>_xlfn.XLOOKUP(B731,PLANEAMIENTO!A:A,PLANEAMIENTO!C:C)</f>
        <v>CILINDRO DE DIRECCION</v>
      </c>
      <c r="D731" s="178" t="str">
        <f>_xlfn.XLOOKUP(B731,PLANEAMIENTO!A:A,PLANEAMIENTO!D:D)</f>
        <v>930E-4SE</v>
      </c>
      <c r="E731" s="173" t="s">
        <v>45</v>
      </c>
      <c r="F731" s="172"/>
      <c r="G731" s="173" t="s">
        <v>458</v>
      </c>
      <c r="H731" s="173" t="s">
        <v>652</v>
      </c>
      <c r="I731" s="173" t="s">
        <v>655</v>
      </c>
      <c r="J731" s="174">
        <v>0</v>
      </c>
    </row>
    <row r="736" spans="2:10" ht="26.4" x14ac:dyDescent="0.3">
      <c r="B736" s="168" t="s">
        <v>465</v>
      </c>
      <c r="E736" s="168" t="s">
        <v>391</v>
      </c>
      <c r="F736" s="168" t="s">
        <v>392</v>
      </c>
      <c r="G736" s="168" t="s">
        <v>393</v>
      </c>
    </row>
    <row r="737" spans="2:7" ht="28.8" x14ac:dyDescent="0.3">
      <c r="B737" s="170">
        <v>0</v>
      </c>
      <c r="C737" s="180" t="s">
        <v>12</v>
      </c>
      <c r="D737" s="177" t="s">
        <v>13</v>
      </c>
      <c r="E737" s="170" t="s">
        <v>397</v>
      </c>
      <c r="F737" s="170" t="s">
        <v>398</v>
      </c>
      <c r="G737" s="170" t="s">
        <v>656</v>
      </c>
    </row>
    <row r="738" spans="2:7" x14ac:dyDescent="0.3">
      <c r="B738" s="173">
        <v>292924</v>
      </c>
      <c r="C738" s="181" t="str">
        <f>_xlfn.XLOOKUP(B738,PLANEAMIENTO!A:A,PLANEAMIENTO!C:C)</f>
        <v>CILINDRO DE STICK</v>
      </c>
      <c r="D738" s="178" t="str">
        <f>_xlfn.XLOOKUP(B738,PLANEAMIENTO!A:A,PLANEAMIENTO!D:D)</f>
        <v>390FL</v>
      </c>
      <c r="E738" s="173" t="s">
        <v>623</v>
      </c>
      <c r="F738" s="173" t="s">
        <v>398</v>
      </c>
      <c r="G738" s="173" t="s">
        <v>657</v>
      </c>
    </row>
    <row r="739" spans="2:7" x14ac:dyDescent="0.3">
      <c r="B739" s="173">
        <v>297024</v>
      </c>
      <c r="C739" s="181" t="str">
        <f>_xlfn.XLOOKUP(B739,PLANEAMIENTO!A:A,PLANEAMIENTO!C:C)</f>
        <v>CILINDRO DE BLADELIFT</v>
      </c>
      <c r="D739" s="178" t="str">
        <f>_xlfn.XLOOKUP(B739,PLANEAMIENTO!A:A,PLANEAMIENTO!D:D)</f>
        <v>24M</v>
      </c>
      <c r="E739" s="173" t="s">
        <v>658</v>
      </c>
      <c r="F739" s="173" t="s">
        <v>398</v>
      </c>
      <c r="G739" s="173" t="s">
        <v>410</v>
      </c>
    </row>
    <row r="740" spans="2:7" ht="28.8" x14ac:dyDescent="0.3">
      <c r="B740" s="173">
        <v>294324</v>
      </c>
      <c r="C740" s="181" t="str">
        <f>_xlfn.XLOOKUP(B740,PLANEAMIENTO!A:A,PLANEAMIENTO!C:C)</f>
        <v>CILINDRO DE SUSPENSION POSTERIOR</v>
      </c>
      <c r="D740" s="178">
        <f>_xlfn.XLOOKUP(B740,PLANEAMIENTO!A:A,PLANEAMIENTO!D:D)</f>
        <v>797</v>
      </c>
      <c r="E740" s="173" t="s">
        <v>659</v>
      </c>
      <c r="F740" s="173" t="s">
        <v>398</v>
      </c>
      <c r="G740" s="173" t="s">
        <v>458</v>
      </c>
    </row>
    <row r="741" spans="2:7" x14ac:dyDescent="0.3">
      <c r="B741" s="173">
        <v>289724</v>
      </c>
      <c r="C741" s="181" t="str">
        <f>_xlfn.XLOOKUP(B741,PLANEAMIENTO!A:A,PLANEAMIENTO!C:C)</f>
        <v>CILINDRO DE STICK</v>
      </c>
      <c r="D741" s="178" t="str">
        <f>_xlfn.XLOOKUP(B741,PLANEAMIENTO!A:A,PLANEAMIENTO!D:D)</f>
        <v>390DL</v>
      </c>
      <c r="E741" s="173" t="s">
        <v>660</v>
      </c>
      <c r="F741" s="173" t="s">
        <v>398</v>
      </c>
      <c r="G741" s="173" t="s">
        <v>435</v>
      </c>
    </row>
    <row r="742" spans="2:7" ht="28.8" x14ac:dyDescent="0.3">
      <c r="B742" s="173">
        <v>294324</v>
      </c>
      <c r="C742" s="181" t="str">
        <f>_xlfn.XLOOKUP(B742,PLANEAMIENTO!A:A,PLANEAMIENTO!C:C)</f>
        <v>CILINDRO DE SUSPENSION POSTERIOR</v>
      </c>
      <c r="D742" s="178">
        <f>_xlfn.XLOOKUP(B742,PLANEAMIENTO!A:A,PLANEAMIENTO!D:D)</f>
        <v>797</v>
      </c>
      <c r="E742" s="173" t="s">
        <v>411</v>
      </c>
      <c r="F742" s="173" t="s">
        <v>398</v>
      </c>
      <c r="G742" s="173" t="s">
        <v>625</v>
      </c>
    </row>
    <row r="743" spans="2:7" x14ac:dyDescent="0.3">
      <c r="B743" s="173">
        <v>0</v>
      </c>
      <c r="C743" s="181" t="e">
        <f>_xlfn.XLOOKUP(B743,PLANEAMIENTO!A:A,PLANEAMIENTO!C:C)</f>
        <v>#N/A</v>
      </c>
      <c r="D743" s="178" t="e">
        <f>_xlfn.XLOOKUP(B743,PLANEAMIENTO!A:A,PLANEAMIENTO!D:D)</f>
        <v>#N/A</v>
      </c>
      <c r="E743" s="173" t="s">
        <v>498</v>
      </c>
      <c r="F743" s="172"/>
      <c r="G743" s="173" t="s">
        <v>458</v>
      </c>
    </row>
    <row r="744" spans="2:7" ht="28.8" x14ac:dyDescent="0.3">
      <c r="B744" s="170">
        <v>0</v>
      </c>
      <c r="C744" s="180" t="s">
        <v>12</v>
      </c>
      <c r="D744" s="177" t="s">
        <v>13</v>
      </c>
      <c r="E744" s="170" t="s">
        <v>412</v>
      </c>
      <c r="F744" s="170" t="s">
        <v>413</v>
      </c>
      <c r="G744" s="170" t="s">
        <v>661</v>
      </c>
    </row>
    <row r="745" spans="2:7" ht="28.8" x14ac:dyDescent="0.3">
      <c r="B745" s="173">
        <v>297224</v>
      </c>
      <c r="C745" s="181" t="str">
        <f>_xlfn.XLOOKUP(B745,PLANEAMIENTO!A:A,PLANEAMIENTO!C:C)</f>
        <v>CILINDRO DE LEVANTE DE RIPPER</v>
      </c>
      <c r="D745" s="178" t="str">
        <f>_xlfn.XLOOKUP(B745,PLANEAMIENTO!A:A,PLANEAMIENTO!D:D)</f>
        <v>24M</v>
      </c>
      <c r="E745" s="173" t="s">
        <v>662</v>
      </c>
      <c r="F745" s="173" t="s">
        <v>413</v>
      </c>
      <c r="G745" s="173" t="s">
        <v>406</v>
      </c>
    </row>
    <row r="746" spans="2:7" ht="28.8" x14ac:dyDescent="0.3">
      <c r="B746" s="173">
        <v>298624</v>
      </c>
      <c r="C746" s="181" t="str">
        <f>_xlfn.XLOOKUP(B746,PLANEAMIENTO!A:A,PLANEAMIENTO!C:C)</f>
        <v>CILINDRO DE SIDESHIFT</v>
      </c>
      <c r="D746" s="178">
        <f>_xlfn.XLOOKUP(B746,PLANEAMIENTO!A:A,PLANEAMIENTO!D:D)</f>
        <v>24</v>
      </c>
      <c r="E746" s="173" t="s">
        <v>425</v>
      </c>
      <c r="F746" s="173" t="s">
        <v>413</v>
      </c>
      <c r="G746" s="173" t="s">
        <v>406</v>
      </c>
    </row>
    <row r="747" spans="2:7" ht="28.8" x14ac:dyDescent="0.3">
      <c r="B747" s="173">
        <v>298724</v>
      </c>
      <c r="C747" s="181" t="str">
        <f>_xlfn.XLOOKUP(B747,PLANEAMIENTO!A:A,PLANEAMIENTO!C:C)</f>
        <v>CILINDRO DE LEVANTE DE RIPPER</v>
      </c>
      <c r="D747" s="178" t="str">
        <f>_xlfn.XLOOKUP(B747,PLANEAMIENTO!A:A,PLANEAMIENTO!D:D)</f>
        <v>24M</v>
      </c>
      <c r="E747" s="173" t="s">
        <v>425</v>
      </c>
      <c r="F747" s="173" t="s">
        <v>413</v>
      </c>
      <c r="G747" s="173" t="s">
        <v>406</v>
      </c>
    </row>
    <row r="748" spans="2:7" ht="28.8" x14ac:dyDescent="0.3">
      <c r="B748" s="173">
        <v>298824</v>
      </c>
      <c r="C748" s="181" t="str">
        <f>_xlfn.XLOOKUP(B748,PLANEAMIENTO!A:A,PLANEAMIENTO!C:C)</f>
        <v>CILINDRO DE LEVANTE DE BULLDOZER</v>
      </c>
      <c r="D748" s="178" t="str">
        <f>_xlfn.XLOOKUP(B748,PLANEAMIENTO!A:A,PLANEAMIENTO!D:D)</f>
        <v>D11T</v>
      </c>
      <c r="E748" s="173" t="s">
        <v>425</v>
      </c>
      <c r="F748" s="173" t="s">
        <v>413</v>
      </c>
      <c r="G748" s="173" t="s">
        <v>406</v>
      </c>
    </row>
    <row r="749" spans="2:7" ht="28.8" x14ac:dyDescent="0.3">
      <c r="B749" s="173">
        <v>299224</v>
      </c>
      <c r="C749" s="181" t="str">
        <f>_xlfn.XLOOKUP(B749,PLANEAMIENTO!A:A,PLANEAMIENTO!C:C)</f>
        <v>CILINDRO DE DIRECCION</v>
      </c>
      <c r="D749" s="178" t="str">
        <f>_xlfn.XLOOKUP(B749,PLANEAMIENTO!A:A,PLANEAMIENTO!D:D)</f>
        <v>930E-4SE</v>
      </c>
      <c r="E749" s="173" t="s">
        <v>663</v>
      </c>
      <c r="F749" s="173" t="s">
        <v>413</v>
      </c>
      <c r="G749" s="173" t="s">
        <v>657</v>
      </c>
    </row>
    <row r="750" spans="2:7" ht="28.8" x14ac:dyDescent="0.3">
      <c r="B750" s="173">
        <v>300824</v>
      </c>
      <c r="C750" s="181" t="str">
        <f>_xlfn.XLOOKUP(B750,PLANEAMIENTO!A:A,PLANEAMIENTO!C:C)</f>
        <v>CILINDRO DE LEVANTE DE BULLDOZER</v>
      </c>
      <c r="D750" s="178" t="str">
        <f>_xlfn.XLOOKUP(B750,PLANEAMIENTO!A:A,PLANEAMIENTO!D:D)</f>
        <v>D11T</v>
      </c>
      <c r="E750" s="173" t="s">
        <v>425</v>
      </c>
      <c r="F750" s="173" t="s">
        <v>413</v>
      </c>
      <c r="G750" s="173" t="s">
        <v>522</v>
      </c>
    </row>
    <row r="751" spans="2:7" ht="28.8" x14ac:dyDescent="0.3">
      <c r="B751" s="173">
        <v>301724</v>
      </c>
      <c r="C751" s="181" t="str">
        <f>_xlfn.XLOOKUP(B751,PLANEAMIENTO!A:A,PLANEAMIENTO!C:C)</f>
        <v>CILINDRO DE DIRECCION</v>
      </c>
      <c r="D751" s="178" t="str">
        <f>_xlfn.XLOOKUP(B751,PLANEAMIENTO!A:A,PLANEAMIENTO!D:D)</f>
        <v>980E</v>
      </c>
      <c r="E751" s="173" t="s">
        <v>409</v>
      </c>
      <c r="F751" s="173" t="s">
        <v>413</v>
      </c>
      <c r="G751" s="173" t="s">
        <v>406</v>
      </c>
    </row>
    <row r="752" spans="2:7" ht="28.8" x14ac:dyDescent="0.3">
      <c r="B752" s="173">
        <v>302424</v>
      </c>
      <c r="C752" s="181" t="str">
        <f>_xlfn.XLOOKUP(B752,PLANEAMIENTO!A:A,PLANEAMIENTO!C:C)</f>
        <v>CILINDRO DE DIRECCION</v>
      </c>
      <c r="D752" s="178" t="str">
        <f>_xlfn.XLOOKUP(B752,PLANEAMIENTO!A:A,PLANEAMIENTO!D:D)</f>
        <v>797F</v>
      </c>
      <c r="E752" s="173" t="s">
        <v>409</v>
      </c>
      <c r="F752" s="173" t="s">
        <v>413</v>
      </c>
      <c r="G752" s="173" t="s">
        <v>406</v>
      </c>
    </row>
    <row r="753" spans="2:7" ht="28.8" x14ac:dyDescent="0.3">
      <c r="B753" s="170">
        <v>0</v>
      </c>
      <c r="C753" s="180" t="s">
        <v>12</v>
      </c>
      <c r="D753" s="177" t="s">
        <v>13</v>
      </c>
      <c r="E753" s="170" t="s">
        <v>422</v>
      </c>
      <c r="F753" s="170" t="s">
        <v>423</v>
      </c>
      <c r="G753" s="170" t="s">
        <v>664</v>
      </c>
    </row>
    <row r="754" spans="2:7" ht="28.8" x14ac:dyDescent="0.3">
      <c r="B754" s="173">
        <v>294124</v>
      </c>
      <c r="C754" s="181" t="str">
        <f>_xlfn.XLOOKUP(B754,PLANEAMIENTO!A:A,PLANEAMIENTO!C:C)</f>
        <v>CILINDRO DE LEVANTE DE BULLDOZER</v>
      </c>
      <c r="D754" s="178">
        <f>_xlfn.XLOOKUP(B754,PLANEAMIENTO!A:A,PLANEAMIENTO!D:D)</f>
        <v>844</v>
      </c>
      <c r="E754" s="173" t="s">
        <v>665</v>
      </c>
      <c r="F754" s="173" t="s">
        <v>423</v>
      </c>
      <c r="G754" s="173" t="s">
        <v>479</v>
      </c>
    </row>
    <row r="755" spans="2:7" ht="28.8" x14ac:dyDescent="0.3">
      <c r="B755" s="173">
        <v>291524</v>
      </c>
      <c r="C755" s="181" t="str">
        <f>_xlfn.XLOOKUP(B755,PLANEAMIENTO!A:A,PLANEAMIENTO!C:C)</f>
        <v>CILINDRO DE INCLINACION DE BULLDOZER</v>
      </c>
      <c r="D755" s="178" t="str">
        <f>_xlfn.XLOOKUP(B755,PLANEAMIENTO!A:A,PLANEAMIENTO!D:D)</f>
        <v>844H</v>
      </c>
      <c r="E755" s="173" t="s">
        <v>666</v>
      </c>
      <c r="F755" s="173" t="s">
        <v>423</v>
      </c>
      <c r="G755" s="173" t="s">
        <v>493</v>
      </c>
    </row>
    <row r="756" spans="2:7" ht="28.8" x14ac:dyDescent="0.3">
      <c r="B756" s="173">
        <v>293524</v>
      </c>
      <c r="C756" s="181" t="str">
        <f>_xlfn.XLOOKUP(B756,PLANEAMIENTO!A:A,PLANEAMIENTO!C:C)</f>
        <v>CILINDRO DE INCLINACION DE BULLDOZER</v>
      </c>
      <c r="D756" s="178" t="str">
        <f>_xlfn.XLOOKUP(B756,PLANEAMIENTO!A:A,PLANEAMIENTO!D:D)</f>
        <v>D11T</v>
      </c>
      <c r="E756" s="173" t="s">
        <v>666</v>
      </c>
      <c r="F756" s="173" t="s">
        <v>423</v>
      </c>
      <c r="G756" s="173" t="s">
        <v>493</v>
      </c>
    </row>
    <row r="757" spans="2:7" ht="28.8" x14ac:dyDescent="0.3">
      <c r="B757" s="173">
        <v>293624</v>
      </c>
      <c r="C757" s="181" t="str">
        <f>_xlfn.XLOOKUP(B757,PLANEAMIENTO!A:A,PLANEAMIENTO!C:C)</f>
        <v>CILINDRO DE INCLINACION DE BULLDOZER</v>
      </c>
      <c r="D757" s="178" t="str">
        <f>_xlfn.XLOOKUP(B757,PLANEAMIENTO!A:A,PLANEAMIENTO!D:D)</f>
        <v>D475</v>
      </c>
      <c r="E757" s="173" t="s">
        <v>666</v>
      </c>
      <c r="F757" s="173" t="s">
        <v>423</v>
      </c>
      <c r="G757" s="173" t="s">
        <v>493</v>
      </c>
    </row>
    <row r="758" spans="2:7" ht="28.8" x14ac:dyDescent="0.3">
      <c r="B758" s="173">
        <v>295124</v>
      </c>
      <c r="C758" s="181" t="str">
        <f>_xlfn.XLOOKUP(B758,PLANEAMIENTO!A:A,PLANEAMIENTO!C:C)</f>
        <v>CILINDRO DE INCLINACION DE BULLDOZER</v>
      </c>
      <c r="D758" s="178" t="str">
        <f>_xlfn.XLOOKUP(B758,PLANEAMIENTO!A:A,PLANEAMIENTO!D:D)</f>
        <v>D11T</v>
      </c>
      <c r="E758" s="173" t="s">
        <v>477</v>
      </c>
      <c r="F758" s="173" t="s">
        <v>423</v>
      </c>
      <c r="G758" s="173" t="s">
        <v>407</v>
      </c>
    </row>
    <row r="759" spans="2:7" ht="28.8" x14ac:dyDescent="0.3">
      <c r="B759" s="173">
        <v>295324</v>
      </c>
      <c r="C759" s="181" t="str">
        <f>_xlfn.XLOOKUP(B759,PLANEAMIENTO!A:A,PLANEAMIENTO!C:C)</f>
        <v>CILINDRO DE DIRECCION</v>
      </c>
      <c r="D759" s="178">
        <f>_xlfn.XLOOKUP(B759,PLANEAMIENTO!A:A,PLANEAMIENTO!D:D)</f>
        <v>24</v>
      </c>
      <c r="E759" s="173" t="s">
        <v>667</v>
      </c>
      <c r="F759" s="173" t="s">
        <v>423</v>
      </c>
      <c r="G759" s="173" t="s">
        <v>493</v>
      </c>
    </row>
    <row r="760" spans="2:7" ht="28.8" x14ac:dyDescent="0.3">
      <c r="B760" s="173">
        <v>297224</v>
      </c>
      <c r="C760" s="181" t="str">
        <f>_xlfn.XLOOKUP(B760,PLANEAMIENTO!A:A,PLANEAMIENTO!C:C)</f>
        <v>CILINDRO DE LEVANTE DE RIPPER</v>
      </c>
      <c r="D760" s="178" t="str">
        <f>_xlfn.XLOOKUP(B760,PLANEAMIENTO!A:A,PLANEAMIENTO!D:D)</f>
        <v>24M</v>
      </c>
      <c r="E760" s="173" t="s">
        <v>667</v>
      </c>
      <c r="F760" s="173" t="s">
        <v>423</v>
      </c>
      <c r="G760" s="173" t="s">
        <v>493</v>
      </c>
    </row>
    <row r="761" spans="2:7" ht="28.8" x14ac:dyDescent="0.3">
      <c r="B761" s="173">
        <v>298724</v>
      </c>
      <c r="C761" s="181" t="str">
        <f>_xlfn.XLOOKUP(B761,PLANEAMIENTO!A:A,PLANEAMIENTO!C:C)</f>
        <v>CILINDRO DE LEVANTE DE RIPPER</v>
      </c>
      <c r="D761" s="178" t="str">
        <f>_xlfn.XLOOKUP(B761,PLANEAMIENTO!A:A,PLANEAMIENTO!D:D)</f>
        <v>24M</v>
      </c>
      <c r="E761" s="173" t="s">
        <v>667</v>
      </c>
      <c r="F761" s="173" t="s">
        <v>423</v>
      </c>
      <c r="G761" s="173" t="s">
        <v>493</v>
      </c>
    </row>
    <row r="762" spans="2:7" x14ac:dyDescent="0.3">
      <c r="B762" s="173">
        <v>295324</v>
      </c>
      <c r="C762" s="181" t="str">
        <f>_xlfn.XLOOKUP(B762,PLANEAMIENTO!A:A,PLANEAMIENTO!C:C)</f>
        <v>CILINDRO DE DIRECCION</v>
      </c>
      <c r="D762" s="178">
        <f>_xlfn.XLOOKUP(B762,PLANEAMIENTO!A:A,PLANEAMIENTO!D:D)</f>
        <v>24</v>
      </c>
      <c r="E762" s="173" t="s">
        <v>477</v>
      </c>
      <c r="F762" s="173" t="s">
        <v>423</v>
      </c>
      <c r="G762" s="173" t="s">
        <v>435</v>
      </c>
    </row>
    <row r="763" spans="2:7" x14ac:dyDescent="0.3">
      <c r="B763" s="173">
        <v>297224</v>
      </c>
      <c r="C763" s="181" t="str">
        <f>_xlfn.XLOOKUP(B763,PLANEAMIENTO!A:A,PLANEAMIENTO!C:C)</f>
        <v>CILINDRO DE LEVANTE DE RIPPER</v>
      </c>
      <c r="D763" s="178" t="str">
        <f>_xlfn.XLOOKUP(B763,PLANEAMIENTO!A:A,PLANEAMIENTO!D:D)</f>
        <v>24M</v>
      </c>
      <c r="E763" s="173" t="s">
        <v>477</v>
      </c>
      <c r="F763" s="173" t="s">
        <v>423</v>
      </c>
      <c r="G763" s="173" t="s">
        <v>435</v>
      </c>
    </row>
    <row r="764" spans="2:7" x14ac:dyDescent="0.3">
      <c r="B764" s="173">
        <v>298724</v>
      </c>
      <c r="C764" s="181" t="str">
        <f>_xlfn.XLOOKUP(B764,PLANEAMIENTO!A:A,PLANEAMIENTO!C:C)</f>
        <v>CILINDRO DE LEVANTE DE RIPPER</v>
      </c>
      <c r="D764" s="178" t="str">
        <f>_xlfn.XLOOKUP(B764,PLANEAMIENTO!A:A,PLANEAMIENTO!D:D)</f>
        <v>24M</v>
      </c>
      <c r="E764" s="173" t="s">
        <v>477</v>
      </c>
      <c r="F764" s="173" t="s">
        <v>423</v>
      </c>
      <c r="G764" s="173" t="s">
        <v>435</v>
      </c>
    </row>
    <row r="765" spans="2:7" x14ac:dyDescent="0.3">
      <c r="B765" s="173">
        <v>298624</v>
      </c>
      <c r="C765" s="181" t="str">
        <f>_xlfn.XLOOKUP(B765,PLANEAMIENTO!A:A,PLANEAMIENTO!C:C)</f>
        <v>CILINDRO DE SIDESHIFT</v>
      </c>
      <c r="D765" s="178">
        <f>_xlfn.XLOOKUP(B765,PLANEAMIENTO!A:A,PLANEAMIENTO!D:D)</f>
        <v>24</v>
      </c>
      <c r="E765" s="173" t="s">
        <v>477</v>
      </c>
      <c r="F765" s="173" t="s">
        <v>423</v>
      </c>
      <c r="G765" s="173" t="s">
        <v>435</v>
      </c>
    </row>
    <row r="766" spans="2:7" x14ac:dyDescent="0.3">
      <c r="B766" s="173">
        <v>298724</v>
      </c>
      <c r="C766" s="181" t="str">
        <f>_xlfn.XLOOKUP(B766,PLANEAMIENTO!A:A,PLANEAMIENTO!C:C)</f>
        <v>CILINDRO DE LEVANTE DE RIPPER</v>
      </c>
      <c r="D766" s="178" t="str">
        <f>_xlfn.XLOOKUP(B766,PLANEAMIENTO!A:A,PLANEAMIENTO!D:D)</f>
        <v>24M</v>
      </c>
      <c r="E766" s="173" t="s">
        <v>477</v>
      </c>
      <c r="F766" s="173" t="s">
        <v>423</v>
      </c>
      <c r="G766" s="173" t="s">
        <v>458</v>
      </c>
    </row>
    <row r="767" spans="2:7" ht="28.8" x14ac:dyDescent="0.3">
      <c r="B767" s="173">
        <v>298824</v>
      </c>
      <c r="C767" s="181" t="str">
        <f>_xlfn.XLOOKUP(B767,PLANEAMIENTO!A:A,PLANEAMIENTO!C:C)</f>
        <v>CILINDRO DE LEVANTE DE BULLDOZER</v>
      </c>
      <c r="D767" s="178" t="str">
        <f>_xlfn.XLOOKUP(B767,PLANEAMIENTO!A:A,PLANEAMIENTO!D:D)</f>
        <v>D11T</v>
      </c>
      <c r="E767" s="173" t="s">
        <v>477</v>
      </c>
      <c r="F767" s="173" t="s">
        <v>423</v>
      </c>
      <c r="G767" s="173" t="s">
        <v>458</v>
      </c>
    </row>
    <row r="768" spans="2:7" x14ac:dyDescent="0.3">
      <c r="B768" s="173">
        <v>0</v>
      </c>
      <c r="C768" s="181" t="e">
        <f>_xlfn.XLOOKUP(B768,PLANEAMIENTO!A:A,PLANEAMIENTO!C:C)</f>
        <v>#N/A</v>
      </c>
      <c r="D768" s="178" t="e">
        <f>_xlfn.XLOOKUP(B768,PLANEAMIENTO!A:A,PLANEAMIENTO!D:D)</f>
        <v>#N/A</v>
      </c>
      <c r="E768" s="173" t="s">
        <v>498</v>
      </c>
      <c r="F768" s="172"/>
      <c r="G768" s="173" t="s">
        <v>458</v>
      </c>
    </row>
    <row r="769" spans="2:7" x14ac:dyDescent="0.3">
      <c r="B769" s="173">
        <v>292124</v>
      </c>
      <c r="C769" s="181" t="str">
        <f>_xlfn.XLOOKUP(B769,PLANEAMIENTO!A:A,PLANEAMIENTO!C:C)</f>
        <v>CILINDRO DE LEVANTE DE RIPPER</v>
      </c>
      <c r="D769" s="178">
        <f>_xlfn.XLOOKUP(B769,PLANEAMIENTO!A:A,PLANEAMIENTO!D:D)</f>
        <v>24</v>
      </c>
      <c r="E769" s="173" t="s">
        <v>668</v>
      </c>
      <c r="F769" s="173" t="s">
        <v>423</v>
      </c>
      <c r="G769" s="173" t="s">
        <v>479</v>
      </c>
    </row>
    <row r="770" spans="2:7" ht="28.8" x14ac:dyDescent="0.3">
      <c r="B770" s="170">
        <v>0</v>
      </c>
      <c r="C770" s="180" t="s">
        <v>12</v>
      </c>
      <c r="D770" s="177" t="s">
        <v>13</v>
      </c>
      <c r="E770" s="170" t="s">
        <v>485</v>
      </c>
      <c r="F770" s="170" t="s">
        <v>486</v>
      </c>
      <c r="G770" s="170" t="s">
        <v>639</v>
      </c>
    </row>
    <row r="771" spans="2:7" x14ac:dyDescent="0.3">
      <c r="B771" s="173">
        <v>0</v>
      </c>
      <c r="E771" s="173" t="s">
        <v>498</v>
      </c>
      <c r="F771" s="172"/>
      <c r="G771" s="173" t="s">
        <v>458</v>
      </c>
    </row>
    <row r="772" spans="2:7" x14ac:dyDescent="0.3">
      <c r="B772" s="173">
        <v>0</v>
      </c>
      <c r="E772" s="173" t="s">
        <v>498</v>
      </c>
      <c r="F772" s="172"/>
      <c r="G772" s="173" t="s">
        <v>458</v>
      </c>
    </row>
    <row r="773" spans="2:7" ht="28.8" x14ac:dyDescent="0.3">
      <c r="B773" s="170">
        <v>0</v>
      </c>
      <c r="C773" s="180" t="s">
        <v>12</v>
      </c>
      <c r="D773" s="177" t="s">
        <v>13</v>
      </c>
      <c r="E773" s="170" t="s">
        <v>428</v>
      </c>
      <c r="F773" s="170" t="s">
        <v>432</v>
      </c>
      <c r="G773" s="170" t="s">
        <v>669</v>
      </c>
    </row>
    <row r="774" spans="2:7" ht="28.8" x14ac:dyDescent="0.3">
      <c r="B774" s="173">
        <v>285724</v>
      </c>
      <c r="C774" s="181" t="str">
        <f>_xlfn.XLOOKUP(B774,PLANEAMIENTO!A:A,PLANEAMIENTO!C:C)</f>
        <v xml:space="preserve">CILINDRO DE LEVANTE </v>
      </c>
      <c r="D774" s="178" t="str">
        <f>_xlfn.XLOOKUP(B774,PLANEAMIENTO!A:A,PLANEAMIENTO!D:D)</f>
        <v>994F</v>
      </c>
      <c r="E774" s="173" t="s">
        <v>670</v>
      </c>
      <c r="F774" s="173" t="s">
        <v>432</v>
      </c>
      <c r="G774" s="173" t="s">
        <v>671</v>
      </c>
    </row>
    <row r="775" spans="2:7" ht="28.8" x14ac:dyDescent="0.3">
      <c r="B775" s="173">
        <v>291524</v>
      </c>
      <c r="C775" s="181" t="str">
        <f>_xlfn.XLOOKUP(B775,PLANEAMIENTO!A:A,PLANEAMIENTO!C:C)</f>
        <v>CILINDRO DE INCLINACION DE BULLDOZER</v>
      </c>
      <c r="D775" s="178" t="str">
        <f>_xlfn.XLOOKUP(B775,PLANEAMIENTO!A:A,PLANEAMIENTO!D:D)</f>
        <v>844H</v>
      </c>
      <c r="E775" s="173" t="s">
        <v>672</v>
      </c>
      <c r="F775" s="173" t="s">
        <v>432</v>
      </c>
      <c r="G775" s="173" t="s">
        <v>426</v>
      </c>
    </row>
    <row r="776" spans="2:7" ht="28.8" x14ac:dyDescent="0.3">
      <c r="B776" s="173">
        <v>293624</v>
      </c>
      <c r="C776" s="181" t="str">
        <f>_xlfn.XLOOKUP(B776,PLANEAMIENTO!A:A,PLANEAMIENTO!C:C)</f>
        <v>CILINDRO DE INCLINACION DE BULLDOZER</v>
      </c>
      <c r="D776" s="178" t="str">
        <f>_xlfn.XLOOKUP(B776,PLANEAMIENTO!A:A,PLANEAMIENTO!D:D)</f>
        <v>D475</v>
      </c>
      <c r="E776" s="173" t="s">
        <v>673</v>
      </c>
      <c r="F776" s="173" t="s">
        <v>432</v>
      </c>
      <c r="G776" s="173" t="s">
        <v>421</v>
      </c>
    </row>
    <row r="777" spans="2:7" ht="28.8" x14ac:dyDescent="0.3">
      <c r="B777" s="173">
        <v>293524</v>
      </c>
      <c r="C777" s="181" t="str">
        <f>_xlfn.XLOOKUP(B777,PLANEAMIENTO!A:A,PLANEAMIENTO!C:C)</f>
        <v>CILINDRO DE INCLINACION DE BULLDOZER</v>
      </c>
      <c r="D777" s="178" t="str">
        <f>_xlfn.XLOOKUP(B777,PLANEAMIENTO!A:A,PLANEAMIENTO!D:D)</f>
        <v>D11T</v>
      </c>
      <c r="E777" s="173" t="s">
        <v>533</v>
      </c>
      <c r="F777" s="173" t="s">
        <v>432</v>
      </c>
      <c r="G777" s="173" t="s">
        <v>471</v>
      </c>
    </row>
    <row r="778" spans="2:7" ht="28.8" x14ac:dyDescent="0.3">
      <c r="B778" s="173">
        <v>293524</v>
      </c>
      <c r="C778" s="181" t="str">
        <f>_xlfn.XLOOKUP(B778,PLANEAMIENTO!A:A,PLANEAMIENTO!C:C)</f>
        <v>CILINDRO DE INCLINACION DE BULLDOZER</v>
      </c>
      <c r="D778" s="178" t="str">
        <f>_xlfn.XLOOKUP(B778,PLANEAMIENTO!A:A,PLANEAMIENTO!D:D)</f>
        <v>D11T</v>
      </c>
      <c r="E778" s="173" t="s">
        <v>674</v>
      </c>
      <c r="F778" s="173" t="s">
        <v>432</v>
      </c>
      <c r="G778" s="173" t="s">
        <v>479</v>
      </c>
    </row>
    <row r="779" spans="2:7" ht="28.8" x14ac:dyDescent="0.3">
      <c r="B779" s="173">
        <v>292924</v>
      </c>
      <c r="C779" s="181" t="str">
        <f>_xlfn.XLOOKUP(B779,PLANEAMIENTO!A:A,PLANEAMIENTO!C:C)</f>
        <v>CILINDRO DE STICK</v>
      </c>
      <c r="D779" s="178" t="str">
        <f>_xlfn.XLOOKUP(B779,PLANEAMIENTO!A:A,PLANEAMIENTO!D:D)</f>
        <v>390FL</v>
      </c>
      <c r="E779" s="173" t="s">
        <v>533</v>
      </c>
      <c r="F779" s="173" t="s">
        <v>432</v>
      </c>
      <c r="G779" s="173" t="s">
        <v>421</v>
      </c>
    </row>
    <row r="780" spans="2:7" ht="28.8" x14ac:dyDescent="0.3">
      <c r="B780" s="173">
        <v>292124</v>
      </c>
      <c r="C780" s="181" t="str">
        <f>_xlfn.XLOOKUP(B780,PLANEAMIENTO!A:A,PLANEAMIENTO!C:C)</f>
        <v>CILINDRO DE LEVANTE DE RIPPER</v>
      </c>
      <c r="D780" s="178">
        <f>_xlfn.XLOOKUP(B780,PLANEAMIENTO!A:A,PLANEAMIENTO!D:D)</f>
        <v>24</v>
      </c>
      <c r="E780" s="173" t="s">
        <v>675</v>
      </c>
      <c r="F780" s="173" t="s">
        <v>432</v>
      </c>
      <c r="G780" s="173" t="s">
        <v>479</v>
      </c>
    </row>
    <row r="781" spans="2:7" ht="28.8" x14ac:dyDescent="0.3">
      <c r="B781" s="170">
        <v>0</v>
      </c>
      <c r="C781" s="180" t="s">
        <v>12</v>
      </c>
      <c r="D781" s="177" t="s">
        <v>13</v>
      </c>
      <c r="E781" s="170" t="s">
        <v>642</v>
      </c>
      <c r="F781" s="170" t="s">
        <v>442</v>
      </c>
      <c r="G781" s="170" t="s">
        <v>676</v>
      </c>
    </row>
    <row r="782" spans="2:7" ht="28.8" x14ac:dyDescent="0.3">
      <c r="B782" s="173">
        <v>0</v>
      </c>
      <c r="E782" s="173" t="s">
        <v>446</v>
      </c>
      <c r="F782" s="173" t="s">
        <v>442</v>
      </c>
      <c r="G782" s="173" t="s">
        <v>426</v>
      </c>
    </row>
    <row r="783" spans="2:7" ht="28.8" x14ac:dyDescent="0.3">
      <c r="B783" s="173">
        <v>293924</v>
      </c>
      <c r="C783" s="181" t="str">
        <f>_xlfn.XLOOKUP(B783,PLANEAMIENTO!A:A,PLANEAMIENTO!C:C)</f>
        <v>CILINDRO DE LEVANTE DE BULLDOZER</v>
      </c>
      <c r="D783" s="178" t="str">
        <f>_xlfn.XLOOKUP(B783,PLANEAMIENTO!A:A,PLANEAMIENTO!D:D)</f>
        <v>844K</v>
      </c>
      <c r="E783" s="173" t="s">
        <v>677</v>
      </c>
      <c r="F783" s="173" t="s">
        <v>442</v>
      </c>
      <c r="G783" s="173" t="s">
        <v>493</v>
      </c>
    </row>
    <row r="784" spans="2:7" ht="28.8" x14ac:dyDescent="0.3">
      <c r="B784" s="173">
        <v>294124</v>
      </c>
      <c r="C784" s="181" t="str">
        <f>_xlfn.XLOOKUP(B784,PLANEAMIENTO!A:A,PLANEAMIENTO!C:C)</f>
        <v>CILINDRO DE LEVANTE DE BULLDOZER</v>
      </c>
      <c r="D784" s="178">
        <f>_xlfn.XLOOKUP(B784,PLANEAMIENTO!A:A,PLANEAMIENTO!D:D)</f>
        <v>844</v>
      </c>
      <c r="E784" s="173" t="s">
        <v>677</v>
      </c>
      <c r="F784" s="173" t="s">
        <v>442</v>
      </c>
      <c r="G784" s="173" t="s">
        <v>493</v>
      </c>
    </row>
    <row r="785" spans="2:7" ht="28.8" x14ac:dyDescent="0.3">
      <c r="B785" s="173">
        <v>299324</v>
      </c>
      <c r="C785" s="181" t="str">
        <f>_xlfn.XLOOKUP(B785,PLANEAMIENTO!A:A,PLANEAMIENTO!C:C)</f>
        <v>CILINDRO DE DIRECCION</v>
      </c>
      <c r="D785" s="178" t="str">
        <f>_xlfn.XLOOKUP(B785,PLANEAMIENTO!A:A,PLANEAMIENTO!D:D)</f>
        <v>844K</v>
      </c>
      <c r="E785" s="173" t="s">
        <v>678</v>
      </c>
      <c r="F785" s="173" t="s">
        <v>442</v>
      </c>
      <c r="G785" s="173" t="s">
        <v>444</v>
      </c>
    </row>
    <row r="786" spans="2:7" ht="28.8" x14ac:dyDescent="0.3">
      <c r="B786" s="173">
        <v>296524</v>
      </c>
      <c r="C786" s="181" t="str">
        <f>_xlfn.XLOOKUP(B786,PLANEAMIENTO!A:A,PLANEAMIENTO!C:C)</f>
        <v>CILINDRO DE HYD</v>
      </c>
      <c r="D786" s="178" t="str">
        <f>_xlfn.XLOOKUP(B786,PLANEAMIENTO!A:A,PLANEAMIENTO!D:D)</f>
        <v>988K</v>
      </c>
      <c r="E786" s="173" t="s">
        <v>431</v>
      </c>
      <c r="F786" s="173" t="s">
        <v>442</v>
      </c>
      <c r="G786" s="173" t="s">
        <v>493</v>
      </c>
    </row>
    <row r="787" spans="2:7" ht="28.8" x14ac:dyDescent="0.3">
      <c r="B787" s="173">
        <v>289724</v>
      </c>
      <c r="C787" s="181" t="str">
        <f>_xlfn.XLOOKUP(B787,PLANEAMIENTO!A:A,PLANEAMIENTO!C:C)</f>
        <v>CILINDRO DE STICK</v>
      </c>
      <c r="D787" s="178" t="str">
        <f>_xlfn.XLOOKUP(B787,PLANEAMIENTO!A:A,PLANEAMIENTO!D:D)</f>
        <v>390DL</v>
      </c>
      <c r="E787" s="173" t="s">
        <v>431</v>
      </c>
      <c r="F787" s="173" t="s">
        <v>442</v>
      </c>
      <c r="G787" s="173" t="s">
        <v>471</v>
      </c>
    </row>
    <row r="788" spans="2:7" ht="28.8" x14ac:dyDescent="0.3">
      <c r="B788" s="173">
        <v>297324</v>
      </c>
      <c r="C788" s="181" t="str">
        <f>_xlfn.XLOOKUP(B788,PLANEAMIENTO!A:A,PLANEAMIENTO!C:C)</f>
        <v>CILINDRO DE BUCKET</v>
      </c>
      <c r="D788" s="178" t="str">
        <f>_xlfn.XLOOKUP(B788,PLANEAMIENTO!A:A,PLANEAMIENTO!D:D)</f>
        <v>390DL</v>
      </c>
      <c r="E788" s="173" t="s">
        <v>679</v>
      </c>
      <c r="F788" s="173" t="s">
        <v>442</v>
      </c>
      <c r="G788" s="173" t="s">
        <v>426</v>
      </c>
    </row>
    <row r="789" spans="2:7" ht="28.8" x14ac:dyDescent="0.3">
      <c r="B789" s="173">
        <v>297324</v>
      </c>
      <c r="C789" s="181" t="str">
        <f>_xlfn.XLOOKUP(B789,PLANEAMIENTO!A:A,PLANEAMIENTO!C:C)</f>
        <v>CILINDRO DE BUCKET</v>
      </c>
      <c r="D789" s="178" t="str">
        <f>_xlfn.XLOOKUP(B789,PLANEAMIENTO!A:A,PLANEAMIENTO!D:D)</f>
        <v>390DL</v>
      </c>
      <c r="E789" s="173" t="s">
        <v>680</v>
      </c>
      <c r="F789" s="173" t="s">
        <v>442</v>
      </c>
      <c r="G789" s="173" t="s">
        <v>426</v>
      </c>
    </row>
    <row r="790" spans="2:7" ht="28.8" x14ac:dyDescent="0.3">
      <c r="B790" s="173">
        <v>289724</v>
      </c>
      <c r="C790" s="181" t="str">
        <f>_xlfn.XLOOKUP(B790,PLANEAMIENTO!A:A,PLANEAMIENTO!C:C)</f>
        <v>CILINDRO DE STICK</v>
      </c>
      <c r="D790" s="178" t="str">
        <f>_xlfn.XLOOKUP(B790,PLANEAMIENTO!A:A,PLANEAMIENTO!D:D)</f>
        <v>390DL</v>
      </c>
      <c r="E790" s="173" t="s">
        <v>679</v>
      </c>
      <c r="F790" s="173" t="s">
        <v>442</v>
      </c>
      <c r="G790" s="173" t="s">
        <v>426</v>
      </c>
    </row>
    <row r="791" spans="2:7" ht="28.8" x14ac:dyDescent="0.3">
      <c r="B791" s="173">
        <v>292924</v>
      </c>
      <c r="C791" s="181" t="str">
        <f>_xlfn.XLOOKUP(B791,PLANEAMIENTO!A:A,PLANEAMIENTO!C:C)</f>
        <v>CILINDRO DE STICK</v>
      </c>
      <c r="D791" s="178" t="str">
        <f>_xlfn.XLOOKUP(B791,PLANEAMIENTO!A:A,PLANEAMIENTO!D:D)</f>
        <v>390FL</v>
      </c>
      <c r="E791" s="173" t="s">
        <v>679</v>
      </c>
      <c r="F791" s="173" t="s">
        <v>442</v>
      </c>
      <c r="G791" s="173" t="s">
        <v>426</v>
      </c>
    </row>
    <row r="792" spans="2:7" ht="28.8" x14ac:dyDescent="0.3">
      <c r="B792" s="173">
        <v>292124</v>
      </c>
      <c r="C792" s="181" t="str">
        <f>_xlfn.XLOOKUP(B792,PLANEAMIENTO!A:A,PLANEAMIENTO!C:C)</f>
        <v>CILINDRO DE LEVANTE DE RIPPER</v>
      </c>
      <c r="D792" s="178">
        <f>_xlfn.XLOOKUP(B792,PLANEAMIENTO!A:A,PLANEAMIENTO!D:D)</f>
        <v>24</v>
      </c>
      <c r="E792" s="173" t="s">
        <v>681</v>
      </c>
      <c r="F792" s="173" t="s">
        <v>442</v>
      </c>
      <c r="G792" s="173" t="s">
        <v>471</v>
      </c>
    </row>
    <row r="793" spans="2:7" ht="28.8" x14ac:dyDescent="0.3">
      <c r="B793" s="173">
        <v>292124</v>
      </c>
      <c r="C793" s="181" t="str">
        <f>_xlfn.XLOOKUP(B793,PLANEAMIENTO!A:A,PLANEAMIENTO!C:C)</f>
        <v>CILINDRO DE LEVANTE DE RIPPER</v>
      </c>
      <c r="D793" s="178">
        <f>_xlfn.XLOOKUP(B793,PLANEAMIENTO!A:A,PLANEAMIENTO!D:D)</f>
        <v>24</v>
      </c>
      <c r="E793" s="173" t="s">
        <v>682</v>
      </c>
      <c r="F793" s="173" t="s">
        <v>442</v>
      </c>
      <c r="G793" s="173" t="s">
        <v>471</v>
      </c>
    </row>
    <row r="794" spans="2:7" ht="28.8" x14ac:dyDescent="0.3">
      <c r="B794" s="173">
        <v>302924</v>
      </c>
      <c r="C794" s="181" t="str">
        <f>_xlfn.XLOOKUP(B794,PLANEAMIENTO!A:A,PLANEAMIENTO!C:C)</f>
        <v>CILINDRO DE SUSPENSION POSTERIOR</v>
      </c>
      <c r="D794" s="178" t="str">
        <f>_xlfn.XLOOKUP(B794,PLANEAMIENTO!A:A,PLANEAMIENTO!D:D)</f>
        <v>930E-4SE</v>
      </c>
      <c r="E794" s="173" t="s">
        <v>449</v>
      </c>
      <c r="F794" s="173" t="s">
        <v>442</v>
      </c>
      <c r="G794" s="173" t="s">
        <v>421</v>
      </c>
    </row>
    <row r="795" spans="2:7" ht="28.8" x14ac:dyDescent="0.3">
      <c r="B795" s="170">
        <v>0</v>
      </c>
      <c r="C795" s="180" t="s">
        <v>12</v>
      </c>
      <c r="D795" s="177" t="s">
        <v>13</v>
      </c>
      <c r="E795" s="170" t="s">
        <v>451</v>
      </c>
      <c r="F795" s="170" t="s">
        <v>452</v>
      </c>
      <c r="G795" s="170" t="s">
        <v>683</v>
      </c>
    </row>
    <row r="796" spans="2:7" x14ac:dyDescent="0.3">
      <c r="B796" s="173">
        <v>0</v>
      </c>
      <c r="E796" s="173" t="s">
        <v>498</v>
      </c>
      <c r="F796" s="172"/>
      <c r="G796" s="173" t="s">
        <v>458</v>
      </c>
    </row>
    <row r="797" spans="2:7" ht="28.8" x14ac:dyDescent="0.3">
      <c r="B797" s="173">
        <v>295124</v>
      </c>
      <c r="C797" s="181" t="str">
        <f>_xlfn.XLOOKUP(B797,PLANEAMIENTO!A:A,PLANEAMIENTO!C:C)</f>
        <v>CILINDRO DE INCLINACION DE BULLDOZER</v>
      </c>
      <c r="D797" s="178" t="str">
        <f>_xlfn.XLOOKUP(B797,PLANEAMIENTO!A:A,PLANEAMIENTO!D:D)</f>
        <v>D11T</v>
      </c>
      <c r="E797" s="173" t="s">
        <v>454</v>
      </c>
      <c r="F797" s="173" t="s">
        <v>452</v>
      </c>
      <c r="G797" s="173" t="s">
        <v>479</v>
      </c>
    </row>
    <row r="798" spans="2:7" ht="28.8" x14ac:dyDescent="0.3">
      <c r="B798" s="173">
        <v>297324</v>
      </c>
      <c r="C798" s="181" t="str">
        <f>_xlfn.XLOOKUP(B798,PLANEAMIENTO!A:A,PLANEAMIENTO!C:C)</f>
        <v>CILINDRO DE BUCKET</v>
      </c>
      <c r="D798" s="178" t="str">
        <f>_xlfn.XLOOKUP(B798,PLANEAMIENTO!A:A,PLANEAMIENTO!D:D)</f>
        <v>390DL</v>
      </c>
      <c r="E798" s="173" t="s">
        <v>454</v>
      </c>
      <c r="F798" s="173" t="s">
        <v>452</v>
      </c>
      <c r="G798" s="173" t="s">
        <v>479</v>
      </c>
    </row>
    <row r="799" spans="2:7" ht="28.8" x14ac:dyDescent="0.3">
      <c r="B799" s="173">
        <v>293924</v>
      </c>
      <c r="C799" s="181" t="str">
        <f>_xlfn.XLOOKUP(B799,PLANEAMIENTO!A:A,PLANEAMIENTO!C:C)</f>
        <v>CILINDRO DE LEVANTE DE BULLDOZER</v>
      </c>
      <c r="D799" s="178" t="str">
        <f>_xlfn.XLOOKUP(B799,PLANEAMIENTO!A:A,PLANEAMIENTO!D:D)</f>
        <v>844K</v>
      </c>
      <c r="E799" s="173" t="s">
        <v>454</v>
      </c>
      <c r="F799" s="173" t="s">
        <v>452</v>
      </c>
      <c r="G799" s="173" t="s">
        <v>479</v>
      </c>
    </row>
    <row r="800" spans="2:7" ht="28.8" x14ac:dyDescent="0.3">
      <c r="B800" s="173">
        <v>294124</v>
      </c>
      <c r="C800" s="181" t="str">
        <f>_xlfn.XLOOKUP(B800,PLANEAMIENTO!A:A,PLANEAMIENTO!C:C)</f>
        <v>CILINDRO DE LEVANTE DE BULLDOZER</v>
      </c>
      <c r="D800" s="178">
        <f>_xlfn.XLOOKUP(B800,PLANEAMIENTO!A:A,PLANEAMIENTO!D:D)</f>
        <v>844</v>
      </c>
      <c r="E800" s="173" t="s">
        <v>454</v>
      </c>
      <c r="F800" s="173" t="s">
        <v>452</v>
      </c>
      <c r="G800" s="173" t="s">
        <v>479</v>
      </c>
    </row>
    <row r="801" spans="2:7" ht="28.8" x14ac:dyDescent="0.3">
      <c r="B801" s="173">
        <v>292924</v>
      </c>
      <c r="C801" s="181" t="str">
        <f>_xlfn.XLOOKUP(B801,PLANEAMIENTO!A:A,PLANEAMIENTO!C:C)</f>
        <v>CILINDRO DE STICK</v>
      </c>
      <c r="D801" s="178" t="str">
        <f>_xlfn.XLOOKUP(B801,PLANEAMIENTO!A:A,PLANEAMIENTO!D:D)</f>
        <v>390FL</v>
      </c>
      <c r="E801" s="173" t="s">
        <v>454</v>
      </c>
      <c r="F801" s="173" t="s">
        <v>452</v>
      </c>
      <c r="G801" s="173" t="s">
        <v>479</v>
      </c>
    </row>
    <row r="802" spans="2:7" ht="28.8" x14ac:dyDescent="0.3">
      <c r="B802" s="173">
        <v>289724</v>
      </c>
      <c r="C802" s="181" t="str">
        <f>_xlfn.XLOOKUP(B802,PLANEAMIENTO!A:A,PLANEAMIENTO!C:C)</f>
        <v>CILINDRO DE STICK</v>
      </c>
      <c r="D802" s="178" t="str">
        <f>_xlfn.XLOOKUP(B802,PLANEAMIENTO!A:A,PLANEAMIENTO!D:D)</f>
        <v>390DL</v>
      </c>
      <c r="E802" s="173" t="s">
        <v>454</v>
      </c>
      <c r="F802" s="173" t="s">
        <v>452</v>
      </c>
      <c r="G802" s="173" t="s">
        <v>479</v>
      </c>
    </row>
    <row r="803" spans="2:7" ht="28.8" x14ac:dyDescent="0.3">
      <c r="B803" s="173">
        <v>291524</v>
      </c>
      <c r="C803" s="181" t="str">
        <f>_xlfn.XLOOKUP(B803,PLANEAMIENTO!A:A,PLANEAMIENTO!C:C)</f>
        <v>CILINDRO DE INCLINACION DE BULLDOZER</v>
      </c>
      <c r="D803" s="178" t="str">
        <f>_xlfn.XLOOKUP(B803,PLANEAMIENTO!A:A,PLANEAMIENTO!D:D)</f>
        <v>844H</v>
      </c>
      <c r="E803" s="173" t="s">
        <v>454</v>
      </c>
      <c r="F803" s="173" t="s">
        <v>452</v>
      </c>
      <c r="G803" s="173" t="s">
        <v>458</v>
      </c>
    </row>
    <row r="804" spans="2:7" ht="28.8" x14ac:dyDescent="0.3">
      <c r="B804" s="173">
        <v>285724</v>
      </c>
      <c r="C804" s="181" t="str">
        <f>_xlfn.XLOOKUP(B804,PLANEAMIENTO!A:A,PLANEAMIENTO!C:C)</f>
        <v xml:space="preserve">CILINDRO DE LEVANTE </v>
      </c>
      <c r="D804" s="178" t="str">
        <f>_xlfn.XLOOKUP(B804,PLANEAMIENTO!A:A,PLANEAMIENTO!D:D)</f>
        <v>994F</v>
      </c>
      <c r="E804" s="173" t="s">
        <v>454</v>
      </c>
      <c r="F804" s="173" t="s">
        <v>452</v>
      </c>
      <c r="G804" s="173" t="s">
        <v>479</v>
      </c>
    </row>
    <row r="805" spans="2:7" ht="28.8" x14ac:dyDescent="0.3">
      <c r="B805" s="173">
        <v>302924</v>
      </c>
      <c r="C805" s="181" t="str">
        <f>_xlfn.XLOOKUP(B805,PLANEAMIENTO!A:A,PLANEAMIENTO!C:C)</f>
        <v>CILINDRO DE SUSPENSION POSTERIOR</v>
      </c>
      <c r="D805" s="178" t="str">
        <f>_xlfn.XLOOKUP(B805,PLANEAMIENTO!A:A,PLANEAMIENTO!D:D)</f>
        <v>930E-4SE</v>
      </c>
      <c r="E805" s="173" t="s">
        <v>454</v>
      </c>
      <c r="F805" s="173" t="s">
        <v>452</v>
      </c>
      <c r="G805" s="173" t="s">
        <v>458</v>
      </c>
    </row>
    <row r="806" spans="2:7" ht="28.8" x14ac:dyDescent="0.3">
      <c r="B806" s="170">
        <v>0</v>
      </c>
      <c r="C806" s="180" t="s">
        <v>12</v>
      </c>
      <c r="D806" s="177" t="s">
        <v>13</v>
      </c>
      <c r="E806" s="170" t="s">
        <v>455</v>
      </c>
      <c r="F806" s="169"/>
      <c r="G806" s="170" t="s">
        <v>645</v>
      </c>
    </row>
    <row r="807" spans="2:7" ht="28.8" x14ac:dyDescent="0.3">
      <c r="B807" s="173">
        <v>288324</v>
      </c>
      <c r="C807" s="181" t="str">
        <f>_xlfn.XLOOKUP(B807,PLANEAMIENTO!A:A,PLANEAMIENTO!C:C)</f>
        <v>CILINDRO DE INCLINACION DE BULLDOZER</v>
      </c>
      <c r="D807" s="178" t="str">
        <f>_xlfn.XLOOKUP(B807,PLANEAMIENTO!A:A,PLANEAMIENTO!D:D)</f>
        <v>D11T</v>
      </c>
      <c r="E807" s="173" t="s">
        <v>684</v>
      </c>
      <c r="F807" s="173" t="s">
        <v>462</v>
      </c>
      <c r="G807" s="173" t="s">
        <v>444</v>
      </c>
    </row>
    <row r="808" spans="2:7" ht="28.8" x14ac:dyDescent="0.3">
      <c r="B808" s="170">
        <v>0</v>
      </c>
      <c r="C808" s="180" t="s">
        <v>12</v>
      </c>
      <c r="D808" s="177" t="s">
        <v>13</v>
      </c>
      <c r="E808" s="170" t="s">
        <v>45</v>
      </c>
      <c r="F808" s="169"/>
      <c r="G808" s="170" t="s">
        <v>456</v>
      </c>
    </row>
    <row r="809" spans="2:7" ht="28.8" x14ac:dyDescent="0.3">
      <c r="B809" s="173">
        <v>296124</v>
      </c>
      <c r="C809" s="181" t="str">
        <f>_xlfn.XLOOKUP(B809,PLANEAMIENTO!A:A,PLANEAMIENTO!C:C)</f>
        <v>CILINDRO DE SUSPENSION POSTERIOR</v>
      </c>
      <c r="D809" s="178" t="str">
        <f>_xlfn.XLOOKUP(B809,PLANEAMIENTO!A:A,PLANEAMIENTO!D:D)</f>
        <v>930E-4SE</v>
      </c>
      <c r="E809" s="173" t="s">
        <v>45</v>
      </c>
      <c r="F809" s="173" t="s">
        <v>464</v>
      </c>
      <c r="G809" s="173" t="s">
        <v>458</v>
      </c>
    </row>
    <row r="810" spans="2:7" x14ac:dyDescent="0.3">
      <c r="B810" s="173">
        <v>289724</v>
      </c>
      <c r="C810" s="181" t="str">
        <f>_xlfn.XLOOKUP(B810,PLANEAMIENTO!A:A,PLANEAMIENTO!C:C)</f>
        <v>CILINDRO DE STICK</v>
      </c>
      <c r="D810" s="178" t="str">
        <f>_xlfn.XLOOKUP(B810,PLANEAMIENTO!A:A,PLANEAMIENTO!D:D)</f>
        <v>390DL</v>
      </c>
      <c r="E810" s="173" t="s">
        <v>45</v>
      </c>
      <c r="F810" s="172"/>
      <c r="G810" s="173" t="s">
        <v>458</v>
      </c>
    </row>
    <row r="812" spans="2:7" x14ac:dyDescent="0.3">
      <c r="B812" s="168" t="s">
        <v>465</v>
      </c>
      <c r="C812" s="168" t="s">
        <v>391</v>
      </c>
      <c r="E812" s="168" t="s">
        <v>391</v>
      </c>
    </row>
    <row r="813" spans="2:7" ht="18" x14ac:dyDescent="0.3">
      <c r="B813" s="326">
        <v>0</v>
      </c>
      <c r="C813" s="327" t="s">
        <v>12</v>
      </c>
      <c r="D813" s="328" t="s">
        <v>13</v>
      </c>
      <c r="E813" s="326" t="s">
        <v>451</v>
      </c>
    </row>
    <row r="814" spans="2:7" ht="18" x14ac:dyDescent="0.3">
      <c r="B814" s="329">
        <v>304424</v>
      </c>
      <c r="C814" s="330" t="str">
        <f>_xlfn.XLOOKUP(B814,PLANEAMIENTO!A:A,PLANEAMIENTO!C:C)</f>
        <v>CILINDRO DE MASTIL</v>
      </c>
      <c r="D814" s="331" t="str">
        <f>_xlfn.XLOOKUP(B814,PLANEAMIENTO!A:A,PLANEAMIENTO!D:D)</f>
        <v>MD6640</v>
      </c>
      <c r="E814" s="329" t="s">
        <v>454</v>
      </c>
    </row>
    <row r="815" spans="2:7" ht="36" x14ac:dyDescent="0.3">
      <c r="B815" s="329">
        <v>306524</v>
      </c>
      <c r="C815" s="330" t="str">
        <f>_xlfn.XLOOKUP(B815,PLANEAMIENTO!A:A,PLANEAMIENTO!C:C)</f>
        <v>CILINDRO HIDRAULICO DE MORDAZA</v>
      </c>
      <c r="D815" s="331" t="str">
        <f>_xlfn.XLOOKUP(B815,PLANEAMIENTO!A:A,PLANEAMIENTO!D:D)</f>
        <v>GENERICO</v>
      </c>
      <c r="E815" s="329" t="s">
        <v>454</v>
      </c>
    </row>
    <row r="816" spans="2:7" ht="36" x14ac:dyDescent="0.3">
      <c r="B816" s="329">
        <v>306624</v>
      </c>
      <c r="C816" s="330" t="str">
        <f>_xlfn.XLOOKUP(B816,PLANEAMIENTO!A:A,PLANEAMIENTO!C:C)</f>
        <v>CILINDRO HIDRAULICO DE MORDAZA</v>
      </c>
      <c r="D816" s="331" t="str">
        <f>_xlfn.XLOOKUP(B816,PLANEAMIENTO!A:A,PLANEAMIENTO!D:D)</f>
        <v>GENERICO</v>
      </c>
      <c r="E816" s="329" t="s">
        <v>454</v>
      </c>
    </row>
    <row r="817" spans="2:5" ht="18" x14ac:dyDescent="0.3">
      <c r="B817" s="329">
        <v>302524</v>
      </c>
      <c r="C817" s="330" t="str">
        <f>_xlfn.XLOOKUP(B817,PLANEAMIENTO!A:A,PLANEAMIENTO!C:C)</f>
        <v>CILINDRO DE DIRECCION</v>
      </c>
      <c r="D817" s="331" t="str">
        <f>_xlfn.XLOOKUP(B817,PLANEAMIENTO!A:A,PLANEAMIENTO!D:D)</f>
        <v>830DC</v>
      </c>
      <c r="E817" s="329" t="s">
        <v>454</v>
      </c>
    </row>
    <row r="818" spans="2:5" ht="36" x14ac:dyDescent="0.3">
      <c r="B818" s="329">
        <v>305624</v>
      </c>
      <c r="C818" s="330" t="str">
        <f>_xlfn.XLOOKUP(B818,PLANEAMIENTO!A:A,PLANEAMIENTO!C:C)</f>
        <v>CILINDRO DE LEVANTE DE BULLDOZER</v>
      </c>
      <c r="D818" s="331" t="str">
        <f>_xlfn.XLOOKUP(B818,PLANEAMIENTO!A:A,PLANEAMIENTO!D:D)</f>
        <v>D475</v>
      </c>
      <c r="E818" s="329" t="s">
        <v>454</v>
      </c>
    </row>
    <row r="819" spans="2:5" ht="12" customHeight="1" x14ac:dyDescent="0.3">
      <c r="B819" s="329">
        <v>305524</v>
      </c>
      <c r="C819" s="330" t="str">
        <f>_xlfn.XLOOKUP(B819,PLANEAMIENTO!A:A,PLANEAMIENTO!C:C)</f>
        <v>CILINDRO DE BLADELIFT</v>
      </c>
      <c r="D819" s="331">
        <f>_xlfn.XLOOKUP(B819,PLANEAMIENTO!A:A,PLANEAMIENTO!D:D)</f>
        <v>24</v>
      </c>
      <c r="E819" s="329" t="s">
        <v>454</v>
      </c>
    </row>
    <row r="820" spans="2:5" ht="18" x14ac:dyDescent="0.3">
      <c r="B820" s="329">
        <v>305424</v>
      </c>
      <c r="C820" s="330" t="str">
        <f>_xlfn.XLOOKUP(B820,PLANEAMIENTO!A:A,PLANEAMIENTO!C:C)</f>
        <v xml:space="preserve">CILINDRO DE DIRECCION </v>
      </c>
      <c r="D820" s="331" t="str">
        <f>_xlfn.XLOOKUP(B820,PLANEAMIENTO!A:A,PLANEAMIENTO!D:D)</f>
        <v>844K</v>
      </c>
      <c r="E820" s="329" t="s">
        <v>454</v>
      </c>
    </row>
    <row r="821" spans="2:5" ht="18" x14ac:dyDescent="0.3">
      <c r="B821" s="329">
        <v>304224</v>
      </c>
      <c r="C821" s="330" t="str">
        <f>_xlfn.XLOOKUP(B821,PLANEAMIENTO!A:A,PLANEAMIENTO!C:C)</f>
        <v>CILINDRO DE STICK</v>
      </c>
      <c r="D821" s="331" t="str">
        <f>_xlfn.XLOOKUP(B821,PLANEAMIENTO!A:A,PLANEAMIENTO!D:D)</f>
        <v>390DL</v>
      </c>
      <c r="E821" s="329" t="s">
        <v>454</v>
      </c>
    </row>
    <row r="822" spans="2:5" ht="18" x14ac:dyDescent="0.3">
      <c r="B822" s="329">
        <v>304624</v>
      </c>
      <c r="C822" s="330" t="str">
        <f>_xlfn.XLOOKUP(B822,PLANEAMIENTO!A:A,PLANEAMIENTO!C:C)</f>
        <v>CILINDRO DE DIRECCION</v>
      </c>
      <c r="D822" s="331">
        <f>_xlfn.XLOOKUP(B822,PLANEAMIENTO!A:A,PLANEAMIENTO!D:D)</f>
        <v>24</v>
      </c>
      <c r="E822" s="329" t="s">
        <v>454</v>
      </c>
    </row>
    <row r="823" spans="2:5" ht="36" x14ac:dyDescent="0.3">
      <c r="B823" s="329">
        <v>307224</v>
      </c>
      <c r="C823" s="330" t="str">
        <f>_xlfn.XLOOKUP(B823,PLANEAMIENTO!A:A,PLANEAMIENTO!C:C)</f>
        <v>ACUMULADOR DE DIRECCION</v>
      </c>
      <c r="D823" s="331" t="str">
        <f>_xlfn.XLOOKUP(B823,PLANEAMIENTO!A:A,PLANEAMIENTO!D:D)</f>
        <v>797F</v>
      </c>
      <c r="E823" s="329" t="s">
        <v>454</v>
      </c>
    </row>
    <row r="824" spans="2:5" ht="36" x14ac:dyDescent="0.3">
      <c r="B824" s="329">
        <v>307324</v>
      </c>
      <c r="C824" s="330" t="str">
        <f>_xlfn.XLOOKUP(B824,PLANEAMIENTO!A:A,PLANEAMIENTO!C:C)</f>
        <v>ACUMULADOR DE DIRECCION</v>
      </c>
      <c r="D824" s="331" t="str">
        <f>_xlfn.XLOOKUP(B824,PLANEAMIENTO!A:A,PLANEAMIENTO!D:D)</f>
        <v>797F</v>
      </c>
      <c r="E824" s="329" t="s">
        <v>454</v>
      </c>
    </row>
    <row r="825" spans="2:5" ht="18" x14ac:dyDescent="0.3">
      <c r="B825" s="329">
        <v>305824</v>
      </c>
      <c r="C825" s="330" t="str">
        <f>_xlfn.XLOOKUP(B825,PLANEAMIENTO!A:A,PLANEAMIENTO!C:C)</f>
        <v xml:space="preserve">CILINDRO DE DIRECCION </v>
      </c>
      <c r="D825" s="331" t="str">
        <f>_xlfn.XLOOKUP(B825,PLANEAMIENTO!A:A,PLANEAMIENTO!D:D)</f>
        <v>980E</v>
      </c>
      <c r="E825" s="329" t="s">
        <v>454</v>
      </c>
    </row>
    <row r="828" spans="2:5" ht="18" x14ac:dyDescent="0.3">
      <c r="B828" s="326">
        <v>0</v>
      </c>
      <c r="C828" s="327" t="s">
        <v>12</v>
      </c>
      <c r="D828" s="328" t="s">
        <v>13</v>
      </c>
      <c r="E828" s="326" t="s">
        <v>451</v>
      </c>
    </row>
    <row r="829" spans="2:5" ht="21" x14ac:dyDescent="0.4">
      <c r="B829" s="307">
        <v>305024</v>
      </c>
      <c r="C829" s="350" t="str">
        <f>_xlfn.XLOOKUP(B829,PLANEAMIENTO!A:A,PLANEAMIENTO!C:C)</f>
        <v>CILINDRO DE BUCKET</v>
      </c>
      <c r="D829" s="351" t="str">
        <f>_xlfn.XLOOKUP(B829,PLANEAMIENTO!A:A,PLANEAMIENTO!D:D)</f>
        <v>390FL</v>
      </c>
      <c r="E829" s="352" t="s">
        <v>454</v>
      </c>
    </row>
    <row r="830" spans="2:5" ht="63" x14ac:dyDescent="0.4">
      <c r="B830" s="307">
        <v>305124</v>
      </c>
      <c r="C830" s="350" t="str">
        <f>_xlfn.XLOOKUP(B830,PLANEAMIENTO!A:A,PLANEAMIENTO!C:C)</f>
        <v>CILINDRO DE INCLINACION DE RIPPER</v>
      </c>
      <c r="D830" s="351" t="str">
        <f>_xlfn.XLOOKUP(B830,PLANEAMIENTO!A:A,PLANEAMIENTO!D:D)</f>
        <v>D11</v>
      </c>
      <c r="E830" s="352" t="s">
        <v>454</v>
      </c>
    </row>
    <row r="831" spans="2:5" ht="63" x14ac:dyDescent="0.4">
      <c r="B831" s="307">
        <v>305724</v>
      </c>
      <c r="C831" s="350" t="str">
        <f>_xlfn.XLOOKUP(B831,PLANEAMIENTO!A:A,PLANEAMIENTO!C:C)</f>
        <v>CILINDRO DE HERRAMIENTA DE GARFIO</v>
      </c>
      <c r="D831" s="351" t="str">
        <f>_xlfn.XLOOKUP(B831,PLANEAMIENTO!A:A,PLANEAMIENTO!D:D)</f>
        <v>988K</v>
      </c>
      <c r="E831" s="352" t="s">
        <v>454</v>
      </c>
    </row>
    <row r="832" spans="2:5" ht="63" x14ac:dyDescent="0.4">
      <c r="B832" s="307">
        <v>308224</v>
      </c>
      <c r="C832" s="350" t="str">
        <f>_xlfn.XLOOKUP(B832,PLANEAMIENTO!A:A,PLANEAMIENTO!C:C)</f>
        <v>CILINDRO DE DESPLAZAMIENTO DE VERTEDERA</v>
      </c>
      <c r="D832" s="351" t="str">
        <f>_xlfn.XLOOKUP(B832,PLANEAMIENTO!A:A,PLANEAMIENTO!D:D)</f>
        <v>24M</v>
      </c>
      <c r="E832" s="352" t="s">
        <v>454</v>
      </c>
    </row>
    <row r="833" spans="2:9" ht="63" x14ac:dyDescent="0.4">
      <c r="B833" s="307">
        <v>308524</v>
      </c>
      <c r="C833" s="350" t="str">
        <f>_xlfn.XLOOKUP(B833,PLANEAMIENTO!A:A,PLANEAMIENTO!C:C)</f>
        <v>CILINDRO DE SUSPENSION POSTERIOR</v>
      </c>
      <c r="D833" s="351" t="str">
        <f>_xlfn.XLOOKUP(B833,PLANEAMIENTO!A:A,PLANEAMIENTO!D:D)</f>
        <v>930E-4SE</v>
      </c>
      <c r="E833" s="352" t="s">
        <v>454</v>
      </c>
    </row>
    <row r="834" spans="2:9" ht="21" x14ac:dyDescent="0.4">
      <c r="B834" s="307">
        <v>309324</v>
      </c>
      <c r="C834" s="350" t="str">
        <f>_xlfn.XLOOKUP(B834,PLANEAMIENTO!A:A,PLANEAMIENTO!C:C)</f>
        <v>CILINDRO DE VOLTEO</v>
      </c>
      <c r="D834" s="351" t="str">
        <f>_xlfn.XLOOKUP(B834,PLANEAMIENTO!A:A,PLANEAMIENTO!D:D)</f>
        <v>994K</v>
      </c>
      <c r="E834" s="352" t="s">
        <v>454</v>
      </c>
    </row>
    <row r="835" spans="2:9" ht="63" x14ac:dyDescent="0.4">
      <c r="B835" s="307">
        <v>309424</v>
      </c>
      <c r="C835" s="350" t="str">
        <f>_xlfn.XLOOKUP(B835,PLANEAMIENTO!A:A,PLANEAMIENTO!C:C)</f>
        <v>CILINDRO DE INCLINACION DE RIPPER</v>
      </c>
      <c r="D835" s="351" t="str">
        <f>_xlfn.XLOOKUP(B835,PLANEAMIENTO!A:A,PLANEAMIENTO!D:D)</f>
        <v>D11T</v>
      </c>
      <c r="E835" s="352" t="s">
        <v>454</v>
      </c>
    </row>
    <row r="836" spans="2:9" ht="63" x14ac:dyDescent="0.4">
      <c r="B836" s="307">
        <v>309924</v>
      </c>
      <c r="C836" s="350" t="str">
        <f>_xlfn.XLOOKUP(B836,PLANEAMIENTO!A:A,PLANEAMIENTO!C:C)</f>
        <v>CILINDRO DE SUSPENSION POSTERIOR</v>
      </c>
      <c r="D836" s="351" t="str">
        <f>_xlfn.XLOOKUP(B836,PLANEAMIENTO!A:A,PLANEAMIENTO!D:D)</f>
        <v>930E-4SE</v>
      </c>
      <c r="E836" s="352" t="s">
        <v>454</v>
      </c>
    </row>
    <row r="837" spans="2:9" ht="42" x14ac:dyDescent="0.4">
      <c r="B837" s="307">
        <v>310024</v>
      </c>
      <c r="C837" s="350" t="str">
        <f>_xlfn.XLOOKUP(B837,PLANEAMIENTO!A:A,PLANEAMIENTO!C:C)</f>
        <v>CILINDRO DE LEVANTE DE BULLDOZER</v>
      </c>
      <c r="D837" s="351" t="str">
        <f>_xlfn.XLOOKUP(B837,PLANEAMIENTO!A:A,PLANEAMIENTO!D:D)</f>
        <v>D11T</v>
      </c>
      <c r="E837" s="352" t="s">
        <v>454</v>
      </c>
    </row>
    <row r="841" spans="2:9" ht="26.4" x14ac:dyDescent="0.3">
      <c r="B841" s="168" t="s">
        <v>465</v>
      </c>
      <c r="E841" s="168" t="s">
        <v>391</v>
      </c>
      <c r="F841" s="168" t="s">
        <v>392</v>
      </c>
      <c r="G841" s="168" t="s">
        <v>393</v>
      </c>
      <c r="H841" s="168" t="s">
        <v>394</v>
      </c>
      <c r="I841" s="168" t="s">
        <v>395</v>
      </c>
    </row>
    <row r="842" spans="2:9" ht="36.75" customHeight="1" x14ac:dyDescent="0.3">
      <c r="B842" s="363">
        <v>0</v>
      </c>
      <c r="C842" s="364" t="s">
        <v>12</v>
      </c>
      <c r="D842" s="365" t="s">
        <v>13</v>
      </c>
      <c r="E842" s="363" t="s">
        <v>397</v>
      </c>
      <c r="F842" s="363" t="s">
        <v>398</v>
      </c>
      <c r="G842" s="363" t="s">
        <v>685</v>
      </c>
      <c r="H842" s="363" t="s">
        <v>415</v>
      </c>
      <c r="I842" s="363" t="s">
        <v>686</v>
      </c>
    </row>
    <row r="843" spans="2:9" ht="36.75" customHeight="1" x14ac:dyDescent="0.3">
      <c r="B843" s="352">
        <v>304724</v>
      </c>
      <c r="C843" s="350" t="str">
        <f>_xlfn.XLOOKUP(B843,PLANEAMIENTO!A:A,PLANEAMIENTO!C:C)</f>
        <v>CILINDRO DE STICK</v>
      </c>
      <c r="D843" s="351" t="str">
        <f>_xlfn.XLOOKUP(B843,PLANEAMIENTO!A:A,PLANEAMIENTO!D:D)</f>
        <v>390DL</v>
      </c>
      <c r="E843" s="352" t="s">
        <v>687</v>
      </c>
      <c r="F843" s="352" t="s">
        <v>398</v>
      </c>
      <c r="G843" s="352" t="s">
        <v>688</v>
      </c>
      <c r="H843" s="352" t="s">
        <v>689</v>
      </c>
      <c r="I843" s="352" t="s">
        <v>690</v>
      </c>
    </row>
    <row r="844" spans="2:9" ht="36.75" customHeight="1" x14ac:dyDescent="0.3">
      <c r="B844" s="352">
        <v>304824</v>
      </c>
      <c r="C844" s="350" t="str">
        <f>_xlfn.XLOOKUP(B844,PLANEAMIENTO!A:A,PLANEAMIENTO!C:C)</f>
        <v>CILINDRO DE STICK</v>
      </c>
      <c r="D844" s="351" t="str">
        <f>_xlfn.XLOOKUP(B844,PLANEAMIENTO!A:A,PLANEAMIENTO!D:D)</f>
        <v>390DL</v>
      </c>
      <c r="E844" s="352" t="s">
        <v>687</v>
      </c>
      <c r="F844" s="352" t="s">
        <v>398</v>
      </c>
      <c r="G844" s="352" t="s">
        <v>691</v>
      </c>
      <c r="H844" s="352" t="s">
        <v>690</v>
      </c>
      <c r="I844" s="352" t="s">
        <v>692</v>
      </c>
    </row>
    <row r="845" spans="2:9" ht="36.75" customHeight="1" x14ac:dyDescent="0.3">
      <c r="B845" s="352">
        <v>304824</v>
      </c>
      <c r="C845" s="350" t="str">
        <f>_xlfn.XLOOKUP(B845,PLANEAMIENTO!A:A,PLANEAMIENTO!C:C)</f>
        <v>CILINDRO DE STICK</v>
      </c>
      <c r="D845" s="351" t="str">
        <f>_xlfn.XLOOKUP(B845,PLANEAMIENTO!A:A,PLANEAMIENTO!D:D)</f>
        <v>390DL</v>
      </c>
      <c r="E845" s="352" t="s">
        <v>693</v>
      </c>
      <c r="F845" s="352" t="s">
        <v>398</v>
      </c>
      <c r="G845" s="352" t="s">
        <v>450</v>
      </c>
      <c r="H845" s="352" t="s">
        <v>692</v>
      </c>
      <c r="I845" s="352" t="s">
        <v>694</v>
      </c>
    </row>
    <row r="846" spans="2:9" ht="36.75" customHeight="1" x14ac:dyDescent="0.3">
      <c r="B846" s="352">
        <v>309524</v>
      </c>
      <c r="C846" s="350" t="str">
        <f>_xlfn.XLOOKUP(B846,PLANEAMIENTO!A:A,PLANEAMIENTO!C:C)</f>
        <v>CILINDRO DE VOLTEO DE BUCKET</v>
      </c>
      <c r="D846" s="351" t="str">
        <f>_xlfn.XLOOKUP(B846,PLANEAMIENTO!A:A,PLANEAMIENTO!D:D)</f>
        <v>PC1250</v>
      </c>
      <c r="E846" s="352" t="s">
        <v>529</v>
      </c>
      <c r="F846" s="352" t="s">
        <v>398</v>
      </c>
      <c r="G846" s="352" t="s">
        <v>450</v>
      </c>
      <c r="H846" s="352" t="s">
        <v>694</v>
      </c>
      <c r="I846" s="352" t="s">
        <v>694</v>
      </c>
    </row>
    <row r="847" spans="2:9" ht="36.75" customHeight="1" x14ac:dyDescent="0.3">
      <c r="B847" s="352">
        <v>309524</v>
      </c>
      <c r="C847" s="350" t="str">
        <f>_xlfn.XLOOKUP(B847,PLANEAMIENTO!A:A,PLANEAMIENTO!C:C)</f>
        <v>CILINDRO DE VOLTEO DE BUCKET</v>
      </c>
      <c r="D847" s="351" t="str">
        <f>_xlfn.XLOOKUP(B847,PLANEAMIENTO!A:A,PLANEAMIENTO!D:D)</f>
        <v>PC1250</v>
      </c>
      <c r="E847" s="352" t="s">
        <v>409</v>
      </c>
      <c r="F847" s="352" t="s">
        <v>398</v>
      </c>
      <c r="G847" s="352" t="s">
        <v>450</v>
      </c>
      <c r="H847" s="352" t="s">
        <v>694</v>
      </c>
      <c r="I847" s="352" t="s">
        <v>686</v>
      </c>
    </row>
    <row r="848" spans="2:9" ht="36.75" customHeight="1" x14ac:dyDescent="0.3">
      <c r="B848" s="363">
        <v>0</v>
      </c>
      <c r="C848" s="364" t="s">
        <v>12</v>
      </c>
      <c r="D848" s="365" t="s">
        <v>13</v>
      </c>
      <c r="E848" s="363" t="s">
        <v>412</v>
      </c>
      <c r="F848" s="363" t="s">
        <v>413</v>
      </c>
      <c r="G848" s="363" t="s">
        <v>695</v>
      </c>
      <c r="H848" s="363" t="s">
        <v>629</v>
      </c>
      <c r="I848" s="363" t="s">
        <v>694</v>
      </c>
    </row>
    <row r="849" spans="2:9" ht="36.75" customHeight="1" x14ac:dyDescent="0.3">
      <c r="B849" s="352">
        <v>300924</v>
      </c>
      <c r="C849" s="350" t="str">
        <f>_xlfn.XLOOKUP(B849,PLANEAMIENTO!A:A,PLANEAMIENTO!C:C)</f>
        <v>CILINDRO DE LEVANTE DE RIPPER</v>
      </c>
      <c r="D849" s="351" t="str">
        <f>_xlfn.XLOOKUP(B849,PLANEAMIENTO!A:A,PLANEAMIENTO!D:D)</f>
        <v>D11T</v>
      </c>
      <c r="E849" s="367" t="s">
        <v>630</v>
      </c>
      <c r="F849" s="352" t="s">
        <v>413</v>
      </c>
      <c r="G849" s="352" t="s">
        <v>491</v>
      </c>
      <c r="H849" s="352" t="s">
        <v>689</v>
      </c>
      <c r="I849" s="352" t="s">
        <v>690</v>
      </c>
    </row>
    <row r="850" spans="2:9" ht="36.75" customHeight="1" x14ac:dyDescent="0.3">
      <c r="B850" s="352">
        <v>308124</v>
      </c>
      <c r="C850" s="350" t="str">
        <f>_xlfn.XLOOKUP(B850,PLANEAMIENTO!A:A,PLANEAMIENTO!C:C)</f>
        <v>CILINDRO DE BRAZO PLUMA</v>
      </c>
      <c r="D850" s="351" t="str">
        <f>_xlfn.XLOOKUP(B850,PLANEAMIENTO!A:A,PLANEAMIENTO!D:D)</f>
        <v>988K</v>
      </c>
      <c r="E850" s="352" t="s">
        <v>696</v>
      </c>
      <c r="F850" s="352" t="s">
        <v>413</v>
      </c>
      <c r="G850" s="352" t="s">
        <v>471</v>
      </c>
      <c r="H850" s="352" t="s">
        <v>690</v>
      </c>
      <c r="I850" s="352" t="s">
        <v>697</v>
      </c>
    </row>
    <row r="851" spans="2:9" ht="36.75" customHeight="1" x14ac:dyDescent="0.3">
      <c r="B851" s="352">
        <v>308224</v>
      </c>
      <c r="C851" s="350" t="str">
        <f>_xlfn.XLOOKUP(B851,PLANEAMIENTO!A:A,PLANEAMIENTO!C:C)</f>
        <v>CILINDRO DE DESPLAZAMIENTO DE VERTEDERA</v>
      </c>
      <c r="D851" s="351" t="str">
        <f>_xlfn.XLOOKUP(B851,PLANEAMIENTO!A:A,PLANEAMIENTO!D:D)</f>
        <v>24M</v>
      </c>
      <c r="E851" s="352" t="s">
        <v>696</v>
      </c>
      <c r="F851" s="352" t="s">
        <v>413</v>
      </c>
      <c r="G851" s="352" t="s">
        <v>471</v>
      </c>
      <c r="H851" s="352" t="s">
        <v>697</v>
      </c>
      <c r="I851" s="352" t="s">
        <v>697</v>
      </c>
    </row>
    <row r="852" spans="2:9" ht="36.75" customHeight="1" x14ac:dyDescent="0.3">
      <c r="B852" s="352">
        <v>310524</v>
      </c>
      <c r="C852" s="350" t="str">
        <f>_xlfn.XLOOKUP(B852,PLANEAMIENTO!A:A,PLANEAMIENTO!C:C)</f>
        <v>CILINDRO DE BRAZO PLUMA</v>
      </c>
      <c r="D852" s="351" t="str">
        <f>_xlfn.XLOOKUP(B852,PLANEAMIENTO!A:A,PLANEAMIENTO!D:D)</f>
        <v>988K</v>
      </c>
      <c r="E852" s="352" t="s">
        <v>696</v>
      </c>
      <c r="F852" s="352" t="s">
        <v>413</v>
      </c>
      <c r="G852" s="352" t="s">
        <v>471</v>
      </c>
      <c r="H852" s="352" t="s">
        <v>697</v>
      </c>
      <c r="I852" s="352" t="s">
        <v>698</v>
      </c>
    </row>
    <row r="853" spans="2:9" ht="36.75" customHeight="1" x14ac:dyDescent="0.3">
      <c r="B853" s="352">
        <v>309824</v>
      </c>
      <c r="C853" s="350" t="str">
        <f>_xlfn.XLOOKUP(B853,PLANEAMIENTO!A:A,PLANEAMIENTO!C:C)</f>
        <v>CILINDRO DE INCLINACION DE BULLDOZER</v>
      </c>
      <c r="D853" s="351" t="str">
        <f>_xlfn.XLOOKUP(B853,PLANEAMIENTO!A:A,PLANEAMIENTO!D:D)</f>
        <v>844H</v>
      </c>
      <c r="E853" s="352" t="s">
        <v>409</v>
      </c>
      <c r="F853" s="352" t="s">
        <v>413</v>
      </c>
      <c r="G853" s="352" t="s">
        <v>471</v>
      </c>
      <c r="H853" s="352" t="s">
        <v>698</v>
      </c>
      <c r="I853" s="352" t="s">
        <v>692</v>
      </c>
    </row>
    <row r="854" spans="2:9" ht="36.75" customHeight="1" x14ac:dyDescent="0.3">
      <c r="B854" s="352">
        <v>310924</v>
      </c>
      <c r="C854" s="350" t="str">
        <f>_xlfn.XLOOKUP(B854,PLANEAMIENTO!A:A,PLANEAMIENTO!C:C)</f>
        <v>CILINDRO DE INCLINACION DE BULLDOZER</v>
      </c>
      <c r="D854" s="351" t="str">
        <f>_xlfn.XLOOKUP(B854,PLANEAMIENTO!A:A,PLANEAMIENTO!D:D)</f>
        <v>844H</v>
      </c>
      <c r="E854" s="352" t="s">
        <v>409</v>
      </c>
      <c r="F854" s="352" t="s">
        <v>413</v>
      </c>
      <c r="G854" s="352" t="s">
        <v>471</v>
      </c>
      <c r="H854" s="352" t="s">
        <v>692</v>
      </c>
      <c r="I854" s="352" t="s">
        <v>692</v>
      </c>
    </row>
    <row r="855" spans="2:9" ht="36.75" customHeight="1" x14ac:dyDescent="0.3">
      <c r="B855" s="352">
        <v>310424</v>
      </c>
      <c r="C855" s="350" t="str">
        <f>_xlfn.XLOOKUP(B855,PLANEAMIENTO!A:A,PLANEAMIENTO!C:C)</f>
        <v>CILINDRO DE LEVANTE DE RIPPER</v>
      </c>
      <c r="D855" s="351" t="str">
        <f>_xlfn.XLOOKUP(B855,PLANEAMIENTO!A:A,PLANEAMIENTO!D:D)</f>
        <v>D475</v>
      </c>
      <c r="E855" s="352" t="s">
        <v>409</v>
      </c>
      <c r="F855" s="352" t="s">
        <v>413</v>
      </c>
      <c r="G855" s="352" t="s">
        <v>406</v>
      </c>
      <c r="H855" s="352" t="s">
        <v>692</v>
      </c>
      <c r="I855" s="352" t="s">
        <v>694</v>
      </c>
    </row>
    <row r="856" spans="2:9" ht="36.75" customHeight="1" x14ac:dyDescent="0.3">
      <c r="B856" s="352">
        <v>0</v>
      </c>
      <c r="C856" s="350" t="e">
        <f>_xlfn.XLOOKUP(B856,PLANEAMIENTO!A:A,PLANEAMIENTO!C:C)</f>
        <v>#N/A</v>
      </c>
      <c r="D856" s="351" t="e">
        <f>_xlfn.XLOOKUP(B856,PLANEAMIENTO!A:A,PLANEAMIENTO!D:D)</f>
        <v>#N/A</v>
      </c>
      <c r="E856" s="352" t="s">
        <v>498</v>
      </c>
      <c r="F856" s="368"/>
      <c r="G856" s="352" t="s">
        <v>458</v>
      </c>
      <c r="H856" s="352" t="s">
        <v>698</v>
      </c>
      <c r="I856" s="352" t="s">
        <v>692</v>
      </c>
    </row>
    <row r="857" spans="2:9" ht="36.75" customHeight="1" x14ac:dyDescent="0.3">
      <c r="B857" s="363">
        <v>0</v>
      </c>
      <c r="C857" s="364" t="s">
        <v>12</v>
      </c>
      <c r="D857" s="365" t="s">
        <v>13</v>
      </c>
      <c r="E857" s="363" t="s">
        <v>422</v>
      </c>
      <c r="F857" s="363" t="s">
        <v>423</v>
      </c>
      <c r="G857" s="363" t="s">
        <v>699</v>
      </c>
      <c r="H857" s="363" t="s">
        <v>415</v>
      </c>
      <c r="I857" s="363" t="s">
        <v>686</v>
      </c>
    </row>
    <row r="858" spans="2:9" ht="36.75" customHeight="1" x14ac:dyDescent="0.3">
      <c r="B858" s="352">
        <v>306024</v>
      </c>
      <c r="C858" s="350" t="str">
        <f>_xlfn.XLOOKUP(B858,PLANEAMIENTO!A:A,PLANEAMIENTO!C:C)</f>
        <v>CILINDRO DE GARRA</v>
      </c>
      <c r="D858" s="351" t="str">
        <f>_xlfn.XLOOKUP(B858,PLANEAMIENTO!A:A,PLANEAMIENTO!D:D)</f>
        <v>FMA</v>
      </c>
      <c r="E858" s="352" t="s">
        <v>700</v>
      </c>
      <c r="F858" s="352" t="s">
        <v>423</v>
      </c>
      <c r="G858" s="352" t="s">
        <v>403</v>
      </c>
      <c r="H858" s="352" t="s">
        <v>701</v>
      </c>
      <c r="I858" s="352" t="s">
        <v>701</v>
      </c>
    </row>
    <row r="859" spans="2:9" ht="36.75" customHeight="1" x14ac:dyDescent="0.3">
      <c r="B859" s="352">
        <v>306024</v>
      </c>
      <c r="C859" s="350" t="str">
        <f>_xlfn.XLOOKUP(B859,PLANEAMIENTO!A:A,PLANEAMIENTO!C:C)</f>
        <v>CILINDRO DE GARRA</v>
      </c>
      <c r="D859" s="351" t="str">
        <f>_xlfn.XLOOKUP(B859,PLANEAMIENTO!A:A,PLANEAMIENTO!D:D)</f>
        <v>FMA</v>
      </c>
      <c r="E859" s="352" t="s">
        <v>702</v>
      </c>
      <c r="F859" s="352" t="s">
        <v>423</v>
      </c>
      <c r="G859" s="352" t="s">
        <v>403</v>
      </c>
      <c r="H859" s="352" t="s">
        <v>701</v>
      </c>
      <c r="I859" s="352" t="s">
        <v>701</v>
      </c>
    </row>
    <row r="860" spans="2:9" ht="36.75" customHeight="1" x14ac:dyDescent="0.3">
      <c r="B860" s="352">
        <v>305724</v>
      </c>
      <c r="C860" s="350" t="str">
        <f>_xlfn.XLOOKUP(B860,PLANEAMIENTO!A:A,PLANEAMIENTO!C:C)</f>
        <v>CILINDRO DE HERRAMIENTA DE GARFIO</v>
      </c>
      <c r="D860" s="351" t="str">
        <f>_xlfn.XLOOKUP(B860,PLANEAMIENTO!A:A,PLANEAMIENTO!D:D)</f>
        <v>988K</v>
      </c>
      <c r="E860" s="352" t="s">
        <v>703</v>
      </c>
      <c r="F860" s="352" t="s">
        <v>423</v>
      </c>
      <c r="G860" s="352" t="s">
        <v>444</v>
      </c>
      <c r="H860" s="352" t="s">
        <v>701</v>
      </c>
      <c r="I860" s="352" t="s">
        <v>701</v>
      </c>
    </row>
    <row r="861" spans="2:9" ht="36.75" customHeight="1" x14ac:dyDescent="0.3">
      <c r="B861" s="352">
        <v>304424</v>
      </c>
      <c r="C861" s="350" t="str">
        <f>_xlfn.XLOOKUP(B861,PLANEAMIENTO!A:A,PLANEAMIENTO!C:C)</f>
        <v>CILINDRO DE MASTIL</v>
      </c>
      <c r="D861" s="351" t="str">
        <f>_xlfn.XLOOKUP(B861,PLANEAMIENTO!A:A,PLANEAMIENTO!D:D)</f>
        <v>MD6640</v>
      </c>
      <c r="E861" s="352" t="s">
        <v>704</v>
      </c>
      <c r="F861" s="352" t="s">
        <v>423</v>
      </c>
      <c r="G861" s="352" t="s">
        <v>471</v>
      </c>
      <c r="H861" s="352" t="s">
        <v>690</v>
      </c>
      <c r="I861" s="352" t="s">
        <v>690</v>
      </c>
    </row>
    <row r="862" spans="2:9" ht="36.75" customHeight="1" x14ac:dyDescent="0.3">
      <c r="B862" s="352">
        <v>304424</v>
      </c>
      <c r="C862" s="350" t="str">
        <f>_xlfn.XLOOKUP(B862,PLANEAMIENTO!A:A,PLANEAMIENTO!C:C)</f>
        <v>CILINDRO DE MASTIL</v>
      </c>
      <c r="D862" s="351" t="str">
        <f>_xlfn.XLOOKUP(B862,PLANEAMIENTO!A:A,PLANEAMIENTO!D:D)</f>
        <v>MD6640</v>
      </c>
      <c r="E862" s="352" t="s">
        <v>705</v>
      </c>
      <c r="F862" s="352" t="s">
        <v>423</v>
      </c>
      <c r="G862" s="352" t="s">
        <v>706</v>
      </c>
      <c r="H862" s="352" t="s">
        <v>690</v>
      </c>
      <c r="I862" s="352" t="s">
        <v>690</v>
      </c>
    </row>
    <row r="863" spans="2:9" ht="36.75" customHeight="1" x14ac:dyDescent="0.3">
      <c r="B863" s="352">
        <v>304624</v>
      </c>
      <c r="C863" s="350" t="str">
        <f>_xlfn.XLOOKUP(B863,PLANEAMIENTO!A:A,PLANEAMIENTO!C:C)</f>
        <v>CILINDRO DE DIRECCION</v>
      </c>
      <c r="D863" s="351">
        <f>_xlfn.XLOOKUP(B863,PLANEAMIENTO!A:A,PLANEAMIENTO!D:D)</f>
        <v>24</v>
      </c>
      <c r="E863" s="352" t="s">
        <v>702</v>
      </c>
      <c r="F863" s="352" t="s">
        <v>423</v>
      </c>
      <c r="G863" s="352" t="s">
        <v>421</v>
      </c>
      <c r="H863" s="352" t="s">
        <v>690</v>
      </c>
      <c r="I863" s="352" t="s">
        <v>697</v>
      </c>
    </row>
    <row r="864" spans="2:9" ht="36.75" customHeight="1" x14ac:dyDescent="0.3">
      <c r="B864" s="352">
        <v>308124</v>
      </c>
      <c r="C864" s="350" t="str">
        <f>_xlfn.XLOOKUP(B864,PLANEAMIENTO!A:A,PLANEAMIENTO!C:C)</f>
        <v>CILINDRO DE BRAZO PLUMA</v>
      </c>
      <c r="D864" s="351" t="str">
        <f>_xlfn.XLOOKUP(B864,PLANEAMIENTO!A:A,PLANEAMIENTO!D:D)</f>
        <v>988K</v>
      </c>
      <c r="E864" s="352" t="s">
        <v>707</v>
      </c>
      <c r="F864" s="352" t="s">
        <v>423</v>
      </c>
      <c r="G864" s="352" t="s">
        <v>491</v>
      </c>
      <c r="H864" s="352" t="s">
        <v>697</v>
      </c>
      <c r="I864" s="352" t="s">
        <v>692</v>
      </c>
    </row>
    <row r="865" spans="2:9" ht="36.75" customHeight="1" x14ac:dyDescent="0.3">
      <c r="B865" s="352">
        <v>308124</v>
      </c>
      <c r="C865" s="350" t="str">
        <f>_xlfn.XLOOKUP(B865,PLANEAMIENTO!A:A,PLANEAMIENTO!C:C)</f>
        <v>CILINDRO DE BRAZO PLUMA</v>
      </c>
      <c r="D865" s="351" t="str">
        <f>_xlfn.XLOOKUP(B865,PLANEAMIENTO!A:A,PLANEAMIENTO!D:D)</f>
        <v>988K</v>
      </c>
      <c r="E865" s="352" t="s">
        <v>708</v>
      </c>
      <c r="F865" s="352" t="s">
        <v>423</v>
      </c>
      <c r="G865" s="352" t="s">
        <v>421</v>
      </c>
      <c r="H865" s="352" t="s">
        <v>692</v>
      </c>
      <c r="I865" s="352" t="s">
        <v>694</v>
      </c>
    </row>
    <row r="866" spans="2:9" ht="36.75" customHeight="1" x14ac:dyDescent="0.3">
      <c r="B866" s="352">
        <v>308124</v>
      </c>
      <c r="C866" s="350" t="str">
        <f>_xlfn.XLOOKUP(B866,PLANEAMIENTO!A:A,PLANEAMIENTO!C:C)</f>
        <v>CILINDRO DE BRAZO PLUMA</v>
      </c>
      <c r="D866" s="351" t="str">
        <f>_xlfn.XLOOKUP(B866,PLANEAMIENTO!A:A,PLANEAMIENTO!D:D)</f>
        <v>988K</v>
      </c>
      <c r="E866" s="352" t="s">
        <v>709</v>
      </c>
      <c r="F866" s="352" t="s">
        <v>423</v>
      </c>
      <c r="G866" s="352" t="s">
        <v>406</v>
      </c>
      <c r="H866" s="352" t="s">
        <v>694</v>
      </c>
      <c r="I866" s="352" t="s">
        <v>694</v>
      </c>
    </row>
    <row r="867" spans="2:9" ht="36.75" customHeight="1" x14ac:dyDescent="0.3">
      <c r="B867" s="352">
        <v>308224</v>
      </c>
      <c r="C867" s="350" t="str">
        <f>_xlfn.XLOOKUP(B867,PLANEAMIENTO!A:A,PLANEAMIENTO!C:C)</f>
        <v>CILINDRO DE DESPLAZAMIENTO DE VERTEDERA</v>
      </c>
      <c r="D867" s="351" t="str">
        <f>_xlfn.XLOOKUP(B867,PLANEAMIENTO!A:A,PLANEAMIENTO!D:D)</f>
        <v>24M</v>
      </c>
      <c r="E867" s="352" t="s">
        <v>709</v>
      </c>
      <c r="F867" s="352" t="s">
        <v>423</v>
      </c>
      <c r="G867" s="352" t="s">
        <v>406</v>
      </c>
      <c r="H867" s="352" t="s">
        <v>694</v>
      </c>
      <c r="I867" s="352" t="s">
        <v>686</v>
      </c>
    </row>
    <row r="868" spans="2:9" ht="36.75" customHeight="1" x14ac:dyDescent="0.3">
      <c r="B868" s="363">
        <v>0</v>
      </c>
      <c r="C868" s="364" t="s">
        <v>12</v>
      </c>
      <c r="D868" s="365" t="s">
        <v>13</v>
      </c>
      <c r="E868" s="363" t="s">
        <v>485</v>
      </c>
      <c r="F868" s="363" t="s">
        <v>486</v>
      </c>
      <c r="G868" s="363" t="s">
        <v>710</v>
      </c>
      <c r="H868" s="363" t="s">
        <v>629</v>
      </c>
      <c r="I868" s="363" t="s">
        <v>698</v>
      </c>
    </row>
    <row r="869" spans="2:9" ht="36.75" customHeight="1" x14ac:dyDescent="0.3">
      <c r="B869" s="352">
        <v>302924</v>
      </c>
      <c r="C869" s="350" t="str">
        <f>_xlfn.XLOOKUP(B869,PLANEAMIENTO!A:A,PLANEAMIENTO!C:C)</f>
        <v>CILINDRO DE SUSPENSION POSTERIOR</v>
      </c>
      <c r="D869" s="351" t="str">
        <f>_xlfn.XLOOKUP(B869,PLANEAMIENTO!A:A,PLANEAMIENTO!D:D)</f>
        <v>930E-4SE</v>
      </c>
      <c r="E869" s="352" t="s">
        <v>488</v>
      </c>
      <c r="F869" s="352" t="s">
        <v>486</v>
      </c>
      <c r="G869" s="352" t="s">
        <v>407</v>
      </c>
      <c r="H869" s="352" t="s">
        <v>689</v>
      </c>
      <c r="I869" s="352" t="s">
        <v>701</v>
      </c>
    </row>
    <row r="870" spans="2:9" ht="36.75" customHeight="1" x14ac:dyDescent="0.3">
      <c r="B870" s="352">
        <v>303624</v>
      </c>
      <c r="C870" s="350" t="str">
        <f>_xlfn.XLOOKUP(B870,PLANEAMIENTO!A:A,PLANEAMIENTO!C:C)</f>
        <v>CILINDRO DE STICK</v>
      </c>
      <c r="D870" s="351" t="str">
        <f>_xlfn.XLOOKUP(B870,PLANEAMIENTO!A:A,PLANEAMIENTO!D:D)</f>
        <v>390FL</v>
      </c>
      <c r="E870" s="352" t="s">
        <v>612</v>
      </c>
      <c r="F870" s="352" t="s">
        <v>486</v>
      </c>
      <c r="G870" s="352" t="s">
        <v>403</v>
      </c>
      <c r="H870" s="352" t="s">
        <v>701</v>
      </c>
      <c r="I870" s="352" t="s">
        <v>701</v>
      </c>
    </row>
    <row r="871" spans="2:9" ht="36.75" customHeight="1" x14ac:dyDescent="0.3">
      <c r="B871" s="352">
        <v>305224</v>
      </c>
      <c r="C871" s="350" t="str">
        <f>_xlfn.XLOOKUP(B871,PLANEAMIENTO!A:A,PLANEAMIENTO!C:C)</f>
        <v>CILINDRO DE INCLINACION DE BULLDOZER</v>
      </c>
      <c r="D871" s="351" t="str">
        <f>_xlfn.XLOOKUP(B871,PLANEAMIENTO!A:A,PLANEAMIENTO!D:D)</f>
        <v>844K</v>
      </c>
      <c r="E871" s="352" t="s">
        <v>488</v>
      </c>
      <c r="F871" s="352" t="s">
        <v>486</v>
      </c>
      <c r="G871" s="352" t="s">
        <v>711</v>
      </c>
      <c r="H871" s="352" t="s">
        <v>701</v>
      </c>
      <c r="I871" s="352" t="s">
        <v>690</v>
      </c>
    </row>
    <row r="872" spans="2:9" ht="36.75" customHeight="1" x14ac:dyDescent="0.3">
      <c r="B872" s="352">
        <v>305224</v>
      </c>
      <c r="C872" s="350" t="str">
        <f>_xlfn.XLOOKUP(B872,PLANEAMIENTO!A:A,PLANEAMIENTO!C:C)</f>
        <v>CILINDRO DE INCLINACION DE BULLDOZER</v>
      </c>
      <c r="D872" s="351" t="str">
        <f>_xlfn.XLOOKUP(B872,PLANEAMIENTO!A:A,PLANEAMIENTO!D:D)</f>
        <v>844K</v>
      </c>
      <c r="E872" s="352" t="s">
        <v>612</v>
      </c>
      <c r="F872" s="352" t="s">
        <v>486</v>
      </c>
      <c r="G872" s="352" t="s">
        <v>406</v>
      </c>
      <c r="H872" s="352" t="s">
        <v>690</v>
      </c>
      <c r="I872" s="352" t="s">
        <v>690</v>
      </c>
    </row>
    <row r="873" spans="2:9" ht="36.75" customHeight="1" x14ac:dyDescent="0.3">
      <c r="B873" s="352">
        <v>305424</v>
      </c>
      <c r="C873" s="350" t="str">
        <f>_xlfn.XLOOKUP(B873,PLANEAMIENTO!A:A,PLANEAMIENTO!C:C)</f>
        <v xml:space="preserve">CILINDRO DE DIRECCION </v>
      </c>
      <c r="D873" s="351" t="str">
        <f>_xlfn.XLOOKUP(B873,PLANEAMIENTO!A:A,PLANEAMIENTO!D:D)</f>
        <v>844K</v>
      </c>
      <c r="E873" s="352" t="s">
        <v>488</v>
      </c>
      <c r="F873" s="352" t="s">
        <v>486</v>
      </c>
      <c r="G873" s="352" t="s">
        <v>403</v>
      </c>
      <c r="H873" s="352" t="s">
        <v>690</v>
      </c>
      <c r="I873" s="352" t="s">
        <v>690</v>
      </c>
    </row>
    <row r="874" spans="2:9" ht="36.75" customHeight="1" x14ac:dyDescent="0.3">
      <c r="B874" s="352">
        <v>308024</v>
      </c>
      <c r="C874" s="350" t="str">
        <f>_xlfn.XLOOKUP(B874,PLANEAMIENTO!A:A,PLANEAMIENTO!C:C)</f>
        <v>CILINDRO DE BLADELIFT</v>
      </c>
      <c r="D874" s="351">
        <f>_xlfn.XLOOKUP(B874,PLANEAMIENTO!A:A,PLANEAMIENTO!D:D)</f>
        <v>24</v>
      </c>
      <c r="E874" s="352" t="s">
        <v>488</v>
      </c>
      <c r="F874" s="352" t="s">
        <v>486</v>
      </c>
      <c r="G874" s="352" t="s">
        <v>403</v>
      </c>
      <c r="H874" s="352" t="s">
        <v>690</v>
      </c>
      <c r="I874" s="352" t="s">
        <v>697</v>
      </c>
    </row>
    <row r="875" spans="2:9" ht="36.75" customHeight="1" x14ac:dyDescent="0.3">
      <c r="B875" s="352">
        <v>304424</v>
      </c>
      <c r="C875" s="350" t="str">
        <f>_xlfn.XLOOKUP(B875,PLANEAMIENTO!A:A,PLANEAMIENTO!C:C)</f>
        <v>CILINDRO DE MASTIL</v>
      </c>
      <c r="D875" s="351" t="str">
        <f>_xlfn.XLOOKUP(B875,PLANEAMIENTO!A:A,PLANEAMIENTO!D:D)</f>
        <v>MD6640</v>
      </c>
      <c r="E875" s="352" t="s">
        <v>488</v>
      </c>
      <c r="F875" s="352" t="s">
        <v>486</v>
      </c>
      <c r="G875" s="352" t="s">
        <v>435</v>
      </c>
      <c r="H875" s="352" t="s">
        <v>697</v>
      </c>
      <c r="I875" s="352" t="s">
        <v>697</v>
      </c>
    </row>
    <row r="876" spans="2:9" ht="36.75" customHeight="1" x14ac:dyDescent="0.3">
      <c r="B876" s="352">
        <v>308424</v>
      </c>
      <c r="C876" s="350" t="str">
        <f>_xlfn.XLOOKUP(B876,PLANEAMIENTO!A:A,PLANEAMIENTO!C:C)</f>
        <v>CILINDRO DE ARTICULACION</v>
      </c>
      <c r="D876" s="351" t="str">
        <f>_xlfn.XLOOKUP(B876,PLANEAMIENTO!A:A,PLANEAMIENTO!D:D)</f>
        <v>24M</v>
      </c>
      <c r="E876" s="352" t="s">
        <v>488</v>
      </c>
      <c r="F876" s="352" t="s">
        <v>486</v>
      </c>
      <c r="G876" s="352" t="s">
        <v>403</v>
      </c>
      <c r="H876" s="352" t="s">
        <v>697</v>
      </c>
      <c r="I876" s="352" t="s">
        <v>698</v>
      </c>
    </row>
    <row r="877" spans="2:9" ht="36.75" customHeight="1" x14ac:dyDescent="0.3">
      <c r="B877" s="352">
        <v>308624</v>
      </c>
      <c r="C877" s="350" t="str">
        <f>_xlfn.XLOOKUP(B877,PLANEAMIENTO!A:A,PLANEAMIENTO!C:C)</f>
        <v>CILINDRO DE DIRECCION</v>
      </c>
      <c r="D877" s="351" t="str">
        <f>_xlfn.XLOOKUP(B877,PLANEAMIENTO!A:A,PLANEAMIENTO!D:D)</f>
        <v>HD1500</v>
      </c>
      <c r="E877" s="352" t="s">
        <v>488</v>
      </c>
      <c r="F877" s="352" t="s">
        <v>486</v>
      </c>
      <c r="G877" s="352" t="s">
        <v>403</v>
      </c>
      <c r="H877" s="352" t="s">
        <v>698</v>
      </c>
      <c r="I877" s="352" t="s">
        <v>698</v>
      </c>
    </row>
    <row r="878" spans="2:9" ht="36.75" customHeight="1" x14ac:dyDescent="0.3">
      <c r="B878" s="363">
        <v>0</v>
      </c>
      <c r="C878" s="364" t="s">
        <v>12</v>
      </c>
      <c r="D878" s="365" t="s">
        <v>13</v>
      </c>
      <c r="E878" s="363" t="s">
        <v>428</v>
      </c>
      <c r="F878" s="363" t="s">
        <v>432</v>
      </c>
      <c r="G878" s="363" t="s">
        <v>712</v>
      </c>
      <c r="H878" s="363" t="s">
        <v>415</v>
      </c>
      <c r="I878" s="363" t="s">
        <v>697</v>
      </c>
    </row>
    <row r="879" spans="2:9" ht="36.75" customHeight="1" x14ac:dyDescent="0.3">
      <c r="B879" s="352">
        <v>304824</v>
      </c>
      <c r="C879" s="350" t="str">
        <f>_xlfn.XLOOKUP(B879,PLANEAMIENTO!A:A,PLANEAMIENTO!C:C)</f>
        <v>CILINDRO DE STICK</v>
      </c>
      <c r="D879" s="351" t="str">
        <f>_xlfn.XLOOKUP(B879,PLANEAMIENTO!A:A,PLANEAMIENTO!D:D)</f>
        <v>390DL</v>
      </c>
      <c r="E879" s="352" t="s">
        <v>494</v>
      </c>
      <c r="F879" s="352" t="s">
        <v>432</v>
      </c>
      <c r="G879" s="352" t="s">
        <v>421</v>
      </c>
      <c r="H879" s="352" t="s">
        <v>701</v>
      </c>
      <c r="I879" s="352" t="s">
        <v>690</v>
      </c>
    </row>
    <row r="880" spans="2:9" ht="36.75" customHeight="1" x14ac:dyDescent="0.3">
      <c r="B880" s="352">
        <v>306024</v>
      </c>
      <c r="C880" s="350" t="str">
        <f>_xlfn.XLOOKUP(B880,PLANEAMIENTO!A:A,PLANEAMIENTO!C:C)</f>
        <v>CILINDRO DE GARRA</v>
      </c>
      <c r="D880" s="351" t="str">
        <f>_xlfn.XLOOKUP(B880,PLANEAMIENTO!A:A,PLANEAMIENTO!D:D)</f>
        <v>FMA</v>
      </c>
      <c r="E880" s="352" t="s">
        <v>713</v>
      </c>
      <c r="F880" s="352" t="s">
        <v>432</v>
      </c>
      <c r="G880" s="352" t="s">
        <v>493</v>
      </c>
      <c r="H880" s="352" t="s">
        <v>690</v>
      </c>
      <c r="I880" s="352" t="s">
        <v>690</v>
      </c>
    </row>
    <row r="881" spans="2:9" ht="36.75" customHeight="1" x14ac:dyDescent="0.3">
      <c r="B881" s="352">
        <v>306024</v>
      </c>
      <c r="C881" s="350" t="str">
        <f>_xlfn.XLOOKUP(B881,PLANEAMIENTO!A:A,PLANEAMIENTO!C:C)</f>
        <v>CILINDRO DE GARRA</v>
      </c>
      <c r="D881" s="351" t="str">
        <f>_xlfn.XLOOKUP(B881,PLANEAMIENTO!A:A,PLANEAMIENTO!D:D)</f>
        <v>FMA</v>
      </c>
      <c r="E881" s="352" t="s">
        <v>714</v>
      </c>
      <c r="F881" s="352" t="s">
        <v>432</v>
      </c>
      <c r="G881" s="352" t="s">
        <v>493</v>
      </c>
      <c r="H881" s="352" t="s">
        <v>690</v>
      </c>
      <c r="I881" s="352" t="s">
        <v>690</v>
      </c>
    </row>
    <row r="882" spans="2:9" ht="36.75" customHeight="1" x14ac:dyDescent="0.3">
      <c r="B882" s="352">
        <v>310524</v>
      </c>
      <c r="C882" s="350" t="str">
        <f>_xlfn.XLOOKUP(B882,PLANEAMIENTO!A:A,PLANEAMIENTO!C:C)</f>
        <v>CILINDRO DE BRAZO PLUMA</v>
      </c>
      <c r="D882" s="351" t="str">
        <f>_xlfn.XLOOKUP(B882,PLANEAMIENTO!A:A,PLANEAMIENTO!D:D)</f>
        <v>988K</v>
      </c>
      <c r="E882" s="352" t="s">
        <v>715</v>
      </c>
      <c r="F882" s="352" t="s">
        <v>432</v>
      </c>
      <c r="G882" s="352" t="s">
        <v>471</v>
      </c>
      <c r="H882" s="352" t="s">
        <v>690</v>
      </c>
      <c r="I882" s="352" t="s">
        <v>697</v>
      </c>
    </row>
    <row r="883" spans="2:9" ht="36.75" customHeight="1" x14ac:dyDescent="0.3">
      <c r="B883" s="352">
        <v>0</v>
      </c>
      <c r="C883" s="350" t="e">
        <f>_xlfn.XLOOKUP(B883,PLANEAMIENTO!A:A,PLANEAMIENTO!C:C)</f>
        <v>#N/A</v>
      </c>
      <c r="D883" s="351" t="e">
        <f>_xlfn.XLOOKUP(B883,PLANEAMIENTO!A:A,PLANEAMIENTO!D:D)</f>
        <v>#N/A</v>
      </c>
      <c r="E883" s="352" t="s">
        <v>498</v>
      </c>
      <c r="F883" s="368"/>
      <c r="G883" s="352" t="s">
        <v>458</v>
      </c>
      <c r="H883" s="352" t="s">
        <v>415</v>
      </c>
      <c r="I883" s="352" t="s">
        <v>418</v>
      </c>
    </row>
    <row r="884" spans="2:9" ht="36.75" customHeight="1" x14ac:dyDescent="0.3">
      <c r="B884" s="363">
        <v>0</v>
      </c>
      <c r="C884" s="364" t="s">
        <v>12</v>
      </c>
      <c r="D884" s="365" t="s">
        <v>13</v>
      </c>
      <c r="E884" s="363" t="s">
        <v>642</v>
      </c>
      <c r="F884" s="363" t="s">
        <v>442</v>
      </c>
      <c r="G884" s="363" t="s">
        <v>716</v>
      </c>
      <c r="H884" s="363" t="s">
        <v>609</v>
      </c>
      <c r="I884" s="363" t="s">
        <v>717</v>
      </c>
    </row>
    <row r="885" spans="2:9" ht="36.75" customHeight="1" x14ac:dyDescent="0.3">
      <c r="B885" s="363">
        <v>0</v>
      </c>
      <c r="C885" s="364" t="s">
        <v>12</v>
      </c>
      <c r="D885" s="365" t="s">
        <v>13</v>
      </c>
      <c r="E885" s="363" t="s">
        <v>718</v>
      </c>
      <c r="F885" s="363" t="s">
        <v>719</v>
      </c>
      <c r="G885" s="363" t="s">
        <v>720</v>
      </c>
      <c r="H885" s="363" t="s">
        <v>721</v>
      </c>
      <c r="I885" s="363" t="s">
        <v>692</v>
      </c>
    </row>
    <row r="886" spans="2:9" ht="36.75" customHeight="1" x14ac:dyDescent="0.3">
      <c r="B886" s="352">
        <v>297024</v>
      </c>
      <c r="C886" s="350" t="str">
        <f>_xlfn.XLOOKUP(B886,PLANEAMIENTO!A:A,PLANEAMIENTO!C:C)</f>
        <v>CILINDRO DE BLADELIFT</v>
      </c>
      <c r="D886" s="351" t="str">
        <f>_xlfn.XLOOKUP(B886,PLANEAMIENTO!A:A,PLANEAMIENTO!D:D)</f>
        <v>24M</v>
      </c>
      <c r="E886" s="352" t="s">
        <v>722</v>
      </c>
      <c r="F886" s="352" t="s">
        <v>719</v>
      </c>
      <c r="G886" s="352" t="s">
        <v>448</v>
      </c>
      <c r="H886" s="352" t="s">
        <v>701</v>
      </c>
      <c r="I886" s="352" t="s">
        <v>701</v>
      </c>
    </row>
    <row r="887" spans="2:9" ht="36.75" customHeight="1" x14ac:dyDescent="0.3">
      <c r="B887" s="352">
        <v>305024</v>
      </c>
      <c r="C887" s="350" t="str">
        <f>_xlfn.XLOOKUP(B887,PLANEAMIENTO!A:A,PLANEAMIENTO!C:C)</f>
        <v>CILINDRO DE BUCKET</v>
      </c>
      <c r="D887" s="351" t="str">
        <f>_xlfn.XLOOKUP(B887,PLANEAMIENTO!A:A,PLANEAMIENTO!D:D)</f>
        <v>390FL</v>
      </c>
      <c r="E887" s="352" t="s">
        <v>723</v>
      </c>
      <c r="F887" s="352" t="s">
        <v>719</v>
      </c>
      <c r="G887" s="352" t="s">
        <v>493</v>
      </c>
      <c r="H887" s="352" t="s">
        <v>701</v>
      </c>
      <c r="I887" s="352" t="s">
        <v>701</v>
      </c>
    </row>
    <row r="888" spans="2:9" ht="36.75" customHeight="1" x14ac:dyDescent="0.3">
      <c r="B888" s="352">
        <v>305124</v>
      </c>
      <c r="C888" s="350" t="str">
        <f>_xlfn.XLOOKUP(B888,PLANEAMIENTO!A:A,PLANEAMIENTO!C:C)</f>
        <v>CILINDRO DE INCLINACION DE RIPPER</v>
      </c>
      <c r="D888" s="351" t="str">
        <f>_xlfn.XLOOKUP(B888,PLANEAMIENTO!A:A,PLANEAMIENTO!D:D)</f>
        <v>D11</v>
      </c>
      <c r="E888" s="352" t="s">
        <v>723</v>
      </c>
      <c r="F888" s="352" t="s">
        <v>719</v>
      </c>
      <c r="G888" s="352" t="s">
        <v>493</v>
      </c>
      <c r="H888" s="352" t="s">
        <v>701</v>
      </c>
      <c r="I888" s="352" t="s">
        <v>701</v>
      </c>
    </row>
    <row r="889" spans="2:9" ht="36.75" customHeight="1" x14ac:dyDescent="0.3">
      <c r="B889" s="352">
        <v>304724</v>
      </c>
      <c r="C889" s="350" t="str">
        <f>_xlfn.XLOOKUP(B889,PLANEAMIENTO!A:A,PLANEAMIENTO!C:C)</f>
        <v>CILINDRO DE STICK</v>
      </c>
      <c r="D889" s="351" t="str">
        <f>_xlfn.XLOOKUP(B889,PLANEAMIENTO!A:A,PLANEAMIENTO!D:D)</f>
        <v>390DL</v>
      </c>
      <c r="E889" s="352" t="s">
        <v>723</v>
      </c>
      <c r="F889" s="352" t="s">
        <v>719</v>
      </c>
      <c r="G889" s="352" t="s">
        <v>493</v>
      </c>
      <c r="H889" s="352" t="s">
        <v>701</v>
      </c>
      <c r="I889" s="352" t="s">
        <v>701</v>
      </c>
    </row>
    <row r="890" spans="2:9" ht="36.75" customHeight="1" x14ac:dyDescent="0.3">
      <c r="B890" s="352">
        <v>304424</v>
      </c>
      <c r="C890" s="350" t="str">
        <f>_xlfn.XLOOKUP(B890,PLANEAMIENTO!A:A,PLANEAMIENTO!C:C)</f>
        <v>CILINDRO DE MASTIL</v>
      </c>
      <c r="D890" s="351" t="str">
        <f>_xlfn.XLOOKUP(B890,PLANEAMIENTO!A:A,PLANEAMIENTO!D:D)</f>
        <v>MD6640</v>
      </c>
      <c r="E890" s="352" t="s">
        <v>724</v>
      </c>
      <c r="F890" s="352" t="s">
        <v>719</v>
      </c>
      <c r="G890" s="352" t="s">
        <v>403</v>
      </c>
      <c r="H890" s="352" t="s">
        <v>701</v>
      </c>
      <c r="I890" s="352" t="s">
        <v>690</v>
      </c>
    </row>
    <row r="891" spans="2:9" ht="36.75" customHeight="1" x14ac:dyDescent="0.3">
      <c r="B891" s="352">
        <v>304624</v>
      </c>
      <c r="C891" s="350" t="str">
        <f>_xlfn.XLOOKUP(B891,PLANEAMIENTO!A:A,PLANEAMIENTO!C:C)</f>
        <v>CILINDRO DE DIRECCION</v>
      </c>
      <c r="D891" s="351">
        <f>_xlfn.XLOOKUP(B891,PLANEAMIENTO!A:A,PLANEAMIENTO!D:D)</f>
        <v>24</v>
      </c>
      <c r="E891" s="352" t="s">
        <v>496</v>
      </c>
      <c r="F891" s="352" t="s">
        <v>719</v>
      </c>
      <c r="G891" s="352" t="s">
        <v>522</v>
      </c>
      <c r="H891" s="352" t="s">
        <v>690</v>
      </c>
      <c r="I891" s="352" t="s">
        <v>690</v>
      </c>
    </row>
    <row r="892" spans="2:9" ht="36.75" customHeight="1" x14ac:dyDescent="0.3">
      <c r="B892" s="352">
        <v>304724</v>
      </c>
      <c r="C892" s="350" t="str">
        <f>_xlfn.XLOOKUP(B892,PLANEAMIENTO!A:A,PLANEAMIENTO!C:C)</f>
        <v>CILINDRO DE STICK</v>
      </c>
      <c r="D892" s="351" t="str">
        <f>_xlfn.XLOOKUP(B892,PLANEAMIENTO!A:A,PLANEAMIENTO!D:D)</f>
        <v>390DL</v>
      </c>
      <c r="E892" s="352" t="s">
        <v>725</v>
      </c>
      <c r="F892" s="352" t="s">
        <v>719</v>
      </c>
      <c r="G892" s="352" t="s">
        <v>471</v>
      </c>
      <c r="H892" s="352" t="s">
        <v>690</v>
      </c>
      <c r="I892" s="352" t="s">
        <v>697</v>
      </c>
    </row>
    <row r="893" spans="2:9" ht="36.75" customHeight="1" x14ac:dyDescent="0.3">
      <c r="B893" s="352">
        <v>308224</v>
      </c>
      <c r="C893" s="350" t="str">
        <f>_xlfn.XLOOKUP(B893,PLANEAMIENTO!A:A,PLANEAMIENTO!C:C)</f>
        <v>CILINDRO DE DESPLAZAMIENTO DE VERTEDERA</v>
      </c>
      <c r="D893" s="351" t="str">
        <f>_xlfn.XLOOKUP(B893,PLANEAMIENTO!A:A,PLANEAMIENTO!D:D)</f>
        <v>24M</v>
      </c>
      <c r="E893" s="352" t="s">
        <v>579</v>
      </c>
      <c r="F893" s="352" t="s">
        <v>719</v>
      </c>
      <c r="G893" s="352" t="s">
        <v>522</v>
      </c>
      <c r="H893" s="352" t="s">
        <v>697</v>
      </c>
      <c r="I893" s="352" t="s">
        <v>697</v>
      </c>
    </row>
    <row r="894" spans="2:9" ht="36.75" customHeight="1" x14ac:dyDescent="0.3">
      <c r="B894" s="352">
        <v>308424</v>
      </c>
      <c r="C894" s="350" t="str">
        <f>_xlfn.XLOOKUP(B894,PLANEAMIENTO!A:A,PLANEAMIENTO!C:C)</f>
        <v>CILINDRO DE ARTICULACION</v>
      </c>
      <c r="D894" s="351" t="str">
        <f>_xlfn.XLOOKUP(B894,PLANEAMIENTO!A:A,PLANEAMIENTO!D:D)</f>
        <v>24M</v>
      </c>
      <c r="E894" s="352" t="s">
        <v>726</v>
      </c>
      <c r="F894" s="352" t="s">
        <v>719</v>
      </c>
      <c r="G894" s="352" t="s">
        <v>406</v>
      </c>
      <c r="H894" s="352" t="s">
        <v>697</v>
      </c>
      <c r="I894" s="352" t="s">
        <v>698</v>
      </c>
    </row>
    <row r="895" spans="2:9" ht="36.75" customHeight="1" x14ac:dyDescent="0.3">
      <c r="B895" s="352">
        <v>308524</v>
      </c>
      <c r="C895" s="350" t="str">
        <f>_xlfn.XLOOKUP(B895,PLANEAMIENTO!A:A,PLANEAMIENTO!C:C)</f>
        <v>CILINDRO DE SUSPENSION POSTERIOR</v>
      </c>
      <c r="D895" s="351" t="str">
        <f>_xlfn.XLOOKUP(B895,PLANEAMIENTO!A:A,PLANEAMIENTO!D:D)</f>
        <v>930E-4SE</v>
      </c>
      <c r="E895" s="352" t="s">
        <v>579</v>
      </c>
      <c r="F895" s="352" t="s">
        <v>719</v>
      </c>
      <c r="G895" s="352" t="s">
        <v>458</v>
      </c>
      <c r="H895" s="352" t="s">
        <v>698</v>
      </c>
      <c r="I895" s="352" t="s">
        <v>692</v>
      </c>
    </row>
    <row r="896" spans="2:9" ht="36.75" customHeight="1" x14ac:dyDescent="0.3">
      <c r="B896" s="363">
        <v>0</v>
      </c>
      <c r="C896" s="364" t="s">
        <v>12</v>
      </c>
      <c r="D896" s="365" t="s">
        <v>13</v>
      </c>
      <c r="E896" s="363" t="s">
        <v>451</v>
      </c>
      <c r="F896" s="363" t="s">
        <v>452</v>
      </c>
      <c r="G896" s="363" t="s">
        <v>727</v>
      </c>
      <c r="H896" s="363" t="s">
        <v>728</v>
      </c>
      <c r="I896" s="363" t="s">
        <v>690</v>
      </c>
    </row>
    <row r="897" spans="2:9" ht="36.75" customHeight="1" x14ac:dyDescent="0.3">
      <c r="B897" s="352">
        <v>305724</v>
      </c>
      <c r="C897" s="350" t="str">
        <f>_xlfn.XLOOKUP(B897,PLANEAMIENTO!A:A,PLANEAMIENTO!C:C)</f>
        <v>CILINDRO DE HERRAMIENTA DE GARFIO</v>
      </c>
      <c r="D897" s="351" t="str">
        <f>_xlfn.XLOOKUP(B897,PLANEAMIENTO!A:A,PLANEAMIENTO!D:D)</f>
        <v>988K</v>
      </c>
      <c r="E897" s="352" t="s">
        <v>729</v>
      </c>
      <c r="F897" s="352" t="s">
        <v>452</v>
      </c>
      <c r="G897" s="352" t="s">
        <v>426</v>
      </c>
      <c r="H897" s="352" t="s">
        <v>701</v>
      </c>
      <c r="I897" s="352" t="s">
        <v>701</v>
      </c>
    </row>
    <row r="898" spans="2:9" ht="36.75" customHeight="1" x14ac:dyDescent="0.3">
      <c r="B898" s="352">
        <v>305224</v>
      </c>
      <c r="C898" s="350" t="str">
        <f>_xlfn.XLOOKUP(B898,PLANEAMIENTO!A:A,PLANEAMIENTO!C:C)</f>
        <v>CILINDRO DE INCLINACION DE BULLDOZER</v>
      </c>
      <c r="D898" s="351" t="str">
        <f>_xlfn.XLOOKUP(B898,PLANEAMIENTO!A:A,PLANEAMIENTO!D:D)</f>
        <v>844K</v>
      </c>
      <c r="E898" s="352" t="s">
        <v>729</v>
      </c>
      <c r="F898" s="352" t="s">
        <v>452</v>
      </c>
      <c r="G898" s="352" t="s">
        <v>426</v>
      </c>
      <c r="H898" s="352" t="s">
        <v>701</v>
      </c>
      <c r="I898" s="352" t="s">
        <v>690</v>
      </c>
    </row>
    <row r="899" spans="2:9" ht="36.75" customHeight="1" x14ac:dyDescent="0.3">
      <c r="B899" s="352">
        <v>305024</v>
      </c>
      <c r="C899" s="350" t="str">
        <f>_xlfn.XLOOKUP(B899,PLANEAMIENTO!A:A,PLANEAMIENTO!C:C)</f>
        <v>CILINDRO DE BUCKET</v>
      </c>
      <c r="D899" s="351" t="str">
        <f>_xlfn.XLOOKUP(B899,PLANEAMIENTO!A:A,PLANEAMIENTO!D:D)</f>
        <v>390FL</v>
      </c>
      <c r="E899" s="352" t="s">
        <v>729</v>
      </c>
      <c r="F899" s="352" t="s">
        <v>452</v>
      </c>
      <c r="G899" s="352" t="s">
        <v>426</v>
      </c>
      <c r="H899" s="352" t="s">
        <v>690</v>
      </c>
      <c r="I899" s="352" t="s">
        <v>690</v>
      </c>
    </row>
    <row r="900" spans="2:9" ht="36.75" customHeight="1" x14ac:dyDescent="0.3">
      <c r="B900" s="369">
        <v>0</v>
      </c>
      <c r="C900" s="364" t="s">
        <v>12</v>
      </c>
      <c r="D900" s="365" t="s">
        <v>13</v>
      </c>
      <c r="E900" s="369" t="s">
        <v>455</v>
      </c>
      <c r="F900" s="370"/>
      <c r="G900" s="369" t="s">
        <v>458</v>
      </c>
      <c r="H900" s="369" t="s">
        <v>415</v>
      </c>
      <c r="I900" s="369" t="s">
        <v>418</v>
      </c>
    </row>
    <row r="901" spans="2:9" ht="36.75" customHeight="1" x14ac:dyDescent="0.3">
      <c r="B901" s="352">
        <v>307024</v>
      </c>
      <c r="C901" s="350" t="str">
        <f>_xlfn.XLOOKUP(B901,PLANEAMIENTO!A:A,PLANEAMIENTO!C:C)</f>
        <v>FRENO DE SERVICIO Y PARQUEO</v>
      </c>
      <c r="D901" s="351" t="str">
        <f>_xlfn.XLOOKUP(B901,PLANEAMIENTO!A:A,PLANEAMIENTO!D:D)</f>
        <v>24M</v>
      </c>
      <c r="E901" s="352" t="s">
        <v>730</v>
      </c>
      <c r="F901" s="352" t="s">
        <v>452</v>
      </c>
      <c r="G901" s="352" t="s">
        <v>421</v>
      </c>
      <c r="H901" s="352" t="s">
        <v>697</v>
      </c>
      <c r="I901" s="352" t="s">
        <v>698</v>
      </c>
    </row>
    <row r="902" spans="2:9" ht="36.75" customHeight="1" x14ac:dyDescent="0.3">
      <c r="B902" s="352">
        <v>307124</v>
      </c>
      <c r="C902" s="350" t="str">
        <f>_xlfn.XLOOKUP(B902,PLANEAMIENTO!A:A,PLANEAMIENTO!C:C)</f>
        <v>FRENO DE SERVICIO Y PARQUEO</v>
      </c>
      <c r="D902" s="351" t="str">
        <f>_xlfn.XLOOKUP(B902,PLANEAMIENTO!A:A,PLANEAMIENTO!D:D)</f>
        <v>24M</v>
      </c>
      <c r="E902" s="352" t="s">
        <v>730</v>
      </c>
      <c r="F902" s="352" t="s">
        <v>452</v>
      </c>
      <c r="G902" s="352" t="s">
        <v>421</v>
      </c>
      <c r="H902" s="352" t="s">
        <v>698</v>
      </c>
      <c r="I902" s="352" t="s">
        <v>692</v>
      </c>
    </row>
    <row r="903" spans="2:9" ht="36.75" customHeight="1" x14ac:dyDescent="0.3">
      <c r="B903" s="363">
        <v>0</v>
      </c>
      <c r="C903" s="364" t="s">
        <v>12</v>
      </c>
      <c r="D903" s="365" t="s">
        <v>13</v>
      </c>
      <c r="E903" s="363" t="s">
        <v>45</v>
      </c>
      <c r="F903" s="370"/>
      <c r="G903" s="363" t="s">
        <v>456</v>
      </c>
      <c r="H903" s="363" t="s">
        <v>415</v>
      </c>
      <c r="I903" s="363" t="s">
        <v>470</v>
      </c>
    </row>
    <row r="904" spans="2:9" ht="36.75" customHeight="1" x14ac:dyDescent="0.3">
      <c r="B904" s="352">
        <v>301724</v>
      </c>
      <c r="C904" s="350" t="str">
        <f>_xlfn.XLOOKUP(B904,PLANEAMIENTO!A:A,PLANEAMIENTO!C:C)</f>
        <v>CILINDRO DE DIRECCION</v>
      </c>
      <c r="D904" s="351" t="str">
        <f>_xlfn.XLOOKUP(B904,PLANEAMIENTO!A:A,PLANEAMIENTO!D:D)</f>
        <v>980E</v>
      </c>
      <c r="E904" s="352" t="s">
        <v>731</v>
      </c>
      <c r="F904" s="352" t="s">
        <v>464</v>
      </c>
      <c r="G904" s="352" t="s">
        <v>458</v>
      </c>
      <c r="H904" s="352" t="s">
        <v>690</v>
      </c>
      <c r="I904" s="352" t="s">
        <v>697</v>
      </c>
    </row>
    <row r="905" spans="2:9" ht="36.75" customHeight="1" x14ac:dyDescent="0.3">
      <c r="B905" s="352">
        <v>302024</v>
      </c>
      <c r="C905" s="350" t="str">
        <f>_xlfn.XLOOKUP(B905,PLANEAMIENTO!A:A,PLANEAMIENTO!C:C)</f>
        <v>CILINDRO DE INCLINACION DE BULLDOZER</v>
      </c>
      <c r="D905" s="351" t="str">
        <f>_xlfn.XLOOKUP(B905,PLANEAMIENTO!A:A,PLANEAMIENTO!D:D)</f>
        <v>D11T</v>
      </c>
      <c r="E905" s="352" t="s">
        <v>731</v>
      </c>
      <c r="F905" s="352" t="s">
        <v>464</v>
      </c>
      <c r="G905" s="352" t="s">
        <v>458</v>
      </c>
      <c r="H905" s="352" t="s">
        <v>690</v>
      </c>
      <c r="I905" s="352" t="s">
        <v>697</v>
      </c>
    </row>
    <row r="906" spans="2:9" ht="36.75" customHeight="1" x14ac:dyDescent="0.3">
      <c r="B906" s="352">
        <v>297024</v>
      </c>
      <c r="C906" s="350" t="str">
        <f>_xlfn.XLOOKUP(B906,PLANEAMIENTO!A:A,PLANEAMIENTO!C:C)</f>
        <v>CILINDRO DE BLADELIFT</v>
      </c>
      <c r="D906" s="351" t="str">
        <f>_xlfn.XLOOKUP(B906,PLANEAMIENTO!A:A,PLANEAMIENTO!D:D)</f>
        <v>24M</v>
      </c>
      <c r="E906" s="352" t="s">
        <v>731</v>
      </c>
      <c r="F906" s="352" t="s">
        <v>464</v>
      </c>
      <c r="G906" s="352" t="s">
        <v>458</v>
      </c>
      <c r="H906" s="352" t="s">
        <v>415</v>
      </c>
      <c r="I906" s="352" t="s">
        <v>418</v>
      </c>
    </row>
    <row r="907" spans="2:9" ht="36.75" customHeight="1" x14ac:dyDescent="0.3">
      <c r="B907" s="352">
        <v>304124</v>
      </c>
      <c r="C907" s="350" t="str">
        <f>_xlfn.XLOOKUP(B907,PLANEAMIENTO!A:A,PLANEAMIENTO!C:C)</f>
        <v xml:space="preserve">CILINDRO DE LEVANTE </v>
      </c>
      <c r="D907" s="351" t="str">
        <f>_xlfn.XLOOKUP(B907,PLANEAMIENTO!A:A,PLANEAMIENTO!D:D)</f>
        <v>988K</v>
      </c>
      <c r="E907" s="352" t="s">
        <v>731</v>
      </c>
      <c r="F907" s="352" t="s">
        <v>462</v>
      </c>
      <c r="G907" s="352" t="s">
        <v>458</v>
      </c>
      <c r="H907" s="352" t="s">
        <v>415</v>
      </c>
      <c r="I907" s="352" t="s">
        <v>418</v>
      </c>
    </row>
    <row r="908" spans="2:9" ht="36.75" customHeight="1" x14ac:dyDescent="0.3">
      <c r="B908" s="352">
        <v>302824</v>
      </c>
      <c r="C908" s="350" t="str">
        <f>_xlfn.XLOOKUP(B908,PLANEAMIENTO!A:A,PLANEAMIENTO!C:C)</f>
        <v>CILINDRO DE SUSPENSION POSTERIOR</v>
      </c>
      <c r="D908" s="351" t="str">
        <f>_xlfn.XLOOKUP(B908,PLANEAMIENTO!A:A,PLANEAMIENTO!D:D)</f>
        <v>980E</v>
      </c>
      <c r="E908" s="352" t="s">
        <v>731</v>
      </c>
      <c r="F908" s="352" t="s">
        <v>452</v>
      </c>
      <c r="G908" s="352" t="s">
        <v>458</v>
      </c>
      <c r="H908" s="352" t="s">
        <v>415</v>
      </c>
      <c r="I908" s="352" t="s">
        <v>418</v>
      </c>
    </row>
    <row r="909" spans="2:9" ht="36.75" customHeight="1" x14ac:dyDescent="0.3">
      <c r="B909" s="352">
        <v>302924</v>
      </c>
      <c r="C909" s="350" t="str">
        <f>_xlfn.XLOOKUP(B909,PLANEAMIENTO!A:A,PLANEAMIENTO!C:C)</f>
        <v>CILINDRO DE SUSPENSION POSTERIOR</v>
      </c>
      <c r="D909" s="351" t="str">
        <f>_xlfn.XLOOKUP(B909,PLANEAMIENTO!A:A,PLANEAMIENTO!D:D)</f>
        <v>930E-4SE</v>
      </c>
      <c r="E909" s="352" t="s">
        <v>731</v>
      </c>
      <c r="F909" s="352" t="s">
        <v>452</v>
      </c>
      <c r="G909" s="352" t="s">
        <v>458</v>
      </c>
      <c r="H909" s="352" t="s">
        <v>415</v>
      </c>
      <c r="I909" s="352" t="s">
        <v>418</v>
      </c>
    </row>
    <row r="910" spans="2:9" ht="36.75" customHeight="1" x14ac:dyDescent="0.3">
      <c r="B910" s="352">
        <v>303224</v>
      </c>
      <c r="C910" s="350" t="str">
        <f>_xlfn.XLOOKUP(B910,PLANEAMIENTO!A:A,PLANEAMIENTO!C:C)</f>
        <v>CILINDRO DE LEVANTE DE BULLDOZER</v>
      </c>
      <c r="D910" s="351" t="str">
        <f>_xlfn.XLOOKUP(B910,PLANEAMIENTO!A:A,PLANEAMIENTO!D:D)</f>
        <v>D11T</v>
      </c>
      <c r="E910" s="352" t="s">
        <v>731</v>
      </c>
      <c r="F910" s="352" t="s">
        <v>462</v>
      </c>
      <c r="G910" s="352" t="s">
        <v>458</v>
      </c>
      <c r="H910" s="352" t="s">
        <v>415</v>
      </c>
      <c r="I910" s="352" t="s">
        <v>418</v>
      </c>
    </row>
    <row r="911" spans="2:9" ht="36.75" customHeight="1" x14ac:dyDescent="0.3">
      <c r="B911" s="352">
        <v>303324</v>
      </c>
      <c r="C911" s="350" t="str">
        <f>_xlfn.XLOOKUP(B911,PLANEAMIENTO!A:A,PLANEAMIENTO!C:C)</f>
        <v>CILINDRO DE INCLINACION DE BULLDOZER</v>
      </c>
      <c r="D911" s="351" t="str">
        <f>_xlfn.XLOOKUP(B911,PLANEAMIENTO!A:A,PLANEAMIENTO!D:D)</f>
        <v>D11T</v>
      </c>
      <c r="E911" s="352" t="s">
        <v>731</v>
      </c>
      <c r="F911" s="352" t="s">
        <v>462</v>
      </c>
      <c r="G911" s="352" t="s">
        <v>458</v>
      </c>
      <c r="H911" s="352" t="s">
        <v>415</v>
      </c>
      <c r="I911" s="352" t="s">
        <v>418</v>
      </c>
    </row>
    <row r="912" spans="2:9" ht="36.75" customHeight="1" x14ac:dyDescent="0.3">
      <c r="B912" s="352">
        <v>303624</v>
      </c>
      <c r="C912" s="350" t="str">
        <f>_xlfn.XLOOKUP(B912,PLANEAMIENTO!A:A,PLANEAMIENTO!C:C)</f>
        <v>CILINDRO DE STICK</v>
      </c>
      <c r="D912" s="351" t="str">
        <f>_xlfn.XLOOKUP(B912,PLANEAMIENTO!A:A,PLANEAMIENTO!D:D)</f>
        <v>390FL</v>
      </c>
      <c r="E912" s="352" t="s">
        <v>731</v>
      </c>
      <c r="F912" s="352" t="s">
        <v>464</v>
      </c>
      <c r="G912" s="352" t="s">
        <v>458</v>
      </c>
      <c r="H912" s="352" t="s">
        <v>415</v>
      </c>
      <c r="I912" s="352" t="s">
        <v>418</v>
      </c>
    </row>
    <row r="913" spans="2:9" ht="36.75" customHeight="1" x14ac:dyDescent="0.3">
      <c r="B913" s="352">
        <v>304224</v>
      </c>
      <c r="C913" s="350" t="str">
        <f>_xlfn.XLOOKUP(B913,PLANEAMIENTO!A:A,PLANEAMIENTO!C:C)</f>
        <v>CILINDRO DE STICK</v>
      </c>
      <c r="D913" s="351" t="str">
        <f>_xlfn.XLOOKUP(B913,PLANEAMIENTO!A:A,PLANEAMIENTO!D:D)</f>
        <v>390DL</v>
      </c>
      <c r="E913" s="352" t="s">
        <v>731</v>
      </c>
      <c r="F913" s="352" t="s">
        <v>462</v>
      </c>
      <c r="G913" s="352" t="s">
        <v>458</v>
      </c>
      <c r="H913" s="352" t="s">
        <v>415</v>
      </c>
      <c r="I913" s="352" t="s">
        <v>418</v>
      </c>
    </row>
    <row r="914" spans="2:9" ht="36.75" customHeight="1" x14ac:dyDescent="0.3">
      <c r="B914" s="352">
        <v>304924</v>
      </c>
      <c r="C914" s="350" t="str">
        <f>_xlfn.XLOOKUP(B914,PLANEAMIENTO!A:A,PLANEAMIENTO!C:C)</f>
        <v>ACUMULADOR DE DIRECCION</v>
      </c>
      <c r="D914" s="351" t="str">
        <f>_xlfn.XLOOKUP(B914,PLANEAMIENTO!A:A,PLANEAMIENTO!D:D)</f>
        <v>830E</v>
      </c>
      <c r="E914" s="352" t="s">
        <v>731</v>
      </c>
      <c r="F914" s="352" t="s">
        <v>462</v>
      </c>
      <c r="G914" s="352" t="s">
        <v>458</v>
      </c>
      <c r="H914" s="352" t="s">
        <v>415</v>
      </c>
      <c r="I914" s="352" t="s">
        <v>418</v>
      </c>
    </row>
    <row r="915" spans="2:9" ht="21" x14ac:dyDescent="0.3">
      <c r="D915" s="351"/>
    </row>
    <row r="918" spans="2:9" ht="42" x14ac:dyDescent="0.3">
      <c r="B918" s="363">
        <v>0</v>
      </c>
      <c r="C918" s="364" t="s">
        <v>12</v>
      </c>
      <c r="D918" s="365" t="s">
        <v>13</v>
      </c>
      <c r="E918" s="363" t="s">
        <v>397</v>
      </c>
      <c r="F918" s="363" t="s">
        <v>398</v>
      </c>
    </row>
    <row r="919" spans="2:9" ht="42" x14ac:dyDescent="0.3">
      <c r="B919" s="352">
        <v>304424</v>
      </c>
      <c r="C919" s="350" t="str">
        <f>_xlfn.XLOOKUP(B919,PLANEAMIENTO!A:A,PLANEAMIENTO!C:C)</f>
        <v>CILINDRO DE MASTIL</v>
      </c>
      <c r="D919" s="351" t="str">
        <f>_xlfn.XLOOKUP(B919,PLANEAMIENTO!A:A,PLANEAMIENTO!D:D)</f>
        <v>MD6640</v>
      </c>
      <c r="E919" s="352" t="s">
        <v>732</v>
      </c>
      <c r="F919" s="352" t="s">
        <v>398</v>
      </c>
    </row>
    <row r="920" spans="2:9" ht="42" x14ac:dyDescent="0.3">
      <c r="B920" s="352">
        <v>304424</v>
      </c>
      <c r="C920" s="350" t="str">
        <f>_xlfn.XLOOKUP(B920,PLANEAMIENTO!A:A,PLANEAMIENTO!C:C)</f>
        <v>CILINDRO DE MASTIL</v>
      </c>
      <c r="D920" s="351" t="str">
        <f>_xlfn.XLOOKUP(B920,PLANEAMIENTO!A:A,PLANEAMIENTO!D:D)</f>
        <v>MD6640</v>
      </c>
      <c r="E920" s="352" t="s">
        <v>733</v>
      </c>
      <c r="F920" s="352" t="s">
        <v>398</v>
      </c>
    </row>
    <row r="921" spans="2:9" ht="42" x14ac:dyDescent="0.3">
      <c r="B921" s="363">
        <v>0</v>
      </c>
      <c r="C921" s="364" t="s">
        <v>12</v>
      </c>
      <c r="D921" s="365" t="s">
        <v>13</v>
      </c>
      <c r="E921" s="363" t="s">
        <v>412</v>
      </c>
      <c r="F921" s="363" t="s">
        <v>413</v>
      </c>
    </row>
    <row r="922" spans="2:9" ht="63" x14ac:dyDescent="0.3">
      <c r="B922" s="352">
        <v>308224</v>
      </c>
      <c r="C922" s="350" t="str">
        <f>_xlfn.XLOOKUP(B922,PLANEAMIENTO!A:A,PLANEAMIENTO!C:C)</f>
        <v>CILINDRO DE DESPLAZAMIENTO DE VERTEDERA</v>
      </c>
      <c r="D922" s="351" t="str">
        <f>_xlfn.XLOOKUP(B922,PLANEAMIENTO!A:A,PLANEAMIENTO!D:D)</f>
        <v>24M</v>
      </c>
      <c r="E922" s="352" t="s">
        <v>734</v>
      </c>
      <c r="F922" s="352" t="s">
        <v>413</v>
      </c>
    </row>
    <row r="923" spans="2:9" ht="42" x14ac:dyDescent="0.3">
      <c r="B923" s="352">
        <v>300924</v>
      </c>
      <c r="C923" s="350" t="str">
        <f>_xlfn.XLOOKUP(B923,PLANEAMIENTO!A:A,PLANEAMIENTO!C:C)</f>
        <v>CILINDRO DE LEVANTE DE RIPPER</v>
      </c>
      <c r="D923" s="351" t="str">
        <f>_xlfn.XLOOKUP(B923,PLANEAMIENTO!A:A,PLANEAMIENTO!D:D)</f>
        <v>D11T</v>
      </c>
      <c r="E923" s="352" t="s">
        <v>735</v>
      </c>
      <c r="F923" s="352" t="s">
        <v>413</v>
      </c>
    </row>
    <row r="924" spans="2:9" ht="42" x14ac:dyDescent="0.3">
      <c r="B924" s="352">
        <v>308124</v>
      </c>
      <c r="C924" s="350" t="str">
        <f>_xlfn.XLOOKUP(B924,PLANEAMIENTO!A:A,PLANEAMIENTO!C:C)</f>
        <v>CILINDRO DE BRAZO PLUMA</v>
      </c>
      <c r="D924" s="351" t="str">
        <f>_xlfn.XLOOKUP(B924,PLANEAMIENTO!A:A,PLANEAMIENTO!D:D)</f>
        <v>988K</v>
      </c>
      <c r="E924" s="352" t="s">
        <v>696</v>
      </c>
      <c r="F924" s="352" t="s">
        <v>413</v>
      </c>
    </row>
    <row r="925" spans="2:9" ht="42" x14ac:dyDescent="0.3">
      <c r="B925" s="363">
        <v>0</v>
      </c>
      <c r="C925" s="364" t="s">
        <v>12</v>
      </c>
      <c r="D925" s="365" t="s">
        <v>13</v>
      </c>
      <c r="E925" s="363" t="s">
        <v>422</v>
      </c>
      <c r="F925" s="363" t="s">
        <v>423</v>
      </c>
    </row>
    <row r="926" spans="2:9" ht="42" x14ac:dyDescent="0.3">
      <c r="B926" s="352">
        <v>304624</v>
      </c>
      <c r="C926" s="350" t="str">
        <f>_xlfn.XLOOKUP(B926,PLANEAMIENTO!A:A,PLANEAMIENTO!C:C)</f>
        <v>CILINDRO DE DIRECCION</v>
      </c>
      <c r="D926" s="351">
        <f>_xlfn.XLOOKUP(B926,PLANEAMIENTO!A:A,PLANEAMIENTO!D:D)</f>
        <v>24</v>
      </c>
      <c r="E926" s="352" t="s">
        <v>736</v>
      </c>
      <c r="F926" s="352" t="s">
        <v>423</v>
      </c>
    </row>
    <row r="927" spans="2:9" ht="63" x14ac:dyDescent="0.3">
      <c r="B927" s="352">
        <v>302024</v>
      </c>
      <c r="C927" s="350" t="str">
        <f>_xlfn.XLOOKUP(B927,PLANEAMIENTO!A:A,PLANEAMIENTO!C:C)</f>
        <v>CILINDRO DE INCLINACION DE BULLDOZER</v>
      </c>
      <c r="D927" s="351" t="str">
        <f>_xlfn.XLOOKUP(B927,PLANEAMIENTO!A:A,PLANEAMIENTO!D:D)</f>
        <v>D11T</v>
      </c>
      <c r="E927" s="352" t="s">
        <v>709</v>
      </c>
      <c r="F927" s="352" t="s">
        <v>423</v>
      </c>
    </row>
    <row r="928" spans="2:9" ht="42" x14ac:dyDescent="0.3">
      <c r="B928" s="352">
        <v>308124</v>
      </c>
      <c r="C928" s="350" t="str">
        <f>_xlfn.XLOOKUP(B928,PLANEAMIENTO!A:A,PLANEAMIENTO!C:C)</f>
        <v>CILINDRO DE BRAZO PLUMA</v>
      </c>
      <c r="D928" s="351" t="str">
        <f>_xlfn.XLOOKUP(B928,PLANEAMIENTO!A:A,PLANEAMIENTO!D:D)</f>
        <v>988K</v>
      </c>
      <c r="E928" s="352" t="s">
        <v>707</v>
      </c>
      <c r="F928" s="352" t="s">
        <v>423</v>
      </c>
    </row>
    <row r="929" spans="2:6" ht="42" x14ac:dyDescent="0.4">
      <c r="B929" s="363">
        <v>0</v>
      </c>
      <c r="C929" s="364" t="s">
        <v>12</v>
      </c>
      <c r="D929" s="335"/>
      <c r="E929" s="363" t="s">
        <v>485</v>
      </c>
      <c r="F929" s="363" t="s">
        <v>486</v>
      </c>
    </row>
    <row r="930" spans="2:6" ht="42" x14ac:dyDescent="0.3">
      <c r="B930" s="352">
        <v>308024</v>
      </c>
      <c r="C930" s="350" t="str">
        <f>_xlfn.XLOOKUP(B930,PLANEAMIENTO!A:A,PLANEAMIENTO!C:C)</f>
        <v>CILINDRO DE BLADELIFT</v>
      </c>
      <c r="D930" s="351">
        <f>_xlfn.XLOOKUP(B930,PLANEAMIENTO!A:A,PLANEAMIENTO!D:D)</f>
        <v>24</v>
      </c>
      <c r="E930" s="352" t="s">
        <v>488</v>
      </c>
      <c r="F930" s="352" t="s">
        <v>486</v>
      </c>
    </row>
    <row r="931" spans="2:6" ht="42" x14ac:dyDescent="0.3">
      <c r="B931" s="352">
        <v>308424</v>
      </c>
      <c r="C931" s="350" t="str">
        <f>_xlfn.XLOOKUP(B931,PLANEAMIENTO!A:A,PLANEAMIENTO!C:C)</f>
        <v>CILINDRO DE ARTICULACION</v>
      </c>
      <c r="D931" s="351" t="str">
        <f>_xlfn.XLOOKUP(B931,PLANEAMIENTO!A:A,PLANEAMIENTO!D:D)</f>
        <v>24M</v>
      </c>
      <c r="E931" s="352" t="s">
        <v>488</v>
      </c>
      <c r="F931" s="352" t="s">
        <v>486</v>
      </c>
    </row>
    <row r="932" spans="2:6" ht="42" x14ac:dyDescent="0.3">
      <c r="B932" s="352">
        <v>300924</v>
      </c>
      <c r="C932" s="350" t="str">
        <f>_xlfn.XLOOKUP(B932,PLANEAMIENTO!A:A,PLANEAMIENTO!C:C)</f>
        <v>CILINDRO DE LEVANTE DE RIPPER</v>
      </c>
      <c r="D932" s="351" t="str">
        <f>_xlfn.XLOOKUP(B932,PLANEAMIENTO!A:A,PLANEAMIENTO!D:D)</f>
        <v>D11T</v>
      </c>
      <c r="E932" s="352" t="s">
        <v>737</v>
      </c>
      <c r="F932" s="352" t="s">
        <v>486</v>
      </c>
    </row>
    <row r="933" spans="2:6" ht="63" x14ac:dyDescent="0.3">
      <c r="B933" s="363">
        <v>0</v>
      </c>
      <c r="C933" s="364" t="s">
        <v>12</v>
      </c>
      <c r="D933" s="365" t="s">
        <v>13</v>
      </c>
      <c r="E933" s="363" t="s">
        <v>428</v>
      </c>
      <c r="F933" s="363" t="s">
        <v>719</v>
      </c>
    </row>
    <row r="934" spans="2:6" ht="42" x14ac:dyDescent="0.3">
      <c r="B934" s="352">
        <v>310524</v>
      </c>
      <c r="C934" s="350" t="str">
        <f>_xlfn.XLOOKUP(B934,PLANEAMIENTO!A:A,PLANEAMIENTO!C:C)</f>
        <v>CILINDRO DE BRAZO PLUMA</v>
      </c>
      <c r="D934" s="351" t="str">
        <f>_xlfn.XLOOKUP(B934,PLANEAMIENTO!A:A,PLANEAMIENTO!D:D)</f>
        <v>988K</v>
      </c>
      <c r="E934" s="352" t="s">
        <v>738</v>
      </c>
      <c r="F934" s="352" t="s">
        <v>739</v>
      </c>
    </row>
    <row r="935" spans="2:6" ht="21" x14ac:dyDescent="0.3">
      <c r="B935" s="352" t="s">
        <v>740</v>
      </c>
      <c r="C935" s="350" t="e">
        <f>_xlfn.XLOOKUP(B935,PLANEAMIENTO!A:A,PLANEAMIENTO!C:C)</f>
        <v>#N/A</v>
      </c>
      <c r="D935" s="351" t="e">
        <f>_xlfn.XLOOKUP(B935,PLANEAMIENTO!A:A,PLANEAMIENTO!D:D)</f>
        <v>#N/A</v>
      </c>
      <c r="E935" s="352" t="s">
        <v>741</v>
      </c>
      <c r="F935" s="352" t="s">
        <v>739</v>
      </c>
    </row>
    <row r="936" spans="2:6" ht="63" x14ac:dyDescent="0.3">
      <c r="B936" s="363">
        <v>0</v>
      </c>
      <c r="C936" s="364" t="s">
        <v>12</v>
      </c>
      <c r="D936" s="365" t="s">
        <v>13</v>
      </c>
      <c r="E936" s="363" t="s">
        <v>718</v>
      </c>
      <c r="F936" s="363" t="s">
        <v>719</v>
      </c>
    </row>
    <row r="937" spans="2:6" ht="63" x14ac:dyDescent="0.3">
      <c r="B937" s="352">
        <v>313024</v>
      </c>
      <c r="C937" s="350" t="e">
        <f>_xlfn.XLOOKUP(B937,PLANEAMIENTO!A:A,PLANEAMIENTO!C:C)</f>
        <v>#N/A</v>
      </c>
      <c r="D937" s="351" t="e">
        <f>_xlfn.XLOOKUP(B937,PLANEAMIENTO!A:A,PLANEAMIENTO!D:D)</f>
        <v>#N/A</v>
      </c>
      <c r="E937" s="352" t="s">
        <v>741</v>
      </c>
      <c r="F937" s="352" t="s">
        <v>719</v>
      </c>
    </row>
    <row r="938" spans="2:6" ht="63" x14ac:dyDescent="0.3">
      <c r="B938" s="352">
        <v>313424</v>
      </c>
      <c r="C938" s="350" t="e">
        <f>_xlfn.XLOOKUP(B938,PLANEAMIENTO!A:A,PLANEAMIENTO!C:C)</f>
        <v>#N/A</v>
      </c>
      <c r="D938" s="351" t="e">
        <f>_xlfn.XLOOKUP(B938,PLANEAMIENTO!A:A,PLANEAMIENTO!D:D)</f>
        <v>#N/A</v>
      </c>
      <c r="E938" s="352" t="s">
        <v>741</v>
      </c>
      <c r="F938" s="352" t="s">
        <v>719</v>
      </c>
    </row>
    <row r="939" spans="2:6" ht="63" x14ac:dyDescent="0.3">
      <c r="B939" s="352" t="s">
        <v>740</v>
      </c>
      <c r="C939" s="350" t="e">
        <f>_xlfn.XLOOKUP(B939,PLANEAMIENTO!A:A,PLANEAMIENTO!C:C)</f>
        <v>#N/A</v>
      </c>
      <c r="D939" s="351" t="e">
        <f>_xlfn.XLOOKUP(B939,PLANEAMIENTO!A:A,PLANEAMIENTO!D:D)</f>
        <v>#N/A</v>
      </c>
      <c r="E939" s="352" t="s">
        <v>741</v>
      </c>
      <c r="F939" s="352" t="s">
        <v>719</v>
      </c>
    </row>
    <row r="940" spans="2:6" ht="21" x14ac:dyDescent="0.3">
      <c r="B940" s="363">
        <v>0</v>
      </c>
      <c r="C940" s="364" t="s">
        <v>12</v>
      </c>
      <c r="D940" s="365" t="s">
        <v>13</v>
      </c>
      <c r="E940" s="363" t="s">
        <v>45</v>
      </c>
      <c r="F940" s="370"/>
    </row>
    <row r="941" spans="2:6" ht="63" x14ac:dyDescent="0.3">
      <c r="B941" s="352">
        <v>302824</v>
      </c>
      <c r="C941" s="350" t="str">
        <f>_xlfn.XLOOKUP(B941,PLANEAMIENTO!A:A,PLANEAMIENTO!C:C)</f>
        <v>CILINDRO DE SUSPENSION POSTERIOR</v>
      </c>
      <c r="D941" s="351" t="str">
        <f>_xlfn.XLOOKUP(B941,PLANEAMIENTO!A:A,PLANEAMIENTO!D:D)</f>
        <v>980E</v>
      </c>
      <c r="E941" s="352" t="s">
        <v>731</v>
      </c>
      <c r="F941" s="352" t="s">
        <v>452</v>
      </c>
    </row>
    <row r="942" spans="2:6" ht="63" x14ac:dyDescent="0.3">
      <c r="B942" s="352">
        <v>302924</v>
      </c>
      <c r="C942" s="350" t="str">
        <f>_xlfn.XLOOKUP(B942,PLANEAMIENTO!A:A,PLANEAMIENTO!C:C)</f>
        <v>CILINDRO DE SUSPENSION POSTERIOR</v>
      </c>
      <c r="D942" s="351" t="str">
        <f>_xlfn.XLOOKUP(B942,PLANEAMIENTO!A:A,PLANEAMIENTO!D:D)</f>
        <v>930E-4SE</v>
      </c>
      <c r="E942" s="352" t="s">
        <v>731</v>
      </c>
      <c r="F942" s="352" t="s">
        <v>452</v>
      </c>
    </row>
    <row r="943" spans="2:6" ht="63" x14ac:dyDescent="0.3">
      <c r="B943" s="352">
        <v>302024</v>
      </c>
      <c r="C943" s="350" t="str">
        <f>_xlfn.XLOOKUP(B943,PLANEAMIENTO!A:A,PLANEAMIENTO!C:C)</f>
        <v>CILINDRO DE INCLINACION DE BULLDOZER</v>
      </c>
      <c r="D943" s="351" t="str">
        <f>_xlfn.XLOOKUP(B943,PLANEAMIENTO!A:A,PLANEAMIENTO!D:D)</f>
        <v>D11T</v>
      </c>
      <c r="E943" s="352" t="s">
        <v>731</v>
      </c>
      <c r="F943" s="385" t="s">
        <v>464</v>
      </c>
    </row>
    <row r="944" spans="2:6" ht="42" x14ac:dyDescent="0.3">
      <c r="B944" s="352">
        <v>303224</v>
      </c>
      <c r="C944" s="350" t="str">
        <f>_xlfn.XLOOKUP(B944,PLANEAMIENTO!A:A,PLANEAMIENTO!C:C)</f>
        <v>CILINDRO DE LEVANTE DE BULLDOZER</v>
      </c>
      <c r="D944" s="351" t="str">
        <f>_xlfn.XLOOKUP(B944,PLANEAMIENTO!A:A,PLANEAMIENTO!D:D)</f>
        <v>D11T</v>
      </c>
      <c r="E944" s="352" t="s">
        <v>731</v>
      </c>
      <c r="F944" s="385" t="s">
        <v>464</v>
      </c>
    </row>
    <row r="945" spans="2:6" ht="63" x14ac:dyDescent="0.3">
      <c r="B945" s="352">
        <v>303324</v>
      </c>
      <c r="C945" s="350" t="str">
        <f>_xlfn.XLOOKUP(B945,PLANEAMIENTO!A:A,PLANEAMIENTO!C:C)</f>
        <v>CILINDRO DE INCLINACION DE BULLDOZER</v>
      </c>
      <c r="D945" s="351" t="str">
        <f>_xlfn.XLOOKUP(B945,PLANEAMIENTO!A:A,PLANEAMIENTO!D:D)</f>
        <v>D11T</v>
      </c>
      <c r="E945" s="352" t="s">
        <v>731</v>
      </c>
      <c r="F945" s="385" t="s">
        <v>464</v>
      </c>
    </row>
    <row r="946" spans="2:6" ht="21" x14ac:dyDescent="0.3">
      <c r="B946" s="363">
        <v>0</v>
      </c>
      <c r="C946" s="364" t="s">
        <v>12</v>
      </c>
      <c r="D946" s="365" t="s">
        <v>13</v>
      </c>
      <c r="E946" s="363" t="s">
        <v>455</v>
      </c>
      <c r="F946" s="386"/>
    </row>
    <row r="947" spans="2:6" ht="63" x14ac:dyDescent="0.4">
      <c r="B947" s="352">
        <v>307524</v>
      </c>
      <c r="C947" s="350" t="str">
        <f>_xlfn.XLOOKUP(B947,PLANEAMIENTO!A:A,PLANEAMIENTO!C:C)</f>
        <v>CILINDRO HIDRAULICO DE MORDAZA</v>
      </c>
      <c r="D947" s="351" t="str">
        <f>_xlfn.XLOOKUP(B947,PLANEAMIENTO!A:A,PLANEAMIENTO!D:D)</f>
        <v>GENERICO</v>
      </c>
      <c r="E947" s="366" t="s">
        <v>742</v>
      </c>
      <c r="F947" s="366" t="s">
        <v>462</v>
      </c>
    </row>
    <row r="948" spans="2:6" ht="63" x14ac:dyDescent="0.4">
      <c r="B948" s="352">
        <v>307624</v>
      </c>
      <c r="C948" s="350" t="str">
        <f>_xlfn.XLOOKUP(B948,PLANEAMIENTO!A:A,PLANEAMIENTO!C:C)</f>
        <v>CILINDRO HIDRAULICO DE MORDAZA</v>
      </c>
      <c r="D948" s="351" t="str">
        <f>_xlfn.XLOOKUP(B948,PLANEAMIENTO!A:A,PLANEAMIENTO!D:D)</f>
        <v>GENERICO</v>
      </c>
      <c r="E948" s="366" t="s">
        <v>742</v>
      </c>
      <c r="F948" s="366" t="s">
        <v>462</v>
      </c>
    </row>
    <row r="949" spans="2:6" ht="63" x14ac:dyDescent="0.4">
      <c r="B949" s="352">
        <v>307724</v>
      </c>
      <c r="C949" s="350" t="str">
        <f>_xlfn.XLOOKUP(B949,PLANEAMIENTO!A:A,PLANEAMIENTO!C:C)</f>
        <v>CILINDRO HIDRAULICO DE MORDAZA</v>
      </c>
      <c r="D949" s="351" t="str">
        <f>_xlfn.XLOOKUP(B949,PLANEAMIENTO!A:A,PLANEAMIENTO!D:D)</f>
        <v>GENERICO</v>
      </c>
      <c r="E949" s="366" t="s">
        <v>742</v>
      </c>
      <c r="F949" s="366" t="s">
        <v>462</v>
      </c>
    </row>
    <row r="950" spans="2:6" ht="42" x14ac:dyDescent="0.4">
      <c r="B950" s="352">
        <v>311424</v>
      </c>
      <c r="C950" s="350" t="str">
        <f>_xlfn.XLOOKUP(B950,PLANEAMIENTO!A:A,PLANEAMIENTO!C:C)</f>
        <v>CILINDRO DE CAMPANA</v>
      </c>
      <c r="D950" s="351" t="str">
        <f>_xlfn.XLOOKUP(B950,PLANEAMIENTO!A:A,PLANEAMIENTO!D:D)</f>
        <v>GENERICO</v>
      </c>
      <c r="E950" s="366" t="s">
        <v>742</v>
      </c>
      <c r="F950" s="366" t="s">
        <v>462</v>
      </c>
    </row>
    <row r="951" spans="2:6" ht="42" x14ac:dyDescent="0.4">
      <c r="B951" s="352">
        <v>311524</v>
      </c>
      <c r="C951" s="350" t="str">
        <f>_xlfn.XLOOKUP(B951,PLANEAMIENTO!A:A,PLANEAMIENTO!C:C)</f>
        <v>CILINDRO DE CAMPANA</v>
      </c>
      <c r="D951" s="351" t="str">
        <f>_xlfn.XLOOKUP(B951,PLANEAMIENTO!A:A,PLANEAMIENTO!D:D)</f>
        <v>GENERICO</v>
      </c>
      <c r="E951" s="366" t="s">
        <v>742</v>
      </c>
      <c r="F951" s="366" t="s">
        <v>462</v>
      </c>
    </row>
    <row r="952" spans="2:6" ht="42" x14ac:dyDescent="0.4">
      <c r="B952" s="352">
        <v>311624</v>
      </c>
      <c r="C952" s="350" t="str">
        <f>_xlfn.XLOOKUP(B952,PLANEAMIENTO!A:A,PLANEAMIENTO!C:C)</f>
        <v>CILINDRO DE ENSAMBLE</v>
      </c>
      <c r="D952" s="351" t="str">
        <f>_xlfn.XLOOKUP(B952,PLANEAMIENTO!A:A,PLANEAMIENTO!D:D)</f>
        <v>GENERICO</v>
      </c>
      <c r="E952" s="366" t="s">
        <v>742</v>
      </c>
      <c r="F952" s="366" t="s">
        <v>462</v>
      </c>
    </row>
    <row r="953" spans="2:6" ht="42" x14ac:dyDescent="0.4">
      <c r="B953" s="352">
        <v>311624</v>
      </c>
      <c r="C953" s="350" t="str">
        <f>_xlfn.XLOOKUP(B953,PLANEAMIENTO!A:A,PLANEAMIENTO!C:C)</f>
        <v>CILINDRO DE ENSAMBLE</v>
      </c>
      <c r="D953" s="351" t="str">
        <f>_xlfn.XLOOKUP(B953,PLANEAMIENTO!A:A,PLANEAMIENTO!D:D)</f>
        <v>GENERICO</v>
      </c>
      <c r="E953" s="366" t="s">
        <v>742</v>
      </c>
      <c r="F953" s="366" t="s">
        <v>462</v>
      </c>
    </row>
    <row r="954" spans="2:6" ht="42" x14ac:dyDescent="0.4">
      <c r="B954" s="352">
        <v>311724</v>
      </c>
      <c r="C954" s="350" t="str">
        <f>_xlfn.XLOOKUP(B954,PLANEAMIENTO!A:A,PLANEAMIENTO!C:C)</f>
        <v>CILINDRO DE ENSAMBLE</v>
      </c>
      <c r="D954" s="351" t="str">
        <f>_xlfn.XLOOKUP(B954,PLANEAMIENTO!A:A,PLANEAMIENTO!D:D)</f>
        <v>GENERICO</v>
      </c>
      <c r="E954" s="366" t="s">
        <v>742</v>
      </c>
      <c r="F954" s="366" t="s">
        <v>462</v>
      </c>
    </row>
    <row r="955" spans="2:6" ht="42" x14ac:dyDescent="0.4">
      <c r="B955" s="352">
        <v>311824</v>
      </c>
      <c r="C955" s="350" t="str">
        <f>_xlfn.XLOOKUP(B955,PLANEAMIENTO!A:A,PLANEAMIENTO!C:C)</f>
        <v>CILINDRO CENTRALIZADOR</v>
      </c>
      <c r="D955" s="351" t="str">
        <f>_xlfn.XLOOKUP(B955,PLANEAMIENTO!A:A,PLANEAMIENTO!D:D)</f>
        <v>GENERICO</v>
      </c>
      <c r="E955" s="366" t="s">
        <v>742</v>
      </c>
      <c r="F955" s="366" t="s">
        <v>462</v>
      </c>
    </row>
    <row r="956" spans="2:6" ht="42" x14ac:dyDescent="0.4">
      <c r="B956" s="387">
        <v>311924</v>
      </c>
      <c r="C956" s="350" t="str">
        <f>_xlfn.XLOOKUP(B956,PLANEAMIENTO!A:A,PLANEAMIENTO!C:C)</f>
        <v>CILINDRO DE MORDAZA</v>
      </c>
      <c r="D956" s="351" t="str">
        <f>_xlfn.XLOOKUP(B956,PLANEAMIENTO!A:A,PLANEAMIENTO!D:D)</f>
        <v>GENERICO</v>
      </c>
      <c r="E956" s="366" t="s">
        <v>742</v>
      </c>
      <c r="F956" s="366" t="s">
        <v>462</v>
      </c>
    </row>
    <row r="957" spans="2:6" ht="42" x14ac:dyDescent="0.4">
      <c r="B957" s="387">
        <v>312024</v>
      </c>
      <c r="C957" s="350" t="str">
        <f>_xlfn.XLOOKUP(B957,PLANEAMIENTO!A:A,PLANEAMIENTO!C:C)</f>
        <v>CILINDRO DE MORDAZA</v>
      </c>
      <c r="D957" s="351" t="str">
        <f>_xlfn.XLOOKUP(B957,PLANEAMIENTO!A:A,PLANEAMIENTO!D:D)</f>
        <v>GENERICO</v>
      </c>
      <c r="E957" s="366" t="s">
        <v>742</v>
      </c>
      <c r="F957" s="366" t="s">
        <v>462</v>
      </c>
    </row>
    <row r="958" spans="2:6" ht="42" x14ac:dyDescent="0.4">
      <c r="B958" s="387">
        <v>312124</v>
      </c>
      <c r="C958" s="350" t="str">
        <f>_xlfn.XLOOKUP(B958,PLANEAMIENTO!A:A,PLANEAMIENTO!C:C)</f>
        <v>CILINDRO DE BRAZO LATERAL</v>
      </c>
      <c r="D958" s="351" t="str">
        <f>_xlfn.XLOOKUP(B958,PLANEAMIENTO!A:A,PLANEAMIENTO!D:D)</f>
        <v>GENERICO</v>
      </c>
      <c r="E958" s="366" t="s">
        <v>742</v>
      </c>
      <c r="F958" s="366" t="s">
        <v>462</v>
      </c>
    </row>
    <row r="959" spans="2:6" ht="42" x14ac:dyDescent="0.4">
      <c r="B959" s="387">
        <v>312224</v>
      </c>
      <c r="C959" s="350" t="str">
        <f>_xlfn.XLOOKUP(B959,PLANEAMIENTO!A:A,PLANEAMIENTO!C:C)</f>
        <v>CILINDRO CENTRALIZADOR</v>
      </c>
      <c r="D959" s="351" t="str">
        <f>_xlfn.XLOOKUP(B959,PLANEAMIENTO!A:A,PLANEAMIENTO!D:D)</f>
        <v>GENERICO</v>
      </c>
      <c r="E959" s="366" t="s">
        <v>742</v>
      </c>
      <c r="F959" s="366" t="s">
        <v>462</v>
      </c>
    </row>
    <row r="960" spans="2:6" ht="21" x14ac:dyDescent="0.3">
      <c r="B960" s="363">
        <v>0</v>
      </c>
      <c r="C960" s="364" t="s">
        <v>12</v>
      </c>
      <c r="D960" s="365" t="s">
        <v>13</v>
      </c>
      <c r="E960" s="363" t="s">
        <v>743</v>
      </c>
      <c r="F960" s="386"/>
    </row>
    <row r="961" spans="2:6" ht="42" x14ac:dyDescent="0.4">
      <c r="B961" s="387">
        <v>307024</v>
      </c>
      <c r="C961" s="350" t="str">
        <f>_xlfn.XLOOKUP(B961,PLANEAMIENTO!A:A,PLANEAMIENTO!C:C)</f>
        <v>FRENO DE SERVICIO Y PARQUEO</v>
      </c>
      <c r="D961" s="351" t="str">
        <f>_xlfn.XLOOKUP(B961,PLANEAMIENTO!A:A,PLANEAMIENTO!D:D)</f>
        <v>24M</v>
      </c>
      <c r="E961" s="366" t="s">
        <v>744</v>
      </c>
      <c r="F961" s="366" t="s">
        <v>550</v>
      </c>
    </row>
    <row r="962" spans="2:6" ht="42" x14ac:dyDescent="0.4">
      <c r="B962" s="387">
        <v>307124</v>
      </c>
      <c r="C962" s="350" t="str">
        <f>_xlfn.XLOOKUP(B962,PLANEAMIENTO!A:A,PLANEAMIENTO!C:C)</f>
        <v>FRENO DE SERVICIO Y PARQUEO</v>
      </c>
      <c r="D962" s="351" t="str">
        <f>_xlfn.XLOOKUP(B962,PLANEAMIENTO!A:A,PLANEAMIENTO!D:D)</f>
        <v>24M</v>
      </c>
      <c r="E962" s="366" t="s">
        <v>744</v>
      </c>
      <c r="F962" s="366" t="s">
        <v>550</v>
      </c>
    </row>
    <row r="963" spans="2:6" ht="21" x14ac:dyDescent="0.4">
      <c r="B963" s="307" t="s">
        <v>740</v>
      </c>
      <c r="C963" s="350" t="e">
        <f>_xlfn.XLOOKUP(B963,PLANEAMIENTO!A:A,PLANEAMIENTO!C:C)</f>
        <v>#N/A</v>
      </c>
      <c r="D963" s="351" t="e">
        <f>_xlfn.XLOOKUP(B963,PLANEAMIENTO!A:A,PLANEAMIENTO!D:D)</f>
        <v>#N/A</v>
      </c>
      <c r="E963" s="366" t="s">
        <v>544</v>
      </c>
      <c r="F963" s="366" t="s">
        <v>550</v>
      </c>
    </row>
    <row r="964" spans="2:6" ht="21" x14ac:dyDescent="0.4">
      <c r="B964" s="307" t="s">
        <v>740</v>
      </c>
      <c r="C964" s="350" t="e">
        <f>_xlfn.XLOOKUP(B964,PLANEAMIENTO!A:A,PLANEAMIENTO!C:C)</f>
        <v>#N/A</v>
      </c>
      <c r="D964" s="351" t="e">
        <f>_xlfn.XLOOKUP(B964,PLANEAMIENTO!A:A,PLANEAMIENTO!D:D)</f>
        <v>#N/A</v>
      </c>
      <c r="E964" s="366" t="s">
        <v>544</v>
      </c>
      <c r="F964" s="366" t="s">
        <v>745</v>
      </c>
    </row>
    <row r="969" spans="2:6" ht="26.4" x14ac:dyDescent="0.3">
      <c r="B969" s="168" t="s">
        <v>465</v>
      </c>
      <c r="E969" s="168" t="s">
        <v>391</v>
      </c>
      <c r="F969" s="168" t="s">
        <v>392</v>
      </c>
    </row>
    <row r="970" spans="2:6" ht="21" x14ac:dyDescent="0.3">
      <c r="B970" s="170">
        <v>0</v>
      </c>
      <c r="C970" s="364" t="s">
        <v>12</v>
      </c>
      <c r="D970" s="365" t="s">
        <v>13</v>
      </c>
      <c r="E970" s="170" t="s">
        <v>397</v>
      </c>
      <c r="F970" s="170" t="s">
        <v>398</v>
      </c>
    </row>
    <row r="971" spans="2:6" ht="42" x14ac:dyDescent="0.3">
      <c r="B971" s="350">
        <v>318225</v>
      </c>
      <c r="C971" s="350" t="str">
        <f>_xlfn.XLOOKUP(B971,PLANEAMIENTO!A:A,PLANEAMIENTO!C:C)</f>
        <v>CILINDRO DE STICK</v>
      </c>
      <c r="D971" s="351" t="str">
        <f>_xlfn.XLOOKUP(B971,PLANEAMIENTO!A:A,PLANEAMIENTO!D:D)</f>
        <v>390DL</v>
      </c>
      <c r="E971" s="350" t="s">
        <v>746</v>
      </c>
      <c r="F971" s="350" t="s">
        <v>398</v>
      </c>
    </row>
    <row r="972" spans="2:6" ht="42" x14ac:dyDescent="0.3">
      <c r="B972" s="350">
        <v>318225</v>
      </c>
      <c r="C972" s="350" t="str">
        <f>_xlfn.XLOOKUP(B972,PLANEAMIENTO!A:A,PLANEAMIENTO!C:C)</f>
        <v>CILINDRO DE STICK</v>
      </c>
      <c r="D972" s="351" t="str">
        <f>_xlfn.XLOOKUP(B972,PLANEAMIENTO!A:A,PLANEAMIENTO!D:D)</f>
        <v>390DL</v>
      </c>
      <c r="E972" s="350" t="s">
        <v>747</v>
      </c>
      <c r="F972" s="350" t="s">
        <v>398</v>
      </c>
    </row>
    <row r="973" spans="2:6" ht="42" x14ac:dyDescent="0.3">
      <c r="B973" s="350">
        <v>318625</v>
      </c>
      <c r="C973" s="350" t="str">
        <f>_xlfn.XLOOKUP(B973,PLANEAMIENTO!A:A,PLANEAMIENTO!C:C)</f>
        <v>CILINDRO DE VOLTEO DE BUCKET</v>
      </c>
      <c r="D973" s="351" t="str">
        <f>_xlfn.XLOOKUP(B973,PLANEAMIENTO!A:A,PLANEAMIENTO!D:D)</f>
        <v>PC1250</v>
      </c>
      <c r="E973" s="350" t="s">
        <v>748</v>
      </c>
      <c r="F973" s="350" t="s">
        <v>398</v>
      </c>
    </row>
    <row r="974" spans="2:6" ht="42" x14ac:dyDescent="0.3">
      <c r="B974" s="350">
        <v>319325</v>
      </c>
      <c r="C974" s="350" t="str">
        <f>_xlfn.XLOOKUP(B974,PLANEAMIENTO!A:A,PLANEAMIENTO!C:C)</f>
        <v>CILINDRO DE VOLTEO DE BUCKET</v>
      </c>
      <c r="D974" s="351" t="str">
        <f>_xlfn.XLOOKUP(B974,PLANEAMIENTO!A:A,PLANEAMIENTO!D:D)</f>
        <v>PC1250</v>
      </c>
      <c r="E974" s="350" t="s">
        <v>748</v>
      </c>
      <c r="F974" s="350" t="s">
        <v>398</v>
      </c>
    </row>
    <row r="975" spans="2:6" ht="63" x14ac:dyDescent="0.3">
      <c r="B975" s="350">
        <v>315225</v>
      </c>
      <c r="C975" s="350" t="str">
        <f>_xlfn.XLOOKUP(B975,PLANEAMIENTO!A:A,PLANEAMIENTO!C:C)</f>
        <v>CILINDRO DE SUSPENSION POSTERIOR</v>
      </c>
      <c r="D975" s="351" t="str">
        <f>_xlfn.XLOOKUP(B975,PLANEAMIENTO!A:A,PLANEAMIENTO!D:D)</f>
        <v>797F</v>
      </c>
      <c r="E975" s="350" t="s">
        <v>411</v>
      </c>
      <c r="F975" s="350" t="s">
        <v>398</v>
      </c>
    </row>
    <row r="976" spans="2:6" ht="42" x14ac:dyDescent="0.3">
      <c r="B976" s="350">
        <v>319325</v>
      </c>
      <c r="C976" s="350" t="str">
        <f>_xlfn.XLOOKUP(B976,PLANEAMIENTO!A:A,PLANEAMIENTO!C:C)</f>
        <v>CILINDRO DE VOLTEO DE BUCKET</v>
      </c>
      <c r="D976" s="351" t="str">
        <f>_xlfn.XLOOKUP(B976,PLANEAMIENTO!A:A,PLANEAMIENTO!D:D)</f>
        <v>PC1250</v>
      </c>
      <c r="E976" s="350" t="s">
        <v>529</v>
      </c>
      <c r="F976" s="350" t="s">
        <v>398</v>
      </c>
    </row>
    <row r="977" spans="2:6" ht="42" x14ac:dyDescent="0.3">
      <c r="B977" s="350">
        <v>318625</v>
      </c>
      <c r="C977" s="350" t="str">
        <f>_xlfn.XLOOKUP(B977,PLANEAMIENTO!A:A,PLANEAMIENTO!C:C)</f>
        <v>CILINDRO DE VOLTEO DE BUCKET</v>
      </c>
      <c r="D977" s="351" t="str">
        <f>_xlfn.XLOOKUP(B977,PLANEAMIENTO!A:A,PLANEAMIENTO!D:D)</f>
        <v>PC1250</v>
      </c>
      <c r="E977" s="350" t="s">
        <v>529</v>
      </c>
      <c r="F977" s="350" t="s">
        <v>398</v>
      </c>
    </row>
    <row r="978" spans="2:6" ht="42" x14ac:dyDescent="0.3">
      <c r="B978" s="350">
        <v>319325</v>
      </c>
      <c r="C978" s="350" t="str">
        <f>_xlfn.XLOOKUP(B978,PLANEAMIENTO!A:A,PLANEAMIENTO!C:C)</f>
        <v>CILINDRO DE VOLTEO DE BUCKET</v>
      </c>
      <c r="D978" s="351" t="str">
        <f>_xlfn.XLOOKUP(B978,PLANEAMIENTO!A:A,PLANEAMIENTO!D:D)</f>
        <v>PC1250</v>
      </c>
      <c r="E978" s="350" t="s">
        <v>749</v>
      </c>
      <c r="F978" s="350" t="s">
        <v>398</v>
      </c>
    </row>
    <row r="979" spans="2:6" ht="21" x14ac:dyDescent="0.3">
      <c r="B979" s="170">
        <v>0</v>
      </c>
      <c r="C979" s="364" t="s">
        <v>12</v>
      </c>
      <c r="D979" s="365" t="s">
        <v>13</v>
      </c>
      <c r="E979" s="170" t="s">
        <v>412</v>
      </c>
      <c r="F979" s="170" t="s">
        <v>750</v>
      </c>
    </row>
    <row r="980" spans="2:6" ht="42" x14ac:dyDescent="0.3">
      <c r="B980" s="350">
        <v>312925</v>
      </c>
      <c r="C980" s="350" t="str">
        <f>_xlfn.XLOOKUP(B980,PLANEAMIENTO!A:A,PLANEAMIENTO!C:C)</f>
        <v>CILINDRO DE BLADELIFT</v>
      </c>
      <c r="D980" s="351">
        <f>_xlfn.XLOOKUP(B980,PLANEAMIENTO!A:A,PLANEAMIENTO!D:D)</f>
        <v>24</v>
      </c>
      <c r="E980" s="350" t="s">
        <v>751</v>
      </c>
      <c r="F980" s="350" t="s">
        <v>750</v>
      </c>
    </row>
    <row r="981" spans="2:6" ht="42" x14ac:dyDescent="0.3">
      <c r="B981" s="350">
        <v>315525</v>
      </c>
      <c r="C981" s="350" t="str">
        <f>_xlfn.XLOOKUP(B981,PLANEAMIENTO!A:A,PLANEAMIENTO!C:C)</f>
        <v xml:space="preserve">CILINDRO DE DIRECCION </v>
      </c>
      <c r="D981" s="351" t="str">
        <f>_xlfn.XLOOKUP(B981,PLANEAMIENTO!A:A,PLANEAMIENTO!D:D)</f>
        <v>930E-4SE</v>
      </c>
      <c r="E981" s="350" t="s">
        <v>752</v>
      </c>
      <c r="F981" s="350" t="s">
        <v>750</v>
      </c>
    </row>
    <row r="982" spans="2:6" ht="42" x14ac:dyDescent="0.3">
      <c r="B982" s="350">
        <v>316625</v>
      </c>
      <c r="C982" s="350" t="str">
        <f>_xlfn.XLOOKUP(B982,PLANEAMIENTO!A:A,PLANEAMIENTO!C:C)</f>
        <v>CILINDRO DE WHEEL LEAN</v>
      </c>
      <c r="D982" s="351" t="str">
        <f>_xlfn.XLOOKUP(B982,PLANEAMIENTO!A:A,PLANEAMIENTO!D:D)</f>
        <v>24M</v>
      </c>
      <c r="E982" s="350" t="s">
        <v>752</v>
      </c>
      <c r="F982" s="350" t="s">
        <v>750</v>
      </c>
    </row>
    <row r="983" spans="2:6" ht="42" x14ac:dyDescent="0.3">
      <c r="B983" s="350">
        <v>316525</v>
      </c>
      <c r="C983" s="350" t="str">
        <f>_xlfn.XLOOKUP(B983,PLANEAMIENTO!A:A,PLANEAMIENTO!C:C)</f>
        <v>CILINDRO DE LEVANTE DE RIPPER</v>
      </c>
      <c r="D983" s="351" t="str">
        <f>_xlfn.XLOOKUP(B983,PLANEAMIENTO!A:A,PLANEAMIENTO!D:D)</f>
        <v>D11</v>
      </c>
      <c r="E983" s="350" t="s">
        <v>753</v>
      </c>
      <c r="F983" s="350" t="s">
        <v>750</v>
      </c>
    </row>
    <row r="984" spans="2:6" ht="63" x14ac:dyDescent="0.3">
      <c r="B984" s="350">
        <v>315625</v>
      </c>
      <c r="C984" s="350" t="str">
        <f>_xlfn.XLOOKUP(B984,PLANEAMIENTO!A:A,PLANEAMIENTO!C:C)</f>
        <v>CILINDRO DE INCLINACION DE BULLDOZER</v>
      </c>
      <c r="D984" s="351" t="str">
        <f>_xlfn.XLOOKUP(B984,PLANEAMIENTO!A:A,PLANEAMIENTO!D:D)</f>
        <v>D11T</v>
      </c>
      <c r="E984" s="350" t="s">
        <v>631</v>
      </c>
      <c r="F984" s="350" t="s">
        <v>750</v>
      </c>
    </row>
    <row r="985" spans="2:6" ht="42" x14ac:dyDescent="0.3">
      <c r="B985" s="350">
        <v>0</v>
      </c>
      <c r="C985" s="350" t="e">
        <f>_xlfn.XLOOKUP(B985,PLANEAMIENTO!A:A,PLANEAMIENTO!C:C)</f>
        <v>#N/A</v>
      </c>
      <c r="D985" s="351" t="e">
        <f>_xlfn.XLOOKUP(B985,PLANEAMIENTO!A:A,PLANEAMIENTO!D:D)</f>
        <v>#N/A</v>
      </c>
      <c r="E985" s="350" t="s">
        <v>754</v>
      </c>
      <c r="F985" s="350" t="s">
        <v>750</v>
      </c>
    </row>
    <row r="986" spans="2:6" ht="42" x14ac:dyDescent="0.3">
      <c r="B986" s="350">
        <v>321425</v>
      </c>
      <c r="C986" s="350" t="str">
        <f>_xlfn.XLOOKUP(B986,PLANEAMIENTO!A:A,PLANEAMIENTO!C:C)</f>
        <v>CILINDRO DE ARTICULACION</v>
      </c>
      <c r="D986" s="351">
        <f>_xlfn.XLOOKUP(B986,PLANEAMIENTO!A:A,PLANEAMIENTO!D:D)</f>
        <v>24</v>
      </c>
      <c r="E986" s="350" t="s">
        <v>477</v>
      </c>
      <c r="F986" s="350" t="s">
        <v>750</v>
      </c>
    </row>
    <row r="987" spans="2:6" ht="63" x14ac:dyDescent="0.3">
      <c r="B987" s="350">
        <v>319225</v>
      </c>
      <c r="C987" s="350" t="str">
        <f>_xlfn.XLOOKUP(B987,PLANEAMIENTO!A:A,PLANEAMIENTO!C:C)</f>
        <v>CILINDRO DE INCLINACION DE BULLDOZER</v>
      </c>
      <c r="D987" s="351" t="str">
        <f>_xlfn.XLOOKUP(B987,PLANEAMIENTO!A:A,PLANEAMIENTO!D:D)</f>
        <v>844K</v>
      </c>
      <c r="E987" s="350" t="s">
        <v>477</v>
      </c>
      <c r="F987" s="350" t="s">
        <v>750</v>
      </c>
    </row>
    <row r="988" spans="2:6" ht="21" x14ac:dyDescent="0.3">
      <c r="B988" s="170">
        <v>0</v>
      </c>
      <c r="C988" s="364" t="s">
        <v>12</v>
      </c>
      <c r="D988" s="365" t="s">
        <v>13</v>
      </c>
      <c r="E988" s="170" t="s">
        <v>422</v>
      </c>
      <c r="F988" s="170" t="s">
        <v>423</v>
      </c>
    </row>
    <row r="989" spans="2:6" ht="42" x14ac:dyDescent="0.3">
      <c r="B989" s="350">
        <v>313325</v>
      </c>
      <c r="C989" s="350" t="str">
        <f>_xlfn.XLOOKUP(B989,PLANEAMIENTO!A:A,PLANEAMIENTO!C:C)</f>
        <v>CILINDRO DE TOWHAUL</v>
      </c>
      <c r="D989" s="351" t="str">
        <f>_xlfn.XLOOKUP(B989,PLANEAMIENTO!A:A,PLANEAMIENTO!D:D)</f>
        <v>930E-4SE</v>
      </c>
      <c r="E989" s="350" t="s">
        <v>749</v>
      </c>
      <c r="F989" s="350" t="s">
        <v>423</v>
      </c>
    </row>
    <row r="990" spans="2:6" ht="42" x14ac:dyDescent="0.3">
      <c r="B990" s="350">
        <v>312925</v>
      </c>
      <c r="C990" s="350" t="str">
        <f>_xlfn.XLOOKUP(B990,PLANEAMIENTO!A:A,PLANEAMIENTO!C:C)</f>
        <v>CILINDRO DE BLADELIFT</v>
      </c>
      <c r="D990" s="351">
        <f>_xlfn.XLOOKUP(B990,PLANEAMIENTO!A:A,PLANEAMIENTO!D:D)</f>
        <v>24</v>
      </c>
      <c r="E990" s="350" t="s">
        <v>755</v>
      </c>
      <c r="F990" s="350" t="s">
        <v>423</v>
      </c>
    </row>
    <row r="991" spans="2:6" ht="42" x14ac:dyDescent="0.3">
      <c r="B991" s="350">
        <v>316025</v>
      </c>
      <c r="C991" s="350" t="str">
        <f>_xlfn.XLOOKUP(B991,PLANEAMIENTO!A:A,PLANEAMIENTO!C:C)</f>
        <v>CILINDRO DE DIRECCION</v>
      </c>
      <c r="D991" s="351" t="str">
        <f>_xlfn.XLOOKUP(B991,PLANEAMIENTO!A:A,PLANEAMIENTO!D:D)</f>
        <v>797F</v>
      </c>
      <c r="E991" s="350" t="s">
        <v>756</v>
      </c>
      <c r="F991" s="350" t="s">
        <v>423</v>
      </c>
    </row>
    <row r="992" spans="2:6" ht="42" x14ac:dyDescent="0.3">
      <c r="B992" s="350">
        <v>316625</v>
      </c>
      <c r="C992" s="350" t="str">
        <f>_xlfn.XLOOKUP(B992,PLANEAMIENTO!A:A,PLANEAMIENTO!C:C)</f>
        <v>CILINDRO DE WHEEL LEAN</v>
      </c>
      <c r="D992" s="351" t="str">
        <f>_xlfn.XLOOKUP(B992,PLANEAMIENTO!A:A,PLANEAMIENTO!D:D)</f>
        <v>24M</v>
      </c>
      <c r="E992" s="350" t="s">
        <v>757</v>
      </c>
      <c r="F992" s="350" t="s">
        <v>423</v>
      </c>
    </row>
    <row r="993" spans="2:6" ht="42" x14ac:dyDescent="0.3">
      <c r="B993" s="350">
        <v>316625</v>
      </c>
      <c r="C993" s="350" t="str">
        <f>_xlfn.XLOOKUP(B993,PLANEAMIENTO!A:A,PLANEAMIENTO!C:C)</f>
        <v>CILINDRO DE WHEEL LEAN</v>
      </c>
      <c r="D993" s="351" t="str">
        <f>_xlfn.XLOOKUP(B993,PLANEAMIENTO!A:A,PLANEAMIENTO!D:D)</f>
        <v>24M</v>
      </c>
      <c r="E993" s="350" t="s">
        <v>631</v>
      </c>
      <c r="F993" s="350" t="s">
        <v>423</v>
      </c>
    </row>
    <row r="994" spans="2:6" ht="42" x14ac:dyDescent="0.3">
      <c r="B994" s="350">
        <v>321325</v>
      </c>
      <c r="C994" s="350" t="str">
        <f>_xlfn.XLOOKUP(B994,PLANEAMIENTO!A:A,PLANEAMIENTO!C:C)</f>
        <v>CILINDRO DE DIRECCION</v>
      </c>
      <c r="D994" s="351">
        <f>_xlfn.XLOOKUP(B994,PLANEAMIENTO!A:A,PLANEAMIENTO!D:D)</f>
        <v>24</v>
      </c>
      <c r="E994" s="350" t="s">
        <v>409</v>
      </c>
      <c r="F994" s="350" t="s">
        <v>423</v>
      </c>
    </row>
    <row r="995" spans="2:6" ht="42" x14ac:dyDescent="0.3">
      <c r="B995" s="350">
        <v>321325</v>
      </c>
      <c r="C995" s="350" t="str">
        <f>_xlfn.XLOOKUP(B995,PLANEAMIENTO!A:A,PLANEAMIENTO!C:C)</f>
        <v>CILINDRO DE DIRECCION</v>
      </c>
      <c r="D995" s="351">
        <f>_xlfn.XLOOKUP(B995,PLANEAMIENTO!A:A,PLANEAMIENTO!D:D)</f>
        <v>24</v>
      </c>
      <c r="E995" s="350" t="s">
        <v>425</v>
      </c>
      <c r="F995" s="350" t="s">
        <v>423</v>
      </c>
    </row>
    <row r="996" spans="2:6" ht="42" x14ac:dyDescent="0.3">
      <c r="B996" s="350">
        <v>321325</v>
      </c>
      <c r="C996" s="350" t="str">
        <f>_xlfn.XLOOKUP(B996,PLANEAMIENTO!A:A,PLANEAMIENTO!C:C)</f>
        <v>CILINDRO DE DIRECCION</v>
      </c>
      <c r="D996" s="351">
        <f>_xlfn.XLOOKUP(B996,PLANEAMIENTO!A:A,PLANEAMIENTO!D:D)</f>
        <v>24</v>
      </c>
      <c r="E996" s="350" t="s">
        <v>631</v>
      </c>
      <c r="F996" s="350" t="s">
        <v>423</v>
      </c>
    </row>
    <row r="997" spans="2:6" ht="42" x14ac:dyDescent="0.3">
      <c r="B997" s="350">
        <v>321325</v>
      </c>
      <c r="C997" s="350" t="str">
        <f>_xlfn.XLOOKUP(B997,PLANEAMIENTO!A:A,PLANEAMIENTO!C:C)</f>
        <v>CILINDRO DE DIRECCION</v>
      </c>
      <c r="D997" s="351">
        <f>_xlfn.XLOOKUP(B997,PLANEAMIENTO!A:A,PLANEAMIENTO!D:D)</f>
        <v>24</v>
      </c>
      <c r="E997" s="350" t="s">
        <v>484</v>
      </c>
      <c r="F997" s="350" t="s">
        <v>423</v>
      </c>
    </row>
    <row r="998" spans="2:6" ht="21" x14ac:dyDescent="0.3">
      <c r="B998" s="170">
        <v>0</v>
      </c>
      <c r="C998" s="364" t="s">
        <v>12</v>
      </c>
      <c r="D998" s="365" t="s">
        <v>13</v>
      </c>
      <c r="E998" s="170" t="s">
        <v>485</v>
      </c>
      <c r="F998" s="170" t="s">
        <v>486</v>
      </c>
    </row>
    <row r="999" spans="2:6" ht="63" x14ac:dyDescent="0.3">
      <c r="B999" s="350">
        <v>314325</v>
      </c>
      <c r="C999" s="350" t="str">
        <f>_xlfn.XLOOKUP(B999,PLANEAMIENTO!A:A,PLANEAMIENTO!C:C)</f>
        <v>CILINDRO DE INCLINACION DE BULLDOZER</v>
      </c>
      <c r="D999" s="351" t="str">
        <f>_xlfn.XLOOKUP(B999,PLANEAMIENTO!A:A,PLANEAMIENTO!D:D)</f>
        <v>844K</v>
      </c>
      <c r="E999" s="350" t="s">
        <v>488</v>
      </c>
      <c r="F999" s="350" t="s">
        <v>486</v>
      </c>
    </row>
    <row r="1000" spans="2:6" ht="42" x14ac:dyDescent="0.3">
      <c r="B1000" s="350">
        <v>315525</v>
      </c>
      <c r="C1000" s="350" t="str">
        <f>_xlfn.XLOOKUP(B1000,PLANEAMIENTO!A:A,PLANEAMIENTO!C:C)</f>
        <v xml:space="preserve">CILINDRO DE DIRECCION </v>
      </c>
      <c r="D1000" s="351" t="str">
        <f>_xlfn.XLOOKUP(B1000,PLANEAMIENTO!A:A,PLANEAMIENTO!D:D)</f>
        <v>930E-4SE</v>
      </c>
      <c r="E1000" s="350" t="s">
        <v>488</v>
      </c>
      <c r="F1000" s="350" t="s">
        <v>486</v>
      </c>
    </row>
    <row r="1001" spans="2:6" ht="42" x14ac:dyDescent="0.3">
      <c r="B1001" s="350">
        <v>315525</v>
      </c>
      <c r="C1001" s="350" t="str">
        <f>_xlfn.XLOOKUP(B1001,PLANEAMIENTO!A:A,PLANEAMIENTO!C:C)</f>
        <v xml:space="preserve">CILINDRO DE DIRECCION </v>
      </c>
      <c r="D1001" s="351" t="str">
        <f>_xlfn.XLOOKUP(B1001,PLANEAMIENTO!A:A,PLANEAMIENTO!D:D)</f>
        <v>930E-4SE</v>
      </c>
      <c r="E1001" s="350" t="s">
        <v>611</v>
      </c>
      <c r="F1001" s="350" t="s">
        <v>486</v>
      </c>
    </row>
    <row r="1002" spans="2:6" ht="42" x14ac:dyDescent="0.3">
      <c r="B1002" s="350">
        <v>318025</v>
      </c>
      <c r="C1002" s="350" t="str">
        <f>_xlfn.XLOOKUP(B1002,PLANEAMIENTO!A:A,PLANEAMIENTO!C:C)</f>
        <v>CILINDRO DE DIRECCION</v>
      </c>
      <c r="D1002" s="351" t="str">
        <f>_xlfn.XLOOKUP(B1002,PLANEAMIENTO!A:A,PLANEAMIENTO!D:D)</f>
        <v>930E-4SE</v>
      </c>
      <c r="E1002" s="350" t="s">
        <v>488</v>
      </c>
      <c r="F1002" s="350" t="s">
        <v>486</v>
      </c>
    </row>
    <row r="1003" spans="2:6" ht="42" x14ac:dyDescent="0.3">
      <c r="B1003" s="350">
        <v>318125</v>
      </c>
      <c r="C1003" s="350" t="str">
        <f>_xlfn.XLOOKUP(B1003,PLANEAMIENTO!A:A,PLANEAMIENTO!C:C)</f>
        <v>CILINDRO DE DIRECCION</v>
      </c>
      <c r="D1003" s="351" t="str">
        <f>_xlfn.XLOOKUP(B1003,PLANEAMIENTO!A:A,PLANEAMIENTO!D:D)</f>
        <v>930E-4SE</v>
      </c>
      <c r="E1003" s="350" t="s">
        <v>488</v>
      </c>
      <c r="F1003" s="350" t="s">
        <v>486</v>
      </c>
    </row>
    <row r="1004" spans="2:6" ht="63" x14ac:dyDescent="0.3">
      <c r="B1004" s="350">
        <v>316125</v>
      </c>
      <c r="C1004" s="350" t="str">
        <f>_xlfn.XLOOKUP(B1004,PLANEAMIENTO!A:A,PLANEAMIENTO!C:C)</f>
        <v>CILINDRO DE SUSPENSION POSTERIOR</v>
      </c>
      <c r="D1004" s="351" t="str">
        <f>_xlfn.XLOOKUP(B1004,PLANEAMIENTO!A:A,PLANEAMIENTO!D:D)</f>
        <v>797F</v>
      </c>
      <c r="E1004" s="350" t="s">
        <v>488</v>
      </c>
      <c r="F1004" s="350" t="s">
        <v>486</v>
      </c>
    </row>
    <row r="1005" spans="2:6" ht="63" x14ac:dyDescent="0.3">
      <c r="B1005" s="350">
        <v>316125</v>
      </c>
      <c r="C1005" s="350" t="str">
        <f>_xlfn.XLOOKUP(B1005,PLANEAMIENTO!A:A,PLANEAMIENTO!C:C)</f>
        <v>CILINDRO DE SUSPENSION POSTERIOR</v>
      </c>
      <c r="D1005" s="351" t="str">
        <f>_xlfn.XLOOKUP(B1005,PLANEAMIENTO!A:A,PLANEAMIENTO!D:D)</f>
        <v>797F</v>
      </c>
      <c r="E1005" s="350" t="s">
        <v>611</v>
      </c>
      <c r="F1005" s="350" t="s">
        <v>486</v>
      </c>
    </row>
    <row r="1006" spans="2:6" ht="42" x14ac:dyDescent="0.3">
      <c r="B1006" s="350">
        <v>315825</v>
      </c>
      <c r="C1006" s="350" t="str">
        <f>_xlfn.XLOOKUP(B1006,PLANEAMIENTO!A:A,PLANEAMIENTO!C:C)</f>
        <v>CILINDRO DE LEVANTE DE TOLVA</v>
      </c>
      <c r="D1006" s="351" t="str">
        <f>_xlfn.XLOOKUP(B1006,PLANEAMIENTO!A:A,PLANEAMIENTO!D:D)</f>
        <v>930E-4SE</v>
      </c>
      <c r="E1006" s="350" t="s">
        <v>758</v>
      </c>
      <c r="F1006" s="350" t="s">
        <v>486</v>
      </c>
    </row>
    <row r="1007" spans="2:6" ht="42" x14ac:dyDescent="0.3">
      <c r="B1007" s="350">
        <v>315825</v>
      </c>
      <c r="C1007" s="350" t="str">
        <f>_xlfn.XLOOKUP(B1007,PLANEAMIENTO!A:A,PLANEAMIENTO!C:C)</f>
        <v>CILINDRO DE LEVANTE DE TOLVA</v>
      </c>
      <c r="D1007" s="351" t="str">
        <f>_xlfn.XLOOKUP(B1007,PLANEAMIENTO!A:A,PLANEAMIENTO!D:D)</f>
        <v>930E-4SE</v>
      </c>
      <c r="E1007" s="350" t="s">
        <v>612</v>
      </c>
      <c r="F1007" s="350" t="s">
        <v>486</v>
      </c>
    </row>
    <row r="1008" spans="2:6" ht="63" x14ac:dyDescent="0.3">
      <c r="B1008" s="350">
        <v>314625</v>
      </c>
      <c r="C1008" s="350" t="str">
        <f>_xlfn.XLOOKUP(B1008,PLANEAMIENTO!A:A,PLANEAMIENTO!C:C)</f>
        <v>CILINDRO DE DESPLAZAMIENTO DE VERTEDERA</v>
      </c>
      <c r="D1008" s="351">
        <f>_xlfn.XLOOKUP(B1008,PLANEAMIENTO!A:A,PLANEAMIENTO!D:D)</f>
        <v>24</v>
      </c>
      <c r="E1008" s="350" t="s">
        <v>611</v>
      </c>
      <c r="F1008" s="350" t="s">
        <v>486</v>
      </c>
    </row>
    <row r="1009" spans="2:6" ht="63" x14ac:dyDescent="0.3">
      <c r="B1009" s="350">
        <v>314625</v>
      </c>
      <c r="C1009" s="350" t="str">
        <f>_xlfn.XLOOKUP(B1009,PLANEAMIENTO!A:A,PLANEAMIENTO!C:C)</f>
        <v>CILINDRO DE DESPLAZAMIENTO DE VERTEDERA</v>
      </c>
      <c r="D1009" s="351">
        <f>_xlfn.XLOOKUP(B1009,PLANEAMIENTO!A:A,PLANEAMIENTO!D:D)</f>
        <v>24</v>
      </c>
      <c r="E1009" s="350" t="s">
        <v>488</v>
      </c>
      <c r="F1009" s="350" t="s">
        <v>486</v>
      </c>
    </row>
    <row r="1010" spans="2:6" ht="42" x14ac:dyDescent="0.3">
      <c r="B1010" s="350">
        <v>314425</v>
      </c>
      <c r="C1010" s="350" t="str">
        <f>_xlfn.XLOOKUP(B1010,PLANEAMIENTO!A:A,PLANEAMIENTO!C:C)</f>
        <v xml:space="preserve">CILINDRO DE LEVANTE </v>
      </c>
      <c r="D1010" s="351" t="str">
        <f>_xlfn.XLOOKUP(B1010,PLANEAMIENTO!A:A,PLANEAMIENTO!D:D)</f>
        <v>994K</v>
      </c>
      <c r="E1010" s="350" t="s">
        <v>611</v>
      </c>
      <c r="F1010" s="350" t="s">
        <v>486</v>
      </c>
    </row>
    <row r="1011" spans="2:6" ht="42" x14ac:dyDescent="0.3">
      <c r="B1011" s="350">
        <v>313325</v>
      </c>
      <c r="C1011" s="350" t="str">
        <f>_xlfn.XLOOKUP(B1011,PLANEAMIENTO!A:A,PLANEAMIENTO!C:C)</f>
        <v>CILINDRO DE TOWHAUL</v>
      </c>
      <c r="D1011" s="351" t="str">
        <f>_xlfn.XLOOKUP(B1011,PLANEAMIENTO!A:A,PLANEAMIENTO!D:D)</f>
        <v>930E-4SE</v>
      </c>
      <c r="E1011" s="350" t="s">
        <v>759</v>
      </c>
      <c r="F1011" s="350" t="s">
        <v>486</v>
      </c>
    </row>
    <row r="1012" spans="2:6" ht="42" x14ac:dyDescent="0.3">
      <c r="B1012" s="350">
        <v>313325</v>
      </c>
      <c r="C1012" s="350" t="str">
        <f>_xlfn.XLOOKUP(B1012,PLANEAMIENTO!A:A,PLANEAMIENTO!C:C)</f>
        <v>CILINDRO DE TOWHAUL</v>
      </c>
      <c r="D1012" s="351" t="str">
        <f>_xlfn.XLOOKUP(B1012,PLANEAMIENTO!A:A,PLANEAMIENTO!D:D)</f>
        <v>930E-4SE</v>
      </c>
      <c r="E1012" s="350" t="s">
        <v>760</v>
      </c>
      <c r="F1012" s="350" t="s">
        <v>486</v>
      </c>
    </row>
    <row r="1013" spans="2:6" ht="28.8" x14ac:dyDescent="0.3">
      <c r="B1013" s="170">
        <v>0</v>
      </c>
      <c r="C1013" s="364" t="s">
        <v>12</v>
      </c>
      <c r="D1013" s="365" t="s">
        <v>13</v>
      </c>
      <c r="E1013" s="170" t="s">
        <v>428</v>
      </c>
      <c r="F1013" s="170" t="s">
        <v>432</v>
      </c>
    </row>
    <row r="1014" spans="2:6" ht="63" x14ac:dyDescent="0.3">
      <c r="B1014" s="350">
        <v>318225</v>
      </c>
      <c r="C1014" s="350" t="str">
        <f>_xlfn.XLOOKUP(B1014,PLANEAMIENTO!A:A,PLANEAMIENTO!C:C)</f>
        <v>CILINDRO DE STICK</v>
      </c>
      <c r="D1014" s="351" t="str">
        <f>_xlfn.XLOOKUP(B1014,PLANEAMIENTO!A:A,PLANEAMIENTO!D:D)</f>
        <v>390DL</v>
      </c>
      <c r="E1014" s="350" t="s">
        <v>761</v>
      </c>
      <c r="F1014" s="350" t="s">
        <v>432</v>
      </c>
    </row>
    <row r="1015" spans="2:6" ht="63" x14ac:dyDescent="0.3">
      <c r="B1015" s="350">
        <v>314325</v>
      </c>
      <c r="C1015" s="350" t="str">
        <f>_xlfn.XLOOKUP(B1015,PLANEAMIENTO!A:A,PLANEAMIENTO!C:C)</f>
        <v>CILINDRO DE INCLINACION DE BULLDOZER</v>
      </c>
      <c r="D1015" s="351" t="str">
        <f>_xlfn.XLOOKUP(B1015,PLANEAMIENTO!A:A,PLANEAMIENTO!D:D)</f>
        <v>844K</v>
      </c>
      <c r="E1015" s="350" t="s">
        <v>672</v>
      </c>
      <c r="F1015" s="350" t="s">
        <v>432</v>
      </c>
    </row>
    <row r="1016" spans="2:6" ht="63" x14ac:dyDescent="0.3">
      <c r="B1016" s="350">
        <v>314625</v>
      </c>
      <c r="C1016" s="350" t="str">
        <f>_xlfn.XLOOKUP(B1016,PLANEAMIENTO!A:A,PLANEAMIENTO!C:C)</f>
        <v>CILINDRO DE DESPLAZAMIENTO DE VERTEDERA</v>
      </c>
      <c r="D1016" s="351">
        <f>_xlfn.XLOOKUP(B1016,PLANEAMIENTO!A:A,PLANEAMIENTO!D:D)</f>
        <v>24</v>
      </c>
      <c r="E1016" s="350" t="s">
        <v>762</v>
      </c>
      <c r="F1016" s="350" t="s">
        <v>432</v>
      </c>
    </row>
    <row r="1017" spans="2:6" ht="63" x14ac:dyDescent="0.3">
      <c r="B1017" s="350">
        <v>314625</v>
      </c>
      <c r="C1017" s="350" t="str">
        <f>_xlfn.XLOOKUP(B1017,PLANEAMIENTO!A:A,PLANEAMIENTO!C:C)</f>
        <v>CILINDRO DE DESPLAZAMIENTO DE VERTEDERA</v>
      </c>
      <c r="D1017" s="351">
        <f>_xlfn.XLOOKUP(B1017,PLANEAMIENTO!A:A,PLANEAMIENTO!D:D)</f>
        <v>24</v>
      </c>
      <c r="E1017" s="350" t="s">
        <v>449</v>
      </c>
      <c r="F1017" s="350" t="s">
        <v>432</v>
      </c>
    </row>
    <row r="1018" spans="2:6" ht="63" x14ac:dyDescent="0.3">
      <c r="B1018" s="350">
        <v>312925</v>
      </c>
      <c r="C1018" s="350" t="str">
        <f>_xlfn.XLOOKUP(B1018,PLANEAMIENTO!A:A,PLANEAMIENTO!C:C)</f>
        <v>CILINDRO DE BLADELIFT</v>
      </c>
      <c r="D1018" s="351">
        <f>_xlfn.XLOOKUP(B1018,PLANEAMIENTO!A:A,PLANEAMIENTO!D:D)</f>
        <v>24</v>
      </c>
      <c r="E1018" s="350" t="s">
        <v>763</v>
      </c>
      <c r="F1018" s="350" t="s">
        <v>432</v>
      </c>
    </row>
    <row r="1019" spans="2:6" ht="63" x14ac:dyDescent="0.3">
      <c r="B1019" s="350">
        <v>316025</v>
      </c>
      <c r="C1019" s="350" t="str">
        <f>_xlfn.XLOOKUP(B1019,PLANEAMIENTO!A:A,PLANEAMIENTO!C:C)</f>
        <v>CILINDRO DE DIRECCION</v>
      </c>
      <c r="D1019" s="351" t="str">
        <f>_xlfn.XLOOKUP(B1019,PLANEAMIENTO!A:A,PLANEAMIENTO!D:D)</f>
        <v>797F</v>
      </c>
      <c r="E1019" s="350" t="s">
        <v>431</v>
      </c>
      <c r="F1019" s="350" t="s">
        <v>432</v>
      </c>
    </row>
    <row r="1020" spans="2:6" ht="63" x14ac:dyDescent="0.3">
      <c r="B1020" s="350">
        <v>316925</v>
      </c>
      <c r="C1020" s="350" t="str">
        <f>_xlfn.XLOOKUP(B1020,PLANEAMIENTO!A:A,PLANEAMIENTO!C:C)</f>
        <v>CILINDRO DE LEVANTE DE BULLDOZER</v>
      </c>
      <c r="D1020" s="351" t="str">
        <f>_xlfn.XLOOKUP(B1020,PLANEAMIENTO!A:A,PLANEAMIENTO!D:D)</f>
        <v>D475A</v>
      </c>
      <c r="E1020" s="350" t="s">
        <v>764</v>
      </c>
      <c r="F1020" s="350" t="s">
        <v>432</v>
      </c>
    </row>
    <row r="1021" spans="2:6" ht="63" x14ac:dyDescent="0.3">
      <c r="B1021" s="350">
        <v>314425</v>
      </c>
      <c r="C1021" s="350" t="str">
        <f>_xlfn.XLOOKUP(B1021,PLANEAMIENTO!A:A,PLANEAMIENTO!C:C)</f>
        <v xml:space="preserve">CILINDRO DE LEVANTE </v>
      </c>
      <c r="D1021" s="351" t="str">
        <f>_xlfn.XLOOKUP(B1021,PLANEAMIENTO!A:A,PLANEAMIENTO!D:D)</f>
        <v>994K</v>
      </c>
      <c r="E1021" s="350" t="s">
        <v>765</v>
      </c>
      <c r="F1021" s="350" t="s">
        <v>432</v>
      </c>
    </row>
    <row r="1022" spans="2:6" ht="63" x14ac:dyDescent="0.3">
      <c r="B1022" s="350">
        <v>313325</v>
      </c>
      <c r="C1022" s="350" t="str">
        <f>_xlfn.XLOOKUP(B1022,PLANEAMIENTO!A:A,PLANEAMIENTO!C:C)</f>
        <v>CILINDRO DE TOWHAUL</v>
      </c>
      <c r="D1022" s="351" t="str">
        <f>_xlfn.XLOOKUP(B1022,PLANEAMIENTO!A:A,PLANEAMIENTO!D:D)</f>
        <v>930E-4SE</v>
      </c>
      <c r="E1022" s="350" t="s">
        <v>431</v>
      </c>
      <c r="F1022" s="350" t="s">
        <v>432</v>
      </c>
    </row>
    <row r="1023" spans="2:6" ht="63" x14ac:dyDescent="0.3">
      <c r="B1023" s="350">
        <v>313325</v>
      </c>
      <c r="C1023" s="350" t="str">
        <f>_xlfn.XLOOKUP(B1023,PLANEAMIENTO!A:A,PLANEAMIENTO!C:C)</f>
        <v>CILINDRO DE TOWHAUL</v>
      </c>
      <c r="D1023" s="351" t="str">
        <f>_xlfn.XLOOKUP(B1023,PLANEAMIENTO!A:A,PLANEAMIENTO!D:D)</f>
        <v>930E-4SE</v>
      </c>
      <c r="E1023" s="350" t="s">
        <v>494</v>
      </c>
      <c r="F1023" s="350" t="s">
        <v>432</v>
      </c>
    </row>
    <row r="1024" spans="2:6" ht="63" x14ac:dyDescent="0.3">
      <c r="B1024" s="350">
        <v>318225</v>
      </c>
      <c r="C1024" s="350" t="str">
        <f>_xlfn.XLOOKUP(B1024,PLANEAMIENTO!A:A,PLANEAMIENTO!C:C)</f>
        <v>CILINDRO DE STICK</v>
      </c>
      <c r="D1024" s="351" t="str">
        <f>_xlfn.XLOOKUP(B1024,PLANEAMIENTO!A:A,PLANEAMIENTO!D:D)</f>
        <v>390DL</v>
      </c>
      <c r="E1024" s="350" t="s">
        <v>494</v>
      </c>
      <c r="F1024" s="350" t="s">
        <v>432</v>
      </c>
    </row>
    <row r="1025" spans="2:7" ht="63" x14ac:dyDescent="0.3">
      <c r="B1025" s="350">
        <v>317925</v>
      </c>
      <c r="C1025" s="350" t="str">
        <f>_xlfn.XLOOKUP(B1025,PLANEAMIENTO!A:A,PLANEAMIENTO!C:C)</f>
        <v>CILINDRO DE BUCKET</v>
      </c>
      <c r="D1025" s="351" t="str">
        <f>_xlfn.XLOOKUP(B1025,PLANEAMIENTO!A:A,PLANEAMIENTO!D:D)</f>
        <v>390DL</v>
      </c>
      <c r="E1025" s="350" t="s">
        <v>494</v>
      </c>
      <c r="F1025" s="350" t="s">
        <v>432</v>
      </c>
    </row>
    <row r="1026" spans="2:7" ht="63" x14ac:dyDescent="0.3">
      <c r="B1026" s="350">
        <v>318225</v>
      </c>
      <c r="C1026" s="350" t="str">
        <f>_xlfn.XLOOKUP(B1026,PLANEAMIENTO!A:A,PLANEAMIENTO!C:C)</f>
        <v>CILINDRO DE STICK</v>
      </c>
      <c r="D1026" s="351" t="str">
        <f>_xlfn.XLOOKUP(B1026,PLANEAMIENTO!A:A,PLANEAMIENTO!D:D)</f>
        <v>390DL</v>
      </c>
      <c r="E1026" s="350" t="s">
        <v>766</v>
      </c>
      <c r="F1026" s="350" t="s">
        <v>432</v>
      </c>
    </row>
    <row r="1030" spans="2:7" ht="61.2" x14ac:dyDescent="0.35">
      <c r="B1030" s="445" t="s">
        <v>465</v>
      </c>
      <c r="C1030" s="446"/>
      <c r="D1030" s="447"/>
      <c r="E1030" s="445" t="s">
        <v>391</v>
      </c>
      <c r="F1030" s="445" t="s">
        <v>392</v>
      </c>
      <c r="G1030" s="445" t="s">
        <v>393</v>
      </c>
    </row>
    <row r="1031" spans="2:7" ht="93.6" x14ac:dyDescent="0.3">
      <c r="B1031" s="448">
        <v>0</v>
      </c>
      <c r="C1031" s="449" t="s">
        <v>12</v>
      </c>
      <c r="D1031" s="450" t="s">
        <v>13</v>
      </c>
      <c r="E1031" s="448" t="s">
        <v>397</v>
      </c>
      <c r="F1031" s="448" t="s">
        <v>398</v>
      </c>
      <c r="G1031" s="448" t="s">
        <v>767</v>
      </c>
    </row>
    <row r="1032" spans="2:7" ht="70.2" x14ac:dyDescent="0.3">
      <c r="B1032" s="451">
        <v>318225</v>
      </c>
      <c r="C1032" s="452" t="str">
        <f>_xlfn.XLOOKUP(B1032,PLANEAMIENTO!A:A,PLANEAMIENTO!C:C)</f>
        <v>CILINDRO DE STICK</v>
      </c>
      <c r="D1032" s="454" t="str">
        <f>_xlfn.XLOOKUP(B1032,PLANEAMIENTO!A:A,PLANEAMIENTO!D:D)</f>
        <v>390DL</v>
      </c>
      <c r="E1032" s="451" t="s">
        <v>746</v>
      </c>
      <c r="F1032" s="451" t="s">
        <v>398</v>
      </c>
      <c r="G1032" s="451" t="s">
        <v>471</v>
      </c>
    </row>
    <row r="1033" spans="2:7" ht="70.2" x14ac:dyDescent="0.3">
      <c r="B1033" s="451">
        <v>315225</v>
      </c>
      <c r="C1033" s="452" t="str">
        <f>_xlfn.XLOOKUP(B1033,PLANEAMIENTO!A:A,PLANEAMIENTO!C:C)</f>
        <v>CILINDRO DE SUSPENSION POSTERIOR</v>
      </c>
      <c r="D1033" s="454" t="str">
        <f>_xlfn.XLOOKUP(B1033,PLANEAMIENTO!A:A,PLANEAMIENTO!D:D)</f>
        <v>797F</v>
      </c>
      <c r="E1033" s="451" t="s">
        <v>411</v>
      </c>
      <c r="F1033" s="451" t="s">
        <v>398</v>
      </c>
      <c r="G1033" s="451" t="s">
        <v>471</v>
      </c>
    </row>
    <row r="1034" spans="2:7" ht="70.2" x14ac:dyDescent="0.3">
      <c r="B1034" s="451">
        <v>318225</v>
      </c>
      <c r="C1034" s="452" t="str">
        <f>_xlfn.XLOOKUP(B1034,PLANEAMIENTO!A:A,PLANEAMIENTO!C:C)</f>
        <v>CILINDRO DE STICK</v>
      </c>
      <c r="D1034" s="454" t="str">
        <f>_xlfn.XLOOKUP(B1034,PLANEAMIENTO!A:A,PLANEAMIENTO!D:D)</f>
        <v>390DL</v>
      </c>
      <c r="E1034" s="451" t="s">
        <v>747</v>
      </c>
      <c r="F1034" s="451" t="s">
        <v>398</v>
      </c>
      <c r="G1034" s="451" t="s">
        <v>403</v>
      </c>
    </row>
    <row r="1035" spans="2:7" ht="46.8" x14ac:dyDescent="0.3">
      <c r="B1035" s="451">
        <v>318625</v>
      </c>
      <c r="C1035" s="452" t="str">
        <f>_xlfn.XLOOKUP(B1035,PLANEAMIENTO!A:A,PLANEAMIENTO!C:C)</f>
        <v>CILINDRO DE VOLTEO DE BUCKET</v>
      </c>
      <c r="D1035" s="454" t="str">
        <f>_xlfn.XLOOKUP(B1035,PLANEAMIENTO!A:A,PLANEAMIENTO!D:D)</f>
        <v>PC1250</v>
      </c>
      <c r="E1035" s="451" t="s">
        <v>748</v>
      </c>
      <c r="F1035" s="451" t="s">
        <v>398</v>
      </c>
      <c r="G1035" s="451" t="s">
        <v>444</v>
      </c>
    </row>
    <row r="1036" spans="2:7" ht="46.8" x14ac:dyDescent="0.3">
      <c r="B1036" s="451">
        <v>319325</v>
      </c>
      <c r="C1036" s="452" t="str">
        <f>_xlfn.XLOOKUP(B1036,PLANEAMIENTO!A:A,PLANEAMIENTO!C:C)</f>
        <v>CILINDRO DE VOLTEO DE BUCKET</v>
      </c>
      <c r="D1036" s="454" t="str">
        <f>_xlfn.XLOOKUP(B1036,PLANEAMIENTO!A:A,PLANEAMIENTO!D:D)</f>
        <v>PC1250</v>
      </c>
      <c r="E1036" s="451" t="s">
        <v>748</v>
      </c>
      <c r="F1036" s="451" t="s">
        <v>398</v>
      </c>
      <c r="G1036" s="451" t="s">
        <v>444</v>
      </c>
    </row>
    <row r="1037" spans="2:7" ht="70.2" x14ac:dyDescent="0.3">
      <c r="B1037" s="451">
        <v>319325</v>
      </c>
      <c r="C1037" s="452" t="str">
        <f>_xlfn.XLOOKUP(B1037,PLANEAMIENTO!A:A,PLANEAMIENTO!C:C)</f>
        <v>CILINDRO DE VOLTEO DE BUCKET</v>
      </c>
      <c r="D1037" s="454" t="str">
        <f>_xlfn.XLOOKUP(B1037,PLANEAMIENTO!A:A,PLANEAMIENTO!D:D)</f>
        <v>PC1250</v>
      </c>
      <c r="E1037" s="451" t="s">
        <v>529</v>
      </c>
      <c r="F1037" s="451" t="s">
        <v>398</v>
      </c>
      <c r="G1037" s="451" t="s">
        <v>406</v>
      </c>
    </row>
    <row r="1038" spans="2:7" ht="70.2" x14ac:dyDescent="0.3">
      <c r="B1038" s="451">
        <v>318625</v>
      </c>
      <c r="C1038" s="452" t="str">
        <f>_xlfn.XLOOKUP(B1038,PLANEAMIENTO!A:A,PLANEAMIENTO!C:C)</f>
        <v>CILINDRO DE VOLTEO DE BUCKET</v>
      </c>
      <c r="D1038" s="454" t="str">
        <f>_xlfn.XLOOKUP(B1038,PLANEAMIENTO!A:A,PLANEAMIENTO!D:D)</f>
        <v>PC1250</v>
      </c>
      <c r="E1038" s="451" t="s">
        <v>529</v>
      </c>
      <c r="F1038" s="451" t="s">
        <v>398</v>
      </c>
      <c r="G1038" s="451" t="s">
        <v>406</v>
      </c>
    </row>
    <row r="1039" spans="2:7" ht="46.8" x14ac:dyDescent="0.3">
      <c r="B1039" s="451">
        <v>319325</v>
      </c>
      <c r="C1039" s="452" t="str">
        <f>_xlfn.XLOOKUP(B1039,PLANEAMIENTO!A:A,PLANEAMIENTO!C:C)</f>
        <v>CILINDRO DE VOLTEO DE BUCKET</v>
      </c>
      <c r="D1039" s="454" t="str">
        <f>_xlfn.XLOOKUP(B1039,PLANEAMIENTO!A:A,PLANEAMIENTO!D:D)</f>
        <v>PC1250</v>
      </c>
      <c r="E1039" s="451" t="s">
        <v>749</v>
      </c>
      <c r="F1039" s="451" t="s">
        <v>398</v>
      </c>
      <c r="G1039" s="451" t="s">
        <v>421</v>
      </c>
    </row>
    <row r="1040" spans="2:7" ht="70.2" x14ac:dyDescent="0.3">
      <c r="B1040" s="448">
        <v>0</v>
      </c>
      <c r="C1040" s="449" t="s">
        <v>12</v>
      </c>
      <c r="D1040" s="450" t="s">
        <v>13</v>
      </c>
      <c r="E1040" s="448" t="s">
        <v>412</v>
      </c>
      <c r="F1040" s="448" t="s">
        <v>413</v>
      </c>
      <c r="G1040" s="448" t="s">
        <v>768</v>
      </c>
    </row>
    <row r="1041" spans="2:7" ht="70.2" x14ac:dyDescent="0.3">
      <c r="B1041" s="451">
        <v>312925</v>
      </c>
      <c r="C1041" s="452" t="str">
        <f>_xlfn.XLOOKUP(B1041,PLANEAMIENTO!A:A,PLANEAMIENTO!C:C)</f>
        <v>CILINDRO DE BLADELIFT</v>
      </c>
      <c r="D1041" s="454">
        <f>_xlfn.XLOOKUP(B1041,PLANEAMIENTO!A:A,PLANEAMIENTO!D:D)</f>
        <v>24</v>
      </c>
      <c r="E1041" s="451" t="s">
        <v>751</v>
      </c>
      <c r="F1041" s="451" t="s">
        <v>750</v>
      </c>
      <c r="G1041" s="451" t="s">
        <v>450</v>
      </c>
    </row>
    <row r="1042" spans="2:7" ht="70.2" x14ac:dyDescent="0.3">
      <c r="B1042" s="451">
        <v>315525</v>
      </c>
      <c r="C1042" s="452" t="str">
        <f>_xlfn.XLOOKUP(B1042,PLANEAMIENTO!A:A,PLANEAMIENTO!C:C)</f>
        <v xml:space="preserve">CILINDRO DE DIRECCION </v>
      </c>
      <c r="D1042" s="454" t="str">
        <f>_xlfn.XLOOKUP(B1042,PLANEAMIENTO!A:A,PLANEAMIENTO!D:D)</f>
        <v>930E-4SE</v>
      </c>
      <c r="E1042" s="451" t="s">
        <v>752</v>
      </c>
      <c r="F1042" s="451" t="s">
        <v>750</v>
      </c>
      <c r="G1042" s="451" t="s">
        <v>426</v>
      </c>
    </row>
    <row r="1043" spans="2:7" ht="70.2" x14ac:dyDescent="0.3">
      <c r="B1043" s="451">
        <v>316625</v>
      </c>
      <c r="C1043" s="452" t="str">
        <f>_xlfn.XLOOKUP(B1043,PLANEAMIENTO!A:A,PLANEAMIENTO!C:C)</f>
        <v>CILINDRO DE WHEEL LEAN</v>
      </c>
      <c r="D1043" s="454" t="str">
        <f>_xlfn.XLOOKUP(B1043,PLANEAMIENTO!A:A,PLANEAMIENTO!D:D)</f>
        <v>24M</v>
      </c>
      <c r="E1043" s="451" t="s">
        <v>752</v>
      </c>
      <c r="F1043" s="451" t="s">
        <v>750</v>
      </c>
      <c r="G1043" s="451" t="s">
        <v>426</v>
      </c>
    </row>
    <row r="1044" spans="2:7" ht="70.2" x14ac:dyDescent="0.3">
      <c r="B1044" s="451">
        <v>316525</v>
      </c>
      <c r="C1044" s="452" t="str">
        <f>_xlfn.XLOOKUP(B1044,PLANEAMIENTO!A:A,PLANEAMIENTO!C:C)</f>
        <v>CILINDRO DE LEVANTE DE RIPPER</v>
      </c>
      <c r="D1044" s="454" t="str">
        <f>_xlfn.XLOOKUP(B1044,PLANEAMIENTO!A:A,PLANEAMIENTO!D:D)</f>
        <v>D11</v>
      </c>
      <c r="E1044" s="451" t="s">
        <v>753</v>
      </c>
      <c r="F1044" s="451" t="s">
        <v>750</v>
      </c>
      <c r="G1044" s="451" t="s">
        <v>493</v>
      </c>
    </row>
    <row r="1045" spans="2:7" ht="70.2" x14ac:dyDescent="0.3">
      <c r="B1045" s="451">
        <v>315625</v>
      </c>
      <c r="C1045" s="452" t="str">
        <f>_xlfn.XLOOKUP(B1045,PLANEAMIENTO!A:A,PLANEAMIENTO!C:C)</f>
        <v>CILINDRO DE INCLINACION DE BULLDOZER</v>
      </c>
      <c r="D1045" s="454" t="str">
        <f>_xlfn.XLOOKUP(B1045,PLANEAMIENTO!A:A,PLANEAMIENTO!D:D)</f>
        <v>D11T</v>
      </c>
      <c r="E1045" s="451" t="s">
        <v>631</v>
      </c>
      <c r="F1045" s="451" t="s">
        <v>750</v>
      </c>
      <c r="G1045" s="451" t="s">
        <v>403</v>
      </c>
    </row>
    <row r="1046" spans="2:7" ht="46.8" x14ac:dyDescent="0.3">
      <c r="B1046" s="451">
        <v>0</v>
      </c>
      <c r="C1046" s="452" t="e">
        <f>_xlfn.XLOOKUP(B1046,PLANEAMIENTO!A:A,PLANEAMIENTO!C:C)</f>
        <v>#N/A</v>
      </c>
      <c r="D1046" s="454" t="e">
        <f>_xlfn.XLOOKUP(B1046,PLANEAMIENTO!A:A,PLANEAMIENTO!D:D)</f>
        <v>#N/A</v>
      </c>
      <c r="E1046" s="451" t="s">
        <v>754</v>
      </c>
      <c r="F1046" s="451" t="s">
        <v>750</v>
      </c>
      <c r="G1046" s="451" t="s">
        <v>417</v>
      </c>
    </row>
    <row r="1047" spans="2:7" ht="70.2" x14ac:dyDescent="0.3">
      <c r="B1047" s="451">
        <v>321425</v>
      </c>
      <c r="C1047" s="452" t="str">
        <f>_xlfn.XLOOKUP(B1047,PLANEAMIENTO!A:A,PLANEAMIENTO!C:C)</f>
        <v>CILINDRO DE ARTICULACION</v>
      </c>
      <c r="D1047" s="454">
        <f>_xlfn.XLOOKUP(B1047,PLANEAMIENTO!A:A,PLANEAMIENTO!D:D)</f>
        <v>24</v>
      </c>
      <c r="E1047" s="451" t="s">
        <v>477</v>
      </c>
      <c r="F1047" s="451" t="s">
        <v>750</v>
      </c>
      <c r="G1047" s="451" t="s">
        <v>471</v>
      </c>
    </row>
    <row r="1048" spans="2:7" ht="70.2" x14ac:dyDescent="0.3">
      <c r="B1048" s="451">
        <v>319225</v>
      </c>
      <c r="C1048" s="452" t="str">
        <f>_xlfn.XLOOKUP(B1048,PLANEAMIENTO!A:A,PLANEAMIENTO!C:C)</f>
        <v>CILINDRO DE INCLINACION DE BULLDOZER</v>
      </c>
      <c r="D1048" s="454" t="str">
        <f>_xlfn.XLOOKUP(B1048,PLANEAMIENTO!A:A,PLANEAMIENTO!D:D)</f>
        <v>844K</v>
      </c>
      <c r="E1048" s="451" t="s">
        <v>477</v>
      </c>
      <c r="F1048" s="451" t="s">
        <v>750</v>
      </c>
      <c r="G1048" s="451" t="s">
        <v>471</v>
      </c>
    </row>
    <row r="1049" spans="2:7" ht="70.2" x14ac:dyDescent="0.3">
      <c r="B1049" s="448">
        <v>0</v>
      </c>
      <c r="C1049" s="449" t="s">
        <v>12</v>
      </c>
      <c r="D1049" s="450" t="s">
        <v>13</v>
      </c>
      <c r="E1049" s="448" t="s">
        <v>422</v>
      </c>
      <c r="F1049" s="448" t="s">
        <v>423</v>
      </c>
      <c r="G1049" s="448" t="s">
        <v>769</v>
      </c>
    </row>
    <row r="1050" spans="2:7" ht="46.8" x14ac:dyDescent="0.3">
      <c r="B1050" s="451">
        <v>313325</v>
      </c>
      <c r="C1050" s="452" t="str">
        <f>_xlfn.XLOOKUP(B1050,PLANEAMIENTO!A:A,PLANEAMIENTO!C:C)</f>
        <v>CILINDRO DE TOWHAUL</v>
      </c>
      <c r="D1050" s="454" t="str">
        <f>_xlfn.XLOOKUP(B1050,PLANEAMIENTO!A:A,PLANEAMIENTO!D:D)</f>
        <v>930E-4SE</v>
      </c>
      <c r="E1050" s="451" t="s">
        <v>749</v>
      </c>
      <c r="F1050" s="451" t="s">
        <v>423</v>
      </c>
      <c r="G1050" s="451" t="s">
        <v>421</v>
      </c>
    </row>
    <row r="1051" spans="2:7" ht="70.2" x14ac:dyDescent="0.3">
      <c r="B1051" s="451">
        <v>312925</v>
      </c>
      <c r="C1051" s="452" t="str">
        <f>_xlfn.XLOOKUP(B1051,PLANEAMIENTO!A:A,PLANEAMIENTO!C:C)</f>
        <v>CILINDRO DE BLADELIFT</v>
      </c>
      <c r="D1051" s="454">
        <f>_xlfn.XLOOKUP(B1051,PLANEAMIENTO!A:A,PLANEAMIENTO!D:D)</f>
        <v>24</v>
      </c>
      <c r="E1051" s="455"/>
      <c r="F1051" s="451" t="s">
        <v>423</v>
      </c>
      <c r="G1051" s="451" t="s">
        <v>473</v>
      </c>
    </row>
    <row r="1052" spans="2:7" ht="70.2" x14ac:dyDescent="0.3">
      <c r="B1052" s="451">
        <v>316025</v>
      </c>
      <c r="C1052" s="452" t="str">
        <f>_xlfn.XLOOKUP(B1052,PLANEAMIENTO!A:A,PLANEAMIENTO!C:C)</f>
        <v>CILINDRO DE DIRECCION</v>
      </c>
      <c r="D1052" s="454" t="str">
        <f>_xlfn.XLOOKUP(B1052,PLANEAMIENTO!A:A,PLANEAMIENTO!D:D)</f>
        <v>797F</v>
      </c>
      <c r="E1052" s="451" t="s">
        <v>756</v>
      </c>
      <c r="F1052" s="451" t="s">
        <v>423</v>
      </c>
      <c r="G1052" s="451" t="s">
        <v>479</v>
      </c>
    </row>
    <row r="1053" spans="2:7" ht="70.2" x14ac:dyDescent="0.3">
      <c r="B1053" s="451">
        <v>316625</v>
      </c>
      <c r="C1053" s="452" t="str">
        <f>_xlfn.XLOOKUP(B1053,PLANEAMIENTO!A:A,PLANEAMIENTO!C:C)</f>
        <v>CILINDRO DE WHEEL LEAN</v>
      </c>
      <c r="D1053" s="454" t="str">
        <f>_xlfn.XLOOKUP(B1053,PLANEAMIENTO!A:A,PLANEAMIENTO!D:D)</f>
        <v>24M</v>
      </c>
      <c r="E1053" s="451" t="s">
        <v>409</v>
      </c>
      <c r="F1053" s="451" t="s">
        <v>423</v>
      </c>
      <c r="G1053" s="451" t="s">
        <v>406</v>
      </c>
    </row>
    <row r="1054" spans="2:7" ht="70.2" x14ac:dyDescent="0.3">
      <c r="B1054" s="451">
        <v>316625</v>
      </c>
      <c r="C1054" s="452" t="str">
        <f>_xlfn.XLOOKUP(B1054,PLANEAMIENTO!A:A,PLANEAMIENTO!C:C)</f>
        <v>CILINDRO DE WHEEL LEAN</v>
      </c>
      <c r="D1054" s="454" t="str">
        <f>_xlfn.XLOOKUP(B1054,PLANEAMIENTO!A:A,PLANEAMIENTO!D:D)</f>
        <v>24M</v>
      </c>
      <c r="E1054" s="451" t="s">
        <v>631</v>
      </c>
      <c r="F1054" s="451" t="s">
        <v>423</v>
      </c>
      <c r="G1054" s="451" t="s">
        <v>435</v>
      </c>
    </row>
    <row r="1055" spans="2:7" ht="70.2" x14ac:dyDescent="0.3">
      <c r="B1055" s="451">
        <v>321325</v>
      </c>
      <c r="C1055" s="452" t="str">
        <f>_xlfn.XLOOKUP(B1055,PLANEAMIENTO!A:A,PLANEAMIENTO!C:C)</f>
        <v>CILINDRO DE DIRECCION</v>
      </c>
      <c r="D1055" s="454">
        <f>_xlfn.XLOOKUP(B1055,PLANEAMIENTO!A:A,PLANEAMIENTO!D:D)</f>
        <v>24</v>
      </c>
      <c r="E1055" s="451" t="s">
        <v>409</v>
      </c>
      <c r="F1055" s="451" t="s">
        <v>423</v>
      </c>
      <c r="G1055" s="451" t="s">
        <v>406</v>
      </c>
    </row>
    <row r="1056" spans="2:7" ht="70.2" x14ac:dyDescent="0.3">
      <c r="B1056" s="451">
        <v>321325</v>
      </c>
      <c r="C1056" s="452" t="str">
        <f>_xlfn.XLOOKUP(B1056,PLANEAMIENTO!A:A,PLANEAMIENTO!C:C)</f>
        <v>CILINDRO DE DIRECCION</v>
      </c>
      <c r="D1056" s="454">
        <f>_xlfn.XLOOKUP(B1056,PLANEAMIENTO!A:A,PLANEAMIENTO!D:D)</f>
        <v>24</v>
      </c>
      <c r="E1056" s="451" t="s">
        <v>425</v>
      </c>
      <c r="F1056" s="451" t="s">
        <v>423</v>
      </c>
      <c r="G1056" s="451" t="s">
        <v>426</v>
      </c>
    </row>
    <row r="1057" spans="2:7" ht="70.2" x14ac:dyDescent="0.3">
      <c r="B1057" s="451">
        <v>321325</v>
      </c>
      <c r="C1057" s="452" t="str">
        <f>_xlfn.XLOOKUP(B1057,PLANEAMIENTO!A:A,PLANEAMIENTO!C:C)</f>
        <v>CILINDRO DE DIRECCION</v>
      </c>
      <c r="D1057" s="454">
        <f>_xlfn.XLOOKUP(B1057,PLANEAMIENTO!A:A,PLANEAMIENTO!D:D)</f>
        <v>24</v>
      </c>
      <c r="E1057" s="451" t="s">
        <v>631</v>
      </c>
      <c r="F1057" s="451" t="s">
        <v>423</v>
      </c>
      <c r="G1057" s="451" t="s">
        <v>471</v>
      </c>
    </row>
    <row r="1058" spans="2:7" ht="70.2" x14ac:dyDescent="0.3">
      <c r="B1058" s="451">
        <v>321325</v>
      </c>
      <c r="C1058" s="452" t="str">
        <f>_xlfn.XLOOKUP(B1058,PLANEAMIENTO!A:A,PLANEAMIENTO!C:C)</f>
        <v>CILINDRO DE DIRECCION</v>
      </c>
      <c r="D1058" s="454">
        <f>_xlfn.XLOOKUP(B1058,PLANEAMIENTO!A:A,PLANEAMIENTO!D:D)</f>
        <v>24</v>
      </c>
      <c r="E1058" s="451" t="s">
        <v>484</v>
      </c>
      <c r="F1058" s="451" t="s">
        <v>423</v>
      </c>
      <c r="G1058" s="451" t="s">
        <v>410</v>
      </c>
    </row>
    <row r="1059" spans="2:7" ht="93.6" x14ac:dyDescent="0.3">
      <c r="B1059" s="448">
        <v>0</v>
      </c>
      <c r="C1059" s="449" t="s">
        <v>12</v>
      </c>
      <c r="D1059" s="450" t="s">
        <v>13</v>
      </c>
      <c r="E1059" s="448" t="s">
        <v>485</v>
      </c>
      <c r="F1059" s="448" t="s">
        <v>486</v>
      </c>
      <c r="G1059" s="448" t="s">
        <v>770</v>
      </c>
    </row>
    <row r="1060" spans="2:7" ht="70.2" x14ac:dyDescent="0.3">
      <c r="B1060" s="451">
        <v>314325</v>
      </c>
      <c r="C1060" s="452" t="str">
        <f>_xlfn.XLOOKUP(B1060,PLANEAMIENTO!A:A,PLANEAMIENTO!C:C)</f>
        <v>CILINDRO DE INCLINACION DE BULLDOZER</v>
      </c>
      <c r="D1060" s="454" t="str">
        <f>_xlfn.XLOOKUP(B1060,PLANEAMIENTO!A:A,PLANEAMIENTO!D:D)</f>
        <v>844K</v>
      </c>
      <c r="E1060" s="451" t="s">
        <v>488</v>
      </c>
      <c r="F1060" s="451" t="s">
        <v>486</v>
      </c>
      <c r="G1060" s="451" t="s">
        <v>407</v>
      </c>
    </row>
    <row r="1061" spans="2:7" ht="70.2" x14ac:dyDescent="0.3">
      <c r="B1061" s="451">
        <v>315525</v>
      </c>
      <c r="C1061" s="452" t="str">
        <f>_xlfn.XLOOKUP(B1061,PLANEAMIENTO!A:A,PLANEAMIENTO!C:C)</f>
        <v xml:space="preserve">CILINDRO DE DIRECCION </v>
      </c>
      <c r="D1061" s="454" t="str">
        <f>_xlfn.XLOOKUP(B1061,PLANEAMIENTO!A:A,PLANEAMIENTO!D:D)</f>
        <v>930E-4SE</v>
      </c>
      <c r="E1061" s="451" t="s">
        <v>488</v>
      </c>
      <c r="F1061" s="451" t="s">
        <v>486</v>
      </c>
      <c r="G1061" s="451" t="s">
        <v>406</v>
      </c>
    </row>
    <row r="1062" spans="2:7" ht="70.2" x14ac:dyDescent="0.3">
      <c r="B1062" s="451">
        <v>315525</v>
      </c>
      <c r="C1062" s="452" t="str">
        <f>_xlfn.XLOOKUP(B1062,PLANEAMIENTO!A:A,PLANEAMIENTO!C:C)</f>
        <v xml:space="preserve">CILINDRO DE DIRECCION </v>
      </c>
      <c r="D1062" s="454" t="str">
        <f>_xlfn.XLOOKUP(B1062,PLANEAMIENTO!A:A,PLANEAMIENTO!D:D)</f>
        <v>930E-4SE</v>
      </c>
      <c r="E1062" s="451" t="s">
        <v>611</v>
      </c>
      <c r="F1062" s="451" t="s">
        <v>486</v>
      </c>
      <c r="G1062" s="451" t="s">
        <v>406</v>
      </c>
    </row>
    <row r="1063" spans="2:7" ht="70.2" x14ac:dyDescent="0.3">
      <c r="B1063" s="451">
        <v>318025</v>
      </c>
      <c r="C1063" s="452" t="str">
        <f>_xlfn.XLOOKUP(B1063,PLANEAMIENTO!A:A,PLANEAMIENTO!C:C)</f>
        <v>CILINDRO DE DIRECCION</v>
      </c>
      <c r="D1063" s="454" t="str">
        <f>_xlfn.XLOOKUP(B1063,PLANEAMIENTO!A:A,PLANEAMIENTO!D:D)</f>
        <v>930E-4SE</v>
      </c>
      <c r="E1063" s="451" t="s">
        <v>488</v>
      </c>
      <c r="F1063" s="451" t="s">
        <v>486</v>
      </c>
      <c r="G1063" s="451" t="s">
        <v>406</v>
      </c>
    </row>
    <row r="1064" spans="2:7" ht="70.2" x14ac:dyDescent="0.3">
      <c r="B1064" s="451">
        <v>318125</v>
      </c>
      <c r="C1064" s="452" t="str">
        <f>_xlfn.XLOOKUP(B1064,PLANEAMIENTO!A:A,PLANEAMIENTO!C:C)</f>
        <v>CILINDRO DE DIRECCION</v>
      </c>
      <c r="D1064" s="454" t="str">
        <f>_xlfn.XLOOKUP(B1064,PLANEAMIENTO!A:A,PLANEAMIENTO!D:D)</f>
        <v>930E-4SE</v>
      </c>
      <c r="E1064" s="451" t="s">
        <v>488</v>
      </c>
      <c r="F1064" s="451" t="s">
        <v>486</v>
      </c>
      <c r="G1064" s="451" t="s">
        <v>406</v>
      </c>
    </row>
    <row r="1065" spans="2:7" ht="70.2" x14ac:dyDescent="0.3">
      <c r="B1065" s="451">
        <v>314425</v>
      </c>
      <c r="C1065" s="452" t="str">
        <f>_xlfn.XLOOKUP(B1065,PLANEAMIENTO!A:A,PLANEAMIENTO!C:C)</f>
        <v xml:space="preserve">CILINDRO DE LEVANTE </v>
      </c>
      <c r="D1065" s="454" t="str">
        <f>_xlfn.XLOOKUP(B1065,PLANEAMIENTO!A:A,PLANEAMIENTO!D:D)</f>
        <v>994K</v>
      </c>
      <c r="E1065" s="451" t="s">
        <v>611</v>
      </c>
      <c r="F1065" s="451" t="s">
        <v>486</v>
      </c>
      <c r="G1065" s="451" t="s">
        <v>410</v>
      </c>
    </row>
    <row r="1066" spans="2:7" ht="70.2" x14ac:dyDescent="0.3">
      <c r="B1066" s="451">
        <v>316125</v>
      </c>
      <c r="C1066" s="452" t="str">
        <f>_xlfn.XLOOKUP(B1066,PLANEAMIENTO!A:A,PLANEAMIENTO!C:C)</f>
        <v>CILINDRO DE SUSPENSION POSTERIOR</v>
      </c>
      <c r="D1066" s="454" t="str">
        <f>_xlfn.XLOOKUP(B1066,PLANEAMIENTO!A:A,PLANEAMIENTO!D:D)</f>
        <v>797F</v>
      </c>
      <c r="E1066" s="451" t="s">
        <v>488</v>
      </c>
      <c r="F1066" s="451" t="s">
        <v>486</v>
      </c>
      <c r="G1066" s="451" t="s">
        <v>471</v>
      </c>
    </row>
    <row r="1067" spans="2:7" ht="70.2" x14ac:dyDescent="0.3">
      <c r="B1067" s="451">
        <v>316125</v>
      </c>
      <c r="C1067" s="452" t="str">
        <f>_xlfn.XLOOKUP(B1067,PLANEAMIENTO!A:A,PLANEAMIENTO!C:C)</f>
        <v>CILINDRO DE SUSPENSION POSTERIOR</v>
      </c>
      <c r="D1067" s="454" t="str">
        <f>_xlfn.XLOOKUP(B1067,PLANEAMIENTO!A:A,PLANEAMIENTO!D:D)</f>
        <v>797F</v>
      </c>
      <c r="E1067" s="451" t="s">
        <v>611</v>
      </c>
      <c r="F1067" s="451" t="s">
        <v>486</v>
      </c>
      <c r="G1067" s="451" t="s">
        <v>471</v>
      </c>
    </row>
    <row r="1068" spans="2:7" ht="70.2" x14ac:dyDescent="0.3">
      <c r="B1068" s="451">
        <v>315825</v>
      </c>
      <c r="C1068" s="452" t="str">
        <f>_xlfn.XLOOKUP(B1068,PLANEAMIENTO!A:A,PLANEAMIENTO!C:C)</f>
        <v>CILINDRO DE LEVANTE DE TOLVA</v>
      </c>
      <c r="D1068" s="454" t="str">
        <f>_xlfn.XLOOKUP(B1068,PLANEAMIENTO!A:A,PLANEAMIENTO!D:D)</f>
        <v>930E-4SE</v>
      </c>
      <c r="E1068" s="451" t="s">
        <v>758</v>
      </c>
      <c r="F1068" s="451" t="s">
        <v>486</v>
      </c>
      <c r="G1068" s="451" t="s">
        <v>407</v>
      </c>
    </row>
    <row r="1069" spans="2:7" ht="70.2" x14ac:dyDescent="0.3">
      <c r="B1069" s="451">
        <v>315825</v>
      </c>
      <c r="C1069" s="452" t="str">
        <f>_xlfn.XLOOKUP(B1069,PLANEAMIENTO!A:A,PLANEAMIENTO!C:C)</f>
        <v>CILINDRO DE LEVANTE DE TOLVA</v>
      </c>
      <c r="D1069" s="454" t="str">
        <f>_xlfn.XLOOKUP(B1069,PLANEAMIENTO!A:A,PLANEAMIENTO!D:D)</f>
        <v>930E-4SE</v>
      </c>
      <c r="E1069" s="451" t="s">
        <v>612</v>
      </c>
      <c r="F1069" s="451" t="s">
        <v>486</v>
      </c>
      <c r="G1069" s="451" t="s">
        <v>407</v>
      </c>
    </row>
    <row r="1070" spans="2:7" ht="70.2" x14ac:dyDescent="0.3">
      <c r="B1070" s="451">
        <v>314625</v>
      </c>
      <c r="C1070" s="452" t="str">
        <f>_xlfn.XLOOKUP(B1070,PLANEAMIENTO!A:A,PLANEAMIENTO!C:C)</f>
        <v>CILINDRO DE DESPLAZAMIENTO DE VERTEDERA</v>
      </c>
      <c r="D1070" s="454">
        <f>_xlfn.XLOOKUP(B1070,PLANEAMIENTO!A:A,PLANEAMIENTO!D:D)</f>
        <v>24</v>
      </c>
      <c r="E1070" s="451" t="s">
        <v>611</v>
      </c>
      <c r="F1070" s="451" t="s">
        <v>486</v>
      </c>
      <c r="G1070" s="451" t="s">
        <v>471</v>
      </c>
    </row>
    <row r="1071" spans="2:7" ht="70.2" x14ac:dyDescent="0.3">
      <c r="B1071" s="451">
        <v>314625</v>
      </c>
      <c r="C1071" s="452" t="str">
        <f>_xlfn.XLOOKUP(B1071,PLANEAMIENTO!A:A,PLANEAMIENTO!C:C)</f>
        <v>CILINDRO DE DESPLAZAMIENTO DE VERTEDERA</v>
      </c>
      <c r="D1071" s="454">
        <f>_xlfn.XLOOKUP(B1071,PLANEAMIENTO!A:A,PLANEAMIENTO!D:D)</f>
        <v>24</v>
      </c>
      <c r="E1071" s="451" t="s">
        <v>488</v>
      </c>
      <c r="F1071" s="451" t="s">
        <v>486</v>
      </c>
      <c r="G1071" s="451" t="s">
        <v>522</v>
      </c>
    </row>
    <row r="1072" spans="2:7" ht="70.2" x14ac:dyDescent="0.3">
      <c r="B1072" s="451">
        <v>313325</v>
      </c>
      <c r="C1072" s="452" t="str">
        <f>_xlfn.XLOOKUP(B1072,PLANEAMIENTO!A:A,PLANEAMIENTO!C:C)</f>
        <v>CILINDRO DE TOWHAUL</v>
      </c>
      <c r="D1072" s="454" t="str">
        <f>_xlfn.XLOOKUP(B1072,PLANEAMIENTO!A:A,PLANEAMIENTO!D:D)</f>
        <v>930E-4SE</v>
      </c>
      <c r="E1072" s="451" t="s">
        <v>759</v>
      </c>
      <c r="F1072" s="451" t="s">
        <v>486</v>
      </c>
      <c r="G1072" s="451" t="s">
        <v>473</v>
      </c>
    </row>
    <row r="1073" spans="2:7" ht="70.2" x14ac:dyDescent="0.3">
      <c r="B1073" s="451">
        <v>313325</v>
      </c>
      <c r="C1073" s="452" t="str">
        <f>_xlfn.XLOOKUP(B1073,PLANEAMIENTO!A:A,PLANEAMIENTO!C:C)</f>
        <v>CILINDRO DE TOWHAUL</v>
      </c>
      <c r="D1073" s="454" t="str">
        <f>_xlfn.XLOOKUP(B1073,PLANEAMIENTO!A:A,PLANEAMIENTO!D:D)</f>
        <v>930E-4SE</v>
      </c>
      <c r="E1073" s="451" t="s">
        <v>760</v>
      </c>
      <c r="F1073" s="451" t="s">
        <v>486</v>
      </c>
      <c r="G1073" s="451" t="s">
        <v>471</v>
      </c>
    </row>
    <row r="1074" spans="2:7" ht="93.6" x14ac:dyDescent="0.3">
      <c r="B1074" s="448">
        <v>0</v>
      </c>
      <c r="C1074" s="449" t="s">
        <v>12</v>
      </c>
      <c r="D1074" s="450" t="s">
        <v>13</v>
      </c>
      <c r="E1074" s="448" t="s">
        <v>428</v>
      </c>
      <c r="F1074" s="448" t="s">
        <v>432</v>
      </c>
      <c r="G1074" s="448" t="s">
        <v>771</v>
      </c>
    </row>
    <row r="1075" spans="2:7" ht="70.2" x14ac:dyDescent="0.3">
      <c r="B1075" s="451">
        <v>318225</v>
      </c>
      <c r="C1075" s="452" t="str">
        <f>_xlfn.XLOOKUP(B1075,PLANEAMIENTO!A:A,PLANEAMIENTO!C:C)</f>
        <v>CILINDRO DE STICK</v>
      </c>
      <c r="D1075" s="454" t="str">
        <f>_xlfn.XLOOKUP(B1075,PLANEAMIENTO!A:A,PLANEAMIENTO!D:D)</f>
        <v>390DL</v>
      </c>
      <c r="E1075" s="451" t="s">
        <v>761</v>
      </c>
      <c r="F1075" s="451" t="s">
        <v>432</v>
      </c>
      <c r="G1075" s="451" t="s">
        <v>479</v>
      </c>
    </row>
    <row r="1076" spans="2:7" ht="70.2" x14ac:dyDescent="0.3">
      <c r="B1076" s="451">
        <v>314325</v>
      </c>
      <c r="C1076" s="452" t="str">
        <f>_xlfn.XLOOKUP(B1076,PLANEAMIENTO!A:A,PLANEAMIENTO!C:C)</f>
        <v>CILINDRO DE INCLINACION DE BULLDOZER</v>
      </c>
      <c r="D1076" s="454" t="str">
        <f>_xlfn.XLOOKUP(B1076,PLANEAMIENTO!A:A,PLANEAMIENTO!D:D)</f>
        <v>844K</v>
      </c>
      <c r="E1076" s="451" t="s">
        <v>672</v>
      </c>
      <c r="F1076" s="451" t="s">
        <v>432</v>
      </c>
      <c r="G1076" s="451" t="s">
        <v>406</v>
      </c>
    </row>
    <row r="1077" spans="2:7" ht="70.2" x14ac:dyDescent="0.3">
      <c r="B1077" s="451">
        <v>314625</v>
      </c>
      <c r="C1077" s="452" t="str">
        <f>_xlfn.XLOOKUP(B1077,PLANEAMIENTO!A:A,PLANEAMIENTO!C:C)</f>
        <v>CILINDRO DE DESPLAZAMIENTO DE VERTEDERA</v>
      </c>
      <c r="D1077" s="454">
        <f>_xlfn.XLOOKUP(B1077,PLANEAMIENTO!A:A,PLANEAMIENTO!D:D)</f>
        <v>24</v>
      </c>
      <c r="E1077" s="451" t="s">
        <v>449</v>
      </c>
      <c r="F1077" s="451" t="s">
        <v>432</v>
      </c>
      <c r="G1077" s="451" t="s">
        <v>426</v>
      </c>
    </row>
    <row r="1078" spans="2:7" ht="70.2" x14ac:dyDescent="0.3">
      <c r="B1078" s="451">
        <v>312925</v>
      </c>
      <c r="C1078" s="452" t="str">
        <f>_xlfn.XLOOKUP(B1078,PLANEAMIENTO!A:A,PLANEAMIENTO!C:C)</f>
        <v>CILINDRO DE BLADELIFT</v>
      </c>
      <c r="D1078" s="454">
        <f>_xlfn.XLOOKUP(B1078,PLANEAMIENTO!A:A,PLANEAMIENTO!D:D)</f>
        <v>24</v>
      </c>
      <c r="E1078" s="451" t="s">
        <v>763</v>
      </c>
      <c r="F1078" s="451" t="s">
        <v>432</v>
      </c>
      <c r="G1078" s="451" t="s">
        <v>403</v>
      </c>
    </row>
    <row r="1079" spans="2:7" ht="70.2" x14ac:dyDescent="0.3">
      <c r="B1079" s="451">
        <v>319025</v>
      </c>
      <c r="C1079" s="452" t="str">
        <f>_xlfn.XLOOKUP(B1079,PLANEAMIENTO!A:A,PLANEAMIENTO!C:C)</f>
        <v>CILINDRO DE DIRECCION</v>
      </c>
      <c r="D1079" s="454" t="str">
        <f>_xlfn.XLOOKUP(B1079,PLANEAMIENTO!A:A,PLANEAMIENTO!D:D)</f>
        <v>844K</v>
      </c>
      <c r="E1079" s="451" t="s">
        <v>449</v>
      </c>
      <c r="F1079" s="451" t="s">
        <v>432</v>
      </c>
      <c r="G1079" s="451" t="s">
        <v>406</v>
      </c>
    </row>
    <row r="1080" spans="2:7" ht="70.2" x14ac:dyDescent="0.3">
      <c r="B1080" s="451">
        <v>319125</v>
      </c>
      <c r="C1080" s="452" t="str">
        <f>_xlfn.XLOOKUP(B1080,PLANEAMIENTO!A:A,PLANEAMIENTO!C:C)</f>
        <v>CILINDRO DE DIRECCION</v>
      </c>
      <c r="D1080" s="454" t="str">
        <f>_xlfn.XLOOKUP(B1080,PLANEAMIENTO!A:A,PLANEAMIENTO!D:D)</f>
        <v>844K</v>
      </c>
      <c r="E1080" s="451" t="s">
        <v>449</v>
      </c>
      <c r="F1080" s="451" t="s">
        <v>432</v>
      </c>
      <c r="G1080" s="451" t="s">
        <v>406</v>
      </c>
    </row>
    <row r="1081" spans="2:7" ht="70.2" x14ac:dyDescent="0.3">
      <c r="B1081" s="451">
        <v>316025</v>
      </c>
      <c r="C1081" s="452" t="str">
        <f>_xlfn.XLOOKUP(B1081,PLANEAMIENTO!A:A,PLANEAMIENTO!C:C)</f>
        <v>CILINDRO DE DIRECCION</v>
      </c>
      <c r="D1081" s="454" t="str">
        <f>_xlfn.XLOOKUP(B1081,PLANEAMIENTO!A:A,PLANEAMIENTO!D:D)</f>
        <v>797F</v>
      </c>
      <c r="E1081" s="451" t="s">
        <v>431</v>
      </c>
      <c r="F1081" s="451" t="s">
        <v>432</v>
      </c>
      <c r="G1081" s="451" t="s">
        <v>471</v>
      </c>
    </row>
    <row r="1082" spans="2:7" ht="70.2" x14ac:dyDescent="0.3">
      <c r="B1082" s="451">
        <v>316925</v>
      </c>
      <c r="C1082" s="452" t="str">
        <f>_xlfn.XLOOKUP(B1082,PLANEAMIENTO!A:A,PLANEAMIENTO!C:C)</f>
        <v>CILINDRO DE LEVANTE DE BULLDOZER</v>
      </c>
      <c r="D1082" s="454" t="str">
        <f>_xlfn.XLOOKUP(B1082,PLANEAMIENTO!A:A,PLANEAMIENTO!D:D)</f>
        <v>D475A</v>
      </c>
      <c r="E1082" s="451" t="s">
        <v>764</v>
      </c>
      <c r="F1082" s="451" t="s">
        <v>432</v>
      </c>
      <c r="G1082" s="451" t="s">
        <v>435</v>
      </c>
    </row>
    <row r="1083" spans="2:7" ht="70.2" x14ac:dyDescent="0.3">
      <c r="B1083" s="451">
        <v>313325</v>
      </c>
      <c r="C1083" s="452" t="str">
        <f>_xlfn.XLOOKUP(B1083,PLANEAMIENTO!A:A,PLANEAMIENTO!C:C)</f>
        <v>CILINDRO DE TOWHAUL</v>
      </c>
      <c r="D1083" s="454" t="str">
        <f>_xlfn.XLOOKUP(B1083,PLANEAMIENTO!A:A,PLANEAMIENTO!D:D)</f>
        <v>930E-4SE</v>
      </c>
      <c r="E1083" s="451" t="s">
        <v>431</v>
      </c>
      <c r="F1083" s="451" t="s">
        <v>432</v>
      </c>
      <c r="G1083" s="451" t="s">
        <v>471</v>
      </c>
    </row>
    <row r="1084" spans="2:7" ht="70.2" x14ac:dyDescent="0.3">
      <c r="B1084" s="451">
        <v>313325</v>
      </c>
      <c r="C1084" s="452" t="str">
        <f>_xlfn.XLOOKUP(B1084,PLANEAMIENTO!A:A,PLANEAMIENTO!C:C)</f>
        <v>CILINDRO DE TOWHAUL</v>
      </c>
      <c r="D1084" s="454" t="str">
        <f>_xlfn.XLOOKUP(B1084,PLANEAMIENTO!A:A,PLANEAMIENTO!D:D)</f>
        <v>930E-4SE</v>
      </c>
      <c r="E1084" s="451" t="s">
        <v>494</v>
      </c>
      <c r="F1084" s="451" t="s">
        <v>432</v>
      </c>
      <c r="G1084" s="451" t="s">
        <v>471</v>
      </c>
    </row>
    <row r="1085" spans="2:7" ht="70.2" x14ac:dyDescent="0.3">
      <c r="B1085" s="451">
        <v>318225</v>
      </c>
      <c r="C1085" s="452" t="str">
        <f>_xlfn.XLOOKUP(B1085,PLANEAMIENTO!A:A,PLANEAMIENTO!C:C)</f>
        <v>CILINDRO DE STICK</v>
      </c>
      <c r="D1085" s="454" t="str">
        <f>_xlfn.XLOOKUP(B1085,PLANEAMIENTO!A:A,PLANEAMIENTO!D:D)</f>
        <v>390DL</v>
      </c>
      <c r="E1085" s="451" t="s">
        <v>494</v>
      </c>
      <c r="F1085" s="451" t="s">
        <v>432</v>
      </c>
      <c r="G1085" s="451" t="s">
        <v>421</v>
      </c>
    </row>
    <row r="1086" spans="2:7" ht="70.2" x14ac:dyDescent="0.3">
      <c r="B1086" s="451">
        <v>317925</v>
      </c>
      <c r="C1086" s="452" t="str">
        <f>_xlfn.XLOOKUP(B1086,PLANEAMIENTO!A:A,PLANEAMIENTO!C:C)</f>
        <v>CILINDRO DE BUCKET</v>
      </c>
      <c r="D1086" s="454" t="str">
        <f>_xlfn.XLOOKUP(B1086,PLANEAMIENTO!A:A,PLANEAMIENTO!D:D)</f>
        <v>390DL</v>
      </c>
      <c r="E1086" s="451" t="s">
        <v>494</v>
      </c>
      <c r="F1086" s="451" t="s">
        <v>432</v>
      </c>
      <c r="G1086" s="451" t="s">
        <v>421</v>
      </c>
    </row>
    <row r="1087" spans="2:7" ht="70.2" x14ac:dyDescent="0.3">
      <c r="B1087" s="451">
        <v>318225</v>
      </c>
      <c r="C1087" s="452" t="str">
        <f>_xlfn.XLOOKUP(B1087,PLANEAMIENTO!A:A,PLANEAMIENTO!C:C)</f>
        <v>CILINDRO DE STICK</v>
      </c>
      <c r="D1087" s="454" t="str">
        <f>_xlfn.XLOOKUP(B1087,PLANEAMIENTO!A:A,PLANEAMIENTO!D:D)</f>
        <v>390DL</v>
      </c>
      <c r="E1087" s="451" t="s">
        <v>766</v>
      </c>
      <c r="F1087" s="451" t="s">
        <v>432</v>
      </c>
      <c r="G1087" s="451" t="s">
        <v>421</v>
      </c>
    </row>
    <row r="1091" spans="2:11" ht="39.6" x14ac:dyDescent="0.3">
      <c r="B1091" s="168" t="s">
        <v>465</v>
      </c>
      <c r="E1091" s="168" t="s">
        <v>391</v>
      </c>
      <c r="F1091" s="168" t="s">
        <v>392</v>
      </c>
      <c r="G1091" s="168" t="s">
        <v>772</v>
      </c>
      <c r="H1091" s="168" t="s">
        <v>773</v>
      </c>
      <c r="I1091" s="168" t="s">
        <v>774</v>
      </c>
      <c r="J1091" s="168" t="s">
        <v>394</v>
      </c>
      <c r="K1091" s="168" t="s">
        <v>395</v>
      </c>
    </row>
    <row r="1092" spans="2:11" s="449" customFormat="1" ht="93.6" x14ac:dyDescent="0.3">
      <c r="B1092" s="449">
        <v>0</v>
      </c>
      <c r="C1092" s="449" t="s">
        <v>12</v>
      </c>
      <c r="D1092" s="449" t="s">
        <v>13</v>
      </c>
      <c r="E1092" s="449" t="s">
        <v>397</v>
      </c>
      <c r="F1092" s="449" t="s">
        <v>398</v>
      </c>
      <c r="G1092" s="449" t="s">
        <v>775</v>
      </c>
      <c r="H1092" s="449" t="s">
        <v>776</v>
      </c>
      <c r="I1092" s="449" t="s">
        <v>777</v>
      </c>
      <c r="J1092" s="449" t="s">
        <v>415</v>
      </c>
      <c r="K1092" s="449" t="s">
        <v>778</v>
      </c>
    </row>
    <row r="1093" spans="2:11" ht="70.2" x14ac:dyDescent="0.3">
      <c r="B1093" s="454">
        <v>317125</v>
      </c>
      <c r="C1093" s="452" t="str">
        <f>_xlfn.XLOOKUP(B1093,PLANEAMIENTO!A:A,PLANEAMIENTO!C:C)</f>
        <v>CILINDRO DE SUSPENSION POSTERIOR</v>
      </c>
      <c r="D1093" s="454" t="str">
        <f>_xlfn.XLOOKUP(B1093,PLANEAMIENTO!A:A,PLANEAMIENTO!D:D)</f>
        <v>830E</v>
      </c>
      <c r="E1093" s="454" t="s">
        <v>779</v>
      </c>
      <c r="F1093" s="454" t="s">
        <v>398</v>
      </c>
      <c r="G1093" s="454" t="s">
        <v>780</v>
      </c>
      <c r="H1093" s="454" t="s">
        <v>777</v>
      </c>
      <c r="I1093" s="454" t="s">
        <v>781</v>
      </c>
      <c r="J1093" s="454" t="s">
        <v>782</v>
      </c>
      <c r="K1093" s="454" t="s">
        <v>783</v>
      </c>
    </row>
    <row r="1094" spans="2:11" ht="39.6" x14ac:dyDescent="0.3">
      <c r="B1094" s="168" t="s">
        <v>465</v>
      </c>
      <c r="C1094" s="452" t="e">
        <f>_xlfn.XLOOKUP(B1094,PLANEAMIENTO!A:A,PLANEAMIENTO!C:C)</f>
        <v>#N/A</v>
      </c>
      <c r="D1094" s="454" t="e">
        <f>_xlfn.XLOOKUP(B1094,PLANEAMIENTO!A:A,PLANEAMIENTO!D:D)</f>
        <v>#N/A</v>
      </c>
      <c r="E1094" s="168" t="s">
        <v>391</v>
      </c>
      <c r="F1094" s="168" t="s">
        <v>392</v>
      </c>
      <c r="G1094" s="168" t="s">
        <v>772</v>
      </c>
      <c r="H1094" s="168" t="s">
        <v>773</v>
      </c>
      <c r="I1094" s="168" t="s">
        <v>774</v>
      </c>
      <c r="J1094" s="168" t="s">
        <v>394</v>
      </c>
      <c r="K1094" s="168" t="s">
        <v>395</v>
      </c>
    </row>
    <row r="1095" spans="2:11" s="449" customFormat="1" ht="93.6" x14ac:dyDescent="0.3">
      <c r="B1095" s="449">
        <v>0</v>
      </c>
      <c r="C1095" s="449" t="s">
        <v>12</v>
      </c>
      <c r="D1095" s="449" t="s">
        <v>13</v>
      </c>
      <c r="E1095" s="449" t="s">
        <v>412</v>
      </c>
      <c r="F1095" s="449" t="s">
        <v>413</v>
      </c>
      <c r="G1095" s="449" t="s">
        <v>784</v>
      </c>
      <c r="H1095" s="449" t="s">
        <v>777</v>
      </c>
      <c r="I1095" s="449" t="s">
        <v>777</v>
      </c>
      <c r="J1095" s="449" t="s">
        <v>629</v>
      </c>
      <c r="K1095" s="449" t="s">
        <v>785</v>
      </c>
    </row>
    <row r="1096" spans="2:11" ht="70.2" x14ac:dyDescent="0.3">
      <c r="B1096" s="454">
        <v>327525</v>
      </c>
      <c r="C1096" s="452" t="str">
        <f>_xlfn.XLOOKUP(B1096,PLANEAMIENTO!A:A,PLANEAMIENTO!C:C)</f>
        <v>CILINDRO DE LEVANTE DE BULLDOZER</v>
      </c>
      <c r="D1096" s="454" t="str">
        <f>_xlfn.XLOOKUP(B1096,PLANEAMIENTO!A:A,PLANEAMIENTO!D:D)</f>
        <v>844K</v>
      </c>
      <c r="E1096" s="454" t="s">
        <v>409</v>
      </c>
      <c r="F1096" s="454" t="s">
        <v>750</v>
      </c>
      <c r="G1096" s="454" t="s">
        <v>435</v>
      </c>
      <c r="H1096" s="454" t="s">
        <v>777</v>
      </c>
      <c r="I1096" s="454" t="s">
        <v>786</v>
      </c>
      <c r="J1096" s="454" t="s">
        <v>782</v>
      </c>
      <c r="K1096" s="454" t="s">
        <v>783</v>
      </c>
    </row>
    <row r="1097" spans="2:11" ht="70.2" x14ac:dyDescent="0.3">
      <c r="B1097" s="454">
        <v>321425</v>
      </c>
      <c r="C1097" s="452" t="str">
        <f>_xlfn.XLOOKUP(B1097,PLANEAMIENTO!A:A,PLANEAMIENTO!C:C)</f>
        <v>CILINDRO DE ARTICULACION</v>
      </c>
      <c r="D1097" s="454">
        <f>_xlfn.XLOOKUP(B1097,PLANEAMIENTO!A:A,PLANEAMIENTO!D:D)</f>
        <v>24</v>
      </c>
      <c r="E1097" s="454" t="s">
        <v>787</v>
      </c>
      <c r="F1097" s="454" t="s">
        <v>750</v>
      </c>
      <c r="G1097" s="454" t="s">
        <v>473</v>
      </c>
      <c r="H1097" s="454" t="s">
        <v>777</v>
      </c>
      <c r="I1097" s="454" t="s">
        <v>786</v>
      </c>
      <c r="J1097" s="454" t="s">
        <v>783</v>
      </c>
      <c r="K1097" s="454" t="s">
        <v>783</v>
      </c>
    </row>
    <row r="1098" spans="2:11" ht="39.6" x14ac:dyDescent="0.3">
      <c r="B1098" s="168" t="s">
        <v>465</v>
      </c>
      <c r="C1098" s="452" t="e">
        <f>_xlfn.XLOOKUP(B1098,PLANEAMIENTO!A:A,PLANEAMIENTO!C:C)</f>
        <v>#N/A</v>
      </c>
      <c r="D1098" s="454" t="e">
        <f>_xlfn.XLOOKUP(B1098,PLANEAMIENTO!A:A,PLANEAMIENTO!D:D)</f>
        <v>#N/A</v>
      </c>
      <c r="E1098" s="168" t="s">
        <v>391</v>
      </c>
      <c r="F1098" s="168" t="s">
        <v>392</v>
      </c>
      <c r="G1098" s="168" t="s">
        <v>772</v>
      </c>
      <c r="H1098" s="168" t="s">
        <v>773</v>
      </c>
      <c r="I1098" s="168" t="s">
        <v>774</v>
      </c>
      <c r="J1098" s="168" t="s">
        <v>394</v>
      </c>
      <c r="K1098" s="168" t="s">
        <v>395</v>
      </c>
    </row>
    <row r="1099" spans="2:11" s="449" customFormat="1" ht="93.6" x14ac:dyDescent="0.3">
      <c r="B1099" s="449">
        <v>0</v>
      </c>
      <c r="C1099" s="449" t="s">
        <v>12</v>
      </c>
      <c r="D1099" s="449" t="s">
        <v>13</v>
      </c>
      <c r="E1099" s="449" t="s">
        <v>422</v>
      </c>
      <c r="F1099" s="449" t="s">
        <v>423</v>
      </c>
      <c r="G1099" s="449" t="s">
        <v>788</v>
      </c>
      <c r="H1099" s="449" t="s">
        <v>777</v>
      </c>
      <c r="I1099" s="449" t="s">
        <v>777</v>
      </c>
      <c r="J1099" s="449" t="s">
        <v>415</v>
      </c>
      <c r="K1099" s="449" t="s">
        <v>789</v>
      </c>
    </row>
    <row r="1100" spans="2:11" ht="46.8" x14ac:dyDescent="0.3">
      <c r="B1100" s="454">
        <v>306724</v>
      </c>
      <c r="C1100" s="452" t="str">
        <f>_xlfn.XLOOKUP(B1100,PLANEAMIENTO!A:A,PLANEAMIENTO!C:C)</f>
        <v>ENROLLADOR DE CABLES</v>
      </c>
      <c r="D1100" s="454" t="str">
        <f>_xlfn.XLOOKUP(B1100,PLANEAMIENTO!A:A,PLANEAMIENTO!D:D)</f>
        <v>CWS</v>
      </c>
      <c r="E1100" s="454" t="s">
        <v>790</v>
      </c>
      <c r="F1100" s="454" t="s">
        <v>423</v>
      </c>
      <c r="G1100" s="454" t="s">
        <v>500</v>
      </c>
      <c r="H1100" s="454" t="s">
        <v>777</v>
      </c>
      <c r="I1100" s="454" t="s">
        <v>791</v>
      </c>
      <c r="J1100" s="454" t="s">
        <v>782</v>
      </c>
      <c r="K1100" s="454" t="s">
        <v>789</v>
      </c>
    </row>
    <row r="1101" spans="2:11" ht="46.8" x14ac:dyDescent="0.3">
      <c r="B1101" s="454">
        <v>318825</v>
      </c>
      <c r="C1101" s="452" t="str">
        <f>_xlfn.XLOOKUP(B1101,PLANEAMIENTO!A:A,PLANEAMIENTO!C:C)</f>
        <v>CILINDRO DE DIRECCION</v>
      </c>
      <c r="D1101" s="454" t="str">
        <f>_xlfn.XLOOKUP(B1101,PLANEAMIENTO!A:A,PLANEAMIENTO!D:D)</f>
        <v>797F</v>
      </c>
      <c r="E1101" s="454" t="s">
        <v>792</v>
      </c>
      <c r="F1101" s="454" t="s">
        <v>423</v>
      </c>
      <c r="G1101" s="454" t="s">
        <v>444</v>
      </c>
      <c r="H1101" s="454" t="s">
        <v>777</v>
      </c>
      <c r="I1101" s="454" t="s">
        <v>793</v>
      </c>
      <c r="J1101" s="454" t="s">
        <v>783</v>
      </c>
      <c r="K1101" s="454" t="s">
        <v>783</v>
      </c>
    </row>
    <row r="1102" spans="2:11" ht="46.8" x14ac:dyDescent="0.3">
      <c r="B1102" s="454">
        <v>318925</v>
      </c>
      <c r="C1102" s="452" t="str">
        <f>_xlfn.XLOOKUP(B1102,PLANEAMIENTO!A:A,PLANEAMIENTO!C:C)</f>
        <v>CILINDRO DE DIRECCION</v>
      </c>
      <c r="D1102" s="454" t="str">
        <f>_xlfn.XLOOKUP(B1102,PLANEAMIENTO!A:A,PLANEAMIENTO!D:D)</f>
        <v>797F</v>
      </c>
      <c r="E1102" s="454" t="s">
        <v>792</v>
      </c>
      <c r="F1102" s="454" t="s">
        <v>423</v>
      </c>
      <c r="G1102" s="454" t="s">
        <v>444</v>
      </c>
      <c r="H1102" s="454" t="s">
        <v>777</v>
      </c>
      <c r="I1102" s="454" t="s">
        <v>793</v>
      </c>
      <c r="J1102" s="454" t="s">
        <v>783</v>
      </c>
      <c r="K1102" s="454" t="s">
        <v>783</v>
      </c>
    </row>
    <row r="1103" spans="2:11" ht="46.8" x14ac:dyDescent="0.3">
      <c r="B1103" s="454">
        <v>319025</v>
      </c>
      <c r="C1103" s="452" t="str">
        <f>_xlfn.XLOOKUP(B1103,PLANEAMIENTO!A:A,PLANEAMIENTO!C:C)</f>
        <v>CILINDRO DE DIRECCION</v>
      </c>
      <c r="D1103" s="454" t="str">
        <f>_xlfn.XLOOKUP(B1103,PLANEAMIENTO!A:A,PLANEAMIENTO!D:D)</f>
        <v>844K</v>
      </c>
      <c r="E1103" s="454" t="s">
        <v>792</v>
      </c>
      <c r="F1103" s="454" t="s">
        <v>423</v>
      </c>
      <c r="G1103" s="454" t="s">
        <v>444</v>
      </c>
      <c r="H1103" s="454" t="s">
        <v>777</v>
      </c>
      <c r="I1103" s="454" t="s">
        <v>793</v>
      </c>
      <c r="J1103" s="454" t="s">
        <v>783</v>
      </c>
      <c r="K1103" s="454" t="s">
        <v>783</v>
      </c>
    </row>
    <row r="1104" spans="2:11" ht="46.8" x14ac:dyDescent="0.3">
      <c r="B1104" s="454">
        <v>319125</v>
      </c>
      <c r="C1104" s="452" t="str">
        <f>_xlfn.XLOOKUP(B1104,PLANEAMIENTO!A:A,PLANEAMIENTO!C:C)</f>
        <v>CILINDRO DE DIRECCION</v>
      </c>
      <c r="D1104" s="454" t="str">
        <f>_xlfn.XLOOKUP(B1104,PLANEAMIENTO!A:A,PLANEAMIENTO!D:D)</f>
        <v>844K</v>
      </c>
      <c r="E1104" s="454" t="s">
        <v>792</v>
      </c>
      <c r="F1104" s="454" t="s">
        <v>423</v>
      </c>
      <c r="G1104" s="454" t="s">
        <v>444</v>
      </c>
      <c r="H1104" s="454" t="s">
        <v>777</v>
      </c>
      <c r="I1104" s="454" t="s">
        <v>793</v>
      </c>
      <c r="J1104" s="454" t="s">
        <v>783</v>
      </c>
      <c r="K1104" s="454" t="s">
        <v>783</v>
      </c>
    </row>
    <row r="1105" spans="2:11" ht="39.6" x14ac:dyDescent="0.3">
      <c r="B1105" s="168" t="s">
        <v>465</v>
      </c>
      <c r="C1105" s="452" t="e">
        <f>_xlfn.XLOOKUP(B1105,PLANEAMIENTO!A:A,PLANEAMIENTO!C:C)</f>
        <v>#N/A</v>
      </c>
      <c r="D1105" s="454" t="e">
        <f>_xlfn.XLOOKUP(B1105,PLANEAMIENTO!A:A,PLANEAMIENTO!D:D)</f>
        <v>#N/A</v>
      </c>
      <c r="E1105" s="168" t="s">
        <v>391</v>
      </c>
      <c r="F1105" s="168" t="s">
        <v>392</v>
      </c>
      <c r="G1105" s="168" t="s">
        <v>772</v>
      </c>
      <c r="H1105" s="168" t="s">
        <v>773</v>
      </c>
      <c r="I1105" s="168" t="s">
        <v>774</v>
      </c>
      <c r="J1105" s="168" t="s">
        <v>394</v>
      </c>
      <c r="K1105" s="168" t="s">
        <v>395</v>
      </c>
    </row>
    <row r="1106" spans="2:11" s="449" customFormat="1" ht="93.6" x14ac:dyDescent="0.3">
      <c r="B1106" s="449">
        <v>0</v>
      </c>
      <c r="C1106" s="449" t="s">
        <v>12</v>
      </c>
      <c r="D1106" s="449" t="s">
        <v>13</v>
      </c>
      <c r="E1106" s="449" t="s">
        <v>485</v>
      </c>
      <c r="F1106" s="449" t="s">
        <v>486</v>
      </c>
      <c r="G1106" s="449" t="s">
        <v>794</v>
      </c>
      <c r="H1106" s="449" t="s">
        <v>777</v>
      </c>
      <c r="I1106" s="449" t="s">
        <v>777</v>
      </c>
      <c r="J1106" s="168" t="s">
        <v>394</v>
      </c>
      <c r="K1106" s="168" t="s">
        <v>395</v>
      </c>
    </row>
    <row r="1107" spans="2:11" ht="46.5" customHeight="1" x14ac:dyDescent="0.3">
      <c r="B1107" s="454">
        <v>317925</v>
      </c>
      <c r="C1107" s="452" t="str">
        <f>_xlfn.XLOOKUP(B1107,PLANEAMIENTO!A:A,PLANEAMIENTO!C:C)</f>
        <v>CILINDRO DE BUCKET</v>
      </c>
      <c r="D1107" s="454" t="str">
        <f>_xlfn.XLOOKUP(B1107,PLANEAMIENTO!A:A,PLANEAMIENTO!D:D)</f>
        <v>390DL</v>
      </c>
      <c r="E1107" s="454" t="s">
        <v>795</v>
      </c>
      <c r="F1107" s="454" t="s">
        <v>486</v>
      </c>
      <c r="G1107" s="454" t="s">
        <v>426</v>
      </c>
      <c r="H1107" s="454" t="s">
        <v>777</v>
      </c>
      <c r="I1107" s="454" t="s">
        <v>796</v>
      </c>
      <c r="J1107" s="454" t="s">
        <v>783</v>
      </c>
      <c r="K1107" s="454" t="s">
        <v>783</v>
      </c>
    </row>
    <row r="1108" spans="2:11" ht="46.5" customHeight="1" x14ac:dyDescent="0.3">
      <c r="B1108" s="454">
        <v>320025</v>
      </c>
      <c r="C1108" s="452" t="str">
        <f>_xlfn.XLOOKUP(B1108,PLANEAMIENTO!A:A,PLANEAMIENTO!C:C)</f>
        <v>CILINDRO DE SUSPENSION POSTERIOR</v>
      </c>
      <c r="D1108" s="454" t="str">
        <f>_xlfn.XLOOKUP(B1108,PLANEAMIENTO!A:A,PLANEAMIENTO!D:D)</f>
        <v>930E-4SE</v>
      </c>
      <c r="E1108" s="454" t="s">
        <v>611</v>
      </c>
      <c r="F1108" s="454" t="s">
        <v>486</v>
      </c>
      <c r="G1108" s="454" t="s">
        <v>797</v>
      </c>
      <c r="H1108" s="454" t="s">
        <v>777</v>
      </c>
      <c r="I1108" s="454" t="s">
        <v>798</v>
      </c>
      <c r="J1108" s="454" t="s">
        <v>783</v>
      </c>
      <c r="K1108" s="454" t="s">
        <v>783</v>
      </c>
    </row>
    <row r="1109" spans="2:11" ht="46.5" customHeight="1" x14ac:dyDescent="0.3">
      <c r="B1109" s="454">
        <v>315625</v>
      </c>
      <c r="C1109" s="452" t="str">
        <f>_xlfn.XLOOKUP(B1109,PLANEAMIENTO!A:A,PLANEAMIENTO!C:C)</f>
        <v>CILINDRO DE INCLINACION DE BULLDOZER</v>
      </c>
      <c r="D1109" s="454" t="str">
        <f>_xlfn.XLOOKUP(B1109,PLANEAMIENTO!A:A,PLANEAMIENTO!D:D)</f>
        <v>D11T</v>
      </c>
      <c r="E1109" s="454" t="s">
        <v>611</v>
      </c>
      <c r="F1109" s="454" t="s">
        <v>486</v>
      </c>
      <c r="G1109" s="454" t="s">
        <v>403</v>
      </c>
      <c r="H1109" s="454" t="s">
        <v>777</v>
      </c>
      <c r="I1109" s="454" t="s">
        <v>798</v>
      </c>
      <c r="J1109" s="454" t="s">
        <v>783</v>
      </c>
      <c r="K1109" s="454" t="s">
        <v>799</v>
      </c>
    </row>
    <row r="1110" spans="2:11" s="449" customFormat="1" ht="46.5" customHeight="1" x14ac:dyDescent="0.3">
      <c r="B1110" s="449">
        <v>0</v>
      </c>
      <c r="C1110" s="449" t="s">
        <v>12</v>
      </c>
      <c r="D1110" s="449" t="s">
        <v>13</v>
      </c>
      <c r="E1110" s="449" t="s">
        <v>800</v>
      </c>
      <c r="F1110" s="449" t="s">
        <v>486</v>
      </c>
      <c r="G1110" s="449" t="s">
        <v>794</v>
      </c>
      <c r="H1110" s="449" t="s">
        <v>777</v>
      </c>
      <c r="I1110" s="449" t="s">
        <v>801</v>
      </c>
      <c r="J1110" s="449" t="s">
        <v>415</v>
      </c>
      <c r="K1110" s="449" t="s">
        <v>802</v>
      </c>
    </row>
    <row r="1111" spans="2:11" ht="46.5" customHeight="1" x14ac:dyDescent="0.3">
      <c r="B1111" s="454">
        <v>323425</v>
      </c>
      <c r="C1111" s="452" t="str">
        <f>_xlfn.XLOOKUP(B1111,PLANEAMIENTO!A:A,PLANEAMIENTO!C:C)</f>
        <v>CILINDRO DE DIRECCION</v>
      </c>
      <c r="D1111" s="454" t="str">
        <f>_xlfn.XLOOKUP(B1111,PLANEAMIENTO!A:A,PLANEAMIENTO!D:D)</f>
        <v>830E</v>
      </c>
      <c r="E1111" s="454" t="s">
        <v>803</v>
      </c>
      <c r="F1111" s="454" t="s">
        <v>413</v>
      </c>
      <c r="G1111" s="454" t="s">
        <v>479</v>
      </c>
      <c r="H1111" s="454" t="s">
        <v>777</v>
      </c>
      <c r="I1111" s="454" t="s">
        <v>804</v>
      </c>
      <c r="J1111" s="454" t="s">
        <v>415</v>
      </c>
      <c r="K1111" s="173" t="s">
        <v>415</v>
      </c>
    </row>
    <row r="1112" spans="2:11" ht="46.5" customHeight="1" x14ac:dyDescent="0.3">
      <c r="B1112" s="454">
        <v>320725</v>
      </c>
      <c r="C1112" s="452" t="str">
        <f>_xlfn.XLOOKUP(B1112,PLANEAMIENTO!A:A,PLANEAMIENTO!C:C)</f>
        <v>CILINDRO DE LEVANTE DE BULLDOZER</v>
      </c>
      <c r="D1112" s="454" t="str">
        <f>_xlfn.XLOOKUP(B1112,PLANEAMIENTO!A:A,PLANEAMIENTO!D:D)</f>
        <v>D11T</v>
      </c>
      <c r="E1112" s="454" t="s">
        <v>805</v>
      </c>
      <c r="F1112" s="454" t="s">
        <v>413</v>
      </c>
      <c r="G1112" s="454" t="s">
        <v>806</v>
      </c>
      <c r="H1112" s="454" t="s">
        <v>777</v>
      </c>
      <c r="I1112" s="454" t="s">
        <v>807</v>
      </c>
      <c r="J1112" s="454" t="s">
        <v>415</v>
      </c>
      <c r="K1112" s="173" t="s">
        <v>418</v>
      </c>
    </row>
    <row r="1113" spans="2:11" ht="46.5" customHeight="1" x14ac:dyDescent="0.3">
      <c r="B1113" s="454">
        <v>318725</v>
      </c>
      <c r="C1113" s="452" t="str">
        <f>_xlfn.XLOOKUP(B1113,PLANEAMIENTO!A:A,PLANEAMIENTO!C:C)</f>
        <v>CILINDRO DE LEVANTE DE BULLDOZER</v>
      </c>
      <c r="D1113" s="454" t="str">
        <f>_xlfn.XLOOKUP(B1113,PLANEAMIENTO!A:A,PLANEAMIENTO!D:D)</f>
        <v>D11T</v>
      </c>
      <c r="E1113" s="454" t="s">
        <v>805</v>
      </c>
      <c r="F1113" s="454" t="s">
        <v>413</v>
      </c>
      <c r="G1113" s="454" t="s">
        <v>806</v>
      </c>
      <c r="H1113" s="454" t="s">
        <v>777</v>
      </c>
      <c r="I1113" s="454" t="s">
        <v>807</v>
      </c>
      <c r="J1113" s="454" t="s">
        <v>415</v>
      </c>
      <c r="K1113" s="173" t="s">
        <v>418</v>
      </c>
    </row>
    <row r="1114" spans="2:11" ht="39.6" x14ac:dyDescent="0.3">
      <c r="B1114" s="168" t="s">
        <v>465</v>
      </c>
      <c r="C1114" s="452" t="e">
        <f>_xlfn.XLOOKUP(B1114,PLANEAMIENTO!A:A,PLANEAMIENTO!C:C)</f>
        <v>#N/A</v>
      </c>
      <c r="D1114" s="454" t="e">
        <f>_xlfn.XLOOKUP(B1114,PLANEAMIENTO!A:A,PLANEAMIENTO!D:D)</f>
        <v>#N/A</v>
      </c>
      <c r="E1114" s="168" t="s">
        <v>391</v>
      </c>
      <c r="F1114" s="168" t="s">
        <v>392</v>
      </c>
      <c r="G1114" s="168" t="s">
        <v>772</v>
      </c>
      <c r="H1114" s="168" t="s">
        <v>773</v>
      </c>
      <c r="I1114" s="168" t="s">
        <v>774</v>
      </c>
      <c r="J1114" s="168" t="s">
        <v>394</v>
      </c>
      <c r="K1114" s="168" t="s">
        <v>395</v>
      </c>
    </row>
    <row r="1115" spans="2:11" s="449" customFormat="1" ht="93.6" x14ac:dyDescent="0.3">
      <c r="B1115" s="449">
        <v>0</v>
      </c>
      <c r="C1115" s="449" t="s">
        <v>12</v>
      </c>
      <c r="D1115" s="449" t="s">
        <v>13</v>
      </c>
      <c r="E1115" s="449" t="s">
        <v>428</v>
      </c>
      <c r="F1115" s="449" t="s">
        <v>432</v>
      </c>
      <c r="G1115" s="449" t="s">
        <v>808</v>
      </c>
      <c r="H1115" s="449" t="s">
        <v>777</v>
      </c>
      <c r="I1115" s="449" t="s">
        <v>777</v>
      </c>
      <c r="J1115" s="449" t="s">
        <v>641</v>
      </c>
      <c r="K1115" s="449" t="s">
        <v>809</v>
      </c>
    </row>
    <row r="1116" spans="2:11" ht="70.2" x14ac:dyDescent="0.3">
      <c r="B1116" s="454">
        <v>315625</v>
      </c>
      <c r="C1116" s="452" t="str">
        <f>_xlfn.XLOOKUP(B1116,PLANEAMIENTO!A:A,PLANEAMIENTO!C:C)</f>
        <v>CILINDRO DE INCLINACION DE BULLDOZER</v>
      </c>
      <c r="D1116" s="454" t="str">
        <f>_xlfn.XLOOKUP(B1116,PLANEAMIENTO!A:A,PLANEAMIENTO!D:D)</f>
        <v>D11T</v>
      </c>
      <c r="E1116" s="454" t="s">
        <v>431</v>
      </c>
      <c r="F1116" s="454" t="s">
        <v>432</v>
      </c>
      <c r="G1116" s="454" t="s">
        <v>810</v>
      </c>
      <c r="H1116" s="454" t="s">
        <v>777</v>
      </c>
      <c r="I1116" s="454" t="s">
        <v>811</v>
      </c>
      <c r="J1116" s="454" t="s">
        <v>802</v>
      </c>
      <c r="K1116" s="454" t="s">
        <v>783</v>
      </c>
    </row>
    <row r="1117" spans="2:11" ht="70.2" x14ac:dyDescent="0.3">
      <c r="B1117" s="454">
        <v>315025</v>
      </c>
      <c r="C1117" s="452" t="str">
        <f>_xlfn.XLOOKUP(B1117,PLANEAMIENTO!A:A,PLANEAMIENTO!C:C)</f>
        <v>CONJUNTO DE SISTEMA DE GARRA</v>
      </c>
      <c r="D1117" s="454" t="str">
        <f>_xlfn.XLOOKUP(B1117,PLANEAMIENTO!A:A,PLANEAMIENTO!D:D)</f>
        <v>988K</v>
      </c>
      <c r="E1117" s="454" t="s">
        <v>431</v>
      </c>
      <c r="F1117" s="454" t="s">
        <v>432</v>
      </c>
      <c r="G1117" s="454" t="s">
        <v>493</v>
      </c>
      <c r="H1117" s="454" t="s">
        <v>777</v>
      </c>
      <c r="I1117" s="454" t="s">
        <v>812</v>
      </c>
      <c r="J1117" s="454" t="s">
        <v>783</v>
      </c>
      <c r="K1117" s="454" t="s">
        <v>783</v>
      </c>
    </row>
    <row r="1118" spans="2:11" ht="70.2" x14ac:dyDescent="0.3">
      <c r="B1118" s="454">
        <v>315025</v>
      </c>
      <c r="C1118" s="452" t="str">
        <f>_xlfn.XLOOKUP(B1118,PLANEAMIENTO!A:A,PLANEAMIENTO!C:C)</f>
        <v>CONJUNTO DE SISTEMA DE GARRA</v>
      </c>
      <c r="D1118" s="454" t="str">
        <f>_xlfn.XLOOKUP(B1118,PLANEAMIENTO!A:A,PLANEAMIENTO!D:D)</f>
        <v>988K</v>
      </c>
      <c r="E1118" s="454" t="s">
        <v>494</v>
      </c>
      <c r="F1118" s="454" t="s">
        <v>432</v>
      </c>
      <c r="G1118" s="454" t="s">
        <v>493</v>
      </c>
      <c r="H1118" s="454" t="s">
        <v>777</v>
      </c>
      <c r="I1118" s="454" t="s">
        <v>812</v>
      </c>
      <c r="J1118" s="454" t="s">
        <v>783</v>
      </c>
      <c r="K1118" s="454" t="s">
        <v>783</v>
      </c>
    </row>
    <row r="1119" spans="2:11" ht="70.2" x14ac:dyDescent="0.3">
      <c r="B1119" s="454">
        <v>316525</v>
      </c>
      <c r="C1119" s="452" t="str">
        <f>_xlfn.XLOOKUP(B1119,PLANEAMIENTO!A:A,PLANEAMIENTO!C:C)</f>
        <v>CILINDRO DE LEVANTE DE RIPPER</v>
      </c>
      <c r="D1119" s="454" t="str">
        <f>_xlfn.XLOOKUP(B1119,PLANEAMIENTO!A:A,PLANEAMIENTO!D:D)</f>
        <v>D11</v>
      </c>
      <c r="E1119" s="454" t="s">
        <v>431</v>
      </c>
      <c r="F1119" s="454" t="s">
        <v>432</v>
      </c>
      <c r="G1119" s="454" t="s">
        <v>473</v>
      </c>
      <c r="H1119" s="454" t="s">
        <v>777</v>
      </c>
      <c r="I1119" s="454" t="s">
        <v>813</v>
      </c>
      <c r="J1119" s="454" t="s">
        <v>783</v>
      </c>
      <c r="K1119" s="454" t="s">
        <v>799</v>
      </c>
    </row>
    <row r="1120" spans="2:11" ht="39.6" x14ac:dyDescent="0.3">
      <c r="B1120" s="168" t="s">
        <v>465</v>
      </c>
      <c r="C1120" s="452" t="e">
        <f>_xlfn.XLOOKUP(B1120,PLANEAMIENTO!A:A,PLANEAMIENTO!C:C)</f>
        <v>#N/A</v>
      </c>
      <c r="D1120" s="454" t="e">
        <f>_xlfn.XLOOKUP(B1120,PLANEAMIENTO!A:A,PLANEAMIENTO!D:D)</f>
        <v>#N/A</v>
      </c>
      <c r="E1120" s="168" t="s">
        <v>391</v>
      </c>
      <c r="F1120" s="168" t="s">
        <v>392</v>
      </c>
      <c r="G1120" s="168" t="s">
        <v>772</v>
      </c>
      <c r="H1120" s="168" t="s">
        <v>773</v>
      </c>
      <c r="I1120" s="168" t="s">
        <v>774</v>
      </c>
      <c r="J1120" s="168" t="s">
        <v>394</v>
      </c>
      <c r="K1120" s="168" t="s">
        <v>395</v>
      </c>
    </row>
    <row r="1121" spans="2:11" s="449" customFormat="1" ht="46.8" x14ac:dyDescent="0.3">
      <c r="B1121" s="449">
        <v>0</v>
      </c>
      <c r="C1121" s="449" t="s">
        <v>12</v>
      </c>
      <c r="D1121" s="449" t="s">
        <v>13</v>
      </c>
      <c r="E1121" s="449" t="s">
        <v>814</v>
      </c>
      <c r="F1121" s="449" t="s">
        <v>815</v>
      </c>
      <c r="G1121" s="449" t="s">
        <v>458</v>
      </c>
      <c r="H1121" s="449" t="s">
        <v>777</v>
      </c>
      <c r="I1121" s="449" t="s">
        <v>807</v>
      </c>
      <c r="J1121" s="449" t="s">
        <v>415</v>
      </c>
      <c r="K1121" s="449" t="s">
        <v>418</v>
      </c>
    </row>
    <row r="1122" spans="2:11" ht="70.2" x14ac:dyDescent="0.3">
      <c r="B1122" s="454">
        <v>321825</v>
      </c>
      <c r="C1122" s="452" t="str">
        <f>_xlfn.XLOOKUP(B1122,PLANEAMIENTO!A:A,PLANEAMIENTO!C:C)</f>
        <v>CILINDRO DE INCLINACION DE BULLDOZER</v>
      </c>
      <c r="D1122" s="454" t="str">
        <f>_xlfn.XLOOKUP(B1122,PLANEAMIENTO!A:A,PLANEAMIENTO!D:D)</f>
        <v>D475</v>
      </c>
      <c r="E1122" s="454" t="s">
        <v>816</v>
      </c>
      <c r="F1122" s="454" t="s">
        <v>817</v>
      </c>
      <c r="G1122" s="454" t="s">
        <v>522</v>
      </c>
      <c r="H1122" s="454" t="s">
        <v>777</v>
      </c>
      <c r="I1122" s="454" t="s">
        <v>818</v>
      </c>
      <c r="J1122" s="454" t="s">
        <v>783</v>
      </c>
      <c r="K1122" s="454" t="s">
        <v>783</v>
      </c>
    </row>
    <row r="1123" spans="2:11" ht="70.2" x14ac:dyDescent="0.3">
      <c r="B1123" s="454">
        <v>317925</v>
      </c>
      <c r="C1123" s="452" t="str">
        <f>_xlfn.XLOOKUP(B1123,PLANEAMIENTO!A:A,PLANEAMIENTO!C:C)</f>
        <v>CILINDRO DE BUCKET</v>
      </c>
      <c r="D1123" s="454" t="str">
        <f>_xlfn.XLOOKUP(B1123,PLANEAMIENTO!A:A,PLANEAMIENTO!D:D)</f>
        <v>390DL</v>
      </c>
      <c r="E1123" s="454" t="s">
        <v>819</v>
      </c>
      <c r="F1123" s="454" t="s">
        <v>817</v>
      </c>
      <c r="G1123" s="454" t="s">
        <v>493</v>
      </c>
      <c r="H1123" s="454" t="s">
        <v>777</v>
      </c>
      <c r="I1123" s="454" t="s">
        <v>812</v>
      </c>
      <c r="J1123" s="454" t="s">
        <v>783</v>
      </c>
      <c r="K1123" s="454" t="s">
        <v>783</v>
      </c>
    </row>
    <row r="1124" spans="2:11" ht="70.2" x14ac:dyDescent="0.3">
      <c r="B1124" s="454">
        <v>320325</v>
      </c>
      <c r="C1124" s="452" t="str">
        <f>_xlfn.XLOOKUP(B1124,PLANEAMIENTO!A:A,PLANEAMIENTO!C:C)</f>
        <v>CILIDNRO DE BLADETIP</v>
      </c>
      <c r="D1124" s="454">
        <f>_xlfn.XLOOKUP(B1124,PLANEAMIENTO!A:A,PLANEAMIENTO!D:D)</f>
        <v>24</v>
      </c>
      <c r="E1124" s="454" t="s">
        <v>819</v>
      </c>
      <c r="F1124" s="454" t="s">
        <v>817</v>
      </c>
      <c r="G1124" s="454" t="s">
        <v>493</v>
      </c>
      <c r="H1124" s="454" t="s">
        <v>777</v>
      </c>
      <c r="I1124" s="454" t="s">
        <v>820</v>
      </c>
      <c r="J1124" s="454" t="s">
        <v>783</v>
      </c>
      <c r="K1124" s="454" t="s">
        <v>783</v>
      </c>
    </row>
    <row r="1125" spans="2:11" ht="70.2" x14ac:dyDescent="0.3">
      <c r="B1125" s="454">
        <v>318825</v>
      </c>
      <c r="C1125" s="452" t="str">
        <f>_xlfn.XLOOKUP(B1125,PLANEAMIENTO!A:A,PLANEAMIENTO!C:C)</f>
        <v>CILINDRO DE DIRECCION</v>
      </c>
      <c r="D1125" s="454" t="str">
        <f>_xlfn.XLOOKUP(B1125,PLANEAMIENTO!A:A,PLANEAMIENTO!D:D)</f>
        <v>797F</v>
      </c>
      <c r="E1125" s="454" t="s">
        <v>821</v>
      </c>
      <c r="F1125" s="454" t="s">
        <v>817</v>
      </c>
      <c r="G1125" s="454" t="s">
        <v>522</v>
      </c>
      <c r="H1125" s="454" t="s">
        <v>777</v>
      </c>
      <c r="I1125" s="454" t="s">
        <v>820</v>
      </c>
      <c r="J1125" s="454" t="s">
        <v>783</v>
      </c>
      <c r="K1125" s="454"/>
    </row>
    <row r="1126" spans="2:11" ht="39.6" x14ac:dyDescent="0.3">
      <c r="B1126" s="168" t="s">
        <v>465</v>
      </c>
      <c r="E1126" s="168" t="s">
        <v>391</v>
      </c>
      <c r="F1126" s="168" t="s">
        <v>392</v>
      </c>
      <c r="G1126" s="168" t="s">
        <v>772</v>
      </c>
      <c r="H1126" s="168" t="s">
        <v>773</v>
      </c>
      <c r="I1126" s="168" t="s">
        <v>774</v>
      </c>
      <c r="J1126" s="168" t="s">
        <v>394</v>
      </c>
    </row>
    <row r="1127" spans="2:11" ht="28.8" x14ac:dyDescent="0.3">
      <c r="B1127" s="170">
        <v>0</v>
      </c>
      <c r="C1127" s="449" t="s">
        <v>12</v>
      </c>
      <c r="D1127" s="450" t="s">
        <v>13</v>
      </c>
      <c r="E1127" s="170" t="s">
        <v>45</v>
      </c>
      <c r="F1127" s="169"/>
      <c r="G1127" s="170" t="s">
        <v>822</v>
      </c>
      <c r="H1127" s="170" t="s">
        <v>777</v>
      </c>
      <c r="I1127" s="170" t="s">
        <v>823</v>
      </c>
      <c r="J1127" s="170" t="s">
        <v>415</v>
      </c>
    </row>
    <row r="1128" spans="2:11" ht="46.8" x14ac:dyDescent="0.3">
      <c r="B1128" s="454">
        <v>315925</v>
      </c>
      <c r="C1128" s="452" t="str">
        <f>_xlfn.XLOOKUP(B1128,PLANEAMIENTO!A:A,PLANEAMIENTO!C:C)</f>
        <v>CILINDRO DE LEVANTE DE TOLVA</v>
      </c>
      <c r="D1128" s="454" t="str">
        <f>_xlfn.XLOOKUP(B1128,PLANEAMIENTO!A:A,PLANEAMIENTO!D:D)</f>
        <v>830E</v>
      </c>
      <c r="E1128" s="454" t="s">
        <v>731</v>
      </c>
      <c r="F1128" s="454" t="s">
        <v>545</v>
      </c>
      <c r="G1128" s="454"/>
      <c r="H1128" s="454" t="s">
        <v>777</v>
      </c>
      <c r="I1128" s="454" t="s">
        <v>807</v>
      </c>
      <c r="J1128" s="454" t="s">
        <v>783</v>
      </c>
    </row>
    <row r="1129" spans="2:11" ht="46.8" x14ac:dyDescent="0.3">
      <c r="B1129" s="454">
        <v>317925</v>
      </c>
      <c r="C1129" s="452" t="str">
        <f>_xlfn.XLOOKUP(B1129,PLANEAMIENTO!A:A,PLANEAMIENTO!C:C)</f>
        <v>CILINDRO DE BUCKET</v>
      </c>
      <c r="D1129" s="454" t="str">
        <f>_xlfn.XLOOKUP(B1129,PLANEAMIENTO!A:A,PLANEAMIENTO!D:D)</f>
        <v>390DL</v>
      </c>
      <c r="E1129" s="454" t="s">
        <v>731</v>
      </c>
      <c r="F1129" s="454" t="s">
        <v>824</v>
      </c>
      <c r="G1129" s="454"/>
      <c r="H1129" s="454" t="s">
        <v>777</v>
      </c>
      <c r="I1129" s="454" t="s">
        <v>807</v>
      </c>
      <c r="J1129" s="454" t="s">
        <v>783</v>
      </c>
    </row>
    <row r="1130" spans="2:11" ht="46.8" x14ac:dyDescent="0.3">
      <c r="B1130" s="454">
        <v>321325</v>
      </c>
      <c r="C1130" s="452" t="str">
        <f>_xlfn.XLOOKUP(B1130,PLANEAMIENTO!A:A,PLANEAMIENTO!C:C)</f>
        <v>CILINDRO DE DIRECCION</v>
      </c>
      <c r="D1130" s="454">
        <f>_xlfn.XLOOKUP(B1130,PLANEAMIENTO!A:A,PLANEAMIENTO!D:D)</f>
        <v>24</v>
      </c>
      <c r="E1130" s="454" t="s">
        <v>731</v>
      </c>
      <c r="F1130" s="454" t="s">
        <v>545</v>
      </c>
      <c r="G1130" s="454"/>
      <c r="H1130" s="454" t="s">
        <v>777</v>
      </c>
      <c r="I1130" s="454" t="s">
        <v>807</v>
      </c>
      <c r="J1130" s="454" t="s">
        <v>783</v>
      </c>
    </row>
    <row r="1131" spans="2:11" ht="46.8" x14ac:dyDescent="0.3">
      <c r="B1131" s="454">
        <v>319925</v>
      </c>
      <c r="C1131" s="452" t="str">
        <f>_xlfn.XLOOKUP(B1131,PLANEAMIENTO!A:A,PLANEAMIENTO!C:C)</f>
        <v>CILINDRO DE DIRECCION</v>
      </c>
      <c r="D1131" s="454" t="str">
        <f>_xlfn.XLOOKUP(B1131,PLANEAMIENTO!A:A,PLANEAMIENTO!D:D)</f>
        <v>930E-4SE</v>
      </c>
      <c r="E1131" s="454" t="s">
        <v>731</v>
      </c>
      <c r="F1131" s="454" t="s">
        <v>824</v>
      </c>
      <c r="G1131" s="454"/>
      <c r="H1131" s="454" t="s">
        <v>777</v>
      </c>
      <c r="I1131" s="454" t="s">
        <v>807</v>
      </c>
      <c r="J1131" s="454" t="s">
        <v>783</v>
      </c>
    </row>
    <row r="1132" spans="2:11" ht="46.8" x14ac:dyDescent="0.3">
      <c r="B1132" s="454">
        <v>318625</v>
      </c>
      <c r="C1132" s="452" t="str">
        <f>_xlfn.XLOOKUP(B1132,PLANEAMIENTO!A:A,PLANEAMIENTO!C:C)</f>
        <v>CILINDRO DE VOLTEO DE BUCKET</v>
      </c>
      <c r="D1132" s="454" t="str">
        <f>_xlfn.XLOOKUP(B1132,PLANEAMIENTO!A:A,PLANEAMIENTO!D:D)</f>
        <v>PC1250</v>
      </c>
      <c r="E1132" s="454" t="s">
        <v>731</v>
      </c>
      <c r="F1132" s="454"/>
      <c r="G1132" s="454"/>
      <c r="H1132" s="454" t="s">
        <v>777</v>
      </c>
      <c r="I1132" s="454" t="s">
        <v>807</v>
      </c>
      <c r="J1132" s="454" t="s">
        <v>783</v>
      </c>
    </row>
    <row r="1133" spans="2:11" ht="70.2" x14ac:dyDescent="0.3">
      <c r="B1133" s="454">
        <v>315625</v>
      </c>
      <c r="C1133" s="452" t="str">
        <f>_xlfn.XLOOKUP(B1133,PLANEAMIENTO!A:A,PLANEAMIENTO!C:C)</f>
        <v>CILINDRO DE INCLINACION DE BULLDOZER</v>
      </c>
      <c r="D1133" s="454" t="str">
        <f>_xlfn.XLOOKUP(B1133,PLANEAMIENTO!A:A,PLANEAMIENTO!D:D)</f>
        <v>D11T</v>
      </c>
      <c r="E1133" s="454" t="s">
        <v>731</v>
      </c>
      <c r="F1133" s="454"/>
      <c r="G1133" s="454"/>
      <c r="H1133" s="454" t="s">
        <v>777</v>
      </c>
      <c r="I1133" s="454" t="s">
        <v>807</v>
      </c>
      <c r="J1133" s="454" t="s">
        <v>783</v>
      </c>
    </row>
    <row r="1141" spans="2:8" ht="39.6" x14ac:dyDescent="0.3">
      <c r="B1141" s="168" t="s">
        <v>391</v>
      </c>
      <c r="C1141" s="168" t="s">
        <v>392</v>
      </c>
      <c r="D1141" s="168" t="s">
        <v>773</v>
      </c>
      <c r="E1141" s="168" t="s">
        <v>774</v>
      </c>
      <c r="F1141" s="168" t="s">
        <v>394</v>
      </c>
      <c r="G1141" s="168" t="s">
        <v>395</v>
      </c>
      <c r="H1141" s="168" t="s">
        <v>396</v>
      </c>
    </row>
    <row r="1142" spans="2:8" ht="43.2" x14ac:dyDescent="0.3">
      <c r="B1142" s="170" t="s">
        <v>397</v>
      </c>
      <c r="C1142" s="170" t="s">
        <v>398</v>
      </c>
      <c r="D1142" s="170" t="s">
        <v>776</v>
      </c>
      <c r="E1142" s="170" t="s">
        <v>777</v>
      </c>
      <c r="F1142" s="170" t="s">
        <v>783</v>
      </c>
      <c r="G1142" s="170" t="s">
        <v>783</v>
      </c>
      <c r="H1142" s="171">
        <v>0.95</v>
      </c>
    </row>
    <row r="1143" spans="2:8" ht="43.2" x14ac:dyDescent="0.3">
      <c r="B1143" s="173" t="s">
        <v>779</v>
      </c>
      <c r="C1143" s="173" t="s">
        <v>398</v>
      </c>
      <c r="D1143" s="173" t="s">
        <v>825</v>
      </c>
      <c r="E1143" s="173" t="s">
        <v>406</v>
      </c>
      <c r="F1143" s="173" t="s">
        <v>782</v>
      </c>
      <c r="G1143" s="173" t="s">
        <v>783</v>
      </c>
      <c r="H1143" s="174">
        <v>0.8</v>
      </c>
    </row>
    <row r="1144" spans="2:8" ht="43.2" x14ac:dyDescent="0.3">
      <c r="B1144" s="173" t="s">
        <v>826</v>
      </c>
      <c r="C1144" s="173" t="s">
        <v>398</v>
      </c>
      <c r="D1144" s="173" t="s">
        <v>777</v>
      </c>
      <c r="E1144" s="173" t="s">
        <v>827</v>
      </c>
      <c r="F1144" s="173" t="s">
        <v>799</v>
      </c>
      <c r="G1144" s="173" t="s">
        <v>799</v>
      </c>
      <c r="H1144" s="174">
        <v>0</v>
      </c>
    </row>
    <row r="1145" spans="2:8" ht="43.2" x14ac:dyDescent="0.3">
      <c r="B1145" s="170" t="s">
        <v>412</v>
      </c>
      <c r="C1145" s="170" t="s">
        <v>413</v>
      </c>
      <c r="D1145" s="170" t="s">
        <v>777</v>
      </c>
      <c r="E1145" s="170" t="s">
        <v>777</v>
      </c>
      <c r="F1145" s="170" t="s">
        <v>629</v>
      </c>
      <c r="G1145" s="170" t="s">
        <v>828</v>
      </c>
      <c r="H1145" s="171">
        <v>0.36</v>
      </c>
    </row>
    <row r="1146" spans="2:8" ht="43.2" x14ac:dyDescent="0.3">
      <c r="B1146" s="173" t="s">
        <v>409</v>
      </c>
      <c r="C1146" s="173" t="s">
        <v>750</v>
      </c>
      <c r="D1146" s="173" t="s">
        <v>468</v>
      </c>
      <c r="E1146" s="173" t="s">
        <v>829</v>
      </c>
      <c r="F1146" s="173" t="s">
        <v>782</v>
      </c>
      <c r="G1146" s="173" t="s">
        <v>783</v>
      </c>
      <c r="H1146" s="174">
        <v>1</v>
      </c>
    </row>
    <row r="1147" spans="2:8" ht="43.2" x14ac:dyDescent="0.3">
      <c r="B1147" s="173" t="s">
        <v>709</v>
      </c>
      <c r="C1147" s="173" t="s">
        <v>750</v>
      </c>
      <c r="D1147" s="173" t="s">
        <v>493</v>
      </c>
      <c r="E1147" s="173" t="s">
        <v>777</v>
      </c>
      <c r="F1147" s="173" t="s">
        <v>783</v>
      </c>
      <c r="G1147" s="173" t="s">
        <v>783</v>
      </c>
      <c r="H1147" s="174">
        <v>1</v>
      </c>
    </row>
    <row r="1148" spans="2:8" ht="43.2" x14ac:dyDescent="0.3">
      <c r="B1148" s="173" t="s">
        <v>709</v>
      </c>
      <c r="C1148" s="173" t="s">
        <v>750</v>
      </c>
      <c r="D1148" s="173" t="s">
        <v>493</v>
      </c>
      <c r="E1148" s="173" t="s">
        <v>777</v>
      </c>
      <c r="F1148" s="173" t="s">
        <v>783</v>
      </c>
      <c r="G1148" s="173" t="s">
        <v>783</v>
      </c>
      <c r="H1148" s="174">
        <v>1</v>
      </c>
    </row>
    <row r="1149" spans="2:8" ht="43.2" x14ac:dyDescent="0.3">
      <c r="B1149" s="173" t="s">
        <v>709</v>
      </c>
      <c r="C1149" s="173" t="s">
        <v>750</v>
      </c>
      <c r="D1149" s="173" t="s">
        <v>493</v>
      </c>
      <c r="E1149" s="173" t="s">
        <v>777</v>
      </c>
      <c r="F1149" s="173" t="s">
        <v>783</v>
      </c>
      <c r="G1149" s="173" t="s">
        <v>783</v>
      </c>
      <c r="H1149" s="174">
        <v>1</v>
      </c>
    </row>
    <row r="1150" spans="2:8" ht="43.2" x14ac:dyDescent="0.3">
      <c r="B1150" s="173" t="s">
        <v>709</v>
      </c>
      <c r="C1150" s="173" t="s">
        <v>750</v>
      </c>
      <c r="D1150" s="173" t="s">
        <v>493</v>
      </c>
      <c r="E1150" s="173" t="s">
        <v>777</v>
      </c>
      <c r="F1150" s="173" t="s">
        <v>783</v>
      </c>
      <c r="G1150" s="173" t="s">
        <v>783</v>
      </c>
      <c r="H1150" s="174">
        <v>1</v>
      </c>
    </row>
    <row r="1151" spans="2:8" ht="43.2" x14ac:dyDescent="0.3">
      <c r="B1151" s="173" t="s">
        <v>830</v>
      </c>
      <c r="C1151" s="173" t="s">
        <v>750</v>
      </c>
      <c r="D1151" s="173" t="s">
        <v>777</v>
      </c>
      <c r="E1151" s="173" t="s">
        <v>831</v>
      </c>
      <c r="F1151" s="173" t="s">
        <v>783</v>
      </c>
      <c r="G1151" s="173" t="s">
        <v>799</v>
      </c>
      <c r="H1151" s="174">
        <v>0.3</v>
      </c>
    </row>
    <row r="1152" spans="2:8" ht="43.2" x14ac:dyDescent="0.3">
      <c r="B1152" s="173" t="s">
        <v>832</v>
      </c>
      <c r="C1152" s="173" t="s">
        <v>750</v>
      </c>
      <c r="D1152" s="173" t="s">
        <v>777</v>
      </c>
      <c r="E1152" s="173" t="s">
        <v>827</v>
      </c>
      <c r="F1152" s="173" t="s">
        <v>799</v>
      </c>
      <c r="G1152" s="173" t="s">
        <v>799</v>
      </c>
      <c r="H1152" s="174">
        <v>0</v>
      </c>
    </row>
    <row r="1153" spans="2:8" ht="43.2" x14ac:dyDescent="0.3">
      <c r="B1153" s="170" t="s">
        <v>422</v>
      </c>
      <c r="C1153" s="170" t="s">
        <v>423</v>
      </c>
      <c r="D1153" s="170" t="s">
        <v>777</v>
      </c>
      <c r="E1153" s="170" t="s">
        <v>777</v>
      </c>
      <c r="F1153" s="170" t="s">
        <v>415</v>
      </c>
      <c r="G1153" s="170" t="s">
        <v>778</v>
      </c>
      <c r="H1153" s="171">
        <v>0.41</v>
      </c>
    </row>
    <row r="1154" spans="2:8" ht="43.2" x14ac:dyDescent="0.3">
      <c r="B1154" s="173" t="s">
        <v>792</v>
      </c>
      <c r="C1154" s="173" t="s">
        <v>423</v>
      </c>
      <c r="D1154" s="173" t="s">
        <v>833</v>
      </c>
      <c r="E1154" s="173" t="s">
        <v>834</v>
      </c>
      <c r="F1154" s="173" t="s">
        <v>783</v>
      </c>
      <c r="G1154" s="173" t="s">
        <v>783</v>
      </c>
      <c r="H1154" s="174">
        <v>1</v>
      </c>
    </row>
    <row r="1155" spans="2:8" ht="43.2" x14ac:dyDescent="0.3">
      <c r="B1155" s="173" t="s">
        <v>792</v>
      </c>
      <c r="C1155" s="173" t="s">
        <v>423</v>
      </c>
      <c r="D1155" s="173" t="s">
        <v>833</v>
      </c>
      <c r="E1155" s="173" t="s">
        <v>834</v>
      </c>
      <c r="F1155" s="173" t="s">
        <v>783</v>
      </c>
      <c r="G1155" s="173" t="s">
        <v>783</v>
      </c>
      <c r="H1155" s="174">
        <v>1</v>
      </c>
    </row>
    <row r="1156" spans="2:8" ht="43.2" x14ac:dyDescent="0.3">
      <c r="B1156" s="173" t="s">
        <v>792</v>
      </c>
      <c r="C1156" s="173" t="s">
        <v>423</v>
      </c>
      <c r="D1156" s="173" t="s">
        <v>833</v>
      </c>
      <c r="E1156" s="173" t="s">
        <v>834</v>
      </c>
      <c r="F1156" s="173" t="s">
        <v>783</v>
      </c>
      <c r="G1156" s="173" t="s">
        <v>783</v>
      </c>
      <c r="H1156" s="174">
        <v>1</v>
      </c>
    </row>
    <row r="1157" spans="2:8" ht="43.2" x14ac:dyDescent="0.3">
      <c r="B1157" s="173" t="s">
        <v>792</v>
      </c>
      <c r="C1157" s="173" t="s">
        <v>423</v>
      </c>
      <c r="D1157" s="173" t="s">
        <v>835</v>
      </c>
      <c r="E1157" s="173" t="s">
        <v>777</v>
      </c>
      <c r="F1157" s="173" t="s">
        <v>783</v>
      </c>
      <c r="G1157" s="173" t="s">
        <v>783</v>
      </c>
      <c r="H1157" s="174">
        <v>1</v>
      </c>
    </row>
    <row r="1158" spans="2:8" ht="43.2" x14ac:dyDescent="0.3">
      <c r="B1158" s="173" t="s">
        <v>529</v>
      </c>
      <c r="C1158" s="173" t="s">
        <v>423</v>
      </c>
      <c r="D1158" s="173" t="s">
        <v>835</v>
      </c>
      <c r="E1158" s="173" t="s">
        <v>777</v>
      </c>
      <c r="F1158" s="173" t="s">
        <v>783</v>
      </c>
      <c r="G1158" s="173" t="s">
        <v>783</v>
      </c>
      <c r="H1158" s="174">
        <v>1</v>
      </c>
    </row>
    <row r="1159" spans="2:8" ht="43.2" x14ac:dyDescent="0.3">
      <c r="B1159" s="173" t="s">
        <v>529</v>
      </c>
      <c r="C1159" s="173" t="s">
        <v>423</v>
      </c>
      <c r="D1159" s="173" t="s">
        <v>835</v>
      </c>
      <c r="E1159" s="173" t="s">
        <v>777</v>
      </c>
      <c r="F1159" s="173" t="s">
        <v>783</v>
      </c>
      <c r="G1159" s="173" t="s">
        <v>783</v>
      </c>
      <c r="H1159" s="174">
        <v>1</v>
      </c>
    </row>
    <row r="1160" spans="2:8" ht="43.2" x14ac:dyDescent="0.3">
      <c r="B1160" s="173" t="s">
        <v>529</v>
      </c>
      <c r="C1160" s="173" t="s">
        <v>423</v>
      </c>
      <c r="D1160" s="173" t="s">
        <v>835</v>
      </c>
      <c r="E1160" s="173" t="s">
        <v>777</v>
      </c>
      <c r="F1160" s="173" t="s">
        <v>783</v>
      </c>
      <c r="G1160" s="173" t="s">
        <v>783</v>
      </c>
      <c r="H1160" s="174">
        <v>1</v>
      </c>
    </row>
    <row r="1161" spans="2:8" ht="43.2" x14ac:dyDescent="0.3">
      <c r="B1161" s="173" t="s">
        <v>529</v>
      </c>
      <c r="C1161" s="173" t="s">
        <v>423</v>
      </c>
      <c r="D1161" s="173" t="s">
        <v>835</v>
      </c>
      <c r="E1161" s="173" t="s">
        <v>777</v>
      </c>
      <c r="F1161" s="173" t="s">
        <v>783</v>
      </c>
      <c r="G1161" s="173" t="s">
        <v>783</v>
      </c>
      <c r="H1161" s="174">
        <v>1</v>
      </c>
    </row>
    <row r="1162" spans="2:8" ht="57.6" x14ac:dyDescent="0.3">
      <c r="B1162" s="173" t="s">
        <v>836</v>
      </c>
      <c r="C1162" s="173" t="s">
        <v>423</v>
      </c>
      <c r="D1162" s="173" t="s">
        <v>706</v>
      </c>
      <c r="E1162" s="173" t="s">
        <v>837</v>
      </c>
      <c r="F1162" s="173" t="s">
        <v>783</v>
      </c>
      <c r="G1162" s="173" t="s">
        <v>783</v>
      </c>
      <c r="H1162" s="174">
        <v>1</v>
      </c>
    </row>
    <row r="1163" spans="2:8" ht="43.2" x14ac:dyDescent="0.3">
      <c r="B1163" s="173" t="s">
        <v>838</v>
      </c>
      <c r="C1163" s="173" t="s">
        <v>423</v>
      </c>
      <c r="D1163" s="173" t="s">
        <v>777</v>
      </c>
      <c r="E1163" s="173" t="s">
        <v>839</v>
      </c>
      <c r="F1163" s="173" t="s">
        <v>783</v>
      </c>
      <c r="G1163" s="173" t="s">
        <v>783</v>
      </c>
      <c r="H1163" s="174">
        <v>1</v>
      </c>
    </row>
    <row r="1164" spans="2:8" ht="43.2" x14ac:dyDescent="0.3">
      <c r="B1164" s="173" t="s">
        <v>840</v>
      </c>
      <c r="C1164" s="173" t="s">
        <v>423</v>
      </c>
      <c r="D1164" s="173" t="s">
        <v>841</v>
      </c>
      <c r="E1164" s="173" t="s">
        <v>812</v>
      </c>
      <c r="F1164" s="173" t="s">
        <v>799</v>
      </c>
      <c r="G1164" s="173" t="s">
        <v>799</v>
      </c>
      <c r="H1164" s="174">
        <v>0</v>
      </c>
    </row>
    <row r="1165" spans="2:8" ht="43.2" x14ac:dyDescent="0.3">
      <c r="B1165" s="173" t="s">
        <v>840</v>
      </c>
      <c r="C1165" s="173" t="s">
        <v>423</v>
      </c>
      <c r="D1165" s="173" t="s">
        <v>841</v>
      </c>
      <c r="E1165" s="173" t="s">
        <v>812</v>
      </c>
      <c r="F1165" s="173" t="s">
        <v>799</v>
      </c>
      <c r="G1165" s="173" t="s">
        <v>799</v>
      </c>
      <c r="H1165" s="174">
        <v>0</v>
      </c>
    </row>
    <row r="1166" spans="2:8" ht="43.2" x14ac:dyDescent="0.3">
      <c r="B1166" s="173" t="s">
        <v>840</v>
      </c>
      <c r="C1166" s="173" t="s">
        <v>423</v>
      </c>
      <c r="D1166" s="173" t="s">
        <v>841</v>
      </c>
      <c r="E1166" s="173" t="s">
        <v>812</v>
      </c>
      <c r="F1166" s="173" t="s">
        <v>799</v>
      </c>
      <c r="G1166" s="173" t="s">
        <v>799</v>
      </c>
      <c r="H1166" s="174">
        <v>0</v>
      </c>
    </row>
    <row r="1167" spans="2:8" ht="43.2" x14ac:dyDescent="0.3">
      <c r="B1167" s="173" t="s">
        <v>840</v>
      </c>
      <c r="C1167" s="173" t="s">
        <v>423</v>
      </c>
      <c r="D1167" s="173" t="s">
        <v>841</v>
      </c>
      <c r="E1167" s="173" t="s">
        <v>812</v>
      </c>
      <c r="F1167" s="173" t="s">
        <v>799</v>
      </c>
      <c r="G1167" s="173" t="s">
        <v>799</v>
      </c>
      <c r="H1167" s="174">
        <v>0</v>
      </c>
    </row>
    <row r="1168" spans="2:8" ht="43.2" x14ac:dyDescent="0.3">
      <c r="B1168" s="170" t="s">
        <v>485</v>
      </c>
      <c r="C1168" s="170" t="s">
        <v>486</v>
      </c>
      <c r="D1168" s="170" t="s">
        <v>777</v>
      </c>
      <c r="E1168" s="170" t="s">
        <v>777</v>
      </c>
      <c r="F1168" s="170" t="s">
        <v>629</v>
      </c>
      <c r="G1168" s="170" t="s">
        <v>842</v>
      </c>
      <c r="H1168" s="171">
        <v>0.12</v>
      </c>
    </row>
    <row r="1169" spans="2:8" ht="72" x14ac:dyDescent="0.3">
      <c r="B1169" s="173" t="s">
        <v>843</v>
      </c>
      <c r="C1169" s="173" t="s">
        <v>486</v>
      </c>
      <c r="D1169" s="173" t="s">
        <v>410</v>
      </c>
      <c r="E1169" s="173" t="s">
        <v>407</v>
      </c>
      <c r="F1169" s="173" t="s">
        <v>783</v>
      </c>
      <c r="G1169" s="173" t="s">
        <v>783</v>
      </c>
      <c r="H1169" s="174">
        <v>1</v>
      </c>
    </row>
    <row r="1170" spans="2:8" ht="43.2" x14ac:dyDescent="0.3">
      <c r="B1170" s="173" t="s">
        <v>844</v>
      </c>
      <c r="C1170" s="173" t="s">
        <v>486</v>
      </c>
      <c r="D1170" s="173" t="s">
        <v>777</v>
      </c>
      <c r="E1170" s="173" t="s">
        <v>827</v>
      </c>
      <c r="F1170" s="173" t="s">
        <v>783</v>
      </c>
      <c r="G1170" s="173" t="s">
        <v>799</v>
      </c>
      <c r="H1170" s="174">
        <v>0.8</v>
      </c>
    </row>
    <row r="1171" spans="2:8" ht="43.2" x14ac:dyDescent="0.3">
      <c r="B1171" s="173" t="s">
        <v>488</v>
      </c>
      <c r="C1171" s="173" t="s">
        <v>486</v>
      </c>
      <c r="D1171" s="173" t="s">
        <v>777</v>
      </c>
      <c r="E1171" s="173" t="s">
        <v>796</v>
      </c>
      <c r="F1171" s="173" t="s">
        <v>799</v>
      </c>
      <c r="G1171" s="173" t="s">
        <v>799</v>
      </c>
      <c r="H1171" s="174">
        <v>0</v>
      </c>
    </row>
    <row r="1172" spans="2:8" ht="43.2" x14ac:dyDescent="0.3">
      <c r="B1172" s="173" t="s">
        <v>488</v>
      </c>
      <c r="C1172" s="173" t="s">
        <v>486</v>
      </c>
      <c r="D1172" s="173" t="s">
        <v>777</v>
      </c>
      <c r="E1172" s="173" t="s">
        <v>786</v>
      </c>
      <c r="F1172" s="173" t="s">
        <v>799</v>
      </c>
      <c r="G1172" s="173" t="s">
        <v>799</v>
      </c>
      <c r="H1172" s="174">
        <v>0</v>
      </c>
    </row>
    <row r="1173" spans="2:8" ht="43.2" x14ac:dyDescent="0.3">
      <c r="B1173" s="173" t="s">
        <v>803</v>
      </c>
      <c r="C1173" s="173" t="s">
        <v>413</v>
      </c>
      <c r="D1173" s="173" t="s">
        <v>403</v>
      </c>
      <c r="E1173" s="173" t="s">
        <v>479</v>
      </c>
      <c r="F1173" s="173" t="s">
        <v>783</v>
      </c>
      <c r="G1173" s="173" t="s">
        <v>783</v>
      </c>
      <c r="H1173" s="174">
        <v>1</v>
      </c>
    </row>
    <row r="1174" spans="2:8" ht="57.6" x14ac:dyDescent="0.3">
      <c r="B1174" s="173" t="s">
        <v>845</v>
      </c>
      <c r="C1174" s="173" t="s">
        <v>413</v>
      </c>
      <c r="D1174" s="173" t="s">
        <v>403</v>
      </c>
      <c r="E1174" s="173" t="s">
        <v>444</v>
      </c>
      <c r="F1174" s="173" t="s">
        <v>783</v>
      </c>
      <c r="G1174" s="173" t="s">
        <v>783</v>
      </c>
      <c r="H1174" s="174">
        <v>1</v>
      </c>
    </row>
    <row r="1175" spans="2:8" ht="43.2" x14ac:dyDescent="0.3">
      <c r="B1175" s="173" t="s">
        <v>846</v>
      </c>
      <c r="C1175" s="173" t="s">
        <v>413</v>
      </c>
      <c r="D1175" s="173" t="s">
        <v>777</v>
      </c>
      <c r="E1175" s="173" t="s">
        <v>820</v>
      </c>
      <c r="F1175" s="173" t="s">
        <v>799</v>
      </c>
      <c r="G1175" s="173" t="s">
        <v>799</v>
      </c>
      <c r="H1175" s="174">
        <v>0</v>
      </c>
    </row>
    <row r="1176" spans="2:8" ht="43.2" x14ac:dyDescent="0.3">
      <c r="B1176" s="173" t="s">
        <v>846</v>
      </c>
      <c r="C1176" s="173" t="s">
        <v>413</v>
      </c>
      <c r="D1176" s="173" t="s">
        <v>777</v>
      </c>
      <c r="E1176" s="173" t="s">
        <v>820</v>
      </c>
      <c r="F1176" s="173" t="s">
        <v>799</v>
      </c>
      <c r="G1176" s="173" t="s">
        <v>799</v>
      </c>
      <c r="H1176" s="174">
        <v>0</v>
      </c>
    </row>
    <row r="1177" spans="2:8" ht="43.2" x14ac:dyDescent="0.3">
      <c r="B1177" s="170" t="s">
        <v>428</v>
      </c>
      <c r="C1177" s="170" t="s">
        <v>432</v>
      </c>
      <c r="D1177" s="170" t="s">
        <v>777</v>
      </c>
      <c r="E1177" s="170" t="s">
        <v>777</v>
      </c>
      <c r="F1177" s="170" t="s">
        <v>641</v>
      </c>
      <c r="G1177" s="170" t="s">
        <v>809</v>
      </c>
      <c r="H1177" s="171">
        <v>0.34</v>
      </c>
    </row>
    <row r="1178" spans="2:8" ht="43.2" x14ac:dyDescent="0.3">
      <c r="B1178" s="173" t="s">
        <v>431</v>
      </c>
      <c r="C1178" s="173" t="s">
        <v>432</v>
      </c>
      <c r="D1178" s="173" t="s">
        <v>847</v>
      </c>
      <c r="E1178" s="173" t="s">
        <v>848</v>
      </c>
      <c r="F1178" s="173" t="s">
        <v>802</v>
      </c>
      <c r="G1178" s="173" t="s">
        <v>783</v>
      </c>
      <c r="H1178" s="174">
        <v>1</v>
      </c>
    </row>
    <row r="1179" spans="2:8" ht="43.2" x14ac:dyDescent="0.3">
      <c r="B1179" s="173" t="s">
        <v>494</v>
      </c>
      <c r="C1179" s="173" t="s">
        <v>432</v>
      </c>
      <c r="D1179" s="173" t="s">
        <v>777</v>
      </c>
      <c r="E1179" s="173" t="s">
        <v>812</v>
      </c>
      <c r="F1179" s="173" t="s">
        <v>783</v>
      </c>
      <c r="G1179" s="173" t="s">
        <v>783</v>
      </c>
      <c r="H1179" s="174">
        <v>1</v>
      </c>
    </row>
    <row r="1180" spans="2:8" ht="43.2" x14ac:dyDescent="0.3">
      <c r="B1180" s="173" t="s">
        <v>431</v>
      </c>
      <c r="C1180" s="173" t="s">
        <v>432</v>
      </c>
      <c r="D1180" s="173" t="s">
        <v>777</v>
      </c>
      <c r="E1180" s="173" t="s">
        <v>812</v>
      </c>
      <c r="F1180" s="173" t="s">
        <v>783</v>
      </c>
      <c r="G1180" s="173" t="s">
        <v>783</v>
      </c>
      <c r="H1180" s="174">
        <v>1</v>
      </c>
    </row>
    <row r="1181" spans="2:8" ht="43.2" x14ac:dyDescent="0.3">
      <c r="B1181" s="173" t="s">
        <v>431</v>
      </c>
      <c r="C1181" s="173" t="s">
        <v>432</v>
      </c>
      <c r="D1181" s="173" t="s">
        <v>777</v>
      </c>
      <c r="E1181" s="173" t="s">
        <v>849</v>
      </c>
      <c r="F1181" s="173" t="s">
        <v>799</v>
      </c>
      <c r="G1181" s="173" t="s">
        <v>799</v>
      </c>
      <c r="H1181" s="174">
        <v>0</v>
      </c>
    </row>
    <row r="1182" spans="2:8" ht="43.2" x14ac:dyDescent="0.3">
      <c r="B1182" s="170" t="s">
        <v>814</v>
      </c>
      <c r="C1182" s="170" t="s">
        <v>815</v>
      </c>
      <c r="D1182" s="170" t="s">
        <v>777</v>
      </c>
      <c r="E1182" s="170" t="s">
        <v>807</v>
      </c>
      <c r="F1182" s="170" t="s">
        <v>783</v>
      </c>
      <c r="G1182" s="170" t="s">
        <v>799</v>
      </c>
      <c r="H1182" s="171">
        <v>0</v>
      </c>
    </row>
    <row r="1183" spans="2:8" ht="43.2" x14ac:dyDescent="0.3">
      <c r="B1183" s="173" t="s">
        <v>816</v>
      </c>
      <c r="C1183" s="173" t="s">
        <v>817</v>
      </c>
      <c r="D1183" s="173" t="s">
        <v>471</v>
      </c>
      <c r="E1183" s="173" t="s">
        <v>426</v>
      </c>
      <c r="F1183" s="173" t="s">
        <v>783</v>
      </c>
      <c r="G1183" s="173" t="s">
        <v>783</v>
      </c>
      <c r="H1183" s="174">
        <v>1</v>
      </c>
    </row>
    <row r="1184" spans="2:8" ht="43.2" x14ac:dyDescent="0.3">
      <c r="B1184" s="173" t="s">
        <v>819</v>
      </c>
      <c r="C1184" s="173" t="s">
        <v>817</v>
      </c>
      <c r="D1184" s="173" t="s">
        <v>493</v>
      </c>
      <c r="E1184" s="173" t="s">
        <v>839</v>
      </c>
      <c r="F1184" s="173" t="s">
        <v>783</v>
      </c>
      <c r="G1184" s="173" t="s">
        <v>783</v>
      </c>
      <c r="H1184" s="174">
        <v>1</v>
      </c>
    </row>
    <row r="1185" spans="2:11" ht="43.2" x14ac:dyDescent="0.3">
      <c r="B1185" s="173" t="s">
        <v>819</v>
      </c>
      <c r="C1185" s="173" t="s">
        <v>817</v>
      </c>
      <c r="D1185" s="173" t="s">
        <v>444</v>
      </c>
      <c r="E1185" s="173" t="s">
        <v>777</v>
      </c>
      <c r="F1185" s="173" t="s">
        <v>783</v>
      </c>
      <c r="G1185" s="173" t="s">
        <v>783</v>
      </c>
      <c r="H1185" s="174">
        <v>1</v>
      </c>
    </row>
    <row r="1186" spans="2:11" ht="43.2" x14ac:dyDescent="0.3">
      <c r="B1186" s="173" t="s">
        <v>821</v>
      </c>
      <c r="C1186" s="173" t="s">
        <v>817</v>
      </c>
      <c r="D1186" s="173" t="s">
        <v>850</v>
      </c>
      <c r="E1186" s="173" t="s">
        <v>777</v>
      </c>
      <c r="F1186" s="173" t="s">
        <v>783</v>
      </c>
      <c r="G1186" s="173" t="s">
        <v>799</v>
      </c>
      <c r="H1186" s="174">
        <v>1</v>
      </c>
    </row>
    <row r="1192" spans="2:11" ht="102" x14ac:dyDescent="0.35">
      <c r="B1192" s="445" t="s">
        <v>465</v>
      </c>
      <c r="C1192" s="446"/>
      <c r="D1192" s="447"/>
      <c r="E1192" s="445" t="s">
        <v>391</v>
      </c>
      <c r="F1192" s="445" t="s">
        <v>392</v>
      </c>
      <c r="G1192" s="445" t="s">
        <v>772</v>
      </c>
      <c r="H1192" s="445" t="s">
        <v>773</v>
      </c>
      <c r="I1192" s="445" t="s">
        <v>774</v>
      </c>
      <c r="J1192" s="445" t="s">
        <v>394</v>
      </c>
      <c r="K1192" s="445" t="s">
        <v>395</v>
      </c>
    </row>
    <row r="1193" spans="2:11" ht="72" x14ac:dyDescent="0.3">
      <c r="B1193" s="326">
        <v>0</v>
      </c>
      <c r="C1193" s="327" t="s">
        <v>12</v>
      </c>
      <c r="D1193" s="327" t="s">
        <v>13</v>
      </c>
      <c r="E1193" s="326" t="s">
        <v>397</v>
      </c>
      <c r="F1193" s="326" t="s">
        <v>398</v>
      </c>
      <c r="G1193" s="326" t="s">
        <v>851</v>
      </c>
      <c r="H1193" s="326" t="s">
        <v>776</v>
      </c>
      <c r="I1193" s="326" t="s">
        <v>777</v>
      </c>
      <c r="J1193" s="326" t="s">
        <v>783</v>
      </c>
      <c r="K1193" s="326" t="s">
        <v>783</v>
      </c>
    </row>
    <row r="1194" spans="2:11" ht="18" hidden="1" x14ac:dyDescent="0.35">
      <c r="B1194" s="329"/>
      <c r="C1194" s="446"/>
      <c r="D1194" s="447"/>
      <c r="E1194" s="329"/>
      <c r="F1194" s="329"/>
      <c r="G1194" s="329"/>
      <c r="H1194" s="329"/>
      <c r="I1194" s="329"/>
      <c r="J1194" s="329"/>
      <c r="K1194" s="329"/>
    </row>
    <row r="1195" spans="2:11" ht="36" x14ac:dyDescent="0.3">
      <c r="B1195" s="329">
        <v>317925</v>
      </c>
      <c r="C1195" s="330" t="str">
        <f>_xlfn.XLOOKUP(B1195,PLANEAMIENTO!A:A,PLANEAMIENTO!C:C)</f>
        <v>CILINDRO DE BUCKET</v>
      </c>
      <c r="D1195" s="331" t="str">
        <f>_xlfn.XLOOKUP(B1195,PLANEAMIENTO!A:A,PLANEAMIENTO!D:D)</f>
        <v>390DL</v>
      </c>
      <c r="E1195" s="329" t="s">
        <v>826</v>
      </c>
      <c r="F1195" s="329" t="s">
        <v>398</v>
      </c>
      <c r="G1195" s="329" t="s">
        <v>406</v>
      </c>
      <c r="H1195" s="329" t="s">
        <v>777</v>
      </c>
      <c r="I1195" s="329" t="s">
        <v>827</v>
      </c>
      <c r="J1195" s="329" t="s">
        <v>799</v>
      </c>
      <c r="K1195" s="329" t="s">
        <v>799</v>
      </c>
    </row>
    <row r="1196" spans="2:11" ht="36" x14ac:dyDescent="0.3">
      <c r="B1196" s="329">
        <v>315725</v>
      </c>
      <c r="C1196" s="330" t="str">
        <f>_xlfn.XLOOKUP(B1196,PLANEAMIENTO!A:A,PLANEAMIENTO!C:C)</f>
        <v>CILINDRO DE SUSPENSION POSTERIOR</v>
      </c>
      <c r="D1196" s="331" t="str">
        <f>_xlfn.XLOOKUP(B1196,PLANEAMIENTO!A:A,PLANEAMIENTO!D:D)</f>
        <v>797F</v>
      </c>
      <c r="E1196" s="329" t="s">
        <v>779</v>
      </c>
      <c r="F1196" s="329" t="s">
        <v>398</v>
      </c>
      <c r="G1196" s="329" t="s">
        <v>852</v>
      </c>
      <c r="H1196" s="329" t="s">
        <v>777</v>
      </c>
      <c r="I1196" s="329" t="s">
        <v>853</v>
      </c>
      <c r="J1196" s="329" t="s">
        <v>799</v>
      </c>
      <c r="K1196" s="329" t="s">
        <v>789</v>
      </c>
    </row>
    <row r="1197" spans="2:11" ht="102" x14ac:dyDescent="0.35">
      <c r="B1197" s="445" t="s">
        <v>465</v>
      </c>
      <c r="C1197" s="446"/>
      <c r="D1197" s="447"/>
      <c r="E1197" s="445" t="s">
        <v>391</v>
      </c>
      <c r="F1197" s="445" t="s">
        <v>392</v>
      </c>
      <c r="G1197" s="445" t="s">
        <v>772</v>
      </c>
      <c r="H1197" s="445" t="s">
        <v>773</v>
      </c>
      <c r="I1197" s="445" t="s">
        <v>774</v>
      </c>
      <c r="J1197" s="445" t="s">
        <v>394</v>
      </c>
      <c r="K1197" s="445" t="s">
        <v>395</v>
      </c>
    </row>
    <row r="1198" spans="2:11" ht="72" x14ac:dyDescent="0.3">
      <c r="B1198" s="326">
        <v>0</v>
      </c>
      <c r="C1198" s="327" t="s">
        <v>12</v>
      </c>
      <c r="D1198" s="327" t="s">
        <v>13</v>
      </c>
      <c r="E1198" s="326" t="s">
        <v>412</v>
      </c>
      <c r="F1198" s="326" t="s">
        <v>413</v>
      </c>
      <c r="G1198" s="326" t="s">
        <v>854</v>
      </c>
      <c r="H1198" s="326" t="s">
        <v>777</v>
      </c>
      <c r="I1198" s="326" t="s">
        <v>777</v>
      </c>
      <c r="J1198" s="326" t="s">
        <v>629</v>
      </c>
      <c r="K1198" s="326" t="s">
        <v>828</v>
      </c>
    </row>
    <row r="1199" spans="2:11" ht="36" x14ac:dyDescent="0.3">
      <c r="B1199" s="329">
        <v>321425</v>
      </c>
      <c r="C1199" s="330" t="str">
        <f>_xlfn.XLOOKUP(B1199,PLANEAMIENTO!A:A,PLANEAMIENTO!C:C)</f>
        <v>CILINDRO DE ARTICULACION</v>
      </c>
      <c r="D1199" s="331">
        <f>_xlfn.XLOOKUP(B1199,PLANEAMIENTO!A:A,PLANEAMIENTO!D:D)</f>
        <v>24</v>
      </c>
      <c r="E1199" s="329" t="s">
        <v>830</v>
      </c>
      <c r="F1199" s="329" t="s">
        <v>750</v>
      </c>
      <c r="G1199" s="329" t="s">
        <v>471</v>
      </c>
      <c r="H1199" s="329" t="s">
        <v>777</v>
      </c>
      <c r="I1199" s="329" t="s">
        <v>831</v>
      </c>
      <c r="J1199" s="329" t="s">
        <v>783</v>
      </c>
      <c r="K1199" s="329" t="s">
        <v>799</v>
      </c>
    </row>
    <row r="1200" spans="2:11" ht="54" x14ac:dyDescent="0.3">
      <c r="B1200" s="329">
        <v>315625</v>
      </c>
      <c r="C1200" s="330" t="str">
        <f>_xlfn.XLOOKUP(B1200,PLANEAMIENTO!A:A,PLANEAMIENTO!C:C)</f>
        <v>CILINDRO DE INCLINACION DE BULLDOZER</v>
      </c>
      <c r="D1200" s="331" t="str">
        <f>_xlfn.XLOOKUP(B1200,PLANEAMIENTO!A:A,PLANEAMIENTO!D:D)</f>
        <v>D11T</v>
      </c>
      <c r="E1200" s="329" t="s">
        <v>832</v>
      </c>
      <c r="F1200" s="329" t="s">
        <v>750</v>
      </c>
      <c r="G1200" s="329" t="s">
        <v>406</v>
      </c>
      <c r="H1200" s="329" t="s">
        <v>777</v>
      </c>
      <c r="I1200" s="329" t="s">
        <v>827</v>
      </c>
      <c r="J1200" s="329" t="s">
        <v>799</v>
      </c>
      <c r="K1200" s="329" t="s">
        <v>799</v>
      </c>
    </row>
    <row r="1201" spans="2:11" ht="36" x14ac:dyDescent="0.3">
      <c r="B1201" s="329">
        <v>321425</v>
      </c>
      <c r="C1201" s="330" t="str">
        <f>_xlfn.XLOOKUP(B1201,PLANEAMIENTO!A:A,PLANEAMIENTO!C:C)</f>
        <v>CILINDRO DE ARTICULACION</v>
      </c>
      <c r="D1201" s="331">
        <f>_xlfn.XLOOKUP(B1201,PLANEAMIENTO!A:A,PLANEAMIENTO!D:D)</f>
        <v>24</v>
      </c>
      <c r="E1201" s="329" t="s">
        <v>855</v>
      </c>
      <c r="F1201" s="329" t="s">
        <v>750</v>
      </c>
      <c r="G1201" s="329" t="s">
        <v>407</v>
      </c>
      <c r="H1201" s="329" t="s">
        <v>777</v>
      </c>
      <c r="I1201" s="329" t="s">
        <v>856</v>
      </c>
      <c r="J1201" s="329" t="s">
        <v>799</v>
      </c>
      <c r="K1201" s="329" t="s">
        <v>789</v>
      </c>
    </row>
    <row r="1202" spans="2:11" ht="102" x14ac:dyDescent="0.35">
      <c r="B1202" s="445" t="s">
        <v>465</v>
      </c>
      <c r="C1202" s="446"/>
      <c r="D1202" s="447"/>
      <c r="E1202" s="445" t="s">
        <v>391</v>
      </c>
      <c r="F1202" s="445" t="s">
        <v>392</v>
      </c>
      <c r="G1202" s="445" t="s">
        <v>772</v>
      </c>
      <c r="H1202" s="445" t="s">
        <v>773</v>
      </c>
      <c r="I1202" s="445" t="s">
        <v>774</v>
      </c>
      <c r="J1202" s="445" t="s">
        <v>394</v>
      </c>
      <c r="K1202" s="445" t="s">
        <v>395</v>
      </c>
    </row>
    <row r="1203" spans="2:11" ht="54" x14ac:dyDescent="0.3">
      <c r="B1203" s="326">
        <v>0</v>
      </c>
      <c r="C1203" s="327" t="s">
        <v>12</v>
      </c>
      <c r="D1203" s="327" t="s">
        <v>13</v>
      </c>
      <c r="E1203" s="326" t="s">
        <v>422</v>
      </c>
      <c r="F1203" s="326" t="s">
        <v>423</v>
      </c>
      <c r="G1203" s="326" t="s">
        <v>857</v>
      </c>
      <c r="H1203" s="326" t="s">
        <v>777</v>
      </c>
      <c r="I1203" s="326" t="s">
        <v>777</v>
      </c>
      <c r="J1203" s="326" t="s">
        <v>415</v>
      </c>
      <c r="K1203" s="326" t="s">
        <v>778</v>
      </c>
    </row>
    <row r="1204" spans="2:11" ht="18" hidden="1" x14ac:dyDescent="0.35">
      <c r="B1204" s="329"/>
      <c r="C1204" s="446"/>
      <c r="D1204" s="447"/>
      <c r="E1204" s="329"/>
      <c r="F1204" s="329"/>
      <c r="G1204" s="329"/>
      <c r="H1204" s="329"/>
      <c r="I1204" s="329"/>
      <c r="J1204" s="329"/>
      <c r="K1204" s="329"/>
    </row>
    <row r="1205" spans="2:11" ht="36" x14ac:dyDescent="0.3">
      <c r="B1205" s="329">
        <v>318825</v>
      </c>
      <c r="C1205" s="330" t="str">
        <f>_xlfn.XLOOKUP(B1205,PLANEAMIENTO!A:A,PLANEAMIENTO!C:C)</f>
        <v>CILINDRO DE DIRECCION</v>
      </c>
      <c r="D1205" s="331" t="str">
        <f>_xlfn.XLOOKUP(B1205,PLANEAMIENTO!A:A,PLANEAMIENTO!D:D)</f>
        <v>797F</v>
      </c>
      <c r="E1205" s="329" t="s">
        <v>840</v>
      </c>
      <c r="F1205" s="329" t="s">
        <v>423</v>
      </c>
      <c r="G1205" s="329" t="s">
        <v>493</v>
      </c>
      <c r="H1205" s="329" t="s">
        <v>841</v>
      </c>
      <c r="I1205" s="329" t="s">
        <v>812</v>
      </c>
      <c r="J1205" s="329" t="s">
        <v>799</v>
      </c>
      <c r="K1205" s="329" t="s">
        <v>799</v>
      </c>
    </row>
    <row r="1206" spans="2:11" ht="36" x14ac:dyDescent="0.3">
      <c r="B1206" s="329">
        <v>318925</v>
      </c>
      <c r="C1206" s="330" t="str">
        <f>_xlfn.XLOOKUP(B1206,PLANEAMIENTO!A:A,PLANEAMIENTO!C:C)</f>
        <v>CILINDRO DE DIRECCION</v>
      </c>
      <c r="D1206" s="331" t="str">
        <f>_xlfn.XLOOKUP(B1206,PLANEAMIENTO!A:A,PLANEAMIENTO!D:D)</f>
        <v>797F</v>
      </c>
      <c r="E1206" s="329" t="s">
        <v>840</v>
      </c>
      <c r="F1206" s="329" t="s">
        <v>423</v>
      </c>
      <c r="G1206" s="329" t="s">
        <v>493</v>
      </c>
      <c r="H1206" s="329" t="s">
        <v>841</v>
      </c>
      <c r="I1206" s="329" t="s">
        <v>812</v>
      </c>
      <c r="J1206" s="329" t="s">
        <v>799</v>
      </c>
      <c r="K1206" s="329" t="s">
        <v>799</v>
      </c>
    </row>
    <row r="1207" spans="2:11" ht="36" x14ac:dyDescent="0.3">
      <c r="B1207" s="329">
        <v>319025</v>
      </c>
      <c r="C1207" s="330" t="str">
        <f>_xlfn.XLOOKUP(B1207,PLANEAMIENTO!A:A,PLANEAMIENTO!C:C)</f>
        <v>CILINDRO DE DIRECCION</v>
      </c>
      <c r="D1207" s="331" t="str">
        <f>_xlfn.XLOOKUP(B1207,PLANEAMIENTO!A:A,PLANEAMIENTO!D:D)</f>
        <v>844K</v>
      </c>
      <c r="E1207" s="329" t="s">
        <v>840</v>
      </c>
      <c r="F1207" s="329" t="s">
        <v>423</v>
      </c>
      <c r="G1207" s="329" t="s">
        <v>493</v>
      </c>
      <c r="H1207" s="329" t="s">
        <v>841</v>
      </c>
      <c r="I1207" s="329" t="s">
        <v>812</v>
      </c>
      <c r="J1207" s="329" t="s">
        <v>799</v>
      </c>
      <c r="K1207" s="329" t="s">
        <v>799</v>
      </c>
    </row>
    <row r="1208" spans="2:11" ht="36" x14ac:dyDescent="0.3">
      <c r="B1208" s="329">
        <v>319125</v>
      </c>
      <c r="C1208" s="330" t="str">
        <f>_xlfn.XLOOKUP(B1208,PLANEAMIENTO!A:A,PLANEAMIENTO!C:C)</f>
        <v>CILINDRO DE DIRECCION</v>
      </c>
      <c r="D1208" s="331" t="str">
        <f>_xlfn.XLOOKUP(B1208,PLANEAMIENTO!A:A,PLANEAMIENTO!D:D)</f>
        <v>844K</v>
      </c>
      <c r="E1208" s="329" t="s">
        <v>840</v>
      </c>
      <c r="F1208" s="329" t="s">
        <v>423</v>
      </c>
      <c r="G1208" s="329" t="s">
        <v>493</v>
      </c>
      <c r="H1208" s="329" t="s">
        <v>841</v>
      </c>
      <c r="I1208" s="329" t="s">
        <v>812</v>
      </c>
      <c r="J1208" s="329" t="s">
        <v>799</v>
      </c>
      <c r="K1208" s="329" t="s">
        <v>799</v>
      </c>
    </row>
    <row r="1209" spans="2:11" ht="36" x14ac:dyDescent="0.35">
      <c r="B1209" s="329">
        <v>315025</v>
      </c>
      <c r="C1209" s="446"/>
      <c r="D1209" s="447"/>
      <c r="E1209" s="329" t="s">
        <v>858</v>
      </c>
      <c r="F1209" s="329" t="s">
        <v>423</v>
      </c>
      <c r="G1209" s="329" t="s">
        <v>403</v>
      </c>
      <c r="H1209" s="329" t="s">
        <v>777</v>
      </c>
      <c r="I1209" s="329" t="s">
        <v>820</v>
      </c>
      <c r="J1209" s="329" t="s">
        <v>799</v>
      </c>
      <c r="K1209" s="329" t="s">
        <v>789</v>
      </c>
    </row>
    <row r="1210" spans="2:11" ht="102" x14ac:dyDescent="0.35">
      <c r="B1210" s="445" t="s">
        <v>465</v>
      </c>
      <c r="C1210" s="446"/>
      <c r="D1210" s="447"/>
      <c r="E1210" s="445" t="s">
        <v>391</v>
      </c>
      <c r="F1210" s="445" t="s">
        <v>392</v>
      </c>
      <c r="G1210" s="445" t="s">
        <v>772</v>
      </c>
      <c r="H1210" s="445" t="s">
        <v>773</v>
      </c>
      <c r="I1210" s="445" t="s">
        <v>774</v>
      </c>
      <c r="J1210" s="445" t="s">
        <v>394</v>
      </c>
      <c r="K1210" s="445" t="s">
        <v>395</v>
      </c>
    </row>
    <row r="1211" spans="2:11" ht="72" x14ac:dyDescent="0.3">
      <c r="B1211" s="326">
        <v>0</v>
      </c>
      <c r="C1211" s="327" t="s">
        <v>12</v>
      </c>
      <c r="D1211" s="327" t="s">
        <v>13</v>
      </c>
      <c r="E1211" s="326" t="s">
        <v>485</v>
      </c>
      <c r="F1211" s="326" t="s">
        <v>486</v>
      </c>
      <c r="G1211" s="326" t="s">
        <v>859</v>
      </c>
      <c r="H1211" s="326" t="s">
        <v>777</v>
      </c>
      <c r="I1211" s="326" t="s">
        <v>777</v>
      </c>
      <c r="J1211" s="326" t="s">
        <v>629</v>
      </c>
      <c r="K1211" s="326" t="s">
        <v>842</v>
      </c>
    </row>
    <row r="1212" spans="2:11" ht="36" x14ac:dyDescent="0.3">
      <c r="B1212" s="329">
        <v>320325</v>
      </c>
      <c r="C1212" s="330" t="str">
        <f>_xlfn.XLOOKUP(B1212,PLANEAMIENTO!A:A,PLANEAMIENTO!C:C)</f>
        <v>CILIDNRO DE BLADETIP</v>
      </c>
      <c r="D1212" s="331">
        <f>_xlfn.XLOOKUP(B1212,PLANEAMIENTO!A:A,PLANEAMIENTO!D:D)</f>
        <v>24</v>
      </c>
      <c r="E1212" s="329" t="s">
        <v>844</v>
      </c>
      <c r="F1212" s="329" t="s">
        <v>486</v>
      </c>
      <c r="G1212" s="329" t="s">
        <v>406</v>
      </c>
      <c r="H1212" s="329" t="s">
        <v>777</v>
      </c>
      <c r="I1212" s="329" t="s">
        <v>827</v>
      </c>
      <c r="J1212" s="329" t="s">
        <v>783</v>
      </c>
      <c r="K1212" s="329" t="s">
        <v>799</v>
      </c>
    </row>
    <row r="1213" spans="2:11" ht="36" x14ac:dyDescent="0.3">
      <c r="B1213" s="329">
        <v>327625</v>
      </c>
      <c r="C1213" s="330" t="str">
        <f>_xlfn.XLOOKUP(B1213,PLANEAMIENTO!A:A,PLANEAMIENTO!C:C)</f>
        <v>CILINDRO DE DIRECCION</v>
      </c>
      <c r="D1213" s="331">
        <f>_xlfn.XLOOKUP(B1213,PLANEAMIENTO!A:A,PLANEAMIENTO!D:D)</f>
        <v>24</v>
      </c>
      <c r="E1213" s="329" t="s">
        <v>488</v>
      </c>
      <c r="F1213" s="329" t="s">
        <v>486</v>
      </c>
      <c r="G1213" s="329" t="s">
        <v>426</v>
      </c>
      <c r="H1213" s="329" t="s">
        <v>777</v>
      </c>
      <c r="I1213" s="329" t="s">
        <v>796</v>
      </c>
      <c r="J1213" s="329" t="s">
        <v>799</v>
      </c>
      <c r="K1213" s="329" t="s">
        <v>799</v>
      </c>
    </row>
    <row r="1214" spans="2:11" ht="54" x14ac:dyDescent="0.3">
      <c r="B1214" s="329">
        <v>315625</v>
      </c>
      <c r="C1214" s="330" t="str">
        <f>_xlfn.XLOOKUP(B1214,PLANEAMIENTO!A:A,PLANEAMIENTO!C:C)</f>
        <v>CILINDRO DE INCLINACION DE BULLDOZER</v>
      </c>
      <c r="D1214" s="331" t="str">
        <f>_xlfn.XLOOKUP(B1214,PLANEAMIENTO!A:A,PLANEAMIENTO!D:D)</f>
        <v>D11T</v>
      </c>
      <c r="E1214" s="329" t="s">
        <v>488</v>
      </c>
      <c r="F1214" s="329" t="s">
        <v>486</v>
      </c>
      <c r="G1214" s="329" t="s">
        <v>435</v>
      </c>
      <c r="H1214" s="329" t="s">
        <v>777</v>
      </c>
      <c r="I1214" s="329" t="s">
        <v>786</v>
      </c>
      <c r="J1214" s="329" t="s">
        <v>799</v>
      </c>
      <c r="K1214" s="329" t="s">
        <v>799</v>
      </c>
    </row>
    <row r="1215" spans="2:11" ht="102" hidden="1" x14ac:dyDescent="0.35">
      <c r="B1215" s="445" t="s">
        <v>465</v>
      </c>
      <c r="C1215" s="446"/>
      <c r="D1215" s="447"/>
      <c r="E1215" s="445" t="s">
        <v>391</v>
      </c>
      <c r="F1215" s="445" t="s">
        <v>392</v>
      </c>
      <c r="G1215" s="445" t="s">
        <v>772</v>
      </c>
      <c r="H1215" s="445" t="s">
        <v>773</v>
      </c>
      <c r="I1215" s="445" t="s">
        <v>774</v>
      </c>
      <c r="J1215" s="445" t="s">
        <v>394</v>
      </c>
      <c r="K1215" s="445" t="s">
        <v>395</v>
      </c>
    </row>
    <row r="1216" spans="2:11" ht="102" x14ac:dyDescent="0.35">
      <c r="B1216" s="445" t="s">
        <v>465</v>
      </c>
      <c r="C1216" s="446"/>
      <c r="D1216" s="447"/>
      <c r="E1216" s="445" t="s">
        <v>391</v>
      </c>
      <c r="F1216" s="445" t="s">
        <v>392</v>
      </c>
      <c r="G1216" s="445" t="s">
        <v>772</v>
      </c>
      <c r="H1216" s="445" t="s">
        <v>773</v>
      </c>
      <c r="I1216" s="445" t="s">
        <v>774</v>
      </c>
      <c r="J1216" s="445" t="s">
        <v>394</v>
      </c>
      <c r="K1216" s="445" t="s">
        <v>395</v>
      </c>
    </row>
    <row r="1217" spans="2:11" ht="72" x14ac:dyDescent="0.3">
      <c r="B1217" s="326">
        <v>0</v>
      </c>
      <c r="C1217" s="327" t="s">
        <v>12</v>
      </c>
      <c r="D1217" s="327" t="s">
        <v>13</v>
      </c>
      <c r="E1217" s="326" t="s">
        <v>860</v>
      </c>
      <c r="F1217" s="326" t="s">
        <v>413</v>
      </c>
      <c r="G1217" s="326" t="s">
        <v>794</v>
      </c>
      <c r="H1217" s="326" t="s">
        <v>777</v>
      </c>
      <c r="I1217" s="326" t="s">
        <v>801</v>
      </c>
      <c r="J1217" s="326" t="s">
        <v>783</v>
      </c>
      <c r="K1217" s="326" t="s">
        <v>842</v>
      </c>
    </row>
    <row r="1218" spans="2:11" ht="36" x14ac:dyDescent="0.3">
      <c r="B1218" s="329">
        <v>318825</v>
      </c>
      <c r="C1218" s="330" t="str">
        <f>_xlfn.XLOOKUP(B1218,PLANEAMIENTO!A:A,PLANEAMIENTO!C:C)</f>
        <v>CILINDRO DE DIRECCION</v>
      </c>
      <c r="D1218" s="331" t="str">
        <f>_xlfn.XLOOKUP(B1218,PLANEAMIENTO!A:A,PLANEAMIENTO!D:D)</f>
        <v>797F</v>
      </c>
      <c r="E1218" s="329" t="s">
        <v>861</v>
      </c>
      <c r="F1218" s="329" t="s">
        <v>413</v>
      </c>
      <c r="G1218" s="329" t="s">
        <v>403</v>
      </c>
      <c r="H1218" s="329" t="s">
        <v>777</v>
      </c>
      <c r="I1218" s="329" t="s">
        <v>820</v>
      </c>
      <c r="J1218" s="329" t="s">
        <v>799</v>
      </c>
      <c r="K1218" s="329" t="s">
        <v>799</v>
      </c>
    </row>
    <row r="1219" spans="2:11" ht="36" x14ac:dyDescent="0.3">
      <c r="B1219" s="329">
        <v>320625</v>
      </c>
      <c r="C1219" s="330" t="str">
        <f>_xlfn.XLOOKUP(B1219,PLANEAMIENTO!A:A,PLANEAMIENTO!C:C)</f>
        <v>CILINDRO DE INCLINACION DE RIPPER</v>
      </c>
      <c r="D1219" s="331" t="str">
        <f>_xlfn.XLOOKUP(B1219,PLANEAMIENTO!A:A,PLANEAMIENTO!D:D)</f>
        <v>D11T</v>
      </c>
      <c r="E1219" s="329" t="s">
        <v>861</v>
      </c>
      <c r="F1219" s="329" t="s">
        <v>413</v>
      </c>
      <c r="G1219" s="329" t="s">
        <v>403</v>
      </c>
      <c r="H1219" s="329" t="s">
        <v>777</v>
      </c>
      <c r="I1219" s="329" t="s">
        <v>820</v>
      </c>
      <c r="J1219" s="329" t="s">
        <v>799</v>
      </c>
      <c r="K1219" s="329" t="s">
        <v>799</v>
      </c>
    </row>
    <row r="1220" spans="2:11" ht="36" x14ac:dyDescent="0.3">
      <c r="B1220" s="329">
        <v>318825</v>
      </c>
      <c r="C1220" s="330" t="str">
        <f>_xlfn.XLOOKUP(B1220,PLANEAMIENTO!A:A,PLANEAMIENTO!C:C)</f>
        <v>CILINDRO DE DIRECCION</v>
      </c>
      <c r="D1220" s="331" t="str">
        <f>_xlfn.XLOOKUP(B1220,PLANEAMIENTO!A:A,PLANEAMIENTO!D:D)</f>
        <v>797F</v>
      </c>
      <c r="E1220" s="329" t="s">
        <v>598</v>
      </c>
      <c r="F1220" s="329" t="s">
        <v>413</v>
      </c>
      <c r="G1220" s="329" t="s">
        <v>435</v>
      </c>
      <c r="H1220" s="329" t="s">
        <v>777</v>
      </c>
      <c r="I1220" s="329" t="s">
        <v>786</v>
      </c>
      <c r="J1220" s="329" t="s">
        <v>799</v>
      </c>
      <c r="K1220" s="329" t="s">
        <v>789</v>
      </c>
    </row>
    <row r="1221" spans="2:11" ht="102" x14ac:dyDescent="0.35">
      <c r="B1221" s="445" t="s">
        <v>465</v>
      </c>
      <c r="C1221" s="446"/>
      <c r="D1221" s="447"/>
      <c r="E1221" s="445" t="s">
        <v>391</v>
      </c>
      <c r="F1221" s="445" t="s">
        <v>392</v>
      </c>
      <c r="G1221" s="445" t="s">
        <v>772</v>
      </c>
      <c r="H1221" s="445" t="s">
        <v>773</v>
      </c>
      <c r="I1221" s="445" t="s">
        <v>774</v>
      </c>
      <c r="J1221" s="445" t="s">
        <v>394</v>
      </c>
      <c r="K1221" s="445" t="s">
        <v>395</v>
      </c>
    </row>
    <row r="1222" spans="2:11" ht="72" x14ac:dyDescent="0.3">
      <c r="B1222" s="326">
        <v>0</v>
      </c>
      <c r="C1222" s="327" t="s">
        <v>12</v>
      </c>
      <c r="D1222" s="327" t="s">
        <v>13</v>
      </c>
      <c r="E1222" s="326" t="s">
        <v>428</v>
      </c>
      <c r="F1222" s="326" t="s">
        <v>432</v>
      </c>
      <c r="G1222" s="326" t="s">
        <v>862</v>
      </c>
      <c r="H1222" s="326" t="s">
        <v>777</v>
      </c>
      <c r="I1222" s="326" t="s">
        <v>777</v>
      </c>
      <c r="J1222" s="326" t="s">
        <v>641</v>
      </c>
      <c r="K1222" s="326" t="s">
        <v>809</v>
      </c>
    </row>
    <row r="1223" spans="2:11" ht="36" x14ac:dyDescent="0.3">
      <c r="B1223" s="329">
        <v>316525</v>
      </c>
      <c r="C1223" s="330" t="str">
        <f>_xlfn.XLOOKUP(B1223,PLANEAMIENTO!A:A,PLANEAMIENTO!C:C)</f>
        <v>CILINDRO DE LEVANTE DE RIPPER</v>
      </c>
      <c r="D1223" s="331" t="str">
        <f>_xlfn.XLOOKUP(B1223,PLANEAMIENTO!A:A,PLANEAMIENTO!D:D)</f>
        <v>D11</v>
      </c>
      <c r="E1223" s="329" t="s">
        <v>431</v>
      </c>
      <c r="F1223" s="329" t="s">
        <v>432</v>
      </c>
      <c r="G1223" s="329" t="s">
        <v>410</v>
      </c>
      <c r="H1223" s="329" t="s">
        <v>777</v>
      </c>
      <c r="I1223" s="329" t="s">
        <v>849</v>
      </c>
      <c r="J1223" s="329" t="s">
        <v>799</v>
      </c>
      <c r="K1223" s="329" t="s">
        <v>799</v>
      </c>
    </row>
    <row r="1224" spans="2:11" ht="54" x14ac:dyDescent="0.3">
      <c r="B1224" s="329">
        <v>317825</v>
      </c>
      <c r="C1224" s="330" t="str">
        <f>_xlfn.XLOOKUP(B1224,PLANEAMIENTO!A:A,PLANEAMIENTO!C:C)</f>
        <v>CILINDRO DE INCLINACION DE BULLDOZER</v>
      </c>
      <c r="D1224" s="331" t="str">
        <f>_xlfn.XLOOKUP(B1224,PLANEAMIENTO!A:A,PLANEAMIENTO!D:D)</f>
        <v>D475</v>
      </c>
      <c r="E1224" s="329" t="s">
        <v>431</v>
      </c>
      <c r="F1224" s="329" t="s">
        <v>432</v>
      </c>
      <c r="G1224" s="329" t="s">
        <v>421</v>
      </c>
      <c r="H1224" s="329" t="s">
        <v>777</v>
      </c>
      <c r="I1224" s="329" t="s">
        <v>807</v>
      </c>
      <c r="J1224" s="329" t="s">
        <v>799</v>
      </c>
      <c r="K1224" s="329" t="s">
        <v>789</v>
      </c>
    </row>
    <row r="1225" spans="2:11" ht="102" hidden="1" x14ac:dyDescent="0.35">
      <c r="B1225" s="445" t="s">
        <v>465</v>
      </c>
      <c r="C1225" s="446"/>
      <c r="D1225" s="447"/>
      <c r="E1225" s="445" t="s">
        <v>391</v>
      </c>
      <c r="F1225" s="445" t="s">
        <v>392</v>
      </c>
      <c r="G1225" s="445" t="s">
        <v>772</v>
      </c>
      <c r="H1225" s="445" t="s">
        <v>773</v>
      </c>
      <c r="I1225" s="445" t="s">
        <v>774</v>
      </c>
      <c r="J1225" s="445" t="s">
        <v>394</v>
      </c>
      <c r="K1225" s="445" t="s">
        <v>395</v>
      </c>
    </row>
    <row r="1226" spans="2:11" ht="36" hidden="1" x14ac:dyDescent="0.35">
      <c r="B1226" s="326">
        <v>0</v>
      </c>
      <c r="C1226" s="446"/>
      <c r="D1226" s="447"/>
      <c r="E1226" s="326" t="s">
        <v>814</v>
      </c>
      <c r="F1226" s="326" t="s">
        <v>815</v>
      </c>
      <c r="G1226" s="326" t="s">
        <v>458</v>
      </c>
      <c r="H1226" s="326" t="s">
        <v>777</v>
      </c>
      <c r="I1226" s="326" t="s">
        <v>807</v>
      </c>
      <c r="J1226" s="326" t="s">
        <v>783</v>
      </c>
      <c r="K1226" s="326" t="s">
        <v>799</v>
      </c>
    </row>
    <row r="1227" spans="2:11" ht="36" hidden="1" x14ac:dyDescent="0.35">
      <c r="B1227" s="329">
        <v>327625</v>
      </c>
      <c r="C1227" s="446"/>
      <c r="D1227" s="447"/>
      <c r="E1227" s="329" t="s">
        <v>863</v>
      </c>
      <c r="F1227" s="329" t="s">
        <v>817</v>
      </c>
      <c r="G1227" s="329" t="s">
        <v>444</v>
      </c>
      <c r="H1227" s="329" t="s">
        <v>777</v>
      </c>
      <c r="I1227" s="329" t="s">
        <v>793</v>
      </c>
      <c r="J1227" s="329" t="s">
        <v>799</v>
      </c>
      <c r="K1227" s="329" t="s">
        <v>799</v>
      </c>
    </row>
    <row r="1228" spans="2:11" ht="102" x14ac:dyDescent="0.35">
      <c r="B1228" s="445" t="s">
        <v>465</v>
      </c>
      <c r="C1228" s="446"/>
      <c r="D1228" s="447"/>
      <c r="E1228" s="445" t="s">
        <v>391</v>
      </c>
      <c r="F1228" s="445" t="s">
        <v>392</v>
      </c>
      <c r="G1228" s="445" t="s">
        <v>772</v>
      </c>
      <c r="H1228" s="445" t="s">
        <v>773</v>
      </c>
      <c r="I1228" s="445" t="s">
        <v>774</v>
      </c>
      <c r="J1228" s="445" t="s">
        <v>394</v>
      </c>
      <c r="K1228" s="445" t="s">
        <v>395</v>
      </c>
    </row>
    <row r="1229" spans="2:11" ht="36" x14ac:dyDescent="0.3">
      <c r="B1229" s="326">
        <v>0</v>
      </c>
      <c r="C1229" s="327" t="s">
        <v>12</v>
      </c>
      <c r="D1229" s="327" t="s">
        <v>13</v>
      </c>
      <c r="E1229" s="326" t="s">
        <v>814</v>
      </c>
      <c r="F1229" s="326" t="s">
        <v>815</v>
      </c>
      <c r="G1229" s="326" t="s">
        <v>458</v>
      </c>
      <c r="H1229" s="326" t="s">
        <v>777</v>
      </c>
      <c r="I1229" s="326" t="s">
        <v>807</v>
      </c>
      <c r="J1229" s="326" t="s">
        <v>783</v>
      </c>
      <c r="K1229" s="326" t="s">
        <v>799</v>
      </c>
    </row>
    <row r="1230" spans="2:11" ht="36" x14ac:dyDescent="0.3">
      <c r="B1230" s="329">
        <v>327625</v>
      </c>
      <c r="C1230" s="330" t="str">
        <f>_xlfn.XLOOKUP(B1230,PLANEAMIENTO!A:A,PLANEAMIENTO!C:C)</f>
        <v>CILINDRO DE DIRECCION</v>
      </c>
      <c r="D1230" s="331">
        <f>_xlfn.XLOOKUP(B1230,PLANEAMIENTO!A:A,PLANEAMIENTO!D:D)</f>
        <v>24</v>
      </c>
      <c r="E1230" s="329" t="s">
        <v>863</v>
      </c>
      <c r="F1230" s="329" t="s">
        <v>817</v>
      </c>
      <c r="G1230" s="329" t="s">
        <v>444</v>
      </c>
      <c r="H1230" s="329" t="s">
        <v>777</v>
      </c>
      <c r="I1230" s="329" t="s">
        <v>793</v>
      </c>
      <c r="J1230" s="329" t="s">
        <v>799</v>
      </c>
      <c r="K1230" s="329" t="s">
        <v>799</v>
      </c>
    </row>
    <row r="1231" spans="2:11" ht="36" x14ac:dyDescent="0.3">
      <c r="B1231" s="329">
        <v>318825</v>
      </c>
      <c r="C1231" s="330" t="str">
        <f>_xlfn.XLOOKUP(B1231,PLANEAMIENTO!A:A,PLANEAMIENTO!C:C)</f>
        <v>CILINDRO DE DIRECCION</v>
      </c>
      <c r="D1231" s="331" t="str">
        <f>_xlfn.XLOOKUP(B1231,PLANEAMIENTO!A:A,PLANEAMIENTO!D:D)</f>
        <v>797F</v>
      </c>
      <c r="E1231" s="329" t="s">
        <v>821</v>
      </c>
      <c r="F1231" s="329" t="s">
        <v>817</v>
      </c>
      <c r="G1231" s="329" t="s">
        <v>406</v>
      </c>
      <c r="H1231" s="329" t="s">
        <v>777</v>
      </c>
      <c r="I1231" s="329" t="s">
        <v>827</v>
      </c>
      <c r="J1231" s="329" t="s">
        <v>799</v>
      </c>
      <c r="K1231" s="329" t="s">
        <v>799</v>
      </c>
    </row>
    <row r="1232" spans="2:11" ht="36" x14ac:dyDescent="0.3">
      <c r="B1232" s="329">
        <v>315925</v>
      </c>
      <c r="C1232" s="330" t="str">
        <f>_xlfn.XLOOKUP(B1232,PLANEAMIENTO!A:A,PLANEAMIENTO!C:C)</f>
        <v>CILINDRO DE LEVANTE DE TOLVA</v>
      </c>
      <c r="D1232" s="331" t="str">
        <f>_xlfn.XLOOKUP(B1232,PLANEAMIENTO!A:A,PLANEAMIENTO!D:D)</f>
        <v>830E</v>
      </c>
      <c r="E1232" s="329" t="s">
        <v>816</v>
      </c>
      <c r="F1232" s="329" t="s">
        <v>817</v>
      </c>
      <c r="G1232" s="329" t="s">
        <v>406</v>
      </c>
      <c r="H1232" s="329" t="s">
        <v>777</v>
      </c>
      <c r="I1232" s="329" t="s">
        <v>827</v>
      </c>
      <c r="J1232" s="329" t="s">
        <v>799</v>
      </c>
      <c r="K1232" s="329" t="s">
        <v>799</v>
      </c>
    </row>
    <row r="1233" spans="2:12" ht="36" x14ac:dyDescent="0.3">
      <c r="B1233" s="329">
        <v>320625</v>
      </c>
      <c r="C1233" s="330" t="str">
        <f>_xlfn.XLOOKUP(B1233,PLANEAMIENTO!A:A,PLANEAMIENTO!C:C)</f>
        <v>CILINDRO DE INCLINACION DE RIPPER</v>
      </c>
      <c r="D1233" s="331" t="str">
        <f>_xlfn.XLOOKUP(B1233,PLANEAMIENTO!A:A,PLANEAMIENTO!D:D)</f>
        <v>D11T</v>
      </c>
      <c r="E1233" s="329" t="s">
        <v>821</v>
      </c>
      <c r="F1233" s="329" t="s">
        <v>817</v>
      </c>
      <c r="G1233" s="329" t="s">
        <v>406</v>
      </c>
      <c r="H1233" s="329" t="s">
        <v>777</v>
      </c>
      <c r="I1233" s="329" t="s">
        <v>827</v>
      </c>
      <c r="J1233" s="329" t="s">
        <v>799</v>
      </c>
      <c r="K1233" s="329" t="s">
        <v>789</v>
      </c>
    </row>
    <row r="1234" spans="2:12" ht="54" x14ac:dyDescent="0.35">
      <c r="B1234" s="326">
        <v>0</v>
      </c>
      <c r="C1234" s="327" t="s">
        <v>12</v>
      </c>
      <c r="D1234" s="328" t="s">
        <v>13</v>
      </c>
      <c r="E1234" s="326" t="s">
        <v>45</v>
      </c>
      <c r="F1234" s="488"/>
      <c r="G1234" s="326" t="s">
        <v>822</v>
      </c>
      <c r="H1234" s="326" t="s">
        <v>777</v>
      </c>
      <c r="I1234" s="326" t="s">
        <v>823</v>
      </c>
      <c r="J1234" s="326" t="s">
        <v>415</v>
      </c>
      <c r="K1234" s="489"/>
    </row>
    <row r="1235" spans="2:12" ht="36" x14ac:dyDescent="0.35">
      <c r="B1235" s="331">
        <v>315925</v>
      </c>
      <c r="C1235" s="330" t="str">
        <f>_xlfn.XLOOKUP(B1235,PLANEAMIENTO!A:A,PLANEAMIENTO!C:C)</f>
        <v>CILINDRO DE LEVANTE DE TOLVA</v>
      </c>
      <c r="D1235" s="331" t="str">
        <f>_xlfn.XLOOKUP(B1235,PLANEAMIENTO!A:A,PLANEAMIENTO!D:D)</f>
        <v>830E</v>
      </c>
      <c r="E1235" s="331" t="s">
        <v>39</v>
      </c>
      <c r="F1235" s="331"/>
      <c r="G1235" s="331"/>
      <c r="H1235" s="331" t="s">
        <v>777</v>
      </c>
      <c r="I1235" s="331" t="s">
        <v>807</v>
      </c>
      <c r="J1235" s="331" t="s">
        <v>783</v>
      </c>
      <c r="K1235" s="489"/>
    </row>
    <row r="1236" spans="2:12" ht="18" x14ac:dyDescent="0.35">
      <c r="B1236" s="331">
        <v>320825</v>
      </c>
      <c r="C1236" s="330" t="str">
        <f>_xlfn.XLOOKUP(B1236,PLANEAMIENTO!A:A,PLANEAMIENTO!C:C)</f>
        <v>CILINDRO DE DIRECCION</v>
      </c>
      <c r="D1236" s="331" t="str">
        <f>_xlfn.XLOOKUP(B1236,PLANEAMIENTO!A:A,PLANEAMIENTO!D:D)</f>
        <v>988K</v>
      </c>
      <c r="E1236" s="331" t="s">
        <v>731</v>
      </c>
      <c r="F1236" s="331"/>
      <c r="G1236" s="331"/>
      <c r="H1236" s="331"/>
      <c r="I1236" s="331"/>
      <c r="J1236" s="331"/>
      <c r="K1236" s="489"/>
    </row>
    <row r="1237" spans="2:12" ht="18" x14ac:dyDescent="0.3">
      <c r="B1237" s="331">
        <v>319925</v>
      </c>
      <c r="C1237" s="330" t="str">
        <f>_xlfn.XLOOKUP(B1237,PLANEAMIENTO!A:A,PLANEAMIENTO!C:C)</f>
        <v>CILINDRO DE DIRECCION</v>
      </c>
      <c r="D1237" s="331" t="str">
        <f>_xlfn.XLOOKUP(B1237,PLANEAMIENTO!A:A,PLANEAMIENTO!D:D)</f>
        <v>930E-4SE</v>
      </c>
      <c r="E1237" s="331" t="s">
        <v>731</v>
      </c>
      <c r="F1237" s="331"/>
      <c r="G1237" s="331"/>
      <c r="H1237" s="331"/>
      <c r="I1237" s="331"/>
      <c r="J1237" s="331"/>
    </row>
    <row r="1238" spans="2:12" ht="18" x14ac:dyDescent="0.3">
      <c r="B1238" s="331">
        <v>317925</v>
      </c>
      <c r="C1238" s="330" t="str">
        <f>_xlfn.XLOOKUP(B1238,PLANEAMIENTO!A:A,PLANEAMIENTO!C:C)</f>
        <v>CILINDRO DE BUCKET</v>
      </c>
      <c r="D1238" s="331" t="str">
        <f>_xlfn.XLOOKUP(B1238,PLANEAMIENTO!A:A,PLANEAMIENTO!D:D)</f>
        <v>390DL</v>
      </c>
      <c r="E1238" s="331" t="s">
        <v>864</v>
      </c>
      <c r="F1238" s="331"/>
      <c r="G1238" s="331"/>
      <c r="H1238" s="331"/>
      <c r="I1238" s="331"/>
      <c r="J1238" s="331"/>
    </row>
    <row r="1239" spans="2:12" ht="36" x14ac:dyDescent="0.3">
      <c r="B1239" s="331">
        <v>317125</v>
      </c>
      <c r="C1239" s="330" t="str">
        <f>_xlfn.XLOOKUP(B1239,PLANEAMIENTO!A:A,PLANEAMIENTO!C:C)</f>
        <v>CILINDRO DE SUSPENSION POSTERIOR</v>
      </c>
      <c r="D1239" s="331" t="str">
        <f>_xlfn.XLOOKUP(B1239,PLANEAMIENTO!A:A,PLANEAMIENTO!D:D)</f>
        <v>830E</v>
      </c>
      <c r="E1239" s="331" t="s">
        <v>864</v>
      </c>
      <c r="F1239" s="331"/>
      <c r="G1239" s="331"/>
      <c r="H1239" s="331"/>
      <c r="I1239" s="331"/>
      <c r="J1239" s="331"/>
    </row>
    <row r="1240" spans="2:12" ht="18" x14ac:dyDescent="0.3">
      <c r="B1240" s="331"/>
      <c r="C1240" s="330"/>
      <c r="D1240" s="331"/>
      <c r="E1240" s="331"/>
      <c r="F1240" s="331"/>
      <c r="G1240" s="331"/>
      <c r="H1240" s="331"/>
      <c r="I1240" s="331"/>
      <c r="J1240" s="331"/>
    </row>
    <row r="1245" spans="2:12" ht="102" x14ac:dyDescent="0.35">
      <c r="B1245" s="445" t="s">
        <v>465</v>
      </c>
      <c r="C1245" s="446"/>
      <c r="D1245" s="447"/>
      <c r="E1245" s="445" t="s">
        <v>391</v>
      </c>
      <c r="F1245" s="445" t="s">
        <v>392</v>
      </c>
      <c r="G1245" s="445" t="s">
        <v>772</v>
      </c>
      <c r="H1245" s="445" t="s">
        <v>773</v>
      </c>
      <c r="I1245" s="445" t="s">
        <v>774</v>
      </c>
      <c r="J1245" s="445" t="s">
        <v>394</v>
      </c>
      <c r="K1245" s="445" t="s">
        <v>395</v>
      </c>
      <c r="L1245" s="445" t="s">
        <v>396</v>
      </c>
    </row>
    <row r="1246" spans="2:12" ht="72" x14ac:dyDescent="0.3">
      <c r="B1246" s="326">
        <v>0</v>
      </c>
      <c r="C1246" s="327" t="s">
        <v>12</v>
      </c>
      <c r="D1246" s="327" t="s">
        <v>13</v>
      </c>
      <c r="E1246" s="326" t="s">
        <v>397</v>
      </c>
      <c r="F1246" s="326" t="s">
        <v>398</v>
      </c>
      <c r="G1246" s="326" t="s">
        <v>865</v>
      </c>
      <c r="H1246" s="326" t="s">
        <v>776</v>
      </c>
      <c r="I1246" s="326" t="s">
        <v>777</v>
      </c>
      <c r="J1246" s="326" t="s">
        <v>783</v>
      </c>
      <c r="K1246" s="326" t="s">
        <v>783</v>
      </c>
      <c r="L1246" s="490">
        <v>0.96</v>
      </c>
    </row>
    <row r="1247" spans="2:12" ht="36" x14ac:dyDescent="0.3">
      <c r="B1247" s="329">
        <v>315725</v>
      </c>
      <c r="C1247" s="330" t="str">
        <f>_xlfn.XLOOKUP(B1247,PLANEAMIENTO!A:A,PLANEAMIENTO!C:C)</f>
        <v>CILINDRO DE SUSPENSION POSTERIOR</v>
      </c>
      <c r="D1247" s="331" t="str">
        <f>_xlfn.XLOOKUP(B1247,PLANEAMIENTO!A:A,PLANEAMIENTO!D:D)</f>
        <v>797F</v>
      </c>
      <c r="E1247" s="329" t="s">
        <v>779</v>
      </c>
      <c r="F1247" s="329" t="s">
        <v>398</v>
      </c>
      <c r="G1247" s="329" t="s">
        <v>852</v>
      </c>
      <c r="H1247" s="329" t="s">
        <v>777</v>
      </c>
      <c r="I1247" s="329" t="s">
        <v>853</v>
      </c>
      <c r="J1247" s="329" t="s">
        <v>799</v>
      </c>
      <c r="K1247" s="329" t="s">
        <v>789</v>
      </c>
      <c r="L1247" s="491">
        <v>0.65</v>
      </c>
    </row>
    <row r="1248" spans="2:12" ht="36" x14ac:dyDescent="0.3">
      <c r="B1248" s="329">
        <v>318625</v>
      </c>
      <c r="C1248" s="330" t="str">
        <f>_xlfn.XLOOKUP(B1248,PLANEAMIENTO!A:A,PLANEAMIENTO!C:C)</f>
        <v>CILINDRO DE VOLTEO DE BUCKET</v>
      </c>
      <c r="D1248" s="331" t="str">
        <f>_xlfn.XLOOKUP(B1248,PLANEAMIENTO!A:A,PLANEAMIENTO!D:D)</f>
        <v>PC1250</v>
      </c>
      <c r="E1248" s="329" t="s">
        <v>866</v>
      </c>
      <c r="F1248" s="329" t="s">
        <v>398</v>
      </c>
      <c r="G1248" s="329" t="s">
        <v>657</v>
      </c>
      <c r="H1248" s="329" t="s">
        <v>777</v>
      </c>
      <c r="I1248" s="329" t="s">
        <v>867</v>
      </c>
      <c r="J1248" s="329" t="s">
        <v>789</v>
      </c>
      <c r="K1248" s="329" t="s">
        <v>778</v>
      </c>
      <c r="L1248" s="491">
        <v>0</v>
      </c>
    </row>
    <row r="1249" spans="2:12" ht="102" x14ac:dyDescent="0.35">
      <c r="B1249" s="445" t="s">
        <v>465</v>
      </c>
      <c r="C1249" s="446"/>
      <c r="D1249" s="447"/>
      <c r="E1249" s="445" t="s">
        <v>391</v>
      </c>
      <c r="F1249" s="445" t="s">
        <v>392</v>
      </c>
      <c r="G1249" s="445" t="s">
        <v>772</v>
      </c>
      <c r="H1249" s="445" t="s">
        <v>773</v>
      </c>
      <c r="I1249" s="445" t="s">
        <v>774</v>
      </c>
      <c r="J1249" s="445" t="s">
        <v>394</v>
      </c>
      <c r="K1249" s="445" t="s">
        <v>395</v>
      </c>
      <c r="L1249" s="445" t="s">
        <v>396</v>
      </c>
    </row>
    <row r="1250" spans="2:12" ht="72" x14ac:dyDescent="0.3">
      <c r="B1250" s="326">
        <v>0</v>
      </c>
      <c r="C1250" s="327" t="s">
        <v>12</v>
      </c>
      <c r="D1250" s="327" t="s">
        <v>13</v>
      </c>
      <c r="E1250" s="326" t="s">
        <v>412</v>
      </c>
      <c r="F1250" s="326" t="s">
        <v>413</v>
      </c>
      <c r="G1250" s="326" t="s">
        <v>868</v>
      </c>
      <c r="H1250" s="326" t="s">
        <v>777</v>
      </c>
      <c r="I1250" s="326" t="s">
        <v>777</v>
      </c>
      <c r="J1250" s="326" t="s">
        <v>415</v>
      </c>
      <c r="K1250" s="326" t="s">
        <v>869</v>
      </c>
      <c r="L1250" s="490">
        <v>0.38</v>
      </c>
    </row>
    <row r="1251" spans="2:12" ht="36" x14ac:dyDescent="0.3">
      <c r="B1251" s="329">
        <v>316525</v>
      </c>
      <c r="C1251" s="330" t="str">
        <f>_xlfn.XLOOKUP(B1251,PLANEAMIENTO!A:A,PLANEAMIENTO!C:C)</f>
        <v>CILINDRO DE LEVANTE DE RIPPER</v>
      </c>
      <c r="D1251" s="331" t="str">
        <f>_xlfn.XLOOKUP(B1251,PLANEAMIENTO!A:A,PLANEAMIENTO!D:D)</f>
        <v>D11</v>
      </c>
      <c r="E1251" s="329" t="s">
        <v>405</v>
      </c>
      <c r="F1251" s="329" t="s">
        <v>750</v>
      </c>
      <c r="G1251" s="329" t="s">
        <v>522</v>
      </c>
      <c r="H1251" s="329" t="s">
        <v>777</v>
      </c>
      <c r="I1251" s="329" t="s">
        <v>818</v>
      </c>
      <c r="J1251" s="329" t="s">
        <v>870</v>
      </c>
      <c r="K1251" s="329" t="s">
        <v>789</v>
      </c>
      <c r="L1251" s="491">
        <v>0</v>
      </c>
    </row>
    <row r="1252" spans="2:12" ht="36" x14ac:dyDescent="0.3">
      <c r="B1252" s="329">
        <v>318825</v>
      </c>
      <c r="C1252" s="330" t="str">
        <f>_xlfn.XLOOKUP(B1252,PLANEAMIENTO!A:A,PLANEAMIENTO!C:C)</f>
        <v>CILINDRO DE DIRECCION</v>
      </c>
      <c r="D1252" s="331" t="str">
        <f>_xlfn.XLOOKUP(B1252,PLANEAMIENTO!A:A,PLANEAMIENTO!D:D)</f>
        <v>797F</v>
      </c>
      <c r="E1252" s="329" t="s">
        <v>709</v>
      </c>
      <c r="F1252" s="329" t="s">
        <v>750</v>
      </c>
      <c r="G1252" s="329" t="s">
        <v>479</v>
      </c>
      <c r="H1252" s="329" t="s">
        <v>777</v>
      </c>
      <c r="I1252" s="329" t="s">
        <v>804</v>
      </c>
      <c r="J1252" s="329" t="s">
        <v>789</v>
      </c>
      <c r="K1252" s="329" t="s">
        <v>789</v>
      </c>
      <c r="L1252" s="491">
        <v>0</v>
      </c>
    </row>
    <row r="1253" spans="2:12" ht="36" x14ac:dyDescent="0.3">
      <c r="B1253" s="329">
        <v>318825</v>
      </c>
      <c r="C1253" s="330" t="str">
        <f>_xlfn.XLOOKUP(B1253,PLANEAMIENTO!A:A,PLANEAMIENTO!C:C)</f>
        <v>CILINDRO DE DIRECCION</v>
      </c>
      <c r="D1253" s="331" t="str">
        <f>_xlfn.XLOOKUP(B1253,PLANEAMIENTO!A:A,PLANEAMIENTO!D:D)</f>
        <v>797F</v>
      </c>
      <c r="E1253" s="329" t="s">
        <v>871</v>
      </c>
      <c r="F1253" s="329" t="s">
        <v>750</v>
      </c>
      <c r="G1253" s="329" t="s">
        <v>444</v>
      </c>
      <c r="H1253" s="329" t="s">
        <v>777</v>
      </c>
      <c r="I1253" s="329" t="s">
        <v>793</v>
      </c>
      <c r="J1253" s="329" t="s">
        <v>789</v>
      </c>
      <c r="K1253" s="329" t="s">
        <v>789</v>
      </c>
      <c r="L1253" s="491">
        <v>0</v>
      </c>
    </row>
    <row r="1254" spans="2:12" ht="36" x14ac:dyDescent="0.3">
      <c r="B1254" s="329">
        <v>321425</v>
      </c>
      <c r="C1254" s="330" t="str">
        <f>_xlfn.XLOOKUP(B1254,PLANEAMIENTO!A:A,PLANEAMIENTO!C:C)</f>
        <v>CILINDRO DE ARTICULACION</v>
      </c>
      <c r="D1254" s="331">
        <f>_xlfn.XLOOKUP(B1254,PLANEAMIENTO!A:A,PLANEAMIENTO!D:D)</f>
        <v>24</v>
      </c>
      <c r="E1254" s="329" t="s">
        <v>872</v>
      </c>
      <c r="F1254" s="329" t="s">
        <v>750</v>
      </c>
      <c r="G1254" s="329" t="s">
        <v>522</v>
      </c>
      <c r="H1254" s="329" t="s">
        <v>777</v>
      </c>
      <c r="I1254" s="329" t="s">
        <v>818</v>
      </c>
      <c r="J1254" s="329" t="s">
        <v>789</v>
      </c>
      <c r="K1254" s="329" t="s">
        <v>789</v>
      </c>
      <c r="L1254" s="491">
        <v>0</v>
      </c>
    </row>
    <row r="1255" spans="2:12" ht="36" x14ac:dyDescent="0.3">
      <c r="B1255" s="329">
        <v>3067242</v>
      </c>
      <c r="C1255" s="330" t="e">
        <f>_xlfn.XLOOKUP(B1255,PLANEAMIENTO!A:A,PLANEAMIENTO!C:C)</f>
        <v>#N/A</v>
      </c>
      <c r="D1255" s="331" t="e">
        <f>_xlfn.XLOOKUP(B1255,PLANEAMIENTO!A:A,PLANEAMIENTO!D:D)</f>
        <v>#N/A</v>
      </c>
      <c r="E1255" s="329" t="s">
        <v>425</v>
      </c>
      <c r="F1255" s="329" t="s">
        <v>750</v>
      </c>
      <c r="G1255" s="329" t="s">
        <v>426</v>
      </c>
      <c r="H1255" s="329" t="s">
        <v>777</v>
      </c>
      <c r="I1255" s="329" t="s">
        <v>796</v>
      </c>
      <c r="J1255" s="329" t="s">
        <v>789</v>
      </c>
      <c r="K1255" s="329" t="s">
        <v>778</v>
      </c>
      <c r="L1255" s="491">
        <v>0</v>
      </c>
    </row>
    <row r="1256" spans="2:12" ht="102" x14ac:dyDescent="0.35">
      <c r="B1256" s="445" t="s">
        <v>465</v>
      </c>
      <c r="C1256" s="446"/>
      <c r="D1256" s="447"/>
      <c r="E1256" s="445" t="s">
        <v>391</v>
      </c>
      <c r="F1256" s="445" t="s">
        <v>392</v>
      </c>
      <c r="G1256" s="445" t="s">
        <v>772</v>
      </c>
      <c r="H1256" s="445" t="s">
        <v>773</v>
      </c>
      <c r="I1256" s="445" t="s">
        <v>774</v>
      </c>
      <c r="J1256" s="445" t="s">
        <v>394</v>
      </c>
      <c r="K1256" s="445" t="s">
        <v>395</v>
      </c>
      <c r="L1256" s="445" t="s">
        <v>396</v>
      </c>
    </row>
    <row r="1257" spans="2:12" ht="72" x14ac:dyDescent="0.35">
      <c r="B1257" s="326">
        <v>0</v>
      </c>
      <c r="C1257" s="446"/>
      <c r="D1257" s="447"/>
      <c r="E1257" s="326" t="s">
        <v>422</v>
      </c>
      <c r="F1257" s="326" t="s">
        <v>423</v>
      </c>
      <c r="G1257" s="326" t="s">
        <v>873</v>
      </c>
      <c r="H1257" s="326" t="s">
        <v>777</v>
      </c>
      <c r="I1257" s="326" t="s">
        <v>777</v>
      </c>
      <c r="J1257" s="326" t="s">
        <v>415</v>
      </c>
      <c r="K1257" s="326" t="s">
        <v>874</v>
      </c>
      <c r="L1257" s="490">
        <v>0.41</v>
      </c>
    </row>
    <row r="1258" spans="2:12" ht="36" x14ac:dyDescent="0.3">
      <c r="B1258" s="329" t="s">
        <v>875</v>
      </c>
      <c r="C1258" s="330" t="e">
        <f>_xlfn.XLOOKUP(B1258,PLANEAMIENTO!A:A,PLANEAMIENTO!C:C)</f>
        <v>#N/A</v>
      </c>
      <c r="D1258" s="331" t="e">
        <f>_xlfn.XLOOKUP(B1258,PLANEAMIENTO!A:A,PLANEAMIENTO!D:D)</f>
        <v>#N/A</v>
      </c>
      <c r="E1258" s="329" t="s">
        <v>876</v>
      </c>
      <c r="F1258" s="329" t="s">
        <v>423</v>
      </c>
      <c r="G1258" s="329" t="s">
        <v>500</v>
      </c>
      <c r="H1258" s="329" t="s">
        <v>777</v>
      </c>
      <c r="I1258" s="329" t="s">
        <v>877</v>
      </c>
      <c r="J1258" s="329" t="s">
        <v>782</v>
      </c>
      <c r="K1258" s="329" t="s">
        <v>874</v>
      </c>
      <c r="L1258" s="491">
        <v>0.3</v>
      </c>
    </row>
    <row r="1259" spans="2:12" ht="36" x14ac:dyDescent="0.3">
      <c r="B1259" s="329">
        <v>315025</v>
      </c>
      <c r="C1259" s="330" t="str">
        <f>_xlfn.XLOOKUP(B1259,PLANEAMIENTO!A:A,PLANEAMIENTO!C:C)</f>
        <v>CONJUNTO DE SISTEMA DE GARRA</v>
      </c>
      <c r="D1259" s="331" t="str">
        <f>_xlfn.XLOOKUP(B1259,PLANEAMIENTO!A:A,PLANEAMIENTO!D:D)</f>
        <v>988K</v>
      </c>
      <c r="E1259" s="329" t="s">
        <v>878</v>
      </c>
      <c r="F1259" s="329" t="s">
        <v>423</v>
      </c>
      <c r="G1259" s="329" t="s">
        <v>493</v>
      </c>
      <c r="H1259" s="329" t="s">
        <v>777</v>
      </c>
      <c r="I1259" s="329" t="s">
        <v>812</v>
      </c>
      <c r="J1259" s="329" t="s">
        <v>789</v>
      </c>
      <c r="K1259" s="329" t="s">
        <v>789</v>
      </c>
      <c r="L1259" s="491">
        <v>0</v>
      </c>
    </row>
    <row r="1260" spans="2:12" ht="36" x14ac:dyDescent="0.3">
      <c r="B1260" s="329">
        <v>315025</v>
      </c>
      <c r="C1260" s="330" t="str">
        <f>_xlfn.XLOOKUP(B1260,PLANEAMIENTO!A:A,PLANEAMIENTO!C:C)</f>
        <v>CONJUNTO DE SISTEMA DE GARRA</v>
      </c>
      <c r="D1260" s="331" t="str">
        <f>_xlfn.XLOOKUP(B1260,PLANEAMIENTO!A:A,PLANEAMIENTO!D:D)</f>
        <v>988K</v>
      </c>
      <c r="E1260" s="329" t="s">
        <v>879</v>
      </c>
      <c r="F1260" s="329" t="s">
        <v>423</v>
      </c>
      <c r="G1260" s="329" t="s">
        <v>410</v>
      </c>
      <c r="H1260" s="329" t="s">
        <v>777</v>
      </c>
      <c r="I1260" s="329" t="s">
        <v>849</v>
      </c>
      <c r="J1260" s="329" t="s">
        <v>789</v>
      </c>
      <c r="K1260" s="329" t="s">
        <v>789</v>
      </c>
      <c r="L1260" s="491">
        <v>0</v>
      </c>
    </row>
    <row r="1261" spans="2:12" ht="102" x14ac:dyDescent="0.35">
      <c r="B1261" s="445" t="s">
        <v>465</v>
      </c>
      <c r="C1261" s="446"/>
      <c r="D1261" s="447"/>
      <c r="E1261" s="445" t="s">
        <v>391</v>
      </c>
      <c r="F1261" s="445" t="s">
        <v>392</v>
      </c>
      <c r="G1261" s="445" t="s">
        <v>772</v>
      </c>
      <c r="H1261" s="445" t="s">
        <v>773</v>
      </c>
      <c r="I1261" s="445" t="s">
        <v>774</v>
      </c>
      <c r="J1261" s="445" t="s">
        <v>394</v>
      </c>
      <c r="K1261" s="445" t="s">
        <v>395</v>
      </c>
      <c r="L1261" s="445" t="s">
        <v>396</v>
      </c>
    </row>
    <row r="1262" spans="2:12" ht="72" x14ac:dyDescent="0.3">
      <c r="B1262" s="326">
        <v>0</v>
      </c>
      <c r="C1262" s="327" t="s">
        <v>12</v>
      </c>
      <c r="D1262" s="327" t="s">
        <v>13</v>
      </c>
      <c r="E1262" s="326" t="s">
        <v>485</v>
      </c>
      <c r="F1262" s="326" t="s">
        <v>486</v>
      </c>
      <c r="G1262" s="326" t="s">
        <v>880</v>
      </c>
      <c r="H1262" s="326" t="s">
        <v>777</v>
      </c>
      <c r="I1262" s="326" t="s">
        <v>777</v>
      </c>
      <c r="J1262" s="326" t="s">
        <v>415</v>
      </c>
      <c r="K1262" s="326" t="s">
        <v>881</v>
      </c>
      <c r="L1262" s="490">
        <v>0.18</v>
      </c>
    </row>
    <row r="1263" spans="2:12" ht="36" x14ac:dyDescent="0.3">
      <c r="B1263" s="329">
        <v>321425</v>
      </c>
      <c r="C1263" s="330" t="str">
        <f>_xlfn.XLOOKUP(B1263,PLANEAMIENTO!A:A,PLANEAMIENTO!C:C)</f>
        <v>CILINDRO DE ARTICULACION</v>
      </c>
      <c r="D1263" s="331">
        <f>_xlfn.XLOOKUP(B1263,PLANEAMIENTO!A:A,PLANEAMIENTO!D:D)</f>
        <v>24</v>
      </c>
      <c r="E1263" s="329" t="s">
        <v>611</v>
      </c>
      <c r="F1263" s="329" t="s">
        <v>486</v>
      </c>
      <c r="G1263" s="329" t="s">
        <v>522</v>
      </c>
      <c r="H1263" s="329" t="s">
        <v>777</v>
      </c>
      <c r="I1263" s="329" t="s">
        <v>818</v>
      </c>
      <c r="J1263" s="329" t="s">
        <v>789</v>
      </c>
      <c r="K1263" s="329" t="s">
        <v>789</v>
      </c>
      <c r="L1263" s="491">
        <v>0</v>
      </c>
    </row>
    <row r="1264" spans="2:12" ht="36" x14ac:dyDescent="0.3">
      <c r="B1264" s="329">
        <v>320625</v>
      </c>
      <c r="C1264" s="330" t="str">
        <f>_xlfn.XLOOKUP(B1264,PLANEAMIENTO!A:A,PLANEAMIENTO!C:C)</f>
        <v>CILINDRO DE INCLINACION DE RIPPER</v>
      </c>
      <c r="D1264" s="331" t="str">
        <f>_xlfn.XLOOKUP(B1264,PLANEAMIENTO!A:A,PLANEAMIENTO!D:D)</f>
        <v>D11T</v>
      </c>
      <c r="E1264" s="329" t="s">
        <v>488</v>
      </c>
      <c r="F1264" s="329" t="s">
        <v>486</v>
      </c>
      <c r="G1264" s="329" t="s">
        <v>522</v>
      </c>
      <c r="H1264" s="329" t="s">
        <v>777</v>
      </c>
      <c r="I1264" s="329" t="s">
        <v>818</v>
      </c>
      <c r="J1264" s="329" t="s">
        <v>789</v>
      </c>
      <c r="K1264" s="329" t="s">
        <v>789</v>
      </c>
      <c r="L1264" s="491">
        <v>0</v>
      </c>
    </row>
    <row r="1265" spans="2:12" ht="36" x14ac:dyDescent="0.3">
      <c r="B1265" s="329">
        <v>320925</v>
      </c>
      <c r="C1265" s="330" t="str">
        <f>_xlfn.XLOOKUP(B1265,PLANEAMIENTO!A:A,PLANEAMIENTO!C:C)</f>
        <v>CILINDRO DE STICK</v>
      </c>
      <c r="D1265" s="331" t="str">
        <f>_xlfn.XLOOKUP(B1265,PLANEAMIENTO!A:A,PLANEAMIENTO!D:D)</f>
        <v>PC2000</v>
      </c>
      <c r="E1265" s="329" t="s">
        <v>611</v>
      </c>
      <c r="F1265" s="329" t="s">
        <v>486</v>
      </c>
      <c r="G1265" s="329" t="s">
        <v>797</v>
      </c>
      <c r="H1265" s="329" t="s">
        <v>777</v>
      </c>
      <c r="I1265" s="329" t="s">
        <v>798</v>
      </c>
      <c r="J1265" s="329" t="s">
        <v>789</v>
      </c>
      <c r="K1265" s="329" t="s">
        <v>778</v>
      </c>
      <c r="L1265" s="491">
        <v>0</v>
      </c>
    </row>
    <row r="1266" spans="2:12" ht="102" x14ac:dyDescent="0.35">
      <c r="B1266" s="445" t="s">
        <v>465</v>
      </c>
      <c r="C1266" s="446"/>
      <c r="D1266" s="447"/>
      <c r="E1266" s="445" t="s">
        <v>391</v>
      </c>
      <c r="F1266" s="445" t="s">
        <v>392</v>
      </c>
      <c r="G1266" s="445" t="s">
        <v>772</v>
      </c>
      <c r="H1266" s="445" t="s">
        <v>773</v>
      </c>
      <c r="I1266" s="445" t="s">
        <v>774</v>
      </c>
      <c r="J1266" s="445" t="s">
        <v>394</v>
      </c>
      <c r="K1266" s="445" t="s">
        <v>395</v>
      </c>
      <c r="L1266" s="445" t="s">
        <v>396</v>
      </c>
    </row>
    <row r="1267" spans="2:12" ht="72" x14ac:dyDescent="0.3">
      <c r="B1267" s="326">
        <v>0</v>
      </c>
      <c r="C1267" s="327" t="s">
        <v>12</v>
      </c>
      <c r="D1267" s="327" t="s">
        <v>13</v>
      </c>
      <c r="E1267" s="326" t="s">
        <v>860</v>
      </c>
      <c r="F1267" s="326" t="s">
        <v>413</v>
      </c>
      <c r="G1267" s="326" t="s">
        <v>794</v>
      </c>
      <c r="H1267" s="326" t="s">
        <v>777</v>
      </c>
      <c r="I1267" s="326" t="s">
        <v>801</v>
      </c>
      <c r="J1267" s="326" t="s">
        <v>783</v>
      </c>
      <c r="K1267" s="326" t="s">
        <v>881</v>
      </c>
      <c r="L1267" s="490">
        <v>0.21</v>
      </c>
    </row>
    <row r="1268" spans="2:12" ht="36" x14ac:dyDescent="0.3">
      <c r="B1268" s="329">
        <v>318825</v>
      </c>
      <c r="C1268" s="330" t="str">
        <f>_xlfn.XLOOKUP(B1268,PLANEAMIENTO!A:A,PLANEAMIENTO!C:C)</f>
        <v>CILINDRO DE DIRECCION</v>
      </c>
      <c r="D1268" s="331" t="str">
        <f>_xlfn.XLOOKUP(B1268,PLANEAMIENTO!A:A,PLANEAMIENTO!D:D)</f>
        <v>797F</v>
      </c>
      <c r="E1268" s="329" t="s">
        <v>598</v>
      </c>
      <c r="F1268" s="329" t="s">
        <v>413</v>
      </c>
      <c r="G1268" s="329" t="s">
        <v>403</v>
      </c>
      <c r="H1268" s="329" t="s">
        <v>777</v>
      </c>
      <c r="I1268" s="329" t="s">
        <v>820</v>
      </c>
      <c r="J1268" s="329" t="s">
        <v>799</v>
      </c>
      <c r="K1268" s="329" t="s">
        <v>789</v>
      </c>
      <c r="L1268" s="491">
        <v>0.8</v>
      </c>
    </row>
    <row r="1269" spans="2:12" ht="36" x14ac:dyDescent="0.3">
      <c r="B1269" s="329">
        <v>321425</v>
      </c>
      <c r="C1269" s="330" t="str">
        <f>_xlfn.XLOOKUP(B1269,PLANEAMIENTO!A:A,PLANEAMIENTO!C:C)</f>
        <v>CILINDRO DE ARTICULACION</v>
      </c>
      <c r="D1269" s="331">
        <f>_xlfn.XLOOKUP(B1269,PLANEAMIENTO!A:A,PLANEAMIENTO!D:D)</f>
        <v>24</v>
      </c>
      <c r="E1269" s="329" t="s">
        <v>882</v>
      </c>
      <c r="F1269" s="329" t="s">
        <v>413</v>
      </c>
      <c r="G1269" s="329" t="s">
        <v>522</v>
      </c>
      <c r="H1269" s="329" t="s">
        <v>777</v>
      </c>
      <c r="I1269" s="329" t="s">
        <v>818</v>
      </c>
      <c r="J1269" s="329" t="s">
        <v>789</v>
      </c>
      <c r="K1269" s="329" t="s">
        <v>789</v>
      </c>
      <c r="L1269" s="491">
        <v>0</v>
      </c>
    </row>
    <row r="1270" spans="2:12" ht="36" x14ac:dyDescent="0.3">
      <c r="B1270" s="329">
        <v>320025</v>
      </c>
      <c r="C1270" s="330" t="str">
        <f>_xlfn.XLOOKUP(B1270,PLANEAMIENTO!A:A,PLANEAMIENTO!C:C)</f>
        <v>CILINDRO DE SUSPENSION POSTERIOR</v>
      </c>
      <c r="D1270" s="331" t="str">
        <f>_xlfn.XLOOKUP(B1270,PLANEAMIENTO!A:A,PLANEAMIENTO!D:D)</f>
        <v>930E-4SE</v>
      </c>
      <c r="E1270" s="329" t="s">
        <v>882</v>
      </c>
      <c r="F1270" s="329" t="s">
        <v>413</v>
      </c>
      <c r="G1270" s="329" t="s">
        <v>468</v>
      </c>
      <c r="H1270" s="329" t="s">
        <v>777</v>
      </c>
      <c r="I1270" s="329" t="s">
        <v>883</v>
      </c>
      <c r="J1270" s="329" t="s">
        <v>789</v>
      </c>
      <c r="K1270" s="329" t="s">
        <v>778</v>
      </c>
      <c r="L1270" s="491">
        <v>0</v>
      </c>
    </row>
    <row r="1271" spans="2:12" ht="102" x14ac:dyDescent="0.35">
      <c r="B1271" s="445" t="s">
        <v>465</v>
      </c>
      <c r="C1271" s="446"/>
      <c r="D1271" s="447"/>
      <c r="E1271" s="445" t="s">
        <v>391</v>
      </c>
      <c r="F1271" s="445" t="s">
        <v>392</v>
      </c>
      <c r="G1271" s="445" t="s">
        <v>772</v>
      </c>
      <c r="H1271" s="445" t="s">
        <v>773</v>
      </c>
      <c r="I1271" s="445" t="s">
        <v>774</v>
      </c>
      <c r="J1271" s="445" t="s">
        <v>394</v>
      </c>
      <c r="K1271" s="445" t="s">
        <v>395</v>
      </c>
      <c r="L1271" s="445" t="s">
        <v>396</v>
      </c>
    </row>
    <row r="1272" spans="2:12" ht="72" x14ac:dyDescent="0.3">
      <c r="B1272" s="326">
        <v>0</v>
      </c>
      <c r="C1272" s="327" t="s">
        <v>12</v>
      </c>
      <c r="D1272" s="327" t="s">
        <v>13</v>
      </c>
      <c r="E1272" s="326" t="s">
        <v>428</v>
      </c>
      <c r="F1272" s="326" t="s">
        <v>432</v>
      </c>
      <c r="G1272" s="326" t="s">
        <v>884</v>
      </c>
      <c r="H1272" s="326" t="s">
        <v>777</v>
      </c>
      <c r="I1272" s="326" t="s">
        <v>777</v>
      </c>
      <c r="J1272" s="326" t="s">
        <v>641</v>
      </c>
      <c r="K1272" s="326" t="s">
        <v>885</v>
      </c>
      <c r="L1272" s="490">
        <v>0.34</v>
      </c>
    </row>
    <row r="1273" spans="2:12" ht="54" x14ac:dyDescent="0.3">
      <c r="B1273" s="329">
        <v>317825</v>
      </c>
      <c r="C1273" s="330" t="str">
        <f>_xlfn.XLOOKUP(B1273,PLANEAMIENTO!A:A,PLANEAMIENTO!C:C)</f>
        <v>CILINDRO DE INCLINACION DE BULLDOZER</v>
      </c>
      <c r="D1273" s="331" t="str">
        <f>_xlfn.XLOOKUP(B1273,PLANEAMIENTO!A:A,PLANEAMIENTO!D:D)</f>
        <v>D475</v>
      </c>
      <c r="E1273" s="329" t="s">
        <v>886</v>
      </c>
      <c r="F1273" s="329" t="s">
        <v>432</v>
      </c>
      <c r="G1273" s="329" t="s">
        <v>407</v>
      </c>
      <c r="H1273" s="329" t="s">
        <v>777</v>
      </c>
      <c r="I1273" s="329" t="s">
        <v>856</v>
      </c>
      <c r="J1273" s="329" t="s">
        <v>870</v>
      </c>
      <c r="K1273" s="329" t="s">
        <v>789</v>
      </c>
      <c r="L1273" s="491">
        <v>0</v>
      </c>
    </row>
    <row r="1274" spans="2:12" ht="54" x14ac:dyDescent="0.3">
      <c r="B1274" s="329">
        <v>317825</v>
      </c>
      <c r="C1274" s="330" t="str">
        <f>_xlfn.XLOOKUP(B1274,PLANEAMIENTO!A:A,PLANEAMIENTO!C:C)</f>
        <v>CILINDRO DE INCLINACION DE BULLDOZER</v>
      </c>
      <c r="D1274" s="331" t="str">
        <f>_xlfn.XLOOKUP(B1274,PLANEAMIENTO!A:A,PLANEAMIENTO!D:D)</f>
        <v>D475</v>
      </c>
      <c r="E1274" s="329" t="s">
        <v>887</v>
      </c>
      <c r="F1274" s="329" t="s">
        <v>432</v>
      </c>
      <c r="G1274" s="329" t="s">
        <v>426</v>
      </c>
      <c r="H1274" s="329" t="s">
        <v>777</v>
      </c>
      <c r="I1274" s="329" t="s">
        <v>796</v>
      </c>
      <c r="J1274" s="329" t="s">
        <v>789</v>
      </c>
      <c r="K1274" s="329" t="s">
        <v>789</v>
      </c>
      <c r="L1274" s="491">
        <v>0</v>
      </c>
    </row>
    <row r="1275" spans="2:12" ht="36" x14ac:dyDescent="0.3">
      <c r="B1275" s="329">
        <v>316525</v>
      </c>
      <c r="C1275" s="330" t="str">
        <f>_xlfn.XLOOKUP(B1275,PLANEAMIENTO!A:A,PLANEAMIENTO!C:C)</f>
        <v>CILINDRO DE LEVANTE DE RIPPER</v>
      </c>
      <c r="D1275" s="331" t="str">
        <f>_xlfn.XLOOKUP(B1275,PLANEAMIENTO!A:A,PLANEAMIENTO!D:D)</f>
        <v>D11</v>
      </c>
      <c r="E1275" s="329" t="s">
        <v>888</v>
      </c>
      <c r="F1275" s="329" t="s">
        <v>432</v>
      </c>
      <c r="G1275" s="329" t="s">
        <v>407</v>
      </c>
      <c r="H1275" s="329" t="s">
        <v>777</v>
      </c>
      <c r="I1275" s="329" t="s">
        <v>856</v>
      </c>
      <c r="J1275" s="329" t="s">
        <v>789</v>
      </c>
      <c r="K1275" s="329" t="s">
        <v>778</v>
      </c>
      <c r="L1275" s="491">
        <v>0</v>
      </c>
    </row>
    <row r="1276" spans="2:12" ht="102" x14ac:dyDescent="0.35">
      <c r="B1276" s="445" t="s">
        <v>465</v>
      </c>
      <c r="C1276" s="446"/>
      <c r="D1276" s="447"/>
      <c r="E1276" s="445" t="s">
        <v>391</v>
      </c>
      <c r="F1276" s="445" t="s">
        <v>392</v>
      </c>
      <c r="G1276" s="445" t="s">
        <v>772</v>
      </c>
      <c r="H1276" s="445" t="s">
        <v>773</v>
      </c>
      <c r="I1276" s="445" t="s">
        <v>774</v>
      </c>
      <c r="J1276" s="445" t="s">
        <v>394</v>
      </c>
      <c r="K1276" s="445" t="s">
        <v>395</v>
      </c>
      <c r="L1276" s="445" t="s">
        <v>396</v>
      </c>
    </row>
    <row r="1277" spans="2:12" ht="36" x14ac:dyDescent="0.3">
      <c r="B1277" s="326">
        <v>0</v>
      </c>
      <c r="C1277" s="327" t="s">
        <v>12</v>
      </c>
      <c r="D1277" s="327" t="s">
        <v>13</v>
      </c>
      <c r="E1277" s="326" t="s">
        <v>814</v>
      </c>
      <c r="F1277" s="326" t="s">
        <v>815</v>
      </c>
      <c r="G1277" s="326" t="s">
        <v>458</v>
      </c>
      <c r="H1277" s="326" t="s">
        <v>777</v>
      </c>
      <c r="I1277" s="326" t="s">
        <v>807</v>
      </c>
      <c r="J1277" s="326" t="s">
        <v>783</v>
      </c>
      <c r="K1277" s="326" t="s">
        <v>799</v>
      </c>
      <c r="L1277" s="490">
        <v>0</v>
      </c>
    </row>
    <row r="1278" spans="2:12" ht="36" x14ac:dyDescent="0.3">
      <c r="B1278" s="329">
        <v>322825</v>
      </c>
      <c r="C1278" s="330" t="str">
        <f>_xlfn.XLOOKUP(B1278,PLANEAMIENTO!A:A,PLANEAMIENTO!C:C)</f>
        <v>CILINDRO DE BLADELIFT</v>
      </c>
      <c r="D1278" s="331" t="str">
        <f>_xlfn.XLOOKUP(B1278,PLANEAMIENTO!A:A,PLANEAMIENTO!D:D)</f>
        <v>24M</v>
      </c>
      <c r="E1278" s="329" t="s">
        <v>889</v>
      </c>
      <c r="F1278" s="329" t="s">
        <v>817</v>
      </c>
      <c r="G1278" s="329" t="s">
        <v>406</v>
      </c>
      <c r="H1278" s="329" t="s">
        <v>777</v>
      </c>
      <c r="I1278" s="329" t="s">
        <v>827</v>
      </c>
      <c r="J1278" s="329" t="s">
        <v>870</v>
      </c>
      <c r="K1278" s="329" t="s">
        <v>789</v>
      </c>
      <c r="L1278" s="491">
        <v>0</v>
      </c>
    </row>
    <row r="1279" spans="2:12" ht="36" x14ac:dyDescent="0.3">
      <c r="B1279" s="329">
        <v>323125</v>
      </c>
      <c r="C1279" s="330" t="str">
        <f>_xlfn.XLOOKUP(B1279,PLANEAMIENTO!A:A,PLANEAMIENTO!C:C)</f>
        <v>CILINDRO DE BLADELIFT</v>
      </c>
      <c r="D1279" s="331" t="str">
        <f>_xlfn.XLOOKUP(B1279,PLANEAMIENTO!A:A,PLANEAMIENTO!D:D)</f>
        <v>24M</v>
      </c>
      <c r="E1279" s="329" t="s">
        <v>889</v>
      </c>
      <c r="F1279" s="329" t="s">
        <v>817</v>
      </c>
      <c r="G1279" s="329" t="s">
        <v>406</v>
      </c>
      <c r="H1279" s="329" t="s">
        <v>777</v>
      </c>
      <c r="I1279" s="329" t="s">
        <v>827</v>
      </c>
      <c r="J1279" s="329" t="s">
        <v>789</v>
      </c>
      <c r="K1279" s="329" t="s">
        <v>789</v>
      </c>
      <c r="L1279" s="491">
        <v>0</v>
      </c>
    </row>
    <row r="1280" spans="2:12" ht="54" x14ac:dyDescent="0.3">
      <c r="B1280" s="329">
        <v>319225</v>
      </c>
      <c r="C1280" s="330" t="str">
        <f>_xlfn.XLOOKUP(B1280,PLANEAMIENTO!A:A,PLANEAMIENTO!C:C)</f>
        <v>CILINDRO DE INCLINACION DE BULLDOZER</v>
      </c>
      <c r="D1280" s="331" t="str">
        <f>_xlfn.XLOOKUP(B1280,PLANEAMIENTO!A:A,PLANEAMIENTO!D:D)</f>
        <v>844K</v>
      </c>
      <c r="E1280" s="329" t="s">
        <v>890</v>
      </c>
      <c r="F1280" s="329" t="s">
        <v>817</v>
      </c>
      <c r="G1280" s="329" t="s">
        <v>458</v>
      </c>
      <c r="H1280" s="329" t="s">
        <v>777</v>
      </c>
      <c r="I1280" s="329" t="s">
        <v>807</v>
      </c>
      <c r="J1280" s="329" t="s">
        <v>789</v>
      </c>
      <c r="K1280" s="329" t="s">
        <v>778</v>
      </c>
      <c r="L1280" s="491">
        <v>0</v>
      </c>
    </row>
    <row r="1281" spans="2:12" ht="81.599999999999994" x14ac:dyDescent="0.3">
      <c r="B1281" s="445" t="s">
        <v>465</v>
      </c>
      <c r="C1281" s="445" t="s">
        <v>391</v>
      </c>
      <c r="D1281" s="445" t="s">
        <v>772</v>
      </c>
      <c r="E1281" s="445" t="s">
        <v>773</v>
      </c>
      <c r="F1281" s="445" t="s">
        <v>774</v>
      </c>
      <c r="G1281" s="445" t="s">
        <v>394</v>
      </c>
      <c r="H1281" s="445" t="s">
        <v>395</v>
      </c>
      <c r="I1281" s="445" t="s">
        <v>396</v>
      </c>
    </row>
    <row r="1282" spans="2:12" ht="54" x14ac:dyDescent="0.3">
      <c r="B1282" s="326">
        <v>0</v>
      </c>
      <c r="C1282" s="327" t="s">
        <v>12</v>
      </c>
      <c r="D1282" s="327" t="s">
        <v>13</v>
      </c>
      <c r="E1282" s="326" t="s">
        <v>45</v>
      </c>
      <c r="F1282" s="488"/>
      <c r="G1282" s="326" t="s">
        <v>891</v>
      </c>
      <c r="H1282" s="326" t="s">
        <v>777</v>
      </c>
      <c r="I1282" s="326" t="s">
        <v>892</v>
      </c>
      <c r="J1282" s="326" t="s">
        <v>783</v>
      </c>
      <c r="K1282" s="326" t="s">
        <v>874</v>
      </c>
      <c r="L1282" s="490">
        <v>0</v>
      </c>
    </row>
    <row r="1283" spans="2:12" ht="54" x14ac:dyDescent="0.3">
      <c r="B1283" s="329">
        <v>317925</v>
      </c>
      <c r="C1283" s="330" t="str">
        <f>_xlfn.XLOOKUP(B1283,PLANEAMIENTO!A:A,PLANEAMIENTO!C:C)</f>
        <v>CILINDRO DE BUCKET</v>
      </c>
      <c r="D1283" s="331" t="str">
        <f>_xlfn.XLOOKUP(B1283,PLANEAMIENTO!A:A,PLANEAMIENTO!D:D)</f>
        <v>390DL</v>
      </c>
      <c r="E1283" s="329" t="s">
        <v>893</v>
      </c>
      <c r="F1283" s="492"/>
      <c r="G1283" s="329" t="s">
        <v>894</v>
      </c>
      <c r="H1283" s="329" t="s">
        <v>777</v>
      </c>
      <c r="I1283" s="329" t="s">
        <v>807</v>
      </c>
      <c r="J1283" s="329" t="s">
        <v>789</v>
      </c>
      <c r="K1283" s="329" t="s">
        <v>778</v>
      </c>
      <c r="L1283" s="491">
        <v>0</v>
      </c>
    </row>
    <row r="1284" spans="2:12" ht="54" x14ac:dyDescent="0.3">
      <c r="B1284" s="329">
        <v>321325</v>
      </c>
      <c r="C1284" s="330" t="str">
        <f>_xlfn.XLOOKUP(B1284,PLANEAMIENTO!A:A,PLANEAMIENTO!C:C)</f>
        <v>CILINDRO DE DIRECCION</v>
      </c>
      <c r="D1284" s="331">
        <f>_xlfn.XLOOKUP(B1284,PLANEAMIENTO!A:A,PLANEAMIENTO!D:D)</f>
        <v>24</v>
      </c>
      <c r="E1284" s="329" t="s">
        <v>731</v>
      </c>
      <c r="F1284" s="492"/>
      <c r="G1284" s="329" t="s">
        <v>894</v>
      </c>
      <c r="H1284" s="329" t="s">
        <v>777</v>
      </c>
      <c r="I1284" s="329" t="s">
        <v>807</v>
      </c>
      <c r="J1284" s="329" t="s">
        <v>789</v>
      </c>
      <c r="K1284" s="329" t="s">
        <v>778</v>
      </c>
      <c r="L1284" s="491">
        <v>0</v>
      </c>
    </row>
    <row r="1285" spans="2:12" ht="54" x14ac:dyDescent="0.3">
      <c r="B1285" s="329">
        <v>318825</v>
      </c>
      <c r="C1285" s="330" t="str">
        <f>_xlfn.XLOOKUP(B1285,PLANEAMIENTO!A:A,PLANEAMIENTO!C:C)</f>
        <v>CILINDRO DE DIRECCION</v>
      </c>
      <c r="D1285" s="331" t="str">
        <f>_xlfn.XLOOKUP(B1285,PLANEAMIENTO!A:A,PLANEAMIENTO!D:D)</f>
        <v>797F</v>
      </c>
      <c r="E1285" s="329" t="s">
        <v>731</v>
      </c>
      <c r="F1285" s="492"/>
      <c r="G1285" s="329" t="s">
        <v>894</v>
      </c>
      <c r="H1285" s="329" t="s">
        <v>777</v>
      </c>
      <c r="I1285" s="329" t="s">
        <v>807</v>
      </c>
      <c r="J1285" s="329" t="s">
        <v>789</v>
      </c>
      <c r="K1285" s="329" t="s">
        <v>778</v>
      </c>
      <c r="L1285" s="491">
        <v>0</v>
      </c>
    </row>
    <row r="1286" spans="2:12" ht="54" x14ac:dyDescent="0.3">
      <c r="B1286" s="329">
        <v>315625</v>
      </c>
      <c r="C1286" s="330" t="str">
        <f>_xlfn.XLOOKUP(B1286,PLANEAMIENTO!A:A,PLANEAMIENTO!C:C)</f>
        <v>CILINDRO DE INCLINACION DE BULLDOZER</v>
      </c>
      <c r="D1286" s="331" t="str">
        <f>_xlfn.XLOOKUP(B1286,PLANEAMIENTO!A:A,PLANEAMIENTO!D:D)</f>
        <v>D11T</v>
      </c>
      <c r="E1286" s="329" t="s">
        <v>895</v>
      </c>
      <c r="F1286" s="492"/>
      <c r="G1286" s="329" t="s">
        <v>894</v>
      </c>
      <c r="H1286" s="329" t="s">
        <v>777</v>
      </c>
      <c r="I1286" s="329" t="s">
        <v>807</v>
      </c>
      <c r="J1286" s="329" t="s">
        <v>789</v>
      </c>
      <c r="K1286" s="329" t="s">
        <v>778</v>
      </c>
      <c r="L1286" s="491">
        <v>0</v>
      </c>
    </row>
    <row r="1290" spans="2:12" ht="102" x14ac:dyDescent="0.35">
      <c r="B1290" s="445" t="s">
        <v>465</v>
      </c>
      <c r="C1290" s="446"/>
      <c r="D1290" s="447"/>
      <c r="E1290" s="445" t="s">
        <v>391</v>
      </c>
      <c r="F1290" s="445" t="s">
        <v>392</v>
      </c>
      <c r="G1290" s="445" t="s">
        <v>772</v>
      </c>
      <c r="H1290" s="445" t="s">
        <v>773</v>
      </c>
      <c r="I1290" s="445" t="s">
        <v>774</v>
      </c>
      <c r="J1290" s="445" t="s">
        <v>394</v>
      </c>
      <c r="K1290" s="445" t="s">
        <v>395</v>
      </c>
      <c r="L1290" s="445" t="s">
        <v>396</v>
      </c>
    </row>
    <row r="1291" spans="2:12" ht="72" x14ac:dyDescent="0.3">
      <c r="B1291" s="326">
        <v>0</v>
      </c>
      <c r="C1291" s="327" t="s">
        <v>12</v>
      </c>
      <c r="D1291" s="327" t="s">
        <v>13</v>
      </c>
      <c r="E1291" s="326" t="s">
        <v>397</v>
      </c>
      <c r="F1291" s="326" t="s">
        <v>398</v>
      </c>
      <c r="G1291" s="326" t="s">
        <v>896</v>
      </c>
      <c r="H1291" s="326" t="s">
        <v>776</v>
      </c>
      <c r="I1291" s="326" t="s">
        <v>777</v>
      </c>
      <c r="J1291" s="326" t="s">
        <v>783</v>
      </c>
      <c r="K1291" s="326" t="s">
        <v>783</v>
      </c>
      <c r="L1291" s="490">
        <v>0.97</v>
      </c>
    </row>
    <row r="1292" spans="2:12" ht="36" x14ac:dyDescent="0.3">
      <c r="B1292" s="329">
        <v>318625</v>
      </c>
      <c r="C1292" s="330" t="str">
        <f>_xlfn.XLOOKUP(B1292,PLANEAMIENTO!A:A,PLANEAMIENTO!C:C)</f>
        <v>CILINDRO DE VOLTEO DE BUCKET</v>
      </c>
      <c r="D1292" s="331" t="str">
        <f>_xlfn.XLOOKUP(B1292,PLANEAMIENTO!A:A,PLANEAMIENTO!D:D)</f>
        <v>PC1250</v>
      </c>
      <c r="E1292" s="329" t="s">
        <v>866</v>
      </c>
      <c r="F1292" s="329" t="s">
        <v>398</v>
      </c>
      <c r="G1292" s="329" t="s">
        <v>495</v>
      </c>
      <c r="H1292" s="329" t="s">
        <v>777</v>
      </c>
      <c r="I1292" s="329" t="s">
        <v>897</v>
      </c>
      <c r="J1292" s="329" t="s">
        <v>778</v>
      </c>
      <c r="K1292" s="329" t="s">
        <v>874</v>
      </c>
      <c r="L1292" s="491">
        <v>0.32</v>
      </c>
    </row>
    <row r="1293" spans="2:12" ht="36" x14ac:dyDescent="0.3">
      <c r="B1293" s="329">
        <v>323825</v>
      </c>
      <c r="C1293" s="330" t="str">
        <f>_xlfn.XLOOKUP(B1293,PLANEAMIENTO!A:A,PLANEAMIENTO!C:C)</f>
        <v>CILINDRO DE LEVANTE DE BULLDOZER</v>
      </c>
      <c r="D1293" s="331" t="str">
        <f>_xlfn.XLOOKUP(B1293,PLANEAMIENTO!A:A,PLANEAMIENTO!D:D)</f>
        <v>844H</v>
      </c>
      <c r="E1293" s="329" t="s">
        <v>409</v>
      </c>
      <c r="F1293" s="329" t="s">
        <v>398</v>
      </c>
      <c r="G1293" s="329" t="s">
        <v>410</v>
      </c>
      <c r="H1293" s="329" t="s">
        <v>777</v>
      </c>
      <c r="I1293" s="329" t="s">
        <v>849</v>
      </c>
      <c r="J1293" s="329" t="s">
        <v>874</v>
      </c>
      <c r="K1293" s="329" t="s">
        <v>898</v>
      </c>
      <c r="L1293" s="491">
        <v>0</v>
      </c>
    </row>
    <row r="1294" spans="2:12" ht="102" x14ac:dyDescent="0.35">
      <c r="B1294" s="445" t="s">
        <v>465</v>
      </c>
      <c r="C1294" s="446"/>
      <c r="D1294" s="447"/>
      <c r="E1294" s="445" t="s">
        <v>391</v>
      </c>
      <c r="F1294" s="445" t="s">
        <v>392</v>
      </c>
      <c r="G1294" s="445" t="s">
        <v>772</v>
      </c>
      <c r="H1294" s="445" t="s">
        <v>773</v>
      </c>
      <c r="I1294" s="445" t="s">
        <v>774</v>
      </c>
      <c r="J1294" s="445" t="s">
        <v>394</v>
      </c>
      <c r="K1294" s="445" t="s">
        <v>395</v>
      </c>
      <c r="L1294" s="445" t="s">
        <v>396</v>
      </c>
    </row>
    <row r="1295" spans="2:12" ht="72" x14ac:dyDescent="0.3">
      <c r="B1295" s="326">
        <v>0</v>
      </c>
      <c r="C1295" s="327" t="s">
        <v>12</v>
      </c>
      <c r="D1295" s="327" t="s">
        <v>13</v>
      </c>
      <c r="E1295" s="326" t="s">
        <v>412</v>
      </c>
      <c r="F1295" s="326" t="s">
        <v>413</v>
      </c>
      <c r="G1295" s="326" t="s">
        <v>899</v>
      </c>
      <c r="H1295" s="326" t="s">
        <v>777</v>
      </c>
      <c r="I1295" s="326" t="s">
        <v>777</v>
      </c>
      <c r="J1295" s="326" t="s">
        <v>415</v>
      </c>
      <c r="K1295" s="326" t="s">
        <v>869</v>
      </c>
      <c r="L1295" s="490">
        <v>0.39</v>
      </c>
    </row>
    <row r="1296" spans="2:12" ht="36" x14ac:dyDescent="0.3">
      <c r="B1296" s="329">
        <v>3067243</v>
      </c>
      <c r="C1296" s="330" t="s">
        <v>206</v>
      </c>
      <c r="D1296" s="331" t="s">
        <v>207</v>
      </c>
      <c r="E1296" s="329" t="s">
        <v>477</v>
      </c>
      <c r="F1296" s="329" t="s">
        <v>750</v>
      </c>
      <c r="G1296" s="329" t="s">
        <v>403</v>
      </c>
      <c r="H1296" s="329" t="s">
        <v>777</v>
      </c>
      <c r="I1296" s="329" t="s">
        <v>820</v>
      </c>
      <c r="J1296" s="329" t="s">
        <v>778</v>
      </c>
      <c r="K1296" s="329" t="s">
        <v>874</v>
      </c>
      <c r="L1296" s="491">
        <v>0.25</v>
      </c>
    </row>
    <row r="1297" spans="2:12" ht="36" x14ac:dyDescent="0.3">
      <c r="B1297" s="329">
        <v>3067242</v>
      </c>
      <c r="C1297" s="330" t="s">
        <v>206</v>
      </c>
      <c r="D1297" s="331" t="s">
        <v>207</v>
      </c>
      <c r="E1297" s="329" t="s">
        <v>425</v>
      </c>
      <c r="F1297" s="329" t="s">
        <v>750</v>
      </c>
      <c r="G1297" s="329" t="s">
        <v>426</v>
      </c>
      <c r="H1297" s="329" t="s">
        <v>777</v>
      </c>
      <c r="I1297" s="329" t="s">
        <v>796</v>
      </c>
      <c r="J1297" s="329" t="s">
        <v>874</v>
      </c>
      <c r="K1297" s="329" t="s">
        <v>874</v>
      </c>
      <c r="L1297" s="491">
        <v>0</v>
      </c>
    </row>
    <row r="1298" spans="2:12" ht="36" x14ac:dyDescent="0.3">
      <c r="B1298" s="329">
        <v>3067242</v>
      </c>
      <c r="C1298" s="330" t="s">
        <v>206</v>
      </c>
      <c r="D1298" s="331" t="s">
        <v>207</v>
      </c>
      <c r="E1298" s="329" t="s">
        <v>477</v>
      </c>
      <c r="F1298" s="329" t="s">
        <v>750</v>
      </c>
      <c r="G1298" s="329" t="s">
        <v>468</v>
      </c>
      <c r="H1298" s="329" t="s">
        <v>777</v>
      </c>
      <c r="I1298" s="329" t="s">
        <v>883</v>
      </c>
      <c r="J1298" s="329" t="s">
        <v>874</v>
      </c>
      <c r="K1298" s="329" t="s">
        <v>898</v>
      </c>
      <c r="L1298" s="491">
        <v>0</v>
      </c>
    </row>
    <row r="1299" spans="2:12" ht="102" x14ac:dyDescent="0.35">
      <c r="B1299" s="445" t="s">
        <v>465</v>
      </c>
      <c r="C1299" s="446"/>
      <c r="D1299" s="447"/>
      <c r="E1299" s="445" t="s">
        <v>391</v>
      </c>
      <c r="F1299" s="445" t="s">
        <v>392</v>
      </c>
      <c r="G1299" s="445" t="s">
        <v>772</v>
      </c>
      <c r="H1299" s="445" t="s">
        <v>773</v>
      </c>
      <c r="I1299" s="445" t="s">
        <v>774</v>
      </c>
      <c r="J1299" s="445" t="s">
        <v>394</v>
      </c>
      <c r="K1299" s="445" t="s">
        <v>395</v>
      </c>
      <c r="L1299" s="445" t="s">
        <v>396</v>
      </c>
    </row>
    <row r="1300" spans="2:12" ht="54" x14ac:dyDescent="0.3">
      <c r="B1300" s="326">
        <v>0</v>
      </c>
      <c r="C1300" s="327" t="s">
        <v>12</v>
      </c>
      <c r="D1300" s="327" t="s">
        <v>13</v>
      </c>
      <c r="E1300" s="326" t="s">
        <v>422</v>
      </c>
      <c r="F1300" s="326" t="s">
        <v>423</v>
      </c>
      <c r="G1300" s="326" t="s">
        <v>900</v>
      </c>
      <c r="H1300" s="326" t="s">
        <v>777</v>
      </c>
      <c r="I1300" s="326" t="s">
        <v>777</v>
      </c>
      <c r="J1300" s="326" t="s">
        <v>415</v>
      </c>
      <c r="K1300" s="326" t="s">
        <v>898</v>
      </c>
      <c r="L1300" s="490">
        <v>0.42</v>
      </c>
    </row>
    <row r="1301" spans="2:12" ht="36" x14ac:dyDescent="0.3">
      <c r="B1301" s="329">
        <v>306724</v>
      </c>
      <c r="C1301" s="330" t="str">
        <f>_xlfn.XLOOKUP(B1301,PLANEAMIENTO!A:A,PLANEAMIENTO!C:C)</f>
        <v>ENROLLADOR DE CABLES</v>
      </c>
      <c r="D1301" s="331" t="str">
        <f>_xlfn.XLOOKUP(B1301,PLANEAMIENTO!A:A,PLANEAMIENTO!D:D)</f>
        <v>CWS</v>
      </c>
      <c r="E1301" s="329" t="s">
        <v>876</v>
      </c>
      <c r="F1301" s="329" t="s">
        <v>423</v>
      </c>
      <c r="G1301" s="329" t="s">
        <v>500</v>
      </c>
      <c r="H1301" s="329" t="s">
        <v>777</v>
      </c>
      <c r="I1301" s="329" t="s">
        <v>877</v>
      </c>
      <c r="J1301" s="329" t="s">
        <v>782</v>
      </c>
      <c r="K1301" s="329" t="s">
        <v>898</v>
      </c>
      <c r="L1301" s="491">
        <v>0.55000000000000004</v>
      </c>
    </row>
    <row r="1302" spans="2:12" ht="102" x14ac:dyDescent="0.35">
      <c r="B1302" s="445" t="s">
        <v>465</v>
      </c>
      <c r="C1302" s="446"/>
      <c r="D1302" s="447"/>
      <c r="E1302" s="445" t="s">
        <v>391</v>
      </c>
      <c r="F1302" s="445" t="s">
        <v>392</v>
      </c>
      <c r="G1302" s="445" t="s">
        <v>772</v>
      </c>
      <c r="H1302" s="445" t="s">
        <v>773</v>
      </c>
      <c r="I1302" s="445" t="s">
        <v>774</v>
      </c>
      <c r="J1302" s="445" t="s">
        <v>394</v>
      </c>
      <c r="K1302" s="445" t="s">
        <v>395</v>
      </c>
      <c r="L1302" s="445" t="s">
        <v>396</v>
      </c>
    </row>
    <row r="1303" spans="2:12" ht="72" x14ac:dyDescent="0.3">
      <c r="B1303" s="326">
        <v>0</v>
      </c>
      <c r="C1303" s="327" t="s">
        <v>12</v>
      </c>
      <c r="D1303" s="327" t="s">
        <v>13</v>
      </c>
      <c r="E1303" s="326" t="s">
        <v>485</v>
      </c>
      <c r="F1303" s="326" t="s">
        <v>486</v>
      </c>
      <c r="G1303" s="326" t="s">
        <v>859</v>
      </c>
      <c r="H1303" s="326" t="s">
        <v>777</v>
      </c>
      <c r="I1303" s="326" t="s">
        <v>777</v>
      </c>
      <c r="J1303" s="326" t="s">
        <v>629</v>
      </c>
      <c r="K1303" s="326" t="s">
        <v>881</v>
      </c>
      <c r="L1303" s="490">
        <v>0.19</v>
      </c>
    </row>
    <row r="1304" spans="2:12" ht="36" x14ac:dyDescent="0.3">
      <c r="B1304" s="329">
        <v>326225</v>
      </c>
      <c r="C1304" s="330" t="str">
        <f>_xlfn.XLOOKUP(B1304,PLANEAMIENTO!A:A,PLANEAMIENTO!C:C)</f>
        <v>CILINDRO DE DIRECCION</v>
      </c>
      <c r="D1304" s="331" t="str">
        <f>_xlfn.XLOOKUP(B1304,PLANEAMIENTO!A:A,PLANEAMIENTO!D:D)</f>
        <v>930E-4SE</v>
      </c>
      <c r="E1304" s="329" t="s">
        <v>612</v>
      </c>
      <c r="F1304" s="329" t="s">
        <v>486</v>
      </c>
      <c r="G1304" s="329" t="s">
        <v>522</v>
      </c>
      <c r="H1304" s="329" t="s">
        <v>777</v>
      </c>
      <c r="I1304" s="329" t="s">
        <v>818</v>
      </c>
      <c r="J1304" s="329" t="s">
        <v>874</v>
      </c>
      <c r="K1304" s="329" t="s">
        <v>874</v>
      </c>
      <c r="L1304" s="491">
        <v>0</v>
      </c>
    </row>
    <row r="1305" spans="2:12" ht="36" x14ac:dyDescent="0.3">
      <c r="B1305" s="329">
        <v>317125</v>
      </c>
      <c r="C1305" s="330" t="str">
        <f>_xlfn.XLOOKUP(B1305,PLANEAMIENTO!A:A,PLANEAMIENTO!C:C)</f>
        <v>CILINDRO DE SUSPENSION POSTERIOR</v>
      </c>
      <c r="D1305" s="331" t="str">
        <f>_xlfn.XLOOKUP(B1305,PLANEAMIENTO!A:A,PLANEAMIENTO!D:D)</f>
        <v>830E</v>
      </c>
      <c r="E1305" s="329" t="s">
        <v>488</v>
      </c>
      <c r="F1305" s="329" t="s">
        <v>486</v>
      </c>
      <c r="G1305" s="329" t="s">
        <v>435</v>
      </c>
      <c r="H1305" s="329" t="s">
        <v>777</v>
      </c>
      <c r="I1305" s="329" t="s">
        <v>786</v>
      </c>
      <c r="J1305" s="329" t="s">
        <v>874</v>
      </c>
      <c r="K1305" s="329" t="s">
        <v>874</v>
      </c>
      <c r="L1305" s="491">
        <v>0</v>
      </c>
    </row>
    <row r="1306" spans="2:12" ht="102" x14ac:dyDescent="0.35">
      <c r="B1306" s="445" t="s">
        <v>465</v>
      </c>
      <c r="C1306" s="446"/>
      <c r="D1306" s="447"/>
      <c r="E1306" s="445" t="s">
        <v>391</v>
      </c>
      <c r="F1306" s="445" t="s">
        <v>392</v>
      </c>
      <c r="G1306" s="445" t="s">
        <v>772</v>
      </c>
      <c r="H1306" s="445" t="s">
        <v>773</v>
      </c>
      <c r="I1306" s="445" t="s">
        <v>774</v>
      </c>
      <c r="J1306" s="445" t="s">
        <v>394</v>
      </c>
      <c r="K1306" s="445" t="s">
        <v>395</v>
      </c>
      <c r="L1306" s="445" t="s">
        <v>396</v>
      </c>
    </row>
    <row r="1307" spans="2:12" ht="72" x14ac:dyDescent="0.3">
      <c r="B1307" s="326">
        <v>0</v>
      </c>
      <c r="C1307" s="327" t="s">
        <v>12</v>
      </c>
      <c r="D1307" s="327" t="s">
        <v>13</v>
      </c>
      <c r="E1307" s="326" t="s">
        <v>860</v>
      </c>
      <c r="F1307" s="326" t="s">
        <v>413</v>
      </c>
      <c r="G1307" s="326" t="s">
        <v>794</v>
      </c>
      <c r="H1307" s="326" t="s">
        <v>777</v>
      </c>
      <c r="I1307" s="326" t="s">
        <v>801</v>
      </c>
      <c r="J1307" s="326" t="s">
        <v>783</v>
      </c>
      <c r="K1307" s="326" t="s">
        <v>881</v>
      </c>
      <c r="L1307" s="490">
        <v>0.21</v>
      </c>
    </row>
    <row r="1308" spans="2:12" ht="54" x14ac:dyDescent="0.3">
      <c r="B1308" s="329">
        <v>321825</v>
      </c>
      <c r="C1308" s="330" t="str">
        <f>_xlfn.XLOOKUP(B1308,PLANEAMIENTO!A:A,PLANEAMIENTO!C:C)</f>
        <v>CILINDRO DE INCLINACION DE BULLDOZER</v>
      </c>
      <c r="D1308" s="331" t="str">
        <f>_xlfn.XLOOKUP(B1308,PLANEAMIENTO!A:A,PLANEAMIENTO!D:D)</f>
        <v>D475</v>
      </c>
      <c r="E1308" s="329" t="s">
        <v>901</v>
      </c>
      <c r="F1308" s="329" t="s">
        <v>413</v>
      </c>
      <c r="G1308" s="329" t="s">
        <v>403</v>
      </c>
      <c r="H1308" s="329" t="s">
        <v>777</v>
      </c>
      <c r="I1308" s="329" t="s">
        <v>820</v>
      </c>
      <c r="J1308" s="329" t="s">
        <v>874</v>
      </c>
      <c r="K1308" s="329" t="s">
        <v>874</v>
      </c>
      <c r="L1308" s="491">
        <v>0</v>
      </c>
    </row>
    <row r="1309" spans="2:12" ht="54" x14ac:dyDescent="0.3">
      <c r="B1309" s="329">
        <v>320225</v>
      </c>
      <c r="C1309" s="330" t="str">
        <f>_xlfn.XLOOKUP(B1309,PLANEAMIENTO!A:A,PLANEAMIENTO!C:C)</f>
        <v>CILINDRO DE INCLINACION DE BULLDOZER</v>
      </c>
      <c r="D1309" s="331" t="str">
        <f>_xlfn.XLOOKUP(B1309,PLANEAMIENTO!A:A,PLANEAMIENTO!D:D)</f>
        <v>844H</v>
      </c>
      <c r="E1309" s="329" t="s">
        <v>901</v>
      </c>
      <c r="F1309" s="329" t="s">
        <v>413</v>
      </c>
      <c r="G1309" s="329" t="s">
        <v>403</v>
      </c>
      <c r="H1309" s="329" t="s">
        <v>777</v>
      </c>
      <c r="I1309" s="329" t="s">
        <v>820</v>
      </c>
      <c r="J1309" s="329" t="s">
        <v>874</v>
      </c>
      <c r="K1309" s="329" t="s">
        <v>874</v>
      </c>
      <c r="L1309" s="491">
        <v>0</v>
      </c>
    </row>
    <row r="1310" spans="2:12" ht="102" x14ac:dyDescent="0.35">
      <c r="B1310" s="445" t="s">
        <v>465</v>
      </c>
      <c r="C1310" s="446"/>
      <c r="D1310" s="447"/>
      <c r="E1310" s="445" t="s">
        <v>391</v>
      </c>
      <c r="F1310" s="445" t="s">
        <v>392</v>
      </c>
      <c r="G1310" s="445" t="s">
        <v>772</v>
      </c>
      <c r="H1310" s="445" t="s">
        <v>773</v>
      </c>
      <c r="I1310" s="445" t="s">
        <v>774</v>
      </c>
      <c r="J1310" s="445" t="s">
        <v>394</v>
      </c>
      <c r="K1310" s="445" t="s">
        <v>395</v>
      </c>
      <c r="L1310" s="445" t="s">
        <v>396</v>
      </c>
    </row>
    <row r="1311" spans="2:12" ht="72" x14ac:dyDescent="0.3">
      <c r="B1311" s="326">
        <v>0</v>
      </c>
      <c r="C1311" s="327" t="s">
        <v>12</v>
      </c>
      <c r="D1311" s="327" t="s">
        <v>13</v>
      </c>
      <c r="E1311" s="326" t="s">
        <v>428</v>
      </c>
      <c r="F1311" s="326" t="s">
        <v>432</v>
      </c>
      <c r="G1311" s="326" t="s">
        <v>902</v>
      </c>
      <c r="H1311" s="326" t="s">
        <v>777</v>
      </c>
      <c r="I1311" s="326" t="s">
        <v>777</v>
      </c>
      <c r="J1311" s="326" t="s">
        <v>641</v>
      </c>
      <c r="K1311" s="326" t="s">
        <v>785</v>
      </c>
      <c r="L1311" s="490">
        <v>0.35</v>
      </c>
    </row>
    <row r="1312" spans="2:12" ht="54" x14ac:dyDescent="0.3">
      <c r="B1312" s="329">
        <v>317825</v>
      </c>
      <c r="C1312" s="330" t="str">
        <f>_xlfn.XLOOKUP(B1312,PLANEAMIENTO!A:A,PLANEAMIENTO!C:C)</f>
        <v>CILINDRO DE INCLINACION DE BULLDOZER</v>
      </c>
      <c r="D1312" s="331" t="str">
        <f>_xlfn.XLOOKUP(B1312,PLANEAMIENTO!A:A,PLANEAMIENTO!D:D)</f>
        <v>D475</v>
      </c>
      <c r="E1312" s="329" t="s">
        <v>903</v>
      </c>
      <c r="F1312" s="329" t="s">
        <v>432</v>
      </c>
      <c r="G1312" s="329" t="s">
        <v>426</v>
      </c>
      <c r="H1312" s="329" t="s">
        <v>777</v>
      </c>
      <c r="I1312" s="329" t="s">
        <v>796</v>
      </c>
      <c r="J1312" s="329" t="s">
        <v>874</v>
      </c>
      <c r="K1312" s="329" t="s">
        <v>874</v>
      </c>
      <c r="L1312" s="491">
        <v>0</v>
      </c>
    </row>
    <row r="1313" spans="2:12" ht="54" x14ac:dyDescent="0.3">
      <c r="B1313" s="329">
        <v>317825</v>
      </c>
      <c r="C1313" s="330" t="str">
        <f>_xlfn.XLOOKUP(B1313,PLANEAMIENTO!A:A,PLANEAMIENTO!C:C)</f>
        <v>CILINDRO DE INCLINACION DE BULLDOZER</v>
      </c>
      <c r="D1313" s="331" t="str">
        <f>_xlfn.XLOOKUP(B1313,PLANEAMIENTO!A:A,PLANEAMIENTO!D:D)</f>
        <v>D475</v>
      </c>
      <c r="E1313" s="329" t="s">
        <v>904</v>
      </c>
      <c r="F1313" s="329" t="s">
        <v>432</v>
      </c>
      <c r="G1313" s="329" t="s">
        <v>479</v>
      </c>
      <c r="H1313" s="329" t="s">
        <v>777</v>
      </c>
      <c r="I1313" s="329" t="s">
        <v>804</v>
      </c>
      <c r="J1313" s="329" t="s">
        <v>874</v>
      </c>
      <c r="K1313" s="329" t="s">
        <v>874</v>
      </c>
      <c r="L1313" s="491">
        <v>0</v>
      </c>
    </row>
    <row r="1314" spans="2:12" ht="54" x14ac:dyDescent="0.3">
      <c r="B1314" s="329">
        <v>317825</v>
      </c>
      <c r="C1314" s="330" t="str">
        <f>_xlfn.XLOOKUP(B1314,PLANEAMIENTO!A:A,PLANEAMIENTO!C:C)</f>
        <v>CILINDRO DE INCLINACION DE BULLDOZER</v>
      </c>
      <c r="D1314" s="331" t="str">
        <f>_xlfn.XLOOKUP(B1314,PLANEAMIENTO!A:A,PLANEAMIENTO!D:D)</f>
        <v>D475</v>
      </c>
      <c r="E1314" s="329" t="s">
        <v>905</v>
      </c>
      <c r="F1314" s="329" t="s">
        <v>432</v>
      </c>
      <c r="G1314" s="329" t="s">
        <v>406</v>
      </c>
      <c r="H1314" s="329" t="s">
        <v>777</v>
      </c>
      <c r="I1314" s="329" t="s">
        <v>827</v>
      </c>
      <c r="J1314" s="329" t="s">
        <v>874</v>
      </c>
      <c r="K1314" s="329" t="s">
        <v>874</v>
      </c>
      <c r="L1314" s="491">
        <v>0</v>
      </c>
    </row>
    <row r="1315" spans="2:12" ht="36" x14ac:dyDescent="0.3">
      <c r="B1315" s="329">
        <v>316525</v>
      </c>
      <c r="C1315" s="330" t="str">
        <f>_xlfn.XLOOKUP(B1315,PLANEAMIENTO!A:A,PLANEAMIENTO!C:C)</f>
        <v>CILINDRO DE LEVANTE DE RIPPER</v>
      </c>
      <c r="D1315" s="331" t="str">
        <f>_xlfn.XLOOKUP(B1315,PLANEAMIENTO!A:A,PLANEAMIENTO!D:D)</f>
        <v>D11</v>
      </c>
      <c r="E1315" s="329" t="s">
        <v>888</v>
      </c>
      <c r="F1315" s="329" t="s">
        <v>432</v>
      </c>
      <c r="G1315" s="329" t="s">
        <v>407</v>
      </c>
      <c r="H1315" s="329" t="s">
        <v>777</v>
      </c>
      <c r="I1315" s="329" t="s">
        <v>856</v>
      </c>
      <c r="J1315" s="329" t="s">
        <v>874</v>
      </c>
      <c r="K1315" s="329" t="s">
        <v>898</v>
      </c>
      <c r="L1315" s="491">
        <v>0</v>
      </c>
    </row>
    <row r="1316" spans="2:12" ht="102" x14ac:dyDescent="0.35">
      <c r="B1316" s="445" t="s">
        <v>465</v>
      </c>
      <c r="C1316" s="446"/>
      <c r="D1316" s="447"/>
      <c r="E1316" s="445" t="s">
        <v>391</v>
      </c>
      <c r="F1316" s="445" t="s">
        <v>392</v>
      </c>
      <c r="G1316" s="445" t="s">
        <v>772</v>
      </c>
      <c r="H1316" s="445" t="s">
        <v>773</v>
      </c>
      <c r="I1316" s="445" t="s">
        <v>774</v>
      </c>
      <c r="J1316" s="445" t="s">
        <v>394</v>
      </c>
      <c r="K1316" s="445" t="s">
        <v>395</v>
      </c>
      <c r="L1316" s="445" t="s">
        <v>396</v>
      </c>
    </row>
    <row r="1317" spans="2:12" ht="36" x14ac:dyDescent="0.3">
      <c r="B1317" s="326">
        <v>0</v>
      </c>
      <c r="C1317" s="327" t="s">
        <v>12</v>
      </c>
      <c r="D1317" s="327" t="s">
        <v>13</v>
      </c>
      <c r="E1317" s="326" t="s">
        <v>814</v>
      </c>
      <c r="F1317" s="326" t="s">
        <v>815</v>
      </c>
      <c r="G1317" s="326" t="s">
        <v>458</v>
      </c>
      <c r="H1317" s="326" t="s">
        <v>777</v>
      </c>
      <c r="I1317" s="326" t="s">
        <v>807</v>
      </c>
      <c r="J1317" s="326" t="s">
        <v>783</v>
      </c>
      <c r="K1317" s="326" t="s">
        <v>799</v>
      </c>
      <c r="L1317" s="490">
        <v>0</v>
      </c>
    </row>
    <row r="1318" spans="2:12" ht="54" x14ac:dyDescent="0.3">
      <c r="B1318" s="329">
        <v>320225</v>
      </c>
      <c r="C1318" s="330" t="str">
        <f>_xlfn.XLOOKUP(B1318,PLANEAMIENTO!A:A,PLANEAMIENTO!C:C)</f>
        <v>CILINDRO DE INCLINACION DE BULLDOZER</v>
      </c>
      <c r="D1318" s="331" t="str">
        <f>_xlfn.XLOOKUP(B1318,PLANEAMIENTO!A:A,PLANEAMIENTO!D:D)</f>
        <v>844H</v>
      </c>
      <c r="E1318" s="329" t="s">
        <v>906</v>
      </c>
      <c r="F1318" s="329" t="s">
        <v>817</v>
      </c>
      <c r="G1318" s="329" t="s">
        <v>471</v>
      </c>
      <c r="H1318" s="329" t="s">
        <v>777</v>
      </c>
      <c r="I1318" s="329" t="s">
        <v>831</v>
      </c>
      <c r="J1318" s="329" t="s">
        <v>778</v>
      </c>
      <c r="K1318" s="329" t="s">
        <v>874</v>
      </c>
      <c r="L1318" s="491">
        <v>0.65</v>
      </c>
    </row>
    <row r="1319" spans="2:12" ht="36" x14ac:dyDescent="0.3">
      <c r="B1319" s="329">
        <v>318925</v>
      </c>
      <c r="C1319" s="330" t="str">
        <f>_xlfn.XLOOKUP(B1319,PLANEAMIENTO!A:A,PLANEAMIENTO!C:C)</f>
        <v>CILINDRO DE DIRECCION</v>
      </c>
      <c r="D1319" s="331" t="str">
        <f>_xlfn.XLOOKUP(B1319,PLANEAMIENTO!A:A,PLANEAMIENTO!D:D)</f>
        <v>797F</v>
      </c>
      <c r="E1319" s="329" t="s">
        <v>907</v>
      </c>
      <c r="F1319" s="329" t="s">
        <v>817</v>
      </c>
      <c r="G1319" s="329" t="s">
        <v>406</v>
      </c>
      <c r="H1319" s="329" t="s">
        <v>777</v>
      </c>
      <c r="I1319" s="329" t="s">
        <v>827</v>
      </c>
      <c r="J1319" s="329" t="s">
        <v>874</v>
      </c>
      <c r="K1319" s="329" t="s">
        <v>874</v>
      </c>
      <c r="L1319" s="491">
        <v>0</v>
      </c>
    </row>
    <row r="1320" spans="2:12" ht="54" x14ac:dyDescent="0.3">
      <c r="B1320" s="329">
        <v>319225</v>
      </c>
      <c r="C1320" s="330" t="str">
        <f>_xlfn.XLOOKUP(B1320,PLANEAMIENTO!A:A,PLANEAMIENTO!C:C)</f>
        <v>CILINDRO DE INCLINACION DE BULLDOZER</v>
      </c>
      <c r="D1320" s="331" t="str">
        <f>_xlfn.XLOOKUP(B1320,PLANEAMIENTO!A:A,PLANEAMIENTO!D:D)</f>
        <v>844K</v>
      </c>
      <c r="E1320" s="329" t="s">
        <v>908</v>
      </c>
      <c r="F1320" s="329" t="s">
        <v>817</v>
      </c>
      <c r="G1320" s="329" t="s">
        <v>403</v>
      </c>
      <c r="H1320" s="329" t="s">
        <v>777</v>
      </c>
      <c r="I1320" s="329" t="s">
        <v>820</v>
      </c>
      <c r="J1320" s="329" t="s">
        <v>874</v>
      </c>
      <c r="K1320" s="329" t="s">
        <v>874</v>
      </c>
      <c r="L1320" s="491">
        <v>0</v>
      </c>
    </row>
    <row r="1321" spans="2:12" ht="102" x14ac:dyDescent="0.35">
      <c r="B1321" s="445" t="s">
        <v>465</v>
      </c>
      <c r="C1321" s="446"/>
      <c r="D1321" s="447"/>
      <c r="E1321" s="445" t="s">
        <v>391</v>
      </c>
      <c r="F1321" s="445" t="s">
        <v>392</v>
      </c>
      <c r="G1321" s="445" t="s">
        <v>772</v>
      </c>
      <c r="H1321" s="445" t="s">
        <v>773</v>
      </c>
      <c r="I1321" s="445" t="s">
        <v>774</v>
      </c>
      <c r="J1321" s="445" t="s">
        <v>394</v>
      </c>
      <c r="K1321" s="445" t="s">
        <v>395</v>
      </c>
      <c r="L1321" s="445" t="s">
        <v>396</v>
      </c>
    </row>
    <row r="1322" spans="2:12" ht="54" x14ac:dyDescent="0.3">
      <c r="B1322" s="326">
        <v>0</v>
      </c>
      <c r="C1322" s="327" t="s">
        <v>12</v>
      </c>
      <c r="D1322" s="327" t="s">
        <v>13</v>
      </c>
      <c r="E1322" s="326" t="s">
        <v>45</v>
      </c>
      <c r="F1322" s="488"/>
      <c r="G1322" s="326" t="s">
        <v>891</v>
      </c>
      <c r="H1322" s="326" t="s">
        <v>777</v>
      </c>
      <c r="I1322" s="326" t="s">
        <v>892</v>
      </c>
      <c r="J1322" s="326" t="s">
        <v>783</v>
      </c>
      <c r="K1322" s="326" t="s">
        <v>874</v>
      </c>
      <c r="L1322" s="490">
        <v>0</v>
      </c>
    </row>
    <row r="1323" spans="2:12" ht="36" x14ac:dyDescent="0.3">
      <c r="B1323" s="329">
        <v>315025</v>
      </c>
      <c r="C1323" s="330" t="str">
        <f>_xlfn.XLOOKUP(B1323,PLANEAMIENTO!A:A,PLANEAMIENTO!C:C)</f>
        <v>CONJUNTO DE SISTEMA DE GARRA</v>
      </c>
      <c r="D1323" s="331" t="str">
        <f>_xlfn.XLOOKUP(B1323,PLANEAMIENTO!A:A,PLANEAMIENTO!D:D)</f>
        <v>988K</v>
      </c>
      <c r="E1323" s="329" t="s">
        <v>909</v>
      </c>
      <c r="F1323" s="329" t="s">
        <v>545</v>
      </c>
      <c r="G1323" s="329" t="s">
        <v>403</v>
      </c>
      <c r="H1323" s="329" t="s">
        <v>777</v>
      </c>
      <c r="I1323" s="329" t="s">
        <v>820</v>
      </c>
      <c r="J1323" s="329" t="s">
        <v>874</v>
      </c>
      <c r="K1323" s="329" t="s">
        <v>874</v>
      </c>
      <c r="L1323" s="491">
        <v>0</v>
      </c>
    </row>
    <row r="1324" spans="2:12" ht="54" x14ac:dyDescent="0.3">
      <c r="B1324" s="329">
        <v>315625</v>
      </c>
      <c r="C1324" s="330" t="str">
        <f>_xlfn.XLOOKUP(B1324,PLANEAMIENTO!A:A,PLANEAMIENTO!C:C)</f>
        <v>CILINDRO DE INCLINACION DE BULLDOZER</v>
      </c>
      <c r="D1324" s="331" t="str">
        <f>_xlfn.XLOOKUP(B1324,PLANEAMIENTO!A:A,PLANEAMIENTO!D:D)</f>
        <v>D11T</v>
      </c>
      <c r="E1324" s="329" t="s">
        <v>910</v>
      </c>
      <c r="F1324" s="329" t="s">
        <v>545</v>
      </c>
      <c r="G1324" s="329" t="s">
        <v>403</v>
      </c>
      <c r="H1324" s="329" t="s">
        <v>777</v>
      </c>
      <c r="I1324" s="329" t="s">
        <v>820</v>
      </c>
      <c r="J1324" s="329" t="s">
        <v>874</v>
      </c>
      <c r="K1324" s="329" t="s">
        <v>874</v>
      </c>
      <c r="L1324" s="491">
        <v>0</v>
      </c>
    </row>
    <row r="1325" spans="2:12" ht="36" x14ac:dyDescent="0.3">
      <c r="B1325" s="329">
        <v>322825</v>
      </c>
      <c r="C1325" s="330" t="str">
        <f>_xlfn.XLOOKUP(B1325,PLANEAMIENTO!A:A,PLANEAMIENTO!C:C)</f>
        <v>CILINDRO DE BLADELIFT</v>
      </c>
      <c r="D1325" s="331" t="str">
        <f>_xlfn.XLOOKUP(B1325,PLANEAMIENTO!A:A,PLANEAMIENTO!D:D)</f>
        <v>24M</v>
      </c>
      <c r="E1325" s="329" t="s">
        <v>911</v>
      </c>
      <c r="F1325" s="329" t="s">
        <v>824</v>
      </c>
      <c r="G1325" s="329" t="s">
        <v>403</v>
      </c>
      <c r="H1325" s="329" t="s">
        <v>777</v>
      </c>
      <c r="I1325" s="329" t="s">
        <v>820</v>
      </c>
      <c r="J1325" s="329" t="s">
        <v>874</v>
      </c>
      <c r="K1325" s="329" t="s">
        <v>874</v>
      </c>
      <c r="L1325" s="491">
        <v>0</v>
      </c>
    </row>
    <row r="1326" spans="2:12" ht="36" x14ac:dyDescent="0.3">
      <c r="B1326" s="329">
        <v>318625</v>
      </c>
      <c r="C1326" s="330" t="str">
        <f>_xlfn.XLOOKUP(B1326,PLANEAMIENTO!A:A,PLANEAMIENTO!C:C)</f>
        <v>CILINDRO DE VOLTEO DE BUCKET</v>
      </c>
      <c r="D1326" s="331" t="str">
        <f>_xlfn.XLOOKUP(B1326,PLANEAMIENTO!A:A,PLANEAMIENTO!D:D)</f>
        <v>PC1250</v>
      </c>
      <c r="E1326" s="329" t="s">
        <v>912</v>
      </c>
      <c r="F1326" s="329" t="s">
        <v>824</v>
      </c>
      <c r="G1326" s="329" t="s">
        <v>403</v>
      </c>
      <c r="H1326" s="329" t="s">
        <v>777</v>
      </c>
      <c r="I1326" s="329" t="s">
        <v>820</v>
      </c>
      <c r="J1326" s="329" t="s">
        <v>874</v>
      </c>
      <c r="K1326" s="329" t="s">
        <v>874</v>
      </c>
      <c r="L1326" s="491">
        <v>0</v>
      </c>
    </row>
    <row r="1333" spans="2:12" ht="102" x14ac:dyDescent="0.35">
      <c r="B1333" s="445" t="s">
        <v>465</v>
      </c>
      <c r="C1333" s="446"/>
      <c r="D1333" s="447"/>
      <c r="E1333" s="445" t="s">
        <v>391</v>
      </c>
      <c r="F1333" s="445" t="s">
        <v>392</v>
      </c>
      <c r="G1333" s="445" t="s">
        <v>772</v>
      </c>
      <c r="H1333" s="445" t="s">
        <v>773</v>
      </c>
      <c r="I1333" s="445" t="s">
        <v>774</v>
      </c>
      <c r="J1333" s="445" t="s">
        <v>394</v>
      </c>
      <c r="K1333" s="445" t="s">
        <v>395</v>
      </c>
      <c r="L1333" s="168" t="s">
        <v>396</v>
      </c>
    </row>
    <row r="1334" spans="2:12" ht="72" x14ac:dyDescent="0.3">
      <c r="B1334" s="326">
        <v>0</v>
      </c>
      <c r="C1334" s="327" t="s">
        <v>12</v>
      </c>
      <c r="D1334" s="327" t="s">
        <v>13</v>
      </c>
      <c r="E1334" s="326" t="s">
        <v>397</v>
      </c>
      <c r="F1334" s="326" t="s">
        <v>398</v>
      </c>
      <c r="G1334" s="326" t="s">
        <v>913</v>
      </c>
      <c r="H1334" s="326" t="s">
        <v>776</v>
      </c>
      <c r="I1334" s="326" t="s">
        <v>777</v>
      </c>
      <c r="J1334" s="326" t="s">
        <v>783</v>
      </c>
      <c r="K1334" s="326" t="s">
        <v>783</v>
      </c>
      <c r="L1334" s="171">
        <v>0.96</v>
      </c>
    </row>
    <row r="1335" spans="2:12" ht="36" x14ac:dyDescent="0.3">
      <c r="B1335" s="329">
        <v>318625</v>
      </c>
      <c r="C1335" s="330" t="str">
        <f>_xlfn.XLOOKUP(B1335,PLANEAMIENTO!A:A,PLANEAMIENTO!C:C)</f>
        <v>CILINDRO DE VOLTEO DE BUCKET</v>
      </c>
      <c r="D1335" s="331" t="str">
        <f>_xlfn.XLOOKUP(B1335,PLANEAMIENTO!A:A,PLANEAMIENTO!D:D)</f>
        <v>PC1250</v>
      </c>
      <c r="E1335" s="329" t="s">
        <v>914</v>
      </c>
      <c r="F1335" s="329" t="s">
        <v>398</v>
      </c>
      <c r="G1335" s="329" t="s">
        <v>495</v>
      </c>
      <c r="H1335" s="329" t="s">
        <v>777</v>
      </c>
      <c r="I1335" s="329" t="s">
        <v>897</v>
      </c>
      <c r="J1335" s="329" t="s">
        <v>778</v>
      </c>
      <c r="K1335" s="329" t="s">
        <v>874</v>
      </c>
      <c r="L1335" s="174">
        <v>0.7</v>
      </c>
    </row>
    <row r="1336" spans="2:12" ht="36" x14ac:dyDescent="0.3">
      <c r="B1336" s="329">
        <v>317125</v>
      </c>
      <c r="C1336" s="330" t="str">
        <f>_xlfn.XLOOKUP(B1336,PLANEAMIENTO!A:A,PLANEAMIENTO!C:C)</f>
        <v>CILINDRO DE SUSPENSION POSTERIOR</v>
      </c>
      <c r="D1336" s="331" t="str">
        <f>_xlfn.XLOOKUP(B1336,PLANEAMIENTO!A:A,PLANEAMIENTO!D:D)</f>
        <v>830E</v>
      </c>
      <c r="E1336" s="329" t="s">
        <v>915</v>
      </c>
      <c r="F1336" s="329" t="s">
        <v>398</v>
      </c>
      <c r="G1336" s="329" t="s">
        <v>493</v>
      </c>
      <c r="H1336" s="329" t="s">
        <v>777</v>
      </c>
      <c r="I1336" s="329" t="s">
        <v>812</v>
      </c>
      <c r="J1336" s="329" t="s">
        <v>874</v>
      </c>
      <c r="K1336" s="329" t="s">
        <v>898</v>
      </c>
      <c r="L1336" s="174">
        <v>0</v>
      </c>
    </row>
    <row r="1337" spans="2:12" ht="36" x14ac:dyDescent="0.3">
      <c r="B1337" s="329">
        <v>323825</v>
      </c>
      <c r="C1337" s="330" t="str">
        <f>_xlfn.XLOOKUP(B1337,PLANEAMIENTO!A:A,PLANEAMIENTO!C:C)</f>
        <v>CILINDRO DE LEVANTE DE BULLDOZER</v>
      </c>
      <c r="D1337" s="331" t="str">
        <f>_xlfn.XLOOKUP(B1337,PLANEAMIENTO!A:A,PLANEAMIENTO!D:D)</f>
        <v>844H</v>
      </c>
      <c r="E1337" s="329" t="s">
        <v>409</v>
      </c>
      <c r="F1337" s="329" t="s">
        <v>398</v>
      </c>
      <c r="G1337" s="329" t="s">
        <v>407</v>
      </c>
      <c r="H1337" s="329" t="s">
        <v>777</v>
      </c>
      <c r="I1337" s="329" t="s">
        <v>856</v>
      </c>
      <c r="J1337" s="329" t="s">
        <v>898</v>
      </c>
      <c r="K1337" s="329" t="s">
        <v>898</v>
      </c>
      <c r="L1337" s="174">
        <v>0</v>
      </c>
    </row>
    <row r="1338" spans="2:12" ht="102" x14ac:dyDescent="0.35">
      <c r="B1338" s="445" t="s">
        <v>465</v>
      </c>
      <c r="C1338" s="446"/>
      <c r="D1338" s="447"/>
      <c r="E1338" s="445" t="s">
        <v>391</v>
      </c>
      <c r="F1338" s="445" t="s">
        <v>392</v>
      </c>
      <c r="G1338" s="445" t="s">
        <v>772</v>
      </c>
      <c r="H1338" s="445" t="s">
        <v>773</v>
      </c>
      <c r="I1338" s="445" t="s">
        <v>774</v>
      </c>
      <c r="J1338" s="445" t="s">
        <v>394</v>
      </c>
      <c r="K1338" s="445" t="s">
        <v>395</v>
      </c>
      <c r="L1338" s="168" t="s">
        <v>396</v>
      </c>
    </row>
    <row r="1339" spans="2:12" ht="72" x14ac:dyDescent="0.3">
      <c r="B1339" s="326">
        <v>0</v>
      </c>
      <c r="C1339" s="327" t="s">
        <v>12</v>
      </c>
      <c r="D1339" s="327" t="s">
        <v>13</v>
      </c>
      <c r="E1339" s="326" t="s">
        <v>412</v>
      </c>
      <c r="F1339" s="326" t="s">
        <v>413</v>
      </c>
      <c r="G1339" s="326" t="s">
        <v>916</v>
      </c>
      <c r="H1339" s="326" t="s">
        <v>777</v>
      </c>
      <c r="I1339" s="326" t="s">
        <v>777</v>
      </c>
      <c r="J1339" s="326" t="s">
        <v>415</v>
      </c>
      <c r="K1339" s="326" t="s">
        <v>828</v>
      </c>
      <c r="L1339" s="171">
        <v>0.39</v>
      </c>
    </row>
    <row r="1340" spans="2:12" ht="36" x14ac:dyDescent="0.3">
      <c r="B1340" s="329">
        <v>3067242</v>
      </c>
      <c r="C1340" s="330" t="s">
        <v>206</v>
      </c>
      <c r="D1340" s="331" t="s">
        <v>207</v>
      </c>
      <c r="E1340" s="329" t="s">
        <v>917</v>
      </c>
      <c r="F1340" s="329" t="s">
        <v>750</v>
      </c>
      <c r="G1340" s="329" t="s">
        <v>468</v>
      </c>
      <c r="H1340" s="329" t="s">
        <v>777</v>
      </c>
      <c r="I1340" s="329" t="s">
        <v>883</v>
      </c>
      <c r="J1340" s="329" t="s">
        <v>874</v>
      </c>
      <c r="K1340" s="329" t="s">
        <v>898</v>
      </c>
      <c r="L1340" s="174">
        <v>0</v>
      </c>
    </row>
    <row r="1341" spans="2:12" ht="54" x14ac:dyDescent="0.3">
      <c r="B1341" s="329">
        <v>317825</v>
      </c>
      <c r="C1341" s="330" t="str">
        <f>_xlfn.XLOOKUP(B1341,PLANEAMIENTO!A:A,PLANEAMIENTO!C:C)</f>
        <v>CILINDRO DE INCLINACION DE BULLDOZER</v>
      </c>
      <c r="D1341" s="331" t="str">
        <f>_xlfn.XLOOKUP(B1341,PLANEAMIENTO!A:A,PLANEAMIENTO!D:D)</f>
        <v>D475</v>
      </c>
      <c r="E1341" s="329" t="s">
        <v>832</v>
      </c>
      <c r="F1341" s="329" t="s">
        <v>750</v>
      </c>
      <c r="G1341" s="329" t="s">
        <v>403</v>
      </c>
      <c r="H1341" s="329" t="s">
        <v>777</v>
      </c>
      <c r="I1341" s="329" t="s">
        <v>820</v>
      </c>
      <c r="J1341" s="329" t="s">
        <v>898</v>
      </c>
      <c r="K1341" s="329" t="s">
        <v>898</v>
      </c>
      <c r="L1341" s="174">
        <v>0</v>
      </c>
    </row>
    <row r="1342" spans="2:12" ht="36" x14ac:dyDescent="0.3">
      <c r="B1342" s="329">
        <v>324425</v>
      </c>
      <c r="C1342" s="330" t="str">
        <f>_xlfn.XLOOKUP(B1342,PLANEAMIENTO!A:A,PLANEAMIENTO!C:C)</f>
        <v>CILINDRO DE DIRECCION</v>
      </c>
      <c r="D1342" s="331" t="str">
        <f>_xlfn.XLOOKUP(B1342,PLANEAMIENTO!A:A,PLANEAMIENTO!D:D)</f>
        <v>24M</v>
      </c>
      <c r="E1342" s="329" t="s">
        <v>409</v>
      </c>
      <c r="F1342" s="329" t="s">
        <v>750</v>
      </c>
      <c r="G1342" s="329" t="s">
        <v>426</v>
      </c>
      <c r="H1342" s="329" t="s">
        <v>777</v>
      </c>
      <c r="I1342" s="329" t="s">
        <v>796</v>
      </c>
      <c r="J1342" s="329" t="s">
        <v>898</v>
      </c>
      <c r="K1342" s="329" t="s">
        <v>809</v>
      </c>
      <c r="L1342" s="174">
        <v>0</v>
      </c>
    </row>
    <row r="1343" spans="2:12" ht="36" x14ac:dyDescent="0.3">
      <c r="B1343" s="329">
        <v>324525</v>
      </c>
      <c r="C1343" s="330" t="str">
        <f>_xlfn.XLOOKUP(B1343,PLANEAMIENTO!A:A,PLANEAMIENTO!C:C)</f>
        <v>CILINDRO DE DIRECCION</v>
      </c>
      <c r="D1343" s="331">
        <f>_xlfn.XLOOKUP(B1343,PLANEAMIENTO!A:A,PLANEAMIENTO!D:D)</f>
        <v>24</v>
      </c>
      <c r="E1343" s="329" t="s">
        <v>409</v>
      </c>
      <c r="F1343" s="329" t="s">
        <v>750</v>
      </c>
      <c r="G1343" s="329" t="s">
        <v>426</v>
      </c>
      <c r="H1343" s="329" t="s">
        <v>777</v>
      </c>
      <c r="I1343" s="329" t="s">
        <v>796</v>
      </c>
      <c r="J1343" s="329" t="s">
        <v>809</v>
      </c>
      <c r="K1343" s="329" t="s">
        <v>809</v>
      </c>
      <c r="L1343" s="174">
        <v>0</v>
      </c>
    </row>
    <row r="1344" spans="2:12" ht="102" x14ac:dyDescent="0.35">
      <c r="B1344" s="445" t="s">
        <v>465</v>
      </c>
      <c r="C1344" s="446"/>
      <c r="D1344" s="447"/>
      <c r="E1344" s="445" t="s">
        <v>391</v>
      </c>
      <c r="F1344" s="445" t="s">
        <v>392</v>
      </c>
      <c r="G1344" s="445" t="s">
        <v>772</v>
      </c>
      <c r="H1344" s="445" t="s">
        <v>773</v>
      </c>
      <c r="I1344" s="445" t="s">
        <v>774</v>
      </c>
      <c r="J1344" s="445" t="s">
        <v>394</v>
      </c>
      <c r="K1344" s="445" t="s">
        <v>395</v>
      </c>
      <c r="L1344" s="168" t="s">
        <v>396</v>
      </c>
    </row>
    <row r="1345" spans="2:12" ht="54" x14ac:dyDescent="0.3">
      <c r="B1345" s="326">
        <v>0</v>
      </c>
      <c r="C1345" s="327" t="s">
        <v>12</v>
      </c>
      <c r="D1345" s="327" t="s">
        <v>13</v>
      </c>
      <c r="E1345" s="326" t="s">
        <v>422</v>
      </c>
      <c r="F1345" s="326" t="s">
        <v>423</v>
      </c>
      <c r="G1345" s="326" t="s">
        <v>918</v>
      </c>
      <c r="H1345" s="326" t="s">
        <v>777</v>
      </c>
      <c r="I1345" s="326" t="s">
        <v>777</v>
      </c>
      <c r="J1345" s="326" t="s">
        <v>415</v>
      </c>
      <c r="K1345" s="326" t="s">
        <v>809</v>
      </c>
      <c r="L1345" s="171">
        <v>0.42</v>
      </c>
    </row>
    <row r="1346" spans="2:12" ht="36" x14ac:dyDescent="0.3">
      <c r="B1346" s="329">
        <v>324425</v>
      </c>
      <c r="C1346" s="330" t="str">
        <f>_xlfn.XLOOKUP(B1346,PLANEAMIENTO!A:A,PLANEAMIENTO!C:C)</f>
        <v>CILINDRO DE DIRECCION</v>
      </c>
      <c r="D1346" s="331" t="str">
        <f>_xlfn.XLOOKUP(B1346,PLANEAMIENTO!A:A,PLANEAMIENTO!D:D)</f>
        <v>24M</v>
      </c>
      <c r="E1346" s="329" t="s">
        <v>597</v>
      </c>
      <c r="F1346" s="329" t="s">
        <v>413</v>
      </c>
      <c r="G1346" s="329" t="s">
        <v>426</v>
      </c>
      <c r="H1346" s="329" t="s">
        <v>777</v>
      </c>
      <c r="I1346" s="329" t="s">
        <v>796</v>
      </c>
      <c r="J1346" s="329" t="s">
        <v>898</v>
      </c>
      <c r="K1346" s="329" t="s">
        <v>898</v>
      </c>
      <c r="L1346" s="174">
        <v>0</v>
      </c>
    </row>
    <row r="1347" spans="2:12" ht="36" x14ac:dyDescent="0.3">
      <c r="B1347" s="329">
        <v>324525</v>
      </c>
      <c r="C1347" s="330" t="str">
        <f>_xlfn.XLOOKUP(B1347,PLANEAMIENTO!A:A,PLANEAMIENTO!C:C)</f>
        <v>CILINDRO DE DIRECCION</v>
      </c>
      <c r="D1347" s="331">
        <f>_xlfn.XLOOKUP(B1347,PLANEAMIENTO!A:A,PLANEAMIENTO!D:D)</f>
        <v>24</v>
      </c>
      <c r="E1347" s="329" t="s">
        <v>597</v>
      </c>
      <c r="F1347" s="329" t="s">
        <v>413</v>
      </c>
      <c r="G1347" s="329" t="s">
        <v>479</v>
      </c>
      <c r="H1347" s="329" t="s">
        <v>777</v>
      </c>
      <c r="I1347" s="329" t="s">
        <v>804</v>
      </c>
      <c r="J1347" s="329" t="s">
        <v>898</v>
      </c>
      <c r="K1347" s="329" t="s">
        <v>898</v>
      </c>
      <c r="L1347" s="174">
        <v>0</v>
      </c>
    </row>
    <row r="1348" spans="2:12" ht="36" x14ac:dyDescent="0.3">
      <c r="B1348" s="329">
        <v>324425</v>
      </c>
      <c r="C1348" s="330" t="str">
        <f>_xlfn.XLOOKUP(B1348,PLANEAMIENTO!A:A,PLANEAMIENTO!C:C)</f>
        <v>CILINDRO DE DIRECCION</v>
      </c>
      <c r="D1348" s="331" t="str">
        <f>_xlfn.XLOOKUP(B1348,PLANEAMIENTO!A:A,PLANEAMIENTO!D:D)</f>
        <v>24M</v>
      </c>
      <c r="E1348" s="329" t="s">
        <v>919</v>
      </c>
      <c r="F1348" s="329" t="s">
        <v>413</v>
      </c>
      <c r="G1348" s="329" t="s">
        <v>920</v>
      </c>
      <c r="H1348" s="329" t="s">
        <v>777</v>
      </c>
      <c r="I1348" s="329" t="s">
        <v>921</v>
      </c>
      <c r="J1348" s="329" t="s">
        <v>898</v>
      </c>
      <c r="K1348" s="329" t="s">
        <v>809</v>
      </c>
      <c r="L1348" s="174">
        <v>0</v>
      </c>
    </row>
    <row r="1349" spans="2:12" ht="102" x14ac:dyDescent="0.35">
      <c r="B1349" s="445" t="s">
        <v>465</v>
      </c>
      <c r="C1349" s="446"/>
      <c r="D1349" s="447"/>
      <c r="E1349" s="445" t="s">
        <v>391</v>
      </c>
      <c r="F1349" s="445" t="s">
        <v>392</v>
      </c>
      <c r="G1349" s="445" t="s">
        <v>772</v>
      </c>
      <c r="H1349" s="445" t="s">
        <v>773</v>
      </c>
      <c r="I1349" s="445" t="s">
        <v>774</v>
      </c>
      <c r="J1349" s="445" t="s">
        <v>394</v>
      </c>
      <c r="K1349" s="445" t="s">
        <v>395</v>
      </c>
      <c r="L1349" s="168" t="s">
        <v>396</v>
      </c>
    </row>
    <row r="1350" spans="2:12" ht="72" x14ac:dyDescent="0.3">
      <c r="B1350" s="326">
        <v>0</v>
      </c>
      <c r="C1350" s="327" t="s">
        <v>12</v>
      </c>
      <c r="D1350" s="327" t="s">
        <v>13</v>
      </c>
      <c r="E1350" s="326" t="s">
        <v>485</v>
      </c>
      <c r="F1350" s="326" t="s">
        <v>486</v>
      </c>
      <c r="G1350" s="326" t="s">
        <v>880</v>
      </c>
      <c r="H1350" s="326" t="s">
        <v>777</v>
      </c>
      <c r="I1350" s="326" t="s">
        <v>777</v>
      </c>
      <c r="J1350" s="326" t="s">
        <v>415</v>
      </c>
      <c r="K1350" s="326" t="s">
        <v>842</v>
      </c>
      <c r="L1350" s="171">
        <v>0.19</v>
      </c>
    </row>
    <row r="1351" spans="2:12" ht="36" x14ac:dyDescent="0.3">
      <c r="B1351" s="329">
        <v>318925</v>
      </c>
      <c r="C1351" s="330" t="str">
        <f>_xlfn.XLOOKUP(B1351,PLANEAMIENTO!A:A,PLANEAMIENTO!C:C)</f>
        <v>CILINDRO DE DIRECCION</v>
      </c>
      <c r="D1351" s="331" t="str">
        <f>_xlfn.XLOOKUP(B1351,PLANEAMIENTO!A:A,PLANEAMIENTO!D:D)</f>
        <v>797F</v>
      </c>
      <c r="E1351" s="329" t="s">
        <v>922</v>
      </c>
      <c r="F1351" s="329" t="s">
        <v>486</v>
      </c>
      <c r="G1351" s="329" t="s">
        <v>522</v>
      </c>
      <c r="H1351" s="329" t="s">
        <v>777</v>
      </c>
      <c r="I1351" s="329" t="s">
        <v>818</v>
      </c>
      <c r="J1351" s="329" t="s">
        <v>874</v>
      </c>
      <c r="K1351" s="329" t="s">
        <v>898</v>
      </c>
      <c r="L1351" s="174">
        <v>0</v>
      </c>
    </row>
    <row r="1352" spans="2:12" ht="36" x14ac:dyDescent="0.3">
      <c r="B1352" s="329">
        <v>318925</v>
      </c>
      <c r="C1352" s="330" t="str">
        <f>_xlfn.XLOOKUP(B1352,PLANEAMIENTO!A:A,PLANEAMIENTO!C:C)</f>
        <v>CILINDRO DE DIRECCION</v>
      </c>
      <c r="D1352" s="331" t="str">
        <f>_xlfn.XLOOKUP(B1352,PLANEAMIENTO!A:A,PLANEAMIENTO!D:D)</f>
        <v>797F</v>
      </c>
      <c r="E1352" s="329" t="s">
        <v>612</v>
      </c>
      <c r="F1352" s="329" t="s">
        <v>486</v>
      </c>
      <c r="G1352" s="329" t="s">
        <v>522</v>
      </c>
      <c r="H1352" s="329" t="s">
        <v>777</v>
      </c>
      <c r="I1352" s="329" t="s">
        <v>818</v>
      </c>
      <c r="J1352" s="329" t="s">
        <v>898</v>
      </c>
      <c r="K1352" s="329" t="s">
        <v>898</v>
      </c>
      <c r="L1352" s="174">
        <v>0</v>
      </c>
    </row>
    <row r="1353" spans="2:12" ht="36" x14ac:dyDescent="0.3">
      <c r="B1353" s="329">
        <v>306724.09999999998</v>
      </c>
      <c r="C1353" s="330" t="s">
        <v>206</v>
      </c>
      <c r="D1353" s="331" t="s">
        <v>207</v>
      </c>
      <c r="E1353" s="329" t="s">
        <v>923</v>
      </c>
      <c r="F1353" s="329" t="s">
        <v>486</v>
      </c>
      <c r="G1353" s="329" t="s">
        <v>406</v>
      </c>
      <c r="H1353" s="329" t="s">
        <v>777</v>
      </c>
      <c r="I1353" s="329" t="s">
        <v>827</v>
      </c>
      <c r="J1353" s="329" t="s">
        <v>898</v>
      </c>
      <c r="K1353" s="329" t="s">
        <v>898</v>
      </c>
      <c r="L1353" s="174">
        <v>0</v>
      </c>
    </row>
    <row r="1354" spans="2:12" ht="54" x14ac:dyDescent="0.35">
      <c r="B1354" s="494">
        <v>317825</v>
      </c>
      <c r="C1354" s="330" t="str">
        <f>_xlfn.XLOOKUP(B1354,PLANEAMIENTO!A:A,PLANEAMIENTO!C:C)</f>
        <v>CILINDRO DE INCLINACION DE BULLDOZER</v>
      </c>
      <c r="D1354" s="331" t="str">
        <f>_xlfn.XLOOKUP(B1354,PLANEAMIENTO!A:A,PLANEAMIENTO!D:D)</f>
        <v>D475</v>
      </c>
      <c r="E1354" s="446" t="s">
        <v>924</v>
      </c>
      <c r="F1354" s="446"/>
      <c r="G1354" s="329" t="s">
        <v>403</v>
      </c>
      <c r="H1354" s="489"/>
      <c r="I1354" s="489"/>
      <c r="J1354" s="489"/>
      <c r="K1354" s="489"/>
    </row>
    <row r="1355" spans="2:12" ht="102" x14ac:dyDescent="0.35">
      <c r="B1355" s="445" t="s">
        <v>465</v>
      </c>
      <c r="C1355" s="446"/>
      <c r="D1355" s="447"/>
      <c r="E1355" s="445" t="s">
        <v>391</v>
      </c>
      <c r="F1355" s="445" t="s">
        <v>392</v>
      </c>
      <c r="G1355" s="445" t="s">
        <v>772</v>
      </c>
      <c r="H1355" s="445" t="s">
        <v>773</v>
      </c>
      <c r="I1355" s="445" t="s">
        <v>774</v>
      </c>
      <c r="J1355" s="445" t="s">
        <v>394</v>
      </c>
      <c r="K1355" s="445" t="s">
        <v>395</v>
      </c>
      <c r="L1355" s="168" t="s">
        <v>396</v>
      </c>
    </row>
    <row r="1356" spans="2:12" ht="72" x14ac:dyDescent="0.3">
      <c r="B1356" s="326">
        <v>0</v>
      </c>
      <c r="C1356" s="327" t="s">
        <v>12</v>
      </c>
      <c r="D1356" s="327" t="s">
        <v>13</v>
      </c>
      <c r="E1356" s="326" t="s">
        <v>428</v>
      </c>
      <c r="F1356" s="326" t="s">
        <v>432</v>
      </c>
      <c r="G1356" s="326" t="s">
        <v>925</v>
      </c>
      <c r="H1356" s="326" t="s">
        <v>777</v>
      </c>
      <c r="I1356" s="326" t="s">
        <v>777</v>
      </c>
      <c r="J1356" s="326" t="s">
        <v>641</v>
      </c>
      <c r="K1356" s="326" t="s">
        <v>828</v>
      </c>
      <c r="L1356" s="171">
        <v>0.35</v>
      </c>
    </row>
    <row r="1357" spans="2:12" ht="36" x14ac:dyDescent="0.3">
      <c r="B1357" s="329">
        <v>316525</v>
      </c>
      <c r="C1357" s="330" t="str">
        <f>_xlfn.XLOOKUP(B1357,PLANEAMIENTO!A:A,PLANEAMIENTO!C:C)</f>
        <v>CILINDRO DE LEVANTE DE RIPPER</v>
      </c>
      <c r="D1357" s="331" t="str">
        <f>_xlfn.XLOOKUP(B1357,PLANEAMIENTO!A:A,PLANEAMIENTO!D:D)</f>
        <v>D11</v>
      </c>
      <c r="E1357" s="329" t="s">
        <v>888</v>
      </c>
      <c r="F1357" s="329" t="s">
        <v>432</v>
      </c>
      <c r="G1357" s="329" t="s">
        <v>407</v>
      </c>
      <c r="H1357" s="329" t="s">
        <v>777</v>
      </c>
      <c r="I1357" s="329" t="s">
        <v>856</v>
      </c>
      <c r="J1357" s="329" t="s">
        <v>898</v>
      </c>
      <c r="K1357" s="329" t="s">
        <v>898</v>
      </c>
      <c r="L1357" s="174">
        <v>0</v>
      </c>
    </row>
    <row r="1358" spans="2:12" ht="36" x14ac:dyDescent="0.3">
      <c r="B1358" s="329">
        <v>315725</v>
      </c>
      <c r="C1358" s="330" t="str">
        <f>_xlfn.XLOOKUP(B1358,PLANEAMIENTO!A:A,PLANEAMIENTO!C:C)</f>
        <v>CILINDRO DE SUSPENSION POSTERIOR</v>
      </c>
      <c r="D1358" s="331" t="str">
        <f>_xlfn.XLOOKUP(B1358,PLANEAMIENTO!A:A,PLANEAMIENTO!D:D)</f>
        <v>797F</v>
      </c>
      <c r="E1358" s="329" t="s">
        <v>431</v>
      </c>
      <c r="F1358" s="329" t="s">
        <v>432</v>
      </c>
      <c r="G1358" s="329" t="s">
        <v>421</v>
      </c>
      <c r="H1358" s="329" t="s">
        <v>777</v>
      </c>
      <c r="I1358" s="329" t="s">
        <v>807</v>
      </c>
      <c r="J1358" s="329" t="s">
        <v>898</v>
      </c>
      <c r="K1358" s="329" t="s">
        <v>809</v>
      </c>
      <c r="L1358" s="174">
        <v>0</v>
      </c>
    </row>
    <row r="1359" spans="2:12" ht="102" x14ac:dyDescent="0.35">
      <c r="B1359" s="445" t="s">
        <v>465</v>
      </c>
      <c r="C1359" s="446"/>
      <c r="D1359" s="447"/>
      <c r="E1359" s="445" t="s">
        <v>391</v>
      </c>
      <c r="F1359" s="445" t="s">
        <v>392</v>
      </c>
      <c r="G1359" s="445" t="s">
        <v>772</v>
      </c>
      <c r="H1359" s="445" t="s">
        <v>773</v>
      </c>
      <c r="I1359" s="445" t="s">
        <v>774</v>
      </c>
      <c r="J1359" s="445" t="s">
        <v>394</v>
      </c>
      <c r="K1359" s="445" t="s">
        <v>395</v>
      </c>
      <c r="L1359" s="168" t="s">
        <v>396</v>
      </c>
    </row>
    <row r="1360" spans="2:12" ht="36" x14ac:dyDescent="0.3">
      <c r="B1360" s="326">
        <v>0</v>
      </c>
      <c r="C1360" s="327" t="s">
        <v>12</v>
      </c>
      <c r="D1360" s="327" t="s">
        <v>13</v>
      </c>
      <c r="E1360" s="326" t="s">
        <v>814</v>
      </c>
      <c r="F1360" s="326" t="s">
        <v>815</v>
      </c>
      <c r="G1360" s="326" t="s">
        <v>458</v>
      </c>
      <c r="H1360" s="326" t="s">
        <v>777</v>
      </c>
      <c r="I1360" s="326" t="s">
        <v>807</v>
      </c>
      <c r="J1360" s="326" t="s">
        <v>783</v>
      </c>
      <c r="K1360" s="326" t="s">
        <v>799</v>
      </c>
      <c r="L1360" s="171">
        <v>0</v>
      </c>
    </row>
    <row r="1361" spans="2:12" ht="54" x14ac:dyDescent="0.3">
      <c r="B1361" s="329">
        <v>319225</v>
      </c>
      <c r="C1361" s="330" t="str">
        <f>_xlfn.XLOOKUP(B1361,PLANEAMIENTO!A:A,PLANEAMIENTO!C:C)</f>
        <v>CILINDRO DE INCLINACION DE BULLDOZER</v>
      </c>
      <c r="D1361" s="331" t="str">
        <f>_xlfn.XLOOKUP(B1361,PLANEAMIENTO!A:A,PLANEAMIENTO!D:D)</f>
        <v>844K</v>
      </c>
      <c r="E1361" s="329" t="s">
        <v>908</v>
      </c>
      <c r="F1361" s="329" t="s">
        <v>817</v>
      </c>
      <c r="G1361" s="329" t="s">
        <v>403</v>
      </c>
      <c r="H1361" s="329" t="s">
        <v>777</v>
      </c>
      <c r="I1361" s="329" t="s">
        <v>820</v>
      </c>
      <c r="J1361" s="329" t="s">
        <v>874</v>
      </c>
      <c r="K1361" s="329" t="s">
        <v>898</v>
      </c>
      <c r="L1361" s="174">
        <v>0</v>
      </c>
    </row>
    <row r="1362" spans="2:12" ht="36" x14ac:dyDescent="0.3">
      <c r="B1362" s="329">
        <v>321625</v>
      </c>
      <c r="C1362" s="330" t="str">
        <f>_xlfn.XLOOKUP(B1362,PLANEAMIENTO!A:A,PLANEAMIENTO!C:C)</f>
        <v>CILINDRO DE BLADE TIP</v>
      </c>
      <c r="D1362" s="331">
        <f>_xlfn.XLOOKUP(B1362,PLANEAMIENTO!A:A,PLANEAMIENTO!D:D)</f>
        <v>24</v>
      </c>
      <c r="E1362" s="329" t="s">
        <v>907</v>
      </c>
      <c r="F1362" s="329" t="s">
        <v>817</v>
      </c>
      <c r="G1362" s="329" t="s">
        <v>426</v>
      </c>
      <c r="H1362" s="329" t="s">
        <v>777</v>
      </c>
      <c r="I1362" s="329" t="s">
        <v>796</v>
      </c>
      <c r="J1362" s="329" t="s">
        <v>898</v>
      </c>
      <c r="K1362" s="329" t="s">
        <v>898</v>
      </c>
      <c r="L1362" s="174">
        <v>0</v>
      </c>
    </row>
    <row r="1363" spans="2:12" ht="36" x14ac:dyDescent="0.3">
      <c r="B1363" s="329">
        <v>323025</v>
      </c>
      <c r="C1363" s="330" t="str">
        <f>_xlfn.XLOOKUP(B1363,PLANEAMIENTO!A:A,PLANEAMIENTO!C:C)</f>
        <v>CILINDRO DE WHEEL LEAN</v>
      </c>
      <c r="D1363" s="331" t="str">
        <f>_xlfn.XLOOKUP(B1363,PLANEAMIENTO!A:A,PLANEAMIENTO!D:D)</f>
        <v>24M</v>
      </c>
      <c r="E1363" s="329" t="s">
        <v>907</v>
      </c>
      <c r="F1363" s="329" t="s">
        <v>817</v>
      </c>
      <c r="G1363" s="329" t="s">
        <v>426</v>
      </c>
      <c r="H1363" s="329" t="s">
        <v>777</v>
      </c>
      <c r="I1363" s="329" t="s">
        <v>796</v>
      </c>
      <c r="J1363" s="329" t="s">
        <v>898</v>
      </c>
      <c r="K1363" s="329" t="s">
        <v>898</v>
      </c>
      <c r="L1363" s="174">
        <v>0</v>
      </c>
    </row>
    <row r="1364" spans="2:12" ht="102" x14ac:dyDescent="0.35">
      <c r="B1364" s="445" t="s">
        <v>465</v>
      </c>
      <c r="C1364" s="446"/>
      <c r="D1364" s="447"/>
      <c r="E1364" s="445" t="s">
        <v>391</v>
      </c>
      <c r="F1364" s="445" t="s">
        <v>392</v>
      </c>
      <c r="G1364" s="445" t="s">
        <v>772</v>
      </c>
      <c r="H1364" s="445" t="s">
        <v>773</v>
      </c>
      <c r="I1364" s="445" t="s">
        <v>774</v>
      </c>
      <c r="J1364" s="445" t="s">
        <v>394</v>
      </c>
      <c r="K1364" s="445" t="s">
        <v>395</v>
      </c>
      <c r="L1364" s="168" t="s">
        <v>396</v>
      </c>
    </row>
    <row r="1365" spans="2:12" ht="54" x14ac:dyDescent="0.3">
      <c r="B1365" s="326">
        <v>0</v>
      </c>
      <c r="C1365" s="327" t="s">
        <v>12</v>
      </c>
      <c r="D1365" s="327" t="s">
        <v>13</v>
      </c>
      <c r="E1365" s="326" t="s">
        <v>45</v>
      </c>
      <c r="F1365" s="488"/>
      <c r="G1365" s="326" t="s">
        <v>891</v>
      </c>
      <c r="H1365" s="326" t="s">
        <v>777</v>
      </c>
      <c r="I1365" s="326" t="s">
        <v>892</v>
      </c>
      <c r="J1365" s="326" t="s">
        <v>783</v>
      </c>
      <c r="K1365" s="326" t="s">
        <v>874</v>
      </c>
      <c r="L1365" s="171">
        <v>0</v>
      </c>
    </row>
    <row r="1366" spans="2:12" ht="54" x14ac:dyDescent="0.3">
      <c r="B1366" s="329">
        <v>318825</v>
      </c>
      <c r="C1366" s="330" t="str">
        <f>_xlfn.XLOOKUP(B1366,PLANEAMIENTO!A:A,PLANEAMIENTO!C:C)</f>
        <v>CILINDRO DE DIRECCION</v>
      </c>
      <c r="D1366" s="331" t="str">
        <f>_xlfn.XLOOKUP(B1366,PLANEAMIENTO!A:A,PLANEAMIENTO!D:D)</f>
        <v>797F</v>
      </c>
      <c r="E1366" s="329" t="s">
        <v>926</v>
      </c>
      <c r="F1366" s="492"/>
      <c r="G1366" s="329" t="s">
        <v>894</v>
      </c>
      <c r="H1366" s="329" t="s">
        <v>777</v>
      </c>
      <c r="I1366" s="329" t="s">
        <v>807</v>
      </c>
      <c r="J1366" s="329" t="s">
        <v>898</v>
      </c>
      <c r="K1366" s="329" t="s">
        <v>809</v>
      </c>
      <c r="L1366" s="174">
        <v>0</v>
      </c>
    </row>
    <row r="1367" spans="2:12" ht="54" x14ac:dyDescent="0.3">
      <c r="B1367" s="329">
        <v>321425</v>
      </c>
      <c r="C1367" s="330" t="str">
        <f>_xlfn.XLOOKUP(B1367,PLANEAMIENTO!A:A,PLANEAMIENTO!C:C)</f>
        <v>CILINDRO DE ARTICULACION</v>
      </c>
      <c r="D1367" s="331">
        <f>_xlfn.XLOOKUP(B1367,PLANEAMIENTO!A:A,PLANEAMIENTO!D:D)</f>
        <v>24</v>
      </c>
      <c r="E1367" s="329" t="s">
        <v>926</v>
      </c>
      <c r="F1367" s="492"/>
      <c r="G1367" s="329" t="s">
        <v>894</v>
      </c>
      <c r="H1367" s="329" t="s">
        <v>777</v>
      </c>
      <c r="I1367" s="329" t="s">
        <v>807</v>
      </c>
      <c r="J1367" s="329" t="s">
        <v>898</v>
      </c>
      <c r="K1367" s="329" t="s">
        <v>809</v>
      </c>
      <c r="L1367" s="174">
        <v>0</v>
      </c>
    </row>
    <row r="1368" spans="2:12" ht="54" x14ac:dyDescent="0.3">
      <c r="B1368" s="329">
        <v>320725</v>
      </c>
      <c r="C1368" s="330" t="str">
        <f>_xlfn.XLOOKUP(B1368,PLANEAMIENTO!A:A,PLANEAMIENTO!C:C)</f>
        <v>CILINDRO DE LEVANTE DE BULLDOZER</v>
      </c>
      <c r="D1368" s="331" t="str">
        <f>_xlfn.XLOOKUP(B1368,PLANEAMIENTO!A:A,PLANEAMIENTO!D:D)</f>
        <v>D11T</v>
      </c>
      <c r="E1368" s="329" t="s">
        <v>927</v>
      </c>
      <c r="F1368" s="492"/>
      <c r="G1368" s="329" t="s">
        <v>894</v>
      </c>
      <c r="H1368" s="329" t="s">
        <v>777</v>
      </c>
      <c r="I1368" s="329" t="s">
        <v>807</v>
      </c>
      <c r="J1368" s="329" t="s">
        <v>898</v>
      </c>
      <c r="K1368" s="329" t="s">
        <v>809</v>
      </c>
      <c r="L1368" s="174">
        <v>0</v>
      </c>
    </row>
    <row r="1369" spans="2:12" ht="54" x14ac:dyDescent="0.3">
      <c r="B1369" s="329">
        <v>318925</v>
      </c>
      <c r="C1369" s="330" t="str">
        <f>_xlfn.XLOOKUP(B1369,PLANEAMIENTO!A:A,PLANEAMIENTO!C:C)</f>
        <v>CILINDRO DE DIRECCION</v>
      </c>
      <c r="D1369" s="331" t="str">
        <f>_xlfn.XLOOKUP(B1369,PLANEAMIENTO!A:A,PLANEAMIENTO!D:D)</f>
        <v>797F</v>
      </c>
      <c r="E1369" s="329" t="s">
        <v>928</v>
      </c>
      <c r="F1369" s="492"/>
      <c r="G1369" s="329" t="s">
        <v>894</v>
      </c>
      <c r="H1369" s="329" t="s">
        <v>777</v>
      </c>
      <c r="I1369" s="329" t="s">
        <v>807</v>
      </c>
      <c r="J1369" s="329" t="s">
        <v>898</v>
      </c>
      <c r="K1369" s="329" t="s">
        <v>809</v>
      </c>
      <c r="L1369" s="174">
        <v>0</v>
      </c>
    </row>
    <row r="1370" spans="2:12" ht="102" x14ac:dyDescent="0.35">
      <c r="B1370" s="445" t="s">
        <v>465</v>
      </c>
      <c r="C1370" s="446"/>
      <c r="D1370" s="447"/>
      <c r="E1370" s="445" t="s">
        <v>391</v>
      </c>
      <c r="F1370" s="445" t="s">
        <v>392</v>
      </c>
      <c r="G1370" s="445" t="s">
        <v>772</v>
      </c>
      <c r="H1370" s="445" t="s">
        <v>773</v>
      </c>
      <c r="I1370" s="445" t="s">
        <v>774</v>
      </c>
      <c r="J1370" s="445" t="s">
        <v>394</v>
      </c>
      <c r="K1370" s="445" t="s">
        <v>395</v>
      </c>
      <c r="L1370" s="168" t="s">
        <v>396</v>
      </c>
    </row>
    <row r="1371" spans="2:12" ht="72" x14ac:dyDescent="0.3">
      <c r="B1371" s="326">
        <v>0</v>
      </c>
      <c r="C1371" s="327" t="s">
        <v>12</v>
      </c>
      <c r="D1371" s="327" t="s">
        <v>13</v>
      </c>
      <c r="E1371" s="326" t="s">
        <v>451</v>
      </c>
      <c r="F1371" s="326" t="s">
        <v>452</v>
      </c>
      <c r="G1371" s="495" t="s">
        <v>929</v>
      </c>
      <c r="H1371" s="495" t="s">
        <v>777</v>
      </c>
      <c r="I1371" s="495" t="s">
        <v>777</v>
      </c>
      <c r="J1371" s="326" t="s">
        <v>415</v>
      </c>
      <c r="K1371" s="326" t="s">
        <v>789</v>
      </c>
      <c r="L1371" s="171">
        <v>0.08</v>
      </c>
    </row>
    <row r="1372" spans="2:12" ht="54" x14ac:dyDescent="0.3">
      <c r="B1372" s="329">
        <v>317125</v>
      </c>
      <c r="C1372" s="330" t="str">
        <f>_xlfn.XLOOKUP(B1372,PLANEAMIENTO!A:A,PLANEAMIENTO!C:C)</f>
        <v>CILINDRO DE SUSPENSION POSTERIOR</v>
      </c>
      <c r="D1372" s="331" t="str">
        <f>_xlfn.XLOOKUP(B1372,PLANEAMIENTO!A:A,PLANEAMIENTO!D:D)</f>
        <v>830E</v>
      </c>
      <c r="E1372" s="329" t="s">
        <v>930</v>
      </c>
      <c r="F1372" s="329" t="s">
        <v>931</v>
      </c>
      <c r="G1372" s="329" t="s">
        <v>894</v>
      </c>
      <c r="H1372" s="329" t="s">
        <v>777</v>
      </c>
      <c r="I1372" s="329" t="s">
        <v>807</v>
      </c>
      <c r="J1372" s="329" t="s">
        <v>415</v>
      </c>
      <c r="K1372" s="329" t="s">
        <v>418</v>
      </c>
      <c r="L1372" s="174">
        <v>0</v>
      </c>
    </row>
    <row r="1373" spans="2:12" ht="54" x14ac:dyDescent="0.3">
      <c r="B1373" s="329">
        <v>315725</v>
      </c>
      <c r="C1373" s="330" t="str">
        <f>_xlfn.XLOOKUP(B1373,PLANEAMIENTO!A:A,PLANEAMIENTO!C:C)</f>
        <v>CILINDRO DE SUSPENSION POSTERIOR</v>
      </c>
      <c r="D1373" s="331" t="str">
        <f>_xlfn.XLOOKUP(B1373,PLANEAMIENTO!A:A,PLANEAMIENTO!D:D)</f>
        <v>797F</v>
      </c>
      <c r="E1373" s="329" t="s">
        <v>932</v>
      </c>
      <c r="F1373" s="329" t="s">
        <v>931</v>
      </c>
      <c r="G1373" s="329" t="s">
        <v>894</v>
      </c>
      <c r="H1373" s="329" t="s">
        <v>777</v>
      </c>
      <c r="I1373" s="329" t="s">
        <v>807</v>
      </c>
      <c r="J1373" s="329" t="s">
        <v>415</v>
      </c>
      <c r="K1373" s="329" t="s">
        <v>418</v>
      </c>
      <c r="L1373" s="174">
        <v>0</v>
      </c>
    </row>
    <row r="1374" spans="2:12" ht="36" x14ac:dyDescent="0.35">
      <c r="B1374" s="489"/>
      <c r="C1374" s="446"/>
      <c r="D1374" s="447"/>
      <c r="E1374" s="446" t="s">
        <v>933</v>
      </c>
      <c r="F1374" s="329" t="s">
        <v>931</v>
      </c>
      <c r="G1374" s="447"/>
      <c r="H1374" s="489"/>
      <c r="I1374" s="489"/>
      <c r="J1374" s="489"/>
      <c r="K1374" s="489"/>
    </row>
    <row r="1379" spans="2:12" ht="76.8" x14ac:dyDescent="0.3">
      <c r="B1379" s="496" t="s">
        <v>465</v>
      </c>
      <c r="C1379" s="497"/>
      <c r="D1379" s="498"/>
      <c r="E1379" s="496" t="s">
        <v>391</v>
      </c>
      <c r="F1379" s="496" t="s">
        <v>392</v>
      </c>
      <c r="G1379" s="496" t="s">
        <v>772</v>
      </c>
      <c r="H1379" s="496" t="s">
        <v>773</v>
      </c>
      <c r="I1379" s="496" t="s">
        <v>774</v>
      </c>
      <c r="J1379" s="496" t="s">
        <v>394</v>
      </c>
      <c r="K1379" s="496" t="s">
        <v>395</v>
      </c>
      <c r="L1379" s="496" t="s">
        <v>396</v>
      </c>
    </row>
    <row r="1380" spans="2:12" ht="46.8" x14ac:dyDescent="0.3">
      <c r="B1380" s="499">
        <v>0</v>
      </c>
      <c r="C1380" s="500" t="s">
        <v>12</v>
      </c>
      <c r="D1380" s="500" t="s">
        <v>13</v>
      </c>
      <c r="E1380" s="499" t="s">
        <v>397</v>
      </c>
      <c r="F1380" s="499" t="s">
        <v>398</v>
      </c>
      <c r="G1380" s="499" t="s">
        <v>916</v>
      </c>
      <c r="H1380" s="499" t="s">
        <v>776</v>
      </c>
      <c r="I1380" s="499" t="s">
        <v>777</v>
      </c>
      <c r="J1380" s="499" t="s">
        <v>783</v>
      </c>
      <c r="K1380" s="499" t="s">
        <v>783</v>
      </c>
      <c r="L1380" s="501">
        <v>0.96</v>
      </c>
    </row>
    <row r="1381" spans="2:12" ht="31.2" x14ac:dyDescent="0.3">
      <c r="B1381" s="502">
        <v>323825</v>
      </c>
      <c r="C1381" s="503" t="str">
        <f>_xlfn.XLOOKUP(B1381,PLANEAMIENTO!A:A,PLANEAMIENTO!C:C)</f>
        <v>CILINDRO DE LEVANTE DE BULLDOZER</v>
      </c>
      <c r="D1381" s="504" t="str">
        <f>_xlfn.XLOOKUP(B1381,PLANEAMIENTO!A:A,PLANEAMIENTO!D:D)</f>
        <v>844H</v>
      </c>
      <c r="E1381" s="502" t="s">
        <v>409</v>
      </c>
      <c r="F1381" s="502" t="s">
        <v>398</v>
      </c>
      <c r="G1381" s="502" t="s">
        <v>407</v>
      </c>
      <c r="H1381" s="502" t="s">
        <v>777</v>
      </c>
      <c r="I1381" s="502" t="s">
        <v>856</v>
      </c>
      <c r="J1381" s="502" t="s">
        <v>809</v>
      </c>
      <c r="K1381" s="502" t="s">
        <v>809</v>
      </c>
      <c r="L1381" s="505">
        <v>0</v>
      </c>
    </row>
    <row r="1382" spans="2:12" ht="31.2" x14ac:dyDescent="0.3">
      <c r="B1382" s="502">
        <v>323825</v>
      </c>
      <c r="C1382" s="503" t="str">
        <f>_xlfn.XLOOKUP(B1382,PLANEAMIENTO!A:A,PLANEAMIENTO!C:C)</f>
        <v>CILINDRO DE LEVANTE DE BULLDOZER</v>
      </c>
      <c r="D1382" s="504" t="str">
        <f>_xlfn.XLOOKUP(B1382,PLANEAMIENTO!A:A,PLANEAMIENTO!D:D)</f>
        <v>844H</v>
      </c>
      <c r="E1382" s="502" t="s">
        <v>934</v>
      </c>
      <c r="F1382" s="502" t="s">
        <v>398</v>
      </c>
      <c r="G1382" s="502" t="s">
        <v>493</v>
      </c>
      <c r="H1382" s="502" t="s">
        <v>777</v>
      </c>
      <c r="I1382" s="502" t="s">
        <v>812</v>
      </c>
      <c r="J1382" s="502" t="s">
        <v>809</v>
      </c>
      <c r="K1382" s="502" t="s">
        <v>809</v>
      </c>
      <c r="L1382" s="505">
        <v>0</v>
      </c>
    </row>
    <row r="1383" spans="2:12" ht="31.2" x14ac:dyDescent="0.3">
      <c r="B1383" s="502">
        <v>323825</v>
      </c>
      <c r="C1383" s="503" t="str">
        <f>_xlfn.XLOOKUP(B1383,PLANEAMIENTO!A:A,PLANEAMIENTO!C:C)</f>
        <v>CILINDRO DE LEVANTE DE BULLDOZER</v>
      </c>
      <c r="D1383" s="504" t="str">
        <f>_xlfn.XLOOKUP(B1383,PLANEAMIENTO!A:A,PLANEAMIENTO!D:D)</f>
        <v>844H</v>
      </c>
      <c r="E1383" s="502" t="s">
        <v>935</v>
      </c>
      <c r="F1383" s="502" t="s">
        <v>398</v>
      </c>
      <c r="G1383" s="502" t="s">
        <v>493</v>
      </c>
      <c r="H1383" s="502" t="s">
        <v>777</v>
      </c>
      <c r="I1383" s="502" t="s">
        <v>812</v>
      </c>
      <c r="J1383" s="502" t="s">
        <v>809</v>
      </c>
      <c r="K1383" s="502" t="s">
        <v>809</v>
      </c>
      <c r="L1383" s="505">
        <v>0</v>
      </c>
    </row>
    <row r="1384" spans="2:12" ht="76.8" x14ac:dyDescent="0.3">
      <c r="B1384" s="496" t="s">
        <v>465</v>
      </c>
      <c r="C1384" s="497"/>
      <c r="D1384" s="498"/>
      <c r="E1384" s="496" t="s">
        <v>391</v>
      </c>
      <c r="F1384" s="496" t="s">
        <v>392</v>
      </c>
      <c r="G1384" s="496" t="s">
        <v>772</v>
      </c>
      <c r="H1384" s="496" t="s">
        <v>773</v>
      </c>
      <c r="I1384" s="496" t="s">
        <v>774</v>
      </c>
      <c r="J1384" s="496" t="s">
        <v>394</v>
      </c>
      <c r="K1384" s="496" t="s">
        <v>395</v>
      </c>
      <c r="L1384" s="496" t="s">
        <v>396</v>
      </c>
    </row>
    <row r="1385" spans="2:12" ht="46.8" x14ac:dyDescent="0.3">
      <c r="B1385" s="499">
        <v>0</v>
      </c>
      <c r="C1385" s="500" t="s">
        <v>12</v>
      </c>
      <c r="D1385" s="500" t="s">
        <v>13</v>
      </c>
      <c r="E1385" s="499" t="s">
        <v>412</v>
      </c>
      <c r="F1385" s="499" t="s">
        <v>413</v>
      </c>
      <c r="G1385" s="499" t="s">
        <v>936</v>
      </c>
      <c r="H1385" s="499" t="s">
        <v>777</v>
      </c>
      <c r="I1385" s="499" t="s">
        <v>777</v>
      </c>
      <c r="J1385" s="499" t="s">
        <v>415</v>
      </c>
      <c r="K1385" s="499" t="s">
        <v>828</v>
      </c>
      <c r="L1385" s="501">
        <v>0.39</v>
      </c>
    </row>
    <row r="1386" spans="2:12" ht="31.2" x14ac:dyDescent="0.3">
      <c r="B1386" s="502">
        <v>324525</v>
      </c>
      <c r="C1386" s="503" t="str">
        <f>_xlfn.XLOOKUP(B1386,PLANEAMIENTO!A:A,PLANEAMIENTO!C:C)</f>
        <v>CILINDRO DE DIRECCION</v>
      </c>
      <c r="D1386" s="504">
        <f>_xlfn.XLOOKUP(B1386,PLANEAMIENTO!A:A,PLANEAMIENTO!D:D)</f>
        <v>24</v>
      </c>
      <c r="E1386" s="502" t="s">
        <v>409</v>
      </c>
      <c r="F1386" s="502" t="s">
        <v>750</v>
      </c>
      <c r="G1386" s="502" t="s">
        <v>426</v>
      </c>
      <c r="H1386" s="502" t="s">
        <v>426</v>
      </c>
      <c r="I1386" s="502" t="s">
        <v>777</v>
      </c>
      <c r="J1386" s="502" t="s">
        <v>898</v>
      </c>
      <c r="K1386" s="502" t="s">
        <v>809</v>
      </c>
      <c r="L1386" s="505">
        <v>0.85</v>
      </c>
    </row>
    <row r="1387" spans="2:12" ht="31.2" x14ac:dyDescent="0.3">
      <c r="B1387" s="502">
        <v>319225</v>
      </c>
      <c r="C1387" s="503" t="str">
        <f>_xlfn.XLOOKUP(B1387,PLANEAMIENTO!A:A,PLANEAMIENTO!C:C)</f>
        <v>CILINDRO DE INCLINACION DE BULLDOZER</v>
      </c>
      <c r="D1387" s="504" t="str">
        <f>_xlfn.XLOOKUP(B1387,PLANEAMIENTO!A:A,PLANEAMIENTO!D:D)</f>
        <v>844K</v>
      </c>
      <c r="E1387" s="502" t="s">
        <v>937</v>
      </c>
      <c r="F1387" s="502" t="s">
        <v>750</v>
      </c>
      <c r="G1387" s="502" t="s">
        <v>426</v>
      </c>
      <c r="H1387" s="502" t="s">
        <v>777</v>
      </c>
      <c r="I1387" s="502" t="s">
        <v>796</v>
      </c>
      <c r="J1387" s="502" t="s">
        <v>809</v>
      </c>
      <c r="K1387" s="502" t="s">
        <v>809</v>
      </c>
      <c r="L1387" s="505">
        <v>0</v>
      </c>
    </row>
    <row r="1388" spans="2:12" ht="31.2" x14ac:dyDescent="0.3">
      <c r="B1388" s="502">
        <v>320225</v>
      </c>
      <c r="C1388" s="503" t="str">
        <f>_xlfn.XLOOKUP(B1388,PLANEAMIENTO!A:A,PLANEAMIENTO!C:C)</f>
        <v>CILINDRO DE INCLINACION DE BULLDOZER</v>
      </c>
      <c r="D1388" s="504" t="str">
        <f>_xlfn.XLOOKUP(B1388,PLANEAMIENTO!A:A,PLANEAMIENTO!D:D)</f>
        <v>844H</v>
      </c>
      <c r="E1388" s="502" t="s">
        <v>937</v>
      </c>
      <c r="F1388" s="502" t="s">
        <v>750</v>
      </c>
      <c r="G1388" s="502" t="s">
        <v>426</v>
      </c>
      <c r="H1388" s="502" t="s">
        <v>777</v>
      </c>
      <c r="I1388" s="502" t="s">
        <v>796</v>
      </c>
      <c r="J1388" s="502" t="s">
        <v>809</v>
      </c>
      <c r="K1388" s="502" t="s">
        <v>809</v>
      </c>
      <c r="L1388" s="505">
        <v>0</v>
      </c>
    </row>
    <row r="1389" spans="2:12" ht="31.2" x14ac:dyDescent="0.3">
      <c r="B1389" s="502">
        <v>323425</v>
      </c>
      <c r="C1389" s="503" t="str">
        <f>_xlfn.XLOOKUP(B1389,PLANEAMIENTO!A:A,PLANEAMIENTO!C:C)</f>
        <v>CILINDRO DE DIRECCION</v>
      </c>
      <c r="D1389" s="504" t="str">
        <f>_xlfn.XLOOKUP(B1389,PLANEAMIENTO!A:A,PLANEAMIENTO!D:D)</f>
        <v>830E</v>
      </c>
      <c r="E1389" s="502" t="s">
        <v>937</v>
      </c>
      <c r="F1389" s="502" t="s">
        <v>750</v>
      </c>
      <c r="G1389" s="502" t="s">
        <v>706</v>
      </c>
      <c r="H1389" s="502" t="s">
        <v>777</v>
      </c>
      <c r="I1389" s="502" t="s">
        <v>938</v>
      </c>
      <c r="J1389" s="502" t="s">
        <v>809</v>
      </c>
      <c r="K1389" s="502" t="s">
        <v>809</v>
      </c>
      <c r="L1389" s="505">
        <v>0</v>
      </c>
    </row>
    <row r="1390" spans="2:12" ht="31.2" x14ac:dyDescent="0.3">
      <c r="B1390" s="502">
        <v>324425</v>
      </c>
      <c r="C1390" s="503" t="str">
        <f>_xlfn.XLOOKUP(B1390,PLANEAMIENTO!A:A,PLANEAMIENTO!C:C)</f>
        <v>CILINDRO DE DIRECCION</v>
      </c>
      <c r="D1390" s="504" t="str">
        <f>_xlfn.XLOOKUP(B1390,PLANEAMIENTO!A:A,PLANEAMIENTO!D:D)</f>
        <v>24M</v>
      </c>
      <c r="E1390" s="502" t="s">
        <v>631</v>
      </c>
      <c r="F1390" s="502" t="s">
        <v>750</v>
      </c>
      <c r="G1390" s="502" t="s">
        <v>407</v>
      </c>
      <c r="H1390" s="502" t="s">
        <v>777</v>
      </c>
      <c r="I1390" s="502" t="s">
        <v>856</v>
      </c>
      <c r="J1390" s="502" t="s">
        <v>809</v>
      </c>
      <c r="K1390" s="502" t="s">
        <v>785</v>
      </c>
      <c r="L1390" s="505">
        <v>0</v>
      </c>
    </row>
    <row r="1391" spans="2:12" ht="76.8" x14ac:dyDescent="0.3">
      <c r="B1391" s="496" t="s">
        <v>465</v>
      </c>
      <c r="C1391" s="497"/>
      <c r="D1391" s="498"/>
      <c r="E1391" s="496" t="s">
        <v>391</v>
      </c>
      <c r="F1391" s="496" t="s">
        <v>392</v>
      </c>
      <c r="G1391" s="496" t="s">
        <v>772</v>
      </c>
      <c r="H1391" s="496" t="s">
        <v>773</v>
      </c>
      <c r="I1391" s="496" t="s">
        <v>774</v>
      </c>
      <c r="J1391" s="496" t="s">
        <v>394</v>
      </c>
      <c r="K1391" s="496" t="s">
        <v>395</v>
      </c>
      <c r="L1391" s="496" t="s">
        <v>396</v>
      </c>
    </row>
    <row r="1392" spans="2:12" ht="46.8" x14ac:dyDescent="0.3">
      <c r="B1392" s="499">
        <v>0</v>
      </c>
      <c r="C1392" s="500" t="s">
        <v>12</v>
      </c>
      <c r="D1392" s="500" t="s">
        <v>13</v>
      </c>
      <c r="E1392" s="499" t="s">
        <v>422</v>
      </c>
      <c r="F1392" s="499" t="s">
        <v>423</v>
      </c>
      <c r="G1392" s="499" t="s">
        <v>939</v>
      </c>
      <c r="H1392" s="499" t="s">
        <v>777</v>
      </c>
      <c r="I1392" s="499" t="s">
        <v>777</v>
      </c>
      <c r="J1392" s="499" t="s">
        <v>415</v>
      </c>
      <c r="K1392" s="499" t="s">
        <v>785</v>
      </c>
      <c r="L1392" s="501">
        <v>0.42</v>
      </c>
    </row>
    <row r="1393" spans="2:12" ht="31.2" x14ac:dyDescent="0.3">
      <c r="B1393" s="502">
        <v>324425</v>
      </c>
      <c r="C1393" s="503" t="str">
        <f>_xlfn.XLOOKUP(B1393,PLANEAMIENTO!A:A,PLANEAMIENTO!C:C)</f>
        <v>CILINDRO DE DIRECCION</v>
      </c>
      <c r="D1393" s="504" t="str">
        <f>_xlfn.XLOOKUP(B1393,PLANEAMIENTO!A:A,PLANEAMIENTO!D:D)</f>
        <v>24M</v>
      </c>
      <c r="E1393" s="502" t="s">
        <v>940</v>
      </c>
      <c r="F1393" s="502" t="s">
        <v>423</v>
      </c>
      <c r="G1393" s="502" t="s">
        <v>493</v>
      </c>
      <c r="H1393" s="502" t="s">
        <v>777</v>
      </c>
      <c r="I1393" s="502" t="s">
        <v>812</v>
      </c>
      <c r="J1393" s="502" t="s">
        <v>809</v>
      </c>
      <c r="K1393" s="502" t="s">
        <v>809</v>
      </c>
      <c r="L1393" s="505">
        <v>0</v>
      </c>
    </row>
    <row r="1394" spans="2:12" ht="31.2" x14ac:dyDescent="0.3">
      <c r="B1394" s="502">
        <v>324425</v>
      </c>
      <c r="C1394" s="503" t="str">
        <f>_xlfn.XLOOKUP(B1394,PLANEAMIENTO!A:A,PLANEAMIENTO!C:C)</f>
        <v>CILINDRO DE DIRECCION</v>
      </c>
      <c r="D1394" s="504" t="str">
        <f>_xlfn.XLOOKUP(B1394,PLANEAMIENTO!A:A,PLANEAMIENTO!D:D)</f>
        <v>24M</v>
      </c>
      <c r="E1394" s="502" t="s">
        <v>855</v>
      </c>
      <c r="F1394" s="502" t="s">
        <v>423</v>
      </c>
      <c r="G1394" s="502" t="s">
        <v>410</v>
      </c>
      <c r="H1394" s="502" t="s">
        <v>777</v>
      </c>
      <c r="I1394" s="502" t="s">
        <v>849</v>
      </c>
      <c r="J1394" s="502" t="s">
        <v>809</v>
      </c>
      <c r="K1394" s="502" t="s">
        <v>809</v>
      </c>
      <c r="L1394" s="505">
        <v>0</v>
      </c>
    </row>
    <row r="1395" spans="2:12" ht="76.8" x14ac:dyDescent="0.3">
      <c r="B1395" s="496" t="s">
        <v>465</v>
      </c>
      <c r="C1395" s="497"/>
      <c r="D1395" s="498"/>
      <c r="E1395" s="496" t="s">
        <v>391</v>
      </c>
      <c r="F1395" s="496" t="s">
        <v>392</v>
      </c>
      <c r="G1395" s="496" t="s">
        <v>772</v>
      </c>
      <c r="H1395" s="496" t="s">
        <v>773</v>
      </c>
      <c r="I1395" s="496" t="s">
        <v>774</v>
      </c>
      <c r="J1395" s="496" t="s">
        <v>394</v>
      </c>
      <c r="K1395" s="496" t="s">
        <v>395</v>
      </c>
      <c r="L1395" s="496" t="s">
        <v>396</v>
      </c>
    </row>
    <row r="1396" spans="2:12" ht="46.8" x14ac:dyDescent="0.3">
      <c r="B1396" s="499">
        <v>0</v>
      </c>
      <c r="C1396" s="500" t="s">
        <v>12</v>
      </c>
      <c r="D1396" s="500" t="s">
        <v>13</v>
      </c>
      <c r="E1396" s="499" t="s">
        <v>485</v>
      </c>
      <c r="F1396" s="499" t="s">
        <v>486</v>
      </c>
      <c r="G1396" s="499" t="s">
        <v>859</v>
      </c>
      <c r="H1396" s="499" t="s">
        <v>777</v>
      </c>
      <c r="I1396" s="499" t="s">
        <v>777</v>
      </c>
      <c r="J1396" s="499" t="s">
        <v>629</v>
      </c>
      <c r="K1396" s="499" t="s">
        <v>842</v>
      </c>
      <c r="L1396" s="501">
        <v>0.19</v>
      </c>
    </row>
    <row r="1397" spans="2:12" ht="31.2" x14ac:dyDescent="0.3">
      <c r="B1397" s="502">
        <v>320225</v>
      </c>
      <c r="C1397" s="503" t="str">
        <f>_xlfn.XLOOKUP(B1397,PLANEAMIENTO!A:A,PLANEAMIENTO!C:C)</f>
        <v>CILINDRO DE INCLINACION DE BULLDOZER</v>
      </c>
      <c r="D1397" s="504" t="str">
        <f>_xlfn.XLOOKUP(B1397,PLANEAMIENTO!A:A,PLANEAMIENTO!D:D)</f>
        <v>844H</v>
      </c>
      <c r="E1397" s="502" t="s">
        <v>488</v>
      </c>
      <c r="F1397" s="502" t="s">
        <v>486</v>
      </c>
      <c r="G1397" s="502" t="s">
        <v>468</v>
      </c>
      <c r="H1397" s="502" t="s">
        <v>777</v>
      </c>
      <c r="I1397" s="502" t="s">
        <v>883</v>
      </c>
      <c r="J1397" s="502" t="s">
        <v>809</v>
      </c>
      <c r="K1397" s="502" t="s">
        <v>809</v>
      </c>
      <c r="L1397" s="505">
        <v>0</v>
      </c>
    </row>
    <row r="1398" spans="2:12" ht="31.2" x14ac:dyDescent="0.3">
      <c r="B1398" s="502">
        <v>321625</v>
      </c>
      <c r="C1398" s="503" t="str">
        <f>_xlfn.XLOOKUP(B1398,PLANEAMIENTO!A:A,PLANEAMIENTO!C:C)</f>
        <v>CILINDRO DE BLADE TIP</v>
      </c>
      <c r="D1398" s="504">
        <f>_xlfn.XLOOKUP(B1398,PLANEAMIENTO!A:A,PLANEAMIENTO!D:D)</f>
        <v>24</v>
      </c>
      <c r="E1398" s="502" t="s">
        <v>488</v>
      </c>
      <c r="F1398" s="502" t="s">
        <v>486</v>
      </c>
      <c r="G1398" s="502" t="s">
        <v>426</v>
      </c>
      <c r="H1398" s="502" t="s">
        <v>777</v>
      </c>
      <c r="I1398" s="502" t="s">
        <v>796</v>
      </c>
      <c r="J1398" s="502" t="s">
        <v>809</v>
      </c>
      <c r="K1398" s="502" t="s">
        <v>809</v>
      </c>
      <c r="L1398" s="505">
        <v>0</v>
      </c>
    </row>
    <row r="1399" spans="2:12" ht="31.2" x14ac:dyDescent="0.3">
      <c r="B1399" s="502">
        <v>323025</v>
      </c>
      <c r="C1399" s="503" t="str">
        <f>_xlfn.XLOOKUP(B1399,PLANEAMIENTO!A:A,PLANEAMIENTO!C:C)</f>
        <v>CILINDRO DE WHEEL LEAN</v>
      </c>
      <c r="D1399" s="504" t="str">
        <f>_xlfn.XLOOKUP(B1399,PLANEAMIENTO!A:A,PLANEAMIENTO!D:D)</f>
        <v>24M</v>
      </c>
      <c r="E1399" s="502" t="s">
        <v>488</v>
      </c>
      <c r="F1399" s="502" t="s">
        <v>486</v>
      </c>
      <c r="G1399" s="502" t="s">
        <v>426</v>
      </c>
      <c r="H1399" s="502" t="s">
        <v>777</v>
      </c>
      <c r="I1399" s="502" t="s">
        <v>796</v>
      </c>
      <c r="J1399" s="502" t="s">
        <v>809</v>
      </c>
      <c r="K1399" s="502" t="s">
        <v>785</v>
      </c>
      <c r="L1399" s="505">
        <v>0</v>
      </c>
    </row>
    <row r="1400" spans="2:12" ht="76.8" x14ac:dyDescent="0.3">
      <c r="B1400" s="496" t="s">
        <v>465</v>
      </c>
      <c r="C1400" s="497"/>
      <c r="D1400" s="498"/>
      <c r="E1400" s="496" t="s">
        <v>391</v>
      </c>
      <c r="F1400" s="496" t="s">
        <v>392</v>
      </c>
      <c r="G1400" s="496" t="s">
        <v>772</v>
      </c>
      <c r="H1400" s="496" t="s">
        <v>773</v>
      </c>
      <c r="I1400" s="496" t="s">
        <v>774</v>
      </c>
      <c r="J1400" s="496" t="s">
        <v>394</v>
      </c>
      <c r="K1400" s="496" t="s">
        <v>395</v>
      </c>
      <c r="L1400" s="496" t="s">
        <v>396</v>
      </c>
    </row>
    <row r="1401" spans="2:12" ht="31.2" x14ac:dyDescent="0.3">
      <c r="B1401" s="499">
        <v>0</v>
      </c>
      <c r="C1401" s="500" t="s">
        <v>12</v>
      </c>
      <c r="D1401" s="500" t="s">
        <v>13</v>
      </c>
      <c r="E1401" s="499" t="s">
        <v>860</v>
      </c>
      <c r="F1401" s="499" t="s">
        <v>413</v>
      </c>
      <c r="G1401" s="499" t="s">
        <v>794</v>
      </c>
      <c r="H1401" s="499" t="s">
        <v>777</v>
      </c>
      <c r="I1401" s="499" t="s">
        <v>801</v>
      </c>
      <c r="J1401" s="499" t="s">
        <v>783</v>
      </c>
      <c r="K1401" s="499" t="s">
        <v>842</v>
      </c>
      <c r="L1401" s="501">
        <v>0.21</v>
      </c>
    </row>
    <row r="1402" spans="2:12" ht="31.2" x14ac:dyDescent="0.3">
      <c r="B1402" s="502">
        <v>316525</v>
      </c>
      <c r="C1402" s="503" t="str">
        <f>_xlfn.XLOOKUP(B1402,PLANEAMIENTO!A:A,PLANEAMIENTO!C:C)</f>
        <v>CILINDRO DE LEVANTE DE RIPPER</v>
      </c>
      <c r="D1402" s="504" t="str">
        <f>_xlfn.XLOOKUP(B1402,PLANEAMIENTO!A:A,PLANEAMIENTO!D:D)</f>
        <v>D11</v>
      </c>
      <c r="E1402" s="502" t="s">
        <v>598</v>
      </c>
      <c r="F1402" s="502" t="s">
        <v>413</v>
      </c>
      <c r="G1402" s="502" t="s">
        <v>435</v>
      </c>
      <c r="H1402" s="502" t="s">
        <v>777</v>
      </c>
      <c r="I1402" s="502" t="s">
        <v>786</v>
      </c>
      <c r="J1402" s="502" t="s">
        <v>809</v>
      </c>
      <c r="K1402" s="502" t="s">
        <v>809</v>
      </c>
      <c r="L1402" s="505">
        <v>0</v>
      </c>
    </row>
    <row r="1403" spans="2:12" ht="31.2" x14ac:dyDescent="0.3">
      <c r="B1403" s="502">
        <v>317825</v>
      </c>
      <c r="C1403" s="503" t="str">
        <f>_xlfn.XLOOKUP(B1403,PLANEAMIENTO!A:A,PLANEAMIENTO!C:C)</f>
        <v>CILINDRO DE INCLINACION DE BULLDOZER</v>
      </c>
      <c r="D1403" s="504" t="str">
        <f>_xlfn.XLOOKUP(B1403,PLANEAMIENTO!A:A,PLANEAMIENTO!D:D)</f>
        <v>D475</v>
      </c>
      <c r="E1403" s="502" t="s">
        <v>598</v>
      </c>
      <c r="F1403" s="502" t="s">
        <v>413</v>
      </c>
      <c r="G1403" s="502" t="s">
        <v>403</v>
      </c>
      <c r="H1403" s="502" t="s">
        <v>777</v>
      </c>
      <c r="I1403" s="502" t="s">
        <v>820</v>
      </c>
      <c r="J1403" s="502" t="s">
        <v>809</v>
      </c>
      <c r="K1403" s="502" t="s">
        <v>809</v>
      </c>
      <c r="L1403" s="505">
        <v>0</v>
      </c>
    </row>
    <row r="1404" spans="2:12" ht="76.8" x14ac:dyDescent="0.3">
      <c r="B1404" s="496" t="s">
        <v>465</v>
      </c>
      <c r="C1404" s="497"/>
      <c r="D1404" s="498"/>
      <c r="E1404" s="496" t="s">
        <v>391</v>
      </c>
      <c r="F1404" s="496" t="s">
        <v>392</v>
      </c>
      <c r="G1404" s="496" t="s">
        <v>772</v>
      </c>
      <c r="H1404" s="496" t="s">
        <v>773</v>
      </c>
      <c r="I1404" s="496" t="s">
        <v>774</v>
      </c>
      <c r="J1404" s="496" t="s">
        <v>394</v>
      </c>
      <c r="K1404" s="496" t="s">
        <v>395</v>
      </c>
      <c r="L1404" s="496" t="s">
        <v>396</v>
      </c>
    </row>
    <row r="1405" spans="2:12" ht="46.8" x14ac:dyDescent="0.3">
      <c r="B1405" s="499">
        <v>0</v>
      </c>
      <c r="C1405" s="500" t="s">
        <v>12</v>
      </c>
      <c r="D1405" s="500" t="s">
        <v>13</v>
      </c>
      <c r="E1405" s="499" t="s">
        <v>428</v>
      </c>
      <c r="F1405" s="499" t="s">
        <v>432</v>
      </c>
      <c r="G1405" s="499" t="s">
        <v>941</v>
      </c>
      <c r="H1405" s="499" t="s">
        <v>777</v>
      </c>
      <c r="I1405" s="499" t="s">
        <v>777</v>
      </c>
      <c r="J1405" s="499" t="s">
        <v>641</v>
      </c>
      <c r="K1405" s="499" t="s">
        <v>942</v>
      </c>
      <c r="L1405" s="501">
        <v>0.34</v>
      </c>
    </row>
    <row r="1406" spans="2:12" ht="31.2" x14ac:dyDescent="0.3">
      <c r="B1406" s="502">
        <v>315725</v>
      </c>
      <c r="C1406" s="503" t="str">
        <f>_xlfn.XLOOKUP(B1406,PLANEAMIENTO!A:A,PLANEAMIENTO!C:C)</f>
        <v>CILINDRO DE SUSPENSION POSTERIOR</v>
      </c>
      <c r="D1406" s="504" t="str">
        <f>_xlfn.XLOOKUP(B1406,PLANEAMIENTO!A:A,PLANEAMIENTO!D:D)</f>
        <v>797F</v>
      </c>
      <c r="E1406" s="502" t="s">
        <v>431</v>
      </c>
      <c r="F1406" s="502" t="s">
        <v>432</v>
      </c>
      <c r="G1406" s="502" t="s">
        <v>421</v>
      </c>
      <c r="H1406" s="502" t="s">
        <v>777</v>
      </c>
      <c r="I1406" s="502" t="s">
        <v>807</v>
      </c>
      <c r="J1406" s="502" t="s">
        <v>809</v>
      </c>
      <c r="K1406" s="502" t="s">
        <v>785</v>
      </c>
      <c r="L1406" s="505">
        <v>0</v>
      </c>
    </row>
    <row r="1407" spans="2:12" ht="76.8" x14ac:dyDescent="0.3">
      <c r="B1407" s="496" t="s">
        <v>465</v>
      </c>
      <c r="C1407" s="497"/>
      <c r="D1407" s="498"/>
      <c r="E1407" s="496" t="s">
        <v>391</v>
      </c>
      <c r="F1407" s="496" t="s">
        <v>392</v>
      </c>
      <c r="G1407" s="496" t="s">
        <v>772</v>
      </c>
      <c r="H1407" s="496" t="s">
        <v>773</v>
      </c>
      <c r="I1407" s="496" t="s">
        <v>774</v>
      </c>
      <c r="J1407" s="496" t="s">
        <v>394</v>
      </c>
      <c r="K1407" s="496" t="s">
        <v>395</v>
      </c>
      <c r="L1407" s="496" t="s">
        <v>396</v>
      </c>
    </row>
    <row r="1408" spans="2:12" ht="31.2" x14ac:dyDescent="0.3">
      <c r="B1408" s="499">
        <v>0</v>
      </c>
      <c r="C1408" s="500" t="s">
        <v>12</v>
      </c>
      <c r="D1408" s="500" t="s">
        <v>13</v>
      </c>
      <c r="E1408" s="499" t="s">
        <v>814</v>
      </c>
      <c r="F1408" s="499" t="s">
        <v>815</v>
      </c>
      <c r="G1408" s="499" t="s">
        <v>458</v>
      </c>
      <c r="H1408" s="499" t="s">
        <v>777</v>
      </c>
      <c r="I1408" s="499" t="s">
        <v>807</v>
      </c>
      <c r="J1408" s="499" t="s">
        <v>783</v>
      </c>
      <c r="K1408" s="499" t="s">
        <v>799</v>
      </c>
      <c r="L1408" s="501">
        <v>0</v>
      </c>
    </row>
    <row r="1409" spans="2:12" ht="31.2" x14ac:dyDescent="0.3">
      <c r="B1409" s="502">
        <v>319225</v>
      </c>
      <c r="C1409" s="503" t="str">
        <f>_xlfn.XLOOKUP(B1409,PLANEAMIENTO!A:A,PLANEAMIENTO!C:C)</f>
        <v>CILINDRO DE INCLINACION DE BULLDOZER</v>
      </c>
      <c r="D1409" s="504" t="str">
        <f>_xlfn.XLOOKUP(B1409,PLANEAMIENTO!A:A,PLANEAMIENTO!D:D)</f>
        <v>844K</v>
      </c>
      <c r="E1409" s="502" t="s">
        <v>908</v>
      </c>
      <c r="F1409" s="502" t="s">
        <v>817</v>
      </c>
      <c r="G1409" s="502" t="s">
        <v>435</v>
      </c>
      <c r="H1409" s="502" t="s">
        <v>777</v>
      </c>
      <c r="I1409" s="502" t="s">
        <v>786</v>
      </c>
      <c r="J1409" s="502" t="s">
        <v>898</v>
      </c>
      <c r="K1409" s="502" t="s">
        <v>809</v>
      </c>
      <c r="L1409" s="505">
        <v>0.2</v>
      </c>
    </row>
    <row r="1410" spans="2:12" ht="31.2" x14ac:dyDescent="0.3">
      <c r="B1410" s="502">
        <v>319425</v>
      </c>
      <c r="C1410" s="503" t="str">
        <f>_xlfn.XLOOKUP(B1410,PLANEAMIENTO!A:A,PLANEAMIENTO!C:C)</f>
        <v>CILINDRO DE LEVANTE DE TOLVA</v>
      </c>
      <c r="D1410" s="504" t="str">
        <f>_xlfn.XLOOKUP(B1410,PLANEAMIENTO!A:A,PLANEAMIENTO!D:D)</f>
        <v>797F</v>
      </c>
      <c r="E1410" s="502" t="s">
        <v>943</v>
      </c>
      <c r="F1410" s="502" t="s">
        <v>817</v>
      </c>
      <c r="G1410" s="502" t="s">
        <v>407</v>
      </c>
      <c r="H1410" s="502" t="s">
        <v>777</v>
      </c>
      <c r="I1410" s="502" t="s">
        <v>856</v>
      </c>
      <c r="J1410" s="502" t="s">
        <v>809</v>
      </c>
      <c r="K1410" s="502" t="s">
        <v>809</v>
      </c>
      <c r="L1410" s="505">
        <v>0</v>
      </c>
    </row>
    <row r="1411" spans="2:12" ht="76.8" x14ac:dyDescent="0.3">
      <c r="B1411" s="496" t="s">
        <v>465</v>
      </c>
      <c r="C1411" s="497"/>
      <c r="D1411" s="498"/>
      <c r="E1411" s="496" t="s">
        <v>391</v>
      </c>
      <c r="F1411" s="496" t="s">
        <v>392</v>
      </c>
      <c r="G1411" s="496" t="s">
        <v>772</v>
      </c>
      <c r="H1411" s="496" t="s">
        <v>773</v>
      </c>
      <c r="I1411" s="496" t="s">
        <v>774</v>
      </c>
      <c r="J1411" s="496" t="s">
        <v>394</v>
      </c>
      <c r="K1411" s="496" t="s">
        <v>395</v>
      </c>
      <c r="L1411" s="496" t="s">
        <v>396</v>
      </c>
    </row>
    <row r="1412" spans="2:12" ht="31.2" x14ac:dyDescent="0.3">
      <c r="B1412" s="499">
        <v>0</v>
      </c>
      <c r="C1412" s="500" t="s">
        <v>12</v>
      </c>
      <c r="D1412" s="500" t="s">
        <v>13</v>
      </c>
      <c r="E1412" s="499" t="s">
        <v>451</v>
      </c>
      <c r="F1412" s="499" t="s">
        <v>452</v>
      </c>
      <c r="G1412" s="506" t="s">
        <v>944</v>
      </c>
      <c r="H1412" s="506" t="s">
        <v>777</v>
      </c>
      <c r="I1412" s="506" t="s">
        <v>777</v>
      </c>
      <c r="J1412" s="499" t="s">
        <v>728</v>
      </c>
      <c r="K1412" s="499" t="s">
        <v>809</v>
      </c>
      <c r="L1412" s="501">
        <v>0.09</v>
      </c>
    </row>
    <row r="1413" spans="2:12" ht="31.2" x14ac:dyDescent="0.3">
      <c r="B1413" s="502">
        <v>306724.09999999998</v>
      </c>
      <c r="C1413" s="503" t="s">
        <v>206</v>
      </c>
      <c r="D1413" s="504" t="s">
        <v>207</v>
      </c>
      <c r="E1413" s="502" t="s">
        <v>454</v>
      </c>
      <c r="F1413" s="502" t="s">
        <v>931</v>
      </c>
      <c r="G1413" s="502" t="s">
        <v>479</v>
      </c>
      <c r="H1413" s="502" t="s">
        <v>777</v>
      </c>
      <c r="I1413" s="502" t="s">
        <v>804</v>
      </c>
      <c r="J1413" s="502" t="s">
        <v>809</v>
      </c>
      <c r="K1413" s="502" t="s">
        <v>809</v>
      </c>
      <c r="L1413" s="505">
        <v>0</v>
      </c>
    </row>
    <row r="1414" spans="2:12" ht="31.2" x14ac:dyDescent="0.3">
      <c r="B1414" s="502">
        <v>306724.2</v>
      </c>
      <c r="C1414" s="503" t="s">
        <v>206</v>
      </c>
      <c r="D1414" s="504" t="s">
        <v>207</v>
      </c>
      <c r="E1414" s="502" t="s">
        <v>454</v>
      </c>
      <c r="F1414" s="502" t="s">
        <v>931</v>
      </c>
      <c r="G1414" s="502" t="s">
        <v>479</v>
      </c>
      <c r="H1414" s="502" t="s">
        <v>777</v>
      </c>
      <c r="I1414" s="502" t="s">
        <v>804</v>
      </c>
      <c r="J1414" s="502" t="s">
        <v>809</v>
      </c>
      <c r="K1414" s="502" t="s">
        <v>809</v>
      </c>
      <c r="L1414" s="505">
        <v>0</v>
      </c>
    </row>
    <row r="1415" spans="2:12" ht="31.2" x14ac:dyDescent="0.3">
      <c r="B1415" s="502">
        <v>306724.3</v>
      </c>
      <c r="C1415" s="503" t="s">
        <v>206</v>
      </c>
      <c r="D1415" s="504" t="s">
        <v>207</v>
      </c>
      <c r="E1415" s="502" t="s">
        <v>454</v>
      </c>
      <c r="F1415" s="502" t="s">
        <v>931</v>
      </c>
      <c r="G1415" s="502" t="s">
        <v>479</v>
      </c>
      <c r="H1415" s="502" t="s">
        <v>777</v>
      </c>
      <c r="I1415" s="502" t="s">
        <v>804</v>
      </c>
      <c r="J1415" s="502" t="s">
        <v>809</v>
      </c>
      <c r="K1415" s="502" t="s">
        <v>809</v>
      </c>
      <c r="L1415" s="505">
        <v>0</v>
      </c>
    </row>
    <row r="1416" spans="2:12" ht="31.2" x14ac:dyDescent="0.3">
      <c r="B1416" s="502">
        <v>322025</v>
      </c>
      <c r="C1416" s="503" t="str">
        <f>_xlfn.XLOOKUP(B1416,PLANEAMIENTO!A:A,PLANEAMIENTO!C:C)</f>
        <v>CILINDRO DE INCLINACION DE BULLDOZER</v>
      </c>
      <c r="D1416" s="504" t="str">
        <f>_xlfn.XLOOKUP(B1416,PLANEAMIENTO!A:A,PLANEAMIENTO!D:D)</f>
        <v>D11T</v>
      </c>
      <c r="E1416" s="502" t="s">
        <v>454</v>
      </c>
      <c r="F1416" s="502" t="s">
        <v>931</v>
      </c>
      <c r="G1416" s="502" t="s">
        <v>426</v>
      </c>
      <c r="H1416" s="502" t="s">
        <v>777</v>
      </c>
      <c r="I1416" s="502" t="s">
        <v>796</v>
      </c>
      <c r="J1416" s="502" t="s">
        <v>809</v>
      </c>
      <c r="K1416" s="502" t="s">
        <v>809</v>
      </c>
      <c r="L1416" s="505">
        <v>0</v>
      </c>
    </row>
    <row r="1417" spans="2:12" ht="76.8" x14ac:dyDescent="0.3">
      <c r="B1417" s="496" t="s">
        <v>465</v>
      </c>
      <c r="C1417" s="497"/>
      <c r="D1417" s="498"/>
      <c r="E1417" s="496" t="s">
        <v>391</v>
      </c>
      <c r="F1417" s="496" t="s">
        <v>392</v>
      </c>
      <c r="G1417" s="496" t="s">
        <v>772</v>
      </c>
      <c r="H1417" s="496" t="s">
        <v>773</v>
      </c>
      <c r="I1417" s="496" t="s">
        <v>774</v>
      </c>
      <c r="J1417" s="496" t="s">
        <v>394</v>
      </c>
      <c r="K1417" s="496" t="s">
        <v>395</v>
      </c>
      <c r="L1417" s="496" t="s">
        <v>396</v>
      </c>
    </row>
    <row r="1418" spans="2:12" ht="31.2" x14ac:dyDescent="0.3">
      <c r="B1418" s="499">
        <v>0</v>
      </c>
      <c r="C1418" s="500" t="s">
        <v>12</v>
      </c>
      <c r="D1418" s="500" t="s">
        <v>13</v>
      </c>
      <c r="E1418" s="499" t="s">
        <v>45</v>
      </c>
      <c r="F1418" s="507"/>
      <c r="G1418" s="499" t="s">
        <v>891</v>
      </c>
      <c r="H1418" s="499" t="s">
        <v>777</v>
      </c>
      <c r="I1418" s="499" t="s">
        <v>892</v>
      </c>
      <c r="J1418" s="499" t="s">
        <v>783</v>
      </c>
      <c r="K1418" s="499" t="s">
        <v>874</v>
      </c>
      <c r="L1418" s="501">
        <v>0</v>
      </c>
    </row>
    <row r="1419" spans="2:12" ht="31.2" x14ac:dyDescent="0.3">
      <c r="B1419" s="502">
        <v>321425</v>
      </c>
      <c r="C1419" s="503" t="str">
        <f>_xlfn.XLOOKUP(B1419,PLANEAMIENTO!A:A,PLANEAMIENTO!C:C)</f>
        <v>CILINDRO DE ARTICULACION</v>
      </c>
      <c r="D1419" s="504">
        <f>_xlfn.XLOOKUP(B1419,PLANEAMIENTO!A:A,PLANEAMIENTO!D:D)</f>
        <v>24</v>
      </c>
      <c r="E1419" s="502" t="s">
        <v>926</v>
      </c>
      <c r="F1419" s="508"/>
      <c r="G1419" s="502" t="s">
        <v>894</v>
      </c>
      <c r="H1419" s="502" t="s">
        <v>777</v>
      </c>
      <c r="I1419" s="502" t="s">
        <v>807</v>
      </c>
      <c r="J1419" s="502" t="s">
        <v>809</v>
      </c>
      <c r="K1419" s="502" t="s">
        <v>785</v>
      </c>
      <c r="L1419" s="505">
        <v>0</v>
      </c>
    </row>
    <row r="1420" spans="2:12" ht="31.2" x14ac:dyDescent="0.3">
      <c r="B1420" s="502">
        <v>318925</v>
      </c>
      <c r="C1420" s="503" t="str">
        <f>_xlfn.XLOOKUP(B1420,PLANEAMIENTO!A:A,PLANEAMIENTO!C:C)</f>
        <v>CILINDRO DE DIRECCION</v>
      </c>
      <c r="D1420" s="504" t="str">
        <f>_xlfn.XLOOKUP(B1420,PLANEAMIENTO!A:A,PLANEAMIENTO!D:D)</f>
        <v>797F</v>
      </c>
      <c r="E1420" s="502" t="s">
        <v>926</v>
      </c>
      <c r="F1420" s="502" t="s">
        <v>824</v>
      </c>
      <c r="G1420" s="502" t="s">
        <v>894</v>
      </c>
      <c r="H1420" s="502" t="s">
        <v>777</v>
      </c>
      <c r="I1420" s="502" t="s">
        <v>807</v>
      </c>
      <c r="J1420" s="502" t="s">
        <v>809</v>
      </c>
      <c r="K1420" s="502" t="s">
        <v>785</v>
      </c>
      <c r="L1420" s="505">
        <v>0</v>
      </c>
    </row>
    <row r="1421" spans="2:12" ht="31.2" x14ac:dyDescent="0.3">
      <c r="B1421" s="502">
        <v>321325</v>
      </c>
      <c r="C1421" s="503" t="str">
        <f>_xlfn.XLOOKUP(B1421,PLANEAMIENTO!A:A,PLANEAMIENTO!C:C)</f>
        <v>CILINDRO DE DIRECCION</v>
      </c>
      <c r="D1421" s="504">
        <f>_xlfn.XLOOKUP(B1421,PLANEAMIENTO!A:A,PLANEAMIENTO!D:D)</f>
        <v>24</v>
      </c>
      <c r="E1421" s="502" t="s">
        <v>945</v>
      </c>
      <c r="F1421" s="502" t="s">
        <v>545</v>
      </c>
      <c r="G1421" s="502" t="s">
        <v>894</v>
      </c>
      <c r="H1421" s="502" t="s">
        <v>777</v>
      </c>
      <c r="I1421" s="502" t="s">
        <v>807</v>
      </c>
      <c r="J1421" s="502" t="s">
        <v>415</v>
      </c>
      <c r="K1421" s="502" t="s">
        <v>418</v>
      </c>
      <c r="L1421" s="505">
        <v>0</v>
      </c>
    </row>
    <row r="1425" spans="2:12" ht="102" x14ac:dyDescent="0.35">
      <c r="B1425" s="445" t="s">
        <v>465</v>
      </c>
      <c r="C1425" s="446"/>
      <c r="D1425" s="447"/>
      <c r="E1425" s="445" t="s">
        <v>391</v>
      </c>
      <c r="F1425" s="445" t="s">
        <v>392</v>
      </c>
      <c r="G1425" s="445" t="s">
        <v>772</v>
      </c>
      <c r="H1425" s="445" t="s">
        <v>773</v>
      </c>
      <c r="I1425" s="445" t="s">
        <v>774</v>
      </c>
      <c r="J1425" s="445" t="s">
        <v>394</v>
      </c>
      <c r="K1425" s="445" t="s">
        <v>395</v>
      </c>
      <c r="L1425" s="445" t="s">
        <v>396</v>
      </c>
    </row>
    <row r="1426" spans="2:12" ht="72" x14ac:dyDescent="0.3">
      <c r="B1426" s="326">
        <v>0</v>
      </c>
      <c r="C1426" s="327" t="s">
        <v>12</v>
      </c>
      <c r="D1426" s="327" t="s">
        <v>13</v>
      </c>
      <c r="E1426" s="326" t="s">
        <v>397</v>
      </c>
      <c r="F1426" s="326" t="s">
        <v>398</v>
      </c>
      <c r="G1426" s="326" t="s">
        <v>946</v>
      </c>
      <c r="H1426" s="326" t="s">
        <v>776</v>
      </c>
      <c r="I1426" s="326" t="s">
        <v>777</v>
      </c>
      <c r="J1426" s="326" t="s">
        <v>783</v>
      </c>
      <c r="K1426" s="326" t="s">
        <v>783</v>
      </c>
      <c r="L1426" s="490">
        <v>0.98</v>
      </c>
    </row>
    <row r="1427" spans="2:12" ht="36" x14ac:dyDescent="0.3">
      <c r="B1427" s="329">
        <v>318725</v>
      </c>
      <c r="C1427" s="330" t="str">
        <f>_xlfn.XLOOKUP(B1427,PLANEAMIENTO!A:A,PLANEAMIENTO!C:C)</f>
        <v>CILINDRO DE LEVANTE DE BULLDOZER</v>
      </c>
      <c r="D1427" s="331" t="str">
        <f>_xlfn.XLOOKUP(B1427,PLANEAMIENTO!A:A,PLANEAMIENTO!D:D)</f>
        <v>D11T</v>
      </c>
      <c r="E1427" s="329" t="s">
        <v>662</v>
      </c>
      <c r="F1427" s="329" t="s">
        <v>398</v>
      </c>
      <c r="G1427" s="329" t="s">
        <v>410</v>
      </c>
      <c r="H1427" s="329" t="s">
        <v>777</v>
      </c>
      <c r="I1427" s="329" t="s">
        <v>849</v>
      </c>
      <c r="J1427" s="329" t="s">
        <v>809</v>
      </c>
      <c r="K1427" s="329" t="s">
        <v>785</v>
      </c>
      <c r="L1427" s="491">
        <v>0</v>
      </c>
    </row>
    <row r="1428" spans="2:12" ht="36" x14ac:dyDescent="0.3">
      <c r="B1428" s="329">
        <v>323825</v>
      </c>
      <c r="C1428" s="330" t="str">
        <f>_xlfn.XLOOKUP(B1428,PLANEAMIENTO!A:A,PLANEAMIENTO!C:C)</f>
        <v>CILINDRO DE LEVANTE DE BULLDOZER</v>
      </c>
      <c r="D1428" s="331" t="str">
        <f>_xlfn.XLOOKUP(B1428,PLANEAMIENTO!A:A,PLANEAMIENTO!D:D)</f>
        <v>844H</v>
      </c>
      <c r="E1428" s="329" t="s">
        <v>662</v>
      </c>
      <c r="F1428" s="329" t="s">
        <v>398</v>
      </c>
      <c r="G1428" s="329" t="s">
        <v>410</v>
      </c>
      <c r="H1428" s="329" t="s">
        <v>841</v>
      </c>
      <c r="I1428" s="329" t="s">
        <v>849</v>
      </c>
      <c r="J1428" s="329" t="s">
        <v>785</v>
      </c>
      <c r="K1428" s="329" t="s">
        <v>885</v>
      </c>
      <c r="L1428" s="491">
        <v>0</v>
      </c>
    </row>
    <row r="1429" spans="2:12" ht="102" x14ac:dyDescent="0.35">
      <c r="B1429" s="445" t="s">
        <v>465</v>
      </c>
      <c r="C1429" s="446"/>
      <c r="D1429" s="447"/>
      <c r="E1429" s="445" t="s">
        <v>391</v>
      </c>
      <c r="F1429" s="445" t="s">
        <v>392</v>
      </c>
      <c r="G1429" s="445" t="s">
        <v>772</v>
      </c>
      <c r="H1429" s="445" t="s">
        <v>773</v>
      </c>
      <c r="I1429" s="445" t="s">
        <v>774</v>
      </c>
      <c r="J1429" s="445" t="s">
        <v>394</v>
      </c>
      <c r="K1429" s="445" t="s">
        <v>395</v>
      </c>
      <c r="L1429" s="445" t="s">
        <v>396</v>
      </c>
    </row>
    <row r="1430" spans="2:12" ht="72" x14ac:dyDescent="0.3">
      <c r="B1430" s="326">
        <v>0</v>
      </c>
      <c r="C1430" s="327" t="s">
        <v>12</v>
      </c>
      <c r="D1430" s="327" t="s">
        <v>13</v>
      </c>
      <c r="E1430" s="326" t="s">
        <v>412</v>
      </c>
      <c r="F1430" s="326" t="s">
        <v>413</v>
      </c>
      <c r="G1430" s="326" t="s">
        <v>947</v>
      </c>
      <c r="H1430" s="326" t="s">
        <v>777</v>
      </c>
      <c r="I1430" s="326" t="s">
        <v>777</v>
      </c>
      <c r="J1430" s="326" t="s">
        <v>415</v>
      </c>
      <c r="K1430" s="326" t="s">
        <v>948</v>
      </c>
      <c r="L1430" s="490">
        <v>0.39</v>
      </c>
    </row>
    <row r="1431" spans="2:12" ht="36" x14ac:dyDescent="0.3">
      <c r="B1431" s="329">
        <v>324425</v>
      </c>
      <c r="C1431" s="330" t="str">
        <f>_xlfn.XLOOKUP(B1431,PLANEAMIENTO!A:A,PLANEAMIENTO!C:C)</f>
        <v>CILINDRO DE DIRECCION</v>
      </c>
      <c r="D1431" s="331" t="str">
        <f>_xlfn.XLOOKUP(B1431,PLANEAMIENTO!A:A,PLANEAMIENTO!D:D)</f>
        <v>24M</v>
      </c>
      <c r="E1431" s="329" t="s">
        <v>631</v>
      </c>
      <c r="F1431" s="329" t="s">
        <v>750</v>
      </c>
      <c r="G1431" s="329" t="s">
        <v>407</v>
      </c>
      <c r="H1431" s="329" t="s">
        <v>777</v>
      </c>
      <c r="I1431" s="329" t="s">
        <v>856</v>
      </c>
      <c r="J1431" s="329" t="s">
        <v>809</v>
      </c>
      <c r="K1431" s="329" t="s">
        <v>785</v>
      </c>
      <c r="L1431" s="491">
        <v>0.3</v>
      </c>
    </row>
    <row r="1432" spans="2:12" ht="36" x14ac:dyDescent="0.3">
      <c r="B1432" s="329">
        <v>324425</v>
      </c>
      <c r="C1432" s="330" t="str">
        <f>_xlfn.XLOOKUP(B1432,PLANEAMIENTO!A:A,PLANEAMIENTO!C:C)</f>
        <v>CILINDRO DE DIRECCION</v>
      </c>
      <c r="D1432" s="331" t="str">
        <f>_xlfn.XLOOKUP(B1432,PLANEAMIENTO!A:A,PLANEAMIENTO!D:D)</f>
        <v>24M</v>
      </c>
      <c r="E1432" s="329" t="s">
        <v>949</v>
      </c>
      <c r="F1432" s="329" t="s">
        <v>750</v>
      </c>
      <c r="G1432" s="329" t="s">
        <v>444</v>
      </c>
      <c r="H1432" s="329" t="s">
        <v>777</v>
      </c>
      <c r="I1432" s="329" t="s">
        <v>793</v>
      </c>
      <c r="J1432" s="329" t="s">
        <v>785</v>
      </c>
      <c r="K1432" s="329" t="s">
        <v>785</v>
      </c>
      <c r="L1432" s="491">
        <v>0</v>
      </c>
    </row>
    <row r="1433" spans="2:12" ht="54" x14ac:dyDescent="0.3">
      <c r="B1433" s="329">
        <v>317825</v>
      </c>
      <c r="C1433" s="330" t="str">
        <f>_xlfn.XLOOKUP(B1433,PLANEAMIENTO!A:A,PLANEAMIENTO!C:C)</f>
        <v>CILINDRO DE INCLINACION DE BULLDOZER</v>
      </c>
      <c r="D1433" s="331" t="str">
        <f>_xlfn.XLOOKUP(B1433,PLANEAMIENTO!A:A,PLANEAMIENTO!D:D)</f>
        <v>D475</v>
      </c>
      <c r="E1433" s="329" t="s">
        <v>832</v>
      </c>
      <c r="F1433" s="329" t="s">
        <v>750</v>
      </c>
      <c r="G1433" s="329" t="s">
        <v>522</v>
      </c>
      <c r="H1433" s="329" t="s">
        <v>777</v>
      </c>
      <c r="I1433" s="329" t="s">
        <v>818</v>
      </c>
      <c r="J1433" s="329" t="s">
        <v>785</v>
      </c>
      <c r="K1433" s="329" t="s">
        <v>785</v>
      </c>
      <c r="L1433" s="491">
        <v>0</v>
      </c>
    </row>
    <row r="1434" spans="2:12" ht="36" x14ac:dyDescent="0.3">
      <c r="B1434" s="329">
        <v>321625</v>
      </c>
      <c r="C1434" s="330" t="str">
        <f>_xlfn.XLOOKUP(B1434,PLANEAMIENTO!A:A,PLANEAMIENTO!C:C)</f>
        <v>CILINDRO DE BLADE TIP</v>
      </c>
      <c r="D1434" s="331">
        <f>_xlfn.XLOOKUP(B1434,PLANEAMIENTO!A:A,PLANEAMIENTO!D:D)</f>
        <v>24</v>
      </c>
      <c r="E1434" s="329" t="s">
        <v>830</v>
      </c>
      <c r="F1434" s="329" t="s">
        <v>750</v>
      </c>
      <c r="G1434" s="329" t="s">
        <v>410</v>
      </c>
      <c r="H1434" s="329" t="s">
        <v>777</v>
      </c>
      <c r="I1434" s="329" t="s">
        <v>849</v>
      </c>
      <c r="J1434" s="329" t="s">
        <v>785</v>
      </c>
      <c r="K1434" s="329" t="s">
        <v>885</v>
      </c>
      <c r="L1434" s="491">
        <v>0</v>
      </c>
    </row>
    <row r="1435" spans="2:12" ht="102" x14ac:dyDescent="0.35">
      <c r="B1435" s="445" t="s">
        <v>465</v>
      </c>
      <c r="C1435" s="446"/>
      <c r="D1435" s="447"/>
      <c r="E1435" s="445" t="s">
        <v>391</v>
      </c>
      <c r="F1435" s="445" t="s">
        <v>392</v>
      </c>
      <c r="G1435" s="445" t="s">
        <v>772</v>
      </c>
      <c r="H1435" s="445" t="s">
        <v>773</v>
      </c>
      <c r="I1435" s="445" t="s">
        <v>774</v>
      </c>
      <c r="J1435" s="445" t="s">
        <v>394</v>
      </c>
      <c r="K1435" s="445" t="s">
        <v>395</v>
      </c>
      <c r="L1435" s="445" t="s">
        <v>396</v>
      </c>
    </row>
    <row r="1436" spans="2:12" ht="54" x14ac:dyDescent="0.3">
      <c r="B1436" s="326">
        <v>0</v>
      </c>
      <c r="C1436" s="327" t="s">
        <v>12</v>
      </c>
      <c r="D1436" s="327" t="s">
        <v>13</v>
      </c>
      <c r="E1436" s="326" t="s">
        <v>422</v>
      </c>
      <c r="F1436" s="326" t="s">
        <v>423</v>
      </c>
      <c r="G1436" s="326" t="s">
        <v>950</v>
      </c>
      <c r="H1436" s="326" t="s">
        <v>777</v>
      </c>
      <c r="I1436" s="326" t="s">
        <v>777</v>
      </c>
      <c r="J1436" s="326" t="s">
        <v>415</v>
      </c>
      <c r="K1436" s="326" t="s">
        <v>885</v>
      </c>
      <c r="L1436" s="490">
        <v>0.42</v>
      </c>
    </row>
    <row r="1437" spans="2:12" ht="36" x14ac:dyDescent="0.3">
      <c r="B1437" s="329">
        <v>306725</v>
      </c>
      <c r="C1437" s="330" t="e">
        <f>_xlfn.XLOOKUP(B1437,PLANEAMIENTO!A:A,PLANEAMIENTO!C:C)</f>
        <v>#N/A</v>
      </c>
      <c r="D1437" s="331" t="e">
        <f>_xlfn.XLOOKUP(B1437,PLANEAMIENTO!A:A,PLANEAMIENTO!D:D)</f>
        <v>#N/A</v>
      </c>
      <c r="E1437" s="329" t="s">
        <v>876</v>
      </c>
      <c r="F1437" s="329" t="s">
        <v>423</v>
      </c>
      <c r="G1437" s="329" t="s">
        <v>500</v>
      </c>
      <c r="H1437" s="329" t="s">
        <v>777</v>
      </c>
      <c r="I1437" s="329" t="s">
        <v>877</v>
      </c>
      <c r="J1437" s="329" t="s">
        <v>782</v>
      </c>
      <c r="K1437" s="329" t="s">
        <v>785</v>
      </c>
      <c r="L1437" s="491">
        <v>0.8</v>
      </c>
    </row>
    <row r="1438" spans="2:12" ht="36" x14ac:dyDescent="0.3">
      <c r="B1438" s="329">
        <v>324425</v>
      </c>
      <c r="C1438" s="330" t="str">
        <f>_xlfn.XLOOKUP(B1438,PLANEAMIENTO!A:A,PLANEAMIENTO!C:C)</f>
        <v>CILINDRO DE DIRECCION</v>
      </c>
      <c r="D1438" s="331" t="str">
        <f>_xlfn.XLOOKUP(B1438,PLANEAMIENTO!A:A,PLANEAMIENTO!D:D)</f>
        <v>24M</v>
      </c>
      <c r="E1438" s="329" t="s">
        <v>855</v>
      </c>
      <c r="F1438" s="329" t="s">
        <v>423</v>
      </c>
      <c r="G1438" s="329" t="s">
        <v>410</v>
      </c>
      <c r="H1438" s="329" t="s">
        <v>777</v>
      </c>
      <c r="I1438" s="329" t="s">
        <v>849</v>
      </c>
      <c r="J1438" s="329" t="s">
        <v>809</v>
      </c>
      <c r="K1438" s="329" t="s">
        <v>785</v>
      </c>
      <c r="L1438" s="491">
        <v>0.4</v>
      </c>
    </row>
    <row r="1439" spans="2:12" ht="36" x14ac:dyDescent="0.3">
      <c r="B1439" s="329">
        <v>324525</v>
      </c>
      <c r="C1439" s="330" t="str">
        <f>_xlfn.XLOOKUP(B1439,PLANEAMIENTO!A:A,PLANEAMIENTO!C:C)</f>
        <v>CILINDRO DE DIRECCION</v>
      </c>
      <c r="D1439" s="331">
        <f>_xlfn.XLOOKUP(B1439,PLANEAMIENTO!A:A,PLANEAMIENTO!D:D)</f>
        <v>24</v>
      </c>
      <c r="E1439" s="329" t="s">
        <v>951</v>
      </c>
      <c r="F1439" s="329" t="s">
        <v>423</v>
      </c>
      <c r="G1439" s="329" t="s">
        <v>493</v>
      </c>
      <c r="H1439" s="329" t="s">
        <v>777</v>
      </c>
      <c r="I1439" s="329" t="s">
        <v>812</v>
      </c>
      <c r="J1439" s="329" t="s">
        <v>785</v>
      </c>
      <c r="K1439" s="329" t="s">
        <v>785</v>
      </c>
      <c r="L1439" s="491">
        <v>0</v>
      </c>
    </row>
    <row r="1440" spans="2:12" ht="102" x14ac:dyDescent="0.35">
      <c r="B1440" s="445" t="s">
        <v>465</v>
      </c>
      <c r="C1440" s="446"/>
      <c r="D1440" s="447"/>
      <c r="E1440" s="445" t="s">
        <v>391</v>
      </c>
      <c r="F1440" s="445" t="s">
        <v>392</v>
      </c>
      <c r="G1440" s="445" t="s">
        <v>772</v>
      </c>
      <c r="H1440" s="445" t="s">
        <v>773</v>
      </c>
      <c r="I1440" s="445" t="s">
        <v>774</v>
      </c>
      <c r="J1440" s="445" t="s">
        <v>394</v>
      </c>
      <c r="K1440" s="445" t="s">
        <v>395</v>
      </c>
      <c r="L1440" s="445" t="s">
        <v>396</v>
      </c>
    </row>
    <row r="1441" spans="2:12" ht="72" x14ac:dyDescent="0.3">
      <c r="B1441" s="326">
        <v>0</v>
      </c>
      <c r="C1441" s="327" t="s">
        <v>12</v>
      </c>
      <c r="D1441" s="327" t="s">
        <v>13</v>
      </c>
      <c r="E1441" s="326" t="s">
        <v>485</v>
      </c>
      <c r="F1441" s="326" t="s">
        <v>486</v>
      </c>
      <c r="G1441" s="326" t="s">
        <v>859</v>
      </c>
      <c r="H1441" s="326" t="s">
        <v>777</v>
      </c>
      <c r="I1441" s="326" t="s">
        <v>777</v>
      </c>
      <c r="J1441" s="326" t="s">
        <v>629</v>
      </c>
      <c r="K1441" s="326" t="s">
        <v>842</v>
      </c>
      <c r="L1441" s="490">
        <v>0.2</v>
      </c>
    </row>
    <row r="1442" spans="2:12" ht="36" x14ac:dyDescent="0.3">
      <c r="B1442" s="329">
        <v>318425</v>
      </c>
      <c r="C1442" s="330" t="str">
        <f>_xlfn.XLOOKUP(B1442,PLANEAMIENTO!A:A,PLANEAMIENTO!C:C)</f>
        <v>CILINDRO DE SUSPENSION POSTERIOR</v>
      </c>
      <c r="D1442" s="331" t="str">
        <f>_xlfn.XLOOKUP(B1442,PLANEAMIENTO!A:A,PLANEAMIENTO!D:D)</f>
        <v>930E-4SE</v>
      </c>
      <c r="E1442" s="329" t="s">
        <v>611</v>
      </c>
      <c r="F1442" s="329" t="s">
        <v>486</v>
      </c>
      <c r="G1442" s="329" t="s">
        <v>435</v>
      </c>
      <c r="H1442" s="329" t="s">
        <v>777</v>
      </c>
      <c r="I1442" s="329" t="s">
        <v>786</v>
      </c>
      <c r="J1442" s="329" t="s">
        <v>809</v>
      </c>
      <c r="K1442" s="329" t="s">
        <v>785</v>
      </c>
      <c r="L1442" s="491">
        <v>0</v>
      </c>
    </row>
    <row r="1443" spans="2:12" ht="36" x14ac:dyDescent="0.3">
      <c r="B1443" s="329">
        <v>321625</v>
      </c>
      <c r="C1443" s="330" t="str">
        <f>_xlfn.XLOOKUP(B1443,PLANEAMIENTO!A:A,PLANEAMIENTO!C:C)</f>
        <v>CILINDRO DE BLADE TIP</v>
      </c>
      <c r="D1443" s="331">
        <f>_xlfn.XLOOKUP(B1443,PLANEAMIENTO!A:A,PLANEAMIENTO!D:D)</f>
        <v>24</v>
      </c>
      <c r="E1443" s="329" t="s">
        <v>488</v>
      </c>
      <c r="F1443" s="329" t="s">
        <v>486</v>
      </c>
      <c r="G1443" s="329" t="s">
        <v>426</v>
      </c>
      <c r="H1443" s="329" t="s">
        <v>777</v>
      </c>
      <c r="I1443" s="329" t="s">
        <v>796</v>
      </c>
      <c r="J1443" s="329" t="s">
        <v>785</v>
      </c>
      <c r="K1443" s="329" t="s">
        <v>785</v>
      </c>
      <c r="L1443" s="491">
        <v>0</v>
      </c>
    </row>
    <row r="1444" spans="2:12" ht="36" x14ac:dyDescent="0.3">
      <c r="B1444" s="329">
        <v>323025</v>
      </c>
      <c r="C1444" s="330" t="str">
        <f>_xlfn.XLOOKUP(B1444,PLANEAMIENTO!A:A,PLANEAMIENTO!C:C)</f>
        <v>CILINDRO DE WHEEL LEAN</v>
      </c>
      <c r="D1444" s="331" t="str">
        <f>_xlfn.XLOOKUP(B1444,PLANEAMIENTO!A:A,PLANEAMIENTO!D:D)</f>
        <v>24M</v>
      </c>
      <c r="E1444" s="329" t="s">
        <v>488</v>
      </c>
      <c r="F1444" s="329" t="s">
        <v>486</v>
      </c>
      <c r="G1444" s="329" t="s">
        <v>426</v>
      </c>
      <c r="H1444" s="329" t="s">
        <v>777</v>
      </c>
      <c r="I1444" s="329" t="s">
        <v>796</v>
      </c>
      <c r="J1444" s="329" t="s">
        <v>785</v>
      </c>
      <c r="K1444" s="329" t="s">
        <v>785</v>
      </c>
      <c r="L1444" s="491">
        <v>0</v>
      </c>
    </row>
    <row r="1445" spans="2:12" ht="102" x14ac:dyDescent="0.35">
      <c r="B1445" s="445" t="s">
        <v>465</v>
      </c>
      <c r="C1445" s="446"/>
      <c r="D1445" s="447"/>
      <c r="E1445" s="445" t="s">
        <v>391</v>
      </c>
      <c r="F1445" s="445" t="s">
        <v>392</v>
      </c>
      <c r="G1445" s="445" t="s">
        <v>772</v>
      </c>
      <c r="H1445" s="445" t="s">
        <v>773</v>
      </c>
      <c r="I1445" s="445" t="s">
        <v>774</v>
      </c>
      <c r="J1445" s="445" t="s">
        <v>394</v>
      </c>
      <c r="K1445" s="445" t="s">
        <v>395</v>
      </c>
      <c r="L1445" s="445" t="s">
        <v>396</v>
      </c>
    </row>
    <row r="1446" spans="2:12" ht="72" x14ac:dyDescent="0.3">
      <c r="B1446" s="326">
        <v>0</v>
      </c>
      <c r="C1446" s="327" t="s">
        <v>12</v>
      </c>
      <c r="D1446" s="327" t="s">
        <v>13</v>
      </c>
      <c r="E1446" s="326" t="s">
        <v>860</v>
      </c>
      <c r="F1446" s="326" t="s">
        <v>413</v>
      </c>
      <c r="G1446" s="326" t="s">
        <v>794</v>
      </c>
      <c r="H1446" s="326" t="s">
        <v>777</v>
      </c>
      <c r="I1446" s="326" t="s">
        <v>801</v>
      </c>
      <c r="J1446" s="326" t="s">
        <v>783</v>
      </c>
      <c r="K1446" s="326" t="s">
        <v>842</v>
      </c>
      <c r="L1446" s="490">
        <v>0.21</v>
      </c>
    </row>
    <row r="1447" spans="2:12" ht="54" x14ac:dyDescent="0.3">
      <c r="B1447" s="329">
        <v>320225</v>
      </c>
      <c r="C1447" s="330" t="str">
        <f>_xlfn.XLOOKUP(B1447,PLANEAMIENTO!A:A,PLANEAMIENTO!C:C)</f>
        <v>CILINDRO DE INCLINACION DE BULLDOZER</v>
      </c>
      <c r="D1447" s="331" t="str">
        <f>_xlfn.XLOOKUP(B1447,PLANEAMIENTO!A:A,PLANEAMIENTO!D:D)</f>
        <v>844H</v>
      </c>
      <c r="E1447" s="329" t="s">
        <v>598</v>
      </c>
      <c r="F1447" s="329" t="s">
        <v>413</v>
      </c>
      <c r="G1447" s="329" t="s">
        <v>407</v>
      </c>
      <c r="H1447" s="329" t="s">
        <v>777</v>
      </c>
      <c r="I1447" s="329" t="s">
        <v>856</v>
      </c>
      <c r="J1447" s="329" t="s">
        <v>785</v>
      </c>
      <c r="K1447" s="329" t="s">
        <v>785</v>
      </c>
      <c r="L1447" s="491">
        <v>0</v>
      </c>
    </row>
    <row r="1448" spans="2:12" ht="54" x14ac:dyDescent="0.3">
      <c r="B1448" s="329">
        <v>317825</v>
      </c>
      <c r="C1448" s="330" t="str">
        <f>_xlfn.XLOOKUP(B1448,PLANEAMIENTO!A:A,PLANEAMIENTO!C:C)</f>
        <v>CILINDRO DE INCLINACION DE BULLDOZER</v>
      </c>
      <c r="D1448" s="331" t="str">
        <f>_xlfn.XLOOKUP(B1448,PLANEAMIENTO!A:A,PLANEAMIENTO!D:D)</f>
        <v>D475</v>
      </c>
      <c r="E1448" s="329" t="s">
        <v>952</v>
      </c>
      <c r="F1448" s="329" t="s">
        <v>413</v>
      </c>
      <c r="G1448" s="329" t="s">
        <v>421</v>
      </c>
      <c r="H1448" s="329" t="s">
        <v>777</v>
      </c>
      <c r="I1448" s="329" t="s">
        <v>807</v>
      </c>
      <c r="J1448" s="329" t="s">
        <v>785</v>
      </c>
      <c r="K1448" s="329" t="s">
        <v>885</v>
      </c>
      <c r="L1448" s="491">
        <v>0</v>
      </c>
    </row>
    <row r="1449" spans="2:12" ht="102" x14ac:dyDescent="0.35">
      <c r="B1449" s="445" t="s">
        <v>465</v>
      </c>
      <c r="C1449" s="446"/>
      <c r="D1449" s="447"/>
      <c r="E1449" s="445" t="s">
        <v>391</v>
      </c>
      <c r="F1449" s="445" t="s">
        <v>392</v>
      </c>
      <c r="G1449" s="445" t="s">
        <v>772</v>
      </c>
      <c r="H1449" s="445" t="s">
        <v>773</v>
      </c>
      <c r="I1449" s="445" t="s">
        <v>774</v>
      </c>
      <c r="J1449" s="445" t="s">
        <v>394</v>
      </c>
      <c r="K1449" s="445" t="s">
        <v>395</v>
      </c>
      <c r="L1449" s="445" t="s">
        <v>396</v>
      </c>
    </row>
    <row r="1450" spans="2:12" ht="72" x14ac:dyDescent="0.3">
      <c r="B1450" s="326">
        <v>0</v>
      </c>
      <c r="C1450" s="327" t="s">
        <v>12</v>
      </c>
      <c r="D1450" s="327" t="s">
        <v>13</v>
      </c>
      <c r="E1450" s="326" t="s">
        <v>428</v>
      </c>
      <c r="F1450" s="326" t="s">
        <v>432</v>
      </c>
      <c r="G1450" s="326" t="s">
        <v>941</v>
      </c>
      <c r="H1450" s="326" t="s">
        <v>777</v>
      </c>
      <c r="I1450" s="326" t="s">
        <v>777</v>
      </c>
      <c r="J1450" s="326" t="s">
        <v>641</v>
      </c>
      <c r="K1450" s="326" t="s">
        <v>942</v>
      </c>
      <c r="L1450" s="490">
        <v>0.34</v>
      </c>
    </row>
    <row r="1451" spans="2:12" ht="54" x14ac:dyDescent="0.3">
      <c r="B1451" s="329">
        <v>320225</v>
      </c>
      <c r="C1451" s="330" t="str">
        <f>_xlfn.XLOOKUP(B1451,PLANEAMIENTO!A:A,PLANEAMIENTO!C:C)</f>
        <v>CILINDRO DE INCLINACION DE BULLDOZER</v>
      </c>
      <c r="D1451" s="331" t="str">
        <f>_xlfn.XLOOKUP(B1451,PLANEAMIENTO!A:A,PLANEAMIENTO!D:D)</f>
        <v>844H</v>
      </c>
      <c r="E1451" s="329" t="s">
        <v>672</v>
      </c>
      <c r="F1451" s="329" t="s">
        <v>432</v>
      </c>
      <c r="G1451" s="329" t="s">
        <v>406</v>
      </c>
      <c r="H1451" s="329" t="s">
        <v>777</v>
      </c>
      <c r="I1451" s="329" t="s">
        <v>827</v>
      </c>
      <c r="J1451" s="329" t="s">
        <v>785</v>
      </c>
      <c r="K1451" s="329" t="s">
        <v>785</v>
      </c>
      <c r="L1451" s="491">
        <v>0</v>
      </c>
    </row>
    <row r="1452" spans="2:12" ht="54" x14ac:dyDescent="0.3">
      <c r="B1452" s="329">
        <v>319225</v>
      </c>
      <c r="C1452" s="330" t="str">
        <f>_xlfn.XLOOKUP(B1452,PLANEAMIENTO!A:A,PLANEAMIENTO!C:C)</f>
        <v>CILINDRO DE INCLINACION DE BULLDOZER</v>
      </c>
      <c r="D1452" s="331" t="str">
        <f>_xlfn.XLOOKUP(B1452,PLANEAMIENTO!A:A,PLANEAMIENTO!D:D)</f>
        <v>844K</v>
      </c>
      <c r="E1452" s="329" t="s">
        <v>953</v>
      </c>
      <c r="F1452" s="329" t="s">
        <v>432</v>
      </c>
      <c r="G1452" s="329" t="s">
        <v>829</v>
      </c>
      <c r="H1452" s="329" t="s">
        <v>777</v>
      </c>
      <c r="I1452" s="329" t="s">
        <v>839</v>
      </c>
      <c r="J1452" s="329" t="s">
        <v>785</v>
      </c>
      <c r="K1452" s="329" t="s">
        <v>785</v>
      </c>
      <c r="L1452" s="491">
        <v>0</v>
      </c>
    </row>
    <row r="1453" spans="2:12" ht="36" x14ac:dyDescent="0.3">
      <c r="B1453" s="329">
        <v>317125</v>
      </c>
      <c r="C1453" s="330" t="str">
        <f>_xlfn.XLOOKUP(B1453,PLANEAMIENTO!A:A,PLANEAMIENTO!C:C)</f>
        <v>CILINDRO DE SUSPENSION POSTERIOR</v>
      </c>
      <c r="D1453" s="331" t="str">
        <f>_xlfn.XLOOKUP(B1453,PLANEAMIENTO!A:A,PLANEAMIENTO!D:D)</f>
        <v>830E</v>
      </c>
      <c r="E1453" s="329" t="s">
        <v>431</v>
      </c>
      <c r="F1453" s="329" t="s">
        <v>432</v>
      </c>
      <c r="G1453" s="329" t="s">
        <v>421</v>
      </c>
      <c r="H1453" s="329" t="s">
        <v>777</v>
      </c>
      <c r="I1453" s="329" t="s">
        <v>807</v>
      </c>
      <c r="J1453" s="329" t="s">
        <v>785</v>
      </c>
      <c r="K1453" s="329" t="s">
        <v>885</v>
      </c>
      <c r="L1453" s="491">
        <v>0</v>
      </c>
    </row>
    <row r="1454" spans="2:12" ht="102" x14ac:dyDescent="0.35">
      <c r="B1454" s="445" t="s">
        <v>465</v>
      </c>
      <c r="C1454" s="446"/>
      <c r="D1454" s="447"/>
      <c r="E1454" s="445" t="s">
        <v>391</v>
      </c>
      <c r="F1454" s="445" t="s">
        <v>392</v>
      </c>
      <c r="G1454" s="445" t="s">
        <v>772</v>
      </c>
      <c r="H1454" s="445" t="s">
        <v>773</v>
      </c>
      <c r="I1454" s="445" t="s">
        <v>774</v>
      </c>
      <c r="J1454" s="445" t="s">
        <v>394</v>
      </c>
      <c r="K1454" s="445" t="s">
        <v>395</v>
      </c>
      <c r="L1454" s="445" t="s">
        <v>396</v>
      </c>
    </row>
    <row r="1455" spans="2:12" ht="36" x14ac:dyDescent="0.3">
      <c r="B1455" s="326">
        <v>0</v>
      </c>
      <c r="C1455" s="327" t="s">
        <v>12</v>
      </c>
      <c r="D1455" s="327" t="s">
        <v>13</v>
      </c>
      <c r="E1455" s="326" t="s">
        <v>814</v>
      </c>
      <c r="F1455" s="326" t="s">
        <v>815</v>
      </c>
      <c r="G1455" s="326" t="s">
        <v>458</v>
      </c>
      <c r="H1455" s="326" t="s">
        <v>777</v>
      </c>
      <c r="I1455" s="326" t="s">
        <v>807</v>
      </c>
      <c r="J1455" s="326" t="s">
        <v>783</v>
      </c>
      <c r="K1455" s="326" t="s">
        <v>799</v>
      </c>
      <c r="L1455" s="490">
        <v>0</v>
      </c>
    </row>
    <row r="1456" spans="2:12" ht="36" x14ac:dyDescent="0.3">
      <c r="B1456" s="329">
        <v>321525</v>
      </c>
      <c r="C1456" s="330" t="str">
        <f>_xlfn.XLOOKUP(B1456,PLANEAMIENTO!A:A,PLANEAMIENTO!C:C)</f>
        <v>CILINDRO DE LEVANTE DE TOLVA</v>
      </c>
      <c r="D1456" s="331" t="str">
        <f>_xlfn.XLOOKUP(B1456,PLANEAMIENTO!A:A,PLANEAMIENTO!D:D)</f>
        <v>930E-4SE</v>
      </c>
      <c r="E1456" s="329" t="s">
        <v>943</v>
      </c>
      <c r="F1456" s="329" t="s">
        <v>817</v>
      </c>
      <c r="G1456" s="329" t="s">
        <v>403</v>
      </c>
      <c r="H1456" s="329" t="s">
        <v>777</v>
      </c>
      <c r="I1456" s="329" t="s">
        <v>820</v>
      </c>
      <c r="J1456" s="329" t="s">
        <v>809</v>
      </c>
      <c r="K1456" s="329" t="s">
        <v>809</v>
      </c>
      <c r="L1456" s="491">
        <v>0.9</v>
      </c>
    </row>
    <row r="1457" spans="2:12" ht="36" x14ac:dyDescent="0.3">
      <c r="B1457" s="329">
        <v>319425</v>
      </c>
      <c r="C1457" s="330" t="str">
        <f>_xlfn.XLOOKUP(B1457,PLANEAMIENTO!A:A,PLANEAMIENTO!C:C)</f>
        <v>CILINDRO DE LEVANTE DE TOLVA</v>
      </c>
      <c r="D1457" s="331" t="str">
        <f>_xlfn.XLOOKUP(B1457,PLANEAMIENTO!A:A,PLANEAMIENTO!D:D)</f>
        <v>797F</v>
      </c>
      <c r="E1457" s="329" t="s">
        <v>943</v>
      </c>
      <c r="F1457" s="329" t="s">
        <v>817</v>
      </c>
      <c r="G1457" s="329" t="s">
        <v>407</v>
      </c>
      <c r="H1457" s="329" t="s">
        <v>777</v>
      </c>
      <c r="I1457" s="329" t="s">
        <v>856</v>
      </c>
      <c r="J1457" s="329" t="s">
        <v>785</v>
      </c>
      <c r="K1457" s="329" t="s">
        <v>785</v>
      </c>
      <c r="L1457" s="491">
        <v>0</v>
      </c>
    </row>
    <row r="1458" spans="2:12" ht="54" x14ac:dyDescent="0.3">
      <c r="B1458" s="329">
        <v>322025</v>
      </c>
      <c r="C1458" s="330" t="str">
        <f>_xlfn.XLOOKUP(B1458,PLANEAMIENTO!A:A,PLANEAMIENTO!C:C)</f>
        <v>CILINDRO DE INCLINACION DE BULLDOZER</v>
      </c>
      <c r="D1458" s="331" t="str">
        <f>_xlfn.XLOOKUP(B1458,PLANEAMIENTO!A:A,PLANEAMIENTO!D:D)</f>
        <v>D11T</v>
      </c>
      <c r="E1458" s="329" t="s">
        <v>954</v>
      </c>
      <c r="F1458" s="329" t="s">
        <v>817</v>
      </c>
      <c r="G1458" s="329" t="s">
        <v>894</v>
      </c>
      <c r="H1458" s="329" t="s">
        <v>777</v>
      </c>
      <c r="I1458" s="329" t="s">
        <v>807</v>
      </c>
      <c r="J1458" s="329" t="s">
        <v>785</v>
      </c>
      <c r="K1458" s="329" t="s">
        <v>885</v>
      </c>
      <c r="L1458" s="491">
        <v>0</v>
      </c>
    </row>
    <row r="1459" spans="2:12" ht="102" x14ac:dyDescent="0.35">
      <c r="B1459" s="445" t="s">
        <v>465</v>
      </c>
      <c r="C1459" s="446"/>
      <c r="D1459" s="447"/>
      <c r="E1459" s="445" t="s">
        <v>391</v>
      </c>
      <c r="F1459" s="445" t="s">
        <v>392</v>
      </c>
      <c r="G1459" s="445" t="s">
        <v>772</v>
      </c>
      <c r="H1459" s="445" t="s">
        <v>773</v>
      </c>
      <c r="I1459" s="445" t="s">
        <v>774</v>
      </c>
      <c r="J1459" s="445" t="s">
        <v>394</v>
      </c>
      <c r="K1459" s="445" t="s">
        <v>395</v>
      </c>
      <c r="L1459" s="445" t="s">
        <v>396</v>
      </c>
    </row>
    <row r="1460" spans="2:12" ht="54" x14ac:dyDescent="0.3">
      <c r="B1460" s="326">
        <v>0</v>
      </c>
      <c r="C1460" s="327" t="s">
        <v>12</v>
      </c>
      <c r="D1460" s="327" t="s">
        <v>13</v>
      </c>
      <c r="E1460" s="326" t="s">
        <v>45</v>
      </c>
      <c r="F1460" s="488"/>
      <c r="G1460" s="326" t="s">
        <v>891</v>
      </c>
      <c r="H1460" s="326" t="s">
        <v>777</v>
      </c>
      <c r="I1460" s="326" t="s">
        <v>892</v>
      </c>
      <c r="J1460" s="326" t="s">
        <v>783</v>
      </c>
      <c r="K1460" s="326" t="s">
        <v>874</v>
      </c>
      <c r="L1460" s="490">
        <v>0</v>
      </c>
    </row>
    <row r="1461" spans="2:12" ht="54" x14ac:dyDescent="0.3">
      <c r="B1461" s="329">
        <v>321425</v>
      </c>
      <c r="C1461" s="330" t="str">
        <f>_xlfn.XLOOKUP(B1461,PLANEAMIENTO!A:A,PLANEAMIENTO!C:C)</f>
        <v>CILINDRO DE ARTICULACION</v>
      </c>
      <c r="D1461" s="331">
        <f>_xlfn.XLOOKUP(B1461,PLANEAMIENTO!A:A,PLANEAMIENTO!D:D)</f>
        <v>24</v>
      </c>
      <c r="E1461" s="329" t="s">
        <v>926</v>
      </c>
      <c r="F1461" s="492"/>
      <c r="G1461" s="329" t="s">
        <v>894</v>
      </c>
      <c r="H1461" s="329" t="s">
        <v>777</v>
      </c>
      <c r="I1461" s="329" t="s">
        <v>807</v>
      </c>
      <c r="J1461" s="329" t="s">
        <v>809</v>
      </c>
      <c r="K1461" s="329" t="s">
        <v>785</v>
      </c>
      <c r="L1461" s="491">
        <v>0.4</v>
      </c>
    </row>
    <row r="1462" spans="2:12" ht="54" x14ac:dyDescent="0.3">
      <c r="B1462" s="329">
        <v>318925</v>
      </c>
      <c r="C1462" s="330" t="str">
        <f>_xlfn.XLOOKUP(B1462,PLANEAMIENTO!A:A,PLANEAMIENTO!C:C)</f>
        <v>CILINDRO DE DIRECCION</v>
      </c>
      <c r="D1462" s="331" t="str">
        <f>_xlfn.XLOOKUP(B1462,PLANEAMIENTO!A:A,PLANEAMIENTO!D:D)</f>
        <v>797F</v>
      </c>
      <c r="E1462" s="329" t="s">
        <v>926</v>
      </c>
      <c r="F1462" s="329" t="s">
        <v>824</v>
      </c>
      <c r="G1462" s="329" t="s">
        <v>894</v>
      </c>
      <c r="H1462" s="329" t="s">
        <v>777</v>
      </c>
      <c r="I1462" s="329" t="s">
        <v>807</v>
      </c>
      <c r="J1462" s="329" t="s">
        <v>809</v>
      </c>
      <c r="K1462" s="329" t="s">
        <v>785</v>
      </c>
      <c r="L1462" s="491">
        <v>0.6</v>
      </c>
    </row>
    <row r="1468" spans="2:12" ht="102" x14ac:dyDescent="0.35">
      <c r="B1468" s="445" t="s">
        <v>465</v>
      </c>
      <c r="C1468" s="446"/>
      <c r="D1468" s="447"/>
      <c r="E1468" s="445" t="s">
        <v>391</v>
      </c>
      <c r="F1468" s="445" t="s">
        <v>392</v>
      </c>
      <c r="G1468" s="445" t="s">
        <v>772</v>
      </c>
      <c r="H1468" s="445" t="s">
        <v>773</v>
      </c>
      <c r="I1468" s="445" t="s">
        <v>774</v>
      </c>
      <c r="J1468" s="445" t="s">
        <v>394</v>
      </c>
      <c r="K1468" s="168" t="s">
        <v>395</v>
      </c>
      <c r="L1468" s="168" t="s">
        <v>396</v>
      </c>
    </row>
    <row r="1469" spans="2:12" ht="72" x14ac:dyDescent="0.3">
      <c r="B1469" s="326">
        <v>0</v>
      </c>
      <c r="C1469" s="327" t="s">
        <v>12</v>
      </c>
      <c r="D1469" s="327" t="s">
        <v>13</v>
      </c>
      <c r="E1469" s="326" t="s">
        <v>397</v>
      </c>
      <c r="F1469" s="326" t="s">
        <v>398</v>
      </c>
      <c r="G1469" s="326" t="s">
        <v>955</v>
      </c>
      <c r="H1469" s="326" t="s">
        <v>776</v>
      </c>
      <c r="I1469" s="326" t="s">
        <v>777</v>
      </c>
      <c r="J1469" s="326" t="s">
        <v>783</v>
      </c>
      <c r="K1469" s="170" t="s">
        <v>783</v>
      </c>
      <c r="L1469" s="171">
        <v>0.99</v>
      </c>
    </row>
    <row r="1470" spans="2:12" ht="36" x14ac:dyDescent="0.3">
      <c r="B1470" s="329">
        <v>318725</v>
      </c>
      <c r="C1470" s="330" t="str">
        <f>_xlfn.XLOOKUP(B1470,PLANEAMIENTO!A:A,PLANEAMIENTO!C:C)</f>
        <v>CILINDRO DE LEVANTE DE BULLDOZER</v>
      </c>
      <c r="D1470" s="331" t="str">
        <f>_xlfn.XLOOKUP(B1470,PLANEAMIENTO!A:A,PLANEAMIENTO!D:D)</f>
        <v>D11T</v>
      </c>
      <c r="E1470" s="329" t="s">
        <v>662</v>
      </c>
      <c r="F1470" s="329" t="s">
        <v>398</v>
      </c>
      <c r="G1470" s="329" t="s">
        <v>956</v>
      </c>
      <c r="H1470" s="329" t="s">
        <v>957</v>
      </c>
      <c r="I1470" s="329" t="s">
        <v>406</v>
      </c>
      <c r="J1470" s="329" t="s">
        <v>809</v>
      </c>
      <c r="K1470" s="173" t="s">
        <v>885</v>
      </c>
      <c r="L1470" s="174">
        <v>1</v>
      </c>
    </row>
    <row r="1471" spans="2:12" ht="54" x14ac:dyDescent="0.3">
      <c r="B1471" s="329">
        <v>323725</v>
      </c>
      <c r="C1471" s="330" t="str">
        <f>_xlfn.XLOOKUP(B1471,PLANEAMIENTO!A:A,PLANEAMIENTO!C:C)</f>
        <v>CILINDRO DE INCLINACION DE BULLDOZER</v>
      </c>
      <c r="D1471" s="331" t="str">
        <f>_xlfn.XLOOKUP(B1471,PLANEAMIENTO!A:A,PLANEAMIENTO!D:D)</f>
        <v>D11T</v>
      </c>
      <c r="E1471" s="329" t="s">
        <v>425</v>
      </c>
      <c r="F1471" s="329" t="s">
        <v>398</v>
      </c>
      <c r="G1471" s="329" t="s">
        <v>406</v>
      </c>
      <c r="H1471" s="329" t="s">
        <v>777</v>
      </c>
      <c r="I1471" s="329" t="s">
        <v>827</v>
      </c>
      <c r="J1471" s="329" t="s">
        <v>885</v>
      </c>
      <c r="K1471" s="173" t="s">
        <v>885</v>
      </c>
      <c r="L1471" s="174">
        <v>0</v>
      </c>
    </row>
    <row r="1472" spans="2:12" ht="54" x14ac:dyDescent="0.3">
      <c r="B1472" s="329">
        <v>325325</v>
      </c>
      <c r="C1472" s="330" t="str">
        <f>_xlfn.XLOOKUP(B1472,PLANEAMIENTO!A:A,PLANEAMIENTO!C:C)</f>
        <v>CILINDRO DE INCLINACION DE BULLDOZER</v>
      </c>
      <c r="D1472" s="331" t="str">
        <f>_xlfn.XLOOKUP(B1472,PLANEAMIENTO!A:A,PLANEAMIENTO!D:D)</f>
        <v>D11T</v>
      </c>
      <c r="E1472" s="329" t="s">
        <v>425</v>
      </c>
      <c r="F1472" s="329" t="s">
        <v>398</v>
      </c>
      <c r="G1472" s="329" t="s">
        <v>406</v>
      </c>
      <c r="H1472" s="329" t="s">
        <v>777</v>
      </c>
      <c r="I1472" s="329" t="s">
        <v>827</v>
      </c>
      <c r="J1472" s="329" t="s">
        <v>885</v>
      </c>
      <c r="K1472" s="173" t="s">
        <v>828</v>
      </c>
      <c r="L1472" s="174">
        <v>0</v>
      </c>
    </row>
    <row r="1473" spans="2:12" ht="102" x14ac:dyDescent="0.35">
      <c r="B1473" s="445" t="s">
        <v>465</v>
      </c>
      <c r="C1473" s="446"/>
      <c r="D1473" s="447"/>
      <c r="E1473" s="445" t="s">
        <v>391</v>
      </c>
      <c r="F1473" s="445" t="s">
        <v>392</v>
      </c>
      <c r="G1473" s="445" t="s">
        <v>772</v>
      </c>
      <c r="H1473" s="445" t="s">
        <v>773</v>
      </c>
      <c r="I1473" s="445" t="s">
        <v>774</v>
      </c>
      <c r="J1473" s="445" t="s">
        <v>394</v>
      </c>
      <c r="K1473" s="168" t="s">
        <v>395</v>
      </c>
      <c r="L1473" s="168" t="s">
        <v>396</v>
      </c>
    </row>
    <row r="1474" spans="2:12" ht="72" x14ac:dyDescent="0.3">
      <c r="B1474" s="326">
        <v>0</v>
      </c>
      <c r="C1474" s="327" t="s">
        <v>12</v>
      </c>
      <c r="D1474" s="327" t="s">
        <v>13</v>
      </c>
      <c r="E1474" s="326" t="s">
        <v>412</v>
      </c>
      <c r="F1474" s="326" t="s">
        <v>413</v>
      </c>
      <c r="G1474" s="326" t="s">
        <v>958</v>
      </c>
      <c r="H1474" s="326" t="s">
        <v>777</v>
      </c>
      <c r="I1474" s="326" t="s">
        <v>777</v>
      </c>
      <c r="J1474" s="326" t="s">
        <v>415</v>
      </c>
      <c r="K1474" s="170" t="s">
        <v>948</v>
      </c>
      <c r="L1474" s="171">
        <v>0.4</v>
      </c>
    </row>
    <row r="1475" spans="2:12" ht="36" x14ac:dyDescent="0.3">
      <c r="B1475" s="329">
        <v>321625</v>
      </c>
      <c r="C1475" s="330" t="str">
        <f>_xlfn.XLOOKUP(B1475,PLANEAMIENTO!A:A,PLANEAMIENTO!C:C)</f>
        <v>CILINDRO DE BLADE TIP</v>
      </c>
      <c r="D1475" s="331">
        <f>_xlfn.XLOOKUP(B1475,PLANEAMIENTO!A:A,PLANEAMIENTO!D:D)</f>
        <v>24</v>
      </c>
      <c r="E1475" s="329" t="s">
        <v>830</v>
      </c>
      <c r="F1475" s="329" t="s">
        <v>750</v>
      </c>
      <c r="G1475" s="329" t="s">
        <v>410</v>
      </c>
      <c r="H1475" s="329" t="s">
        <v>777</v>
      </c>
      <c r="I1475" s="329" t="s">
        <v>849</v>
      </c>
      <c r="J1475" s="329" t="s">
        <v>785</v>
      </c>
      <c r="K1475" s="173" t="s">
        <v>885</v>
      </c>
      <c r="L1475" s="174">
        <v>0.2</v>
      </c>
    </row>
    <row r="1476" spans="2:12" ht="36" x14ac:dyDescent="0.3">
      <c r="B1476" s="329">
        <v>321625</v>
      </c>
      <c r="C1476" s="330" t="str">
        <f>_xlfn.XLOOKUP(B1476,PLANEAMIENTO!A:A,PLANEAMIENTO!C:C)</f>
        <v>CILINDRO DE BLADE TIP</v>
      </c>
      <c r="D1476" s="331">
        <f>_xlfn.XLOOKUP(B1476,PLANEAMIENTO!A:A,PLANEAMIENTO!D:D)</f>
        <v>24</v>
      </c>
      <c r="E1476" s="329" t="s">
        <v>855</v>
      </c>
      <c r="F1476" s="329" t="s">
        <v>750</v>
      </c>
      <c r="G1476" s="329" t="s">
        <v>435</v>
      </c>
      <c r="H1476" s="329" t="s">
        <v>777</v>
      </c>
      <c r="I1476" s="329" t="s">
        <v>786</v>
      </c>
      <c r="J1476" s="329" t="s">
        <v>885</v>
      </c>
      <c r="K1476" s="173" t="s">
        <v>828</v>
      </c>
      <c r="L1476" s="174">
        <v>0</v>
      </c>
    </row>
    <row r="1477" spans="2:12" ht="102" x14ac:dyDescent="0.35">
      <c r="B1477" s="445" t="s">
        <v>465</v>
      </c>
      <c r="C1477" s="446"/>
      <c r="D1477" s="447"/>
      <c r="E1477" s="445" t="s">
        <v>391</v>
      </c>
      <c r="F1477" s="445" t="s">
        <v>392</v>
      </c>
      <c r="G1477" s="445" t="s">
        <v>772</v>
      </c>
      <c r="H1477" s="445" t="s">
        <v>773</v>
      </c>
      <c r="I1477" s="445" t="s">
        <v>774</v>
      </c>
      <c r="J1477" s="445" t="s">
        <v>394</v>
      </c>
      <c r="K1477" s="168" t="s">
        <v>395</v>
      </c>
      <c r="L1477" s="168" t="s">
        <v>396</v>
      </c>
    </row>
    <row r="1478" spans="2:12" ht="54" x14ac:dyDescent="0.3">
      <c r="B1478" s="326">
        <v>0</v>
      </c>
      <c r="C1478" s="327" t="s">
        <v>12</v>
      </c>
      <c r="D1478" s="327" t="s">
        <v>13</v>
      </c>
      <c r="E1478" s="326" t="s">
        <v>422</v>
      </c>
      <c r="F1478" s="326" t="s">
        <v>423</v>
      </c>
      <c r="G1478" s="326" t="s">
        <v>959</v>
      </c>
      <c r="H1478" s="326" t="s">
        <v>777</v>
      </c>
      <c r="I1478" s="326" t="s">
        <v>777</v>
      </c>
      <c r="J1478" s="326" t="s">
        <v>415</v>
      </c>
      <c r="K1478" s="170" t="s">
        <v>828</v>
      </c>
      <c r="L1478" s="171">
        <v>0.43</v>
      </c>
    </row>
    <row r="1479" spans="2:12" ht="36" x14ac:dyDescent="0.3">
      <c r="B1479" s="329">
        <v>306725</v>
      </c>
      <c r="C1479" s="330" t="e">
        <f>_xlfn.XLOOKUP(B1479,PLANEAMIENTO!A:A,PLANEAMIENTO!C:C)</f>
        <v>#N/A</v>
      </c>
      <c r="D1479" s="331" t="e">
        <f>_xlfn.XLOOKUP(B1479,PLANEAMIENTO!A:A,PLANEAMIENTO!D:D)</f>
        <v>#N/A</v>
      </c>
      <c r="E1479" s="329" t="s">
        <v>876</v>
      </c>
      <c r="F1479" s="329" t="s">
        <v>423</v>
      </c>
      <c r="G1479" s="329" t="s">
        <v>500</v>
      </c>
      <c r="H1479" s="329" t="s">
        <v>777</v>
      </c>
      <c r="I1479" s="329" t="s">
        <v>877</v>
      </c>
      <c r="J1479" s="329" t="s">
        <v>782</v>
      </c>
      <c r="K1479" s="173" t="s">
        <v>885</v>
      </c>
      <c r="L1479" s="174">
        <v>0.95</v>
      </c>
    </row>
    <row r="1480" spans="2:12" ht="36" x14ac:dyDescent="0.3">
      <c r="B1480" s="329">
        <v>323825</v>
      </c>
      <c r="C1480" s="330" t="str">
        <f>_xlfn.XLOOKUP(B1480,PLANEAMIENTO!A:A,PLANEAMIENTO!C:C)</f>
        <v>CILINDRO DE LEVANTE DE BULLDOZER</v>
      </c>
      <c r="D1480" s="331" t="str">
        <f>_xlfn.XLOOKUP(B1480,PLANEAMIENTO!A:A,PLANEAMIENTO!D:D)</f>
        <v>844H</v>
      </c>
      <c r="E1480" s="329" t="s">
        <v>855</v>
      </c>
      <c r="F1480" s="329" t="s">
        <v>423</v>
      </c>
      <c r="G1480" s="329" t="s">
        <v>468</v>
      </c>
      <c r="H1480" s="329" t="s">
        <v>777</v>
      </c>
      <c r="I1480" s="329" t="s">
        <v>883</v>
      </c>
      <c r="J1480" s="329" t="s">
        <v>885</v>
      </c>
      <c r="K1480" s="173" t="s">
        <v>885</v>
      </c>
      <c r="L1480" s="174">
        <v>0</v>
      </c>
    </row>
    <row r="1481" spans="2:12" ht="36" x14ac:dyDescent="0.3">
      <c r="B1481" s="329">
        <v>324525</v>
      </c>
      <c r="C1481" s="330" t="str">
        <f>_xlfn.XLOOKUP(B1481,PLANEAMIENTO!A:A,PLANEAMIENTO!C:C)</f>
        <v>CILINDRO DE DIRECCION</v>
      </c>
      <c r="D1481" s="331">
        <f>_xlfn.XLOOKUP(B1481,PLANEAMIENTO!A:A,PLANEAMIENTO!D:D)</f>
        <v>24</v>
      </c>
      <c r="E1481" s="329" t="s">
        <v>951</v>
      </c>
      <c r="F1481" s="329" t="s">
        <v>423</v>
      </c>
      <c r="G1481" s="329" t="s">
        <v>493</v>
      </c>
      <c r="H1481" s="329" t="s">
        <v>777</v>
      </c>
      <c r="I1481" s="329" t="s">
        <v>812</v>
      </c>
      <c r="J1481" s="329" t="s">
        <v>885</v>
      </c>
      <c r="K1481" s="173" t="s">
        <v>885</v>
      </c>
      <c r="L1481" s="174">
        <v>0</v>
      </c>
    </row>
    <row r="1482" spans="2:12" ht="102" x14ac:dyDescent="0.35">
      <c r="B1482" s="445" t="s">
        <v>465</v>
      </c>
      <c r="C1482" s="446"/>
      <c r="D1482" s="447"/>
      <c r="E1482" s="445" t="s">
        <v>391</v>
      </c>
      <c r="F1482" s="445" t="s">
        <v>392</v>
      </c>
      <c r="G1482" s="445" t="s">
        <v>772</v>
      </c>
      <c r="H1482" s="445" t="s">
        <v>773</v>
      </c>
      <c r="I1482" s="445" t="s">
        <v>774</v>
      </c>
      <c r="J1482" s="445" t="s">
        <v>394</v>
      </c>
      <c r="K1482" s="168" t="s">
        <v>395</v>
      </c>
      <c r="L1482" s="168" t="s">
        <v>396</v>
      </c>
    </row>
    <row r="1483" spans="2:12" ht="72" x14ac:dyDescent="0.3">
      <c r="B1483" s="326">
        <v>0</v>
      </c>
      <c r="C1483" s="327" t="s">
        <v>12</v>
      </c>
      <c r="D1483" s="327" t="s">
        <v>13</v>
      </c>
      <c r="E1483" s="326" t="s">
        <v>485</v>
      </c>
      <c r="F1483" s="326" t="s">
        <v>486</v>
      </c>
      <c r="G1483" s="326" t="s">
        <v>880</v>
      </c>
      <c r="H1483" s="326" t="s">
        <v>777</v>
      </c>
      <c r="I1483" s="326" t="s">
        <v>777</v>
      </c>
      <c r="J1483" s="326" t="s">
        <v>415</v>
      </c>
      <c r="K1483" s="170" t="s">
        <v>842</v>
      </c>
      <c r="L1483" s="171">
        <v>0.2</v>
      </c>
    </row>
    <row r="1484" spans="2:12" ht="54" x14ac:dyDescent="0.3">
      <c r="B1484" s="329">
        <v>320225</v>
      </c>
      <c r="C1484" s="330" t="str">
        <f>_xlfn.XLOOKUP(B1484,PLANEAMIENTO!A:A,PLANEAMIENTO!C:C)</f>
        <v>CILINDRO DE INCLINACION DE BULLDOZER</v>
      </c>
      <c r="D1484" s="331" t="str">
        <f>_xlfn.XLOOKUP(B1484,PLANEAMIENTO!A:A,PLANEAMIENTO!D:D)</f>
        <v>844H</v>
      </c>
      <c r="E1484" s="329" t="s">
        <v>488</v>
      </c>
      <c r="F1484" s="329" t="s">
        <v>486</v>
      </c>
      <c r="G1484" s="329" t="s">
        <v>403</v>
      </c>
      <c r="H1484" s="329" t="s">
        <v>777</v>
      </c>
      <c r="I1484" s="329" t="s">
        <v>820</v>
      </c>
      <c r="J1484" s="329" t="s">
        <v>885</v>
      </c>
      <c r="K1484" s="173" t="s">
        <v>885</v>
      </c>
      <c r="L1484" s="174">
        <v>0</v>
      </c>
    </row>
    <row r="1485" spans="2:12" ht="54" x14ac:dyDescent="0.3">
      <c r="B1485" s="329">
        <v>0</v>
      </c>
      <c r="C1485" s="330" t="e">
        <f>_xlfn.XLOOKUP(B1485,PLANEAMIENTO!A:A,PLANEAMIENTO!C:C)</f>
        <v>#N/A</v>
      </c>
      <c r="D1485" s="331" t="e">
        <f>_xlfn.XLOOKUP(B1485,PLANEAMIENTO!A:A,PLANEAMIENTO!D:D)</f>
        <v>#N/A</v>
      </c>
      <c r="E1485" s="329" t="s">
        <v>498</v>
      </c>
      <c r="F1485" s="492"/>
      <c r="G1485" s="329" t="s">
        <v>894</v>
      </c>
      <c r="H1485" s="329" t="s">
        <v>777</v>
      </c>
      <c r="I1485" s="329" t="s">
        <v>807</v>
      </c>
      <c r="J1485" s="329" t="s">
        <v>415</v>
      </c>
      <c r="K1485" s="173" t="s">
        <v>418</v>
      </c>
      <c r="L1485" s="174">
        <v>0</v>
      </c>
    </row>
    <row r="1486" spans="2:12" ht="102" x14ac:dyDescent="0.35">
      <c r="B1486" s="445" t="s">
        <v>465</v>
      </c>
      <c r="C1486" s="446"/>
      <c r="D1486" s="447"/>
      <c r="E1486" s="445" t="s">
        <v>391</v>
      </c>
      <c r="F1486" s="445" t="s">
        <v>392</v>
      </c>
      <c r="G1486" s="445" t="s">
        <v>772</v>
      </c>
      <c r="H1486" s="445" t="s">
        <v>773</v>
      </c>
      <c r="I1486" s="445" t="s">
        <v>774</v>
      </c>
      <c r="J1486" s="445" t="s">
        <v>394</v>
      </c>
      <c r="K1486" s="168" t="s">
        <v>395</v>
      </c>
      <c r="L1486" s="168" t="s">
        <v>396</v>
      </c>
    </row>
    <row r="1487" spans="2:12" ht="72" x14ac:dyDescent="0.3">
      <c r="B1487" s="326">
        <v>0</v>
      </c>
      <c r="C1487" s="327" t="s">
        <v>12</v>
      </c>
      <c r="D1487" s="327" t="s">
        <v>13</v>
      </c>
      <c r="E1487" s="326" t="s">
        <v>860</v>
      </c>
      <c r="F1487" s="326" t="s">
        <v>413</v>
      </c>
      <c r="G1487" s="326" t="s">
        <v>794</v>
      </c>
      <c r="H1487" s="326" t="s">
        <v>777</v>
      </c>
      <c r="I1487" s="326" t="s">
        <v>801</v>
      </c>
      <c r="J1487" s="326" t="s">
        <v>783</v>
      </c>
      <c r="K1487" s="170" t="s">
        <v>842</v>
      </c>
      <c r="L1487" s="171">
        <v>0.21</v>
      </c>
    </row>
    <row r="1488" spans="2:12" ht="54" x14ac:dyDescent="0.3">
      <c r="B1488" s="329">
        <v>317825</v>
      </c>
      <c r="C1488" s="330" t="str">
        <f>_xlfn.XLOOKUP(B1488,PLANEAMIENTO!A:A,PLANEAMIENTO!C:C)</f>
        <v>CILINDRO DE INCLINACION DE BULLDOZER</v>
      </c>
      <c r="D1488" s="331" t="str">
        <f>_xlfn.XLOOKUP(B1488,PLANEAMIENTO!A:A,PLANEAMIENTO!D:D)</f>
        <v>D475</v>
      </c>
      <c r="E1488" s="329" t="s">
        <v>952</v>
      </c>
      <c r="F1488" s="329" t="s">
        <v>413</v>
      </c>
      <c r="G1488" s="329" t="s">
        <v>421</v>
      </c>
      <c r="H1488" s="329" t="s">
        <v>777</v>
      </c>
      <c r="I1488" s="329" t="s">
        <v>807</v>
      </c>
      <c r="J1488" s="329" t="s">
        <v>785</v>
      </c>
      <c r="K1488" s="173" t="s">
        <v>885</v>
      </c>
      <c r="L1488" s="174">
        <v>0.05</v>
      </c>
    </row>
    <row r="1489" spans="2:12" ht="102" x14ac:dyDescent="0.35">
      <c r="B1489" s="445" t="s">
        <v>465</v>
      </c>
      <c r="C1489" s="446"/>
      <c r="D1489" s="447"/>
      <c r="E1489" s="445" t="s">
        <v>391</v>
      </c>
      <c r="F1489" s="445" t="s">
        <v>392</v>
      </c>
      <c r="G1489" s="445" t="s">
        <v>772</v>
      </c>
      <c r="H1489" s="445" t="s">
        <v>773</v>
      </c>
      <c r="I1489" s="445" t="s">
        <v>774</v>
      </c>
      <c r="J1489" s="445" t="s">
        <v>394</v>
      </c>
      <c r="K1489" s="168" t="s">
        <v>395</v>
      </c>
      <c r="L1489" s="168" t="s">
        <v>396</v>
      </c>
    </row>
    <row r="1490" spans="2:12" ht="72" x14ac:dyDescent="0.3">
      <c r="B1490" s="326">
        <v>0</v>
      </c>
      <c r="C1490" s="327" t="s">
        <v>12</v>
      </c>
      <c r="D1490" s="327" t="s">
        <v>13</v>
      </c>
      <c r="E1490" s="326" t="s">
        <v>428</v>
      </c>
      <c r="F1490" s="326" t="s">
        <v>432</v>
      </c>
      <c r="G1490" s="326" t="s">
        <v>960</v>
      </c>
      <c r="H1490" s="326" t="s">
        <v>777</v>
      </c>
      <c r="I1490" s="326" t="s">
        <v>777</v>
      </c>
      <c r="J1490" s="326" t="s">
        <v>641</v>
      </c>
      <c r="K1490" s="170" t="s">
        <v>961</v>
      </c>
      <c r="L1490" s="171">
        <v>0.35</v>
      </c>
    </row>
    <row r="1491" spans="2:12" ht="36" x14ac:dyDescent="0.3">
      <c r="B1491" s="329">
        <v>317125</v>
      </c>
      <c r="C1491" s="330" t="str">
        <f>_xlfn.XLOOKUP(B1491,PLANEAMIENTO!A:A,PLANEAMIENTO!C:C)</f>
        <v>CILINDRO DE SUSPENSION POSTERIOR</v>
      </c>
      <c r="D1491" s="331" t="str">
        <f>_xlfn.XLOOKUP(B1491,PLANEAMIENTO!A:A,PLANEAMIENTO!D:D)</f>
        <v>830E</v>
      </c>
      <c r="E1491" s="329" t="s">
        <v>431</v>
      </c>
      <c r="F1491" s="329" t="s">
        <v>432</v>
      </c>
      <c r="G1491" s="329" t="s">
        <v>810</v>
      </c>
      <c r="H1491" s="329" t="s">
        <v>777</v>
      </c>
      <c r="I1491" s="329" t="s">
        <v>811</v>
      </c>
      <c r="J1491" s="329" t="s">
        <v>785</v>
      </c>
      <c r="K1491" s="173" t="s">
        <v>885</v>
      </c>
      <c r="L1491" s="174">
        <v>0.71</v>
      </c>
    </row>
    <row r="1492" spans="2:12" ht="54" x14ac:dyDescent="0.3">
      <c r="B1492" s="329">
        <v>320225</v>
      </c>
      <c r="C1492" s="330" t="str">
        <f>_xlfn.XLOOKUP(B1492,PLANEAMIENTO!A:A,PLANEAMIENTO!C:C)</f>
        <v>CILINDRO DE INCLINACION DE BULLDOZER</v>
      </c>
      <c r="D1492" s="331" t="str">
        <f>_xlfn.XLOOKUP(B1492,PLANEAMIENTO!A:A,PLANEAMIENTO!D:D)</f>
        <v>844H</v>
      </c>
      <c r="E1492" s="329" t="s">
        <v>672</v>
      </c>
      <c r="F1492" s="329" t="s">
        <v>432</v>
      </c>
      <c r="G1492" s="329" t="s">
        <v>406</v>
      </c>
      <c r="H1492" s="329" t="s">
        <v>777</v>
      </c>
      <c r="I1492" s="329" t="s">
        <v>827</v>
      </c>
      <c r="J1492" s="329" t="s">
        <v>885</v>
      </c>
      <c r="K1492" s="173" t="s">
        <v>885</v>
      </c>
      <c r="L1492" s="174">
        <v>0</v>
      </c>
    </row>
    <row r="1493" spans="2:12" ht="54" x14ac:dyDescent="0.3">
      <c r="B1493" s="329">
        <v>319225</v>
      </c>
      <c r="C1493" s="330" t="str">
        <f>_xlfn.XLOOKUP(B1493,PLANEAMIENTO!A:A,PLANEAMIENTO!C:C)</f>
        <v>CILINDRO DE INCLINACION DE BULLDOZER</v>
      </c>
      <c r="D1493" s="331" t="str">
        <f>_xlfn.XLOOKUP(B1493,PLANEAMIENTO!A:A,PLANEAMIENTO!D:D)</f>
        <v>844K</v>
      </c>
      <c r="E1493" s="329" t="s">
        <v>672</v>
      </c>
      <c r="F1493" s="329" t="s">
        <v>432</v>
      </c>
      <c r="G1493" s="329" t="s">
        <v>426</v>
      </c>
      <c r="H1493" s="329" t="s">
        <v>777</v>
      </c>
      <c r="I1493" s="329" t="s">
        <v>796</v>
      </c>
      <c r="J1493" s="329" t="s">
        <v>885</v>
      </c>
      <c r="K1493" s="173" t="s">
        <v>828</v>
      </c>
      <c r="L1493" s="174">
        <v>0</v>
      </c>
    </row>
    <row r="1494" spans="2:12" ht="102" x14ac:dyDescent="0.35">
      <c r="B1494" s="445" t="s">
        <v>465</v>
      </c>
      <c r="C1494" s="446"/>
      <c r="D1494" s="447"/>
      <c r="E1494" s="445" t="s">
        <v>391</v>
      </c>
      <c r="F1494" s="445" t="s">
        <v>392</v>
      </c>
      <c r="G1494" s="445" t="s">
        <v>772</v>
      </c>
      <c r="H1494" s="445" t="s">
        <v>773</v>
      </c>
      <c r="I1494" s="445" t="s">
        <v>774</v>
      </c>
      <c r="J1494" s="445" t="s">
        <v>394</v>
      </c>
      <c r="K1494" s="168" t="s">
        <v>395</v>
      </c>
      <c r="L1494" s="168" t="s">
        <v>396</v>
      </c>
    </row>
    <row r="1495" spans="2:12" ht="36" x14ac:dyDescent="0.3">
      <c r="B1495" s="326">
        <v>0</v>
      </c>
      <c r="C1495" s="327" t="s">
        <v>12</v>
      </c>
      <c r="D1495" s="327" t="s">
        <v>13</v>
      </c>
      <c r="E1495" s="326" t="s">
        <v>814</v>
      </c>
      <c r="F1495" s="326" t="s">
        <v>815</v>
      </c>
      <c r="G1495" s="326" t="s">
        <v>458</v>
      </c>
      <c r="H1495" s="326" t="s">
        <v>777</v>
      </c>
      <c r="I1495" s="326" t="s">
        <v>807</v>
      </c>
      <c r="J1495" s="326" t="s">
        <v>783</v>
      </c>
      <c r="K1495" s="170" t="s">
        <v>799</v>
      </c>
      <c r="L1495" s="171">
        <v>0</v>
      </c>
    </row>
    <row r="1496" spans="2:12" ht="36" x14ac:dyDescent="0.3">
      <c r="B1496" s="329">
        <v>319425</v>
      </c>
      <c r="C1496" s="330" t="str">
        <f>_xlfn.XLOOKUP(B1496,PLANEAMIENTO!A:A,PLANEAMIENTO!C:C)</f>
        <v>CILINDRO DE LEVANTE DE TOLVA</v>
      </c>
      <c r="D1496" s="331" t="str">
        <f>_xlfn.XLOOKUP(B1496,PLANEAMIENTO!A:A,PLANEAMIENTO!D:D)</f>
        <v>797F</v>
      </c>
      <c r="E1496" s="329" t="s">
        <v>943</v>
      </c>
      <c r="F1496" s="329" t="s">
        <v>817</v>
      </c>
      <c r="G1496" s="329" t="s">
        <v>403</v>
      </c>
      <c r="H1496" s="329" t="s">
        <v>777</v>
      </c>
      <c r="I1496" s="329" t="s">
        <v>820</v>
      </c>
      <c r="J1496" s="329" t="s">
        <v>885</v>
      </c>
      <c r="K1496" s="173" t="s">
        <v>885</v>
      </c>
      <c r="L1496" s="174">
        <v>0</v>
      </c>
    </row>
    <row r="1497" spans="2:12" ht="36" x14ac:dyDescent="0.3">
      <c r="B1497" s="329">
        <v>326325</v>
      </c>
      <c r="C1497" s="330" t="str">
        <f>_xlfn.XLOOKUP(B1497,PLANEAMIENTO!A:A,PLANEAMIENTO!C:C)</f>
        <v>CILINDRO DE LEVANTE DE BULLDOZER</v>
      </c>
      <c r="D1497" s="331" t="str">
        <f>_xlfn.XLOOKUP(B1497,PLANEAMIENTO!A:A,PLANEAMIENTO!D:D)</f>
        <v>D475</v>
      </c>
      <c r="E1497" s="329" t="s">
        <v>962</v>
      </c>
      <c r="F1497" s="329" t="s">
        <v>817</v>
      </c>
      <c r="G1497" s="329" t="s">
        <v>522</v>
      </c>
      <c r="H1497" s="329" t="s">
        <v>777</v>
      </c>
      <c r="I1497" s="329" t="s">
        <v>818</v>
      </c>
      <c r="J1497" s="329" t="s">
        <v>885</v>
      </c>
      <c r="K1497" s="173" t="s">
        <v>885</v>
      </c>
      <c r="L1497" s="174">
        <v>0</v>
      </c>
    </row>
    <row r="1498" spans="2:12" ht="36" x14ac:dyDescent="0.3">
      <c r="B1498" s="329">
        <v>327125</v>
      </c>
      <c r="C1498" s="330" t="str">
        <f>_xlfn.XLOOKUP(B1498,PLANEAMIENTO!A:A,PLANEAMIENTO!C:C)</f>
        <v>CILINDRO DE BUCKET</v>
      </c>
      <c r="D1498" s="331" t="str">
        <f>_xlfn.XLOOKUP(B1498,PLANEAMIENTO!A:A,PLANEAMIENTO!D:D)</f>
        <v>374DL</v>
      </c>
      <c r="E1498" s="329" t="s">
        <v>962</v>
      </c>
      <c r="F1498" s="329" t="s">
        <v>817</v>
      </c>
      <c r="G1498" s="329" t="s">
        <v>522</v>
      </c>
      <c r="H1498" s="329" t="s">
        <v>777</v>
      </c>
      <c r="I1498" s="329" t="s">
        <v>818</v>
      </c>
      <c r="J1498" s="329" t="s">
        <v>885</v>
      </c>
      <c r="K1498" s="173" t="s">
        <v>828</v>
      </c>
      <c r="L1498" s="174">
        <v>0</v>
      </c>
    </row>
    <row r="1499" spans="2:12" ht="102" x14ac:dyDescent="0.35">
      <c r="B1499" s="445" t="s">
        <v>465</v>
      </c>
      <c r="C1499" s="446"/>
      <c r="D1499" s="447"/>
      <c r="E1499" s="445" t="s">
        <v>391</v>
      </c>
      <c r="F1499" s="445" t="s">
        <v>392</v>
      </c>
      <c r="G1499" s="445" t="s">
        <v>772</v>
      </c>
      <c r="H1499" s="445" t="s">
        <v>773</v>
      </c>
      <c r="I1499" s="445" t="s">
        <v>774</v>
      </c>
      <c r="J1499" s="445" t="s">
        <v>394</v>
      </c>
      <c r="K1499" s="168" t="s">
        <v>395</v>
      </c>
      <c r="L1499" s="168" t="s">
        <v>396</v>
      </c>
    </row>
    <row r="1500" spans="2:12" ht="54" x14ac:dyDescent="0.3">
      <c r="B1500" s="326">
        <v>0</v>
      </c>
      <c r="C1500" s="327" t="s">
        <v>12</v>
      </c>
      <c r="D1500" s="327" t="s">
        <v>13</v>
      </c>
      <c r="E1500" s="326" t="s">
        <v>45</v>
      </c>
      <c r="F1500" s="488"/>
      <c r="G1500" s="326" t="s">
        <v>891</v>
      </c>
      <c r="H1500" s="326" t="s">
        <v>777</v>
      </c>
      <c r="I1500" s="326" t="s">
        <v>892</v>
      </c>
      <c r="J1500" s="326" t="s">
        <v>783</v>
      </c>
      <c r="K1500" s="170" t="s">
        <v>874</v>
      </c>
      <c r="L1500" s="171">
        <v>0</v>
      </c>
    </row>
    <row r="1501" spans="2:12" ht="54" x14ac:dyDescent="0.3">
      <c r="B1501" s="329">
        <v>315925</v>
      </c>
      <c r="C1501" s="330" t="str">
        <f>_xlfn.XLOOKUP(B1501,PLANEAMIENTO!A:A,PLANEAMIENTO!C:C)</f>
        <v>CILINDRO DE LEVANTE DE TOLVA</v>
      </c>
      <c r="D1501" s="331" t="str">
        <f>_xlfn.XLOOKUP(B1501,PLANEAMIENTO!A:A,PLANEAMIENTO!D:D)</f>
        <v>830E</v>
      </c>
      <c r="E1501" s="329" t="s">
        <v>926</v>
      </c>
      <c r="F1501" s="329" t="s">
        <v>824</v>
      </c>
      <c r="G1501" s="329" t="s">
        <v>894</v>
      </c>
      <c r="H1501" s="329" t="s">
        <v>777</v>
      </c>
      <c r="I1501" s="329" t="s">
        <v>807</v>
      </c>
      <c r="J1501" s="329" t="s">
        <v>885</v>
      </c>
      <c r="K1501" s="173" t="s">
        <v>828</v>
      </c>
      <c r="L1501" s="174">
        <v>0.6</v>
      </c>
    </row>
    <row r="1502" spans="2:12" ht="54" x14ac:dyDescent="0.3">
      <c r="B1502" s="329">
        <v>318925</v>
      </c>
      <c r="C1502" s="330" t="str">
        <f>_xlfn.XLOOKUP(B1502,PLANEAMIENTO!A:A,PLANEAMIENTO!C:C)</f>
        <v>CILINDRO DE DIRECCION</v>
      </c>
      <c r="D1502" s="331" t="str">
        <f>_xlfn.XLOOKUP(B1502,PLANEAMIENTO!A:A,PLANEAMIENTO!D:D)</f>
        <v>797F</v>
      </c>
      <c r="E1502" s="329" t="s">
        <v>926</v>
      </c>
      <c r="F1502" s="329" t="s">
        <v>545</v>
      </c>
      <c r="G1502" s="329" t="s">
        <v>894</v>
      </c>
      <c r="H1502" s="329" t="s">
        <v>777</v>
      </c>
      <c r="I1502" s="329" t="s">
        <v>807</v>
      </c>
      <c r="J1502" s="329" t="s">
        <v>885</v>
      </c>
      <c r="K1502" s="173" t="s">
        <v>828</v>
      </c>
      <c r="L1502" s="174">
        <v>0</v>
      </c>
    </row>
    <row r="1503" spans="2:12" ht="54" x14ac:dyDescent="0.3">
      <c r="B1503" s="329">
        <v>315725</v>
      </c>
      <c r="C1503" s="330" t="str">
        <f>_xlfn.XLOOKUP(B1503,PLANEAMIENTO!A:A,PLANEAMIENTO!C:C)</f>
        <v>CILINDRO DE SUSPENSION POSTERIOR</v>
      </c>
      <c r="D1503" s="331" t="str">
        <f>_xlfn.XLOOKUP(B1503,PLANEAMIENTO!A:A,PLANEAMIENTO!D:D)</f>
        <v>797F</v>
      </c>
      <c r="E1503" s="329" t="s">
        <v>926</v>
      </c>
      <c r="F1503" s="329" t="s">
        <v>931</v>
      </c>
      <c r="G1503" s="329" t="s">
        <v>894</v>
      </c>
      <c r="H1503" s="329" t="s">
        <v>777</v>
      </c>
      <c r="I1503" s="329" t="s">
        <v>807</v>
      </c>
      <c r="J1503" s="329" t="s">
        <v>415</v>
      </c>
      <c r="K1503" s="173" t="s">
        <v>418</v>
      </c>
      <c r="L1503" s="174">
        <v>0</v>
      </c>
    </row>
    <row r="1504" spans="2:12" ht="54" x14ac:dyDescent="0.3">
      <c r="B1504" s="329">
        <v>320025</v>
      </c>
      <c r="C1504" s="330" t="str">
        <f>_xlfn.XLOOKUP(B1504,PLANEAMIENTO!A:A,PLANEAMIENTO!C:C)</f>
        <v>CILINDRO DE SUSPENSION POSTERIOR</v>
      </c>
      <c r="D1504" s="331" t="str">
        <f>_xlfn.XLOOKUP(B1504,PLANEAMIENTO!A:A,PLANEAMIENTO!D:D)</f>
        <v>930E-4SE</v>
      </c>
      <c r="E1504" s="329" t="s">
        <v>926</v>
      </c>
      <c r="F1504" s="329" t="s">
        <v>545</v>
      </c>
      <c r="G1504" s="329" t="s">
        <v>894</v>
      </c>
      <c r="H1504" s="329" t="s">
        <v>777</v>
      </c>
      <c r="I1504" s="329" t="s">
        <v>807</v>
      </c>
      <c r="J1504" s="329" t="s">
        <v>415</v>
      </c>
      <c r="K1504" s="173" t="s">
        <v>418</v>
      </c>
      <c r="L1504" s="174">
        <v>0</v>
      </c>
    </row>
    <row r="1510" spans="2:12" ht="102" x14ac:dyDescent="0.35">
      <c r="B1510" s="445" t="s">
        <v>465</v>
      </c>
      <c r="C1510" s="446"/>
      <c r="D1510" s="447"/>
      <c r="E1510" s="445" t="s">
        <v>391</v>
      </c>
      <c r="F1510" s="445" t="s">
        <v>392</v>
      </c>
      <c r="G1510" s="445" t="s">
        <v>772</v>
      </c>
      <c r="H1510" s="445" t="s">
        <v>773</v>
      </c>
      <c r="I1510" s="445" t="s">
        <v>774</v>
      </c>
      <c r="J1510" s="445" t="s">
        <v>394</v>
      </c>
      <c r="K1510" s="445" t="s">
        <v>395</v>
      </c>
      <c r="L1510" s="445" t="s">
        <v>396</v>
      </c>
    </row>
    <row r="1511" spans="2:12" ht="72" x14ac:dyDescent="0.3">
      <c r="B1511" s="326">
        <v>0</v>
      </c>
      <c r="C1511" s="327" t="s">
        <v>12</v>
      </c>
      <c r="D1511" s="327" t="s">
        <v>13</v>
      </c>
      <c r="E1511" s="326" t="s">
        <v>397</v>
      </c>
      <c r="F1511" s="326" t="s">
        <v>398</v>
      </c>
      <c r="G1511" s="326" t="s">
        <v>963</v>
      </c>
      <c r="H1511" s="326" t="s">
        <v>776</v>
      </c>
      <c r="I1511" s="326" t="s">
        <v>777</v>
      </c>
      <c r="J1511" s="326" t="s">
        <v>783</v>
      </c>
      <c r="K1511" s="326" t="s">
        <v>783</v>
      </c>
      <c r="L1511" s="490">
        <v>0.96</v>
      </c>
    </row>
    <row r="1512" spans="2:12" ht="36" x14ac:dyDescent="0.3">
      <c r="B1512" s="329">
        <v>318225</v>
      </c>
      <c r="C1512" s="330" t="str">
        <f>_xlfn.XLOOKUP(B1512,PLANEAMIENTO!A:A,PLANEAMIENTO!C:C)</f>
        <v>CILINDRO DE STICK</v>
      </c>
      <c r="D1512" s="331" t="str">
        <f>_xlfn.XLOOKUP(B1512,PLANEAMIENTO!A:A,PLANEAMIENTO!D:D)</f>
        <v>390DL</v>
      </c>
      <c r="E1512" s="329" t="s">
        <v>756</v>
      </c>
      <c r="F1512" s="329" t="s">
        <v>398</v>
      </c>
      <c r="G1512" s="329" t="s">
        <v>406</v>
      </c>
      <c r="H1512" s="329" t="s">
        <v>777</v>
      </c>
      <c r="I1512" s="329" t="s">
        <v>827</v>
      </c>
      <c r="J1512" s="329" t="s">
        <v>828</v>
      </c>
      <c r="K1512" s="329" t="s">
        <v>828</v>
      </c>
      <c r="L1512" s="491">
        <v>0</v>
      </c>
    </row>
    <row r="1513" spans="2:12" ht="54" x14ac:dyDescent="0.3">
      <c r="B1513" s="329">
        <v>321825</v>
      </c>
      <c r="C1513" s="330" t="str">
        <f>_xlfn.XLOOKUP(B1513,PLANEAMIENTO!A:A,PLANEAMIENTO!C:C)</f>
        <v>CILINDRO DE INCLINACION DE BULLDOZER</v>
      </c>
      <c r="D1513" s="331" t="str">
        <f>_xlfn.XLOOKUP(B1513,PLANEAMIENTO!A:A,PLANEAMIENTO!D:D)</f>
        <v>D475</v>
      </c>
      <c r="E1513" s="329" t="s">
        <v>409</v>
      </c>
      <c r="F1513" s="329" t="s">
        <v>398</v>
      </c>
      <c r="G1513" s="329" t="s">
        <v>471</v>
      </c>
      <c r="H1513" s="329" t="s">
        <v>777</v>
      </c>
      <c r="I1513" s="329" t="s">
        <v>831</v>
      </c>
      <c r="J1513" s="329" t="s">
        <v>828</v>
      </c>
      <c r="K1513" s="329" t="s">
        <v>828</v>
      </c>
      <c r="L1513" s="491">
        <v>0</v>
      </c>
    </row>
    <row r="1514" spans="2:12" ht="102" x14ac:dyDescent="0.35">
      <c r="B1514" s="445" t="s">
        <v>465</v>
      </c>
      <c r="C1514" s="446"/>
      <c r="D1514" s="447"/>
      <c r="E1514" s="445" t="s">
        <v>391</v>
      </c>
      <c r="F1514" s="445" t="s">
        <v>392</v>
      </c>
      <c r="G1514" s="445" t="s">
        <v>772</v>
      </c>
      <c r="H1514" s="445" t="s">
        <v>773</v>
      </c>
      <c r="I1514" s="445" t="s">
        <v>774</v>
      </c>
      <c r="J1514" s="445" t="s">
        <v>394</v>
      </c>
      <c r="K1514" s="445" t="s">
        <v>395</v>
      </c>
      <c r="L1514" s="445" t="s">
        <v>396</v>
      </c>
    </row>
    <row r="1515" spans="2:12" ht="72" x14ac:dyDescent="0.3">
      <c r="B1515" s="326">
        <v>0</v>
      </c>
      <c r="C1515" s="327" t="s">
        <v>12</v>
      </c>
      <c r="D1515" s="327" t="s">
        <v>13</v>
      </c>
      <c r="E1515" s="326" t="s">
        <v>412</v>
      </c>
      <c r="F1515" s="326" t="s">
        <v>413</v>
      </c>
      <c r="G1515" s="326" t="s">
        <v>964</v>
      </c>
      <c r="H1515" s="326" t="s">
        <v>777</v>
      </c>
      <c r="I1515" s="326" t="s">
        <v>777</v>
      </c>
      <c r="J1515" s="326" t="s">
        <v>415</v>
      </c>
      <c r="K1515" s="326" t="s">
        <v>965</v>
      </c>
      <c r="L1515" s="490">
        <v>0.4</v>
      </c>
    </row>
    <row r="1516" spans="2:12" ht="36" x14ac:dyDescent="0.3">
      <c r="B1516" s="329">
        <v>321625</v>
      </c>
      <c r="C1516" s="330" t="str">
        <f>_xlfn.XLOOKUP(B1516,PLANEAMIENTO!A:A,PLANEAMIENTO!C:C)</f>
        <v>CILINDRO DE BLADE TIP</v>
      </c>
      <c r="D1516" s="331">
        <f>_xlfn.XLOOKUP(B1516,PLANEAMIENTO!A:A,PLANEAMIENTO!D:D)</f>
        <v>24</v>
      </c>
      <c r="E1516" s="329" t="s">
        <v>855</v>
      </c>
      <c r="F1516" s="329" t="s">
        <v>750</v>
      </c>
      <c r="G1516" s="329" t="s">
        <v>435</v>
      </c>
      <c r="H1516" s="329" t="s">
        <v>777</v>
      </c>
      <c r="I1516" s="329" t="s">
        <v>786</v>
      </c>
      <c r="J1516" s="329" t="s">
        <v>885</v>
      </c>
      <c r="K1516" s="329" t="s">
        <v>828</v>
      </c>
      <c r="L1516" s="491">
        <v>0.1</v>
      </c>
    </row>
    <row r="1517" spans="2:12" ht="36" x14ac:dyDescent="0.3">
      <c r="B1517" s="329">
        <v>323825</v>
      </c>
      <c r="C1517" s="330" t="str">
        <f>_xlfn.XLOOKUP(B1517,PLANEAMIENTO!A:A,PLANEAMIENTO!C:C)</f>
        <v>CILINDRO DE LEVANTE DE BULLDOZER</v>
      </c>
      <c r="D1517" s="331" t="str">
        <f>_xlfn.XLOOKUP(B1517,PLANEAMIENTO!A:A,PLANEAMIENTO!D:D)</f>
        <v>844H</v>
      </c>
      <c r="E1517" s="329" t="s">
        <v>966</v>
      </c>
      <c r="F1517" s="329" t="s">
        <v>750</v>
      </c>
      <c r="G1517" s="329" t="s">
        <v>479</v>
      </c>
      <c r="H1517" s="329" t="s">
        <v>777</v>
      </c>
      <c r="I1517" s="329" t="s">
        <v>804</v>
      </c>
      <c r="J1517" s="329" t="s">
        <v>828</v>
      </c>
      <c r="K1517" s="329" t="s">
        <v>828</v>
      </c>
      <c r="L1517" s="491">
        <v>0</v>
      </c>
    </row>
    <row r="1518" spans="2:12" ht="36" x14ac:dyDescent="0.3">
      <c r="B1518" s="329">
        <v>324525</v>
      </c>
      <c r="C1518" s="330" t="str">
        <f>_xlfn.XLOOKUP(B1518,PLANEAMIENTO!A:A,PLANEAMIENTO!C:C)</f>
        <v>CILINDRO DE DIRECCION</v>
      </c>
      <c r="D1518" s="331">
        <f>_xlfn.XLOOKUP(B1518,PLANEAMIENTO!A:A,PLANEAMIENTO!D:D)</f>
        <v>24</v>
      </c>
      <c r="E1518" s="329" t="s">
        <v>631</v>
      </c>
      <c r="F1518" s="329" t="s">
        <v>750</v>
      </c>
      <c r="G1518" s="329" t="s">
        <v>407</v>
      </c>
      <c r="H1518" s="329" t="s">
        <v>777</v>
      </c>
      <c r="I1518" s="329" t="s">
        <v>856</v>
      </c>
      <c r="J1518" s="329" t="s">
        <v>828</v>
      </c>
      <c r="K1518" s="329" t="s">
        <v>828</v>
      </c>
      <c r="L1518" s="491">
        <v>0</v>
      </c>
    </row>
    <row r="1519" spans="2:12" ht="36" x14ac:dyDescent="0.3">
      <c r="B1519" s="329">
        <v>306724.09999999998</v>
      </c>
      <c r="C1519" s="330" t="e">
        <f>_xlfn.XLOOKUP(B1519,PLANEAMIENTO!A:A,PLANEAMIENTO!C:C)</f>
        <v>#N/A</v>
      </c>
      <c r="D1519" s="331" t="e">
        <f>_xlfn.XLOOKUP(B1519,PLANEAMIENTO!A:A,PLANEAMIENTO!D:D)</f>
        <v>#N/A</v>
      </c>
      <c r="E1519" s="329" t="s">
        <v>755</v>
      </c>
      <c r="F1519" s="329" t="s">
        <v>750</v>
      </c>
      <c r="G1519" s="329" t="s">
        <v>473</v>
      </c>
      <c r="H1519" s="329" t="s">
        <v>777</v>
      </c>
      <c r="I1519" s="329" t="s">
        <v>813</v>
      </c>
      <c r="J1519" s="329" t="s">
        <v>828</v>
      </c>
      <c r="K1519" s="329" t="s">
        <v>965</v>
      </c>
      <c r="L1519" s="491">
        <v>0</v>
      </c>
    </row>
    <row r="1520" spans="2:12" ht="102" x14ac:dyDescent="0.35">
      <c r="B1520" s="445" t="s">
        <v>465</v>
      </c>
      <c r="C1520" s="446"/>
      <c r="D1520" s="447"/>
      <c r="E1520" s="445" t="s">
        <v>391</v>
      </c>
      <c r="F1520" s="445" t="s">
        <v>392</v>
      </c>
      <c r="G1520" s="445" t="s">
        <v>772</v>
      </c>
      <c r="H1520" s="445" t="s">
        <v>773</v>
      </c>
      <c r="I1520" s="445" t="s">
        <v>774</v>
      </c>
      <c r="J1520" s="445" t="s">
        <v>394</v>
      </c>
      <c r="K1520" s="445" t="s">
        <v>395</v>
      </c>
      <c r="L1520" s="445" t="s">
        <v>396</v>
      </c>
    </row>
    <row r="1521" spans="2:12" ht="54" x14ac:dyDescent="0.3">
      <c r="B1521" s="326">
        <v>0</v>
      </c>
      <c r="C1521" s="327" t="s">
        <v>12</v>
      </c>
      <c r="D1521" s="327" t="s">
        <v>13</v>
      </c>
      <c r="E1521" s="326" t="s">
        <v>422</v>
      </c>
      <c r="F1521" s="326" t="s">
        <v>423</v>
      </c>
      <c r="G1521" s="326" t="s">
        <v>967</v>
      </c>
      <c r="H1521" s="326" t="s">
        <v>777</v>
      </c>
      <c r="I1521" s="326" t="s">
        <v>777</v>
      </c>
      <c r="J1521" s="326" t="s">
        <v>415</v>
      </c>
      <c r="K1521" s="326" t="s">
        <v>961</v>
      </c>
      <c r="L1521" s="490">
        <v>0.42</v>
      </c>
    </row>
    <row r="1522" spans="2:12" ht="36" x14ac:dyDescent="0.3">
      <c r="B1522" s="329">
        <v>324525</v>
      </c>
      <c r="C1522" s="330" t="str">
        <f>_xlfn.XLOOKUP(B1522,PLANEAMIENTO!A:A,PLANEAMIENTO!C:C)</f>
        <v>CILINDRO DE DIRECCION</v>
      </c>
      <c r="D1522" s="331">
        <f>_xlfn.XLOOKUP(B1522,PLANEAMIENTO!A:A,PLANEAMIENTO!D:D)</f>
        <v>24</v>
      </c>
      <c r="E1522" s="329" t="s">
        <v>951</v>
      </c>
      <c r="F1522" s="329" t="s">
        <v>423</v>
      </c>
      <c r="G1522" s="329" t="s">
        <v>493</v>
      </c>
      <c r="H1522" s="329" t="s">
        <v>777</v>
      </c>
      <c r="I1522" s="329" t="s">
        <v>812</v>
      </c>
      <c r="J1522" s="329" t="s">
        <v>828</v>
      </c>
      <c r="K1522" s="329" t="s">
        <v>828</v>
      </c>
      <c r="L1522" s="491">
        <v>0</v>
      </c>
    </row>
    <row r="1523" spans="2:12" ht="36" x14ac:dyDescent="0.3">
      <c r="B1523" s="329">
        <v>324525</v>
      </c>
      <c r="C1523" s="330" t="str">
        <f>_xlfn.XLOOKUP(B1523,PLANEAMIENTO!A:A,PLANEAMIENTO!C:C)</f>
        <v>CILINDRO DE DIRECCION</v>
      </c>
      <c r="D1523" s="331">
        <f>_xlfn.XLOOKUP(B1523,PLANEAMIENTO!A:A,PLANEAMIENTO!D:D)</f>
        <v>24</v>
      </c>
      <c r="E1523" s="329" t="s">
        <v>855</v>
      </c>
      <c r="F1523" s="329" t="s">
        <v>423</v>
      </c>
      <c r="G1523" s="329" t="s">
        <v>852</v>
      </c>
      <c r="H1523" s="329" t="s">
        <v>777</v>
      </c>
      <c r="I1523" s="329" t="s">
        <v>853</v>
      </c>
      <c r="J1523" s="329" t="s">
        <v>828</v>
      </c>
      <c r="K1523" s="329" t="s">
        <v>965</v>
      </c>
      <c r="L1523" s="491">
        <v>0</v>
      </c>
    </row>
    <row r="1524" spans="2:12" ht="102" x14ac:dyDescent="0.35">
      <c r="B1524" s="445" t="s">
        <v>465</v>
      </c>
      <c r="C1524" s="446"/>
      <c r="D1524" s="447"/>
      <c r="E1524" s="445" t="s">
        <v>391</v>
      </c>
      <c r="F1524" s="445" t="s">
        <v>392</v>
      </c>
      <c r="G1524" s="445" t="s">
        <v>772</v>
      </c>
      <c r="H1524" s="445" t="s">
        <v>773</v>
      </c>
      <c r="I1524" s="445" t="s">
        <v>774</v>
      </c>
      <c r="J1524" s="445" t="s">
        <v>394</v>
      </c>
      <c r="K1524" s="445" t="s">
        <v>395</v>
      </c>
      <c r="L1524" s="445" t="s">
        <v>396</v>
      </c>
    </row>
    <row r="1525" spans="2:12" ht="72" x14ac:dyDescent="0.3">
      <c r="B1525" s="326">
        <v>0</v>
      </c>
      <c r="C1525" s="327" t="s">
        <v>12</v>
      </c>
      <c r="D1525" s="327" t="s">
        <v>13</v>
      </c>
      <c r="E1525" s="326" t="s">
        <v>485</v>
      </c>
      <c r="F1525" s="326" t="s">
        <v>486</v>
      </c>
      <c r="G1525" s="326" t="s">
        <v>859</v>
      </c>
      <c r="H1525" s="326" t="s">
        <v>777</v>
      </c>
      <c r="I1525" s="326" t="s">
        <v>777</v>
      </c>
      <c r="J1525" s="326" t="s">
        <v>629</v>
      </c>
      <c r="K1525" s="326" t="s">
        <v>842</v>
      </c>
      <c r="L1525" s="490">
        <v>0.2</v>
      </c>
    </row>
    <row r="1526" spans="2:12" ht="36" x14ac:dyDescent="0.3">
      <c r="B1526" s="329">
        <v>323325</v>
      </c>
      <c r="C1526" s="330" t="str">
        <f>_xlfn.XLOOKUP(B1526,PLANEAMIENTO!A:A,PLANEAMIENTO!C:C)</f>
        <v>CILINDRO DE LEVANTE DE TOLVA</v>
      </c>
      <c r="D1526" s="331" t="str">
        <f>_xlfn.XLOOKUP(B1526,PLANEAMIENTO!A:A,PLANEAMIENTO!D:D)</f>
        <v>930E-4SE</v>
      </c>
      <c r="E1526" s="329" t="s">
        <v>612</v>
      </c>
      <c r="F1526" s="329" t="s">
        <v>486</v>
      </c>
      <c r="G1526" s="329" t="s">
        <v>468</v>
      </c>
      <c r="H1526" s="329" t="s">
        <v>777</v>
      </c>
      <c r="I1526" s="329" t="s">
        <v>883</v>
      </c>
      <c r="J1526" s="329" t="s">
        <v>828</v>
      </c>
      <c r="K1526" s="329" t="s">
        <v>965</v>
      </c>
      <c r="L1526" s="491">
        <v>0.1</v>
      </c>
    </row>
    <row r="1527" spans="2:12" ht="36" x14ac:dyDescent="0.3">
      <c r="B1527" s="329">
        <v>317125</v>
      </c>
      <c r="C1527" s="330" t="str">
        <f>_xlfn.XLOOKUP(B1527,PLANEAMIENTO!A:A,PLANEAMIENTO!C:C)</f>
        <v>CILINDRO DE SUSPENSION POSTERIOR</v>
      </c>
      <c r="D1527" s="331" t="str">
        <f>_xlfn.XLOOKUP(B1527,PLANEAMIENTO!A:A,PLANEAMIENTO!D:D)</f>
        <v>830E</v>
      </c>
      <c r="E1527" s="329" t="s">
        <v>488</v>
      </c>
      <c r="F1527" s="329" t="s">
        <v>486</v>
      </c>
      <c r="G1527" s="329" t="s">
        <v>471</v>
      </c>
      <c r="H1527" s="329" t="s">
        <v>777</v>
      </c>
      <c r="I1527" s="329" t="s">
        <v>831</v>
      </c>
      <c r="J1527" s="329" t="s">
        <v>965</v>
      </c>
      <c r="K1527" s="329" t="s">
        <v>948</v>
      </c>
      <c r="L1527" s="491">
        <v>0</v>
      </c>
    </row>
    <row r="1528" spans="2:12" ht="102" x14ac:dyDescent="0.35">
      <c r="B1528" s="445" t="s">
        <v>465</v>
      </c>
      <c r="C1528" s="446"/>
      <c r="D1528" s="447"/>
      <c r="E1528" s="445" t="s">
        <v>391</v>
      </c>
      <c r="F1528" s="445" t="s">
        <v>392</v>
      </c>
      <c r="G1528" s="445" t="s">
        <v>772</v>
      </c>
      <c r="H1528" s="445" t="s">
        <v>773</v>
      </c>
      <c r="I1528" s="445" t="s">
        <v>774</v>
      </c>
      <c r="J1528" s="445" t="s">
        <v>394</v>
      </c>
      <c r="K1528" s="445" t="s">
        <v>395</v>
      </c>
      <c r="L1528" s="445" t="s">
        <v>396</v>
      </c>
    </row>
    <row r="1529" spans="2:12" ht="72" x14ac:dyDescent="0.3">
      <c r="B1529" s="326">
        <v>0</v>
      </c>
      <c r="C1529" s="327" t="s">
        <v>12</v>
      </c>
      <c r="D1529" s="327" t="s">
        <v>13</v>
      </c>
      <c r="E1529" s="326" t="s">
        <v>860</v>
      </c>
      <c r="F1529" s="326" t="s">
        <v>413</v>
      </c>
      <c r="G1529" s="326" t="s">
        <v>794</v>
      </c>
      <c r="H1529" s="326" t="s">
        <v>777</v>
      </c>
      <c r="I1529" s="326" t="s">
        <v>801</v>
      </c>
      <c r="J1529" s="326" t="s">
        <v>783</v>
      </c>
      <c r="K1529" s="326" t="s">
        <v>842</v>
      </c>
      <c r="L1529" s="490">
        <v>0.21</v>
      </c>
    </row>
    <row r="1530" spans="2:12" ht="54" x14ac:dyDescent="0.3">
      <c r="B1530" s="329">
        <v>317825</v>
      </c>
      <c r="C1530" s="330" t="str">
        <f>_xlfn.XLOOKUP(B1530,PLANEAMIENTO!A:A,PLANEAMIENTO!C:C)</f>
        <v>CILINDRO DE INCLINACION DE BULLDOZER</v>
      </c>
      <c r="D1530" s="331" t="str">
        <f>_xlfn.XLOOKUP(B1530,PLANEAMIENTO!A:A,PLANEAMIENTO!D:D)</f>
        <v>D475</v>
      </c>
      <c r="E1530" s="329" t="s">
        <v>952</v>
      </c>
      <c r="F1530" s="329" t="s">
        <v>413</v>
      </c>
      <c r="G1530" s="329" t="s">
        <v>491</v>
      </c>
      <c r="H1530" s="329" t="s">
        <v>777</v>
      </c>
      <c r="I1530" s="329" t="s">
        <v>968</v>
      </c>
      <c r="J1530" s="329" t="s">
        <v>785</v>
      </c>
      <c r="K1530" s="329" t="s">
        <v>828</v>
      </c>
      <c r="L1530" s="491">
        <v>0.5</v>
      </c>
    </row>
    <row r="1531" spans="2:12" ht="36" x14ac:dyDescent="0.3">
      <c r="B1531" s="329">
        <v>327925</v>
      </c>
      <c r="C1531" s="330" t="str">
        <f>_xlfn.XLOOKUP(B1531,PLANEAMIENTO!A:A,PLANEAMIENTO!C:C)</f>
        <v>CILINDRO DE DIRECCION</v>
      </c>
      <c r="D1531" s="331" t="str">
        <f>_xlfn.XLOOKUP(B1531,PLANEAMIENTO!A:A,PLANEAMIENTO!D:D)</f>
        <v>930E-4SE</v>
      </c>
      <c r="E1531" s="329" t="s">
        <v>901</v>
      </c>
      <c r="F1531" s="329" t="s">
        <v>413</v>
      </c>
      <c r="G1531" s="329" t="s">
        <v>522</v>
      </c>
      <c r="H1531" s="329" t="s">
        <v>841</v>
      </c>
      <c r="I1531" s="329" t="s">
        <v>818</v>
      </c>
      <c r="J1531" s="329" t="s">
        <v>828</v>
      </c>
      <c r="K1531" s="329" t="s">
        <v>828</v>
      </c>
      <c r="L1531" s="491">
        <v>0</v>
      </c>
    </row>
    <row r="1532" spans="2:12" ht="102" x14ac:dyDescent="0.35">
      <c r="B1532" s="445" t="s">
        <v>465</v>
      </c>
      <c r="C1532" s="446"/>
      <c r="D1532" s="447"/>
      <c r="E1532" s="445" t="s">
        <v>391</v>
      </c>
      <c r="F1532" s="445" t="s">
        <v>392</v>
      </c>
      <c r="G1532" s="445" t="s">
        <v>772</v>
      </c>
      <c r="H1532" s="445" t="s">
        <v>773</v>
      </c>
      <c r="I1532" s="445" t="s">
        <v>774</v>
      </c>
      <c r="J1532" s="445" t="s">
        <v>394</v>
      </c>
      <c r="K1532" s="445" t="s">
        <v>395</v>
      </c>
      <c r="L1532" s="445" t="s">
        <v>396</v>
      </c>
    </row>
    <row r="1533" spans="2:12" ht="72" x14ac:dyDescent="0.3">
      <c r="B1533" s="326">
        <v>0</v>
      </c>
      <c r="C1533" s="327" t="s">
        <v>12</v>
      </c>
      <c r="D1533" s="327" t="s">
        <v>13</v>
      </c>
      <c r="E1533" s="326" t="s">
        <v>428</v>
      </c>
      <c r="F1533" s="326" t="s">
        <v>432</v>
      </c>
      <c r="G1533" s="326" t="s">
        <v>969</v>
      </c>
      <c r="H1533" s="326" t="s">
        <v>777</v>
      </c>
      <c r="I1533" s="326" t="s">
        <v>777</v>
      </c>
      <c r="J1533" s="326" t="s">
        <v>641</v>
      </c>
      <c r="K1533" s="326" t="s">
        <v>970</v>
      </c>
      <c r="L1533" s="490">
        <v>0.33</v>
      </c>
    </row>
    <row r="1534" spans="2:12" ht="54" x14ac:dyDescent="0.3">
      <c r="B1534" s="329">
        <v>319225</v>
      </c>
      <c r="C1534" s="330" t="str">
        <f>_xlfn.XLOOKUP(B1534,PLANEAMIENTO!A:A,PLANEAMIENTO!C:C)</f>
        <v>CILINDRO DE INCLINACION DE BULLDOZER</v>
      </c>
      <c r="D1534" s="331" t="str">
        <f>_xlfn.XLOOKUP(B1534,PLANEAMIENTO!A:A,PLANEAMIENTO!D:D)</f>
        <v>844K</v>
      </c>
      <c r="E1534" s="329" t="s">
        <v>672</v>
      </c>
      <c r="F1534" s="329" t="s">
        <v>432</v>
      </c>
      <c r="G1534" s="329" t="s">
        <v>479</v>
      </c>
      <c r="H1534" s="329" t="s">
        <v>777</v>
      </c>
      <c r="I1534" s="329" t="s">
        <v>804</v>
      </c>
      <c r="J1534" s="329" t="s">
        <v>828</v>
      </c>
      <c r="K1534" s="329" t="s">
        <v>828</v>
      </c>
      <c r="L1534" s="491">
        <v>0</v>
      </c>
    </row>
    <row r="1535" spans="2:12" ht="36" x14ac:dyDescent="0.3">
      <c r="B1535" s="329">
        <v>318225</v>
      </c>
      <c r="C1535" s="330" t="str">
        <f>_xlfn.XLOOKUP(B1535,PLANEAMIENTO!A:A,PLANEAMIENTO!C:C)</f>
        <v>CILINDRO DE STICK</v>
      </c>
      <c r="D1535" s="331" t="str">
        <f>_xlfn.XLOOKUP(B1535,PLANEAMIENTO!A:A,PLANEAMIENTO!D:D)</f>
        <v>390DL</v>
      </c>
      <c r="E1535" s="329" t="s">
        <v>431</v>
      </c>
      <c r="F1535" s="329" t="s">
        <v>432</v>
      </c>
      <c r="G1535" s="329" t="s">
        <v>495</v>
      </c>
      <c r="H1535" s="329" t="s">
        <v>777</v>
      </c>
      <c r="I1535" s="329" t="s">
        <v>897</v>
      </c>
      <c r="J1535" s="329" t="s">
        <v>828</v>
      </c>
      <c r="K1535" s="329" t="s">
        <v>965</v>
      </c>
      <c r="L1535" s="491">
        <v>0</v>
      </c>
    </row>
    <row r="1536" spans="2:12" ht="102" x14ac:dyDescent="0.35">
      <c r="B1536" s="445" t="s">
        <v>465</v>
      </c>
      <c r="C1536" s="446"/>
      <c r="D1536" s="447"/>
      <c r="E1536" s="445" t="s">
        <v>391</v>
      </c>
      <c r="F1536" s="445" t="s">
        <v>392</v>
      </c>
      <c r="G1536" s="445" t="s">
        <v>772</v>
      </c>
      <c r="H1536" s="445" t="s">
        <v>773</v>
      </c>
      <c r="I1536" s="445" t="s">
        <v>774</v>
      </c>
      <c r="J1536" s="445" t="s">
        <v>394</v>
      </c>
      <c r="K1536" s="445" t="s">
        <v>395</v>
      </c>
      <c r="L1536" s="445" t="s">
        <v>396</v>
      </c>
    </row>
    <row r="1537" spans="2:12" ht="36" x14ac:dyDescent="0.3">
      <c r="B1537" s="326">
        <v>0</v>
      </c>
      <c r="C1537" s="327" t="s">
        <v>12</v>
      </c>
      <c r="D1537" s="327" t="s">
        <v>13</v>
      </c>
      <c r="E1537" s="326" t="s">
        <v>814</v>
      </c>
      <c r="F1537" s="326" t="s">
        <v>815</v>
      </c>
      <c r="G1537" s="326" t="s">
        <v>458</v>
      </c>
      <c r="H1537" s="326" t="s">
        <v>777</v>
      </c>
      <c r="I1537" s="326" t="s">
        <v>807</v>
      </c>
      <c r="J1537" s="326" t="s">
        <v>783</v>
      </c>
      <c r="K1537" s="326" t="s">
        <v>799</v>
      </c>
      <c r="L1537" s="490">
        <v>0</v>
      </c>
    </row>
    <row r="1538" spans="2:12" ht="36" x14ac:dyDescent="0.3">
      <c r="B1538" s="329">
        <v>326025</v>
      </c>
      <c r="C1538" s="330" t="str">
        <f>_xlfn.XLOOKUP(B1538,PLANEAMIENTO!A:A,PLANEAMIENTO!C:C)</f>
        <v>CILINDRO DE DIRECCION</v>
      </c>
      <c r="D1538" s="331" t="str">
        <f>_xlfn.XLOOKUP(B1538,PLANEAMIENTO!A:A,PLANEAMIENTO!D:D)</f>
        <v>988K</v>
      </c>
      <c r="E1538" s="329" t="s">
        <v>971</v>
      </c>
      <c r="F1538" s="329" t="s">
        <v>817</v>
      </c>
      <c r="G1538" s="329" t="s">
        <v>493</v>
      </c>
      <c r="H1538" s="329" t="s">
        <v>777</v>
      </c>
      <c r="I1538" s="329" t="s">
        <v>812</v>
      </c>
      <c r="J1538" s="329" t="s">
        <v>885</v>
      </c>
      <c r="K1538" s="329" t="s">
        <v>828</v>
      </c>
      <c r="L1538" s="491">
        <v>0</v>
      </c>
    </row>
    <row r="1539" spans="2:12" ht="36" x14ac:dyDescent="0.3">
      <c r="B1539" s="329">
        <v>326825</v>
      </c>
      <c r="C1539" s="330" t="str">
        <f>_xlfn.XLOOKUP(B1539,PLANEAMIENTO!A:A,PLANEAMIENTO!C:C)</f>
        <v>CILINDRO DE DIRECCION</v>
      </c>
      <c r="D1539" s="331" t="str">
        <f>_xlfn.XLOOKUP(B1539,PLANEAMIENTO!A:A,PLANEAMIENTO!D:D)</f>
        <v xml:space="preserve"> 966H</v>
      </c>
      <c r="E1539" s="329" t="s">
        <v>971</v>
      </c>
      <c r="F1539" s="329" t="s">
        <v>817</v>
      </c>
      <c r="G1539" s="329" t="s">
        <v>406</v>
      </c>
      <c r="H1539" s="329" t="s">
        <v>777</v>
      </c>
      <c r="I1539" s="329" t="s">
        <v>827</v>
      </c>
      <c r="J1539" s="329" t="s">
        <v>828</v>
      </c>
      <c r="K1539" s="329" t="s">
        <v>828</v>
      </c>
      <c r="L1539" s="491">
        <v>0</v>
      </c>
    </row>
    <row r="1540" spans="2:12" ht="36" x14ac:dyDescent="0.3">
      <c r="B1540" s="329">
        <v>318625</v>
      </c>
      <c r="C1540" s="330" t="str">
        <f>_xlfn.XLOOKUP(B1540,PLANEAMIENTO!A:A,PLANEAMIENTO!C:C)</f>
        <v>CILINDRO DE VOLTEO DE BUCKET</v>
      </c>
      <c r="D1540" s="331" t="str">
        <f>_xlfn.XLOOKUP(B1540,PLANEAMIENTO!A:A,PLANEAMIENTO!D:D)</f>
        <v>PC1250</v>
      </c>
      <c r="E1540" s="329" t="s">
        <v>972</v>
      </c>
      <c r="F1540" s="329" t="s">
        <v>817</v>
      </c>
      <c r="G1540" s="329" t="s">
        <v>410</v>
      </c>
      <c r="H1540" s="329" t="s">
        <v>777</v>
      </c>
      <c r="I1540" s="329" t="s">
        <v>849</v>
      </c>
      <c r="J1540" s="329" t="s">
        <v>828</v>
      </c>
      <c r="K1540" s="329" t="s">
        <v>965</v>
      </c>
      <c r="L1540" s="491">
        <v>0</v>
      </c>
    </row>
    <row r="1541" spans="2:12" ht="102" x14ac:dyDescent="0.35">
      <c r="B1541" s="445" t="s">
        <v>465</v>
      </c>
      <c r="C1541" s="446"/>
      <c r="D1541" s="447"/>
      <c r="E1541" s="445" t="s">
        <v>391</v>
      </c>
      <c r="F1541" s="445" t="s">
        <v>392</v>
      </c>
      <c r="G1541" s="445" t="s">
        <v>772</v>
      </c>
      <c r="H1541" s="445" t="s">
        <v>773</v>
      </c>
      <c r="I1541" s="445" t="s">
        <v>774</v>
      </c>
      <c r="J1541" s="445" t="s">
        <v>394</v>
      </c>
      <c r="K1541" s="445" t="s">
        <v>395</v>
      </c>
      <c r="L1541" s="445" t="s">
        <v>396</v>
      </c>
    </row>
    <row r="1542" spans="2:12" ht="72" x14ac:dyDescent="0.3">
      <c r="B1542" s="326">
        <v>0</v>
      </c>
      <c r="C1542" s="327" t="s">
        <v>12</v>
      </c>
      <c r="D1542" s="327" t="s">
        <v>13</v>
      </c>
      <c r="E1542" s="326" t="s">
        <v>451</v>
      </c>
      <c r="F1542" s="326" t="s">
        <v>452</v>
      </c>
      <c r="G1542" s="495" t="s">
        <v>973</v>
      </c>
      <c r="H1542" s="495" t="s">
        <v>777</v>
      </c>
      <c r="I1542" s="495" t="s">
        <v>777</v>
      </c>
      <c r="J1542" s="326" t="s">
        <v>728</v>
      </c>
      <c r="K1542" s="326" t="s">
        <v>828</v>
      </c>
      <c r="L1542" s="490">
        <v>0.1</v>
      </c>
    </row>
    <row r="1543" spans="2:12" ht="54" x14ac:dyDescent="0.3">
      <c r="B1543" s="329">
        <v>322025</v>
      </c>
      <c r="C1543" s="330" t="str">
        <f>_xlfn.XLOOKUP(B1543,PLANEAMIENTO!A:A,PLANEAMIENTO!C:C)</f>
        <v>CILINDRO DE INCLINACION DE BULLDOZER</v>
      </c>
      <c r="D1543" s="331" t="str">
        <f>_xlfn.XLOOKUP(B1543,PLANEAMIENTO!A:A,PLANEAMIENTO!D:D)</f>
        <v>D11T</v>
      </c>
      <c r="E1543" s="329" t="s">
        <v>454</v>
      </c>
      <c r="F1543" s="329" t="s">
        <v>452</v>
      </c>
      <c r="G1543" s="329" t="s">
        <v>426</v>
      </c>
      <c r="H1543" s="329" t="s">
        <v>777</v>
      </c>
      <c r="I1543" s="329" t="s">
        <v>796</v>
      </c>
      <c r="J1543" s="329" t="s">
        <v>809</v>
      </c>
      <c r="K1543" s="329" t="s">
        <v>809</v>
      </c>
      <c r="L1543" s="491">
        <v>0</v>
      </c>
    </row>
    <row r="1544" spans="2:12" ht="54" x14ac:dyDescent="0.3">
      <c r="B1544" s="329">
        <v>319225</v>
      </c>
      <c r="C1544" s="330" t="str">
        <f>_xlfn.XLOOKUP(B1544,PLANEAMIENTO!A:A,PLANEAMIENTO!C:C)</f>
        <v>CILINDRO DE INCLINACION DE BULLDOZER</v>
      </c>
      <c r="D1544" s="331" t="str">
        <f>_xlfn.XLOOKUP(B1544,PLANEAMIENTO!A:A,PLANEAMIENTO!D:D)</f>
        <v>844K</v>
      </c>
      <c r="E1544" s="329" t="s">
        <v>454</v>
      </c>
      <c r="F1544" s="329" t="s">
        <v>452</v>
      </c>
      <c r="G1544" s="329" t="s">
        <v>426</v>
      </c>
      <c r="H1544" s="329" t="s">
        <v>777</v>
      </c>
      <c r="I1544" s="329" t="s">
        <v>796</v>
      </c>
      <c r="J1544" s="329" t="s">
        <v>828</v>
      </c>
      <c r="K1544" s="329" t="s">
        <v>828</v>
      </c>
      <c r="L1544" s="491">
        <v>0</v>
      </c>
    </row>
    <row r="1545" spans="2:12" ht="54" x14ac:dyDescent="0.3">
      <c r="B1545" s="329">
        <v>320225</v>
      </c>
      <c r="C1545" s="330" t="str">
        <f>_xlfn.XLOOKUP(B1545,PLANEAMIENTO!A:A,PLANEAMIENTO!C:C)</f>
        <v>CILINDRO DE INCLINACION DE BULLDOZER</v>
      </c>
      <c r="D1545" s="331" t="str">
        <f>_xlfn.XLOOKUP(B1545,PLANEAMIENTO!A:A,PLANEAMIENTO!D:D)</f>
        <v>844H</v>
      </c>
      <c r="E1545" s="329" t="s">
        <v>454</v>
      </c>
      <c r="F1545" s="329" t="s">
        <v>452</v>
      </c>
      <c r="G1545" s="329" t="s">
        <v>426</v>
      </c>
      <c r="H1545" s="329" t="s">
        <v>777</v>
      </c>
      <c r="I1545" s="329" t="s">
        <v>796</v>
      </c>
      <c r="J1545" s="329" t="s">
        <v>828</v>
      </c>
      <c r="K1545" s="329" t="s">
        <v>828</v>
      </c>
      <c r="L1545" s="491">
        <v>0</v>
      </c>
    </row>
    <row r="1546" spans="2:12" ht="102" x14ac:dyDescent="0.35">
      <c r="B1546" s="445" t="s">
        <v>465</v>
      </c>
      <c r="C1546" s="446"/>
      <c r="D1546" s="447"/>
      <c r="E1546" s="445" t="s">
        <v>391</v>
      </c>
      <c r="F1546" s="445" t="s">
        <v>392</v>
      </c>
      <c r="G1546" s="445" t="s">
        <v>772</v>
      </c>
      <c r="H1546" s="445" t="s">
        <v>773</v>
      </c>
      <c r="I1546" s="445" t="s">
        <v>774</v>
      </c>
      <c r="J1546" s="445" t="s">
        <v>394</v>
      </c>
      <c r="K1546" s="445" t="s">
        <v>395</v>
      </c>
      <c r="L1546" s="445" t="s">
        <v>396</v>
      </c>
    </row>
    <row r="1547" spans="2:12" ht="54" x14ac:dyDescent="0.3">
      <c r="B1547" s="326">
        <v>0</v>
      </c>
      <c r="C1547" s="327" t="s">
        <v>12</v>
      </c>
      <c r="D1547" s="327" t="s">
        <v>13</v>
      </c>
      <c r="E1547" s="326" t="s">
        <v>45</v>
      </c>
      <c r="F1547" s="488"/>
      <c r="G1547" s="326" t="s">
        <v>891</v>
      </c>
      <c r="H1547" s="326" t="s">
        <v>777</v>
      </c>
      <c r="I1547" s="326" t="s">
        <v>892</v>
      </c>
      <c r="J1547" s="326" t="s">
        <v>783</v>
      </c>
      <c r="K1547" s="326" t="s">
        <v>874</v>
      </c>
      <c r="L1547" s="490">
        <v>0</v>
      </c>
    </row>
    <row r="1548" spans="2:12" ht="54" x14ac:dyDescent="0.3">
      <c r="B1548" s="329">
        <v>320025</v>
      </c>
      <c r="C1548" s="330" t="str">
        <f>_xlfn.XLOOKUP(B1548,PLANEAMIENTO!A:A,PLANEAMIENTO!C:C)</f>
        <v>CILINDRO DE SUSPENSION POSTERIOR</v>
      </c>
      <c r="D1548" s="331" t="str">
        <f>_xlfn.XLOOKUP(B1548,PLANEAMIENTO!A:A,PLANEAMIENTO!D:D)</f>
        <v>930E-4SE</v>
      </c>
      <c r="E1548" s="329" t="s">
        <v>926</v>
      </c>
      <c r="F1548" s="329" t="s">
        <v>545</v>
      </c>
      <c r="G1548" s="329" t="s">
        <v>894</v>
      </c>
      <c r="H1548" s="329" t="s">
        <v>777</v>
      </c>
      <c r="I1548" s="329" t="s">
        <v>807</v>
      </c>
      <c r="J1548" s="329" t="s">
        <v>828</v>
      </c>
      <c r="K1548" s="329" t="s">
        <v>965</v>
      </c>
      <c r="L1548" s="491">
        <v>0</v>
      </c>
    </row>
    <row r="1549" spans="2:12" ht="54" x14ac:dyDescent="0.3">
      <c r="B1549" s="329">
        <v>319325</v>
      </c>
      <c r="C1549" s="330" t="str">
        <f>_xlfn.XLOOKUP(B1549,PLANEAMIENTO!A:A,PLANEAMIENTO!C:C)</f>
        <v>CILINDRO DE VOLTEO DE BUCKET</v>
      </c>
      <c r="D1549" s="331" t="str">
        <f>_xlfn.XLOOKUP(B1549,PLANEAMIENTO!A:A,PLANEAMIENTO!D:D)</f>
        <v>PC1250</v>
      </c>
      <c r="E1549" s="329" t="s">
        <v>926</v>
      </c>
      <c r="F1549" s="492"/>
      <c r="G1549" s="329" t="s">
        <v>894</v>
      </c>
      <c r="H1549" s="329" t="s">
        <v>777</v>
      </c>
      <c r="I1549" s="329" t="s">
        <v>807</v>
      </c>
      <c r="J1549" s="329" t="s">
        <v>415</v>
      </c>
      <c r="K1549" s="329" t="s">
        <v>418</v>
      </c>
      <c r="L1549" s="491">
        <v>0</v>
      </c>
    </row>
    <row r="1550" spans="2:12" ht="54" x14ac:dyDescent="0.3">
      <c r="B1550" s="329">
        <v>315925</v>
      </c>
      <c r="C1550" s="330" t="str">
        <f>_xlfn.XLOOKUP(B1550,PLANEAMIENTO!A:A,PLANEAMIENTO!C:C)</f>
        <v>CILINDRO DE LEVANTE DE TOLVA</v>
      </c>
      <c r="D1550" s="331" t="str">
        <f>_xlfn.XLOOKUP(B1550,PLANEAMIENTO!A:A,PLANEAMIENTO!D:D)</f>
        <v>830E</v>
      </c>
      <c r="E1550" s="329" t="s">
        <v>974</v>
      </c>
      <c r="F1550" s="492"/>
      <c r="G1550" s="329" t="s">
        <v>894</v>
      </c>
      <c r="H1550" s="329" t="s">
        <v>777</v>
      </c>
      <c r="I1550" s="329" t="s">
        <v>807</v>
      </c>
      <c r="J1550" s="329" t="s">
        <v>415</v>
      </c>
      <c r="K1550" s="329" t="s">
        <v>418</v>
      </c>
      <c r="L1550" s="491">
        <v>0</v>
      </c>
    </row>
    <row r="1558" spans="2:12" ht="102" x14ac:dyDescent="0.35">
      <c r="B1558" s="445" t="s">
        <v>465</v>
      </c>
      <c r="C1558" s="446"/>
      <c r="D1558" s="447"/>
      <c r="E1558" s="445" t="s">
        <v>391</v>
      </c>
      <c r="F1558" s="445" t="s">
        <v>392</v>
      </c>
      <c r="G1558" s="445" t="s">
        <v>772</v>
      </c>
      <c r="H1558" s="445" t="s">
        <v>773</v>
      </c>
      <c r="I1558" s="445" t="s">
        <v>774</v>
      </c>
      <c r="J1558" s="445" t="s">
        <v>394</v>
      </c>
      <c r="K1558" s="445" t="s">
        <v>395</v>
      </c>
      <c r="L1558" s="445" t="s">
        <v>396</v>
      </c>
    </row>
    <row r="1559" spans="2:12" ht="72" x14ac:dyDescent="0.3">
      <c r="B1559" s="326">
        <v>0</v>
      </c>
      <c r="C1559" s="327" t="s">
        <v>975</v>
      </c>
      <c r="D1559" s="327" t="s">
        <v>13</v>
      </c>
      <c r="E1559" s="326" t="s">
        <v>397</v>
      </c>
      <c r="F1559" s="326" t="s">
        <v>398</v>
      </c>
      <c r="G1559" s="326" t="s">
        <v>976</v>
      </c>
      <c r="H1559" s="326" t="s">
        <v>776</v>
      </c>
      <c r="I1559" s="326" t="s">
        <v>777</v>
      </c>
      <c r="J1559" s="326" t="s">
        <v>783</v>
      </c>
      <c r="K1559" s="326" t="s">
        <v>783</v>
      </c>
      <c r="L1559" s="490">
        <v>0.96</v>
      </c>
    </row>
    <row r="1560" spans="2:12" ht="54" x14ac:dyDescent="0.3">
      <c r="B1560" s="329">
        <v>319225</v>
      </c>
      <c r="C1560" s="330" t="str">
        <f>_xlfn.XLOOKUP(B1560,PLANEAMIENTO!A:A,PLANEAMIENTO!C:C)</f>
        <v>CILINDRO DE INCLINACION DE BULLDOZER</v>
      </c>
      <c r="D1560" s="331" t="str">
        <f>_xlfn.XLOOKUP(B1560,PLANEAMIENTO!A:A,PLANEAMIENTO!D:D)</f>
        <v>844K</v>
      </c>
      <c r="E1560" s="329" t="s">
        <v>709</v>
      </c>
      <c r="F1560" s="329" t="s">
        <v>398</v>
      </c>
      <c r="G1560" s="329" t="s">
        <v>479</v>
      </c>
      <c r="H1560" s="329" t="s">
        <v>777</v>
      </c>
      <c r="I1560" s="329" t="s">
        <v>804</v>
      </c>
      <c r="J1560" s="329" t="s">
        <v>965</v>
      </c>
      <c r="K1560" s="329" t="s">
        <v>965</v>
      </c>
      <c r="L1560" s="491">
        <v>0</v>
      </c>
    </row>
    <row r="1561" spans="2:12" ht="54" x14ac:dyDescent="0.3">
      <c r="B1561" s="329">
        <v>320225</v>
      </c>
      <c r="C1561" s="330" t="str">
        <f>_xlfn.XLOOKUP(B1561,PLANEAMIENTO!A:A,PLANEAMIENTO!C:C)</f>
        <v>CILINDRO DE INCLINACION DE BULLDOZER</v>
      </c>
      <c r="D1561" s="331" t="str">
        <f>_xlfn.XLOOKUP(B1561,PLANEAMIENTO!A:A,PLANEAMIENTO!D:D)</f>
        <v>844H</v>
      </c>
      <c r="E1561" s="329" t="s">
        <v>977</v>
      </c>
      <c r="F1561" s="329" t="s">
        <v>398</v>
      </c>
      <c r="G1561" s="329" t="s">
        <v>444</v>
      </c>
      <c r="H1561" s="329" t="s">
        <v>777</v>
      </c>
      <c r="I1561" s="329" t="s">
        <v>793</v>
      </c>
      <c r="J1561" s="329" t="s">
        <v>965</v>
      </c>
      <c r="K1561" s="329" t="s">
        <v>965</v>
      </c>
      <c r="L1561" s="491">
        <v>0</v>
      </c>
    </row>
    <row r="1562" spans="2:12" ht="54" x14ac:dyDescent="0.3">
      <c r="B1562" s="329">
        <v>321825</v>
      </c>
      <c r="C1562" s="330" t="str">
        <f>_xlfn.XLOOKUP(B1562,PLANEAMIENTO!A:A,PLANEAMIENTO!C:C)</f>
        <v>CILINDRO DE INCLINACION DE BULLDOZER</v>
      </c>
      <c r="D1562" s="331" t="str">
        <f>_xlfn.XLOOKUP(B1562,PLANEAMIENTO!A:A,PLANEAMIENTO!D:D)</f>
        <v>D475</v>
      </c>
      <c r="E1562" s="329" t="s">
        <v>409</v>
      </c>
      <c r="F1562" s="329" t="s">
        <v>398</v>
      </c>
      <c r="G1562" s="329" t="s">
        <v>471</v>
      </c>
      <c r="H1562" s="329" t="s">
        <v>777</v>
      </c>
      <c r="I1562" s="329" t="s">
        <v>831</v>
      </c>
      <c r="J1562" s="329" t="s">
        <v>965</v>
      </c>
      <c r="K1562" s="329" t="s">
        <v>965</v>
      </c>
      <c r="L1562" s="491">
        <v>0</v>
      </c>
    </row>
    <row r="1563" spans="2:12" ht="102" x14ac:dyDescent="0.35">
      <c r="B1563" s="445" t="s">
        <v>465</v>
      </c>
      <c r="C1563" s="446"/>
      <c r="D1563" s="447"/>
      <c r="E1563" s="445" t="s">
        <v>391</v>
      </c>
      <c r="F1563" s="445" t="s">
        <v>392</v>
      </c>
      <c r="G1563" s="445" t="s">
        <v>772</v>
      </c>
      <c r="H1563" s="445" t="s">
        <v>773</v>
      </c>
      <c r="I1563" s="445" t="s">
        <v>774</v>
      </c>
      <c r="J1563" s="445" t="s">
        <v>394</v>
      </c>
      <c r="K1563" s="445" t="s">
        <v>395</v>
      </c>
      <c r="L1563" s="445" t="s">
        <v>396</v>
      </c>
    </row>
    <row r="1564" spans="2:12" ht="54" x14ac:dyDescent="0.3">
      <c r="B1564" s="326">
        <v>0</v>
      </c>
      <c r="C1564" s="327" t="s">
        <v>975</v>
      </c>
      <c r="D1564" s="327" t="s">
        <v>13</v>
      </c>
      <c r="E1564" s="326" t="s">
        <v>412</v>
      </c>
      <c r="F1564" s="326" t="s">
        <v>413</v>
      </c>
      <c r="G1564" s="326" t="s">
        <v>978</v>
      </c>
      <c r="H1564" s="326" t="s">
        <v>777</v>
      </c>
      <c r="I1564" s="326" t="s">
        <v>777</v>
      </c>
      <c r="J1564" s="326" t="s">
        <v>629</v>
      </c>
      <c r="K1564" s="326" t="s">
        <v>948</v>
      </c>
      <c r="L1564" s="490">
        <v>0.41</v>
      </c>
    </row>
    <row r="1565" spans="2:12" ht="36" x14ac:dyDescent="0.3">
      <c r="B1565" s="329">
        <v>306724.09999999998</v>
      </c>
      <c r="C1565" s="330" t="s">
        <v>206</v>
      </c>
      <c r="D1565" s="331" t="s">
        <v>207</v>
      </c>
      <c r="E1565" s="329" t="s">
        <v>755</v>
      </c>
      <c r="F1565" s="329" t="s">
        <v>750</v>
      </c>
      <c r="G1565" s="329" t="s">
        <v>410</v>
      </c>
      <c r="H1565" s="329" t="s">
        <v>777</v>
      </c>
      <c r="I1565" s="329" t="s">
        <v>849</v>
      </c>
      <c r="J1565" s="329" t="s">
        <v>828</v>
      </c>
      <c r="K1565" s="329" t="s">
        <v>965</v>
      </c>
      <c r="L1565" s="491">
        <v>0.2</v>
      </c>
    </row>
    <row r="1566" spans="2:12" ht="36" x14ac:dyDescent="0.3">
      <c r="B1566" s="329">
        <v>306724.2</v>
      </c>
      <c r="C1566" s="330" t="s">
        <v>206</v>
      </c>
      <c r="D1566" s="331" t="s">
        <v>207</v>
      </c>
      <c r="E1566" s="329" t="s">
        <v>755</v>
      </c>
      <c r="F1566" s="329" t="s">
        <v>423</v>
      </c>
      <c r="G1566" s="329" t="s">
        <v>410</v>
      </c>
      <c r="H1566" s="329" t="s">
        <v>777</v>
      </c>
      <c r="I1566" s="329" t="s">
        <v>849</v>
      </c>
      <c r="J1566" s="329" t="s">
        <v>965</v>
      </c>
      <c r="K1566" s="329" t="s">
        <v>948</v>
      </c>
      <c r="L1566" s="491">
        <v>0</v>
      </c>
    </row>
    <row r="1567" spans="2:12" ht="36" x14ac:dyDescent="0.3">
      <c r="B1567" s="329">
        <v>319725</v>
      </c>
      <c r="C1567" s="330" t="str">
        <f>_xlfn.XLOOKUP(B1567,PLANEAMIENTO!A:A,PLANEAMIENTO!C:C)</f>
        <v>CILINDRO DE DIRECCION</v>
      </c>
      <c r="D1567" s="331" t="str">
        <f>_xlfn.XLOOKUP(B1567,PLANEAMIENTO!A:A,PLANEAMIENTO!D:D)</f>
        <v>844H</v>
      </c>
      <c r="E1567" s="329" t="s">
        <v>979</v>
      </c>
      <c r="F1567" s="329" t="s">
        <v>750</v>
      </c>
      <c r="G1567" s="329" t="s">
        <v>493</v>
      </c>
      <c r="H1567" s="329" t="s">
        <v>777</v>
      </c>
      <c r="I1567" s="329" t="s">
        <v>812</v>
      </c>
      <c r="J1567" s="329" t="s">
        <v>948</v>
      </c>
      <c r="K1567" s="329" t="s">
        <v>948</v>
      </c>
      <c r="L1567" s="491">
        <v>0</v>
      </c>
    </row>
    <row r="1568" spans="2:12" ht="102" x14ac:dyDescent="0.35">
      <c r="B1568" s="445" t="s">
        <v>465</v>
      </c>
      <c r="C1568" s="446"/>
      <c r="D1568" s="447"/>
      <c r="E1568" s="445" t="s">
        <v>391</v>
      </c>
      <c r="F1568" s="445" t="s">
        <v>392</v>
      </c>
      <c r="G1568" s="445" t="s">
        <v>772</v>
      </c>
      <c r="H1568" s="445" t="s">
        <v>773</v>
      </c>
      <c r="I1568" s="445" t="s">
        <v>774</v>
      </c>
      <c r="J1568" s="445" t="s">
        <v>394</v>
      </c>
      <c r="K1568" s="445" t="s">
        <v>395</v>
      </c>
      <c r="L1568" s="445" t="s">
        <v>396</v>
      </c>
    </row>
    <row r="1569" spans="2:12" ht="54" x14ac:dyDescent="0.3">
      <c r="B1569" s="326">
        <v>0</v>
      </c>
      <c r="C1569" s="327" t="s">
        <v>12</v>
      </c>
      <c r="D1569" s="327" t="s">
        <v>13</v>
      </c>
      <c r="E1569" s="326" t="s">
        <v>422</v>
      </c>
      <c r="F1569" s="326" t="s">
        <v>423</v>
      </c>
      <c r="G1569" s="326" t="s">
        <v>980</v>
      </c>
      <c r="H1569" s="326" t="s">
        <v>777</v>
      </c>
      <c r="I1569" s="326" t="s">
        <v>777</v>
      </c>
      <c r="J1569" s="326" t="s">
        <v>415</v>
      </c>
      <c r="K1569" s="326" t="s">
        <v>942</v>
      </c>
      <c r="L1569" s="490">
        <v>0.43</v>
      </c>
    </row>
    <row r="1570" spans="2:12" ht="36" x14ac:dyDescent="0.3">
      <c r="B1570" s="329">
        <v>324525</v>
      </c>
      <c r="C1570" s="330" t="str">
        <f>_xlfn.XLOOKUP(B1570,PLANEAMIENTO!A:A,PLANEAMIENTO!C:C)</f>
        <v>CILINDRO DE DIRECCION</v>
      </c>
      <c r="D1570" s="331">
        <f>_xlfn.XLOOKUP(B1570,PLANEAMIENTO!A:A,PLANEAMIENTO!D:D)</f>
        <v>24</v>
      </c>
      <c r="E1570" s="329" t="s">
        <v>855</v>
      </c>
      <c r="F1570" s="329" t="s">
        <v>423</v>
      </c>
      <c r="G1570" s="329" t="s">
        <v>852</v>
      </c>
      <c r="H1570" s="329" t="s">
        <v>777</v>
      </c>
      <c r="I1570" s="329" t="s">
        <v>853</v>
      </c>
      <c r="J1570" s="329" t="s">
        <v>828</v>
      </c>
      <c r="K1570" s="329" t="s">
        <v>965</v>
      </c>
      <c r="L1570" s="491">
        <v>0.7</v>
      </c>
    </row>
    <row r="1571" spans="2:12" ht="36" x14ac:dyDescent="0.3">
      <c r="B1571" s="329">
        <v>321625</v>
      </c>
      <c r="C1571" s="330" t="str">
        <f>_xlfn.XLOOKUP(B1571,PLANEAMIENTO!A:A,PLANEAMIENTO!C:C)</f>
        <v>CILINDRO DE BLADE TIP</v>
      </c>
      <c r="D1571" s="331">
        <f>_xlfn.XLOOKUP(B1571,PLANEAMIENTO!A:A,PLANEAMIENTO!D:D)</f>
        <v>24</v>
      </c>
      <c r="E1571" s="329" t="s">
        <v>937</v>
      </c>
      <c r="F1571" s="329" t="s">
        <v>423</v>
      </c>
      <c r="G1571" s="329" t="s">
        <v>479</v>
      </c>
      <c r="H1571" s="329" t="s">
        <v>777</v>
      </c>
      <c r="I1571" s="329" t="s">
        <v>804</v>
      </c>
      <c r="J1571" s="329" t="s">
        <v>965</v>
      </c>
      <c r="K1571" s="329" t="s">
        <v>965</v>
      </c>
      <c r="L1571" s="491">
        <v>0</v>
      </c>
    </row>
    <row r="1572" spans="2:12" ht="36" x14ac:dyDescent="0.3">
      <c r="B1572" s="329">
        <v>322725</v>
      </c>
      <c r="C1572" s="330" t="str">
        <f>_xlfn.XLOOKUP(B1572,PLANEAMIENTO!A:A,PLANEAMIENTO!C:C)</f>
        <v>CILINDRO DE GARRA</v>
      </c>
      <c r="D1572" s="331" t="str">
        <f>_xlfn.XLOOKUP(B1572,PLANEAMIENTO!A:A,PLANEAMIENTO!D:D)</f>
        <v>834H</v>
      </c>
      <c r="E1572" s="329" t="s">
        <v>981</v>
      </c>
      <c r="F1572" s="329" t="s">
        <v>423</v>
      </c>
      <c r="G1572" s="329" t="s">
        <v>491</v>
      </c>
      <c r="H1572" s="329" t="s">
        <v>777</v>
      </c>
      <c r="I1572" s="329" t="s">
        <v>968</v>
      </c>
      <c r="J1572" s="329" t="s">
        <v>965</v>
      </c>
      <c r="K1572" s="329" t="s">
        <v>942</v>
      </c>
      <c r="L1572" s="491">
        <v>0</v>
      </c>
    </row>
    <row r="1573" spans="2:12" ht="102" x14ac:dyDescent="0.35">
      <c r="B1573" s="445" t="s">
        <v>465</v>
      </c>
      <c r="C1573" s="446"/>
      <c r="D1573" s="447"/>
      <c r="E1573" s="445" t="s">
        <v>391</v>
      </c>
      <c r="F1573" s="445" t="s">
        <v>392</v>
      </c>
      <c r="G1573" s="445" t="s">
        <v>772</v>
      </c>
      <c r="H1573" s="445" t="s">
        <v>773</v>
      </c>
      <c r="I1573" s="445" t="s">
        <v>774</v>
      </c>
      <c r="J1573" s="445" t="s">
        <v>394</v>
      </c>
      <c r="K1573" s="445" t="s">
        <v>395</v>
      </c>
      <c r="L1573" s="445" t="s">
        <v>396</v>
      </c>
    </row>
    <row r="1574" spans="2:12" ht="72" x14ac:dyDescent="0.3">
      <c r="B1574" s="326">
        <v>0</v>
      </c>
      <c r="C1574" s="327" t="s">
        <v>12</v>
      </c>
      <c r="D1574" s="327" t="s">
        <v>13</v>
      </c>
      <c r="E1574" s="326" t="s">
        <v>485</v>
      </c>
      <c r="F1574" s="326" t="s">
        <v>486</v>
      </c>
      <c r="G1574" s="326" t="s">
        <v>859</v>
      </c>
      <c r="H1574" s="326" t="s">
        <v>777</v>
      </c>
      <c r="I1574" s="326" t="s">
        <v>777</v>
      </c>
      <c r="J1574" s="326" t="s">
        <v>629</v>
      </c>
      <c r="K1574" s="326" t="s">
        <v>842</v>
      </c>
      <c r="L1574" s="490">
        <v>0.21</v>
      </c>
    </row>
    <row r="1575" spans="2:12" ht="36" x14ac:dyDescent="0.3">
      <c r="B1575" s="329">
        <v>317125</v>
      </c>
      <c r="C1575" s="330" t="str">
        <f>_xlfn.XLOOKUP(B1575,PLANEAMIENTO!A:A,PLANEAMIENTO!C:C)</f>
        <v>CILINDRO DE SUSPENSION POSTERIOR</v>
      </c>
      <c r="D1575" s="331" t="str">
        <f>_xlfn.XLOOKUP(B1575,PLANEAMIENTO!A:A,PLANEAMIENTO!D:D)</f>
        <v>830E</v>
      </c>
      <c r="E1575" s="329" t="s">
        <v>488</v>
      </c>
      <c r="F1575" s="329" t="s">
        <v>486</v>
      </c>
      <c r="G1575" s="329" t="s">
        <v>471</v>
      </c>
      <c r="H1575" s="329" t="s">
        <v>777</v>
      </c>
      <c r="I1575" s="329" t="s">
        <v>831</v>
      </c>
      <c r="J1575" s="329" t="s">
        <v>828</v>
      </c>
      <c r="K1575" s="329" t="s">
        <v>965</v>
      </c>
      <c r="L1575" s="491">
        <v>0.6</v>
      </c>
    </row>
    <row r="1576" spans="2:12" ht="36" x14ac:dyDescent="0.3">
      <c r="B1576" s="329">
        <v>321625</v>
      </c>
      <c r="C1576" s="330" t="str">
        <f>_xlfn.XLOOKUP(B1576,PLANEAMIENTO!A:A,PLANEAMIENTO!C:C)</f>
        <v>CILINDRO DE BLADE TIP</v>
      </c>
      <c r="D1576" s="331">
        <f>_xlfn.XLOOKUP(B1576,PLANEAMIENTO!A:A,PLANEAMIENTO!D:D)</f>
        <v>24</v>
      </c>
      <c r="E1576" s="329" t="s">
        <v>612</v>
      </c>
      <c r="F1576" s="329" t="s">
        <v>486</v>
      </c>
      <c r="G1576" s="329" t="s">
        <v>406</v>
      </c>
      <c r="H1576" s="329" t="s">
        <v>777</v>
      </c>
      <c r="I1576" s="329" t="s">
        <v>827</v>
      </c>
      <c r="J1576" s="329" t="s">
        <v>965</v>
      </c>
      <c r="K1576" s="329" t="s">
        <v>965</v>
      </c>
      <c r="L1576" s="491">
        <v>0</v>
      </c>
    </row>
    <row r="1577" spans="2:12" ht="36" x14ac:dyDescent="0.3">
      <c r="B1577" s="329">
        <v>326025</v>
      </c>
      <c r="C1577" s="330" t="str">
        <f>_xlfn.XLOOKUP(B1577,PLANEAMIENTO!A:A,PLANEAMIENTO!C:C)</f>
        <v>CILINDRO DE DIRECCION</v>
      </c>
      <c r="D1577" s="331" t="str">
        <f>_xlfn.XLOOKUP(B1577,PLANEAMIENTO!A:A,PLANEAMIENTO!D:D)</f>
        <v>988K</v>
      </c>
      <c r="E1577" s="329" t="s">
        <v>612</v>
      </c>
      <c r="F1577" s="329" t="s">
        <v>486</v>
      </c>
      <c r="G1577" s="329" t="s">
        <v>522</v>
      </c>
      <c r="H1577" s="329" t="s">
        <v>777</v>
      </c>
      <c r="I1577" s="329" t="s">
        <v>818</v>
      </c>
      <c r="J1577" s="329" t="s">
        <v>965</v>
      </c>
      <c r="K1577" s="329" t="s">
        <v>965</v>
      </c>
      <c r="L1577" s="491">
        <v>0</v>
      </c>
    </row>
    <row r="1578" spans="2:12" ht="102" x14ac:dyDescent="0.35">
      <c r="B1578" s="445" t="s">
        <v>465</v>
      </c>
      <c r="C1578" s="446"/>
      <c r="D1578" s="447"/>
      <c r="E1578" s="445" t="s">
        <v>391</v>
      </c>
      <c r="F1578" s="445" t="s">
        <v>392</v>
      </c>
      <c r="G1578" s="445" t="s">
        <v>772</v>
      </c>
      <c r="H1578" s="445" t="s">
        <v>773</v>
      </c>
      <c r="I1578" s="445" t="s">
        <v>774</v>
      </c>
      <c r="J1578" s="445" t="s">
        <v>394</v>
      </c>
      <c r="K1578" s="445" t="s">
        <v>395</v>
      </c>
      <c r="L1578" s="445" t="s">
        <v>396</v>
      </c>
    </row>
    <row r="1579" spans="2:12" ht="72" x14ac:dyDescent="0.3">
      <c r="B1579" s="326">
        <v>0</v>
      </c>
      <c r="C1579" s="327" t="s">
        <v>12</v>
      </c>
      <c r="D1579" s="327" t="s">
        <v>13</v>
      </c>
      <c r="E1579" s="326" t="s">
        <v>860</v>
      </c>
      <c r="F1579" s="326" t="s">
        <v>413</v>
      </c>
      <c r="G1579" s="326" t="s">
        <v>794</v>
      </c>
      <c r="H1579" s="326" t="s">
        <v>777</v>
      </c>
      <c r="I1579" s="326" t="s">
        <v>801</v>
      </c>
      <c r="J1579" s="326" t="s">
        <v>783</v>
      </c>
      <c r="K1579" s="326" t="s">
        <v>842</v>
      </c>
      <c r="L1579" s="490">
        <v>0.21</v>
      </c>
    </row>
    <row r="1580" spans="2:12" ht="54" x14ac:dyDescent="0.3">
      <c r="B1580" s="329">
        <v>317825</v>
      </c>
      <c r="C1580" s="330" t="str">
        <f>_xlfn.XLOOKUP(B1580,PLANEAMIENTO!A:A,PLANEAMIENTO!C:C)</f>
        <v>CILINDRO DE INCLINACION DE BULLDOZER</v>
      </c>
      <c r="D1580" s="331" t="str">
        <f>_xlfn.XLOOKUP(B1580,PLANEAMIENTO!A:A,PLANEAMIENTO!D:D)</f>
        <v>D475</v>
      </c>
      <c r="E1580" s="329" t="s">
        <v>952</v>
      </c>
      <c r="F1580" s="329" t="s">
        <v>413</v>
      </c>
      <c r="G1580" s="329" t="s">
        <v>500</v>
      </c>
      <c r="H1580" s="329" t="s">
        <v>777</v>
      </c>
      <c r="I1580" s="329" t="s">
        <v>877</v>
      </c>
      <c r="J1580" s="329" t="s">
        <v>785</v>
      </c>
      <c r="K1580" s="329" t="s">
        <v>965</v>
      </c>
      <c r="L1580" s="491">
        <v>0.3</v>
      </c>
    </row>
    <row r="1581" spans="2:12" ht="36" x14ac:dyDescent="0.3">
      <c r="B1581" s="329">
        <v>327925</v>
      </c>
      <c r="C1581" s="330" t="str">
        <f>_xlfn.XLOOKUP(B1581,PLANEAMIENTO!A:A,PLANEAMIENTO!C:C)</f>
        <v>CILINDRO DE DIRECCION</v>
      </c>
      <c r="D1581" s="331" t="str">
        <f>_xlfn.XLOOKUP(B1581,PLANEAMIENTO!A:A,PLANEAMIENTO!D:D)</f>
        <v>930E-4SE</v>
      </c>
      <c r="E1581" s="329" t="s">
        <v>901</v>
      </c>
      <c r="F1581" s="329" t="s">
        <v>413</v>
      </c>
      <c r="G1581" s="329" t="s">
        <v>522</v>
      </c>
      <c r="H1581" s="329" t="s">
        <v>841</v>
      </c>
      <c r="I1581" s="329" t="s">
        <v>818</v>
      </c>
      <c r="J1581" s="329" t="s">
        <v>965</v>
      </c>
      <c r="K1581" s="329" t="s">
        <v>965</v>
      </c>
      <c r="L1581" s="491">
        <v>0</v>
      </c>
    </row>
    <row r="1582" spans="2:12" ht="102" x14ac:dyDescent="0.35">
      <c r="B1582" s="445" t="s">
        <v>465</v>
      </c>
      <c r="C1582" s="446"/>
      <c r="D1582" s="447"/>
      <c r="E1582" s="445" t="s">
        <v>391</v>
      </c>
      <c r="F1582" s="445" t="s">
        <v>392</v>
      </c>
      <c r="G1582" s="445" t="s">
        <v>772</v>
      </c>
      <c r="H1582" s="445" t="s">
        <v>773</v>
      </c>
      <c r="I1582" s="445" t="s">
        <v>774</v>
      </c>
      <c r="J1582" s="445" t="s">
        <v>394</v>
      </c>
      <c r="K1582" s="445" t="s">
        <v>395</v>
      </c>
      <c r="L1582" s="445" t="s">
        <v>396</v>
      </c>
    </row>
    <row r="1583" spans="2:12" ht="72" x14ac:dyDescent="0.3">
      <c r="B1583" s="326">
        <v>0</v>
      </c>
      <c r="C1583" s="327" t="s">
        <v>12</v>
      </c>
      <c r="D1583" s="327" t="s">
        <v>13</v>
      </c>
      <c r="E1583" s="326" t="s">
        <v>428</v>
      </c>
      <c r="F1583" s="326" t="s">
        <v>432</v>
      </c>
      <c r="G1583" s="326" t="s">
        <v>982</v>
      </c>
      <c r="H1583" s="326" t="s">
        <v>777</v>
      </c>
      <c r="I1583" s="326" t="s">
        <v>777</v>
      </c>
      <c r="J1583" s="326" t="s">
        <v>641</v>
      </c>
      <c r="K1583" s="326" t="s">
        <v>983</v>
      </c>
      <c r="L1583" s="490">
        <v>0.33</v>
      </c>
    </row>
    <row r="1584" spans="2:12" ht="36" x14ac:dyDescent="0.3">
      <c r="B1584" s="329">
        <v>318225</v>
      </c>
      <c r="C1584" s="330" t="str">
        <f>_xlfn.XLOOKUP(B1584,PLANEAMIENTO!A:A,PLANEAMIENTO!C:C)</f>
        <v>CILINDRO DE STICK</v>
      </c>
      <c r="D1584" s="331" t="str">
        <f>_xlfn.XLOOKUP(B1584,PLANEAMIENTO!A:A,PLANEAMIENTO!D:D)</f>
        <v>390DL</v>
      </c>
      <c r="E1584" s="329" t="s">
        <v>431</v>
      </c>
      <c r="F1584" s="329" t="s">
        <v>432</v>
      </c>
      <c r="G1584" s="329" t="s">
        <v>984</v>
      </c>
      <c r="H1584" s="329" t="s">
        <v>777</v>
      </c>
      <c r="I1584" s="329" t="s">
        <v>985</v>
      </c>
      <c r="J1584" s="329" t="s">
        <v>828</v>
      </c>
      <c r="K1584" s="329" t="s">
        <v>965</v>
      </c>
      <c r="L1584" s="491">
        <v>0</v>
      </c>
    </row>
    <row r="1585" spans="2:12" ht="36" x14ac:dyDescent="0.3">
      <c r="B1585" s="329">
        <v>318225</v>
      </c>
      <c r="C1585" s="330" t="str">
        <f>_xlfn.XLOOKUP(B1585,PLANEAMIENTO!A:A,PLANEAMIENTO!C:C)</f>
        <v>CILINDRO DE STICK</v>
      </c>
      <c r="D1585" s="331" t="str">
        <f>_xlfn.XLOOKUP(B1585,PLANEAMIENTO!A:A,PLANEAMIENTO!D:D)</f>
        <v>390DL</v>
      </c>
      <c r="E1585" s="329" t="s">
        <v>579</v>
      </c>
      <c r="F1585" s="329" t="s">
        <v>432</v>
      </c>
      <c r="G1585" s="329" t="s">
        <v>406</v>
      </c>
      <c r="H1585" s="329" t="s">
        <v>777</v>
      </c>
      <c r="I1585" s="329" t="s">
        <v>827</v>
      </c>
      <c r="J1585" s="329" t="s">
        <v>965</v>
      </c>
      <c r="K1585" s="329" t="s">
        <v>965</v>
      </c>
      <c r="L1585" s="491">
        <v>0</v>
      </c>
    </row>
    <row r="1586" spans="2:12" ht="54" x14ac:dyDescent="0.3">
      <c r="B1586" s="329">
        <v>319225</v>
      </c>
      <c r="C1586" s="330" t="str">
        <f>_xlfn.XLOOKUP(B1586,PLANEAMIENTO!A:A,PLANEAMIENTO!C:C)</f>
        <v>CILINDRO DE INCLINACION DE BULLDOZER</v>
      </c>
      <c r="D1586" s="331" t="str">
        <f>_xlfn.XLOOKUP(B1586,PLANEAMIENTO!A:A,PLANEAMIENTO!D:D)</f>
        <v>844K</v>
      </c>
      <c r="E1586" s="329" t="s">
        <v>986</v>
      </c>
      <c r="F1586" s="329" t="s">
        <v>432</v>
      </c>
      <c r="G1586" s="329" t="s">
        <v>522</v>
      </c>
      <c r="H1586" s="329" t="s">
        <v>777</v>
      </c>
      <c r="I1586" s="329" t="s">
        <v>818</v>
      </c>
      <c r="J1586" s="329" t="s">
        <v>965</v>
      </c>
      <c r="K1586" s="329" t="s">
        <v>948</v>
      </c>
      <c r="L1586" s="491">
        <v>0</v>
      </c>
    </row>
    <row r="1587" spans="2:12" ht="102" x14ac:dyDescent="0.3">
      <c r="B1587" s="445" t="s">
        <v>465</v>
      </c>
      <c r="C1587" s="327" t="s">
        <v>12</v>
      </c>
      <c r="D1587" s="327" t="s">
        <v>13</v>
      </c>
      <c r="E1587" s="445" t="s">
        <v>391</v>
      </c>
      <c r="F1587" s="445" t="s">
        <v>392</v>
      </c>
      <c r="G1587" s="445" t="s">
        <v>772</v>
      </c>
      <c r="H1587" s="445" t="s">
        <v>773</v>
      </c>
      <c r="I1587" s="445" t="s">
        <v>774</v>
      </c>
      <c r="J1587" s="445" t="s">
        <v>394</v>
      </c>
      <c r="K1587" s="445" t="s">
        <v>395</v>
      </c>
      <c r="L1587" s="445" t="s">
        <v>396</v>
      </c>
    </row>
    <row r="1588" spans="2:12" ht="36" x14ac:dyDescent="0.3">
      <c r="B1588" s="329">
        <v>321625</v>
      </c>
      <c r="C1588" s="330" t="str">
        <f>_xlfn.XLOOKUP(B1588,PLANEAMIENTO!A:A,PLANEAMIENTO!C:C)</f>
        <v>CILINDRO DE BLADE TIP</v>
      </c>
      <c r="D1588" s="331">
        <f>_xlfn.XLOOKUP(B1588,PLANEAMIENTO!A:A,PLANEAMIENTO!D:D)</f>
        <v>24</v>
      </c>
      <c r="E1588" s="329" t="s">
        <v>987</v>
      </c>
      <c r="F1588" s="329" t="s">
        <v>817</v>
      </c>
      <c r="G1588" s="329" t="s">
        <v>522</v>
      </c>
      <c r="H1588" s="329" t="s">
        <v>777</v>
      </c>
      <c r="I1588" s="329" t="s">
        <v>818</v>
      </c>
      <c r="J1588" s="329" t="s">
        <v>965</v>
      </c>
      <c r="K1588" s="329" t="s">
        <v>965</v>
      </c>
      <c r="L1588" s="491">
        <v>0</v>
      </c>
    </row>
    <row r="1589" spans="2:12" ht="36" x14ac:dyDescent="0.3">
      <c r="B1589" s="329">
        <v>323825</v>
      </c>
      <c r="C1589" s="330" t="str">
        <f>_xlfn.XLOOKUP(B1589,PLANEAMIENTO!A:A,PLANEAMIENTO!C:C)</f>
        <v>CILINDRO DE LEVANTE DE BULLDOZER</v>
      </c>
      <c r="D1589" s="331" t="str">
        <f>_xlfn.XLOOKUP(B1589,PLANEAMIENTO!A:A,PLANEAMIENTO!D:D)</f>
        <v>844H</v>
      </c>
      <c r="E1589" s="329" t="s">
        <v>890</v>
      </c>
      <c r="F1589" s="329" t="s">
        <v>817</v>
      </c>
      <c r="G1589" s="329" t="s">
        <v>435</v>
      </c>
      <c r="H1589" s="329" t="s">
        <v>777</v>
      </c>
      <c r="I1589" s="329" t="s">
        <v>786</v>
      </c>
      <c r="J1589" s="329" t="s">
        <v>965</v>
      </c>
      <c r="K1589" s="329" t="s">
        <v>948</v>
      </c>
      <c r="L1589" s="491">
        <v>0</v>
      </c>
    </row>
    <row r="1590" spans="2:12" ht="36" x14ac:dyDescent="0.3">
      <c r="B1590" s="329">
        <v>324425</v>
      </c>
      <c r="C1590" s="330" t="str">
        <f>_xlfn.XLOOKUP(B1590,PLANEAMIENTO!A:A,PLANEAMIENTO!C:C)</f>
        <v>CILINDRO DE DIRECCION</v>
      </c>
      <c r="D1590" s="331" t="str">
        <f>_xlfn.XLOOKUP(B1590,PLANEAMIENTO!A:A,PLANEAMIENTO!D:D)</f>
        <v>24M</v>
      </c>
      <c r="E1590" s="329" t="s">
        <v>988</v>
      </c>
      <c r="F1590" s="329" t="s">
        <v>817</v>
      </c>
      <c r="G1590" s="329" t="s">
        <v>468</v>
      </c>
      <c r="H1590" s="329" t="s">
        <v>777</v>
      </c>
      <c r="I1590" s="329" t="s">
        <v>883</v>
      </c>
      <c r="J1590" s="329" t="s">
        <v>948</v>
      </c>
      <c r="K1590" s="329" t="s">
        <v>948</v>
      </c>
      <c r="L1590" s="491">
        <v>0</v>
      </c>
    </row>
    <row r="1591" spans="2:12" ht="102" x14ac:dyDescent="0.35">
      <c r="B1591" s="445" t="s">
        <v>465</v>
      </c>
      <c r="C1591" s="446"/>
      <c r="D1591" s="447"/>
      <c r="E1591" s="445" t="s">
        <v>391</v>
      </c>
      <c r="F1591" s="445" t="s">
        <v>392</v>
      </c>
      <c r="G1591" s="445" t="s">
        <v>772</v>
      </c>
      <c r="H1591" s="445" t="s">
        <v>773</v>
      </c>
      <c r="I1591" s="445" t="s">
        <v>774</v>
      </c>
      <c r="J1591" s="445" t="s">
        <v>394</v>
      </c>
      <c r="K1591" s="445" t="s">
        <v>395</v>
      </c>
      <c r="L1591" s="445" t="s">
        <v>396</v>
      </c>
    </row>
    <row r="1592" spans="2:12" ht="72" x14ac:dyDescent="0.3">
      <c r="B1592" s="326">
        <v>0</v>
      </c>
      <c r="C1592" s="327" t="s">
        <v>12</v>
      </c>
      <c r="D1592" s="327" t="s">
        <v>13</v>
      </c>
      <c r="E1592" s="326" t="s">
        <v>451</v>
      </c>
      <c r="F1592" s="326" t="s">
        <v>452</v>
      </c>
      <c r="G1592" s="495" t="s">
        <v>989</v>
      </c>
      <c r="H1592" s="495" t="s">
        <v>777</v>
      </c>
      <c r="I1592" s="495" t="s">
        <v>777</v>
      </c>
      <c r="J1592" s="326" t="s">
        <v>415</v>
      </c>
      <c r="K1592" s="326" t="s">
        <v>965</v>
      </c>
      <c r="L1592" s="490">
        <v>0.1</v>
      </c>
    </row>
    <row r="1593" spans="2:12" ht="36" x14ac:dyDescent="0.3">
      <c r="B1593" s="329">
        <v>318625</v>
      </c>
      <c r="C1593" s="330" t="str">
        <f>_xlfn.XLOOKUP(B1593,PLANEAMIENTO!A:A,PLANEAMIENTO!C:C)</f>
        <v>CILINDRO DE VOLTEO DE BUCKET</v>
      </c>
      <c r="D1593" s="331" t="str">
        <f>_xlfn.XLOOKUP(B1593,PLANEAMIENTO!A:A,PLANEAMIENTO!D:D)</f>
        <v>PC1250</v>
      </c>
      <c r="E1593" s="329" t="s">
        <v>454</v>
      </c>
      <c r="F1593" s="329" t="s">
        <v>452</v>
      </c>
      <c r="G1593" s="329" t="s">
        <v>426</v>
      </c>
      <c r="H1593" s="329" t="s">
        <v>777</v>
      </c>
      <c r="I1593" s="329" t="s">
        <v>796</v>
      </c>
      <c r="J1593" s="329" t="s">
        <v>965</v>
      </c>
      <c r="K1593" s="329" t="s">
        <v>965</v>
      </c>
      <c r="L1593" s="491">
        <v>0</v>
      </c>
    </row>
    <row r="1594" spans="2:12" ht="54" x14ac:dyDescent="0.3">
      <c r="B1594" s="329">
        <v>322025</v>
      </c>
      <c r="C1594" s="330" t="str">
        <f>_xlfn.XLOOKUP(B1594,PLANEAMIENTO!A:A,PLANEAMIENTO!C:C)</f>
        <v>CILINDRO DE INCLINACION DE BULLDOZER</v>
      </c>
      <c r="D1594" s="331" t="str">
        <f>_xlfn.XLOOKUP(B1594,PLANEAMIENTO!A:A,PLANEAMIENTO!D:D)</f>
        <v>D11T</v>
      </c>
      <c r="E1594" s="329" t="s">
        <v>454</v>
      </c>
      <c r="F1594" s="329" t="s">
        <v>452</v>
      </c>
      <c r="G1594" s="329" t="s">
        <v>426</v>
      </c>
      <c r="H1594" s="329" t="s">
        <v>777</v>
      </c>
      <c r="I1594" s="329" t="s">
        <v>796</v>
      </c>
      <c r="J1594" s="329" t="s">
        <v>965</v>
      </c>
      <c r="K1594" s="329" t="s">
        <v>965</v>
      </c>
      <c r="L1594" s="491">
        <v>0</v>
      </c>
    </row>
    <row r="1595" spans="2:12" ht="54" x14ac:dyDescent="0.3">
      <c r="B1595" s="329">
        <v>330125</v>
      </c>
      <c r="C1595" s="330" t="str">
        <f>_xlfn.XLOOKUP(B1595,PLANEAMIENTO!A:A,PLANEAMIENTO!C:C)</f>
        <v>CILINDRO DE BUCKET</v>
      </c>
      <c r="D1595" s="331" t="str">
        <f>_xlfn.XLOOKUP(B1595,PLANEAMIENTO!A:A,PLANEAMIENTO!D:D)</f>
        <v>GENERICO</v>
      </c>
      <c r="E1595" s="329" t="s">
        <v>990</v>
      </c>
      <c r="F1595" s="329" t="s">
        <v>452</v>
      </c>
      <c r="G1595" s="329" t="s">
        <v>894</v>
      </c>
      <c r="H1595" s="329" t="s">
        <v>777</v>
      </c>
      <c r="I1595" s="329" t="s">
        <v>807</v>
      </c>
      <c r="J1595" s="329" t="s">
        <v>965</v>
      </c>
      <c r="K1595" s="329" t="s">
        <v>965</v>
      </c>
      <c r="L1595" s="491">
        <v>0</v>
      </c>
    </row>
    <row r="1596" spans="2:12" ht="102" x14ac:dyDescent="0.35">
      <c r="B1596" s="445" t="s">
        <v>465</v>
      </c>
      <c r="C1596" s="446"/>
      <c r="D1596" s="447"/>
      <c r="E1596" s="445" t="s">
        <v>391</v>
      </c>
      <c r="F1596" s="445" t="s">
        <v>392</v>
      </c>
      <c r="G1596" s="445" t="s">
        <v>772</v>
      </c>
      <c r="H1596" s="445" t="s">
        <v>773</v>
      </c>
      <c r="I1596" s="445" t="s">
        <v>774</v>
      </c>
      <c r="J1596" s="445" t="s">
        <v>394</v>
      </c>
      <c r="K1596" s="445" t="s">
        <v>395</v>
      </c>
      <c r="L1596" s="445" t="s">
        <v>396</v>
      </c>
    </row>
    <row r="1597" spans="2:12" ht="54" x14ac:dyDescent="0.3">
      <c r="B1597" s="326">
        <v>0</v>
      </c>
      <c r="C1597" s="327" t="s">
        <v>12</v>
      </c>
      <c r="D1597" s="327" t="s">
        <v>13</v>
      </c>
      <c r="E1597" s="326" t="s">
        <v>45</v>
      </c>
      <c r="F1597" s="488"/>
      <c r="G1597" s="326" t="s">
        <v>891</v>
      </c>
      <c r="H1597" s="326" t="s">
        <v>777</v>
      </c>
      <c r="I1597" s="326" t="s">
        <v>892</v>
      </c>
      <c r="J1597" s="326" t="s">
        <v>783</v>
      </c>
      <c r="K1597" s="326" t="s">
        <v>874</v>
      </c>
      <c r="L1597" s="490">
        <v>0</v>
      </c>
    </row>
    <row r="1598" spans="2:12" ht="36" x14ac:dyDescent="0.3">
      <c r="B1598" s="329">
        <v>319325</v>
      </c>
      <c r="C1598" s="330" t="str">
        <f>_xlfn.XLOOKUP(B1598,PLANEAMIENTO!A:A,PLANEAMIENTO!C:C)</f>
        <v>CILINDRO DE VOLTEO DE BUCKET</v>
      </c>
      <c r="D1598" s="331" t="str">
        <f>_xlfn.XLOOKUP(B1598,PLANEAMIENTO!A:A,PLANEAMIENTO!D:D)</f>
        <v>PC1250</v>
      </c>
      <c r="E1598" s="329" t="s">
        <v>991</v>
      </c>
      <c r="F1598" s="329" t="s">
        <v>824</v>
      </c>
      <c r="G1598" s="329"/>
      <c r="H1598" s="329" t="s">
        <v>777</v>
      </c>
      <c r="I1598" s="329" t="s">
        <v>807</v>
      </c>
      <c r="J1598" s="329" t="s">
        <v>965</v>
      </c>
      <c r="K1598" s="329" t="s">
        <v>948</v>
      </c>
      <c r="L1598" s="491">
        <v>0</v>
      </c>
    </row>
    <row r="1599" spans="2:12" ht="36" x14ac:dyDescent="0.3">
      <c r="B1599" s="329">
        <v>315925</v>
      </c>
      <c r="C1599" s="330" t="str">
        <f>_xlfn.XLOOKUP(B1599,PLANEAMIENTO!A:A,PLANEAMIENTO!C:C)</f>
        <v>CILINDRO DE LEVANTE DE TOLVA</v>
      </c>
      <c r="D1599" s="331" t="str">
        <f>_xlfn.XLOOKUP(B1599,PLANEAMIENTO!A:A,PLANEAMIENTO!D:D)</f>
        <v>830E</v>
      </c>
      <c r="E1599" s="329" t="s">
        <v>974</v>
      </c>
      <c r="F1599" s="492"/>
      <c r="G1599" s="329"/>
      <c r="H1599" s="329" t="s">
        <v>777</v>
      </c>
      <c r="I1599" s="329" t="s">
        <v>807</v>
      </c>
      <c r="J1599" s="329" t="s">
        <v>965</v>
      </c>
      <c r="K1599" s="329" t="s">
        <v>948</v>
      </c>
      <c r="L1599" s="491">
        <v>0</v>
      </c>
    </row>
    <row r="1600" spans="2:12" ht="36" x14ac:dyDescent="0.3">
      <c r="B1600" s="329">
        <v>330125</v>
      </c>
      <c r="C1600" s="330" t="str">
        <f>_xlfn.XLOOKUP(B1600,PLANEAMIENTO!A:A,PLANEAMIENTO!C:C)</f>
        <v>CILINDRO DE BUCKET</v>
      </c>
      <c r="D1600" s="331" t="str">
        <f>_xlfn.XLOOKUP(B1600,PLANEAMIENTO!A:A,PLANEAMIENTO!D:D)</f>
        <v>GENERICO</v>
      </c>
      <c r="E1600" s="329" t="s">
        <v>926</v>
      </c>
      <c r="F1600" s="329" t="s">
        <v>545</v>
      </c>
      <c r="G1600" s="329"/>
      <c r="H1600" s="329" t="s">
        <v>777</v>
      </c>
      <c r="I1600" s="329" t="s">
        <v>807</v>
      </c>
      <c r="J1600" s="329" t="s">
        <v>965</v>
      </c>
      <c r="K1600" s="329" t="s">
        <v>948</v>
      </c>
      <c r="L1600" s="491">
        <v>0</v>
      </c>
    </row>
    <row r="1601" spans="2:12" ht="36" x14ac:dyDescent="0.3">
      <c r="B1601" s="329">
        <v>311324</v>
      </c>
      <c r="C1601" s="330" t="str">
        <f>_xlfn.XLOOKUP(B1601,PLANEAMIENTO!A:A,PLANEAMIENTO!C:C)</f>
        <v>CILINDRO DE SUSPENSION DELANTERA</v>
      </c>
      <c r="D1601" s="331" t="str">
        <f>_xlfn.XLOOKUP(B1601,PLANEAMIENTO!A:A,PLANEAMIENTO!D:D)</f>
        <v>930E-4SE</v>
      </c>
      <c r="E1601" s="329" t="s">
        <v>992</v>
      </c>
      <c r="F1601" s="329" t="s">
        <v>545</v>
      </c>
      <c r="G1601" s="329"/>
      <c r="H1601" s="329" t="s">
        <v>777</v>
      </c>
      <c r="I1601" s="329" t="s">
        <v>807</v>
      </c>
      <c r="J1601" s="329" t="s">
        <v>965</v>
      </c>
      <c r="K1601" s="329" t="s">
        <v>948</v>
      </c>
      <c r="L1601" s="491">
        <v>0</v>
      </c>
    </row>
    <row r="1605" spans="2:12" ht="123" x14ac:dyDescent="0.4">
      <c r="B1605" s="509" t="s">
        <v>465</v>
      </c>
      <c r="C1605" s="366"/>
      <c r="D1605" s="335"/>
      <c r="E1605" s="509" t="s">
        <v>391</v>
      </c>
      <c r="F1605" s="509" t="s">
        <v>392</v>
      </c>
      <c r="G1605" s="509" t="s">
        <v>772</v>
      </c>
      <c r="H1605" s="509" t="s">
        <v>773</v>
      </c>
      <c r="I1605" s="509" t="s">
        <v>774</v>
      </c>
      <c r="J1605" s="509" t="s">
        <v>394</v>
      </c>
      <c r="K1605" s="168" t="s">
        <v>395</v>
      </c>
      <c r="L1605" s="168" t="s">
        <v>396</v>
      </c>
    </row>
    <row r="1606" spans="2:12" ht="84" x14ac:dyDescent="0.3">
      <c r="B1606" s="363">
        <v>0</v>
      </c>
      <c r="C1606" s="364" t="s">
        <v>12</v>
      </c>
      <c r="D1606" s="364" t="s">
        <v>13</v>
      </c>
      <c r="E1606" s="363" t="s">
        <v>397</v>
      </c>
      <c r="F1606" s="363" t="s">
        <v>398</v>
      </c>
      <c r="G1606" s="363" t="s">
        <v>993</v>
      </c>
      <c r="H1606" s="363" t="s">
        <v>776</v>
      </c>
      <c r="I1606" s="363" t="s">
        <v>777</v>
      </c>
      <c r="J1606" s="363" t="s">
        <v>783</v>
      </c>
      <c r="K1606" s="170" t="s">
        <v>783</v>
      </c>
      <c r="L1606" s="171">
        <v>0.96</v>
      </c>
    </row>
    <row r="1607" spans="2:12" ht="63" x14ac:dyDescent="0.3">
      <c r="B1607" s="352">
        <v>318225</v>
      </c>
      <c r="C1607" s="350" t="str">
        <f>_xlfn.XLOOKUP(B1607,PLANEAMIENTO!A:A,PLANEAMIENTO!C:C)</f>
        <v>CILINDRO DE STICK</v>
      </c>
      <c r="D1607" s="351" t="str">
        <f>_xlfn.XLOOKUP(B1607,PLANEAMIENTO!A:A,PLANEAMIENTO!D:D)</f>
        <v>390DL</v>
      </c>
      <c r="E1607" s="352" t="s">
        <v>405</v>
      </c>
      <c r="F1607" s="352" t="s">
        <v>398</v>
      </c>
      <c r="G1607" s="352" t="s">
        <v>406</v>
      </c>
      <c r="H1607" s="352" t="s">
        <v>777</v>
      </c>
      <c r="I1607" s="352" t="s">
        <v>827</v>
      </c>
      <c r="J1607" s="352" t="s">
        <v>948</v>
      </c>
      <c r="K1607" s="173" t="s">
        <v>948</v>
      </c>
      <c r="L1607" s="174">
        <v>0</v>
      </c>
    </row>
    <row r="1608" spans="2:12" ht="63" x14ac:dyDescent="0.3">
      <c r="B1608" s="352">
        <v>323725</v>
      </c>
      <c r="C1608" s="350" t="str">
        <f>_xlfn.XLOOKUP(B1608,PLANEAMIENTO!A:A,PLANEAMIENTO!C:C)</f>
        <v>CILINDRO DE INCLINACION DE BULLDOZER</v>
      </c>
      <c r="D1608" s="351" t="str">
        <f>_xlfn.XLOOKUP(B1608,PLANEAMIENTO!A:A,PLANEAMIENTO!D:D)</f>
        <v>D11T</v>
      </c>
      <c r="E1608" s="352" t="s">
        <v>994</v>
      </c>
      <c r="F1608" s="352" t="s">
        <v>398</v>
      </c>
      <c r="G1608" s="352" t="s">
        <v>471</v>
      </c>
      <c r="H1608" s="352" t="s">
        <v>777</v>
      </c>
      <c r="I1608" s="352" t="s">
        <v>831</v>
      </c>
      <c r="J1608" s="352" t="s">
        <v>948</v>
      </c>
      <c r="K1608" s="173" t="s">
        <v>948</v>
      </c>
      <c r="L1608" s="174">
        <v>0</v>
      </c>
    </row>
    <row r="1609" spans="2:12" ht="123" x14ac:dyDescent="0.4">
      <c r="B1609" s="509" t="s">
        <v>465</v>
      </c>
      <c r="C1609" s="366"/>
      <c r="D1609" s="335"/>
      <c r="E1609" s="509" t="s">
        <v>391</v>
      </c>
      <c r="F1609" s="509" t="s">
        <v>392</v>
      </c>
      <c r="G1609" s="509" t="s">
        <v>772</v>
      </c>
      <c r="H1609" s="509" t="s">
        <v>773</v>
      </c>
      <c r="I1609" s="509" t="s">
        <v>774</v>
      </c>
      <c r="J1609" s="509" t="s">
        <v>394</v>
      </c>
      <c r="K1609" s="168" t="s">
        <v>395</v>
      </c>
      <c r="L1609" s="168" t="s">
        <v>396</v>
      </c>
    </row>
    <row r="1610" spans="2:12" ht="84" x14ac:dyDescent="0.3">
      <c r="B1610" s="363">
        <v>0</v>
      </c>
      <c r="C1610" s="364" t="s">
        <v>12</v>
      </c>
      <c r="D1610" s="364" t="s">
        <v>13</v>
      </c>
      <c r="E1610" s="363" t="s">
        <v>412</v>
      </c>
      <c r="F1610" s="363" t="s">
        <v>413</v>
      </c>
      <c r="G1610" s="363" t="s">
        <v>995</v>
      </c>
      <c r="H1610" s="363" t="s">
        <v>777</v>
      </c>
      <c r="I1610" s="363" t="s">
        <v>777</v>
      </c>
      <c r="J1610" s="363" t="s">
        <v>629</v>
      </c>
      <c r="K1610" s="170" t="s">
        <v>942</v>
      </c>
      <c r="L1610" s="171">
        <v>0.41</v>
      </c>
    </row>
    <row r="1611" spans="2:12" ht="42" x14ac:dyDescent="0.3">
      <c r="B1611" s="352">
        <v>323825</v>
      </c>
      <c r="C1611" s="350" t="str">
        <f>_xlfn.XLOOKUP(B1611,PLANEAMIENTO!A:A,PLANEAMIENTO!C:C)</f>
        <v>CILINDRO DE LEVANTE DE BULLDOZER</v>
      </c>
      <c r="D1611" s="351" t="str">
        <f>_xlfn.XLOOKUP(B1611,PLANEAMIENTO!A:A,PLANEAMIENTO!D:D)</f>
        <v>844H</v>
      </c>
      <c r="E1611" s="352" t="s">
        <v>752</v>
      </c>
      <c r="F1611" s="352" t="s">
        <v>750</v>
      </c>
      <c r="G1611" s="352" t="s">
        <v>444</v>
      </c>
      <c r="H1611" s="352" t="s">
        <v>777</v>
      </c>
      <c r="I1611" s="352" t="s">
        <v>793</v>
      </c>
      <c r="J1611" s="352" t="s">
        <v>948</v>
      </c>
      <c r="K1611" s="173" t="s">
        <v>948</v>
      </c>
      <c r="L1611" s="174">
        <v>0</v>
      </c>
    </row>
    <row r="1612" spans="2:12" ht="63" x14ac:dyDescent="0.3">
      <c r="B1612" s="352">
        <v>317825</v>
      </c>
      <c r="C1612" s="350" t="str">
        <f>_xlfn.XLOOKUP(B1612,PLANEAMIENTO!A:A,PLANEAMIENTO!C:C)</f>
        <v>CILINDRO DE INCLINACION DE BULLDOZER</v>
      </c>
      <c r="D1612" s="351" t="str">
        <f>_xlfn.XLOOKUP(B1612,PLANEAMIENTO!A:A,PLANEAMIENTO!D:D)</f>
        <v>D475</v>
      </c>
      <c r="E1612" s="352" t="s">
        <v>996</v>
      </c>
      <c r="F1612" s="352" t="s">
        <v>750</v>
      </c>
      <c r="G1612" s="352" t="s">
        <v>407</v>
      </c>
      <c r="H1612" s="352" t="s">
        <v>777</v>
      </c>
      <c r="I1612" s="352" t="s">
        <v>856</v>
      </c>
      <c r="J1612" s="352" t="s">
        <v>948</v>
      </c>
      <c r="K1612" s="173" t="s">
        <v>948</v>
      </c>
      <c r="L1612" s="174">
        <v>0</v>
      </c>
    </row>
    <row r="1613" spans="2:12" ht="63" x14ac:dyDescent="0.3">
      <c r="B1613" s="352">
        <v>319725</v>
      </c>
      <c r="C1613" s="350" t="str">
        <f>_xlfn.XLOOKUP(B1613,PLANEAMIENTO!A:A,PLANEAMIENTO!C:C)</f>
        <v>CILINDRO DE DIRECCION</v>
      </c>
      <c r="D1613" s="351" t="str">
        <f>_xlfn.XLOOKUP(B1613,PLANEAMIENTO!A:A,PLANEAMIENTO!D:D)</f>
        <v>844H</v>
      </c>
      <c r="E1613" s="352" t="s">
        <v>871</v>
      </c>
      <c r="F1613" s="352" t="s">
        <v>750</v>
      </c>
      <c r="G1613" s="352" t="s">
        <v>493</v>
      </c>
      <c r="H1613" s="352" t="s">
        <v>777</v>
      </c>
      <c r="I1613" s="352" t="s">
        <v>812</v>
      </c>
      <c r="J1613" s="352" t="s">
        <v>948</v>
      </c>
      <c r="K1613" s="173" t="s">
        <v>948</v>
      </c>
      <c r="L1613" s="174">
        <v>0</v>
      </c>
    </row>
    <row r="1614" spans="2:12" ht="63" x14ac:dyDescent="0.3">
      <c r="B1614" s="352">
        <v>321125</v>
      </c>
      <c r="C1614" s="350" t="str">
        <f>_xlfn.XLOOKUP(B1614,PLANEAMIENTO!A:A,PLANEAMIENTO!C:C)</f>
        <v>CILINDRO DE DIRECCION</v>
      </c>
      <c r="D1614" s="351" t="str">
        <f>_xlfn.XLOOKUP(B1614,PLANEAMIENTO!A:A,PLANEAMIENTO!D:D)</f>
        <v>930E-4SE</v>
      </c>
      <c r="E1614" s="352" t="s">
        <v>709</v>
      </c>
      <c r="F1614" s="352" t="s">
        <v>750</v>
      </c>
      <c r="G1614" s="352" t="s">
        <v>479</v>
      </c>
      <c r="H1614" s="352" t="s">
        <v>777</v>
      </c>
      <c r="I1614" s="352" t="s">
        <v>804</v>
      </c>
      <c r="J1614" s="352" t="s">
        <v>948</v>
      </c>
      <c r="K1614" s="173" t="s">
        <v>948</v>
      </c>
      <c r="L1614" s="174">
        <v>0</v>
      </c>
    </row>
    <row r="1615" spans="2:12" ht="123" x14ac:dyDescent="0.4">
      <c r="B1615" s="509" t="s">
        <v>465</v>
      </c>
      <c r="C1615" s="366"/>
      <c r="D1615" s="335"/>
      <c r="E1615" s="509" t="s">
        <v>391</v>
      </c>
      <c r="F1615" s="509" t="s">
        <v>392</v>
      </c>
      <c r="G1615" s="509" t="s">
        <v>772</v>
      </c>
      <c r="H1615" s="509" t="s">
        <v>773</v>
      </c>
      <c r="I1615" s="509" t="s">
        <v>774</v>
      </c>
      <c r="J1615" s="509" t="s">
        <v>394</v>
      </c>
      <c r="K1615" s="168" t="s">
        <v>395</v>
      </c>
      <c r="L1615" s="168" t="s">
        <v>396</v>
      </c>
    </row>
    <row r="1616" spans="2:12" ht="84" x14ac:dyDescent="0.3">
      <c r="B1616" s="363">
        <v>0</v>
      </c>
      <c r="C1616" s="364" t="s">
        <v>12</v>
      </c>
      <c r="D1616" s="364" t="s">
        <v>13</v>
      </c>
      <c r="E1616" s="363" t="s">
        <v>422</v>
      </c>
      <c r="F1616" s="363" t="s">
        <v>423</v>
      </c>
      <c r="G1616" s="363" t="s">
        <v>997</v>
      </c>
      <c r="H1616" s="363" t="s">
        <v>777</v>
      </c>
      <c r="I1616" s="363" t="s">
        <v>777</v>
      </c>
      <c r="J1616" s="363" t="s">
        <v>415</v>
      </c>
      <c r="K1616" s="170" t="s">
        <v>942</v>
      </c>
      <c r="L1616" s="171">
        <v>0.44</v>
      </c>
    </row>
    <row r="1617" spans="2:12" ht="42" x14ac:dyDescent="0.3">
      <c r="B1617" s="352">
        <v>322725</v>
      </c>
      <c r="C1617" s="350" t="str">
        <f>_xlfn.XLOOKUP(B1617,PLANEAMIENTO!A:A,PLANEAMIENTO!C:C)</f>
        <v>CILINDRO DE GARRA</v>
      </c>
      <c r="D1617" s="351" t="str">
        <f>_xlfn.XLOOKUP(B1617,PLANEAMIENTO!A:A,PLANEAMIENTO!D:D)</f>
        <v>834H</v>
      </c>
      <c r="E1617" s="352" t="s">
        <v>981</v>
      </c>
      <c r="F1617" s="352" t="s">
        <v>423</v>
      </c>
      <c r="G1617" s="352" t="s">
        <v>491</v>
      </c>
      <c r="H1617" s="352" t="s">
        <v>777</v>
      </c>
      <c r="I1617" s="352" t="s">
        <v>968</v>
      </c>
      <c r="J1617" s="352" t="s">
        <v>965</v>
      </c>
      <c r="K1617" s="173" t="s">
        <v>942</v>
      </c>
      <c r="L1617" s="174">
        <v>0.3</v>
      </c>
    </row>
    <row r="1618" spans="2:12" ht="63" x14ac:dyDescent="0.3">
      <c r="B1618" s="352">
        <v>321625</v>
      </c>
      <c r="C1618" s="350" t="str">
        <f>_xlfn.XLOOKUP(B1618,PLANEAMIENTO!A:A,PLANEAMIENTO!C:C)</f>
        <v>CILINDRO DE BLADE TIP</v>
      </c>
      <c r="D1618" s="351">
        <f>_xlfn.XLOOKUP(B1618,PLANEAMIENTO!A:A,PLANEAMIENTO!D:D)</f>
        <v>24</v>
      </c>
      <c r="E1618" s="352" t="s">
        <v>752</v>
      </c>
      <c r="F1618" s="352" t="s">
        <v>423</v>
      </c>
      <c r="G1618" s="352" t="s">
        <v>479</v>
      </c>
      <c r="H1618" s="352" t="s">
        <v>777</v>
      </c>
      <c r="I1618" s="352" t="s">
        <v>804</v>
      </c>
      <c r="J1618" s="352" t="s">
        <v>948</v>
      </c>
      <c r="K1618" s="173" t="s">
        <v>948</v>
      </c>
      <c r="L1618" s="174">
        <v>0</v>
      </c>
    </row>
    <row r="1619" spans="2:12" ht="123" x14ac:dyDescent="0.4">
      <c r="B1619" s="509" t="s">
        <v>465</v>
      </c>
      <c r="C1619" s="366"/>
      <c r="D1619" s="335"/>
      <c r="E1619" s="509" t="s">
        <v>391</v>
      </c>
      <c r="F1619" s="509" t="s">
        <v>392</v>
      </c>
      <c r="G1619" s="509" t="s">
        <v>772</v>
      </c>
      <c r="H1619" s="509" t="s">
        <v>773</v>
      </c>
      <c r="I1619" s="509" t="s">
        <v>774</v>
      </c>
      <c r="J1619" s="509" t="s">
        <v>394</v>
      </c>
      <c r="K1619" s="168" t="s">
        <v>395</v>
      </c>
      <c r="L1619" s="168" t="s">
        <v>396</v>
      </c>
    </row>
    <row r="1620" spans="2:12" ht="84" x14ac:dyDescent="0.3">
      <c r="B1620" s="363">
        <v>0</v>
      </c>
      <c r="C1620" s="364" t="s">
        <v>12</v>
      </c>
      <c r="D1620" s="364" t="s">
        <v>13</v>
      </c>
      <c r="E1620" s="363" t="s">
        <v>485</v>
      </c>
      <c r="F1620" s="363" t="s">
        <v>486</v>
      </c>
      <c r="G1620" s="363" t="s">
        <v>880</v>
      </c>
      <c r="H1620" s="363" t="s">
        <v>777</v>
      </c>
      <c r="I1620" s="363" t="s">
        <v>777</v>
      </c>
      <c r="J1620" s="363" t="s">
        <v>415</v>
      </c>
      <c r="K1620" s="170" t="s">
        <v>881</v>
      </c>
      <c r="L1620" s="171">
        <v>0.21</v>
      </c>
    </row>
    <row r="1621" spans="2:12" ht="63" x14ac:dyDescent="0.3">
      <c r="B1621" s="352">
        <v>320925</v>
      </c>
      <c r="C1621" s="350" t="str">
        <f>_xlfn.XLOOKUP(B1621,PLANEAMIENTO!A:A,PLANEAMIENTO!C:C)</f>
        <v>CILINDRO DE STICK</v>
      </c>
      <c r="D1621" s="351" t="str">
        <f>_xlfn.XLOOKUP(B1621,PLANEAMIENTO!A:A,PLANEAMIENTO!D:D)</f>
        <v>PC2000</v>
      </c>
      <c r="E1621" s="352" t="s">
        <v>612</v>
      </c>
      <c r="F1621" s="352" t="s">
        <v>486</v>
      </c>
      <c r="G1621" s="352" t="s">
        <v>435</v>
      </c>
      <c r="H1621" s="352" t="s">
        <v>777</v>
      </c>
      <c r="I1621" s="352" t="s">
        <v>786</v>
      </c>
      <c r="J1621" s="352" t="s">
        <v>948</v>
      </c>
      <c r="K1621" s="173" t="s">
        <v>948</v>
      </c>
      <c r="L1621" s="174">
        <v>0</v>
      </c>
    </row>
    <row r="1622" spans="2:12" ht="123" x14ac:dyDescent="0.4">
      <c r="B1622" s="509" t="s">
        <v>465</v>
      </c>
      <c r="C1622" s="366"/>
      <c r="D1622" s="335"/>
      <c r="E1622" s="509" t="s">
        <v>391</v>
      </c>
      <c r="F1622" s="509" t="s">
        <v>392</v>
      </c>
      <c r="G1622" s="509" t="s">
        <v>772</v>
      </c>
      <c r="H1622" s="509" t="s">
        <v>773</v>
      </c>
      <c r="I1622" s="509" t="s">
        <v>774</v>
      </c>
      <c r="J1622" s="509" t="s">
        <v>394</v>
      </c>
      <c r="K1622" s="168" t="s">
        <v>395</v>
      </c>
      <c r="L1622" s="168" t="s">
        <v>396</v>
      </c>
    </row>
    <row r="1623" spans="2:12" ht="84" x14ac:dyDescent="0.3">
      <c r="B1623" s="363">
        <v>0</v>
      </c>
      <c r="C1623" s="364" t="s">
        <v>12</v>
      </c>
      <c r="D1623" s="364" t="s">
        <v>13</v>
      </c>
      <c r="E1623" s="363" t="s">
        <v>860</v>
      </c>
      <c r="F1623" s="363" t="s">
        <v>413</v>
      </c>
      <c r="G1623" s="363" t="s">
        <v>794</v>
      </c>
      <c r="H1623" s="363" t="s">
        <v>777</v>
      </c>
      <c r="I1623" s="363" t="s">
        <v>801</v>
      </c>
      <c r="J1623" s="363" t="s">
        <v>783</v>
      </c>
      <c r="K1623" s="170" t="s">
        <v>881</v>
      </c>
      <c r="L1623" s="171">
        <v>0.21</v>
      </c>
    </row>
    <row r="1624" spans="2:12" ht="63" x14ac:dyDescent="0.3">
      <c r="B1624" s="352">
        <v>318625</v>
      </c>
      <c r="C1624" s="350" t="str">
        <f>_xlfn.XLOOKUP(B1624,PLANEAMIENTO!A:A,PLANEAMIENTO!C:C)</f>
        <v>CILINDRO DE VOLTEO DE BUCKET</v>
      </c>
      <c r="D1624" s="351" t="str">
        <f>_xlfn.XLOOKUP(B1624,PLANEAMIENTO!A:A,PLANEAMIENTO!D:D)</f>
        <v>PC1250</v>
      </c>
      <c r="E1624" s="352" t="s">
        <v>882</v>
      </c>
      <c r="F1624" s="352" t="s">
        <v>486</v>
      </c>
      <c r="G1624" s="352" t="s">
        <v>407</v>
      </c>
      <c r="H1624" s="352" t="s">
        <v>777</v>
      </c>
      <c r="I1624" s="352" t="s">
        <v>856</v>
      </c>
      <c r="J1624" s="352" t="s">
        <v>948</v>
      </c>
      <c r="K1624" s="173" t="s">
        <v>948</v>
      </c>
      <c r="L1624" s="174">
        <v>0</v>
      </c>
    </row>
    <row r="1625" spans="2:12" ht="63" x14ac:dyDescent="0.3">
      <c r="B1625" s="352">
        <v>0</v>
      </c>
      <c r="C1625" s="350" t="e">
        <f>_xlfn.XLOOKUP(B1625,PLANEAMIENTO!A:A,PLANEAMIENTO!C:C)</f>
        <v>#N/A</v>
      </c>
      <c r="D1625" s="351" t="e">
        <f>_xlfn.XLOOKUP(B1625,PLANEAMIENTO!A:A,PLANEAMIENTO!D:D)</f>
        <v>#N/A</v>
      </c>
      <c r="E1625" s="352" t="s">
        <v>998</v>
      </c>
      <c r="F1625" s="368"/>
      <c r="G1625" s="352" t="s">
        <v>894</v>
      </c>
      <c r="H1625" s="352" t="s">
        <v>777</v>
      </c>
      <c r="I1625" s="352" t="s">
        <v>807</v>
      </c>
      <c r="J1625" s="352" t="s">
        <v>415</v>
      </c>
      <c r="K1625" s="173" t="s">
        <v>418</v>
      </c>
      <c r="L1625" s="174">
        <v>0</v>
      </c>
    </row>
    <row r="1626" spans="2:12" ht="123" x14ac:dyDescent="0.4">
      <c r="B1626" s="509" t="s">
        <v>465</v>
      </c>
      <c r="C1626" s="366"/>
      <c r="D1626" s="335"/>
      <c r="E1626" s="509" t="s">
        <v>391</v>
      </c>
      <c r="F1626" s="509" t="s">
        <v>392</v>
      </c>
      <c r="G1626" s="509" t="s">
        <v>772</v>
      </c>
      <c r="H1626" s="509" t="s">
        <v>773</v>
      </c>
      <c r="I1626" s="509" t="s">
        <v>774</v>
      </c>
      <c r="J1626" s="509" t="s">
        <v>394</v>
      </c>
      <c r="K1626" s="168" t="s">
        <v>395</v>
      </c>
      <c r="L1626" s="168" t="s">
        <v>396</v>
      </c>
    </row>
    <row r="1627" spans="2:12" ht="84" x14ac:dyDescent="0.3">
      <c r="B1627" s="363">
        <v>0</v>
      </c>
      <c r="C1627" s="364" t="s">
        <v>12</v>
      </c>
      <c r="D1627" s="364" t="s">
        <v>13</v>
      </c>
      <c r="E1627" s="363" t="s">
        <v>428</v>
      </c>
      <c r="F1627" s="363" t="s">
        <v>432</v>
      </c>
      <c r="G1627" s="363" t="s">
        <v>999</v>
      </c>
      <c r="H1627" s="363" t="s">
        <v>777</v>
      </c>
      <c r="I1627" s="363" t="s">
        <v>777</v>
      </c>
      <c r="J1627" s="363" t="s">
        <v>415</v>
      </c>
      <c r="K1627" s="170" t="s">
        <v>1000</v>
      </c>
      <c r="L1627" s="171">
        <v>0.35</v>
      </c>
    </row>
    <row r="1628" spans="2:12" ht="63" x14ac:dyDescent="0.3">
      <c r="B1628" s="352">
        <v>321625</v>
      </c>
      <c r="C1628" s="350" t="str">
        <f>_xlfn.XLOOKUP(B1628,PLANEAMIENTO!A:A,PLANEAMIENTO!C:C)</f>
        <v>CILINDRO DE BLADE TIP</v>
      </c>
      <c r="D1628" s="351">
        <f>_xlfn.XLOOKUP(B1628,PLANEAMIENTO!A:A,PLANEAMIENTO!D:D)</f>
        <v>24</v>
      </c>
      <c r="E1628" s="352" t="s">
        <v>681</v>
      </c>
      <c r="F1628" s="352" t="s">
        <v>432</v>
      </c>
      <c r="G1628" s="352" t="s">
        <v>444</v>
      </c>
      <c r="H1628" s="352" t="s">
        <v>777</v>
      </c>
      <c r="I1628" s="352" t="s">
        <v>793</v>
      </c>
      <c r="J1628" s="352" t="s">
        <v>948</v>
      </c>
      <c r="K1628" s="173" t="s">
        <v>948</v>
      </c>
      <c r="L1628" s="174">
        <v>0</v>
      </c>
    </row>
    <row r="1629" spans="2:12" ht="63" x14ac:dyDescent="0.3">
      <c r="B1629" s="352">
        <v>317825</v>
      </c>
      <c r="C1629" s="350" t="str">
        <f>_xlfn.XLOOKUP(B1629,PLANEAMIENTO!A:A,PLANEAMIENTO!C:C)</f>
        <v>CILINDRO DE INCLINACION DE BULLDOZER</v>
      </c>
      <c r="D1629" s="351" t="str">
        <f>_xlfn.XLOOKUP(B1629,PLANEAMIENTO!A:A,PLANEAMIENTO!D:D)</f>
        <v>D475</v>
      </c>
      <c r="E1629" s="352" t="s">
        <v>1001</v>
      </c>
      <c r="F1629" s="352" t="s">
        <v>432</v>
      </c>
      <c r="G1629" s="352" t="s">
        <v>493</v>
      </c>
      <c r="H1629" s="352" t="s">
        <v>777</v>
      </c>
      <c r="I1629" s="352" t="s">
        <v>812</v>
      </c>
      <c r="J1629" s="352" t="s">
        <v>948</v>
      </c>
      <c r="K1629" s="173" t="s">
        <v>948</v>
      </c>
      <c r="L1629" s="174">
        <v>0</v>
      </c>
    </row>
    <row r="1630" spans="2:12" ht="63" x14ac:dyDescent="0.3">
      <c r="B1630" s="352">
        <v>316525</v>
      </c>
      <c r="C1630" s="350" t="str">
        <f>_xlfn.XLOOKUP(B1630,PLANEAMIENTO!A:A,PLANEAMIENTO!C:C)</f>
        <v>CILINDRO DE LEVANTE DE RIPPER</v>
      </c>
      <c r="D1630" s="351" t="str">
        <f>_xlfn.XLOOKUP(B1630,PLANEAMIENTO!A:A,PLANEAMIENTO!D:D)</f>
        <v>D11</v>
      </c>
      <c r="E1630" s="352" t="s">
        <v>672</v>
      </c>
      <c r="F1630" s="352" t="s">
        <v>432</v>
      </c>
      <c r="G1630" s="352" t="s">
        <v>426</v>
      </c>
      <c r="H1630" s="352" t="s">
        <v>777</v>
      </c>
      <c r="I1630" s="352" t="s">
        <v>796</v>
      </c>
      <c r="J1630" s="352" t="s">
        <v>948</v>
      </c>
      <c r="K1630" s="173" t="s">
        <v>948</v>
      </c>
      <c r="L1630" s="174">
        <v>0</v>
      </c>
    </row>
    <row r="1631" spans="2:12" ht="63" x14ac:dyDescent="0.3">
      <c r="B1631" s="352">
        <v>323025</v>
      </c>
      <c r="C1631" s="350" t="str">
        <f>_xlfn.XLOOKUP(B1631,PLANEAMIENTO!A:A,PLANEAMIENTO!C:C)</f>
        <v>CILINDRO DE WHEEL LEAN</v>
      </c>
      <c r="D1631" s="351" t="str">
        <f>_xlfn.XLOOKUP(B1631,PLANEAMIENTO!A:A,PLANEAMIENTO!D:D)</f>
        <v>24M</v>
      </c>
      <c r="E1631" s="352" t="s">
        <v>1002</v>
      </c>
      <c r="F1631" s="352" t="s">
        <v>432</v>
      </c>
      <c r="G1631" s="352" t="s">
        <v>403</v>
      </c>
      <c r="H1631" s="352" t="s">
        <v>777</v>
      </c>
      <c r="I1631" s="352" t="s">
        <v>820</v>
      </c>
      <c r="J1631" s="352" t="s">
        <v>948</v>
      </c>
      <c r="K1631" s="173" t="s">
        <v>948</v>
      </c>
      <c r="L1631" s="174">
        <v>0</v>
      </c>
    </row>
    <row r="1632" spans="2:12" ht="123" x14ac:dyDescent="0.4">
      <c r="B1632" s="509" t="s">
        <v>465</v>
      </c>
      <c r="C1632" s="366"/>
      <c r="D1632" s="335"/>
      <c r="E1632" s="509" t="s">
        <v>391</v>
      </c>
      <c r="F1632" s="509" t="s">
        <v>392</v>
      </c>
      <c r="G1632" s="509" t="s">
        <v>772</v>
      </c>
      <c r="H1632" s="509" t="s">
        <v>773</v>
      </c>
      <c r="I1632" s="509" t="s">
        <v>774</v>
      </c>
      <c r="J1632" s="509" t="s">
        <v>394</v>
      </c>
      <c r="K1632" s="168" t="s">
        <v>395</v>
      </c>
      <c r="L1632" s="168" t="s">
        <v>396</v>
      </c>
    </row>
    <row r="1633" spans="2:12" ht="42" x14ac:dyDescent="0.3">
      <c r="B1633" s="363">
        <v>0</v>
      </c>
      <c r="C1633" s="364" t="s">
        <v>12</v>
      </c>
      <c r="D1633" s="364" t="s">
        <v>13</v>
      </c>
      <c r="E1633" s="363" t="s">
        <v>814</v>
      </c>
      <c r="F1633" s="363" t="s">
        <v>815</v>
      </c>
      <c r="G1633" s="363" t="s">
        <v>458</v>
      </c>
      <c r="H1633" s="363" t="s">
        <v>777</v>
      </c>
      <c r="I1633" s="363" t="s">
        <v>807</v>
      </c>
      <c r="J1633" s="363" t="s">
        <v>783</v>
      </c>
      <c r="K1633" s="170" t="s">
        <v>799</v>
      </c>
      <c r="L1633" s="171">
        <v>0</v>
      </c>
    </row>
    <row r="1634" spans="2:12" ht="63" x14ac:dyDescent="0.3">
      <c r="B1634" s="352">
        <v>320925</v>
      </c>
      <c r="C1634" s="350" t="str">
        <f>_xlfn.XLOOKUP(B1634,PLANEAMIENTO!A:A,PLANEAMIENTO!C:C)</f>
        <v>CILINDRO DE STICK</v>
      </c>
      <c r="D1634" s="351" t="str">
        <f>_xlfn.XLOOKUP(B1634,PLANEAMIENTO!A:A,PLANEAMIENTO!D:D)</f>
        <v>PC2000</v>
      </c>
      <c r="E1634" s="352" t="s">
        <v>907</v>
      </c>
      <c r="F1634" s="352" t="s">
        <v>817</v>
      </c>
      <c r="G1634" s="352" t="s">
        <v>406</v>
      </c>
      <c r="H1634" s="352" t="s">
        <v>777</v>
      </c>
      <c r="I1634" s="352" t="s">
        <v>827</v>
      </c>
      <c r="J1634" s="352" t="s">
        <v>948</v>
      </c>
      <c r="K1634" s="173" t="s">
        <v>948</v>
      </c>
      <c r="L1634" s="174">
        <v>0</v>
      </c>
    </row>
    <row r="1635" spans="2:12" ht="63" x14ac:dyDescent="0.3">
      <c r="B1635" s="352">
        <v>321025</v>
      </c>
      <c r="C1635" s="350" t="str">
        <f>_xlfn.XLOOKUP(B1635,PLANEAMIENTO!A:A,PLANEAMIENTO!C:C)</f>
        <v>CILINDRO DE STICK</v>
      </c>
      <c r="D1635" s="351" t="str">
        <f>_xlfn.XLOOKUP(B1635,PLANEAMIENTO!A:A,PLANEAMIENTO!D:D)</f>
        <v>PC2000</v>
      </c>
      <c r="E1635" s="352" t="s">
        <v>907</v>
      </c>
      <c r="F1635" s="352" t="s">
        <v>817</v>
      </c>
      <c r="G1635" s="352" t="s">
        <v>406</v>
      </c>
      <c r="H1635" s="352" t="s">
        <v>777</v>
      </c>
      <c r="I1635" s="352" t="s">
        <v>827</v>
      </c>
      <c r="J1635" s="352" t="s">
        <v>948</v>
      </c>
      <c r="K1635" s="173" t="s">
        <v>948</v>
      </c>
      <c r="L1635" s="174">
        <v>0</v>
      </c>
    </row>
    <row r="1636" spans="2:12" ht="123" x14ac:dyDescent="0.4">
      <c r="B1636" s="509" t="s">
        <v>465</v>
      </c>
      <c r="C1636" s="366"/>
      <c r="D1636" s="335"/>
      <c r="E1636" s="509" t="s">
        <v>391</v>
      </c>
      <c r="F1636" s="509" t="s">
        <v>392</v>
      </c>
      <c r="G1636" s="509" t="s">
        <v>772</v>
      </c>
      <c r="H1636" s="509" t="s">
        <v>773</v>
      </c>
      <c r="I1636" s="509" t="s">
        <v>774</v>
      </c>
      <c r="J1636" s="509" t="s">
        <v>394</v>
      </c>
      <c r="K1636" s="168" t="s">
        <v>395</v>
      </c>
      <c r="L1636" s="168" t="s">
        <v>396</v>
      </c>
    </row>
    <row r="1637" spans="2:12" ht="63" x14ac:dyDescent="0.3">
      <c r="B1637" s="363">
        <v>0</v>
      </c>
      <c r="C1637" s="364" t="s">
        <v>12</v>
      </c>
      <c r="D1637" s="364" t="s">
        <v>13</v>
      </c>
      <c r="E1637" s="363" t="s">
        <v>45</v>
      </c>
      <c r="F1637" s="370"/>
      <c r="G1637" s="363" t="s">
        <v>891</v>
      </c>
      <c r="H1637" s="363" t="s">
        <v>777</v>
      </c>
      <c r="I1637" s="363" t="s">
        <v>892</v>
      </c>
      <c r="J1637" s="363" t="s">
        <v>783</v>
      </c>
      <c r="K1637" s="170" t="s">
        <v>874</v>
      </c>
      <c r="L1637" s="171">
        <v>0</v>
      </c>
    </row>
    <row r="1638" spans="2:12" ht="63" x14ac:dyDescent="0.3">
      <c r="B1638" s="352">
        <v>315925</v>
      </c>
      <c r="C1638" s="350" t="str">
        <f>_xlfn.XLOOKUP(B1638,PLANEAMIENTO!A:A,PLANEAMIENTO!C:C)</f>
        <v>CILINDRO DE LEVANTE DE TOLVA</v>
      </c>
      <c r="D1638" s="351" t="str">
        <f>_xlfn.XLOOKUP(B1638,PLANEAMIENTO!A:A,PLANEAMIENTO!D:D)</f>
        <v>830E</v>
      </c>
      <c r="E1638" s="352" t="s">
        <v>731</v>
      </c>
      <c r="F1638" s="352" t="s">
        <v>1003</v>
      </c>
      <c r="G1638" s="352" t="s">
        <v>894</v>
      </c>
      <c r="H1638" s="352" t="s">
        <v>777</v>
      </c>
      <c r="I1638" s="352" t="s">
        <v>807</v>
      </c>
      <c r="J1638" s="352" t="s">
        <v>948</v>
      </c>
      <c r="K1638" s="173" t="s">
        <v>942</v>
      </c>
      <c r="L1638" s="174">
        <v>0</v>
      </c>
    </row>
    <row r="1639" spans="2:12" ht="63" x14ac:dyDescent="0.3">
      <c r="B1639" s="352">
        <v>319225</v>
      </c>
      <c r="C1639" s="350" t="str">
        <f>_xlfn.XLOOKUP(B1639,PLANEAMIENTO!A:A,PLANEAMIENTO!C:C)</f>
        <v>CILINDRO DE INCLINACION DE BULLDOZER</v>
      </c>
      <c r="D1639" s="351" t="str">
        <f>_xlfn.XLOOKUP(B1639,PLANEAMIENTO!A:A,PLANEAMIENTO!D:D)</f>
        <v>844K</v>
      </c>
      <c r="E1639" s="352" t="s">
        <v>731</v>
      </c>
      <c r="F1639" s="352" t="s">
        <v>545</v>
      </c>
      <c r="G1639" s="352" t="s">
        <v>894</v>
      </c>
      <c r="H1639" s="352" t="s">
        <v>777</v>
      </c>
      <c r="I1639" s="352" t="s">
        <v>807</v>
      </c>
      <c r="J1639" s="352" t="s">
        <v>948</v>
      </c>
      <c r="K1639" s="173" t="s">
        <v>942</v>
      </c>
      <c r="L1639" s="174">
        <v>0</v>
      </c>
    </row>
    <row r="1640" spans="2:12" ht="63" x14ac:dyDescent="0.3">
      <c r="B1640" s="352">
        <v>320225</v>
      </c>
      <c r="C1640" s="350" t="str">
        <f>_xlfn.XLOOKUP(B1640,PLANEAMIENTO!A:A,PLANEAMIENTO!C:C)</f>
        <v>CILINDRO DE INCLINACION DE BULLDOZER</v>
      </c>
      <c r="D1640" s="351" t="str">
        <f>_xlfn.XLOOKUP(B1640,PLANEAMIENTO!A:A,PLANEAMIENTO!D:D)</f>
        <v>844H</v>
      </c>
      <c r="E1640" s="352" t="s">
        <v>731</v>
      </c>
      <c r="F1640" s="352" t="s">
        <v>545</v>
      </c>
      <c r="G1640" s="352" t="s">
        <v>894</v>
      </c>
      <c r="H1640" s="352" t="s">
        <v>777</v>
      </c>
      <c r="I1640" s="352" t="s">
        <v>807</v>
      </c>
      <c r="J1640" s="352" t="s">
        <v>948</v>
      </c>
      <c r="K1640" s="173" t="s">
        <v>942</v>
      </c>
      <c r="L1640" s="174">
        <v>0</v>
      </c>
    </row>
    <row r="1647" spans="2:12" ht="90" x14ac:dyDescent="0.35">
      <c r="B1647" s="510" t="s">
        <v>465</v>
      </c>
      <c r="C1647" s="446"/>
      <c r="D1647" s="447"/>
      <c r="E1647" s="510" t="s">
        <v>391</v>
      </c>
      <c r="F1647" s="510" t="s">
        <v>392</v>
      </c>
      <c r="G1647" s="510" t="s">
        <v>772</v>
      </c>
      <c r="H1647" s="510" t="s">
        <v>773</v>
      </c>
      <c r="I1647" s="510" t="s">
        <v>774</v>
      </c>
      <c r="J1647" s="510" t="s">
        <v>394</v>
      </c>
      <c r="K1647" s="510" t="s">
        <v>395</v>
      </c>
      <c r="L1647" s="510" t="s">
        <v>396</v>
      </c>
    </row>
    <row r="1648" spans="2:12" ht="72" x14ac:dyDescent="0.3">
      <c r="B1648" s="326">
        <v>0</v>
      </c>
      <c r="C1648" s="327" t="s">
        <v>12</v>
      </c>
      <c r="D1648" s="327" t="s">
        <v>13</v>
      </c>
      <c r="E1648" s="326" t="s">
        <v>397</v>
      </c>
      <c r="F1648" s="326" t="s">
        <v>398</v>
      </c>
      <c r="G1648" s="326" t="s">
        <v>1004</v>
      </c>
      <c r="H1648" s="326" t="s">
        <v>776</v>
      </c>
      <c r="I1648" s="326" t="s">
        <v>777</v>
      </c>
      <c r="J1648" s="326" t="s">
        <v>783</v>
      </c>
      <c r="K1648" s="326" t="s">
        <v>783</v>
      </c>
      <c r="L1648" s="490">
        <v>0.98</v>
      </c>
    </row>
    <row r="1649" spans="2:12" ht="54" x14ac:dyDescent="0.3">
      <c r="B1649" s="329">
        <v>323725</v>
      </c>
      <c r="C1649" s="330" t="str">
        <f>_xlfn.XLOOKUP(B1649,PLANEAMIENTO!A:A,PLANEAMIENTO!C:C)</f>
        <v>CILINDRO DE INCLINACION DE BULLDOZER</v>
      </c>
      <c r="D1649" s="331" t="str">
        <f>_xlfn.XLOOKUP(B1649,PLANEAMIENTO!A:A,PLANEAMIENTO!D:D)</f>
        <v>D11T</v>
      </c>
      <c r="E1649" s="329" t="s">
        <v>994</v>
      </c>
      <c r="F1649" s="329" t="s">
        <v>398</v>
      </c>
      <c r="G1649" s="329" t="s">
        <v>471</v>
      </c>
      <c r="H1649" s="329" t="s">
        <v>777</v>
      </c>
      <c r="I1649" s="329" t="s">
        <v>831</v>
      </c>
      <c r="J1649" s="329" t="s">
        <v>948</v>
      </c>
      <c r="K1649" s="329" t="s">
        <v>942</v>
      </c>
      <c r="L1649" s="491">
        <v>0.45</v>
      </c>
    </row>
    <row r="1650" spans="2:12" ht="36" x14ac:dyDescent="0.3">
      <c r="B1650" s="329">
        <v>322525</v>
      </c>
      <c r="C1650" s="330" t="str">
        <f>_xlfn.XLOOKUP(B1650,PLANEAMIENTO!A:A,PLANEAMIENTO!C:C)</f>
        <v>CILINDRO DE SUSPENSION POSTERIOR</v>
      </c>
      <c r="D1650" s="331" t="str">
        <f>_xlfn.XLOOKUP(B1650,PLANEAMIENTO!A:A,PLANEAMIENTO!D:D)</f>
        <v>930E-4SE</v>
      </c>
      <c r="E1650" s="329" t="s">
        <v>409</v>
      </c>
      <c r="F1650" s="329" t="s">
        <v>398</v>
      </c>
      <c r="G1650" s="329" t="s">
        <v>435</v>
      </c>
      <c r="H1650" s="329" t="s">
        <v>777</v>
      </c>
      <c r="I1650" s="329" t="s">
        <v>849</v>
      </c>
      <c r="J1650" s="329" t="s">
        <v>942</v>
      </c>
      <c r="K1650" s="329" t="s">
        <v>942</v>
      </c>
      <c r="L1650" s="491">
        <v>0</v>
      </c>
    </row>
    <row r="1651" spans="2:12" ht="36" x14ac:dyDescent="0.3">
      <c r="B1651" s="329">
        <v>323525</v>
      </c>
      <c r="C1651" s="330" t="str">
        <f>_xlfn.XLOOKUP(B1651,PLANEAMIENTO!A:A,PLANEAMIENTO!C:C)</f>
        <v>CILINDRO DE SUSPENSION POSTERIOR</v>
      </c>
      <c r="D1651" s="331" t="str">
        <f>_xlfn.XLOOKUP(B1651,PLANEAMIENTO!A:A,PLANEAMIENTO!D:D)</f>
        <v>793D</v>
      </c>
      <c r="E1651" s="329" t="s">
        <v>409</v>
      </c>
      <c r="F1651" s="329" t="s">
        <v>398</v>
      </c>
      <c r="G1651" s="329" t="s">
        <v>435</v>
      </c>
      <c r="H1651" s="329" t="s">
        <v>777</v>
      </c>
      <c r="I1651" s="329" t="s">
        <v>849</v>
      </c>
      <c r="J1651" s="329" t="s">
        <v>942</v>
      </c>
      <c r="K1651" s="329" t="s">
        <v>961</v>
      </c>
      <c r="L1651" s="491">
        <v>0</v>
      </c>
    </row>
    <row r="1652" spans="2:12" ht="90" x14ac:dyDescent="0.35">
      <c r="B1652" s="510" t="s">
        <v>465</v>
      </c>
      <c r="C1652" s="446"/>
      <c r="D1652" s="447"/>
      <c r="E1652" s="510" t="s">
        <v>391</v>
      </c>
      <c r="F1652" s="510" t="s">
        <v>392</v>
      </c>
      <c r="G1652" s="510" t="s">
        <v>772</v>
      </c>
      <c r="H1652" s="510" t="s">
        <v>773</v>
      </c>
      <c r="I1652" s="510" t="s">
        <v>774</v>
      </c>
      <c r="J1652" s="510" t="s">
        <v>394</v>
      </c>
      <c r="K1652" s="510" t="s">
        <v>395</v>
      </c>
      <c r="L1652" s="510" t="s">
        <v>396</v>
      </c>
    </row>
    <row r="1653" spans="2:12" ht="54" x14ac:dyDescent="0.3">
      <c r="B1653" s="326">
        <v>0</v>
      </c>
      <c r="C1653" s="327" t="s">
        <v>12</v>
      </c>
      <c r="D1653" s="327" t="s">
        <v>13</v>
      </c>
      <c r="E1653" s="326" t="s">
        <v>412</v>
      </c>
      <c r="F1653" s="326" t="s">
        <v>413</v>
      </c>
      <c r="G1653" s="326" t="s">
        <v>1005</v>
      </c>
      <c r="H1653" s="326" t="s">
        <v>777</v>
      </c>
      <c r="I1653" s="326" t="s">
        <v>777</v>
      </c>
      <c r="J1653" s="326" t="s">
        <v>629</v>
      </c>
      <c r="K1653" s="326" t="s">
        <v>942</v>
      </c>
      <c r="L1653" s="490">
        <v>0.42</v>
      </c>
    </row>
    <row r="1654" spans="2:12" ht="36" x14ac:dyDescent="0.3">
      <c r="B1654" s="329">
        <v>330025</v>
      </c>
      <c r="C1654" s="330" t="str">
        <f>_xlfn.XLOOKUP(B1654,PLANEAMIENTO!A:A,PLANEAMIENTO!C:C)</f>
        <v>PRENSA HIDRAULICA MAS UNIDAD HIDRAULICA</v>
      </c>
      <c r="D1654" s="331" t="str">
        <f>_xlfn.XLOOKUP(B1654,PLANEAMIENTO!A:A,PLANEAMIENTO!D:D)</f>
        <v>GENERICO</v>
      </c>
      <c r="E1654" s="329" t="s">
        <v>1006</v>
      </c>
      <c r="F1654" s="329" t="s">
        <v>750</v>
      </c>
      <c r="G1654" s="329" t="s">
        <v>403</v>
      </c>
      <c r="H1654" s="329" t="s">
        <v>777</v>
      </c>
      <c r="I1654" s="329" t="s">
        <v>820</v>
      </c>
      <c r="J1654" s="329" t="s">
        <v>948</v>
      </c>
      <c r="K1654" s="329" t="s">
        <v>942</v>
      </c>
      <c r="L1654" s="491">
        <v>0</v>
      </c>
    </row>
    <row r="1655" spans="2:12" ht="36" x14ac:dyDescent="0.3">
      <c r="B1655" s="329">
        <v>319725</v>
      </c>
      <c r="C1655" s="330" t="str">
        <f>_xlfn.XLOOKUP(B1655,PLANEAMIENTO!A:A,PLANEAMIENTO!C:C)</f>
        <v>CILINDRO DE DIRECCION</v>
      </c>
      <c r="D1655" s="331" t="str">
        <f>_xlfn.XLOOKUP(B1655,PLANEAMIENTO!A:A,PLANEAMIENTO!D:D)</f>
        <v>844H</v>
      </c>
      <c r="E1655" s="329" t="s">
        <v>871</v>
      </c>
      <c r="F1655" s="329" t="s">
        <v>750</v>
      </c>
      <c r="G1655" s="329" t="s">
        <v>493</v>
      </c>
      <c r="H1655" s="329" t="s">
        <v>777</v>
      </c>
      <c r="I1655" s="329" t="s">
        <v>812</v>
      </c>
      <c r="J1655" s="329" t="s">
        <v>942</v>
      </c>
      <c r="K1655" s="329" t="s">
        <v>942</v>
      </c>
      <c r="L1655" s="491">
        <v>0</v>
      </c>
    </row>
    <row r="1656" spans="2:12" ht="36" x14ac:dyDescent="0.3">
      <c r="B1656" s="329">
        <v>321125</v>
      </c>
      <c r="C1656" s="330" t="str">
        <f>_xlfn.XLOOKUP(B1656,PLANEAMIENTO!A:A,PLANEAMIENTO!C:C)</f>
        <v>CILINDRO DE DIRECCION</v>
      </c>
      <c r="D1656" s="331" t="str">
        <f>_xlfn.XLOOKUP(B1656,PLANEAMIENTO!A:A,PLANEAMIENTO!D:D)</f>
        <v>930E-4SE</v>
      </c>
      <c r="E1656" s="329" t="s">
        <v>709</v>
      </c>
      <c r="F1656" s="329" t="s">
        <v>750</v>
      </c>
      <c r="G1656" s="329" t="s">
        <v>479</v>
      </c>
      <c r="H1656" s="329" t="s">
        <v>777</v>
      </c>
      <c r="I1656" s="329" t="s">
        <v>804</v>
      </c>
      <c r="J1656" s="329" t="s">
        <v>942</v>
      </c>
      <c r="K1656" s="329" t="s">
        <v>942</v>
      </c>
      <c r="L1656" s="491">
        <v>0</v>
      </c>
    </row>
    <row r="1657" spans="2:12" ht="90" x14ac:dyDescent="0.35">
      <c r="B1657" s="510" t="s">
        <v>465</v>
      </c>
      <c r="C1657" s="446"/>
      <c r="D1657" s="447"/>
      <c r="E1657" s="510" t="s">
        <v>391</v>
      </c>
      <c r="F1657" s="510" t="s">
        <v>392</v>
      </c>
      <c r="G1657" s="510" t="s">
        <v>772</v>
      </c>
      <c r="H1657" s="510" t="s">
        <v>773</v>
      </c>
      <c r="I1657" s="510" t="s">
        <v>774</v>
      </c>
      <c r="J1657" s="510" t="s">
        <v>394</v>
      </c>
      <c r="K1657" s="510" t="s">
        <v>395</v>
      </c>
      <c r="L1657" s="510" t="s">
        <v>396</v>
      </c>
    </row>
    <row r="1658" spans="2:12" ht="72" x14ac:dyDescent="0.3">
      <c r="B1658" s="326">
        <v>0</v>
      </c>
      <c r="C1658" s="327" t="s">
        <v>12</v>
      </c>
      <c r="D1658" s="327" t="s">
        <v>13</v>
      </c>
      <c r="E1658" s="326" t="s">
        <v>422</v>
      </c>
      <c r="F1658" s="326" t="s">
        <v>423</v>
      </c>
      <c r="G1658" s="326" t="s">
        <v>1007</v>
      </c>
      <c r="H1658" s="326" t="s">
        <v>777</v>
      </c>
      <c r="I1658" s="326" t="s">
        <v>777</v>
      </c>
      <c r="J1658" s="326" t="s">
        <v>415</v>
      </c>
      <c r="K1658" s="326" t="s">
        <v>1008</v>
      </c>
      <c r="L1658" s="490">
        <v>0.43</v>
      </c>
    </row>
    <row r="1659" spans="2:12" ht="36" x14ac:dyDescent="0.3">
      <c r="B1659" s="329">
        <v>321625</v>
      </c>
      <c r="C1659" s="330" t="str">
        <f>_xlfn.XLOOKUP(B1659,PLANEAMIENTO!A:A,PLANEAMIENTO!C:C)</f>
        <v>CILINDRO DE BLADE TIP</v>
      </c>
      <c r="D1659" s="331">
        <f>_xlfn.XLOOKUP(B1659,PLANEAMIENTO!A:A,PLANEAMIENTO!D:D)</f>
        <v>24</v>
      </c>
      <c r="E1659" s="329" t="s">
        <v>752</v>
      </c>
      <c r="F1659" s="329" t="s">
        <v>423</v>
      </c>
      <c r="G1659" s="329" t="s">
        <v>479</v>
      </c>
      <c r="H1659" s="329" t="s">
        <v>777</v>
      </c>
      <c r="I1659" s="329" t="s">
        <v>804</v>
      </c>
      <c r="J1659" s="329" t="s">
        <v>942</v>
      </c>
      <c r="K1659" s="329" t="s">
        <v>942</v>
      </c>
      <c r="L1659" s="491">
        <v>0</v>
      </c>
    </row>
    <row r="1660" spans="2:12" ht="36" x14ac:dyDescent="0.3">
      <c r="B1660" s="329">
        <v>327625</v>
      </c>
      <c r="C1660" s="330" t="str">
        <f>_xlfn.XLOOKUP(B1660,PLANEAMIENTO!A:A,PLANEAMIENTO!C:C)</f>
        <v>CILINDRO DE DIRECCION</v>
      </c>
      <c r="D1660" s="331">
        <f>_xlfn.XLOOKUP(B1660,PLANEAMIENTO!A:A,PLANEAMIENTO!D:D)</f>
        <v>24</v>
      </c>
      <c r="E1660" s="329" t="s">
        <v>425</v>
      </c>
      <c r="F1660" s="329" t="s">
        <v>423</v>
      </c>
      <c r="G1660" s="329" t="s">
        <v>426</v>
      </c>
      <c r="H1660" s="329" t="s">
        <v>777</v>
      </c>
      <c r="I1660" s="329" t="s">
        <v>796</v>
      </c>
      <c r="J1660" s="329" t="s">
        <v>942</v>
      </c>
      <c r="K1660" s="329" t="s">
        <v>942</v>
      </c>
      <c r="L1660" s="491">
        <v>0</v>
      </c>
    </row>
    <row r="1661" spans="2:12" ht="36" x14ac:dyDescent="0.3">
      <c r="B1661" s="329">
        <v>323925</v>
      </c>
      <c r="C1661" s="330" t="str">
        <f>_xlfn.XLOOKUP(B1661,PLANEAMIENTO!A:A,PLANEAMIENTO!C:C)</f>
        <v>CILINDRO DE DIRECCION</v>
      </c>
      <c r="D1661" s="331" t="str">
        <f>_xlfn.XLOOKUP(B1661,PLANEAMIENTO!A:A,PLANEAMIENTO!D:D)</f>
        <v>793D</v>
      </c>
      <c r="E1661" s="329" t="s">
        <v>994</v>
      </c>
      <c r="F1661" s="329" t="s">
        <v>423</v>
      </c>
      <c r="G1661" s="329" t="s">
        <v>468</v>
      </c>
      <c r="H1661" s="329" t="s">
        <v>777</v>
      </c>
      <c r="I1661" s="329" t="s">
        <v>883</v>
      </c>
      <c r="J1661" s="329" t="s">
        <v>942</v>
      </c>
      <c r="K1661" s="329" t="s">
        <v>961</v>
      </c>
      <c r="L1661" s="491">
        <v>0</v>
      </c>
    </row>
    <row r="1662" spans="2:12" ht="90" x14ac:dyDescent="0.35">
      <c r="B1662" s="510" t="s">
        <v>465</v>
      </c>
      <c r="C1662" s="446"/>
      <c r="D1662" s="447"/>
      <c r="E1662" s="510" t="s">
        <v>391</v>
      </c>
      <c r="F1662" s="510" t="s">
        <v>392</v>
      </c>
      <c r="G1662" s="510" t="s">
        <v>772</v>
      </c>
      <c r="H1662" s="510" t="s">
        <v>773</v>
      </c>
      <c r="I1662" s="510" t="s">
        <v>774</v>
      </c>
      <c r="J1662" s="510" t="s">
        <v>394</v>
      </c>
      <c r="K1662" s="510" t="s">
        <v>395</v>
      </c>
      <c r="L1662" s="510" t="s">
        <v>396</v>
      </c>
    </row>
    <row r="1663" spans="2:12" ht="72" x14ac:dyDescent="0.3">
      <c r="B1663" s="326">
        <v>0</v>
      </c>
      <c r="C1663" s="327" t="s">
        <v>12</v>
      </c>
      <c r="D1663" s="327" t="s">
        <v>13</v>
      </c>
      <c r="E1663" s="326" t="s">
        <v>485</v>
      </c>
      <c r="F1663" s="326" t="s">
        <v>486</v>
      </c>
      <c r="G1663" s="326" t="s">
        <v>1009</v>
      </c>
      <c r="H1663" s="326" t="s">
        <v>777</v>
      </c>
      <c r="I1663" s="326" t="s">
        <v>777</v>
      </c>
      <c r="J1663" s="326" t="s">
        <v>629</v>
      </c>
      <c r="K1663" s="326" t="s">
        <v>942</v>
      </c>
      <c r="L1663" s="490">
        <v>0.32</v>
      </c>
    </row>
    <row r="1664" spans="2:12" ht="36" x14ac:dyDescent="0.3">
      <c r="B1664" s="329">
        <v>320925</v>
      </c>
      <c r="C1664" s="330" t="str">
        <f>_xlfn.XLOOKUP(B1664,PLANEAMIENTO!A:A,PLANEAMIENTO!C:C)</f>
        <v>CILINDRO DE STICK</v>
      </c>
      <c r="D1664" s="331" t="str">
        <f>_xlfn.XLOOKUP(B1664,PLANEAMIENTO!A:A,PLANEAMIENTO!D:D)</f>
        <v>PC2000</v>
      </c>
      <c r="E1664" s="329" t="s">
        <v>488</v>
      </c>
      <c r="F1664" s="329" t="s">
        <v>486</v>
      </c>
      <c r="G1664" s="329" t="s">
        <v>403</v>
      </c>
      <c r="H1664" s="329" t="s">
        <v>777</v>
      </c>
      <c r="I1664" s="329" t="s">
        <v>820</v>
      </c>
      <c r="J1664" s="329" t="s">
        <v>942</v>
      </c>
      <c r="K1664" s="329" t="s">
        <v>942</v>
      </c>
      <c r="L1664" s="491">
        <v>0</v>
      </c>
    </row>
    <row r="1665" spans="2:12" ht="36" x14ac:dyDescent="0.3">
      <c r="B1665" s="329">
        <v>321025</v>
      </c>
      <c r="C1665" s="330" t="str">
        <f>_xlfn.XLOOKUP(B1665,PLANEAMIENTO!A:A,PLANEAMIENTO!C:C)</f>
        <v>CILINDRO DE STICK</v>
      </c>
      <c r="D1665" s="331" t="str">
        <f>_xlfn.XLOOKUP(B1665,PLANEAMIENTO!A:A,PLANEAMIENTO!D:D)</f>
        <v>PC2000</v>
      </c>
      <c r="E1665" s="329" t="s">
        <v>488</v>
      </c>
      <c r="F1665" s="329" t="s">
        <v>486</v>
      </c>
      <c r="G1665" s="329" t="s">
        <v>403</v>
      </c>
      <c r="H1665" s="329" t="s">
        <v>777</v>
      </c>
      <c r="I1665" s="329" t="s">
        <v>820</v>
      </c>
      <c r="J1665" s="329" t="s">
        <v>942</v>
      </c>
      <c r="K1665" s="329" t="s">
        <v>942</v>
      </c>
      <c r="L1665" s="491">
        <v>0</v>
      </c>
    </row>
    <row r="1666" spans="2:12" ht="90" x14ac:dyDescent="0.35">
      <c r="B1666" s="510" t="s">
        <v>465</v>
      </c>
      <c r="C1666" s="446"/>
      <c r="D1666" s="447"/>
      <c r="E1666" s="510" t="s">
        <v>391</v>
      </c>
      <c r="F1666" s="510" t="s">
        <v>392</v>
      </c>
      <c r="G1666" s="510" t="s">
        <v>772</v>
      </c>
      <c r="H1666" s="510" t="s">
        <v>773</v>
      </c>
      <c r="I1666" s="510" t="s">
        <v>774</v>
      </c>
      <c r="J1666" s="510" t="s">
        <v>394</v>
      </c>
      <c r="K1666" s="510" t="s">
        <v>395</v>
      </c>
      <c r="L1666" s="510" t="s">
        <v>396</v>
      </c>
    </row>
    <row r="1667" spans="2:12" ht="36" x14ac:dyDescent="0.3">
      <c r="B1667" s="326">
        <v>0</v>
      </c>
      <c r="C1667" s="327" t="s">
        <v>12</v>
      </c>
      <c r="D1667" s="327" t="s">
        <v>13</v>
      </c>
      <c r="E1667" s="326" t="s">
        <v>860</v>
      </c>
      <c r="F1667" s="326" t="s">
        <v>413</v>
      </c>
      <c r="G1667" s="326" t="s">
        <v>1010</v>
      </c>
      <c r="H1667" s="326" t="s">
        <v>777</v>
      </c>
      <c r="I1667" s="326" t="s">
        <v>801</v>
      </c>
      <c r="J1667" s="326" t="s">
        <v>783</v>
      </c>
      <c r="K1667" s="326" t="s">
        <v>961</v>
      </c>
      <c r="L1667" s="490">
        <v>0.85</v>
      </c>
    </row>
    <row r="1668" spans="2:12" ht="36" x14ac:dyDescent="0.3">
      <c r="B1668" s="329">
        <v>327025</v>
      </c>
      <c r="C1668" s="330" t="str">
        <f>_xlfn.XLOOKUP(B1668,PLANEAMIENTO!A:A,PLANEAMIENTO!C:C)</f>
        <v>CILINDRO DE DIRECCION</v>
      </c>
      <c r="D1668" s="331" t="str">
        <f>_xlfn.XLOOKUP(B1668,PLANEAMIENTO!A:A,PLANEAMIENTO!D:D)</f>
        <v>980E</v>
      </c>
      <c r="E1668" s="329" t="s">
        <v>611</v>
      </c>
      <c r="F1668" s="329" t="s">
        <v>413</v>
      </c>
      <c r="G1668" s="329" t="s">
        <v>406</v>
      </c>
      <c r="H1668" s="329" t="s">
        <v>777</v>
      </c>
      <c r="I1668" s="329" t="s">
        <v>827</v>
      </c>
      <c r="J1668" s="329" t="s">
        <v>942</v>
      </c>
      <c r="K1668" s="329" t="s">
        <v>942</v>
      </c>
      <c r="L1668" s="491">
        <v>0</v>
      </c>
    </row>
    <row r="1669" spans="2:12" ht="36" x14ac:dyDescent="0.3">
      <c r="B1669" s="329">
        <v>326125</v>
      </c>
      <c r="C1669" s="330" t="str">
        <f>_xlfn.XLOOKUP(B1669,PLANEAMIENTO!A:A,PLANEAMIENTO!C:C)</f>
        <v>ACUMULADOR DE DIRECCION</v>
      </c>
      <c r="D1669" s="331" t="str">
        <f>_xlfn.XLOOKUP(B1669,PLANEAMIENTO!A:A,PLANEAMIENTO!D:D)</f>
        <v>797F</v>
      </c>
      <c r="E1669" s="329" t="s">
        <v>611</v>
      </c>
      <c r="F1669" s="329" t="s">
        <v>413</v>
      </c>
      <c r="G1669" s="329" t="s">
        <v>406</v>
      </c>
      <c r="H1669" s="329" t="s">
        <v>777</v>
      </c>
      <c r="I1669" s="329" t="s">
        <v>827</v>
      </c>
      <c r="J1669" s="329" t="s">
        <v>942</v>
      </c>
      <c r="K1669" s="329" t="s">
        <v>942</v>
      </c>
      <c r="L1669" s="491">
        <v>0</v>
      </c>
    </row>
    <row r="1670" spans="2:12" ht="36" x14ac:dyDescent="0.3">
      <c r="B1670" s="329">
        <v>323925</v>
      </c>
      <c r="C1670" s="330" t="str">
        <f>_xlfn.XLOOKUP(B1670,PLANEAMIENTO!A:A,PLANEAMIENTO!C:C)</f>
        <v>CILINDRO DE DIRECCION</v>
      </c>
      <c r="D1670" s="331" t="str">
        <f>_xlfn.XLOOKUP(B1670,PLANEAMIENTO!A:A,PLANEAMIENTO!D:D)</f>
        <v>793D</v>
      </c>
      <c r="E1670" s="329" t="s">
        <v>488</v>
      </c>
      <c r="F1670" s="329" t="s">
        <v>413</v>
      </c>
      <c r="G1670" s="329" t="s">
        <v>522</v>
      </c>
      <c r="H1670" s="329" t="s">
        <v>777</v>
      </c>
      <c r="I1670" s="329" t="s">
        <v>818</v>
      </c>
      <c r="J1670" s="329" t="s">
        <v>942</v>
      </c>
      <c r="K1670" s="329" t="s">
        <v>961</v>
      </c>
      <c r="L1670" s="491">
        <v>0</v>
      </c>
    </row>
    <row r="1671" spans="2:12" ht="90" x14ac:dyDescent="0.35">
      <c r="B1671" s="510" t="s">
        <v>465</v>
      </c>
      <c r="C1671" s="446"/>
      <c r="D1671" s="447"/>
      <c r="E1671" s="510" t="s">
        <v>391</v>
      </c>
      <c r="F1671" s="510" t="s">
        <v>392</v>
      </c>
      <c r="G1671" s="510" t="s">
        <v>772</v>
      </c>
      <c r="H1671" s="510" t="s">
        <v>773</v>
      </c>
      <c r="I1671" s="510" t="s">
        <v>774</v>
      </c>
      <c r="J1671" s="510" t="s">
        <v>394</v>
      </c>
      <c r="K1671" s="510" t="s">
        <v>395</v>
      </c>
      <c r="L1671" s="510" t="s">
        <v>396</v>
      </c>
    </row>
    <row r="1672" spans="2:12" ht="72" x14ac:dyDescent="0.3">
      <c r="B1672" s="326">
        <v>0</v>
      </c>
      <c r="C1672" s="327" t="s">
        <v>12</v>
      </c>
      <c r="D1672" s="327" t="s">
        <v>13</v>
      </c>
      <c r="E1672" s="326" t="s">
        <v>428</v>
      </c>
      <c r="F1672" s="326" t="s">
        <v>432</v>
      </c>
      <c r="G1672" s="326" t="s">
        <v>1011</v>
      </c>
      <c r="H1672" s="326" t="s">
        <v>777</v>
      </c>
      <c r="I1672" s="326" t="s">
        <v>777</v>
      </c>
      <c r="J1672" s="326" t="s">
        <v>415</v>
      </c>
      <c r="K1672" s="326" t="s">
        <v>1008</v>
      </c>
      <c r="L1672" s="490">
        <v>0.35</v>
      </c>
    </row>
    <row r="1673" spans="2:12" ht="36" x14ac:dyDescent="0.3">
      <c r="B1673" s="329">
        <v>324425</v>
      </c>
      <c r="C1673" s="330" t="str">
        <f>_xlfn.XLOOKUP(B1673,PLANEAMIENTO!A:A,PLANEAMIENTO!C:C)</f>
        <v>CILINDRO DE DIRECCION</v>
      </c>
      <c r="D1673" s="331" t="str">
        <f>_xlfn.XLOOKUP(B1673,PLANEAMIENTO!A:A,PLANEAMIENTO!D:D)</f>
        <v>24M</v>
      </c>
      <c r="E1673" s="329" t="s">
        <v>1002</v>
      </c>
      <c r="F1673" s="329" t="s">
        <v>432</v>
      </c>
      <c r="G1673" s="329" t="s">
        <v>426</v>
      </c>
      <c r="H1673" s="329" t="s">
        <v>777</v>
      </c>
      <c r="I1673" s="329" t="s">
        <v>856</v>
      </c>
      <c r="J1673" s="329" t="s">
        <v>948</v>
      </c>
      <c r="K1673" s="329" t="s">
        <v>942</v>
      </c>
      <c r="L1673" s="491">
        <v>0.1</v>
      </c>
    </row>
    <row r="1674" spans="2:12" ht="54" x14ac:dyDescent="0.3">
      <c r="B1674" s="329">
        <v>323725</v>
      </c>
      <c r="C1674" s="330" t="str">
        <f>_xlfn.XLOOKUP(B1674,PLANEAMIENTO!A:A,PLANEAMIENTO!C:C)</f>
        <v>CILINDRO DE INCLINACION DE BULLDOZER</v>
      </c>
      <c r="D1674" s="331" t="str">
        <f>_xlfn.XLOOKUP(B1674,PLANEAMIENTO!A:A,PLANEAMIENTO!D:D)</f>
        <v>D11T</v>
      </c>
      <c r="E1674" s="329" t="s">
        <v>1002</v>
      </c>
      <c r="F1674" s="329" t="s">
        <v>432</v>
      </c>
      <c r="G1674" s="329" t="s">
        <v>435</v>
      </c>
      <c r="H1674" s="329" t="s">
        <v>777</v>
      </c>
      <c r="I1674" s="329" t="s">
        <v>807</v>
      </c>
      <c r="J1674" s="329" t="s">
        <v>942</v>
      </c>
      <c r="K1674" s="329" t="s">
        <v>961</v>
      </c>
      <c r="L1674" s="491">
        <v>0</v>
      </c>
    </row>
    <row r="1675" spans="2:12" ht="90" x14ac:dyDescent="0.35">
      <c r="B1675" s="510" t="s">
        <v>465</v>
      </c>
      <c r="C1675" s="446"/>
      <c r="D1675" s="447"/>
      <c r="E1675" s="510" t="s">
        <v>391</v>
      </c>
      <c r="F1675" s="510" t="s">
        <v>392</v>
      </c>
      <c r="G1675" s="510" t="s">
        <v>772</v>
      </c>
      <c r="H1675" s="510" t="s">
        <v>773</v>
      </c>
      <c r="I1675" s="510" t="s">
        <v>774</v>
      </c>
      <c r="J1675" s="510" t="s">
        <v>394</v>
      </c>
      <c r="K1675" s="510" t="s">
        <v>395</v>
      </c>
      <c r="L1675" s="510" t="s">
        <v>396</v>
      </c>
    </row>
    <row r="1676" spans="2:12" ht="36" x14ac:dyDescent="0.3">
      <c r="B1676" s="326">
        <v>0</v>
      </c>
      <c r="C1676" s="327" t="s">
        <v>12</v>
      </c>
      <c r="D1676" s="327" t="s">
        <v>13</v>
      </c>
      <c r="E1676" s="326" t="s">
        <v>814</v>
      </c>
      <c r="F1676" s="326" t="s">
        <v>815</v>
      </c>
      <c r="G1676" s="326" t="s">
        <v>458</v>
      </c>
      <c r="H1676" s="326" t="s">
        <v>777</v>
      </c>
      <c r="I1676" s="326" t="s">
        <v>807</v>
      </c>
      <c r="J1676" s="326" t="s">
        <v>783</v>
      </c>
      <c r="K1676" s="326" t="s">
        <v>799</v>
      </c>
      <c r="L1676" s="490">
        <v>0</v>
      </c>
    </row>
    <row r="1677" spans="2:12" ht="36" x14ac:dyDescent="0.3">
      <c r="B1677" s="329">
        <v>321025</v>
      </c>
      <c r="C1677" s="330" t="str">
        <f>_xlfn.XLOOKUP(B1677,PLANEAMIENTO!A:A,PLANEAMIENTO!C:C)</f>
        <v>CILINDRO DE STICK</v>
      </c>
      <c r="D1677" s="331" t="str">
        <f>_xlfn.XLOOKUP(B1677,PLANEAMIENTO!A:A,PLANEAMIENTO!D:D)</f>
        <v>PC2000</v>
      </c>
      <c r="E1677" s="329" t="s">
        <v>907</v>
      </c>
      <c r="F1677" s="329" t="s">
        <v>817</v>
      </c>
      <c r="G1677" s="329" t="s">
        <v>406</v>
      </c>
      <c r="H1677" s="329" t="s">
        <v>403</v>
      </c>
      <c r="I1677" s="329" t="s">
        <v>444</v>
      </c>
      <c r="J1677" s="329" t="s">
        <v>948</v>
      </c>
      <c r="K1677" s="329" t="s">
        <v>942</v>
      </c>
      <c r="L1677" s="491">
        <v>0.4</v>
      </c>
    </row>
    <row r="1678" spans="2:12" ht="36" x14ac:dyDescent="0.3">
      <c r="B1678" s="329">
        <v>323925</v>
      </c>
      <c r="C1678" s="330" t="str">
        <f>_xlfn.XLOOKUP(B1678,PLANEAMIENTO!A:A,PLANEAMIENTO!C:C)</f>
        <v>CILINDRO DE DIRECCION</v>
      </c>
      <c r="D1678" s="331" t="str">
        <f>_xlfn.XLOOKUP(B1678,PLANEAMIENTO!A:A,PLANEAMIENTO!D:D)</f>
        <v>793D</v>
      </c>
      <c r="E1678" s="329" t="s">
        <v>907</v>
      </c>
      <c r="F1678" s="329" t="s">
        <v>817</v>
      </c>
      <c r="G1678" s="329" t="s">
        <v>406</v>
      </c>
      <c r="H1678" s="329" t="s">
        <v>777</v>
      </c>
      <c r="I1678" s="329" t="s">
        <v>827</v>
      </c>
      <c r="J1678" s="329" t="s">
        <v>942</v>
      </c>
      <c r="K1678" s="329" t="s">
        <v>942</v>
      </c>
      <c r="L1678" s="491">
        <v>0</v>
      </c>
    </row>
    <row r="1679" spans="2:12" ht="54" x14ac:dyDescent="0.3">
      <c r="B1679" s="329">
        <v>323725</v>
      </c>
      <c r="C1679" s="330" t="str">
        <f>_xlfn.XLOOKUP(B1679,PLANEAMIENTO!A:A,PLANEAMIENTO!C:C)</f>
        <v>CILINDRO DE INCLINACION DE BULLDOZER</v>
      </c>
      <c r="D1679" s="331" t="str">
        <f>_xlfn.XLOOKUP(B1679,PLANEAMIENTO!A:A,PLANEAMIENTO!D:D)</f>
        <v>D11T</v>
      </c>
      <c r="E1679" s="329" t="s">
        <v>907</v>
      </c>
      <c r="F1679" s="329" t="s">
        <v>817</v>
      </c>
      <c r="G1679" s="329" t="s">
        <v>406</v>
      </c>
      <c r="H1679" s="329" t="s">
        <v>777</v>
      </c>
      <c r="I1679" s="329" t="s">
        <v>827</v>
      </c>
      <c r="J1679" s="329" t="s">
        <v>942</v>
      </c>
      <c r="K1679" s="329" t="s">
        <v>942</v>
      </c>
      <c r="L1679" s="491">
        <v>0</v>
      </c>
    </row>
    <row r="1680" spans="2:12" ht="90" x14ac:dyDescent="0.35">
      <c r="B1680" s="510" t="s">
        <v>465</v>
      </c>
      <c r="C1680" s="446"/>
      <c r="D1680" s="447"/>
      <c r="E1680" s="510" t="s">
        <v>391</v>
      </c>
      <c r="F1680" s="510" t="s">
        <v>392</v>
      </c>
      <c r="G1680" s="510" t="s">
        <v>772</v>
      </c>
      <c r="H1680" s="510" t="s">
        <v>773</v>
      </c>
      <c r="I1680" s="510" t="s">
        <v>774</v>
      </c>
      <c r="J1680" s="510" t="s">
        <v>394</v>
      </c>
      <c r="K1680" s="510" t="s">
        <v>395</v>
      </c>
      <c r="L1680" s="510" t="s">
        <v>396</v>
      </c>
    </row>
    <row r="1681" spans="2:12" ht="72" x14ac:dyDescent="0.3">
      <c r="B1681" s="326">
        <v>0</v>
      </c>
      <c r="C1681" s="327" t="s">
        <v>12</v>
      </c>
      <c r="D1681" s="327" t="s">
        <v>13</v>
      </c>
      <c r="E1681" s="326" t="s">
        <v>451</v>
      </c>
      <c r="F1681" s="326" t="s">
        <v>452</v>
      </c>
      <c r="G1681" s="495" t="s">
        <v>976</v>
      </c>
      <c r="H1681" s="495" t="s">
        <v>777</v>
      </c>
      <c r="I1681" s="495" t="s">
        <v>777</v>
      </c>
      <c r="J1681" s="326" t="s">
        <v>415</v>
      </c>
      <c r="K1681" s="326" t="s">
        <v>961</v>
      </c>
      <c r="L1681" s="490">
        <v>0.11</v>
      </c>
    </row>
    <row r="1682" spans="2:12" ht="54" x14ac:dyDescent="0.3">
      <c r="B1682" s="329">
        <v>323725</v>
      </c>
      <c r="C1682" s="330" t="str">
        <f>_xlfn.XLOOKUP(B1682,PLANEAMIENTO!A:A,PLANEAMIENTO!C:C)</f>
        <v>CILINDRO DE INCLINACION DE BULLDOZER</v>
      </c>
      <c r="D1682" s="331" t="str">
        <f>_xlfn.XLOOKUP(B1682,PLANEAMIENTO!A:A,PLANEAMIENTO!D:D)</f>
        <v>D11T</v>
      </c>
      <c r="E1682" s="329" t="s">
        <v>454</v>
      </c>
      <c r="F1682" s="329" t="s">
        <v>452</v>
      </c>
      <c r="G1682" s="329" t="s">
        <v>435</v>
      </c>
      <c r="H1682" s="329" t="s">
        <v>777</v>
      </c>
      <c r="I1682" s="329" t="s">
        <v>786</v>
      </c>
      <c r="J1682" s="329" t="s">
        <v>942</v>
      </c>
      <c r="K1682" s="329" t="s">
        <v>942</v>
      </c>
      <c r="L1682" s="491">
        <v>0</v>
      </c>
    </row>
    <row r="1683" spans="2:12" ht="36" x14ac:dyDescent="0.3">
      <c r="B1683" s="329">
        <v>318225</v>
      </c>
      <c r="C1683" s="330" t="str">
        <f>_xlfn.XLOOKUP(B1683,PLANEAMIENTO!A:A,PLANEAMIENTO!C:C)</f>
        <v>CILINDRO DE STICK</v>
      </c>
      <c r="D1683" s="331" t="str">
        <f>_xlfn.XLOOKUP(B1683,PLANEAMIENTO!A:A,PLANEAMIENTO!D:D)</f>
        <v>390DL</v>
      </c>
      <c r="E1683" s="329" t="s">
        <v>454</v>
      </c>
      <c r="F1683" s="329" t="s">
        <v>452</v>
      </c>
      <c r="G1683" s="329" t="s">
        <v>426</v>
      </c>
      <c r="H1683" s="329" t="s">
        <v>777</v>
      </c>
      <c r="I1683" s="329" t="s">
        <v>796</v>
      </c>
      <c r="J1683" s="329" t="s">
        <v>942</v>
      </c>
      <c r="K1683" s="329" t="s">
        <v>942</v>
      </c>
      <c r="L1683" s="491">
        <v>0</v>
      </c>
    </row>
    <row r="1684" spans="2:12" ht="54" x14ac:dyDescent="0.3">
      <c r="B1684" s="329">
        <v>317825</v>
      </c>
      <c r="C1684" s="330" t="str">
        <f>_xlfn.XLOOKUP(B1684,PLANEAMIENTO!A:A,PLANEAMIENTO!C:C)</f>
        <v>CILINDRO DE INCLINACION DE BULLDOZER</v>
      </c>
      <c r="D1684" s="331" t="str">
        <f>_xlfn.XLOOKUP(B1684,PLANEAMIENTO!A:A,PLANEAMIENTO!D:D)</f>
        <v>D475</v>
      </c>
      <c r="E1684" s="329" t="s">
        <v>454</v>
      </c>
      <c r="F1684" s="329" t="s">
        <v>452</v>
      </c>
      <c r="G1684" s="329" t="s">
        <v>426</v>
      </c>
      <c r="H1684" s="329" t="s">
        <v>777</v>
      </c>
      <c r="I1684" s="329" t="s">
        <v>796</v>
      </c>
      <c r="J1684" s="329" t="s">
        <v>942</v>
      </c>
      <c r="K1684" s="329" t="s">
        <v>961</v>
      </c>
      <c r="L1684" s="491">
        <v>0</v>
      </c>
    </row>
    <row r="1685" spans="2:12" ht="90" x14ac:dyDescent="0.35">
      <c r="B1685" s="510" t="s">
        <v>465</v>
      </c>
      <c r="C1685" s="446"/>
      <c r="D1685" s="447"/>
      <c r="E1685" s="510" t="s">
        <v>391</v>
      </c>
      <c r="F1685" s="510" t="s">
        <v>392</v>
      </c>
      <c r="G1685" s="510" t="s">
        <v>772</v>
      </c>
      <c r="H1685" s="510" t="s">
        <v>773</v>
      </c>
      <c r="I1685" s="510" t="s">
        <v>774</v>
      </c>
      <c r="J1685" s="510" t="s">
        <v>394</v>
      </c>
      <c r="K1685" s="510" t="s">
        <v>395</v>
      </c>
      <c r="L1685" s="510" t="s">
        <v>396</v>
      </c>
    </row>
    <row r="1686" spans="2:12" ht="54" x14ac:dyDescent="0.3">
      <c r="B1686" s="326">
        <v>0</v>
      </c>
      <c r="C1686" s="327" t="s">
        <v>12</v>
      </c>
      <c r="D1686" s="327" t="s">
        <v>13</v>
      </c>
      <c r="E1686" s="326" t="s">
        <v>45</v>
      </c>
      <c r="F1686" s="488"/>
      <c r="G1686" s="326" t="s">
        <v>891</v>
      </c>
      <c r="H1686" s="326" t="s">
        <v>777</v>
      </c>
      <c r="I1686" s="326" t="s">
        <v>892</v>
      </c>
      <c r="J1686" s="326" t="s">
        <v>783</v>
      </c>
      <c r="K1686" s="326" t="s">
        <v>874</v>
      </c>
      <c r="L1686" s="490">
        <v>0</v>
      </c>
    </row>
    <row r="1687" spans="2:12" ht="36" x14ac:dyDescent="0.3">
      <c r="B1687" s="329">
        <v>317725</v>
      </c>
      <c r="C1687" s="330" t="str">
        <f>_xlfn.XLOOKUP(B1687,PLANEAMIENTO!A:A,PLANEAMIENTO!C:C)</f>
        <v>CILINDRO DE SUSPENSION DELANTERA</v>
      </c>
      <c r="D1687" s="331" t="str">
        <f>_xlfn.XLOOKUP(B1687,PLANEAMIENTO!A:A,PLANEAMIENTO!D:D)</f>
        <v>930E-4SE</v>
      </c>
      <c r="E1687" s="329" t="s">
        <v>731</v>
      </c>
      <c r="F1687" s="329" t="s">
        <v>545</v>
      </c>
      <c r="G1687" s="329"/>
      <c r="H1687" s="329" t="s">
        <v>777</v>
      </c>
      <c r="I1687" s="329"/>
      <c r="J1687" s="329" t="s">
        <v>942</v>
      </c>
      <c r="K1687" s="329" t="s">
        <v>961</v>
      </c>
      <c r="L1687" s="491">
        <v>0</v>
      </c>
    </row>
    <row r="1688" spans="2:12" ht="36" x14ac:dyDescent="0.3">
      <c r="B1688" s="329">
        <v>323825</v>
      </c>
      <c r="C1688" s="330" t="str">
        <f>_xlfn.XLOOKUP(B1688,PLANEAMIENTO!A:A,PLANEAMIENTO!C:C)</f>
        <v>CILINDRO DE LEVANTE DE BULLDOZER</v>
      </c>
      <c r="D1688" s="331" t="str">
        <f>_xlfn.XLOOKUP(B1688,PLANEAMIENTO!A:A,PLANEAMIENTO!D:D)</f>
        <v>844H</v>
      </c>
      <c r="E1688" s="329" t="s">
        <v>1012</v>
      </c>
      <c r="F1688" s="329" t="s">
        <v>1003</v>
      </c>
      <c r="G1688" s="329"/>
      <c r="H1688" s="329" t="s">
        <v>777</v>
      </c>
      <c r="I1688" s="329"/>
      <c r="J1688" s="329" t="s">
        <v>942</v>
      </c>
      <c r="K1688" s="329" t="s">
        <v>961</v>
      </c>
      <c r="L1688" s="491">
        <v>0</v>
      </c>
    </row>
    <row r="1689" spans="2:12" ht="36" x14ac:dyDescent="0.3">
      <c r="B1689" s="329">
        <v>318625</v>
      </c>
      <c r="C1689" s="330" t="str">
        <f>_xlfn.XLOOKUP(B1689,PLANEAMIENTO!A:A,PLANEAMIENTO!C:C)</f>
        <v>CILINDRO DE VOLTEO DE BUCKET</v>
      </c>
      <c r="D1689" s="331" t="str">
        <f>_xlfn.XLOOKUP(B1689,PLANEAMIENTO!A:A,PLANEAMIENTO!D:D)</f>
        <v>PC1250</v>
      </c>
      <c r="E1689" s="329" t="s">
        <v>731</v>
      </c>
      <c r="F1689" s="329" t="s">
        <v>1003</v>
      </c>
      <c r="G1689" s="329"/>
      <c r="H1689" s="329" t="s">
        <v>777</v>
      </c>
      <c r="I1689" s="329"/>
      <c r="J1689" s="329" t="s">
        <v>942</v>
      </c>
      <c r="K1689" s="329" t="s">
        <v>961</v>
      </c>
      <c r="L1689" s="491">
        <v>0</v>
      </c>
    </row>
    <row r="1690" spans="2:12" ht="54" x14ac:dyDescent="0.3">
      <c r="B1690" s="329">
        <v>319225</v>
      </c>
      <c r="C1690" s="330" t="str">
        <f>_xlfn.XLOOKUP(B1690,PLANEAMIENTO!A:A,PLANEAMIENTO!C:C)</f>
        <v>CILINDRO DE INCLINACION DE BULLDOZER</v>
      </c>
      <c r="D1690" s="331" t="str">
        <f>_xlfn.XLOOKUP(B1690,PLANEAMIENTO!A:A,PLANEAMIENTO!D:D)</f>
        <v>844K</v>
      </c>
      <c r="E1690" s="329" t="s">
        <v>731</v>
      </c>
      <c r="F1690" s="329" t="s">
        <v>545</v>
      </c>
      <c r="G1690" s="329"/>
      <c r="H1690" s="329" t="s">
        <v>777</v>
      </c>
      <c r="I1690" s="329"/>
      <c r="J1690" s="329" t="s">
        <v>942</v>
      </c>
      <c r="K1690" s="329" t="s">
        <v>961</v>
      </c>
      <c r="L1690" s="491">
        <v>0</v>
      </c>
    </row>
    <row r="1695" spans="2:12" ht="123" x14ac:dyDescent="0.4">
      <c r="B1695" s="509" t="s">
        <v>465</v>
      </c>
      <c r="C1695" s="366"/>
      <c r="D1695" s="335"/>
      <c r="E1695" s="509" t="s">
        <v>391</v>
      </c>
      <c r="F1695" s="509" t="s">
        <v>392</v>
      </c>
      <c r="G1695" s="509" t="s">
        <v>772</v>
      </c>
      <c r="H1695" s="509" t="s">
        <v>773</v>
      </c>
      <c r="I1695" s="509" t="s">
        <v>774</v>
      </c>
      <c r="J1695" s="509" t="s">
        <v>394</v>
      </c>
      <c r="K1695" s="509" t="s">
        <v>395</v>
      </c>
      <c r="L1695" s="307"/>
    </row>
    <row r="1696" spans="2:12" ht="84" x14ac:dyDescent="0.4">
      <c r="B1696" s="363">
        <v>0</v>
      </c>
      <c r="C1696" s="364" t="s">
        <v>12</v>
      </c>
      <c r="D1696" s="364" t="s">
        <v>13</v>
      </c>
      <c r="E1696" s="363" t="s">
        <v>397</v>
      </c>
      <c r="F1696" s="363" t="s">
        <v>398</v>
      </c>
      <c r="G1696" s="363" t="s">
        <v>1013</v>
      </c>
      <c r="H1696" s="363" t="s">
        <v>776</v>
      </c>
      <c r="I1696" s="363" t="s">
        <v>777</v>
      </c>
      <c r="J1696" s="363" t="s">
        <v>783</v>
      </c>
      <c r="K1696" s="363" t="s">
        <v>783</v>
      </c>
      <c r="L1696" s="307"/>
    </row>
    <row r="1697" spans="2:12" ht="63" x14ac:dyDescent="0.4">
      <c r="B1697" s="352">
        <v>324225</v>
      </c>
      <c r="C1697" s="350" t="str">
        <f>_xlfn.XLOOKUP(B1697,PLANEAMIENTO!A:A,PLANEAMIENTO!C:C)</f>
        <v>CILINDRO DE INCLINACION DE BULLDOZER</v>
      </c>
      <c r="D1697" s="351" t="str">
        <f>_xlfn.XLOOKUP(B1697,PLANEAMIENTO!A:A,PLANEAMIENTO!D:D)</f>
        <v>D11T</v>
      </c>
      <c r="E1697" s="352" t="s">
        <v>409</v>
      </c>
      <c r="F1697" s="352" t="s">
        <v>398</v>
      </c>
      <c r="G1697" s="352" t="s">
        <v>435</v>
      </c>
      <c r="H1697" s="352" t="s">
        <v>777</v>
      </c>
      <c r="I1697" s="352" t="s">
        <v>786</v>
      </c>
      <c r="J1697" s="352" t="s">
        <v>1008</v>
      </c>
      <c r="K1697" s="352" t="s">
        <v>1008</v>
      </c>
      <c r="L1697" s="307"/>
    </row>
    <row r="1698" spans="2:12" ht="63" x14ac:dyDescent="0.4">
      <c r="B1698" s="352">
        <v>325825</v>
      </c>
      <c r="C1698" s="350" t="str">
        <f>_xlfn.XLOOKUP(B1698,PLANEAMIENTO!A:A,PLANEAMIENTO!C:C)</f>
        <v>CILINDRO DE ARTICULACION</v>
      </c>
      <c r="D1698" s="351">
        <f>_xlfn.XLOOKUP(B1698,PLANEAMIENTO!A:A,PLANEAMIENTO!D:D)</f>
        <v>24</v>
      </c>
      <c r="E1698" s="352" t="s">
        <v>409</v>
      </c>
      <c r="F1698" s="352" t="s">
        <v>398</v>
      </c>
      <c r="G1698" s="352" t="s">
        <v>435</v>
      </c>
      <c r="H1698" s="352" t="s">
        <v>777</v>
      </c>
      <c r="I1698" s="352" t="s">
        <v>786</v>
      </c>
      <c r="J1698" s="352" t="s">
        <v>1008</v>
      </c>
      <c r="K1698" s="352" t="s">
        <v>1014</v>
      </c>
      <c r="L1698" s="307"/>
    </row>
    <row r="1699" spans="2:12" ht="123" x14ac:dyDescent="0.4">
      <c r="B1699" s="509" t="s">
        <v>465</v>
      </c>
      <c r="C1699" s="366"/>
      <c r="D1699" s="335"/>
      <c r="E1699" s="509" t="s">
        <v>391</v>
      </c>
      <c r="F1699" s="509" t="s">
        <v>392</v>
      </c>
      <c r="G1699" s="509" t="s">
        <v>772</v>
      </c>
      <c r="H1699" s="509" t="s">
        <v>773</v>
      </c>
      <c r="I1699" s="509" t="s">
        <v>774</v>
      </c>
      <c r="J1699" s="509" t="s">
        <v>394</v>
      </c>
      <c r="K1699" s="509" t="s">
        <v>395</v>
      </c>
      <c r="L1699" s="509" t="s">
        <v>396</v>
      </c>
    </row>
    <row r="1700" spans="2:12" ht="84" x14ac:dyDescent="0.3">
      <c r="B1700" s="363">
        <v>0</v>
      </c>
      <c r="C1700" s="364" t="s">
        <v>12</v>
      </c>
      <c r="D1700" s="364" t="s">
        <v>13</v>
      </c>
      <c r="E1700" s="363" t="s">
        <v>412</v>
      </c>
      <c r="F1700" s="363" t="s">
        <v>413</v>
      </c>
      <c r="G1700" s="363" t="s">
        <v>1015</v>
      </c>
      <c r="H1700" s="363" t="s">
        <v>777</v>
      </c>
      <c r="I1700" s="363" t="s">
        <v>777</v>
      </c>
      <c r="J1700" s="363" t="s">
        <v>629</v>
      </c>
      <c r="K1700" s="363" t="s">
        <v>1016</v>
      </c>
      <c r="L1700" s="512">
        <v>0.41</v>
      </c>
    </row>
    <row r="1701" spans="2:12" ht="63" x14ac:dyDescent="0.3">
      <c r="B1701" s="352">
        <v>316525</v>
      </c>
      <c r="C1701" s="350" t="str">
        <f>_xlfn.XLOOKUP(B1701,PLANEAMIENTO!A:A,PLANEAMIENTO!C:C)</f>
        <v>CILINDRO DE LEVANTE DE RIPPER</v>
      </c>
      <c r="D1701" s="351" t="str">
        <f>_xlfn.XLOOKUP(B1701,PLANEAMIENTO!A:A,PLANEAMIENTO!D:D)</f>
        <v>D11</v>
      </c>
      <c r="E1701" s="352" t="s">
        <v>1017</v>
      </c>
      <c r="F1701" s="352" t="s">
        <v>750</v>
      </c>
      <c r="G1701" s="352" t="s">
        <v>479</v>
      </c>
      <c r="H1701" s="352" t="s">
        <v>777</v>
      </c>
      <c r="I1701" s="352" t="s">
        <v>804</v>
      </c>
      <c r="J1701" s="352" t="s">
        <v>1008</v>
      </c>
      <c r="K1701" s="352" t="s">
        <v>1008</v>
      </c>
      <c r="L1701" s="513">
        <v>0</v>
      </c>
    </row>
    <row r="1702" spans="2:12" ht="63" x14ac:dyDescent="0.3">
      <c r="B1702" s="352">
        <v>320425</v>
      </c>
      <c r="C1702" s="350" t="str">
        <f>_xlfn.XLOOKUP(B1702,PLANEAMIENTO!A:A,PLANEAMIENTO!C:C)</f>
        <v>CILINDRO DE LEVANTE DE BULLDOZER</v>
      </c>
      <c r="D1702" s="351" t="str">
        <f>_xlfn.XLOOKUP(B1702,PLANEAMIENTO!A:A,PLANEAMIENTO!D:D)</f>
        <v>844H</v>
      </c>
      <c r="E1702" s="352" t="s">
        <v>477</v>
      </c>
      <c r="F1702" s="352" t="s">
        <v>750</v>
      </c>
      <c r="G1702" s="352" t="s">
        <v>479</v>
      </c>
      <c r="H1702" s="352" t="s">
        <v>777</v>
      </c>
      <c r="I1702" s="352" t="s">
        <v>804</v>
      </c>
      <c r="J1702" s="352" t="s">
        <v>1008</v>
      </c>
      <c r="K1702" s="352" t="s">
        <v>1008</v>
      </c>
      <c r="L1702" s="513">
        <v>0</v>
      </c>
    </row>
    <row r="1703" spans="2:12" ht="63" x14ac:dyDescent="0.3">
      <c r="B1703" s="352">
        <v>313025</v>
      </c>
      <c r="C1703" s="350" t="str">
        <f>_xlfn.XLOOKUP(B1703,PLANEAMIENTO!A:A,PLANEAMIENTO!C:C)</f>
        <v>CILINDRO DE SUSPENSION POSTERIOR</v>
      </c>
      <c r="D1703" s="351" t="str">
        <f>_xlfn.XLOOKUP(B1703,PLANEAMIENTO!A:A,PLANEAMIENTO!D:D)</f>
        <v>930E-4SE</v>
      </c>
      <c r="E1703" s="352" t="s">
        <v>937</v>
      </c>
      <c r="F1703" s="352" t="s">
        <v>750</v>
      </c>
      <c r="G1703" s="352" t="s">
        <v>493</v>
      </c>
      <c r="H1703" s="352" t="s">
        <v>777</v>
      </c>
      <c r="I1703" s="352" t="s">
        <v>812</v>
      </c>
      <c r="J1703" s="352" t="s">
        <v>1008</v>
      </c>
      <c r="K1703" s="352" t="s">
        <v>1008</v>
      </c>
      <c r="L1703" s="513">
        <v>0</v>
      </c>
    </row>
    <row r="1704" spans="2:12" ht="63" x14ac:dyDescent="0.3">
      <c r="B1704" s="352">
        <v>324525</v>
      </c>
      <c r="C1704" s="350" t="str">
        <f>_xlfn.XLOOKUP(B1704,PLANEAMIENTO!A:A,PLANEAMIENTO!C:C)</f>
        <v>CILINDRO DE DIRECCION</v>
      </c>
      <c r="D1704" s="351">
        <f>_xlfn.XLOOKUP(B1704,PLANEAMIENTO!A:A,PLANEAMIENTO!D:D)</f>
        <v>24</v>
      </c>
      <c r="E1704" s="352" t="s">
        <v>405</v>
      </c>
      <c r="F1704" s="352" t="s">
        <v>750</v>
      </c>
      <c r="G1704" s="352" t="s">
        <v>522</v>
      </c>
      <c r="H1704" s="352" t="s">
        <v>777</v>
      </c>
      <c r="I1704" s="352" t="s">
        <v>818</v>
      </c>
      <c r="J1704" s="352" t="s">
        <v>1008</v>
      </c>
      <c r="K1704" s="352" t="s">
        <v>1008</v>
      </c>
      <c r="L1704" s="513">
        <v>0</v>
      </c>
    </row>
    <row r="1705" spans="2:12" ht="123" x14ac:dyDescent="0.4">
      <c r="B1705" s="509" t="s">
        <v>465</v>
      </c>
      <c r="C1705" s="366"/>
      <c r="D1705" s="335"/>
      <c r="E1705" s="509" t="s">
        <v>391</v>
      </c>
      <c r="F1705" s="509" t="s">
        <v>392</v>
      </c>
      <c r="G1705" s="509" t="s">
        <v>772</v>
      </c>
      <c r="H1705" s="509" t="s">
        <v>773</v>
      </c>
      <c r="I1705" s="509" t="s">
        <v>774</v>
      </c>
      <c r="J1705" s="509" t="s">
        <v>394</v>
      </c>
      <c r="K1705" s="509" t="s">
        <v>395</v>
      </c>
      <c r="L1705" s="509" t="s">
        <v>396</v>
      </c>
    </row>
    <row r="1706" spans="2:12" ht="84" x14ac:dyDescent="0.3">
      <c r="B1706" s="363">
        <v>0</v>
      </c>
      <c r="C1706" s="364" t="s">
        <v>12</v>
      </c>
      <c r="D1706" s="364" t="s">
        <v>13</v>
      </c>
      <c r="E1706" s="363" t="s">
        <v>422</v>
      </c>
      <c r="F1706" s="363" t="s">
        <v>423</v>
      </c>
      <c r="G1706" s="363" t="s">
        <v>1013</v>
      </c>
      <c r="H1706" s="363" t="s">
        <v>777</v>
      </c>
      <c r="I1706" s="363" t="s">
        <v>777</v>
      </c>
      <c r="J1706" s="363" t="s">
        <v>415</v>
      </c>
      <c r="K1706" s="363" t="s">
        <v>983</v>
      </c>
      <c r="L1706" s="512">
        <v>0.44</v>
      </c>
    </row>
    <row r="1707" spans="2:12" ht="63" x14ac:dyDescent="0.3">
      <c r="B1707" s="352">
        <v>327625</v>
      </c>
      <c r="C1707" s="350" t="str">
        <f>_xlfn.XLOOKUP(B1707,PLANEAMIENTO!A:A,PLANEAMIENTO!C:C)</f>
        <v>CILINDRO DE DIRECCION</v>
      </c>
      <c r="D1707" s="351">
        <f>_xlfn.XLOOKUP(B1707,PLANEAMIENTO!A:A,PLANEAMIENTO!D:D)</f>
        <v>24</v>
      </c>
      <c r="E1707" s="352" t="s">
        <v>1006</v>
      </c>
      <c r="F1707" s="352" t="s">
        <v>423</v>
      </c>
      <c r="G1707" s="352" t="s">
        <v>852</v>
      </c>
      <c r="H1707" s="352" t="s">
        <v>777</v>
      </c>
      <c r="I1707" s="352" t="s">
        <v>853</v>
      </c>
      <c r="J1707" s="352" t="s">
        <v>1000</v>
      </c>
      <c r="K1707" s="352" t="s">
        <v>1008</v>
      </c>
      <c r="L1707" s="513">
        <v>0</v>
      </c>
    </row>
    <row r="1708" spans="2:12" ht="63" x14ac:dyDescent="0.3">
      <c r="B1708" s="352">
        <v>324525</v>
      </c>
      <c r="C1708" s="350" t="str">
        <f>_xlfn.XLOOKUP(B1708,PLANEAMIENTO!A:A,PLANEAMIENTO!C:C)</f>
        <v>CILINDRO DE DIRECCION</v>
      </c>
      <c r="D1708" s="351">
        <f>_xlfn.XLOOKUP(B1708,PLANEAMIENTO!A:A,PLANEAMIENTO!D:D)</f>
        <v>24</v>
      </c>
      <c r="E1708" s="352" t="s">
        <v>937</v>
      </c>
      <c r="F1708" s="352" t="s">
        <v>423</v>
      </c>
      <c r="G1708" s="352" t="s">
        <v>493</v>
      </c>
      <c r="H1708" s="352" t="s">
        <v>777</v>
      </c>
      <c r="I1708" s="352" t="s">
        <v>812</v>
      </c>
      <c r="J1708" s="352" t="s">
        <v>1008</v>
      </c>
      <c r="K1708" s="352" t="s">
        <v>1008</v>
      </c>
      <c r="L1708" s="513">
        <v>0</v>
      </c>
    </row>
    <row r="1709" spans="2:12" ht="123" x14ac:dyDescent="0.4">
      <c r="B1709" s="509" t="s">
        <v>465</v>
      </c>
      <c r="C1709" s="366"/>
      <c r="D1709" s="335"/>
      <c r="E1709" s="509" t="s">
        <v>391</v>
      </c>
      <c r="F1709" s="509" t="s">
        <v>392</v>
      </c>
      <c r="G1709" s="509" t="s">
        <v>772</v>
      </c>
      <c r="H1709" s="509" t="s">
        <v>773</v>
      </c>
      <c r="I1709" s="509" t="s">
        <v>774</v>
      </c>
      <c r="J1709" s="509" t="s">
        <v>394</v>
      </c>
      <c r="K1709" s="509" t="s">
        <v>395</v>
      </c>
      <c r="L1709" s="509" t="s">
        <v>396</v>
      </c>
    </row>
    <row r="1710" spans="2:12" ht="84" x14ac:dyDescent="0.3">
      <c r="B1710" s="363">
        <v>0</v>
      </c>
      <c r="C1710" s="364" t="s">
        <v>12</v>
      </c>
      <c r="D1710" s="364" t="s">
        <v>13</v>
      </c>
      <c r="E1710" s="363" t="s">
        <v>860</v>
      </c>
      <c r="F1710" s="363" t="s">
        <v>413</v>
      </c>
      <c r="G1710" s="363" t="s">
        <v>1018</v>
      </c>
      <c r="H1710" s="363" t="s">
        <v>777</v>
      </c>
      <c r="I1710" s="363" t="s">
        <v>801</v>
      </c>
      <c r="J1710" s="363" t="s">
        <v>415</v>
      </c>
      <c r="K1710" s="363" t="s">
        <v>1000</v>
      </c>
      <c r="L1710" s="512">
        <v>0.85</v>
      </c>
    </row>
    <row r="1711" spans="2:12" ht="63" x14ac:dyDescent="0.3">
      <c r="B1711" s="352">
        <v>324525</v>
      </c>
      <c r="C1711" s="350" t="str">
        <f>_xlfn.XLOOKUP(B1711,PLANEAMIENTO!A:A,PLANEAMIENTO!C:C)</f>
        <v>CILINDRO DE DIRECCION</v>
      </c>
      <c r="D1711" s="351">
        <f>_xlfn.XLOOKUP(B1711,PLANEAMIENTO!A:A,PLANEAMIENTO!D:D)</f>
        <v>24</v>
      </c>
      <c r="E1711" s="352" t="s">
        <v>488</v>
      </c>
      <c r="F1711" s="352" t="s">
        <v>413</v>
      </c>
      <c r="G1711" s="352" t="s">
        <v>406</v>
      </c>
      <c r="H1711" s="352" t="s">
        <v>777</v>
      </c>
      <c r="I1711" s="352" t="s">
        <v>827</v>
      </c>
      <c r="J1711" s="352" t="s">
        <v>415</v>
      </c>
      <c r="K1711" s="352" t="s">
        <v>415</v>
      </c>
      <c r="L1711" s="513">
        <v>0</v>
      </c>
    </row>
    <row r="1712" spans="2:12" ht="63" x14ac:dyDescent="0.3">
      <c r="B1712" s="352">
        <v>324525</v>
      </c>
      <c r="C1712" s="350" t="str">
        <f>_xlfn.XLOOKUP(B1712,PLANEAMIENTO!A:A,PLANEAMIENTO!C:C)</f>
        <v>CILINDRO DE DIRECCION</v>
      </c>
      <c r="D1712" s="351">
        <f>_xlfn.XLOOKUP(B1712,PLANEAMIENTO!A:A,PLANEAMIENTO!D:D)</f>
        <v>24</v>
      </c>
      <c r="E1712" s="352" t="s">
        <v>611</v>
      </c>
      <c r="F1712" s="352" t="s">
        <v>413</v>
      </c>
      <c r="G1712" s="352" t="s">
        <v>406</v>
      </c>
      <c r="H1712" s="352" t="s">
        <v>777</v>
      </c>
      <c r="I1712" s="352" t="s">
        <v>827</v>
      </c>
      <c r="J1712" s="352" t="s">
        <v>415</v>
      </c>
      <c r="K1712" s="352" t="s">
        <v>415</v>
      </c>
      <c r="L1712" s="513">
        <v>0</v>
      </c>
    </row>
    <row r="1713" spans="2:12" ht="63" x14ac:dyDescent="0.3">
      <c r="B1713" s="352">
        <v>323025</v>
      </c>
      <c r="C1713" s="350" t="str">
        <f>_xlfn.XLOOKUP(B1713,PLANEAMIENTO!A:A,PLANEAMIENTO!C:C)</f>
        <v>CILINDRO DE WHEEL LEAN</v>
      </c>
      <c r="D1713" s="351" t="str">
        <f>_xlfn.XLOOKUP(B1713,PLANEAMIENTO!A:A,PLANEAMIENTO!D:D)</f>
        <v>24M</v>
      </c>
      <c r="E1713" s="352" t="s">
        <v>611</v>
      </c>
      <c r="F1713" s="352" t="s">
        <v>413</v>
      </c>
      <c r="G1713" s="352" t="s">
        <v>406</v>
      </c>
      <c r="H1713" s="352" t="s">
        <v>777</v>
      </c>
      <c r="I1713" s="352" t="s">
        <v>827</v>
      </c>
      <c r="J1713" s="352" t="s">
        <v>415</v>
      </c>
      <c r="K1713" s="352" t="s">
        <v>415</v>
      </c>
      <c r="L1713" s="513">
        <v>0</v>
      </c>
    </row>
    <row r="1714" spans="2:12" ht="123" x14ac:dyDescent="0.4">
      <c r="B1714" s="509" t="s">
        <v>465</v>
      </c>
      <c r="C1714" s="366"/>
      <c r="D1714" s="335"/>
      <c r="E1714" s="509" t="s">
        <v>391</v>
      </c>
      <c r="F1714" s="509" t="s">
        <v>392</v>
      </c>
      <c r="G1714" s="509" t="s">
        <v>772</v>
      </c>
      <c r="H1714" s="509" t="s">
        <v>773</v>
      </c>
      <c r="I1714" s="509" t="s">
        <v>774</v>
      </c>
      <c r="J1714" s="509" t="s">
        <v>394</v>
      </c>
      <c r="K1714" s="509" t="s">
        <v>395</v>
      </c>
      <c r="L1714" s="509" t="s">
        <v>396</v>
      </c>
    </row>
    <row r="1715" spans="2:12" ht="84" x14ac:dyDescent="0.4">
      <c r="B1715" s="363">
        <v>0</v>
      </c>
      <c r="C1715" s="366"/>
      <c r="D1715" s="335"/>
      <c r="E1715" s="363" t="s">
        <v>428</v>
      </c>
      <c r="F1715" s="363" t="s">
        <v>432</v>
      </c>
      <c r="G1715" s="363" t="s">
        <v>1019</v>
      </c>
      <c r="H1715" s="363" t="s">
        <v>777</v>
      </c>
      <c r="I1715" s="363" t="s">
        <v>777</v>
      </c>
      <c r="J1715" s="363" t="s">
        <v>641</v>
      </c>
      <c r="K1715" s="363" t="s">
        <v>1020</v>
      </c>
      <c r="L1715" s="512">
        <v>0.36</v>
      </c>
    </row>
    <row r="1716" spans="2:12" ht="63" x14ac:dyDescent="0.3">
      <c r="B1716" s="352">
        <v>316525</v>
      </c>
      <c r="C1716" s="364" t="s">
        <v>12</v>
      </c>
      <c r="D1716" s="364" t="s">
        <v>13</v>
      </c>
      <c r="E1716" s="352" t="s">
        <v>672</v>
      </c>
      <c r="F1716" s="352" t="s">
        <v>432</v>
      </c>
      <c r="G1716" s="352" t="s">
        <v>426</v>
      </c>
      <c r="H1716" s="352" t="s">
        <v>777</v>
      </c>
      <c r="I1716" s="352" t="s">
        <v>796</v>
      </c>
      <c r="J1716" s="352" t="s">
        <v>1008</v>
      </c>
      <c r="K1716" s="352" t="s">
        <v>1008</v>
      </c>
      <c r="L1716" s="513">
        <v>0</v>
      </c>
    </row>
    <row r="1717" spans="2:12" ht="63" x14ac:dyDescent="0.3">
      <c r="B1717" s="352">
        <v>318725</v>
      </c>
      <c r="C1717" s="350" t="str">
        <f>_xlfn.XLOOKUP(B1717,PLANEAMIENTO!A:A,PLANEAMIENTO!C:C)</f>
        <v>CILINDRO DE LEVANTE DE BULLDOZER</v>
      </c>
      <c r="D1717" s="351" t="str">
        <f>_xlfn.XLOOKUP(B1717,PLANEAMIENTO!A:A,PLANEAMIENTO!D:D)</f>
        <v>D11T</v>
      </c>
      <c r="E1717" s="352" t="s">
        <v>431</v>
      </c>
      <c r="F1717" s="352" t="s">
        <v>432</v>
      </c>
      <c r="G1717" s="352" t="s">
        <v>473</v>
      </c>
      <c r="H1717" s="352" t="s">
        <v>777</v>
      </c>
      <c r="I1717" s="352" t="s">
        <v>813</v>
      </c>
      <c r="J1717" s="352" t="s">
        <v>1008</v>
      </c>
      <c r="K1717" s="352" t="s">
        <v>1014</v>
      </c>
      <c r="L1717" s="513">
        <v>0</v>
      </c>
    </row>
    <row r="1718" spans="2:12" ht="123" x14ac:dyDescent="0.4">
      <c r="B1718" s="509" t="s">
        <v>465</v>
      </c>
      <c r="C1718" s="366"/>
      <c r="D1718" s="335"/>
      <c r="E1718" s="509" t="s">
        <v>391</v>
      </c>
      <c r="F1718" s="509" t="s">
        <v>392</v>
      </c>
      <c r="G1718" s="509" t="s">
        <v>772</v>
      </c>
      <c r="H1718" s="509" t="s">
        <v>773</v>
      </c>
      <c r="I1718" s="509" t="s">
        <v>774</v>
      </c>
      <c r="J1718" s="509" t="s">
        <v>394</v>
      </c>
      <c r="K1718" s="509" t="s">
        <v>395</v>
      </c>
      <c r="L1718" s="509" t="s">
        <v>396</v>
      </c>
    </row>
    <row r="1719" spans="2:12" ht="42" x14ac:dyDescent="0.3">
      <c r="B1719" s="363">
        <v>0</v>
      </c>
      <c r="C1719" s="364" t="s">
        <v>12</v>
      </c>
      <c r="D1719" s="364" t="s">
        <v>13</v>
      </c>
      <c r="E1719" s="363" t="s">
        <v>814</v>
      </c>
      <c r="F1719" s="363" t="s">
        <v>815</v>
      </c>
      <c r="G1719" s="363" t="s">
        <v>458</v>
      </c>
      <c r="H1719" s="363" t="s">
        <v>777</v>
      </c>
      <c r="I1719" s="363" t="s">
        <v>807</v>
      </c>
      <c r="J1719" s="363" t="s">
        <v>783</v>
      </c>
      <c r="K1719" s="363" t="s">
        <v>799</v>
      </c>
      <c r="L1719" s="512">
        <v>0</v>
      </c>
    </row>
    <row r="1720" spans="2:12" ht="63" x14ac:dyDescent="0.3">
      <c r="B1720" s="352">
        <v>322325</v>
      </c>
      <c r="C1720" s="350" t="str">
        <f>_xlfn.XLOOKUP(B1720,PLANEAMIENTO!A:A,PLANEAMIENTO!C:C)</f>
        <v>CILINDRO DE LEVANTE DE BULLDOZER</v>
      </c>
      <c r="D1720" s="351" t="str">
        <f>_xlfn.XLOOKUP(B1720,PLANEAMIENTO!A:A,PLANEAMIENTO!D:D)</f>
        <v>D475</v>
      </c>
      <c r="E1720" s="352" t="s">
        <v>1021</v>
      </c>
      <c r="F1720" s="352" t="s">
        <v>817</v>
      </c>
      <c r="G1720" s="352" t="s">
        <v>406</v>
      </c>
      <c r="H1720" s="352" t="s">
        <v>777</v>
      </c>
      <c r="I1720" s="352" t="s">
        <v>827</v>
      </c>
      <c r="J1720" s="352" t="s">
        <v>1008</v>
      </c>
      <c r="K1720" s="352" t="s">
        <v>1008</v>
      </c>
      <c r="L1720" s="513">
        <v>0</v>
      </c>
    </row>
    <row r="1721" spans="2:12" ht="63" x14ac:dyDescent="0.3">
      <c r="B1721" s="352">
        <v>326325</v>
      </c>
      <c r="C1721" s="350" t="str">
        <f>_xlfn.XLOOKUP(B1721,PLANEAMIENTO!A:A,PLANEAMIENTO!C:C)</f>
        <v>CILINDRO DE LEVANTE DE BULLDOZER</v>
      </c>
      <c r="D1721" s="351" t="str">
        <f>_xlfn.XLOOKUP(B1721,PLANEAMIENTO!A:A,PLANEAMIENTO!D:D)</f>
        <v>D475</v>
      </c>
      <c r="E1721" s="352" t="s">
        <v>1021</v>
      </c>
      <c r="F1721" s="352" t="s">
        <v>817</v>
      </c>
      <c r="G1721" s="352" t="s">
        <v>406</v>
      </c>
      <c r="H1721" s="352" t="s">
        <v>777</v>
      </c>
      <c r="I1721" s="352" t="s">
        <v>827</v>
      </c>
      <c r="J1721" s="352" t="s">
        <v>1008</v>
      </c>
      <c r="K1721" s="352" t="s">
        <v>1008</v>
      </c>
      <c r="L1721" s="513">
        <v>0</v>
      </c>
    </row>
    <row r="1722" spans="2:12" ht="63" x14ac:dyDescent="0.3">
      <c r="B1722" s="352">
        <v>324225</v>
      </c>
      <c r="C1722" s="350" t="str">
        <f>_xlfn.XLOOKUP(B1722,PLANEAMIENTO!A:A,PLANEAMIENTO!C:C)</f>
        <v>CILINDRO DE INCLINACION DE BULLDOZER</v>
      </c>
      <c r="D1722" s="351" t="str">
        <f>_xlfn.XLOOKUP(B1722,PLANEAMIENTO!A:A,PLANEAMIENTO!D:D)</f>
        <v>D11T</v>
      </c>
      <c r="E1722" s="352" t="s">
        <v>1021</v>
      </c>
      <c r="F1722" s="352" t="s">
        <v>817</v>
      </c>
      <c r="G1722" s="352" t="s">
        <v>406</v>
      </c>
      <c r="H1722" s="352" t="s">
        <v>777</v>
      </c>
      <c r="I1722" s="352" t="s">
        <v>827</v>
      </c>
      <c r="J1722" s="352" t="s">
        <v>1008</v>
      </c>
      <c r="K1722" s="352" t="s">
        <v>1008</v>
      </c>
      <c r="L1722" s="513">
        <v>0</v>
      </c>
    </row>
    <row r="1723" spans="2:12" ht="123" x14ac:dyDescent="0.4">
      <c r="B1723" s="509" t="s">
        <v>465</v>
      </c>
      <c r="C1723" s="366"/>
      <c r="D1723" s="335"/>
      <c r="E1723" s="509" t="s">
        <v>391</v>
      </c>
      <c r="F1723" s="509" t="s">
        <v>392</v>
      </c>
      <c r="G1723" s="509" t="s">
        <v>772</v>
      </c>
      <c r="H1723" s="509" t="s">
        <v>773</v>
      </c>
      <c r="I1723" s="509" t="s">
        <v>774</v>
      </c>
      <c r="J1723" s="509" t="s">
        <v>394</v>
      </c>
      <c r="K1723" s="509" t="s">
        <v>395</v>
      </c>
      <c r="L1723" s="509" t="s">
        <v>396</v>
      </c>
    </row>
    <row r="1724" spans="2:12" ht="63" x14ac:dyDescent="0.3">
      <c r="B1724" s="363">
        <v>0</v>
      </c>
      <c r="C1724" s="364" t="s">
        <v>12</v>
      </c>
      <c r="D1724" s="364" t="s">
        <v>13</v>
      </c>
      <c r="E1724" s="363" t="s">
        <v>45</v>
      </c>
      <c r="F1724" s="370"/>
      <c r="G1724" s="363" t="s">
        <v>891</v>
      </c>
      <c r="H1724" s="363" t="s">
        <v>777</v>
      </c>
      <c r="I1724" s="363" t="s">
        <v>892</v>
      </c>
      <c r="J1724" s="363" t="s">
        <v>783</v>
      </c>
      <c r="K1724" s="363" t="s">
        <v>874</v>
      </c>
      <c r="L1724" s="512">
        <v>0</v>
      </c>
    </row>
    <row r="1725" spans="2:12" ht="42" x14ac:dyDescent="0.3">
      <c r="B1725" s="352">
        <v>318625</v>
      </c>
      <c r="C1725" s="350" t="str">
        <f>_xlfn.XLOOKUP(B1725,PLANEAMIENTO!A:A,PLANEAMIENTO!C:C)</f>
        <v>CILINDRO DE VOLTEO DE BUCKET</v>
      </c>
      <c r="D1725" s="351" t="str">
        <f>_xlfn.XLOOKUP(B1725,PLANEAMIENTO!A:A,PLANEAMIENTO!D:D)</f>
        <v>PC1250</v>
      </c>
      <c r="E1725" s="352" t="s">
        <v>731</v>
      </c>
      <c r="F1725" s="352" t="s">
        <v>1003</v>
      </c>
      <c r="G1725" s="352"/>
      <c r="H1725" s="352" t="s">
        <v>777</v>
      </c>
      <c r="I1725" s="352" t="s">
        <v>807</v>
      </c>
      <c r="J1725" s="352" t="s">
        <v>1008</v>
      </c>
      <c r="K1725" s="352" t="s">
        <v>1014</v>
      </c>
      <c r="L1725" s="513">
        <v>0</v>
      </c>
    </row>
    <row r="1726" spans="2:12" ht="63" x14ac:dyDescent="0.3">
      <c r="B1726" s="352">
        <v>317825</v>
      </c>
      <c r="C1726" s="350" t="str">
        <f>_xlfn.XLOOKUP(B1726,PLANEAMIENTO!A:A,PLANEAMIENTO!C:C)</f>
        <v>CILINDRO DE INCLINACION DE BULLDOZER</v>
      </c>
      <c r="D1726" s="351" t="str">
        <f>_xlfn.XLOOKUP(B1726,PLANEAMIENTO!A:A,PLANEAMIENTO!D:D)</f>
        <v>D475</v>
      </c>
      <c r="E1726" s="352" t="s">
        <v>731</v>
      </c>
      <c r="F1726" s="352" t="s">
        <v>1003</v>
      </c>
      <c r="G1726" s="352"/>
      <c r="H1726" s="352" t="s">
        <v>777</v>
      </c>
      <c r="I1726" s="352" t="s">
        <v>807</v>
      </c>
      <c r="J1726" s="352" t="s">
        <v>1008</v>
      </c>
      <c r="K1726" s="352" t="s">
        <v>1014</v>
      </c>
      <c r="L1726" s="513">
        <v>0</v>
      </c>
    </row>
    <row r="1727" spans="2:12" ht="123" x14ac:dyDescent="0.4">
      <c r="B1727" s="509" t="s">
        <v>465</v>
      </c>
      <c r="C1727" s="366"/>
      <c r="D1727" s="335"/>
      <c r="E1727" s="509" t="s">
        <v>391</v>
      </c>
      <c r="F1727" s="509" t="s">
        <v>392</v>
      </c>
      <c r="G1727" s="509" t="s">
        <v>772</v>
      </c>
      <c r="H1727" s="509" t="s">
        <v>773</v>
      </c>
      <c r="I1727" s="509" t="s">
        <v>774</v>
      </c>
      <c r="J1727" s="509" t="s">
        <v>394</v>
      </c>
      <c r="K1727" s="509" t="s">
        <v>395</v>
      </c>
      <c r="L1727" s="307"/>
    </row>
    <row r="1728" spans="2:12" ht="42" x14ac:dyDescent="0.4">
      <c r="B1728" s="369">
        <v>0</v>
      </c>
      <c r="C1728" s="364" t="s">
        <v>12</v>
      </c>
      <c r="D1728" s="364" t="s">
        <v>13</v>
      </c>
      <c r="E1728" s="369" t="s">
        <v>455</v>
      </c>
      <c r="F1728" s="370"/>
      <c r="G1728" s="352" t="s">
        <v>458</v>
      </c>
      <c r="H1728" s="352" t="s">
        <v>777</v>
      </c>
      <c r="I1728" s="352" t="s">
        <v>807</v>
      </c>
      <c r="J1728" s="369" t="s">
        <v>415</v>
      </c>
      <c r="K1728" s="369" t="s">
        <v>418</v>
      </c>
      <c r="L1728" s="307"/>
    </row>
    <row r="1729" spans="2:12" ht="42" x14ac:dyDescent="0.4">
      <c r="B1729" s="352" t="s">
        <v>740</v>
      </c>
      <c r="C1729" s="350" t="e">
        <f>_xlfn.XLOOKUP(B1729,PLANEAMIENTO!A:A,PLANEAMIENTO!C:C)</f>
        <v>#N/A</v>
      </c>
      <c r="D1729" s="351" t="e">
        <f>_xlfn.XLOOKUP(B1729,PLANEAMIENTO!A:A,PLANEAMIENTO!D:D)</f>
        <v>#N/A</v>
      </c>
      <c r="E1729" s="352" t="s">
        <v>1022</v>
      </c>
      <c r="F1729" s="352" t="s">
        <v>462</v>
      </c>
      <c r="G1729" s="352"/>
      <c r="H1729" s="352" t="s">
        <v>777</v>
      </c>
      <c r="I1729" s="352"/>
      <c r="J1729" s="352" t="s">
        <v>1008</v>
      </c>
      <c r="K1729" s="352" t="s">
        <v>1014</v>
      </c>
      <c r="L1729" s="307"/>
    </row>
    <row r="1730" spans="2:12" ht="42" x14ac:dyDescent="0.4">
      <c r="B1730" s="352" t="s">
        <v>740</v>
      </c>
      <c r="C1730" s="350" t="e">
        <f>_xlfn.XLOOKUP(B1730,PLANEAMIENTO!A:A,PLANEAMIENTO!C:C)</f>
        <v>#N/A</v>
      </c>
      <c r="D1730" s="351" t="e">
        <f>_xlfn.XLOOKUP(B1730,PLANEAMIENTO!A:A,PLANEAMIENTO!D:D)</f>
        <v>#N/A</v>
      </c>
      <c r="E1730" s="352" t="s">
        <v>1022</v>
      </c>
      <c r="F1730" s="352" t="s">
        <v>1023</v>
      </c>
      <c r="G1730" s="352"/>
      <c r="H1730" s="352" t="s">
        <v>777</v>
      </c>
      <c r="I1730" s="352"/>
      <c r="J1730" s="352" t="s">
        <v>1008</v>
      </c>
      <c r="K1730" s="352" t="s">
        <v>1014</v>
      </c>
      <c r="L1730" s="307"/>
    </row>
    <row r="1735" spans="2:12" ht="123" x14ac:dyDescent="0.4">
      <c r="B1735" s="509" t="s">
        <v>465</v>
      </c>
      <c r="C1735" s="366"/>
      <c r="D1735" s="335"/>
      <c r="E1735" s="509" t="s">
        <v>391</v>
      </c>
      <c r="F1735" s="509" t="s">
        <v>392</v>
      </c>
      <c r="G1735" s="509" t="s">
        <v>772</v>
      </c>
      <c r="H1735" s="509" t="s">
        <v>773</v>
      </c>
      <c r="I1735" s="509" t="s">
        <v>774</v>
      </c>
      <c r="J1735" s="509" t="s">
        <v>394</v>
      </c>
      <c r="K1735" s="509" t="s">
        <v>395</v>
      </c>
      <c r="L1735" s="509" t="s">
        <v>396</v>
      </c>
    </row>
    <row r="1736" spans="2:12" ht="84" x14ac:dyDescent="0.3">
      <c r="B1736" s="363">
        <v>0</v>
      </c>
      <c r="C1736" s="364" t="s">
        <v>12</v>
      </c>
      <c r="D1736" s="364" t="s">
        <v>13</v>
      </c>
      <c r="E1736" s="363" t="s">
        <v>397</v>
      </c>
      <c r="F1736" s="363" t="s">
        <v>398</v>
      </c>
      <c r="G1736" s="363" t="s">
        <v>1024</v>
      </c>
      <c r="H1736" s="363" t="s">
        <v>776</v>
      </c>
      <c r="I1736" s="363" t="s">
        <v>777</v>
      </c>
      <c r="J1736" s="363" t="s">
        <v>783</v>
      </c>
      <c r="K1736" s="363" t="s">
        <v>783</v>
      </c>
      <c r="L1736" s="512">
        <v>0.97</v>
      </c>
    </row>
    <row r="1737" spans="2:12" ht="63" x14ac:dyDescent="0.3">
      <c r="B1737" s="352">
        <v>325324</v>
      </c>
      <c r="C1737" s="350" t="e">
        <f>_xlfn.XLOOKUP(B1737,PLANEAMIENTO!A:A,PLANEAMIENTO!C:C)</f>
        <v>#N/A</v>
      </c>
      <c r="D1737" s="351" t="e">
        <f>_xlfn.XLOOKUP(B1737,PLANEAMIENTO!A:A,PLANEAMIENTO!D:D)</f>
        <v>#N/A</v>
      </c>
      <c r="E1737" s="352" t="s">
        <v>409</v>
      </c>
      <c r="F1737" s="352" t="s">
        <v>398</v>
      </c>
      <c r="G1737" s="352" t="s">
        <v>522</v>
      </c>
      <c r="H1737" s="352" t="s">
        <v>777</v>
      </c>
      <c r="I1737" s="352" t="s">
        <v>818</v>
      </c>
      <c r="J1737" s="352" t="s">
        <v>1014</v>
      </c>
      <c r="K1737" s="352" t="s">
        <v>1014</v>
      </c>
      <c r="L1737" s="513">
        <v>0</v>
      </c>
    </row>
    <row r="1738" spans="2:12" ht="63" x14ac:dyDescent="0.3">
      <c r="B1738" s="352">
        <v>324225</v>
      </c>
      <c r="C1738" s="350" t="str">
        <f>_xlfn.XLOOKUP(B1738,PLANEAMIENTO!A:A,PLANEAMIENTO!C:C)</f>
        <v>CILINDRO DE INCLINACION DE BULLDOZER</v>
      </c>
      <c r="D1738" s="351" t="str">
        <f>_xlfn.XLOOKUP(B1738,PLANEAMIENTO!A:A,PLANEAMIENTO!D:D)</f>
        <v>D11T</v>
      </c>
      <c r="E1738" s="352" t="s">
        <v>662</v>
      </c>
      <c r="F1738" s="352" t="s">
        <v>398</v>
      </c>
      <c r="G1738" s="352" t="s">
        <v>407</v>
      </c>
      <c r="H1738" s="352" t="s">
        <v>777</v>
      </c>
      <c r="I1738" s="352" t="s">
        <v>856</v>
      </c>
      <c r="J1738" s="352" t="s">
        <v>1014</v>
      </c>
      <c r="K1738" s="352" t="s">
        <v>1014</v>
      </c>
      <c r="L1738" s="513">
        <v>0</v>
      </c>
    </row>
    <row r="1739" spans="2:12" ht="63" x14ac:dyDescent="0.3">
      <c r="B1739" s="352">
        <v>325325</v>
      </c>
      <c r="C1739" s="350" t="str">
        <f>_xlfn.XLOOKUP(B1739,PLANEAMIENTO!A:A,PLANEAMIENTO!C:C)</f>
        <v>CILINDRO DE INCLINACION DE BULLDOZER</v>
      </c>
      <c r="D1739" s="351" t="str">
        <f>_xlfn.XLOOKUP(B1739,PLANEAMIENTO!A:A,PLANEAMIENTO!D:D)</f>
        <v>D11T</v>
      </c>
      <c r="E1739" s="352" t="s">
        <v>662</v>
      </c>
      <c r="F1739" s="352" t="s">
        <v>398</v>
      </c>
      <c r="G1739" s="352" t="s">
        <v>407</v>
      </c>
      <c r="H1739" s="352" t="s">
        <v>777</v>
      </c>
      <c r="I1739" s="352" t="s">
        <v>856</v>
      </c>
      <c r="J1739" s="352" t="s">
        <v>1014</v>
      </c>
      <c r="K1739" s="352" t="s">
        <v>970</v>
      </c>
      <c r="L1739" s="513">
        <v>0</v>
      </c>
    </row>
    <row r="1740" spans="2:12" ht="123" x14ac:dyDescent="0.4">
      <c r="B1740" s="509" t="s">
        <v>465</v>
      </c>
      <c r="C1740" s="366"/>
      <c r="D1740" s="335"/>
      <c r="E1740" s="509" t="s">
        <v>391</v>
      </c>
      <c r="F1740" s="509" t="s">
        <v>392</v>
      </c>
      <c r="G1740" s="509" t="s">
        <v>772</v>
      </c>
      <c r="H1740" s="509" t="s">
        <v>773</v>
      </c>
      <c r="I1740" s="509" t="s">
        <v>774</v>
      </c>
      <c r="J1740" s="509" t="s">
        <v>394</v>
      </c>
      <c r="K1740" s="509" t="s">
        <v>395</v>
      </c>
      <c r="L1740" s="509" t="s">
        <v>396</v>
      </c>
    </row>
    <row r="1741" spans="2:12" ht="84" x14ac:dyDescent="0.3">
      <c r="B1741" s="363">
        <v>0</v>
      </c>
      <c r="C1741" s="364" t="s">
        <v>12</v>
      </c>
      <c r="D1741" s="364" t="s">
        <v>13</v>
      </c>
      <c r="E1741" s="363" t="s">
        <v>412</v>
      </c>
      <c r="F1741" s="363" t="s">
        <v>413</v>
      </c>
      <c r="G1741" s="363" t="s">
        <v>1025</v>
      </c>
      <c r="H1741" s="363" t="s">
        <v>777</v>
      </c>
      <c r="I1741" s="363" t="s">
        <v>777</v>
      </c>
      <c r="J1741" s="363" t="s">
        <v>629</v>
      </c>
      <c r="K1741" s="363" t="s">
        <v>970</v>
      </c>
      <c r="L1741" s="512">
        <v>0.42</v>
      </c>
    </row>
    <row r="1742" spans="2:12" ht="63" x14ac:dyDescent="0.3">
      <c r="B1742" s="352">
        <v>313025</v>
      </c>
      <c r="C1742" s="350" t="str">
        <f>_xlfn.XLOOKUP(B1742,PLANEAMIENTO!A:A,PLANEAMIENTO!C:C)</f>
        <v>CILINDRO DE SUSPENSION POSTERIOR</v>
      </c>
      <c r="D1742" s="351" t="str">
        <f>_xlfn.XLOOKUP(B1742,PLANEAMIENTO!A:A,PLANEAMIENTO!D:D)</f>
        <v>930E-4SE</v>
      </c>
      <c r="E1742" s="352" t="s">
        <v>937</v>
      </c>
      <c r="F1742" s="352" t="s">
        <v>750</v>
      </c>
      <c r="G1742" s="352" t="s">
        <v>493</v>
      </c>
      <c r="H1742" s="352" t="s">
        <v>777</v>
      </c>
      <c r="I1742" s="352" t="s">
        <v>812</v>
      </c>
      <c r="J1742" s="352" t="s">
        <v>1008</v>
      </c>
      <c r="K1742" s="352" t="s">
        <v>1008</v>
      </c>
      <c r="L1742" s="513">
        <v>0</v>
      </c>
    </row>
    <row r="1743" spans="2:12" ht="63" x14ac:dyDescent="0.3">
      <c r="B1743" s="352">
        <v>306724.2</v>
      </c>
      <c r="C1743" s="350" t="e">
        <f>_xlfn.XLOOKUP(B1743,PLANEAMIENTO!A:A,PLANEAMIENTO!C:C)</f>
        <v>#N/A</v>
      </c>
      <c r="D1743" s="351" t="e">
        <f>_xlfn.XLOOKUP(B1743,PLANEAMIENTO!A:A,PLANEAMIENTO!D:D)</f>
        <v>#N/A</v>
      </c>
      <c r="E1743" s="352" t="s">
        <v>709</v>
      </c>
      <c r="F1743" s="352" t="s">
        <v>750</v>
      </c>
      <c r="G1743" s="352" t="s">
        <v>493</v>
      </c>
      <c r="H1743" s="352" t="s">
        <v>777</v>
      </c>
      <c r="I1743" s="352" t="s">
        <v>812</v>
      </c>
      <c r="J1743" s="352" t="s">
        <v>1014</v>
      </c>
      <c r="K1743" s="352" t="s">
        <v>1014</v>
      </c>
      <c r="L1743" s="513">
        <v>0</v>
      </c>
    </row>
    <row r="1744" spans="2:12" ht="42" x14ac:dyDescent="0.3">
      <c r="B1744" s="352">
        <v>322325</v>
      </c>
      <c r="C1744" s="350" t="str">
        <f>_xlfn.XLOOKUP(B1744,PLANEAMIENTO!A:A,PLANEAMIENTO!C:C)</f>
        <v>CILINDRO DE LEVANTE DE BULLDOZER</v>
      </c>
      <c r="D1744" s="351" t="str">
        <f>_xlfn.XLOOKUP(B1744,PLANEAMIENTO!A:A,PLANEAMIENTO!D:D)</f>
        <v>D475</v>
      </c>
      <c r="E1744" s="352" t="s">
        <v>709</v>
      </c>
      <c r="F1744" s="352" t="s">
        <v>750</v>
      </c>
      <c r="G1744" s="352" t="s">
        <v>444</v>
      </c>
      <c r="H1744" s="352" t="s">
        <v>777</v>
      </c>
      <c r="I1744" s="352" t="s">
        <v>793</v>
      </c>
      <c r="J1744" s="352" t="s">
        <v>1014</v>
      </c>
      <c r="K1744" s="352" t="s">
        <v>1014</v>
      </c>
      <c r="L1744" s="513">
        <v>0</v>
      </c>
    </row>
    <row r="1745" spans="2:12" ht="42" x14ac:dyDescent="0.3">
      <c r="B1745" s="352">
        <v>325225</v>
      </c>
      <c r="C1745" s="350" t="str">
        <f>_xlfn.XLOOKUP(B1745,PLANEAMIENTO!A:A,PLANEAMIENTO!C:C)</f>
        <v>CILINDRO DE DIRECCION</v>
      </c>
      <c r="D1745" s="351" t="str">
        <f>_xlfn.XLOOKUP(B1745,PLANEAMIENTO!A:A,PLANEAMIENTO!D:D)</f>
        <v>930E-4SE</v>
      </c>
      <c r="E1745" s="352" t="s">
        <v>709</v>
      </c>
      <c r="F1745" s="352" t="s">
        <v>750</v>
      </c>
      <c r="G1745" s="352" t="s">
        <v>444</v>
      </c>
      <c r="H1745" s="352" t="s">
        <v>777</v>
      </c>
      <c r="I1745" s="352" t="s">
        <v>793</v>
      </c>
      <c r="J1745" s="352" t="s">
        <v>1014</v>
      </c>
      <c r="K1745" s="352" t="s">
        <v>1014</v>
      </c>
      <c r="L1745" s="513">
        <v>0</v>
      </c>
    </row>
    <row r="1746" spans="2:12" ht="42" x14ac:dyDescent="0.3">
      <c r="B1746" s="352">
        <v>328025</v>
      </c>
      <c r="C1746" s="350" t="str">
        <f>_xlfn.XLOOKUP(B1746,PLANEAMIENTO!A:A,PLANEAMIENTO!C:C)</f>
        <v xml:space="preserve">CILINDRO DE LEVANTE </v>
      </c>
      <c r="D1746" s="351" t="str">
        <f>_xlfn.XLOOKUP(B1746,PLANEAMIENTO!A:A,PLANEAMIENTO!D:D)</f>
        <v>980H</v>
      </c>
      <c r="E1746" s="352" t="s">
        <v>1026</v>
      </c>
      <c r="F1746" s="352" t="s">
        <v>750</v>
      </c>
      <c r="G1746" s="352" t="s">
        <v>444</v>
      </c>
      <c r="H1746" s="352" t="s">
        <v>777</v>
      </c>
      <c r="I1746" s="352" t="s">
        <v>793</v>
      </c>
      <c r="J1746" s="352" t="s">
        <v>1014</v>
      </c>
      <c r="K1746" s="352" t="s">
        <v>1014</v>
      </c>
      <c r="L1746" s="513">
        <v>0</v>
      </c>
    </row>
    <row r="1747" spans="2:12" ht="63" x14ac:dyDescent="0.3">
      <c r="B1747" s="352">
        <v>325228</v>
      </c>
      <c r="C1747" s="350" t="e">
        <f>_xlfn.XLOOKUP(B1747,PLANEAMIENTO!A:A,PLANEAMIENTO!C:C)</f>
        <v>#N/A</v>
      </c>
      <c r="D1747" s="351" t="e">
        <f>_xlfn.XLOOKUP(B1747,PLANEAMIENTO!A:A,PLANEAMIENTO!D:D)</f>
        <v>#N/A</v>
      </c>
      <c r="E1747" s="352" t="s">
        <v>425</v>
      </c>
      <c r="F1747" s="352" t="s">
        <v>750</v>
      </c>
      <c r="G1747" s="352" t="s">
        <v>426</v>
      </c>
      <c r="H1747" s="352" t="s">
        <v>777</v>
      </c>
      <c r="I1747" s="352" t="s">
        <v>796</v>
      </c>
      <c r="J1747" s="352" t="s">
        <v>1014</v>
      </c>
      <c r="K1747" s="352" t="s">
        <v>1014</v>
      </c>
      <c r="L1747" s="513">
        <v>0</v>
      </c>
    </row>
    <row r="1748" spans="2:12" ht="123" x14ac:dyDescent="0.4">
      <c r="B1748" s="509" t="s">
        <v>465</v>
      </c>
      <c r="C1748" s="366"/>
      <c r="D1748" s="335"/>
      <c r="E1748" s="509" t="s">
        <v>391</v>
      </c>
      <c r="F1748" s="509" t="s">
        <v>392</v>
      </c>
      <c r="G1748" s="509" t="s">
        <v>772</v>
      </c>
      <c r="H1748" s="509" t="s">
        <v>773</v>
      </c>
      <c r="I1748" s="509" t="s">
        <v>774</v>
      </c>
      <c r="J1748" s="509" t="s">
        <v>394</v>
      </c>
      <c r="K1748" s="509" t="s">
        <v>395</v>
      </c>
      <c r="L1748" s="509" t="s">
        <v>396</v>
      </c>
    </row>
    <row r="1749" spans="2:12" ht="84" x14ac:dyDescent="0.3">
      <c r="B1749" s="363">
        <v>0</v>
      </c>
      <c r="C1749" s="364" t="s">
        <v>12</v>
      </c>
      <c r="D1749" s="364" t="s">
        <v>13</v>
      </c>
      <c r="E1749" s="363" t="s">
        <v>422</v>
      </c>
      <c r="F1749" s="363" t="s">
        <v>423</v>
      </c>
      <c r="G1749" s="363" t="s">
        <v>1013</v>
      </c>
      <c r="H1749" s="363" t="s">
        <v>777</v>
      </c>
      <c r="I1749" s="363" t="s">
        <v>777</v>
      </c>
      <c r="J1749" s="363" t="s">
        <v>415</v>
      </c>
      <c r="K1749" s="363" t="s">
        <v>983</v>
      </c>
      <c r="L1749" s="512">
        <v>0.44</v>
      </c>
    </row>
    <row r="1750" spans="2:12" ht="63" x14ac:dyDescent="0.3">
      <c r="B1750" s="352">
        <v>327625</v>
      </c>
      <c r="C1750" s="350" t="str">
        <f>_xlfn.XLOOKUP(B1750,PLANEAMIENTO!A:A,PLANEAMIENTO!C:C)</f>
        <v>CILINDRO DE DIRECCION</v>
      </c>
      <c r="D1750" s="351">
        <f>_xlfn.XLOOKUP(B1750,PLANEAMIENTO!A:A,PLANEAMIENTO!D:D)</f>
        <v>24</v>
      </c>
      <c r="E1750" s="352" t="s">
        <v>527</v>
      </c>
      <c r="F1750" s="352" t="s">
        <v>423</v>
      </c>
      <c r="G1750" s="352" t="s">
        <v>435</v>
      </c>
      <c r="H1750" s="352" t="s">
        <v>777</v>
      </c>
      <c r="I1750" s="352" t="s">
        <v>786</v>
      </c>
      <c r="J1750" s="352" t="s">
        <v>1008</v>
      </c>
      <c r="K1750" s="352" t="s">
        <v>1014</v>
      </c>
      <c r="L1750" s="513">
        <v>0</v>
      </c>
    </row>
    <row r="1751" spans="2:12" ht="42" x14ac:dyDescent="0.3">
      <c r="B1751" s="352">
        <v>324525</v>
      </c>
      <c r="C1751" s="350" t="str">
        <f>_xlfn.XLOOKUP(B1751,PLANEAMIENTO!A:A,PLANEAMIENTO!C:C)</f>
        <v>CILINDRO DE DIRECCION</v>
      </c>
      <c r="D1751" s="351">
        <f>_xlfn.XLOOKUP(B1751,PLANEAMIENTO!A:A,PLANEAMIENTO!D:D)</f>
        <v>24</v>
      </c>
      <c r="E1751" s="352" t="s">
        <v>937</v>
      </c>
      <c r="F1751" s="352" t="s">
        <v>423</v>
      </c>
      <c r="G1751" s="352" t="s">
        <v>444</v>
      </c>
      <c r="H1751" s="352" t="s">
        <v>777</v>
      </c>
      <c r="I1751" s="352" t="s">
        <v>793</v>
      </c>
      <c r="J1751" s="352" t="s">
        <v>1014</v>
      </c>
      <c r="K1751" s="352" t="s">
        <v>1014</v>
      </c>
      <c r="L1751" s="513">
        <v>0</v>
      </c>
    </row>
    <row r="1752" spans="2:12" ht="63" x14ac:dyDescent="0.3">
      <c r="B1752" s="352">
        <v>327325</v>
      </c>
      <c r="C1752" s="350" t="str">
        <f>_xlfn.XLOOKUP(B1752,PLANEAMIENTO!A:A,PLANEAMIENTO!C:C)</f>
        <v>CILINDRO DE DIRECCION</v>
      </c>
      <c r="D1752" s="351">
        <f>_xlfn.XLOOKUP(B1752,PLANEAMIENTO!A:A,PLANEAMIENTO!D:D)</f>
        <v>24</v>
      </c>
      <c r="E1752" s="352" t="s">
        <v>1027</v>
      </c>
      <c r="F1752" s="352" t="s">
        <v>423</v>
      </c>
      <c r="G1752" s="352" t="s">
        <v>406</v>
      </c>
      <c r="H1752" s="352" t="s">
        <v>777</v>
      </c>
      <c r="I1752" s="352" t="s">
        <v>827</v>
      </c>
      <c r="J1752" s="352" t="s">
        <v>1014</v>
      </c>
      <c r="K1752" s="352" t="s">
        <v>1014</v>
      </c>
      <c r="L1752" s="513">
        <v>0</v>
      </c>
    </row>
    <row r="1753" spans="2:12" ht="63" x14ac:dyDescent="0.3">
      <c r="B1753" s="352">
        <v>325425</v>
      </c>
      <c r="C1753" s="350" t="str">
        <f>_xlfn.XLOOKUP(B1753,PLANEAMIENTO!A:A,PLANEAMIENTO!C:C)</f>
        <v>CILINDRO DE INCLINACION DE BULLDOZER</v>
      </c>
      <c r="D1753" s="351" t="str">
        <f>_xlfn.XLOOKUP(B1753,PLANEAMIENTO!A:A,PLANEAMIENTO!D:D)</f>
        <v>844H</v>
      </c>
      <c r="E1753" s="352" t="s">
        <v>425</v>
      </c>
      <c r="F1753" s="352" t="s">
        <v>423</v>
      </c>
      <c r="G1753" s="352" t="s">
        <v>894</v>
      </c>
      <c r="H1753" s="352" t="s">
        <v>777</v>
      </c>
      <c r="I1753" s="352" t="s">
        <v>807</v>
      </c>
      <c r="J1753" s="352" t="s">
        <v>1014</v>
      </c>
      <c r="K1753" s="352" t="s">
        <v>970</v>
      </c>
      <c r="L1753" s="513">
        <v>0</v>
      </c>
    </row>
    <row r="1754" spans="2:12" ht="123" x14ac:dyDescent="0.4">
      <c r="B1754" s="509" t="s">
        <v>465</v>
      </c>
      <c r="C1754" s="366"/>
      <c r="D1754" s="335"/>
      <c r="E1754" s="509" t="s">
        <v>391</v>
      </c>
      <c r="F1754" s="509" t="s">
        <v>392</v>
      </c>
      <c r="G1754" s="509" t="s">
        <v>772</v>
      </c>
      <c r="H1754" s="509" t="s">
        <v>773</v>
      </c>
      <c r="I1754" s="509" t="s">
        <v>774</v>
      </c>
      <c r="J1754" s="509" t="s">
        <v>394</v>
      </c>
      <c r="K1754" s="509" t="s">
        <v>395</v>
      </c>
      <c r="L1754" s="509" t="s">
        <v>396</v>
      </c>
    </row>
    <row r="1755" spans="2:12" ht="84" x14ac:dyDescent="0.3">
      <c r="B1755" s="363">
        <v>0</v>
      </c>
      <c r="C1755" s="364" t="s">
        <v>12</v>
      </c>
      <c r="D1755" s="364" t="s">
        <v>13</v>
      </c>
      <c r="E1755" s="363" t="s">
        <v>860</v>
      </c>
      <c r="F1755" s="363" t="s">
        <v>413</v>
      </c>
      <c r="G1755" s="363" t="s">
        <v>1028</v>
      </c>
      <c r="H1755" s="363" t="s">
        <v>777</v>
      </c>
      <c r="I1755" s="363" t="s">
        <v>801</v>
      </c>
      <c r="J1755" s="363" t="s">
        <v>783</v>
      </c>
      <c r="K1755" s="363" t="s">
        <v>970</v>
      </c>
      <c r="L1755" s="512">
        <v>0.76</v>
      </c>
    </row>
    <row r="1756" spans="2:12" ht="63" x14ac:dyDescent="0.3">
      <c r="B1756" s="352">
        <v>320925</v>
      </c>
      <c r="C1756" s="350" t="str">
        <f>_xlfn.XLOOKUP(B1756,PLANEAMIENTO!A:A,PLANEAMIENTO!C:C)</f>
        <v>CILINDRO DE STICK</v>
      </c>
      <c r="D1756" s="351" t="str">
        <f>_xlfn.XLOOKUP(B1756,PLANEAMIENTO!A:A,PLANEAMIENTO!D:D)</f>
        <v>PC2000</v>
      </c>
      <c r="E1756" s="352" t="s">
        <v>611</v>
      </c>
      <c r="F1756" s="352" t="s">
        <v>413</v>
      </c>
      <c r="G1756" s="352" t="s">
        <v>522</v>
      </c>
      <c r="H1756" s="352" t="s">
        <v>777</v>
      </c>
      <c r="I1756" s="352" t="s">
        <v>818</v>
      </c>
      <c r="J1756" s="352" t="s">
        <v>1014</v>
      </c>
      <c r="K1756" s="352" t="s">
        <v>1014</v>
      </c>
      <c r="L1756" s="513">
        <v>0</v>
      </c>
    </row>
    <row r="1757" spans="2:12" ht="63" x14ac:dyDescent="0.3">
      <c r="B1757" s="352">
        <v>324525</v>
      </c>
      <c r="C1757" s="350" t="str">
        <f>_xlfn.XLOOKUP(B1757,PLANEAMIENTO!A:A,PLANEAMIENTO!C:C)</f>
        <v>CILINDRO DE DIRECCION</v>
      </c>
      <c r="D1757" s="351">
        <f>_xlfn.XLOOKUP(B1757,PLANEAMIENTO!A:A,PLANEAMIENTO!D:D)</f>
        <v>24</v>
      </c>
      <c r="E1757" s="352" t="s">
        <v>611</v>
      </c>
      <c r="F1757" s="352" t="s">
        <v>413</v>
      </c>
      <c r="G1757" s="352" t="s">
        <v>426</v>
      </c>
      <c r="H1757" s="352" t="s">
        <v>777</v>
      </c>
      <c r="I1757" s="352" t="s">
        <v>796</v>
      </c>
      <c r="J1757" s="352" t="s">
        <v>1014</v>
      </c>
      <c r="K1757" s="352" t="s">
        <v>1014</v>
      </c>
      <c r="L1757" s="513">
        <v>0</v>
      </c>
    </row>
    <row r="1758" spans="2:12" ht="63" x14ac:dyDescent="0.3">
      <c r="B1758" s="352">
        <v>320025</v>
      </c>
      <c r="C1758" s="350" t="str">
        <f>_xlfn.XLOOKUP(B1758,PLANEAMIENTO!A:A,PLANEAMIENTO!C:C)</f>
        <v>CILINDRO DE SUSPENSION POSTERIOR</v>
      </c>
      <c r="D1758" s="351" t="str">
        <f>_xlfn.XLOOKUP(B1758,PLANEAMIENTO!A:A,PLANEAMIENTO!D:D)</f>
        <v>930E-4SE</v>
      </c>
      <c r="E1758" s="352" t="s">
        <v>488</v>
      </c>
      <c r="F1758" s="352" t="s">
        <v>413</v>
      </c>
      <c r="G1758" s="352" t="s">
        <v>407</v>
      </c>
      <c r="H1758" s="352" t="s">
        <v>777</v>
      </c>
      <c r="I1758" s="352" t="s">
        <v>856</v>
      </c>
      <c r="J1758" s="352" t="s">
        <v>1014</v>
      </c>
      <c r="K1758" s="352" t="s">
        <v>970</v>
      </c>
      <c r="L1758" s="513">
        <v>0</v>
      </c>
    </row>
    <row r="1759" spans="2:12" ht="123" x14ac:dyDescent="0.4">
      <c r="B1759" s="509" t="s">
        <v>465</v>
      </c>
      <c r="C1759" s="366"/>
      <c r="D1759" s="335"/>
      <c r="E1759" s="509" t="s">
        <v>391</v>
      </c>
      <c r="F1759" s="509" t="s">
        <v>392</v>
      </c>
      <c r="G1759" s="509" t="s">
        <v>772</v>
      </c>
      <c r="H1759" s="509" t="s">
        <v>773</v>
      </c>
      <c r="I1759" s="509" t="s">
        <v>774</v>
      </c>
      <c r="J1759" s="509" t="s">
        <v>394</v>
      </c>
      <c r="K1759" s="509" t="s">
        <v>395</v>
      </c>
      <c r="L1759" s="509" t="s">
        <v>396</v>
      </c>
    </row>
    <row r="1760" spans="2:12" ht="84" x14ac:dyDescent="0.3">
      <c r="B1760" s="363">
        <v>0</v>
      </c>
      <c r="C1760" s="364" t="s">
        <v>12</v>
      </c>
      <c r="D1760" s="364" t="s">
        <v>13</v>
      </c>
      <c r="E1760" s="363" t="s">
        <v>428</v>
      </c>
      <c r="F1760" s="363" t="s">
        <v>432</v>
      </c>
      <c r="G1760" s="363" t="s">
        <v>1029</v>
      </c>
      <c r="H1760" s="363" t="s">
        <v>777</v>
      </c>
      <c r="I1760" s="363" t="s">
        <v>777</v>
      </c>
      <c r="J1760" s="363" t="s">
        <v>641</v>
      </c>
      <c r="K1760" s="363" t="s">
        <v>1020</v>
      </c>
      <c r="L1760" s="512">
        <v>0.36</v>
      </c>
    </row>
    <row r="1761" spans="2:12" ht="63" x14ac:dyDescent="0.3">
      <c r="B1761" s="352">
        <v>318725</v>
      </c>
      <c r="C1761" s="350" t="str">
        <f>_xlfn.XLOOKUP(B1761,PLANEAMIENTO!A:A,PLANEAMIENTO!C:C)</f>
        <v>CILINDRO DE LEVANTE DE BULLDOZER</v>
      </c>
      <c r="D1761" s="351" t="str">
        <f>_xlfn.XLOOKUP(B1761,PLANEAMIENTO!A:A,PLANEAMIENTO!D:D)</f>
        <v>D11T</v>
      </c>
      <c r="E1761" s="352" t="s">
        <v>431</v>
      </c>
      <c r="F1761" s="352" t="s">
        <v>432</v>
      </c>
      <c r="G1761" s="352" t="s">
        <v>473</v>
      </c>
      <c r="H1761" s="352" t="s">
        <v>777</v>
      </c>
      <c r="I1761" s="352" t="s">
        <v>813</v>
      </c>
      <c r="J1761" s="352" t="s">
        <v>1008</v>
      </c>
      <c r="K1761" s="352" t="s">
        <v>1014</v>
      </c>
      <c r="L1761" s="513">
        <v>0</v>
      </c>
    </row>
    <row r="1762" spans="2:12" ht="63" x14ac:dyDescent="0.3">
      <c r="B1762" s="352">
        <v>320525</v>
      </c>
      <c r="C1762" s="350" t="str">
        <f>_xlfn.XLOOKUP(B1762,PLANEAMIENTO!A:A,PLANEAMIENTO!C:C)</f>
        <v>CILINDRO DE HERRAMIENTA DE GARFIO</v>
      </c>
      <c r="D1762" s="351" t="str">
        <f>_xlfn.XLOOKUP(B1762,PLANEAMIENTO!A:A,PLANEAMIENTO!D:D)</f>
        <v>834H</v>
      </c>
      <c r="E1762" s="352" t="s">
        <v>681</v>
      </c>
      <c r="F1762" s="352" t="s">
        <v>432</v>
      </c>
      <c r="G1762" s="352" t="s">
        <v>479</v>
      </c>
      <c r="H1762" s="352" t="s">
        <v>777</v>
      </c>
      <c r="I1762" s="352" t="s">
        <v>804</v>
      </c>
      <c r="J1762" s="352" t="s">
        <v>1014</v>
      </c>
      <c r="K1762" s="352" t="s">
        <v>1014</v>
      </c>
      <c r="L1762" s="513">
        <v>0</v>
      </c>
    </row>
    <row r="1763" spans="2:12" ht="63" x14ac:dyDescent="0.3">
      <c r="B1763" s="352">
        <v>323425</v>
      </c>
      <c r="C1763" s="350" t="str">
        <f>_xlfn.XLOOKUP(B1763,PLANEAMIENTO!A:A,PLANEAMIENTO!C:C)</f>
        <v>CILINDRO DE DIRECCION</v>
      </c>
      <c r="D1763" s="351" t="str">
        <f>_xlfn.XLOOKUP(B1763,PLANEAMIENTO!A:A,PLANEAMIENTO!D:D)</f>
        <v>830E</v>
      </c>
      <c r="E1763" s="352" t="s">
        <v>431</v>
      </c>
      <c r="F1763" s="352" t="s">
        <v>432</v>
      </c>
      <c r="G1763" s="352" t="s">
        <v>403</v>
      </c>
      <c r="H1763" s="352" t="s">
        <v>777</v>
      </c>
      <c r="I1763" s="352" t="s">
        <v>820</v>
      </c>
      <c r="J1763" s="352" t="s">
        <v>1014</v>
      </c>
      <c r="K1763" s="352" t="s">
        <v>970</v>
      </c>
      <c r="L1763" s="513">
        <v>0</v>
      </c>
    </row>
    <row r="1764" spans="2:12" ht="123" x14ac:dyDescent="0.4">
      <c r="B1764" s="509" t="s">
        <v>465</v>
      </c>
      <c r="C1764" s="366"/>
      <c r="D1764" s="335"/>
      <c r="E1764" s="509" t="s">
        <v>391</v>
      </c>
      <c r="F1764" s="509" t="s">
        <v>392</v>
      </c>
      <c r="G1764" s="509" t="s">
        <v>772</v>
      </c>
      <c r="H1764" s="509" t="s">
        <v>773</v>
      </c>
      <c r="I1764" s="509" t="s">
        <v>774</v>
      </c>
      <c r="J1764" s="509" t="s">
        <v>394</v>
      </c>
      <c r="K1764" s="509" t="s">
        <v>395</v>
      </c>
      <c r="L1764" s="509" t="s">
        <v>396</v>
      </c>
    </row>
    <row r="1765" spans="2:12" ht="42" x14ac:dyDescent="0.3">
      <c r="B1765" s="363">
        <v>0</v>
      </c>
      <c r="C1765" s="364" t="s">
        <v>12</v>
      </c>
      <c r="D1765" s="364" t="s">
        <v>13</v>
      </c>
      <c r="E1765" s="363" t="s">
        <v>814</v>
      </c>
      <c r="F1765" s="363" t="s">
        <v>815</v>
      </c>
      <c r="G1765" s="363" t="s">
        <v>458</v>
      </c>
      <c r="H1765" s="363" t="s">
        <v>777</v>
      </c>
      <c r="I1765" s="363" t="s">
        <v>807</v>
      </c>
      <c r="J1765" s="363" t="s">
        <v>783</v>
      </c>
      <c r="K1765" s="363" t="s">
        <v>799</v>
      </c>
      <c r="L1765" s="512">
        <v>0</v>
      </c>
    </row>
    <row r="1766" spans="2:12" ht="63" x14ac:dyDescent="0.3">
      <c r="B1766" s="352">
        <v>320025</v>
      </c>
      <c r="C1766" s="350" t="str">
        <f>_xlfn.XLOOKUP(B1766,PLANEAMIENTO!A:A,PLANEAMIENTO!C:C)</f>
        <v>CILINDRO DE SUSPENSION POSTERIOR</v>
      </c>
      <c r="D1766" s="351" t="str">
        <f>_xlfn.XLOOKUP(B1766,PLANEAMIENTO!A:A,PLANEAMIENTO!D:D)</f>
        <v>930E-4SE</v>
      </c>
      <c r="E1766" s="352" t="s">
        <v>907</v>
      </c>
      <c r="F1766" s="352" t="s">
        <v>817</v>
      </c>
      <c r="G1766" s="352" t="s">
        <v>407</v>
      </c>
      <c r="H1766" s="352" t="s">
        <v>777</v>
      </c>
      <c r="I1766" s="352" t="s">
        <v>856</v>
      </c>
      <c r="J1766" s="352" t="s">
        <v>1014</v>
      </c>
      <c r="K1766" s="352" t="s">
        <v>1014</v>
      </c>
      <c r="L1766" s="513">
        <v>0</v>
      </c>
    </row>
    <row r="1767" spans="2:12" ht="63" x14ac:dyDescent="0.3">
      <c r="B1767" s="352">
        <v>322625</v>
      </c>
      <c r="C1767" s="350" t="str">
        <f>_xlfn.XLOOKUP(B1767,PLANEAMIENTO!A:A,PLANEAMIENTO!C:C)</f>
        <v>CILINDRO DE SUSPENSION POSTERIOR</v>
      </c>
      <c r="D1767" s="351" t="str">
        <f>_xlfn.XLOOKUP(B1767,PLANEAMIENTO!A:A,PLANEAMIENTO!D:D)</f>
        <v>930E-4SE</v>
      </c>
      <c r="E1767" s="352" t="s">
        <v>907</v>
      </c>
      <c r="F1767" s="352" t="s">
        <v>817</v>
      </c>
      <c r="G1767" s="352" t="s">
        <v>407</v>
      </c>
      <c r="H1767" s="352" t="s">
        <v>777</v>
      </c>
      <c r="I1767" s="352" t="s">
        <v>856</v>
      </c>
      <c r="J1767" s="352" t="s">
        <v>1014</v>
      </c>
      <c r="K1767" s="352" t="s">
        <v>970</v>
      </c>
      <c r="L1767" s="513">
        <v>0</v>
      </c>
    </row>
    <row r="1768" spans="2:12" ht="123" x14ac:dyDescent="0.4">
      <c r="B1768" s="509" t="s">
        <v>465</v>
      </c>
      <c r="C1768" s="366"/>
      <c r="D1768" s="335"/>
      <c r="E1768" s="509" t="s">
        <v>391</v>
      </c>
      <c r="F1768" s="509" t="s">
        <v>392</v>
      </c>
      <c r="G1768" s="509" t="s">
        <v>772</v>
      </c>
      <c r="H1768" s="509" t="s">
        <v>773</v>
      </c>
      <c r="I1768" s="509" t="s">
        <v>774</v>
      </c>
      <c r="J1768" s="509" t="s">
        <v>394</v>
      </c>
      <c r="K1768" s="509" t="s">
        <v>395</v>
      </c>
      <c r="L1768" s="509" t="s">
        <v>396</v>
      </c>
    </row>
    <row r="1769" spans="2:12" ht="63" x14ac:dyDescent="0.3">
      <c r="B1769" s="363">
        <v>0</v>
      </c>
      <c r="C1769" s="364" t="s">
        <v>12</v>
      </c>
      <c r="D1769" s="364" t="s">
        <v>13</v>
      </c>
      <c r="E1769" s="363" t="s">
        <v>45</v>
      </c>
      <c r="F1769" s="370"/>
      <c r="G1769" s="363" t="s">
        <v>891</v>
      </c>
      <c r="H1769" s="363" t="s">
        <v>777</v>
      </c>
      <c r="I1769" s="363" t="s">
        <v>892</v>
      </c>
      <c r="J1769" s="363" t="s">
        <v>783</v>
      </c>
      <c r="K1769" s="363" t="s">
        <v>874</v>
      </c>
      <c r="L1769" s="512">
        <v>0</v>
      </c>
    </row>
    <row r="1770" spans="2:12" ht="63" x14ac:dyDescent="0.3">
      <c r="B1770" s="352">
        <v>317825</v>
      </c>
      <c r="C1770" s="350" t="str">
        <f>_xlfn.XLOOKUP(B1770,PLANEAMIENTO!A:A,PLANEAMIENTO!C:C)</f>
        <v>CILINDRO DE INCLINACION DE BULLDOZER</v>
      </c>
      <c r="D1770" s="351" t="str">
        <f>_xlfn.XLOOKUP(B1770,PLANEAMIENTO!A:A,PLANEAMIENTO!D:D)</f>
        <v>D475</v>
      </c>
      <c r="E1770" s="352" t="s">
        <v>1030</v>
      </c>
      <c r="F1770" s="352" t="s">
        <v>1003</v>
      </c>
      <c r="G1770" s="352" t="s">
        <v>894</v>
      </c>
      <c r="H1770" s="352" t="s">
        <v>777</v>
      </c>
      <c r="I1770" s="352" t="s">
        <v>807</v>
      </c>
      <c r="J1770" s="352" t="s">
        <v>1014</v>
      </c>
      <c r="K1770" s="352" t="s">
        <v>970</v>
      </c>
      <c r="L1770" s="513">
        <v>0</v>
      </c>
    </row>
    <row r="1771" spans="2:12" ht="63" x14ac:dyDescent="0.3">
      <c r="B1771" s="352">
        <v>316525</v>
      </c>
      <c r="C1771" s="350" t="str">
        <f>_xlfn.XLOOKUP(B1771,PLANEAMIENTO!A:A,PLANEAMIENTO!C:C)</f>
        <v>CILINDRO DE LEVANTE DE RIPPER</v>
      </c>
      <c r="D1771" s="351" t="str">
        <f>_xlfn.XLOOKUP(B1771,PLANEAMIENTO!A:A,PLANEAMIENTO!D:D)</f>
        <v>D11</v>
      </c>
      <c r="E1771" s="352" t="s">
        <v>731</v>
      </c>
      <c r="F1771" s="352" t="s">
        <v>1003</v>
      </c>
      <c r="G1771" s="352" t="s">
        <v>894</v>
      </c>
      <c r="H1771" s="352" t="s">
        <v>777</v>
      </c>
      <c r="I1771" s="352" t="s">
        <v>807</v>
      </c>
      <c r="J1771" s="352" t="s">
        <v>1014</v>
      </c>
      <c r="K1771" s="352" t="s">
        <v>970</v>
      </c>
      <c r="L1771" s="513">
        <v>0</v>
      </c>
    </row>
    <row r="1772" spans="2:12" ht="42" x14ac:dyDescent="0.4">
      <c r="B1772" s="387">
        <v>323225</v>
      </c>
      <c r="C1772" s="350" t="str">
        <f>_xlfn.XLOOKUP(B1772,PLANEAMIENTO!A:A,PLANEAMIENTO!C:C)</f>
        <v>ACUMULADOR DE DIRECCION</v>
      </c>
      <c r="D1772" s="351" t="str">
        <f>_xlfn.XLOOKUP(B1772,PLANEAMIENTO!A:A,PLANEAMIENTO!D:D)</f>
        <v>930E-4SE</v>
      </c>
      <c r="E1772" s="352" t="s">
        <v>731</v>
      </c>
      <c r="F1772" s="366" t="s">
        <v>1031</v>
      </c>
      <c r="G1772" s="335"/>
      <c r="H1772" s="307"/>
      <c r="I1772" s="307"/>
      <c r="J1772" s="307"/>
      <c r="K1772" s="307"/>
      <c r="L1772" s="307"/>
    </row>
    <row r="1773" spans="2:12" ht="42" x14ac:dyDescent="0.4">
      <c r="B1773" s="387">
        <v>322425</v>
      </c>
      <c r="C1773" s="350" t="str">
        <f>_xlfn.XLOOKUP(B1773,PLANEAMIENTO!A:A,PLANEAMIENTO!C:C)</f>
        <v>ACUMULADOR DE DIRECCION</v>
      </c>
      <c r="D1773" s="351" t="str">
        <f>_xlfn.XLOOKUP(B1773,PLANEAMIENTO!A:A,PLANEAMIENTO!D:D)</f>
        <v>930E-4SE</v>
      </c>
      <c r="E1773" s="352" t="s">
        <v>731</v>
      </c>
      <c r="F1773" s="366" t="s">
        <v>1031</v>
      </c>
      <c r="G1773" s="335"/>
      <c r="H1773" s="307"/>
      <c r="I1773" s="307"/>
      <c r="J1773" s="307"/>
      <c r="K1773" s="307"/>
      <c r="L1773" s="307"/>
    </row>
    <row r="1778" spans="2:12" ht="123" x14ac:dyDescent="0.4">
      <c r="B1778" s="509" t="s">
        <v>465</v>
      </c>
      <c r="C1778" s="366"/>
      <c r="D1778" s="335"/>
      <c r="E1778" s="509" t="s">
        <v>391</v>
      </c>
      <c r="F1778" s="509" t="s">
        <v>392</v>
      </c>
      <c r="G1778" s="509" t="s">
        <v>772</v>
      </c>
      <c r="H1778" s="509" t="s">
        <v>773</v>
      </c>
      <c r="I1778" s="509" t="s">
        <v>774</v>
      </c>
      <c r="J1778" s="509" t="s">
        <v>394</v>
      </c>
      <c r="K1778" s="509" t="s">
        <v>395</v>
      </c>
      <c r="L1778" s="509" t="s">
        <v>396</v>
      </c>
    </row>
    <row r="1779" spans="2:12" ht="84" x14ac:dyDescent="0.3">
      <c r="B1779" s="363">
        <v>0</v>
      </c>
      <c r="C1779" s="364" t="s">
        <v>12</v>
      </c>
      <c r="D1779" s="364" t="s">
        <v>13</v>
      </c>
      <c r="E1779" s="363" t="s">
        <v>397</v>
      </c>
      <c r="F1779" s="363" t="s">
        <v>398</v>
      </c>
      <c r="G1779" s="363" t="s">
        <v>1032</v>
      </c>
      <c r="H1779" s="363" t="s">
        <v>776</v>
      </c>
      <c r="I1779" s="363" t="s">
        <v>777</v>
      </c>
      <c r="J1779" s="363" t="s">
        <v>783</v>
      </c>
      <c r="K1779" s="363" t="s">
        <v>783</v>
      </c>
      <c r="L1779" s="512">
        <v>0.96</v>
      </c>
    </row>
    <row r="1780" spans="2:12" ht="63" x14ac:dyDescent="0.3">
      <c r="B1780" s="352">
        <v>321825</v>
      </c>
      <c r="C1780" s="350" t="str">
        <f>_xlfn.XLOOKUP(B1780,PLANEAMIENTO!A:A,PLANEAMIENTO!C:C)</f>
        <v>CILINDRO DE INCLINACION DE BULLDOZER</v>
      </c>
      <c r="D1780" s="351" t="str">
        <f>_xlfn.XLOOKUP(B1780,PLANEAMIENTO!A:A,PLANEAMIENTO!D:D)</f>
        <v>D475</v>
      </c>
      <c r="E1780" s="352" t="s">
        <v>934</v>
      </c>
      <c r="F1780" s="352" t="s">
        <v>398</v>
      </c>
      <c r="G1780" s="352" t="s">
        <v>479</v>
      </c>
      <c r="H1780" s="352" t="s">
        <v>777</v>
      </c>
      <c r="I1780" s="352" t="s">
        <v>804</v>
      </c>
      <c r="J1780" s="352" t="s">
        <v>970</v>
      </c>
      <c r="K1780" s="352" t="s">
        <v>970</v>
      </c>
      <c r="L1780" s="513">
        <v>0</v>
      </c>
    </row>
    <row r="1781" spans="2:12" ht="63" x14ac:dyDescent="0.3">
      <c r="B1781" s="352">
        <v>324225</v>
      </c>
      <c r="C1781" s="350" t="str">
        <f>_xlfn.XLOOKUP(B1781,PLANEAMIENTO!A:A,PLANEAMIENTO!C:C)</f>
        <v>CILINDRO DE INCLINACION DE BULLDOZER</v>
      </c>
      <c r="D1781" s="351" t="str">
        <f>_xlfn.XLOOKUP(B1781,PLANEAMIENTO!A:A,PLANEAMIENTO!D:D)</f>
        <v>D11T</v>
      </c>
      <c r="E1781" s="352" t="s">
        <v>934</v>
      </c>
      <c r="F1781" s="352" t="s">
        <v>398</v>
      </c>
      <c r="G1781" s="352" t="s">
        <v>479</v>
      </c>
      <c r="H1781" s="352" t="s">
        <v>777</v>
      </c>
      <c r="I1781" s="352" t="s">
        <v>804</v>
      </c>
      <c r="J1781" s="352" t="s">
        <v>970</v>
      </c>
      <c r="K1781" s="352" t="s">
        <v>970</v>
      </c>
      <c r="L1781" s="513">
        <v>0</v>
      </c>
    </row>
    <row r="1782" spans="2:12" ht="63" x14ac:dyDescent="0.3">
      <c r="B1782" s="352">
        <v>325325</v>
      </c>
      <c r="C1782" s="350" t="str">
        <f>_xlfn.XLOOKUP(B1782,PLANEAMIENTO!A:A,PLANEAMIENTO!C:C)</f>
        <v>CILINDRO DE INCLINACION DE BULLDOZER</v>
      </c>
      <c r="D1782" s="351" t="str">
        <f>_xlfn.XLOOKUP(B1782,PLANEAMIENTO!A:A,PLANEAMIENTO!D:D)</f>
        <v>D11T</v>
      </c>
      <c r="E1782" s="352" t="s">
        <v>934</v>
      </c>
      <c r="F1782" s="352" t="s">
        <v>398</v>
      </c>
      <c r="G1782" s="352" t="s">
        <v>479</v>
      </c>
      <c r="H1782" s="352" t="s">
        <v>777</v>
      </c>
      <c r="I1782" s="352" t="s">
        <v>804</v>
      </c>
      <c r="J1782" s="352" t="s">
        <v>970</v>
      </c>
      <c r="K1782" s="352" t="s">
        <v>970</v>
      </c>
      <c r="L1782" s="513">
        <v>0</v>
      </c>
    </row>
    <row r="1783" spans="2:12" ht="63" x14ac:dyDescent="0.3">
      <c r="B1783" s="352">
        <v>321825</v>
      </c>
      <c r="C1783" s="350" t="str">
        <f>_xlfn.XLOOKUP(B1783,PLANEAMIENTO!A:A,PLANEAMIENTO!C:C)</f>
        <v>CILINDRO DE INCLINACION DE BULLDOZER</v>
      </c>
      <c r="D1783" s="351" t="str">
        <f>_xlfn.XLOOKUP(B1783,PLANEAMIENTO!A:A,PLANEAMIENTO!D:D)</f>
        <v>D475</v>
      </c>
      <c r="E1783" s="352" t="s">
        <v>1033</v>
      </c>
      <c r="F1783" s="352" t="s">
        <v>398</v>
      </c>
      <c r="G1783" s="352" t="s">
        <v>435</v>
      </c>
      <c r="H1783" s="352" t="s">
        <v>777</v>
      </c>
      <c r="I1783" s="352" t="s">
        <v>786</v>
      </c>
      <c r="J1783" s="352" t="s">
        <v>970</v>
      </c>
      <c r="K1783" s="352" t="s">
        <v>983</v>
      </c>
      <c r="L1783" s="513">
        <v>0</v>
      </c>
    </row>
    <row r="1784" spans="2:12" ht="123" x14ac:dyDescent="0.4">
      <c r="B1784" s="509" t="s">
        <v>465</v>
      </c>
      <c r="C1784" s="366"/>
      <c r="D1784" s="335"/>
      <c r="E1784" s="509" t="s">
        <v>391</v>
      </c>
      <c r="F1784" s="509" t="s">
        <v>392</v>
      </c>
      <c r="G1784" s="509" t="s">
        <v>772</v>
      </c>
      <c r="H1784" s="509" t="s">
        <v>773</v>
      </c>
      <c r="I1784" s="509" t="s">
        <v>774</v>
      </c>
      <c r="J1784" s="509" t="s">
        <v>394</v>
      </c>
      <c r="K1784" s="509" t="s">
        <v>395</v>
      </c>
      <c r="L1784" s="509" t="s">
        <v>396</v>
      </c>
    </row>
    <row r="1785" spans="2:12" ht="84" x14ac:dyDescent="0.3">
      <c r="B1785" s="363">
        <v>0</v>
      </c>
      <c r="C1785" s="364" t="s">
        <v>12</v>
      </c>
      <c r="D1785" s="364" t="s">
        <v>13</v>
      </c>
      <c r="E1785" s="363" t="s">
        <v>412</v>
      </c>
      <c r="F1785" s="363" t="s">
        <v>413</v>
      </c>
      <c r="G1785" s="363" t="s">
        <v>1034</v>
      </c>
      <c r="H1785" s="363" t="s">
        <v>777</v>
      </c>
      <c r="I1785" s="363" t="s">
        <v>777</v>
      </c>
      <c r="J1785" s="363" t="s">
        <v>629</v>
      </c>
      <c r="K1785" s="363" t="s">
        <v>983</v>
      </c>
      <c r="L1785" s="512">
        <v>0.43</v>
      </c>
    </row>
    <row r="1786" spans="2:12" ht="63" x14ac:dyDescent="0.3">
      <c r="B1786" s="352">
        <v>325228</v>
      </c>
      <c r="C1786" s="350" t="e">
        <f>_xlfn.XLOOKUP(B1786,PLANEAMIENTO!A:A,PLANEAMIENTO!C:C)</f>
        <v>#N/A</v>
      </c>
      <c r="D1786" s="351" t="e">
        <f>_xlfn.XLOOKUP(B1786,PLANEAMIENTO!A:A,PLANEAMIENTO!D:D)</f>
        <v>#N/A</v>
      </c>
      <c r="E1786" s="352" t="s">
        <v>425</v>
      </c>
      <c r="F1786" s="352" t="s">
        <v>750</v>
      </c>
      <c r="G1786" s="352" t="s">
        <v>426</v>
      </c>
      <c r="H1786" s="352" t="s">
        <v>777</v>
      </c>
      <c r="I1786" s="352" t="s">
        <v>796</v>
      </c>
      <c r="J1786" s="352" t="s">
        <v>970</v>
      </c>
      <c r="K1786" s="352" t="s">
        <v>970</v>
      </c>
      <c r="L1786" s="513">
        <v>0</v>
      </c>
    </row>
    <row r="1787" spans="2:12" ht="63" x14ac:dyDescent="0.3">
      <c r="B1787" s="352">
        <v>325325</v>
      </c>
      <c r="C1787" s="350" t="str">
        <f>_xlfn.XLOOKUP(B1787,PLANEAMIENTO!A:A,PLANEAMIENTO!C:C)</f>
        <v>CILINDRO DE INCLINACION DE BULLDOZER</v>
      </c>
      <c r="D1787" s="351" t="str">
        <f>_xlfn.XLOOKUP(B1787,PLANEAMIENTO!A:A,PLANEAMIENTO!D:D)</f>
        <v>D11T</v>
      </c>
      <c r="E1787" s="352" t="s">
        <v>425</v>
      </c>
      <c r="F1787" s="352" t="s">
        <v>750</v>
      </c>
      <c r="G1787" s="352" t="s">
        <v>426</v>
      </c>
      <c r="H1787" s="352" t="s">
        <v>777</v>
      </c>
      <c r="I1787" s="352" t="s">
        <v>796</v>
      </c>
      <c r="J1787" s="352" t="s">
        <v>970</v>
      </c>
      <c r="K1787" s="352" t="s">
        <v>970</v>
      </c>
      <c r="L1787" s="513">
        <v>0</v>
      </c>
    </row>
    <row r="1788" spans="2:12" ht="63" x14ac:dyDescent="0.3">
      <c r="B1788" s="352">
        <v>325425</v>
      </c>
      <c r="C1788" s="350" t="str">
        <f>_xlfn.XLOOKUP(B1788,PLANEAMIENTO!A:A,PLANEAMIENTO!C:C)</f>
        <v>CILINDRO DE INCLINACION DE BULLDOZER</v>
      </c>
      <c r="D1788" s="351" t="str">
        <f>_xlfn.XLOOKUP(B1788,PLANEAMIENTO!A:A,PLANEAMIENTO!D:D)</f>
        <v>844H</v>
      </c>
      <c r="E1788" s="352" t="s">
        <v>425</v>
      </c>
      <c r="F1788" s="352" t="s">
        <v>750</v>
      </c>
      <c r="G1788" s="352" t="s">
        <v>426</v>
      </c>
      <c r="H1788" s="352" t="s">
        <v>777</v>
      </c>
      <c r="I1788" s="352" t="s">
        <v>796</v>
      </c>
      <c r="J1788" s="352" t="s">
        <v>970</v>
      </c>
      <c r="K1788" s="352" t="s">
        <v>970</v>
      </c>
      <c r="L1788" s="513">
        <v>0</v>
      </c>
    </row>
    <row r="1789" spans="2:12" ht="63" x14ac:dyDescent="0.3">
      <c r="B1789" s="352">
        <v>325225</v>
      </c>
      <c r="C1789" s="350" t="str">
        <f>_xlfn.XLOOKUP(B1789,PLANEAMIENTO!A:A,PLANEAMIENTO!C:C)</f>
        <v>CILINDRO DE DIRECCION</v>
      </c>
      <c r="D1789" s="351" t="str">
        <f>_xlfn.XLOOKUP(B1789,PLANEAMIENTO!A:A,PLANEAMIENTO!D:D)</f>
        <v>930E-4SE</v>
      </c>
      <c r="E1789" s="352" t="s">
        <v>477</v>
      </c>
      <c r="F1789" s="352" t="s">
        <v>750</v>
      </c>
      <c r="G1789" s="352" t="s">
        <v>468</v>
      </c>
      <c r="H1789" s="352" t="s">
        <v>777</v>
      </c>
      <c r="I1789" s="352" t="s">
        <v>883</v>
      </c>
      <c r="J1789" s="352" t="s">
        <v>970</v>
      </c>
      <c r="K1789" s="352" t="s">
        <v>983</v>
      </c>
      <c r="L1789" s="513">
        <v>0</v>
      </c>
    </row>
    <row r="1790" spans="2:12" ht="123" x14ac:dyDescent="0.4">
      <c r="B1790" s="509" t="s">
        <v>465</v>
      </c>
      <c r="C1790" s="366"/>
      <c r="D1790" s="335"/>
      <c r="E1790" s="509" t="s">
        <v>391</v>
      </c>
      <c r="F1790" s="509" t="s">
        <v>392</v>
      </c>
      <c r="G1790" s="509" t="s">
        <v>772</v>
      </c>
      <c r="H1790" s="509" t="s">
        <v>773</v>
      </c>
      <c r="I1790" s="509" t="s">
        <v>774</v>
      </c>
      <c r="J1790" s="509" t="s">
        <v>394</v>
      </c>
      <c r="K1790" s="509" t="s">
        <v>395</v>
      </c>
      <c r="L1790" s="509" t="s">
        <v>396</v>
      </c>
    </row>
    <row r="1791" spans="2:12" ht="84" x14ac:dyDescent="0.3">
      <c r="B1791" s="363">
        <v>0</v>
      </c>
      <c r="C1791" s="364" t="s">
        <v>12</v>
      </c>
      <c r="D1791" s="364" t="s">
        <v>13</v>
      </c>
      <c r="E1791" s="363" t="s">
        <v>422</v>
      </c>
      <c r="F1791" s="363" t="s">
        <v>423</v>
      </c>
      <c r="G1791" s="363" t="s">
        <v>1035</v>
      </c>
      <c r="H1791" s="363" t="s">
        <v>777</v>
      </c>
      <c r="I1791" s="363" t="s">
        <v>777</v>
      </c>
      <c r="J1791" s="363" t="s">
        <v>415</v>
      </c>
      <c r="K1791" s="363" t="s">
        <v>1020</v>
      </c>
      <c r="L1791" s="512">
        <v>0.44</v>
      </c>
    </row>
    <row r="1792" spans="2:12" ht="63" x14ac:dyDescent="0.3">
      <c r="B1792" s="352">
        <v>327425</v>
      </c>
      <c r="C1792" s="350" t="str">
        <f>_xlfn.XLOOKUP(B1792,PLANEAMIENTO!A:A,PLANEAMIENTO!C:C)</f>
        <v>CILINDRO DE DIRECCION</v>
      </c>
      <c r="D1792" s="351">
        <f>_xlfn.XLOOKUP(B1792,PLANEAMIENTO!A:A,PLANEAMIENTO!D:D)</f>
        <v>24</v>
      </c>
      <c r="E1792" s="352" t="s">
        <v>1036</v>
      </c>
      <c r="F1792" s="352" t="s">
        <v>423</v>
      </c>
      <c r="G1792" s="352" t="s">
        <v>479</v>
      </c>
      <c r="H1792" s="352" t="s">
        <v>777</v>
      </c>
      <c r="I1792" s="352" t="s">
        <v>804</v>
      </c>
      <c r="J1792" s="352" t="s">
        <v>970</v>
      </c>
      <c r="K1792" s="352" t="s">
        <v>970</v>
      </c>
      <c r="L1792" s="513">
        <v>0</v>
      </c>
    </row>
    <row r="1793" spans="2:12" ht="63" x14ac:dyDescent="0.3">
      <c r="B1793" s="352">
        <v>327425</v>
      </c>
      <c r="C1793" s="350" t="str">
        <f>_xlfn.XLOOKUP(B1793,PLANEAMIENTO!A:A,PLANEAMIENTO!C:C)</f>
        <v>CILINDRO DE DIRECCION</v>
      </c>
      <c r="D1793" s="351">
        <f>_xlfn.XLOOKUP(B1793,PLANEAMIENTO!A:A,PLANEAMIENTO!D:D)</f>
        <v>24</v>
      </c>
      <c r="E1793" s="352" t="s">
        <v>1037</v>
      </c>
      <c r="F1793" s="352" t="s">
        <v>423</v>
      </c>
      <c r="G1793" s="352" t="s">
        <v>426</v>
      </c>
      <c r="H1793" s="352" t="s">
        <v>777</v>
      </c>
      <c r="I1793" s="352" t="s">
        <v>796</v>
      </c>
      <c r="J1793" s="352" t="s">
        <v>970</v>
      </c>
      <c r="K1793" s="352" t="s">
        <v>970</v>
      </c>
      <c r="L1793" s="513">
        <v>0</v>
      </c>
    </row>
    <row r="1794" spans="2:12" ht="63" x14ac:dyDescent="0.3">
      <c r="B1794" s="352">
        <v>327425</v>
      </c>
      <c r="C1794" s="350" t="str">
        <f>_xlfn.XLOOKUP(B1794,PLANEAMIENTO!A:A,PLANEAMIENTO!C:C)</f>
        <v>CILINDRO DE DIRECCION</v>
      </c>
      <c r="D1794" s="351">
        <f>_xlfn.XLOOKUP(B1794,PLANEAMIENTO!A:A,PLANEAMIENTO!D:D)</f>
        <v>24</v>
      </c>
      <c r="E1794" s="352" t="s">
        <v>1038</v>
      </c>
      <c r="F1794" s="352" t="s">
        <v>423</v>
      </c>
      <c r="G1794" s="352" t="s">
        <v>473</v>
      </c>
      <c r="H1794" s="352" t="s">
        <v>777</v>
      </c>
      <c r="I1794" s="352" t="s">
        <v>813</v>
      </c>
      <c r="J1794" s="352" t="s">
        <v>970</v>
      </c>
      <c r="K1794" s="352" t="s">
        <v>983</v>
      </c>
      <c r="L1794" s="513">
        <v>0</v>
      </c>
    </row>
    <row r="1795" spans="2:12" ht="123" x14ac:dyDescent="0.4">
      <c r="B1795" s="509" t="s">
        <v>465</v>
      </c>
      <c r="C1795" s="366"/>
      <c r="D1795" s="335"/>
      <c r="E1795" s="509" t="s">
        <v>391</v>
      </c>
      <c r="F1795" s="509" t="s">
        <v>392</v>
      </c>
      <c r="G1795" s="509" t="s">
        <v>772</v>
      </c>
      <c r="H1795" s="509" t="s">
        <v>773</v>
      </c>
      <c r="I1795" s="509" t="s">
        <v>774</v>
      </c>
      <c r="J1795" s="509" t="s">
        <v>394</v>
      </c>
      <c r="K1795" s="509" t="s">
        <v>395</v>
      </c>
      <c r="L1795" s="509" t="s">
        <v>396</v>
      </c>
    </row>
    <row r="1796" spans="2:12" ht="84" x14ac:dyDescent="0.3">
      <c r="B1796" s="363">
        <v>0</v>
      </c>
      <c r="C1796" s="364" t="s">
        <v>12</v>
      </c>
      <c r="D1796" s="364" t="s">
        <v>13</v>
      </c>
      <c r="E1796" s="363" t="s">
        <v>860</v>
      </c>
      <c r="F1796" s="363" t="s">
        <v>413</v>
      </c>
      <c r="G1796" s="363" t="s">
        <v>1039</v>
      </c>
      <c r="H1796" s="363" t="s">
        <v>777</v>
      </c>
      <c r="I1796" s="363" t="s">
        <v>801</v>
      </c>
      <c r="J1796" s="363" t="s">
        <v>783</v>
      </c>
      <c r="K1796" s="363" t="s">
        <v>983</v>
      </c>
      <c r="L1796" s="512">
        <v>0.75</v>
      </c>
    </row>
    <row r="1797" spans="2:12" ht="63" x14ac:dyDescent="0.3">
      <c r="B1797" s="352">
        <v>324525</v>
      </c>
      <c r="C1797" s="350" t="str">
        <f>_xlfn.XLOOKUP(B1797,PLANEAMIENTO!A:A,PLANEAMIENTO!C:C)</f>
        <v>CILINDRO DE DIRECCION</v>
      </c>
      <c r="D1797" s="351">
        <f>_xlfn.XLOOKUP(B1797,PLANEAMIENTO!A:A,PLANEAMIENTO!D:D)</f>
        <v>24</v>
      </c>
      <c r="E1797" s="352" t="s">
        <v>611</v>
      </c>
      <c r="F1797" s="352" t="s">
        <v>413</v>
      </c>
      <c r="G1797" s="352" t="s">
        <v>426</v>
      </c>
      <c r="H1797" s="352" t="s">
        <v>777</v>
      </c>
      <c r="I1797" s="352" t="s">
        <v>796</v>
      </c>
      <c r="J1797" s="352" t="s">
        <v>1014</v>
      </c>
      <c r="K1797" s="352" t="s">
        <v>970</v>
      </c>
      <c r="L1797" s="513">
        <v>0.2</v>
      </c>
    </row>
    <row r="1798" spans="2:12" ht="63" x14ac:dyDescent="0.3">
      <c r="B1798" s="352">
        <v>320025</v>
      </c>
      <c r="C1798" s="350" t="str">
        <f>_xlfn.XLOOKUP(B1798,PLANEAMIENTO!A:A,PLANEAMIENTO!C:C)</f>
        <v>CILINDRO DE SUSPENSION POSTERIOR</v>
      </c>
      <c r="D1798" s="351" t="str">
        <f>_xlfn.XLOOKUP(B1798,PLANEAMIENTO!A:A,PLANEAMIENTO!D:D)</f>
        <v>930E-4SE</v>
      </c>
      <c r="E1798" s="352" t="s">
        <v>488</v>
      </c>
      <c r="F1798" s="352" t="s">
        <v>413</v>
      </c>
      <c r="G1798" s="352" t="s">
        <v>435</v>
      </c>
      <c r="H1798" s="352" t="s">
        <v>777</v>
      </c>
      <c r="I1798" s="352" t="s">
        <v>786</v>
      </c>
      <c r="J1798" s="352" t="s">
        <v>970</v>
      </c>
      <c r="K1798" s="352" t="s">
        <v>970</v>
      </c>
      <c r="L1798" s="513">
        <v>0</v>
      </c>
    </row>
    <row r="1799" spans="2:12" ht="63" x14ac:dyDescent="0.3">
      <c r="B1799" s="352">
        <v>322625</v>
      </c>
      <c r="C1799" s="350" t="str">
        <f>_xlfn.XLOOKUP(B1799,PLANEAMIENTO!A:A,PLANEAMIENTO!C:C)</f>
        <v>CILINDRO DE SUSPENSION POSTERIOR</v>
      </c>
      <c r="D1799" s="351" t="str">
        <f>_xlfn.XLOOKUP(B1799,PLANEAMIENTO!A:A,PLANEAMIENTO!D:D)</f>
        <v>930E-4SE</v>
      </c>
      <c r="E1799" s="352" t="s">
        <v>488</v>
      </c>
      <c r="F1799" s="352" t="s">
        <v>413</v>
      </c>
      <c r="G1799" s="352" t="s">
        <v>435</v>
      </c>
      <c r="H1799" s="352" t="s">
        <v>777</v>
      </c>
      <c r="I1799" s="352" t="s">
        <v>786</v>
      </c>
      <c r="J1799" s="352" t="s">
        <v>970</v>
      </c>
      <c r="K1799" s="352" t="s">
        <v>983</v>
      </c>
      <c r="L1799" s="513">
        <v>0</v>
      </c>
    </row>
    <row r="1800" spans="2:12" ht="123" x14ac:dyDescent="0.4">
      <c r="B1800" s="509" t="s">
        <v>465</v>
      </c>
      <c r="C1800" s="366"/>
      <c r="D1800" s="335"/>
      <c r="E1800" s="509" t="s">
        <v>391</v>
      </c>
      <c r="F1800" s="509" t="s">
        <v>392</v>
      </c>
      <c r="G1800" s="509" t="s">
        <v>772</v>
      </c>
      <c r="H1800" s="509" t="s">
        <v>773</v>
      </c>
      <c r="I1800" s="509" t="s">
        <v>774</v>
      </c>
      <c r="J1800" s="509" t="s">
        <v>394</v>
      </c>
      <c r="K1800" s="509" t="s">
        <v>395</v>
      </c>
      <c r="L1800" s="509" t="s">
        <v>396</v>
      </c>
    </row>
    <row r="1801" spans="2:12" ht="84" x14ac:dyDescent="0.3">
      <c r="B1801" s="363">
        <v>0</v>
      </c>
      <c r="C1801" s="364" t="s">
        <v>12</v>
      </c>
      <c r="D1801" s="364" t="s">
        <v>13</v>
      </c>
      <c r="E1801" s="363" t="s">
        <v>428</v>
      </c>
      <c r="F1801" s="363" t="s">
        <v>432</v>
      </c>
      <c r="G1801" s="363" t="s">
        <v>1040</v>
      </c>
      <c r="H1801" s="363" t="s">
        <v>777</v>
      </c>
      <c r="I1801" s="363" t="s">
        <v>777</v>
      </c>
      <c r="J1801" s="363" t="s">
        <v>641</v>
      </c>
      <c r="K1801" s="363" t="s">
        <v>1041</v>
      </c>
      <c r="L1801" s="512">
        <v>0.36</v>
      </c>
    </row>
    <row r="1802" spans="2:12" ht="63" x14ac:dyDescent="0.3">
      <c r="B1802" s="352">
        <v>320025</v>
      </c>
      <c r="C1802" s="350" t="str">
        <f>_xlfn.XLOOKUP(B1802,PLANEAMIENTO!A:A,PLANEAMIENTO!C:C)</f>
        <v>CILINDRO DE SUSPENSION POSTERIOR</v>
      </c>
      <c r="D1802" s="351" t="str">
        <f>_xlfn.XLOOKUP(B1802,PLANEAMIENTO!A:A,PLANEAMIENTO!D:D)</f>
        <v>930E-4SE</v>
      </c>
      <c r="E1802" s="352" t="s">
        <v>1042</v>
      </c>
      <c r="F1802" s="352" t="s">
        <v>432</v>
      </c>
      <c r="G1802" s="352">
        <v>2</v>
      </c>
      <c r="H1802" s="352" t="s">
        <v>777</v>
      </c>
      <c r="I1802" s="352" t="s">
        <v>813</v>
      </c>
      <c r="J1802" s="352" t="s">
        <v>1008</v>
      </c>
      <c r="K1802" s="352" t="s">
        <v>970</v>
      </c>
      <c r="L1802" s="513">
        <v>0.4</v>
      </c>
    </row>
    <row r="1803" spans="2:12" ht="63" x14ac:dyDescent="0.3">
      <c r="B1803" s="352">
        <v>317825</v>
      </c>
      <c r="C1803" s="350" t="str">
        <f>_xlfn.XLOOKUP(B1803,PLANEAMIENTO!A:A,PLANEAMIENTO!C:C)</f>
        <v>CILINDRO DE INCLINACION DE BULLDOZER</v>
      </c>
      <c r="D1803" s="351" t="str">
        <f>_xlfn.XLOOKUP(B1803,PLANEAMIENTO!A:A,PLANEAMIENTO!D:D)</f>
        <v>D475</v>
      </c>
      <c r="E1803" s="352" t="s">
        <v>1043</v>
      </c>
      <c r="F1803" s="352" t="s">
        <v>432</v>
      </c>
      <c r="G1803" s="352" t="s">
        <v>407</v>
      </c>
      <c r="H1803" s="352" t="s">
        <v>777</v>
      </c>
      <c r="I1803" s="352" t="s">
        <v>856</v>
      </c>
      <c r="J1803" s="352" t="s">
        <v>970</v>
      </c>
      <c r="K1803" s="352" t="s">
        <v>970</v>
      </c>
      <c r="L1803" s="513">
        <v>0</v>
      </c>
    </row>
    <row r="1804" spans="2:12" ht="63" x14ac:dyDescent="0.3">
      <c r="B1804" s="352">
        <v>320425</v>
      </c>
      <c r="C1804" s="350" t="str">
        <f>_xlfn.XLOOKUP(B1804,PLANEAMIENTO!A:A,PLANEAMIENTO!C:C)</f>
        <v>CILINDRO DE LEVANTE DE BULLDOZER</v>
      </c>
      <c r="D1804" s="351" t="str">
        <f>_xlfn.XLOOKUP(B1804,PLANEAMIENTO!A:A,PLANEAMIENTO!D:D)</f>
        <v>844H</v>
      </c>
      <c r="E1804" s="352" t="s">
        <v>494</v>
      </c>
      <c r="F1804" s="352" t="s">
        <v>432</v>
      </c>
      <c r="G1804" s="352" t="s">
        <v>406</v>
      </c>
      <c r="H1804" s="352" t="s">
        <v>777</v>
      </c>
      <c r="I1804" s="352" t="s">
        <v>827</v>
      </c>
      <c r="J1804" s="352" t="s">
        <v>970</v>
      </c>
      <c r="K1804" s="352" t="s">
        <v>970</v>
      </c>
      <c r="L1804" s="513">
        <v>0</v>
      </c>
    </row>
    <row r="1805" spans="2:12" ht="123" x14ac:dyDescent="0.4">
      <c r="B1805" s="509" t="s">
        <v>465</v>
      </c>
      <c r="C1805" s="366"/>
      <c r="D1805" s="335"/>
      <c r="E1805" s="509" t="s">
        <v>391</v>
      </c>
      <c r="F1805" s="509" t="s">
        <v>392</v>
      </c>
      <c r="G1805" s="509" t="s">
        <v>772</v>
      </c>
      <c r="H1805" s="509" t="s">
        <v>773</v>
      </c>
      <c r="I1805" s="509" t="s">
        <v>774</v>
      </c>
      <c r="J1805" s="509" t="s">
        <v>394</v>
      </c>
      <c r="K1805" s="509" t="s">
        <v>395</v>
      </c>
      <c r="L1805" s="509" t="s">
        <v>396</v>
      </c>
    </row>
    <row r="1806" spans="2:12" ht="42" x14ac:dyDescent="0.3">
      <c r="B1806" s="363">
        <v>0</v>
      </c>
      <c r="C1806" s="364" t="s">
        <v>12</v>
      </c>
      <c r="D1806" s="364" t="s">
        <v>13</v>
      </c>
      <c r="E1806" s="363" t="s">
        <v>814</v>
      </c>
      <c r="F1806" s="363" t="s">
        <v>815</v>
      </c>
      <c r="G1806" s="363" t="s">
        <v>458</v>
      </c>
      <c r="H1806" s="363" t="s">
        <v>777</v>
      </c>
      <c r="I1806" s="363" t="s">
        <v>807</v>
      </c>
      <c r="J1806" s="363" t="s">
        <v>783</v>
      </c>
      <c r="K1806" s="363" t="s">
        <v>799</v>
      </c>
      <c r="L1806" s="512">
        <v>0</v>
      </c>
    </row>
    <row r="1807" spans="2:12" ht="63" x14ac:dyDescent="0.3">
      <c r="B1807" s="352">
        <v>322625</v>
      </c>
      <c r="C1807" s="350" t="str">
        <f>_xlfn.XLOOKUP(B1807,PLANEAMIENTO!A:A,PLANEAMIENTO!C:C)</f>
        <v>CILINDRO DE SUSPENSION POSTERIOR</v>
      </c>
      <c r="D1807" s="351" t="str">
        <f>_xlfn.XLOOKUP(B1807,PLANEAMIENTO!A:A,PLANEAMIENTO!D:D)</f>
        <v>930E-4SE</v>
      </c>
      <c r="E1807" s="352" t="s">
        <v>1042</v>
      </c>
      <c r="F1807" s="352" t="s">
        <v>817</v>
      </c>
      <c r="G1807" s="352">
        <v>2</v>
      </c>
      <c r="H1807" s="352" t="s">
        <v>777</v>
      </c>
      <c r="I1807" s="352" t="s">
        <v>813</v>
      </c>
      <c r="J1807" s="352" t="s">
        <v>1008</v>
      </c>
      <c r="K1807" s="352" t="s">
        <v>970</v>
      </c>
      <c r="L1807" s="513">
        <v>0.4</v>
      </c>
    </row>
    <row r="1808" spans="2:12" ht="63" x14ac:dyDescent="0.3">
      <c r="B1808" s="352">
        <v>319425</v>
      </c>
      <c r="C1808" s="350" t="str">
        <f>_xlfn.XLOOKUP(B1808,PLANEAMIENTO!A:A,PLANEAMIENTO!C:C)</f>
        <v>CILINDRO DE LEVANTE DE TOLVA</v>
      </c>
      <c r="D1808" s="351" t="str">
        <f>_xlfn.XLOOKUP(B1808,PLANEAMIENTO!A:A,PLANEAMIENTO!D:D)</f>
        <v>797F</v>
      </c>
      <c r="E1808" s="352" t="s">
        <v>907</v>
      </c>
      <c r="F1808" s="352" t="s">
        <v>817</v>
      </c>
      <c r="G1808" s="352" t="s">
        <v>403</v>
      </c>
      <c r="H1808" s="352" t="s">
        <v>777</v>
      </c>
      <c r="I1808" s="352" t="s">
        <v>820</v>
      </c>
      <c r="J1808" s="352" t="s">
        <v>970</v>
      </c>
      <c r="K1808" s="352" t="s">
        <v>970</v>
      </c>
      <c r="L1808" s="513">
        <v>0</v>
      </c>
    </row>
    <row r="1809" spans="2:12" ht="63" x14ac:dyDescent="0.3">
      <c r="B1809" s="352">
        <v>319725</v>
      </c>
      <c r="C1809" s="350" t="str">
        <f>_xlfn.XLOOKUP(B1809,PLANEAMIENTO!A:A,PLANEAMIENTO!C:C)</f>
        <v>CILINDRO DE DIRECCION</v>
      </c>
      <c r="D1809" s="351" t="str">
        <f>_xlfn.XLOOKUP(B1809,PLANEAMIENTO!A:A,PLANEAMIENTO!D:D)</f>
        <v>844H</v>
      </c>
      <c r="E1809" s="352" t="s">
        <v>907</v>
      </c>
      <c r="F1809" s="352" t="s">
        <v>817</v>
      </c>
      <c r="G1809" s="352" t="s">
        <v>426</v>
      </c>
      <c r="H1809" s="352" t="s">
        <v>777</v>
      </c>
      <c r="I1809" s="352" t="s">
        <v>796</v>
      </c>
      <c r="J1809" s="352" t="s">
        <v>970</v>
      </c>
      <c r="K1809" s="352" t="s">
        <v>970</v>
      </c>
      <c r="L1809" s="513">
        <v>0</v>
      </c>
    </row>
    <row r="1810" spans="2:12" ht="123" x14ac:dyDescent="0.4">
      <c r="B1810" s="509" t="s">
        <v>465</v>
      </c>
      <c r="C1810" s="366"/>
      <c r="D1810" s="335"/>
      <c r="E1810" s="509" t="s">
        <v>391</v>
      </c>
      <c r="F1810" s="509" t="s">
        <v>392</v>
      </c>
      <c r="G1810" s="509" t="s">
        <v>772</v>
      </c>
      <c r="H1810" s="509" t="s">
        <v>773</v>
      </c>
      <c r="I1810" s="509" t="s">
        <v>774</v>
      </c>
      <c r="J1810" s="509" t="s">
        <v>394</v>
      </c>
      <c r="K1810" s="509" t="s">
        <v>395</v>
      </c>
      <c r="L1810" s="509" t="s">
        <v>396</v>
      </c>
    </row>
    <row r="1811" spans="2:12" ht="63" x14ac:dyDescent="0.3">
      <c r="B1811" s="363">
        <v>0</v>
      </c>
      <c r="C1811" s="364" t="s">
        <v>12</v>
      </c>
      <c r="D1811" s="364" t="s">
        <v>13</v>
      </c>
      <c r="E1811" s="363" t="s">
        <v>45</v>
      </c>
      <c r="F1811" s="370"/>
      <c r="G1811" s="363" t="s">
        <v>891</v>
      </c>
      <c r="H1811" s="363" t="s">
        <v>777</v>
      </c>
      <c r="I1811" s="363" t="s">
        <v>892</v>
      </c>
      <c r="J1811" s="363" t="s">
        <v>783</v>
      </c>
      <c r="K1811" s="363" t="s">
        <v>874</v>
      </c>
      <c r="L1811" s="512">
        <v>0</v>
      </c>
    </row>
    <row r="1812" spans="2:12" ht="63" x14ac:dyDescent="0.3">
      <c r="B1812" s="352">
        <v>316525</v>
      </c>
      <c r="C1812" s="350" t="str">
        <f>_xlfn.XLOOKUP(B1812,PLANEAMIENTO!A:A,PLANEAMIENTO!C:C)</f>
        <v>CILINDRO DE LEVANTE DE RIPPER</v>
      </c>
      <c r="D1812" s="351" t="str">
        <f>_xlfn.XLOOKUP(B1812,PLANEAMIENTO!A:A,PLANEAMIENTO!D:D)</f>
        <v>D11</v>
      </c>
      <c r="E1812" s="352" t="s">
        <v>731</v>
      </c>
      <c r="F1812" s="352" t="s">
        <v>1003</v>
      </c>
      <c r="G1812" s="352" t="s">
        <v>894</v>
      </c>
      <c r="H1812" s="352" t="s">
        <v>777</v>
      </c>
      <c r="I1812" s="352" t="s">
        <v>807</v>
      </c>
      <c r="J1812" s="352" t="s">
        <v>970</v>
      </c>
      <c r="K1812" s="352" t="s">
        <v>983</v>
      </c>
      <c r="L1812" s="513">
        <v>0</v>
      </c>
    </row>
    <row r="1813" spans="2:12" ht="63" x14ac:dyDescent="0.3">
      <c r="B1813" s="352">
        <v>324525</v>
      </c>
      <c r="C1813" s="350" t="str">
        <f>_xlfn.XLOOKUP(B1813,PLANEAMIENTO!A:A,PLANEAMIENTO!C:C)</f>
        <v>CILINDRO DE DIRECCION</v>
      </c>
      <c r="D1813" s="351">
        <f>_xlfn.XLOOKUP(B1813,PLANEAMIENTO!A:A,PLANEAMIENTO!D:D)</f>
        <v>24</v>
      </c>
      <c r="E1813" s="352" t="s">
        <v>731</v>
      </c>
      <c r="F1813" s="352" t="s">
        <v>1003</v>
      </c>
      <c r="G1813" s="352" t="s">
        <v>894</v>
      </c>
      <c r="H1813" s="352" t="s">
        <v>777</v>
      </c>
      <c r="I1813" s="352" t="s">
        <v>807</v>
      </c>
      <c r="J1813" s="352" t="s">
        <v>970</v>
      </c>
      <c r="K1813" s="352" t="s">
        <v>983</v>
      </c>
      <c r="L1813" s="513">
        <v>0</v>
      </c>
    </row>
    <row r="1814" spans="2:12" ht="63" x14ac:dyDescent="0.3">
      <c r="B1814" s="352">
        <v>322525</v>
      </c>
      <c r="C1814" s="350" t="str">
        <f>_xlfn.XLOOKUP(B1814,PLANEAMIENTO!A:A,PLANEAMIENTO!C:C)</f>
        <v>CILINDRO DE SUSPENSION POSTERIOR</v>
      </c>
      <c r="D1814" s="351" t="str">
        <f>_xlfn.XLOOKUP(B1814,PLANEAMIENTO!A:A,PLANEAMIENTO!D:D)</f>
        <v>930E-4SE</v>
      </c>
      <c r="E1814" s="352" t="s">
        <v>1044</v>
      </c>
      <c r="F1814" s="352" t="s">
        <v>1031</v>
      </c>
      <c r="G1814" s="352" t="s">
        <v>894</v>
      </c>
      <c r="H1814" s="352" t="s">
        <v>777</v>
      </c>
      <c r="I1814" s="352" t="s">
        <v>807</v>
      </c>
      <c r="J1814" s="352" t="s">
        <v>970</v>
      </c>
      <c r="K1814" s="352" t="s">
        <v>983</v>
      </c>
      <c r="L1814" s="513">
        <v>0</v>
      </c>
    </row>
    <row r="1818" spans="2:12" ht="123" x14ac:dyDescent="0.4">
      <c r="B1818" s="509" t="s">
        <v>465</v>
      </c>
      <c r="C1818" s="366"/>
      <c r="D1818" s="335"/>
      <c r="E1818" s="509" t="s">
        <v>391</v>
      </c>
      <c r="F1818" s="509" t="s">
        <v>392</v>
      </c>
      <c r="G1818" s="509" t="s">
        <v>772</v>
      </c>
      <c r="H1818" s="509" t="s">
        <v>773</v>
      </c>
      <c r="I1818" s="509" t="s">
        <v>774</v>
      </c>
      <c r="J1818" s="509" t="s">
        <v>394</v>
      </c>
      <c r="K1818" s="509" t="s">
        <v>395</v>
      </c>
      <c r="L1818" s="168" t="s">
        <v>396</v>
      </c>
    </row>
    <row r="1819" spans="2:12" ht="84" x14ac:dyDescent="0.3">
      <c r="B1819" s="363">
        <v>0</v>
      </c>
      <c r="C1819" s="364" t="s">
        <v>12</v>
      </c>
      <c r="D1819" s="364" t="s">
        <v>13</v>
      </c>
      <c r="E1819" s="363" t="s">
        <v>397</v>
      </c>
      <c r="F1819" s="363" t="s">
        <v>398</v>
      </c>
      <c r="G1819" s="363" t="s">
        <v>1045</v>
      </c>
      <c r="H1819" s="363" t="s">
        <v>776</v>
      </c>
      <c r="I1819" s="363" t="s">
        <v>777</v>
      </c>
      <c r="J1819" s="363" t="s">
        <v>783</v>
      </c>
      <c r="K1819" s="363" t="s">
        <v>783</v>
      </c>
      <c r="L1819" s="171">
        <v>0.96</v>
      </c>
    </row>
    <row r="1820" spans="2:12" ht="63" x14ac:dyDescent="0.3">
      <c r="B1820" s="352">
        <v>325428</v>
      </c>
      <c r="C1820" s="350" t="e">
        <f>_xlfn.XLOOKUP(B1820,PLANEAMIENTO!A:A,PLANEAMIENTO!C:C)</f>
        <v>#N/A</v>
      </c>
      <c r="D1820" s="351" t="e">
        <f>_xlfn.XLOOKUP(B1820,PLANEAMIENTO!A:A,PLANEAMIENTO!D:D)</f>
        <v>#N/A</v>
      </c>
      <c r="E1820" s="352" t="s">
        <v>662</v>
      </c>
      <c r="F1820" s="352" t="s">
        <v>398</v>
      </c>
      <c r="G1820" s="352" t="s">
        <v>471</v>
      </c>
      <c r="H1820" s="352" t="s">
        <v>777</v>
      </c>
      <c r="I1820" s="352" t="s">
        <v>831</v>
      </c>
      <c r="J1820" s="352" t="s">
        <v>983</v>
      </c>
      <c r="K1820" s="352" t="s">
        <v>1046</v>
      </c>
      <c r="L1820" s="174">
        <v>0.6</v>
      </c>
    </row>
    <row r="1821" spans="2:12" ht="63" x14ac:dyDescent="0.3">
      <c r="B1821" s="352">
        <v>334125</v>
      </c>
      <c r="C1821" s="350" t="str">
        <f>_xlfn.XLOOKUP(B1821,PLANEAMIENTO!A:A,PLANEAMIENTO!C:C)</f>
        <v>CILINDRO DE DIRECCION LETOURNEAU</v>
      </c>
      <c r="D1821" s="351" t="str">
        <f>_xlfn.XLOOKUP(B1821,PLANEAMIENTO!A:A,PLANEAMIENTO!D:D)</f>
        <v>LT2350</v>
      </c>
      <c r="E1821" s="352" t="s">
        <v>477</v>
      </c>
      <c r="F1821" s="352" t="s">
        <v>398</v>
      </c>
      <c r="G1821" s="352" t="s">
        <v>403</v>
      </c>
      <c r="H1821" s="352" t="s">
        <v>777</v>
      </c>
      <c r="I1821" s="352" t="s">
        <v>820</v>
      </c>
      <c r="J1821" s="352" t="s">
        <v>1046</v>
      </c>
      <c r="K1821" s="352" t="s">
        <v>1046</v>
      </c>
      <c r="L1821" s="174">
        <v>0</v>
      </c>
    </row>
    <row r="1822" spans="2:12" ht="63" x14ac:dyDescent="0.3">
      <c r="B1822" s="352">
        <v>324225</v>
      </c>
      <c r="C1822" s="350" t="str">
        <f>_xlfn.XLOOKUP(B1822,PLANEAMIENTO!A:A,PLANEAMIENTO!C:C)</f>
        <v>CILINDRO DE INCLINACION DE BULLDOZER</v>
      </c>
      <c r="D1822" s="351" t="str">
        <f>_xlfn.XLOOKUP(B1822,PLANEAMIENTO!A:A,PLANEAMIENTO!D:D)</f>
        <v>D11T</v>
      </c>
      <c r="E1822" s="352" t="s">
        <v>662</v>
      </c>
      <c r="F1822" s="352" t="s">
        <v>398</v>
      </c>
      <c r="G1822" s="352" t="s">
        <v>435</v>
      </c>
      <c r="H1822" s="352" t="s">
        <v>777</v>
      </c>
      <c r="I1822" s="352" t="s">
        <v>786</v>
      </c>
      <c r="J1822" s="352" t="s">
        <v>1046</v>
      </c>
      <c r="K1822" s="352" t="s">
        <v>1020</v>
      </c>
      <c r="L1822" s="174">
        <v>0</v>
      </c>
    </row>
    <row r="1823" spans="2:12" ht="123" x14ac:dyDescent="0.4">
      <c r="B1823" s="509" t="s">
        <v>465</v>
      </c>
      <c r="C1823" s="366"/>
      <c r="D1823" s="335"/>
      <c r="E1823" s="509" t="s">
        <v>391</v>
      </c>
      <c r="F1823" s="509" t="s">
        <v>392</v>
      </c>
      <c r="G1823" s="509" t="s">
        <v>772</v>
      </c>
      <c r="H1823" s="509" t="s">
        <v>773</v>
      </c>
      <c r="I1823" s="509" t="s">
        <v>774</v>
      </c>
      <c r="J1823" s="509" t="s">
        <v>394</v>
      </c>
      <c r="K1823" s="509" t="s">
        <v>395</v>
      </c>
      <c r="L1823" s="168" t="s">
        <v>396</v>
      </c>
    </row>
    <row r="1824" spans="2:12" ht="84" x14ac:dyDescent="0.3">
      <c r="B1824" s="363">
        <v>0</v>
      </c>
      <c r="C1824" s="364" t="s">
        <v>12</v>
      </c>
      <c r="D1824" s="364" t="s">
        <v>13</v>
      </c>
      <c r="E1824" s="363" t="s">
        <v>412</v>
      </c>
      <c r="F1824" s="363" t="s">
        <v>413</v>
      </c>
      <c r="G1824" s="363" t="s">
        <v>1047</v>
      </c>
      <c r="H1824" s="363" t="s">
        <v>777</v>
      </c>
      <c r="I1824" s="363" t="s">
        <v>777</v>
      </c>
      <c r="J1824" s="363" t="s">
        <v>629</v>
      </c>
      <c r="K1824" s="363" t="s">
        <v>1041</v>
      </c>
      <c r="L1824" s="171">
        <v>0.43</v>
      </c>
    </row>
    <row r="1825" spans="2:12" ht="63" x14ac:dyDescent="0.3">
      <c r="B1825" s="352">
        <v>320525</v>
      </c>
      <c r="C1825" s="350" t="str">
        <f>_xlfn.XLOOKUP(B1825,PLANEAMIENTO!A:A,PLANEAMIENTO!C:C)</f>
        <v>CILINDRO DE HERRAMIENTA DE GARFIO</v>
      </c>
      <c r="D1825" s="351" t="str">
        <f>_xlfn.XLOOKUP(B1825,PLANEAMIENTO!A:A,PLANEAMIENTO!D:D)</f>
        <v>834H</v>
      </c>
      <c r="E1825" s="352" t="s">
        <v>752</v>
      </c>
      <c r="F1825" s="352" t="s">
        <v>750</v>
      </c>
      <c r="G1825" s="352" t="s">
        <v>829</v>
      </c>
      <c r="H1825" s="352" t="s">
        <v>777</v>
      </c>
      <c r="I1825" s="352" t="s">
        <v>839</v>
      </c>
      <c r="J1825" s="352" t="s">
        <v>1046</v>
      </c>
      <c r="K1825" s="352" t="s">
        <v>1046</v>
      </c>
      <c r="L1825" s="174">
        <v>0</v>
      </c>
    </row>
    <row r="1826" spans="2:12" ht="63" x14ac:dyDescent="0.3">
      <c r="B1826" s="352">
        <v>320425</v>
      </c>
      <c r="C1826" s="350" t="str">
        <f>_xlfn.XLOOKUP(B1826,PLANEAMIENTO!A:A,PLANEAMIENTO!C:C)</f>
        <v>CILINDRO DE LEVANTE DE BULLDOZER</v>
      </c>
      <c r="D1826" s="351" t="str">
        <f>_xlfn.XLOOKUP(B1826,PLANEAMIENTO!A:A,PLANEAMIENTO!D:D)</f>
        <v>844H</v>
      </c>
      <c r="E1826" s="352" t="s">
        <v>752</v>
      </c>
      <c r="F1826" s="352" t="s">
        <v>750</v>
      </c>
      <c r="G1826" s="352" t="s">
        <v>493</v>
      </c>
      <c r="H1826" s="352" t="s">
        <v>777</v>
      </c>
      <c r="I1826" s="352" t="s">
        <v>812</v>
      </c>
      <c r="J1826" s="352" t="s">
        <v>1046</v>
      </c>
      <c r="K1826" s="352" t="s">
        <v>1046</v>
      </c>
      <c r="L1826" s="174">
        <v>0</v>
      </c>
    </row>
    <row r="1827" spans="2:12" ht="63" x14ac:dyDescent="0.3">
      <c r="B1827" s="352">
        <v>317825</v>
      </c>
      <c r="C1827" s="350" t="str">
        <f>_xlfn.XLOOKUP(B1827,PLANEAMIENTO!A:A,PLANEAMIENTO!C:C)</f>
        <v>CILINDRO DE INCLINACION DE BULLDOZER</v>
      </c>
      <c r="D1827" s="351" t="str">
        <f>_xlfn.XLOOKUP(B1827,PLANEAMIENTO!A:A,PLANEAMIENTO!D:D)</f>
        <v>D475</v>
      </c>
      <c r="E1827" s="352" t="s">
        <v>409</v>
      </c>
      <c r="F1827" s="352" t="s">
        <v>750</v>
      </c>
      <c r="G1827" s="352" t="s">
        <v>406</v>
      </c>
      <c r="H1827" s="352" t="s">
        <v>777</v>
      </c>
      <c r="I1827" s="352" t="s">
        <v>827</v>
      </c>
      <c r="J1827" s="352" t="s">
        <v>1046</v>
      </c>
      <c r="K1827" s="352" t="s">
        <v>1046</v>
      </c>
      <c r="L1827" s="174">
        <v>0</v>
      </c>
    </row>
    <row r="1828" spans="2:12" ht="63" x14ac:dyDescent="0.3">
      <c r="B1828" s="352">
        <v>321825</v>
      </c>
      <c r="C1828" s="350" t="str">
        <f>_xlfn.XLOOKUP(B1828,PLANEAMIENTO!A:A,PLANEAMIENTO!C:C)</f>
        <v>CILINDRO DE INCLINACION DE BULLDOZER</v>
      </c>
      <c r="D1828" s="351" t="str">
        <f>_xlfn.XLOOKUP(B1828,PLANEAMIENTO!A:A,PLANEAMIENTO!D:D)</f>
        <v>D475</v>
      </c>
      <c r="E1828" s="352" t="s">
        <v>996</v>
      </c>
      <c r="F1828" s="352" t="s">
        <v>750</v>
      </c>
      <c r="G1828" s="352">
        <v>4</v>
      </c>
      <c r="H1828" s="352" t="s">
        <v>777</v>
      </c>
      <c r="I1828" s="352" t="s">
        <v>807</v>
      </c>
      <c r="J1828" s="352" t="s">
        <v>1046</v>
      </c>
      <c r="K1828" s="352" t="s">
        <v>1020</v>
      </c>
      <c r="L1828" s="174">
        <v>0</v>
      </c>
    </row>
    <row r="1829" spans="2:12" ht="123" x14ac:dyDescent="0.4">
      <c r="B1829" s="509" t="s">
        <v>465</v>
      </c>
      <c r="C1829" s="366"/>
      <c r="D1829" s="335"/>
      <c r="E1829" s="509" t="s">
        <v>391</v>
      </c>
      <c r="F1829" s="509" t="s">
        <v>392</v>
      </c>
      <c r="G1829" s="509" t="s">
        <v>772</v>
      </c>
      <c r="H1829" s="509" t="s">
        <v>773</v>
      </c>
      <c r="I1829" s="509" t="s">
        <v>774</v>
      </c>
      <c r="J1829" s="509" t="s">
        <v>394</v>
      </c>
      <c r="K1829" s="509" t="s">
        <v>395</v>
      </c>
      <c r="L1829" s="168" t="s">
        <v>396</v>
      </c>
    </row>
    <row r="1830" spans="2:12" ht="84" x14ac:dyDescent="0.3">
      <c r="B1830" s="363">
        <v>0</v>
      </c>
      <c r="C1830" s="364" t="s">
        <v>12</v>
      </c>
      <c r="D1830" s="364" t="s">
        <v>13</v>
      </c>
      <c r="E1830" s="363" t="s">
        <v>422</v>
      </c>
      <c r="F1830" s="363" t="s">
        <v>423</v>
      </c>
      <c r="G1830" s="363" t="s">
        <v>1048</v>
      </c>
      <c r="H1830" s="363" t="s">
        <v>777</v>
      </c>
      <c r="I1830" s="363" t="s">
        <v>777</v>
      </c>
      <c r="J1830" s="363" t="s">
        <v>415</v>
      </c>
      <c r="K1830" s="363" t="s">
        <v>1041</v>
      </c>
      <c r="L1830" s="171">
        <v>0.45</v>
      </c>
    </row>
    <row r="1831" spans="2:12" ht="63" x14ac:dyDescent="0.3">
      <c r="B1831" s="352">
        <v>325525</v>
      </c>
      <c r="C1831" s="350" t="str">
        <f>_xlfn.XLOOKUP(B1831,PLANEAMIENTO!A:A,PLANEAMIENTO!C:C)</f>
        <v>CILINDRO DE LEVANTE DE BULLDOZER</v>
      </c>
      <c r="D1831" s="351" t="str">
        <f>_xlfn.XLOOKUP(B1831,PLANEAMIENTO!A:A,PLANEAMIENTO!D:D)</f>
        <v>844H</v>
      </c>
      <c r="E1831" s="352" t="s">
        <v>1038</v>
      </c>
      <c r="F1831" s="352" t="s">
        <v>423</v>
      </c>
      <c r="G1831" s="352" t="s">
        <v>403</v>
      </c>
      <c r="H1831" s="352" t="s">
        <v>777</v>
      </c>
      <c r="I1831" s="352" t="s">
        <v>820</v>
      </c>
      <c r="J1831" s="352" t="s">
        <v>983</v>
      </c>
      <c r="K1831" s="352" t="s">
        <v>1046</v>
      </c>
      <c r="L1831" s="174">
        <v>0.6</v>
      </c>
    </row>
    <row r="1832" spans="2:12" ht="63" x14ac:dyDescent="0.3">
      <c r="B1832" s="352">
        <v>325225</v>
      </c>
      <c r="C1832" s="350" t="str">
        <f>_xlfn.XLOOKUP(B1832,PLANEAMIENTO!A:A,PLANEAMIENTO!C:C)</f>
        <v>CILINDRO DE DIRECCION</v>
      </c>
      <c r="D1832" s="351" t="str">
        <f>_xlfn.XLOOKUP(B1832,PLANEAMIENTO!A:A,PLANEAMIENTO!D:D)</f>
        <v>930E-4SE</v>
      </c>
      <c r="E1832" s="352" t="s">
        <v>477</v>
      </c>
      <c r="F1832" s="352" t="s">
        <v>423</v>
      </c>
      <c r="G1832" s="352" t="s">
        <v>468</v>
      </c>
      <c r="H1832" s="352" t="s">
        <v>777</v>
      </c>
      <c r="I1832" s="352" t="s">
        <v>883</v>
      </c>
      <c r="J1832" s="352" t="s">
        <v>1046</v>
      </c>
      <c r="K1832" s="352" t="s">
        <v>1046</v>
      </c>
      <c r="L1832" s="174">
        <v>0</v>
      </c>
    </row>
    <row r="1833" spans="2:12" ht="63" x14ac:dyDescent="0.3">
      <c r="B1833" s="352">
        <v>325325</v>
      </c>
      <c r="C1833" s="350" t="str">
        <f>_xlfn.XLOOKUP(B1833,PLANEAMIENTO!A:A,PLANEAMIENTO!C:C)</f>
        <v>CILINDRO DE INCLINACION DE BULLDOZER</v>
      </c>
      <c r="D1833" s="351" t="str">
        <f>_xlfn.XLOOKUP(B1833,PLANEAMIENTO!A:A,PLANEAMIENTO!D:D)</f>
        <v>D11T</v>
      </c>
      <c r="E1833" s="352" t="s">
        <v>477</v>
      </c>
      <c r="F1833" s="352" t="s">
        <v>423</v>
      </c>
      <c r="G1833" s="352" t="s">
        <v>468</v>
      </c>
      <c r="H1833" s="352" t="s">
        <v>777</v>
      </c>
      <c r="I1833" s="352" t="s">
        <v>883</v>
      </c>
      <c r="J1833" s="352" t="s">
        <v>1046</v>
      </c>
      <c r="K1833" s="352" t="s">
        <v>1020</v>
      </c>
      <c r="L1833" s="174">
        <v>0</v>
      </c>
    </row>
    <row r="1834" spans="2:12" ht="123" x14ac:dyDescent="0.4">
      <c r="B1834" s="509" t="s">
        <v>465</v>
      </c>
      <c r="C1834" s="366"/>
      <c r="D1834" s="335"/>
      <c r="E1834" s="509" t="s">
        <v>391</v>
      </c>
      <c r="F1834" s="509" t="s">
        <v>392</v>
      </c>
      <c r="G1834" s="509" t="s">
        <v>772</v>
      </c>
      <c r="H1834" s="509" t="s">
        <v>773</v>
      </c>
      <c r="I1834" s="509" t="s">
        <v>774</v>
      </c>
      <c r="J1834" s="509" t="s">
        <v>394</v>
      </c>
      <c r="K1834" s="509" t="s">
        <v>395</v>
      </c>
      <c r="L1834" s="168" t="s">
        <v>396</v>
      </c>
    </row>
    <row r="1835" spans="2:12" ht="84" x14ac:dyDescent="0.3">
      <c r="B1835" s="363">
        <v>0</v>
      </c>
      <c r="C1835" s="364" t="s">
        <v>12</v>
      </c>
      <c r="D1835" s="364" t="s">
        <v>13</v>
      </c>
      <c r="E1835" s="363" t="s">
        <v>860</v>
      </c>
      <c r="F1835" s="363" t="s">
        <v>413</v>
      </c>
      <c r="G1835" s="363" t="s">
        <v>1049</v>
      </c>
      <c r="H1835" s="363" t="s">
        <v>777</v>
      </c>
      <c r="I1835" s="363" t="s">
        <v>801</v>
      </c>
      <c r="J1835" s="363" t="s">
        <v>783</v>
      </c>
      <c r="K1835" s="363" t="s">
        <v>1020</v>
      </c>
      <c r="L1835" s="171">
        <v>0.72</v>
      </c>
    </row>
    <row r="1836" spans="2:12" ht="63" x14ac:dyDescent="0.3">
      <c r="B1836" s="352">
        <v>322625</v>
      </c>
      <c r="C1836" s="350" t="str">
        <f>_xlfn.XLOOKUP(B1836,PLANEAMIENTO!A:A,PLANEAMIENTO!C:C)</f>
        <v>CILINDRO DE SUSPENSION POSTERIOR</v>
      </c>
      <c r="D1836" s="351" t="str">
        <f>_xlfn.XLOOKUP(B1836,PLANEAMIENTO!A:A,PLANEAMIENTO!D:D)</f>
        <v>930E-4SE</v>
      </c>
      <c r="E1836" s="352" t="s">
        <v>488</v>
      </c>
      <c r="F1836" s="352" t="s">
        <v>413</v>
      </c>
      <c r="G1836" s="352" t="s">
        <v>468</v>
      </c>
      <c r="H1836" s="352" t="s">
        <v>777</v>
      </c>
      <c r="I1836" s="352" t="s">
        <v>883</v>
      </c>
      <c r="J1836" s="352" t="s">
        <v>983</v>
      </c>
      <c r="K1836" s="352" t="s">
        <v>1046</v>
      </c>
      <c r="L1836" s="174">
        <v>0.9</v>
      </c>
    </row>
    <row r="1837" spans="2:12" ht="63" x14ac:dyDescent="0.3">
      <c r="B1837" s="352">
        <v>320425</v>
      </c>
      <c r="C1837" s="350" t="str">
        <f>_xlfn.XLOOKUP(B1837,PLANEAMIENTO!A:A,PLANEAMIENTO!C:C)</f>
        <v>CILINDRO DE LEVANTE DE BULLDOZER</v>
      </c>
      <c r="D1837" s="351" t="str">
        <f>_xlfn.XLOOKUP(B1837,PLANEAMIENTO!A:A,PLANEAMIENTO!D:D)</f>
        <v>844H</v>
      </c>
      <c r="E1837" s="352" t="s">
        <v>1050</v>
      </c>
      <c r="F1837" s="352" t="s">
        <v>413</v>
      </c>
      <c r="G1837" s="352" t="s">
        <v>479</v>
      </c>
      <c r="H1837" s="352" t="s">
        <v>777</v>
      </c>
      <c r="I1837" s="352" t="s">
        <v>804</v>
      </c>
      <c r="J1837" s="352" t="s">
        <v>1046</v>
      </c>
      <c r="K1837" s="352" t="s">
        <v>1046</v>
      </c>
      <c r="L1837" s="174">
        <v>0</v>
      </c>
    </row>
    <row r="1838" spans="2:12" ht="63" x14ac:dyDescent="0.3">
      <c r="B1838" s="352">
        <v>319725</v>
      </c>
      <c r="C1838" s="350" t="str">
        <f>_xlfn.XLOOKUP(B1838,PLANEAMIENTO!A:A,PLANEAMIENTO!C:C)</f>
        <v>CILINDRO DE DIRECCION</v>
      </c>
      <c r="D1838" s="351" t="str">
        <f>_xlfn.XLOOKUP(B1838,PLANEAMIENTO!A:A,PLANEAMIENTO!D:D)</f>
        <v>844H</v>
      </c>
      <c r="E1838" s="352" t="s">
        <v>488</v>
      </c>
      <c r="F1838" s="352" t="s">
        <v>413</v>
      </c>
      <c r="G1838" s="352" t="s">
        <v>426</v>
      </c>
      <c r="H1838" s="352" t="s">
        <v>777</v>
      </c>
      <c r="I1838" s="352" t="s">
        <v>796</v>
      </c>
      <c r="J1838" s="352" t="s">
        <v>1046</v>
      </c>
      <c r="K1838" s="352" t="s">
        <v>1046</v>
      </c>
      <c r="L1838" s="174">
        <v>0</v>
      </c>
    </row>
    <row r="1839" spans="2:12" ht="63" x14ac:dyDescent="0.3">
      <c r="B1839" s="352">
        <v>321125</v>
      </c>
      <c r="C1839" s="350" t="str">
        <f>_xlfn.XLOOKUP(B1839,PLANEAMIENTO!A:A,PLANEAMIENTO!C:C)</f>
        <v>CILINDRO DE DIRECCION</v>
      </c>
      <c r="D1839" s="351" t="str">
        <f>_xlfn.XLOOKUP(B1839,PLANEAMIENTO!A:A,PLANEAMIENTO!D:D)</f>
        <v>930E-4SE</v>
      </c>
      <c r="E1839" s="352" t="s">
        <v>488</v>
      </c>
      <c r="F1839" s="352" t="s">
        <v>413</v>
      </c>
      <c r="G1839" s="352" t="s">
        <v>426</v>
      </c>
      <c r="H1839" s="352" t="s">
        <v>777</v>
      </c>
      <c r="I1839" s="352" t="s">
        <v>796</v>
      </c>
      <c r="J1839" s="352" t="s">
        <v>1046</v>
      </c>
      <c r="K1839" s="352" t="s">
        <v>1046</v>
      </c>
      <c r="L1839" s="174">
        <v>0</v>
      </c>
    </row>
    <row r="1840" spans="2:12" ht="123" x14ac:dyDescent="0.4">
      <c r="B1840" s="509" t="s">
        <v>465</v>
      </c>
      <c r="C1840" s="366"/>
      <c r="D1840" s="335"/>
      <c r="E1840" s="509" t="s">
        <v>391</v>
      </c>
      <c r="F1840" s="509" t="s">
        <v>392</v>
      </c>
      <c r="G1840" s="509" t="s">
        <v>772</v>
      </c>
      <c r="H1840" s="509" t="s">
        <v>773</v>
      </c>
      <c r="I1840" s="509" t="s">
        <v>774</v>
      </c>
      <c r="J1840" s="509" t="s">
        <v>394</v>
      </c>
      <c r="K1840" s="509" t="s">
        <v>395</v>
      </c>
      <c r="L1840" s="168" t="s">
        <v>396</v>
      </c>
    </row>
    <row r="1841" spans="2:12" ht="84" x14ac:dyDescent="0.3">
      <c r="B1841" s="363">
        <v>0</v>
      </c>
      <c r="C1841" s="364" t="s">
        <v>12</v>
      </c>
      <c r="D1841" s="364" t="s">
        <v>13</v>
      </c>
      <c r="E1841" s="363" t="s">
        <v>428</v>
      </c>
      <c r="F1841" s="363" t="s">
        <v>432</v>
      </c>
      <c r="G1841" s="363" t="s">
        <v>1051</v>
      </c>
      <c r="H1841" s="363" t="s">
        <v>777</v>
      </c>
      <c r="I1841" s="363" t="s">
        <v>777</v>
      </c>
      <c r="J1841" s="363" t="s">
        <v>641</v>
      </c>
      <c r="K1841" s="363" t="s">
        <v>1016</v>
      </c>
      <c r="L1841" s="171">
        <v>0.37</v>
      </c>
    </row>
    <row r="1842" spans="2:12" ht="63" x14ac:dyDescent="0.3">
      <c r="B1842" s="352">
        <v>318725</v>
      </c>
      <c r="C1842" s="350" t="str">
        <f>_xlfn.XLOOKUP(B1842,PLANEAMIENTO!A:A,PLANEAMIENTO!C:C)</f>
        <v>CILINDRO DE LEVANTE DE BULLDOZER</v>
      </c>
      <c r="D1842" s="351" t="str">
        <f>_xlfn.XLOOKUP(B1842,PLANEAMIENTO!A:A,PLANEAMIENTO!D:D)</f>
        <v>D11T</v>
      </c>
      <c r="E1842" s="352" t="s">
        <v>431</v>
      </c>
      <c r="F1842" s="352" t="s">
        <v>432</v>
      </c>
      <c r="G1842" s="352" t="s">
        <v>473</v>
      </c>
      <c r="H1842" s="352" t="s">
        <v>777</v>
      </c>
      <c r="I1842" s="352" t="s">
        <v>813</v>
      </c>
      <c r="J1842" s="352" t="s">
        <v>1008</v>
      </c>
      <c r="K1842" s="352" t="s">
        <v>970</v>
      </c>
      <c r="L1842" s="174">
        <v>0.4</v>
      </c>
    </row>
    <row r="1843" spans="2:12" ht="63" x14ac:dyDescent="0.3">
      <c r="B1843" s="352">
        <v>327625</v>
      </c>
      <c r="C1843" s="350" t="str">
        <f>_xlfn.XLOOKUP(B1843,PLANEAMIENTO!A:A,PLANEAMIENTO!C:C)</f>
        <v>CILINDRO DE DIRECCION</v>
      </c>
      <c r="D1843" s="351">
        <f>_xlfn.XLOOKUP(B1843,PLANEAMIENTO!A:A,PLANEAMIENTO!D:D)</f>
        <v>24</v>
      </c>
      <c r="E1843" s="352" t="s">
        <v>1052</v>
      </c>
      <c r="F1843" s="352" t="s">
        <v>432</v>
      </c>
      <c r="G1843" s="352" t="s">
        <v>493</v>
      </c>
      <c r="H1843" s="352" t="s">
        <v>777</v>
      </c>
      <c r="I1843" s="352" t="s">
        <v>812</v>
      </c>
      <c r="J1843" s="352" t="s">
        <v>1046</v>
      </c>
      <c r="K1843" s="352" t="s">
        <v>1046</v>
      </c>
      <c r="L1843" s="174">
        <v>0</v>
      </c>
    </row>
    <row r="1844" spans="2:12" ht="63" x14ac:dyDescent="0.3">
      <c r="B1844" s="352">
        <v>327625</v>
      </c>
      <c r="C1844" s="350" t="str">
        <f>_xlfn.XLOOKUP(B1844,PLANEAMIENTO!A:A,PLANEAMIENTO!C:C)</f>
        <v>CILINDRO DE DIRECCION</v>
      </c>
      <c r="D1844" s="351">
        <f>_xlfn.XLOOKUP(B1844,PLANEAMIENTO!A:A,PLANEAMIENTO!D:D)</f>
        <v>24</v>
      </c>
      <c r="E1844" s="352" t="s">
        <v>431</v>
      </c>
      <c r="F1844" s="352" t="s">
        <v>432</v>
      </c>
      <c r="G1844" s="352" t="s">
        <v>426</v>
      </c>
      <c r="H1844" s="352" t="s">
        <v>777</v>
      </c>
      <c r="I1844" s="352" t="s">
        <v>796</v>
      </c>
      <c r="J1844" s="352" t="s">
        <v>1046</v>
      </c>
      <c r="K1844" s="352" t="s">
        <v>1046</v>
      </c>
      <c r="L1844" s="174">
        <v>0</v>
      </c>
    </row>
    <row r="1845" spans="2:12" ht="63" x14ac:dyDescent="0.3">
      <c r="B1845" s="352">
        <v>325725</v>
      </c>
      <c r="C1845" s="350" t="str">
        <f>_xlfn.XLOOKUP(B1845,PLANEAMIENTO!A:A,PLANEAMIENTO!C:C)</f>
        <v>CILINDRO DE BLADELIFT</v>
      </c>
      <c r="D1845" s="351" t="str">
        <f>_xlfn.XLOOKUP(B1845,PLANEAMIENTO!A:A,PLANEAMIENTO!D:D)</f>
        <v>24M</v>
      </c>
      <c r="E1845" s="352" t="s">
        <v>1053</v>
      </c>
      <c r="F1845" s="352" t="s">
        <v>432</v>
      </c>
      <c r="G1845" s="352" t="s">
        <v>435</v>
      </c>
      <c r="H1845" s="352" t="s">
        <v>777</v>
      </c>
      <c r="I1845" s="352" t="s">
        <v>786</v>
      </c>
      <c r="J1845" s="352" t="s">
        <v>1046</v>
      </c>
      <c r="K1845" s="352" t="s">
        <v>1046</v>
      </c>
      <c r="L1845" s="174">
        <v>0</v>
      </c>
    </row>
    <row r="1846" spans="2:12" ht="123" x14ac:dyDescent="0.4">
      <c r="B1846" s="509" t="s">
        <v>465</v>
      </c>
      <c r="C1846" s="366"/>
      <c r="D1846" s="335"/>
      <c r="E1846" s="509" t="s">
        <v>391</v>
      </c>
      <c r="F1846" s="509" t="s">
        <v>392</v>
      </c>
      <c r="G1846" s="509" t="s">
        <v>772</v>
      </c>
      <c r="H1846" s="509" t="s">
        <v>773</v>
      </c>
      <c r="I1846" s="509" t="s">
        <v>774</v>
      </c>
      <c r="J1846" s="509" t="s">
        <v>394</v>
      </c>
      <c r="K1846" s="509" t="s">
        <v>395</v>
      </c>
      <c r="L1846" s="168" t="s">
        <v>396</v>
      </c>
    </row>
    <row r="1847" spans="2:12" ht="42" x14ac:dyDescent="0.3">
      <c r="B1847" s="363">
        <v>0</v>
      </c>
      <c r="C1847" s="364" t="s">
        <v>12</v>
      </c>
      <c r="D1847" s="364" t="s">
        <v>13</v>
      </c>
      <c r="E1847" s="363" t="s">
        <v>814</v>
      </c>
      <c r="F1847" s="363" t="s">
        <v>815</v>
      </c>
      <c r="G1847" s="363" t="s">
        <v>458</v>
      </c>
      <c r="H1847" s="363" t="s">
        <v>777</v>
      </c>
      <c r="I1847" s="363" t="s">
        <v>807</v>
      </c>
      <c r="J1847" s="363" t="s">
        <v>783</v>
      </c>
      <c r="K1847" s="363" t="s">
        <v>799</v>
      </c>
      <c r="L1847" s="171">
        <v>0</v>
      </c>
    </row>
    <row r="1848" spans="2:12" ht="63" x14ac:dyDescent="0.3">
      <c r="B1848" s="352">
        <v>330825</v>
      </c>
      <c r="C1848" s="350" t="str">
        <f>_xlfn.XLOOKUP(B1848,PLANEAMIENTO!A:A,PLANEAMIENTO!C:C)</f>
        <v>CILINDRO DE DIRECCION</v>
      </c>
      <c r="D1848" s="351" t="str">
        <f>_xlfn.XLOOKUP(B1848,PLANEAMIENTO!A:A,PLANEAMIENTO!D:D)</f>
        <v>793D</v>
      </c>
      <c r="E1848" s="352" t="s">
        <v>1054</v>
      </c>
      <c r="F1848" s="352" t="s">
        <v>817</v>
      </c>
      <c r="G1848" s="352" t="s">
        <v>426</v>
      </c>
      <c r="H1848" s="352" t="s">
        <v>777</v>
      </c>
      <c r="I1848" s="352" t="s">
        <v>796</v>
      </c>
      <c r="J1848" s="352" t="s">
        <v>983</v>
      </c>
      <c r="K1848" s="352" t="s">
        <v>1046</v>
      </c>
      <c r="L1848" s="174">
        <v>0.5</v>
      </c>
    </row>
    <row r="1849" spans="2:12" ht="63" x14ac:dyDescent="0.3">
      <c r="B1849" s="352">
        <v>322625</v>
      </c>
      <c r="C1849" s="350" t="str">
        <f>_xlfn.XLOOKUP(B1849,PLANEAMIENTO!A:A,PLANEAMIENTO!C:C)</f>
        <v>CILINDRO DE SUSPENSION POSTERIOR</v>
      </c>
      <c r="D1849" s="351" t="str">
        <f>_xlfn.XLOOKUP(B1849,PLANEAMIENTO!A:A,PLANEAMIENTO!D:D)</f>
        <v>930E-4SE</v>
      </c>
      <c r="E1849" s="352" t="s">
        <v>863</v>
      </c>
      <c r="F1849" s="352" t="s">
        <v>817</v>
      </c>
      <c r="G1849" s="352" t="s">
        <v>479</v>
      </c>
      <c r="H1849" s="352" t="s">
        <v>777</v>
      </c>
      <c r="I1849" s="352" t="s">
        <v>804</v>
      </c>
      <c r="J1849" s="352" t="s">
        <v>1046</v>
      </c>
      <c r="K1849" s="352" t="s">
        <v>1046</v>
      </c>
      <c r="L1849" s="174">
        <v>0</v>
      </c>
    </row>
    <row r="1850" spans="2:12" ht="63" x14ac:dyDescent="0.3">
      <c r="B1850" s="352">
        <v>323425</v>
      </c>
      <c r="C1850" s="350" t="str">
        <f>_xlfn.XLOOKUP(B1850,PLANEAMIENTO!A:A,PLANEAMIENTO!C:C)</f>
        <v>CILINDRO DE DIRECCION</v>
      </c>
      <c r="D1850" s="351" t="str">
        <f>_xlfn.XLOOKUP(B1850,PLANEAMIENTO!A:A,PLANEAMIENTO!D:D)</f>
        <v>830E</v>
      </c>
      <c r="E1850" s="352" t="s">
        <v>1055</v>
      </c>
      <c r="F1850" s="352" t="s">
        <v>817</v>
      </c>
      <c r="G1850" s="352" t="s">
        <v>435</v>
      </c>
      <c r="H1850" s="352" t="s">
        <v>777</v>
      </c>
      <c r="I1850" s="352" t="s">
        <v>786</v>
      </c>
      <c r="J1850" s="352" t="s">
        <v>1046</v>
      </c>
      <c r="K1850" s="352" t="s">
        <v>1046</v>
      </c>
      <c r="L1850" s="174">
        <v>0</v>
      </c>
    </row>
    <row r="1851" spans="2:12" ht="63" x14ac:dyDescent="0.3">
      <c r="B1851" s="352">
        <v>327225</v>
      </c>
      <c r="C1851" s="350" t="str">
        <f>_xlfn.XLOOKUP(B1851,PLANEAMIENTO!A:A,PLANEAMIENTO!C:C)</f>
        <v xml:space="preserve">CILINDRO DE LEVANTE </v>
      </c>
      <c r="D1851" s="351" t="str">
        <f>_xlfn.XLOOKUP(B1851,PLANEAMIENTO!A:A,PLANEAMIENTO!D:D)</f>
        <v>994K</v>
      </c>
      <c r="E1851" s="352" t="s">
        <v>1056</v>
      </c>
      <c r="F1851" s="352" t="s">
        <v>817</v>
      </c>
      <c r="G1851" s="352" t="s">
        <v>493</v>
      </c>
      <c r="H1851" s="352" t="s">
        <v>777</v>
      </c>
      <c r="I1851" s="352" t="s">
        <v>812</v>
      </c>
      <c r="J1851" s="352" t="s">
        <v>1046</v>
      </c>
      <c r="K1851" s="352" t="s">
        <v>1020</v>
      </c>
      <c r="L1851" s="174">
        <v>0</v>
      </c>
    </row>
    <row r="1852" spans="2:12" ht="39.6" x14ac:dyDescent="0.3">
      <c r="B1852" s="168" t="s">
        <v>465</v>
      </c>
      <c r="E1852" s="168" t="s">
        <v>391</v>
      </c>
      <c r="F1852" s="168" t="s">
        <v>392</v>
      </c>
      <c r="G1852" s="168" t="s">
        <v>772</v>
      </c>
      <c r="H1852" s="168" t="s">
        <v>773</v>
      </c>
      <c r="I1852" s="168" t="s">
        <v>774</v>
      </c>
      <c r="J1852" s="168" t="s">
        <v>394</v>
      </c>
      <c r="K1852" s="168" t="s">
        <v>395</v>
      </c>
      <c r="L1852" s="168" t="s">
        <v>396</v>
      </c>
    </row>
    <row r="1853" spans="2:12" ht="63" x14ac:dyDescent="0.3">
      <c r="B1853" s="363">
        <v>0</v>
      </c>
      <c r="C1853" s="364" t="s">
        <v>12</v>
      </c>
      <c r="D1853" s="364" t="s">
        <v>13</v>
      </c>
      <c r="E1853" s="363" t="s">
        <v>45</v>
      </c>
      <c r="F1853" s="370"/>
      <c r="G1853" s="363" t="s">
        <v>891</v>
      </c>
      <c r="H1853" s="363" t="s">
        <v>777</v>
      </c>
      <c r="I1853" s="363" t="s">
        <v>892</v>
      </c>
      <c r="J1853" s="363" t="s">
        <v>783</v>
      </c>
      <c r="K1853" s="363" t="s">
        <v>874</v>
      </c>
      <c r="L1853" s="512">
        <v>0</v>
      </c>
    </row>
    <row r="1854" spans="2:12" ht="63" x14ac:dyDescent="0.3">
      <c r="B1854" s="352">
        <v>322525</v>
      </c>
      <c r="C1854" s="350" t="str">
        <f>_xlfn.XLOOKUP(B1854,PLANEAMIENTO!A:A,PLANEAMIENTO!C:C)</f>
        <v>CILINDRO DE SUSPENSION POSTERIOR</v>
      </c>
      <c r="D1854" s="351" t="str">
        <f>_xlfn.XLOOKUP(B1854,PLANEAMIENTO!A:A,PLANEAMIENTO!D:D)</f>
        <v>930E-4SE</v>
      </c>
      <c r="E1854" s="352" t="s">
        <v>731</v>
      </c>
      <c r="F1854" s="352" t="s">
        <v>1031</v>
      </c>
      <c r="G1854" s="352" t="s">
        <v>777</v>
      </c>
      <c r="H1854" s="352" t="s">
        <v>777</v>
      </c>
      <c r="I1854" s="352" t="s">
        <v>777</v>
      </c>
      <c r="J1854" s="352" t="s">
        <v>1046</v>
      </c>
      <c r="K1854" s="352" t="s">
        <v>1046</v>
      </c>
      <c r="L1854" s="513">
        <v>0</v>
      </c>
    </row>
    <row r="1855" spans="2:12" ht="63" x14ac:dyDescent="0.3">
      <c r="B1855" s="352">
        <v>322625</v>
      </c>
      <c r="C1855" s="350" t="str">
        <f>_xlfn.XLOOKUP(B1855,PLANEAMIENTO!A:A,PLANEAMIENTO!C:C)</f>
        <v>CILINDRO DE SUSPENSION POSTERIOR</v>
      </c>
      <c r="D1855" s="351" t="str">
        <f>_xlfn.XLOOKUP(B1855,PLANEAMIENTO!A:A,PLANEAMIENTO!D:D)</f>
        <v>930E-4SE</v>
      </c>
      <c r="E1855" s="352" t="s">
        <v>731</v>
      </c>
      <c r="F1855" s="352" t="s">
        <v>1031</v>
      </c>
      <c r="G1855" s="352" t="s">
        <v>777</v>
      </c>
      <c r="H1855" s="352" t="s">
        <v>777</v>
      </c>
      <c r="I1855" s="352" t="s">
        <v>777</v>
      </c>
      <c r="J1855" s="352" t="s">
        <v>1046</v>
      </c>
      <c r="K1855" s="352" t="s">
        <v>1046</v>
      </c>
      <c r="L1855" s="513">
        <v>0</v>
      </c>
    </row>
    <row r="1856" spans="2:12" ht="63" x14ac:dyDescent="0.3">
      <c r="B1856" s="352">
        <v>320525</v>
      </c>
      <c r="C1856" s="350" t="str">
        <f>_xlfn.XLOOKUP(B1856,PLANEAMIENTO!A:A,PLANEAMIENTO!C:C)</f>
        <v>CILINDRO DE HERRAMIENTA DE GARFIO</v>
      </c>
      <c r="D1856" s="351" t="str">
        <f>_xlfn.XLOOKUP(B1856,PLANEAMIENTO!A:A,PLANEAMIENTO!D:D)</f>
        <v>834H</v>
      </c>
      <c r="E1856" s="352" t="s">
        <v>731</v>
      </c>
      <c r="F1856" s="352" t="s">
        <v>1003</v>
      </c>
      <c r="G1856" s="352" t="s">
        <v>777</v>
      </c>
      <c r="H1856" s="352" t="s">
        <v>777</v>
      </c>
      <c r="I1856" s="352" t="s">
        <v>777</v>
      </c>
      <c r="J1856" s="352" t="s">
        <v>1046</v>
      </c>
      <c r="K1856" s="352" t="s">
        <v>1046</v>
      </c>
      <c r="L1856" s="513">
        <v>0</v>
      </c>
    </row>
    <row r="1857" spans="2:12" ht="63" x14ac:dyDescent="0.4">
      <c r="B1857" s="352">
        <v>0</v>
      </c>
      <c r="C1857" s="366"/>
      <c r="D1857" s="335"/>
      <c r="E1857" s="352" t="s">
        <v>1057</v>
      </c>
      <c r="F1857" s="352" t="s">
        <v>1003</v>
      </c>
      <c r="G1857" s="352" t="s">
        <v>777</v>
      </c>
      <c r="H1857" s="352" t="s">
        <v>777</v>
      </c>
      <c r="I1857" s="352" t="s">
        <v>777</v>
      </c>
      <c r="J1857" s="352" t="s">
        <v>1046</v>
      </c>
      <c r="K1857" s="352" t="s">
        <v>1046</v>
      </c>
      <c r="L1857" s="513">
        <v>0</v>
      </c>
    </row>
    <row r="1861" spans="2:12" ht="98.4" x14ac:dyDescent="0.4">
      <c r="B1861" s="509" t="s">
        <v>465</v>
      </c>
      <c r="C1861" s="307"/>
      <c r="D1861" s="509" t="s">
        <v>391</v>
      </c>
      <c r="E1861" s="509" t="s">
        <v>392</v>
      </c>
      <c r="F1861" s="509" t="s">
        <v>772</v>
      </c>
      <c r="G1861" s="509" t="s">
        <v>773</v>
      </c>
      <c r="H1861" s="509" t="s">
        <v>774</v>
      </c>
      <c r="I1861" s="509" t="s">
        <v>394</v>
      </c>
      <c r="J1861" s="509" t="s">
        <v>395</v>
      </c>
      <c r="K1861" s="509" t="s">
        <v>396</v>
      </c>
    </row>
    <row r="1862" spans="2:12" ht="63" x14ac:dyDescent="0.3">
      <c r="B1862" s="363">
        <v>0</v>
      </c>
      <c r="C1862" s="364" t="s">
        <v>12</v>
      </c>
      <c r="D1862" s="364" t="s">
        <v>13</v>
      </c>
      <c r="E1862" s="363" t="s">
        <v>398</v>
      </c>
      <c r="F1862" s="363" t="s">
        <v>1058</v>
      </c>
      <c r="G1862" s="363" t="s">
        <v>776</v>
      </c>
      <c r="H1862" s="363" t="s">
        <v>777</v>
      </c>
      <c r="I1862" s="363" t="s">
        <v>783</v>
      </c>
      <c r="J1862" s="363" t="s">
        <v>783</v>
      </c>
      <c r="K1862" s="512">
        <v>0.98</v>
      </c>
    </row>
    <row r="1863" spans="2:12" ht="63" x14ac:dyDescent="0.3">
      <c r="B1863" s="352">
        <v>325325</v>
      </c>
      <c r="C1863" s="350" t="str">
        <f>_xlfn.XLOOKUP(B1863,PLANEAMIENTO!A:A,PLANEAMIENTO!C:C)</f>
        <v>CILINDRO DE INCLINACION DE BULLDOZER</v>
      </c>
      <c r="D1863" s="351" t="str">
        <f>_xlfn.XLOOKUP(B1863,PLANEAMIENTO!A:A,PLANEAMIENTO!D:D)</f>
        <v>D11T</v>
      </c>
      <c r="E1863" s="352" t="s">
        <v>398</v>
      </c>
      <c r="F1863" s="352" t="s">
        <v>435</v>
      </c>
      <c r="G1863" s="352" t="s">
        <v>777</v>
      </c>
      <c r="H1863" s="352" t="s">
        <v>786</v>
      </c>
      <c r="I1863" s="352" t="s">
        <v>1046</v>
      </c>
      <c r="J1863" s="352" t="s">
        <v>1020</v>
      </c>
      <c r="K1863" s="513">
        <v>0.2</v>
      </c>
    </row>
    <row r="1864" spans="2:12" ht="63" x14ac:dyDescent="0.3">
      <c r="B1864" s="352">
        <v>323525</v>
      </c>
      <c r="C1864" s="350" t="str">
        <f>_xlfn.XLOOKUP(B1864,PLANEAMIENTO!A:A,PLANEAMIENTO!C:C)</f>
        <v>CILINDRO DE SUSPENSION POSTERIOR</v>
      </c>
      <c r="D1864" s="351" t="str">
        <f>_xlfn.XLOOKUP(B1864,PLANEAMIENTO!A:A,PLANEAMIENTO!D:D)</f>
        <v>793D</v>
      </c>
      <c r="E1864" s="352" t="s">
        <v>398</v>
      </c>
      <c r="F1864" s="352" t="s">
        <v>473</v>
      </c>
      <c r="G1864" s="352" t="s">
        <v>777</v>
      </c>
      <c r="H1864" s="352" t="s">
        <v>813</v>
      </c>
      <c r="I1864" s="352" t="s">
        <v>1020</v>
      </c>
      <c r="J1864" s="352" t="s">
        <v>1041</v>
      </c>
      <c r="K1864" s="513">
        <v>0</v>
      </c>
    </row>
    <row r="1865" spans="2:12" ht="98.4" x14ac:dyDescent="0.4">
      <c r="B1865" s="509" t="s">
        <v>465</v>
      </c>
      <c r="C1865" s="307"/>
      <c r="D1865" s="509" t="s">
        <v>391</v>
      </c>
      <c r="E1865" s="509" t="s">
        <v>392</v>
      </c>
      <c r="F1865" s="509" t="s">
        <v>772</v>
      </c>
      <c r="G1865" s="509" t="s">
        <v>773</v>
      </c>
      <c r="H1865" s="509" t="s">
        <v>774</v>
      </c>
      <c r="I1865" s="509" t="s">
        <v>394</v>
      </c>
      <c r="J1865" s="509" t="s">
        <v>395</v>
      </c>
      <c r="K1865" s="509" t="s">
        <v>396</v>
      </c>
    </row>
    <row r="1866" spans="2:12" ht="63" x14ac:dyDescent="0.3">
      <c r="B1866" s="363">
        <v>0</v>
      </c>
      <c r="C1866" s="364" t="s">
        <v>12</v>
      </c>
      <c r="D1866" s="364" t="s">
        <v>13</v>
      </c>
      <c r="E1866" s="363" t="s">
        <v>413</v>
      </c>
      <c r="F1866" s="363" t="s">
        <v>1059</v>
      </c>
      <c r="G1866" s="363" t="s">
        <v>777</v>
      </c>
      <c r="H1866" s="363" t="s">
        <v>777</v>
      </c>
      <c r="I1866" s="363" t="s">
        <v>629</v>
      </c>
      <c r="J1866" s="363" t="s">
        <v>1016</v>
      </c>
      <c r="K1866" s="512">
        <v>0.43</v>
      </c>
    </row>
    <row r="1867" spans="2:12" ht="63" x14ac:dyDescent="0.3">
      <c r="B1867" s="352">
        <v>317825</v>
      </c>
      <c r="C1867" s="350" t="str">
        <f>_xlfn.XLOOKUP(B1867,PLANEAMIENTO!A:A,PLANEAMIENTO!C:C)</f>
        <v>CILINDRO DE INCLINACION DE BULLDOZER</v>
      </c>
      <c r="D1867" s="351" t="str">
        <f>_xlfn.XLOOKUP(B1867,PLANEAMIENTO!A:A,PLANEAMIENTO!D:D)</f>
        <v>D475</v>
      </c>
      <c r="E1867" s="352" t="s">
        <v>750</v>
      </c>
      <c r="F1867" s="352" t="s">
        <v>406</v>
      </c>
      <c r="G1867" s="352" t="s">
        <v>777</v>
      </c>
      <c r="H1867" s="352" t="s">
        <v>827</v>
      </c>
      <c r="I1867" s="352" t="s">
        <v>1020</v>
      </c>
      <c r="J1867" s="352" t="s">
        <v>1020</v>
      </c>
      <c r="K1867" s="513">
        <v>0</v>
      </c>
    </row>
    <row r="1868" spans="2:12" ht="63" x14ac:dyDescent="0.3">
      <c r="B1868" s="352">
        <v>321825</v>
      </c>
      <c r="C1868" s="350" t="str">
        <f>_xlfn.XLOOKUP(B1868,PLANEAMIENTO!A:A,PLANEAMIENTO!C:C)</f>
        <v>CILINDRO DE INCLINACION DE BULLDOZER</v>
      </c>
      <c r="D1868" s="351" t="str">
        <f>_xlfn.XLOOKUP(B1868,PLANEAMIENTO!A:A,PLANEAMIENTO!D:D)</f>
        <v>D475</v>
      </c>
      <c r="E1868" s="352" t="s">
        <v>750</v>
      </c>
      <c r="F1868" s="352" t="s">
        <v>894</v>
      </c>
      <c r="G1868" s="352" t="s">
        <v>777</v>
      </c>
      <c r="H1868" s="352" t="s">
        <v>807</v>
      </c>
      <c r="I1868" s="352" t="s">
        <v>1020</v>
      </c>
      <c r="J1868" s="352" t="s">
        <v>1041</v>
      </c>
      <c r="K1868" s="513">
        <v>0</v>
      </c>
    </row>
    <row r="1869" spans="2:12" ht="63" x14ac:dyDescent="0.3">
      <c r="B1869" s="352">
        <v>325425</v>
      </c>
      <c r="C1869" s="350" t="str">
        <f>_xlfn.XLOOKUP(B1869,PLANEAMIENTO!A:A,PLANEAMIENTO!C:C)</f>
        <v>CILINDRO DE INCLINACION DE BULLDOZER</v>
      </c>
      <c r="D1869" s="351" t="str">
        <f>_xlfn.XLOOKUP(B1869,PLANEAMIENTO!A:A,PLANEAMIENTO!D:D)</f>
        <v>844H</v>
      </c>
      <c r="E1869" s="352" t="s">
        <v>750</v>
      </c>
      <c r="F1869" s="352" t="s">
        <v>894</v>
      </c>
      <c r="G1869" s="352" t="s">
        <v>777</v>
      </c>
      <c r="H1869" s="352" t="s">
        <v>807</v>
      </c>
      <c r="I1869" s="352" t="s">
        <v>1041</v>
      </c>
      <c r="J1869" s="352" t="s">
        <v>1016</v>
      </c>
      <c r="K1869" s="513">
        <v>0</v>
      </c>
    </row>
    <row r="1870" spans="2:12" ht="98.4" x14ac:dyDescent="0.4">
      <c r="B1870" s="509" t="s">
        <v>465</v>
      </c>
      <c r="C1870" s="307"/>
      <c r="D1870" s="509" t="s">
        <v>391</v>
      </c>
      <c r="E1870" s="509" t="s">
        <v>392</v>
      </c>
      <c r="F1870" s="509" t="s">
        <v>772</v>
      </c>
      <c r="G1870" s="509" t="s">
        <v>773</v>
      </c>
      <c r="H1870" s="509" t="s">
        <v>774</v>
      </c>
      <c r="I1870" s="509" t="s">
        <v>394</v>
      </c>
      <c r="J1870" s="509" t="s">
        <v>395</v>
      </c>
      <c r="K1870" s="509" t="s">
        <v>396</v>
      </c>
    </row>
    <row r="1871" spans="2:12" ht="63" x14ac:dyDescent="0.3">
      <c r="B1871" s="363">
        <v>0</v>
      </c>
      <c r="C1871" s="363" t="s">
        <v>12</v>
      </c>
      <c r="D1871" s="363" t="s">
        <v>13</v>
      </c>
      <c r="E1871" s="363" t="s">
        <v>423</v>
      </c>
      <c r="F1871" s="363" t="s">
        <v>1060</v>
      </c>
      <c r="G1871" s="363" t="s">
        <v>777</v>
      </c>
      <c r="H1871" s="363" t="s">
        <v>777</v>
      </c>
      <c r="I1871" s="363" t="s">
        <v>415</v>
      </c>
      <c r="J1871" s="363" t="s">
        <v>1016</v>
      </c>
      <c r="K1871" s="512">
        <v>0.45</v>
      </c>
    </row>
    <row r="1872" spans="2:12" ht="63" x14ac:dyDescent="0.3">
      <c r="B1872" s="352">
        <v>333625</v>
      </c>
      <c r="C1872" s="352" t="s">
        <v>86</v>
      </c>
      <c r="D1872" s="351" t="str">
        <f>_xlfn.XLOOKUP(B1872,PLANEAMIENTO!A:A,PLANEAMIENTO!D:D)</f>
        <v>GENERICO</v>
      </c>
      <c r="E1872" s="352" t="s">
        <v>423</v>
      </c>
      <c r="F1872" s="352" t="s">
        <v>406</v>
      </c>
      <c r="G1872" s="352" t="s">
        <v>777</v>
      </c>
      <c r="H1872" s="352" t="s">
        <v>827</v>
      </c>
      <c r="I1872" s="352" t="s">
        <v>1020</v>
      </c>
      <c r="J1872" s="352" t="s">
        <v>1020</v>
      </c>
      <c r="K1872" s="513">
        <v>0</v>
      </c>
    </row>
    <row r="1873" spans="2:11" ht="63" x14ac:dyDescent="0.3">
      <c r="B1873" s="352">
        <v>332725</v>
      </c>
      <c r="C1873" s="352" t="s">
        <v>86</v>
      </c>
      <c r="D1873" s="351" t="str">
        <f>_xlfn.XLOOKUP(B1873,PLANEAMIENTO!A:A,PLANEAMIENTO!D:D)</f>
        <v>834H</v>
      </c>
      <c r="E1873" s="352" t="s">
        <v>423</v>
      </c>
      <c r="F1873" s="352" t="s">
        <v>444</v>
      </c>
      <c r="G1873" s="352" t="s">
        <v>777</v>
      </c>
      <c r="H1873" s="352" t="s">
        <v>793</v>
      </c>
      <c r="I1873" s="352" t="s">
        <v>1020</v>
      </c>
      <c r="J1873" s="352" t="s">
        <v>1020</v>
      </c>
      <c r="K1873" s="513">
        <v>0</v>
      </c>
    </row>
    <row r="1874" spans="2:11" ht="63" x14ac:dyDescent="0.3">
      <c r="B1874" s="352">
        <v>325225</v>
      </c>
      <c r="C1874" s="352" t="s">
        <v>86</v>
      </c>
      <c r="D1874" s="351" t="str">
        <f>_xlfn.XLOOKUP(B1874,PLANEAMIENTO!A:A,PLANEAMIENTO!D:D)</f>
        <v>930E-4SE</v>
      </c>
      <c r="E1874" s="352" t="s">
        <v>423</v>
      </c>
      <c r="F1874" s="352" t="s">
        <v>468</v>
      </c>
      <c r="G1874" s="352" t="s">
        <v>777</v>
      </c>
      <c r="H1874" s="352" t="s">
        <v>883</v>
      </c>
      <c r="I1874" s="352" t="s">
        <v>1020</v>
      </c>
      <c r="J1874" s="352" t="s">
        <v>1041</v>
      </c>
      <c r="K1874" s="513">
        <v>0</v>
      </c>
    </row>
    <row r="1875" spans="2:11" ht="98.4" x14ac:dyDescent="0.4">
      <c r="B1875" s="509" t="s">
        <v>465</v>
      </c>
      <c r="C1875" s="307"/>
      <c r="D1875" s="509" t="s">
        <v>391</v>
      </c>
      <c r="E1875" s="509" t="s">
        <v>392</v>
      </c>
      <c r="F1875" s="509" t="s">
        <v>772</v>
      </c>
      <c r="G1875" s="509" t="s">
        <v>773</v>
      </c>
      <c r="H1875" s="509" t="s">
        <v>774</v>
      </c>
      <c r="I1875" s="509" t="s">
        <v>394</v>
      </c>
      <c r="J1875" s="509" t="s">
        <v>395</v>
      </c>
      <c r="K1875" s="509" t="s">
        <v>396</v>
      </c>
    </row>
    <row r="1876" spans="2:11" ht="84" x14ac:dyDescent="0.3">
      <c r="B1876" s="363">
        <v>0</v>
      </c>
      <c r="C1876" s="364" t="s">
        <v>12</v>
      </c>
      <c r="D1876" s="364" t="s">
        <v>13</v>
      </c>
      <c r="E1876" s="363" t="s">
        <v>413</v>
      </c>
      <c r="F1876" s="363" t="s">
        <v>1061</v>
      </c>
      <c r="G1876" s="363" t="s">
        <v>777</v>
      </c>
      <c r="H1876" s="363" t="s">
        <v>801</v>
      </c>
      <c r="I1876" s="363" t="s">
        <v>783</v>
      </c>
      <c r="J1876" s="363" t="s">
        <v>1041</v>
      </c>
      <c r="K1876" s="512">
        <v>0.7</v>
      </c>
    </row>
    <row r="1877" spans="2:11" ht="63" x14ac:dyDescent="0.3">
      <c r="B1877" s="352">
        <v>321125</v>
      </c>
      <c r="C1877" s="350" t="str">
        <f>_xlfn.XLOOKUP(B1877,PLANEAMIENTO!A:A,PLANEAMIENTO!C:C)</f>
        <v>CILINDRO DE DIRECCION</v>
      </c>
      <c r="D1877" s="351" t="str">
        <f>_xlfn.XLOOKUP(B1877,PLANEAMIENTO!A:A,PLANEAMIENTO!D:D)</f>
        <v>930E-4SE</v>
      </c>
      <c r="E1877" s="352" t="s">
        <v>413</v>
      </c>
      <c r="F1877" s="352" t="s">
        <v>426</v>
      </c>
      <c r="G1877" s="352" t="s">
        <v>777</v>
      </c>
      <c r="H1877" s="352" t="s">
        <v>796</v>
      </c>
      <c r="I1877" s="352" t="s">
        <v>1020</v>
      </c>
      <c r="J1877" s="352" t="s">
        <v>1020</v>
      </c>
      <c r="K1877" s="513">
        <v>0</v>
      </c>
    </row>
    <row r="1878" spans="2:11" ht="63" x14ac:dyDescent="0.3">
      <c r="B1878" s="352">
        <v>322125</v>
      </c>
      <c r="C1878" s="350" t="str">
        <f>_xlfn.XLOOKUP(B1878,PLANEAMIENTO!A:A,PLANEAMIENTO!C:C)</f>
        <v>CILINDRO DE DIRECCION</v>
      </c>
      <c r="D1878" s="351" t="str">
        <f>_xlfn.XLOOKUP(B1878,PLANEAMIENTO!A:A,PLANEAMIENTO!D:D)</f>
        <v>930E-4SE</v>
      </c>
      <c r="E1878" s="352" t="s">
        <v>413</v>
      </c>
      <c r="F1878" s="352" t="s">
        <v>406</v>
      </c>
      <c r="G1878" s="352" t="s">
        <v>777</v>
      </c>
      <c r="H1878" s="352" t="s">
        <v>827</v>
      </c>
      <c r="I1878" s="352" t="s">
        <v>1020</v>
      </c>
      <c r="J1878" s="352" t="s">
        <v>1020</v>
      </c>
      <c r="K1878" s="513">
        <v>0</v>
      </c>
    </row>
    <row r="1879" spans="2:11" ht="63" x14ac:dyDescent="0.3">
      <c r="B1879" s="352">
        <v>322125</v>
      </c>
      <c r="C1879" s="350" t="str">
        <f>_xlfn.XLOOKUP(B1879,PLANEAMIENTO!A:A,PLANEAMIENTO!C:C)</f>
        <v>CILINDRO DE DIRECCION</v>
      </c>
      <c r="D1879" s="351" t="str">
        <f>_xlfn.XLOOKUP(B1879,PLANEAMIENTO!A:A,PLANEAMIENTO!D:D)</f>
        <v>930E-4SE</v>
      </c>
      <c r="E1879" s="352" t="s">
        <v>413</v>
      </c>
      <c r="F1879" s="352" t="s">
        <v>406</v>
      </c>
      <c r="G1879" s="352" t="s">
        <v>777</v>
      </c>
      <c r="H1879" s="352" t="s">
        <v>827</v>
      </c>
      <c r="I1879" s="352" t="s">
        <v>1020</v>
      </c>
      <c r="J1879" s="352" t="s">
        <v>1020</v>
      </c>
      <c r="K1879" s="513">
        <v>0</v>
      </c>
    </row>
    <row r="1880" spans="2:11" ht="63" x14ac:dyDescent="0.3">
      <c r="B1880" s="352">
        <v>319425</v>
      </c>
      <c r="C1880" s="350" t="str">
        <f>_xlfn.XLOOKUP(B1880,PLANEAMIENTO!A:A,PLANEAMIENTO!C:C)</f>
        <v>CILINDRO DE LEVANTE DE TOLVA</v>
      </c>
      <c r="D1880" s="351" t="str">
        <f>_xlfn.XLOOKUP(B1880,PLANEAMIENTO!A:A,PLANEAMIENTO!D:D)</f>
        <v>797F</v>
      </c>
      <c r="E1880" s="352" t="s">
        <v>413</v>
      </c>
      <c r="F1880" s="352" t="s">
        <v>403</v>
      </c>
      <c r="G1880" s="352" t="s">
        <v>777</v>
      </c>
      <c r="H1880" s="352" t="s">
        <v>820</v>
      </c>
      <c r="I1880" s="352" t="s">
        <v>1020</v>
      </c>
      <c r="J1880" s="352" t="s">
        <v>1041</v>
      </c>
      <c r="K1880" s="513">
        <v>0</v>
      </c>
    </row>
    <row r="1881" spans="2:11" ht="98.4" x14ac:dyDescent="0.4">
      <c r="B1881" s="509" t="s">
        <v>465</v>
      </c>
      <c r="C1881" s="307"/>
      <c r="D1881" s="509" t="s">
        <v>391</v>
      </c>
      <c r="E1881" s="509" t="s">
        <v>392</v>
      </c>
      <c r="F1881" s="509" t="s">
        <v>772</v>
      </c>
      <c r="G1881" s="509" t="s">
        <v>773</v>
      </c>
      <c r="H1881" s="509" t="s">
        <v>774</v>
      </c>
      <c r="I1881" s="509" t="s">
        <v>394</v>
      </c>
      <c r="J1881" s="509" t="s">
        <v>395</v>
      </c>
      <c r="K1881" s="509" t="s">
        <v>396</v>
      </c>
    </row>
    <row r="1882" spans="2:11" ht="63" x14ac:dyDescent="0.3">
      <c r="B1882" s="363">
        <v>0</v>
      </c>
      <c r="C1882" s="364" t="s">
        <v>12</v>
      </c>
      <c r="D1882" s="364" t="s">
        <v>13</v>
      </c>
      <c r="E1882" s="363" t="s">
        <v>432</v>
      </c>
      <c r="F1882" s="363" t="s">
        <v>1062</v>
      </c>
      <c r="G1882" s="363" t="s">
        <v>777</v>
      </c>
      <c r="H1882" s="363" t="s">
        <v>777</v>
      </c>
      <c r="I1882" s="363" t="s">
        <v>641</v>
      </c>
      <c r="J1882" s="363" t="s">
        <v>1063</v>
      </c>
      <c r="K1882" s="512">
        <v>0.36</v>
      </c>
    </row>
    <row r="1883" spans="2:11" ht="63" x14ac:dyDescent="0.3">
      <c r="B1883" s="352">
        <v>321825</v>
      </c>
      <c r="C1883" s="350" t="str">
        <f>_xlfn.XLOOKUP(B1883,PLANEAMIENTO!A:A,PLANEAMIENTO!C:C)</f>
        <v>CILINDRO DE INCLINACION DE BULLDOZER</v>
      </c>
      <c r="D1883" s="351" t="str">
        <f>_xlfn.XLOOKUP(B1883,PLANEAMIENTO!A:A,PLANEAMIENTO!D:D)</f>
        <v>D475</v>
      </c>
      <c r="E1883" s="352" t="s">
        <v>432</v>
      </c>
      <c r="F1883" s="352" t="s">
        <v>421</v>
      </c>
      <c r="G1883" s="352" t="s">
        <v>777</v>
      </c>
      <c r="H1883" s="352" t="s">
        <v>807</v>
      </c>
      <c r="I1883" s="352" t="s">
        <v>1020</v>
      </c>
      <c r="J1883" s="352" t="s">
        <v>1041</v>
      </c>
      <c r="K1883" s="513">
        <v>0</v>
      </c>
    </row>
    <row r="1884" spans="2:11" ht="98.4" x14ac:dyDescent="0.4">
      <c r="B1884" s="509" t="s">
        <v>465</v>
      </c>
      <c r="C1884" s="307"/>
      <c r="D1884" s="509" t="s">
        <v>391</v>
      </c>
      <c r="E1884" s="509" t="s">
        <v>392</v>
      </c>
      <c r="F1884" s="509" t="s">
        <v>772</v>
      </c>
      <c r="G1884" s="509" t="s">
        <v>773</v>
      </c>
      <c r="H1884" s="509" t="s">
        <v>774</v>
      </c>
      <c r="I1884" s="509" t="s">
        <v>394</v>
      </c>
      <c r="J1884" s="509" t="s">
        <v>395</v>
      </c>
      <c r="K1884" s="509" t="s">
        <v>396</v>
      </c>
    </row>
    <row r="1885" spans="2:11" ht="63" x14ac:dyDescent="0.3">
      <c r="B1885" s="363">
        <v>0</v>
      </c>
      <c r="C1885" s="364" t="s">
        <v>12</v>
      </c>
      <c r="D1885" s="364" t="s">
        <v>13</v>
      </c>
      <c r="E1885" s="363" t="s">
        <v>815</v>
      </c>
      <c r="F1885" s="363" t="s">
        <v>458</v>
      </c>
      <c r="G1885" s="363" t="s">
        <v>777</v>
      </c>
      <c r="H1885" s="363" t="s">
        <v>807</v>
      </c>
      <c r="I1885" s="363" t="s">
        <v>783</v>
      </c>
      <c r="J1885" s="363" t="s">
        <v>799</v>
      </c>
      <c r="K1885" s="512">
        <v>0</v>
      </c>
    </row>
    <row r="1886" spans="2:11" ht="63" x14ac:dyDescent="0.3">
      <c r="B1886" s="352">
        <v>323425</v>
      </c>
      <c r="C1886" s="350" t="str">
        <f>_xlfn.XLOOKUP(B1886,PLANEAMIENTO!A:A,PLANEAMIENTO!C:C)</f>
        <v>CILINDRO DE DIRECCION</v>
      </c>
      <c r="D1886" s="351" t="str">
        <f>_xlfn.XLOOKUP(B1886,PLANEAMIENTO!A:A,PLANEAMIENTO!D:D)</f>
        <v>830E</v>
      </c>
      <c r="E1886" s="352" t="s">
        <v>817</v>
      </c>
      <c r="F1886" s="352" t="s">
        <v>435</v>
      </c>
      <c r="G1886" s="352" t="s">
        <v>777</v>
      </c>
      <c r="H1886" s="352" t="s">
        <v>786</v>
      </c>
      <c r="I1886" s="352" t="s">
        <v>1046</v>
      </c>
      <c r="J1886" s="352" t="s">
        <v>1020</v>
      </c>
      <c r="K1886" s="513">
        <v>0</v>
      </c>
    </row>
    <row r="1887" spans="2:11" ht="63" x14ac:dyDescent="0.3">
      <c r="B1887" s="352">
        <v>319525</v>
      </c>
      <c r="C1887" s="350" t="str">
        <f>_xlfn.XLOOKUP(B1887,PLANEAMIENTO!A:A,PLANEAMIENTO!C:C)</f>
        <v>CILINDRO DE SUSPENSION POSTERIOR</v>
      </c>
      <c r="D1887" s="351" t="str">
        <f>_xlfn.XLOOKUP(B1887,PLANEAMIENTO!A:A,PLANEAMIENTO!D:D)</f>
        <v>797F</v>
      </c>
      <c r="E1887" s="352" t="s">
        <v>817</v>
      </c>
      <c r="F1887" s="352" t="s">
        <v>435</v>
      </c>
      <c r="G1887" s="352" t="s">
        <v>777</v>
      </c>
      <c r="H1887" s="352" t="s">
        <v>786</v>
      </c>
      <c r="I1887" s="352" t="s">
        <v>1020</v>
      </c>
      <c r="J1887" s="352" t="s">
        <v>1020</v>
      </c>
      <c r="K1887" s="513">
        <v>0</v>
      </c>
    </row>
    <row r="1888" spans="2:11" ht="63" x14ac:dyDescent="0.3">
      <c r="B1888" s="352">
        <v>327225</v>
      </c>
      <c r="C1888" s="350" t="str">
        <f>_xlfn.XLOOKUP(B1888,PLANEAMIENTO!A:A,PLANEAMIENTO!C:C)</f>
        <v xml:space="preserve">CILINDRO DE LEVANTE </v>
      </c>
      <c r="D1888" s="351" t="str">
        <f>_xlfn.XLOOKUP(B1888,PLANEAMIENTO!A:A,PLANEAMIENTO!D:D)</f>
        <v>994K</v>
      </c>
      <c r="E1888" s="352" t="s">
        <v>817</v>
      </c>
      <c r="F1888" s="352" t="s">
        <v>493</v>
      </c>
      <c r="G1888" s="352" t="s">
        <v>777</v>
      </c>
      <c r="H1888" s="352" t="s">
        <v>812</v>
      </c>
      <c r="I1888" s="352" t="s">
        <v>1020</v>
      </c>
      <c r="J1888" s="352" t="s">
        <v>1041</v>
      </c>
      <c r="K1888" s="513">
        <v>0</v>
      </c>
    </row>
    <row r="1889" spans="2:11" ht="98.4" x14ac:dyDescent="0.4">
      <c r="B1889" s="509" t="s">
        <v>465</v>
      </c>
      <c r="C1889" s="307"/>
      <c r="D1889" s="509" t="s">
        <v>391</v>
      </c>
      <c r="E1889" s="509" t="s">
        <v>392</v>
      </c>
      <c r="F1889" s="509" t="s">
        <v>772</v>
      </c>
      <c r="G1889" s="509" t="s">
        <v>773</v>
      </c>
      <c r="H1889" s="509" t="s">
        <v>774</v>
      </c>
      <c r="I1889" s="509" t="s">
        <v>394</v>
      </c>
      <c r="J1889" s="509" t="s">
        <v>395</v>
      </c>
      <c r="K1889" s="509" t="s">
        <v>396</v>
      </c>
    </row>
    <row r="1890" spans="2:11" ht="63" x14ac:dyDescent="0.3">
      <c r="B1890" s="363">
        <v>0</v>
      </c>
      <c r="C1890" s="364" t="s">
        <v>12</v>
      </c>
      <c r="D1890" s="364" t="s">
        <v>13</v>
      </c>
      <c r="E1890" s="370"/>
      <c r="F1890" s="363" t="s">
        <v>891</v>
      </c>
      <c r="G1890" s="363" t="s">
        <v>777</v>
      </c>
      <c r="H1890" s="363" t="s">
        <v>892</v>
      </c>
      <c r="I1890" s="363" t="s">
        <v>783</v>
      </c>
      <c r="J1890" s="363" t="s">
        <v>874</v>
      </c>
      <c r="K1890" s="512">
        <v>0</v>
      </c>
    </row>
    <row r="1891" spans="2:11" ht="63" x14ac:dyDescent="0.3">
      <c r="B1891" s="352">
        <v>319725</v>
      </c>
      <c r="C1891" s="350" t="str">
        <f>_xlfn.XLOOKUP(B1891,PLANEAMIENTO!A:A,PLANEAMIENTO!C:C)</f>
        <v>CILINDRO DE DIRECCION</v>
      </c>
      <c r="D1891" s="351" t="str">
        <f>_xlfn.XLOOKUP(B1891,PLANEAMIENTO!A:A,PLANEAMIENTO!D:D)</f>
        <v>844H</v>
      </c>
      <c r="E1891" s="352" t="s">
        <v>1003</v>
      </c>
      <c r="F1891" s="352" t="s">
        <v>777</v>
      </c>
      <c r="G1891" s="352" t="s">
        <v>777</v>
      </c>
      <c r="H1891" s="352" t="s">
        <v>777</v>
      </c>
      <c r="I1891" s="352" t="s">
        <v>1020</v>
      </c>
      <c r="J1891" s="352" t="s">
        <v>1020</v>
      </c>
      <c r="K1891" s="513">
        <v>0</v>
      </c>
    </row>
    <row r="1892" spans="2:11" ht="63" x14ac:dyDescent="0.3">
      <c r="B1892" s="352">
        <v>320425</v>
      </c>
      <c r="C1892" s="350" t="str">
        <f>_xlfn.XLOOKUP(B1892,PLANEAMIENTO!A:A,PLANEAMIENTO!C:C)</f>
        <v>CILINDRO DE LEVANTE DE BULLDOZER</v>
      </c>
      <c r="D1892" s="351" t="str">
        <f>_xlfn.XLOOKUP(B1892,PLANEAMIENTO!A:A,PLANEAMIENTO!D:D)</f>
        <v>844H</v>
      </c>
      <c r="E1892" s="352" t="s">
        <v>1003</v>
      </c>
      <c r="F1892" s="352" t="s">
        <v>777</v>
      </c>
      <c r="G1892" s="352" t="s">
        <v>777</v>
      </c>
      <c r="H1892" s="352" t="s">
        <v>777</v>
      </c>
      <c r="I1892" s="352" t="s">
        <v>1020</v>
      </c>
      <c r="J1892" s="352" t="s">
        <v>1020</v>
      </c>
      <c r="K1892" s="513">
        <v>0</v>
      </c>
    </row>
    <row r="1893" spans="2:11" ht="63" x14ac:dyDescent="0.3">
      <c r="B1893" s="352">
        <v>320925</v>
      </c>
      <c r="C1893" s="350" t="str">
        <f>_xlfn.XLOOKUP(B1893,PLANEAMIENTO!A:A,PLANEAMIENTO!C:C)</f>
        <v>CILINDRO DE STICK</v>
      </c>
      <c r="D1893" s="351" t="str">
        <f>_xlfn.XLOOKUP(B1893,PLANEAMIENTO!A:A,PLANEAMIENTO!D:D)</f>
        <v>PC2000</v>
      </c>
      <c r="E1893" s="352" t="s">
        <v>1003</v>
      </c>
      <c r="F1893" s="352" t="s">
        <v>777</v>
      </c>
      <c r="G1893" s="352" t="s">
        <v>777</v>
      </c>
      <c r="H1893" s="352" t="s">
        <v>777</v>
      </c>
      <c r="I1893" s="352" t="s">
        <v>1020</v>
      </c>
      <c r="J1893" s="352" t="s">
        <v>1020</v>
      </c>
      <c r="K1893" s="513">
        <v>0</v>
      </c>
    </row>
    <row r="1898" spans="2:11" ht="39.6" x14ac:dyDescent="0.3">
      <c r="B1898" s="168" t="s">
        <v>465</v>
      </c>
      <c r="C1898" s="168" t="s">
        <v>391</v>
      </c>
      <c r="D1898" s="168" t="s">
        <v>772</v>
      </c>
      <c r="E1898" s="168" t="s">
        <v>773</v>
      </c>
      <c r="F1898" s="168" t="s">
        <v>774</v>
      </c>
      <c r="G1898" s="168" t="s">
        <v>394</v>
      </c>
      <c r="H1898" s="168" t="s">
        <v>395</v>
      </c>
      <c r="I1898" s="168" t="s">
        <v>396</v>
      </c>
    </row>
    <row r="1899" spans="2:11" ht="43.2" x14ac:dyDescent="0.3">
      <c r="B1899" s="170">
        <v>0</v>
      </c>
      <c r="C1899" s="170" t="s">
        <v>397</v>
      </c>
      <c r="D1899" s="170" t="s">
        <v>1064</v>
      </c>
      <c r="E1899" s="170" t="s">
        <v>776</v>
      </c>
      <c r="F1899" s="170" t="s">
        <v>777</v>
      </c>
      <c r="G1899" s="170" t="s">
        <v>783</v>
      </c>
      <c r="H1899" s="170" t="s">
        <v>783</v>
      </c>
      <c r="I1899" s="171">
        <v>0.94</v>
      </c>
    </row>
    <row r="1900" spans="2:11" ht="43.2" x14ac:dyDescent="0.3">
      <c r="B1900" s="173">
        <v>323525</v>
      </c>
      <c r="C1900" s="173" t="s">
        <v>662</v>
      </c>
      <c r="D1900" s="173" t="s">
        <v>852</v>
      </c>
      <c r="E1900" s="173" t="s">
        <v>777</v>
      </c>
      <c r="F1900" s="173" t="s">
        <v>853</v>
      </c>
      <c r="G1900" s="173" t="s">
        <v>1020</v>
      </c>
      <c r="H1900" s="173" t="s">
        <v>1041</v>
      </c>
      <c r="I1900" s="174">
        <v>0.2</v>
      </c>
    </row>
    <row r="1901" spans="2:11" ht="43.2" x14ac:dyDescent="0.3">
      <c r="B1901" s="173">
        <v>319425</v>
      </c>
      <c r="C1901" s="173" t="s">
        <v>1065</v>
      </c>
      <c r="D1901" s="173" t="s">
        <v>426</v>
      </c>
      <c r="E1901" s="173" t="s">
        <v>777</v>
      </c>
      <c r="F1901" s="173" t="s">
        <v>796</v>
      </c>
      <c r="G1901" s="173" t="s">
        <v>1041</v>
      </c>
      <c r="H1901" s="173" t="s">
        <v>1041</v>
      </c>
      <c r="I1901" s="174">
        <v>0</v>
      </c>
    </row>
    <row r="1902" spans="2:11" ht="43.2" x14ac:dyDescent="0.3">
      <c r="B1902" s="173">
        <v>320425</v>
      </c>
      <c r="C1902" s="173" t="s">
        <v>1066</v>
      </c>
      <c r="D1902" s="173" t="s">
        <v>426</v>
      </c>
      <c r="E1902" s="173" t="s">
        <v>777</v>
      </c>
      <c r="F1902" s="173" t="s">
        <v>796</v>
      </c>
      <c r="G1902" s="173" t="s">
        <v>1041</v>
      </c>
      <c r="H1902" s="173" t="s">
        <v>1016</v>
      </c>
      <c r="I1902" s="174">
        <v>0</v>
      </c>
    </row>
    <row r="1903" spans="2:11" ht="39.6" x14ac:dyDescent="0.3">
      <c r="B1903" s="168" t="s">
        <v>465</v>
      </c>
      <c r="C1903" s="168" t="s">
        <v>391</v>
      </c>
      <c r="D1903" s="168" t="s">
        <v>772</v>
      </c>
      <c r="E1903" s="168" t="s">
        <v>773</v>
      </c>
      <c r="F1903" s="168" t="s">
        <v>774</v>
      </c>
      <c r="G1903" s="168" t="s">
        <v>394</v>
      </c>
      <c r="H1903" s="168" t="s">
        <v>395</v>
      </c>
      <c r="I1903" s="168" t="s">
        <v>396</v>
      </c>
    </row>
    <row r="1904" spans="2:11" ht="43.2" x14ac:dyDescent="0.3">
      <c r="B1904" s="170">
        <v>0</v>
      </c>
      <c r="C1904" s="170" t="s">
        <v>412</v>
      </c>
      <c r="D1904" s="170" t="s">
        <v>1067</v>
      </c>
      <c r="E1904" s="170" t="s">
        <v>777</v>
      </c>
      <c r="F1904" s="170" t="s">
        <v>777</v>
      </c>
      <c r="G1904" s="170" t="s">
        <v>629</v>
      </c>
      <c r="H1904" s="170" t="s">
        <v>1068</v>
      </c>
      <c r="I1904" s="171">
        <v>0.42</v>
      </c>
    </row>
    <row r="1905" spans="2:12" ht="43.2" x14ac:dyDescent="0.3">
      <c r="B1905" s="173">
        <v>323425</v>
      </c>
      <c r="C1905" s="173" t="s">
        <v>405</v>
      </c>
      <c r="D1905" s="173" t="s">
        <v>406</v>
      </c>
      <c r="E1905" s="173" t="s">
        <v>777</v>
      </c>
      <c r="F1905" s="173" t="s">
        <v>827</v>
      </c>
      <c r="G1905" s="173" t="s">
        <v>1041</v>
      </c>
      <c r="H1905" s="173" t="s">
        <v>1041</v>
      </c>
      <c r="I1905" s="174">
        <v>0</v>
      </c>
    </row>
    <row r="1906" spans="2:12" ht="43.2" x14ac:dyDescent="0.3">
      <c r="B1906" s="173">
        <v>317825</v>
      </c>
      <c r="C1906" s="173" t="s">
        <v>1069</v>
      </c>
      <c r="D1906" s="173" t="s">
        <v>406</v>
      </c>
      <c r="E1906" s="173" t="s">
        <v>777</v>
      </c>
      <c r="F1906" s="173" t="s">
        <v>827</v>
      </c>
      <c r="G1906" s="173" t="s">
        <v>1041</v>
      </c>
      <c r="H1906" s="173" t="s">
        <v>1041</v>
      </c>
      <c r="I1906" s="174">
        <v>0</v>
      </c>
    </row>
    <row r="1907" spans="2:12" ht="43.2" x14ac:dyDescent="0.3">
      <c r="B1907" s="173">
        <v>325225</v>
      </c>
      <c r="C1907" s="173" t="s">
        <v>477</v>
      </c>
      <c r="D1907" s="173" t="s">
        <v>407</v>
      </c>
      <c r="E1907" s="173" t="s">
        <v>777</v>
      </c>
      <c r="F1907" s="173" t="s">
        <v>856</v>
      </c>
      <c r="G1907" s="173" t="s">
        <v>1041</v>
      </c>
      <c r="H1907" s="173" t="s">
        <v>1016</v>
      </c>
      <c r="I1907" s="174">
        <v>0</v>
      </c>
    </row>
    <row r="1908" spans="2:12" ht="39.6" x14ac:dyDescent="0.3">
      <c r="B1908" s="168" t="s">
        <v>465</v>
      </c>
      <c r="C1908" s="168" t="s">
        <v>391</v>
      </c>
      <c r="D1908" s="168" t="s">
        <v>772</v>
      </c>
      <c r="E1908" s="168" t="s">
        <v>773</v>
      </c>
      <c r="F1908" s="168" t="s">
        <v>774</v>
      </c>
      <c r="G1908" s="168" t="s">
        <v>394</v>
      </c>
      <c r="H1908" s="168" t="s">
        <v>395</v>
      </c>
      <c r="I1908" s="168" t="s">
        <v>396</v>
      </c>
    </row>
    <row r="1909" spans="2:12" ht="43.2" x14ac:dyDescent="0.3">
      <c r="B1909" s="170">
        <v>0</v>
      </c>
      <c r="C1909" s="170" t="s">
        <v>422</v>
      </c>
      <c r="D1909" s="170" t="s">
        <v>1070</v>
      </c>
      <c r="E1909" s="170" t="s">
        <v>777</v>
      </c>
      <c r="F1909" s="170" t="s">
        <v>777</v>
      </c>
      <c r="G1909" s="170" t="s">
        <v>415</v>
      </c>
      <c r="H1909" s="170" t="s">
        <v>1063</v>
      </c>
      <c r="I1909" s="171">
        <v>0.43</v>
      </c>
    </row>
    <row r="1910" spans="2:12" ht="43.2" x14ac:dyDescent="0.3">
      <c r="B1910" s="173">
        <v>325425</v>
      </c>
      <c r="C1910" s="173" t="s">
        <v>477</v>
      </c>
      <c r="D1910" s="173" t="s">
        <v>468</v>
      </c>
      <c r="E1910" s="173" t="s">
        <v>777</v>
      </c>
      <c r="F1910" s="173" t="s">
        <v>883</v>
      </c>
      <c r="G1910" s="173" t="s">
        <v>1041</v>
      </c>
      <c r="H1910" s="173" t="s">
        <v>1041</v>
      </c>
      <c r="I1910" s="174">
        <v>0</v>
      </c>
    </row>
    <row r="1911" spans="2:12" ht="43.2" x14ac:dyDescent="0.3">
      <c r="B1911" s="173">
        <v>327325</v>
      </c>
      <c r="C1911" s="173" t="s">
        <v>855</v>
      </c>
      <c r="D1911" s="173" t="s">
        <v>625</v>
      </c>
      <c r="E1911" s="173" t="s">
        <v>777</v>
      </c>
      <c r="F1911" s="173" t="s">
        <v>1071</v>
      </c>
      <c r="G1911" s="173" t="s">
        <v>1041</v>
      </c>
      <c r="H1911" s="173" t="s">
        <v>1016</v>
      </c>
      <c r="I1911" s="174">
        <v>0</v>
      </c>
    </row>
    <row r="1912" spans="2:12" ht="39.6" x14ac:dyDescent="0.3">
      <c r="B1912" s="168" t="s">
        <v>465</v>
      </c>
      <c r="C1912" s="168" t="s">
        <v>391</v>
      </c>
      <c r="D1912" s="168" t="s">
        <v>772</v>
      </c>
      <c r="E1912" s="168" t="s">
        <v>773</v>
      </c>
      <c r="F1912" s="168" t="s">
        <v>774</v>
      </c>
      <c r="G1912" s="168" t="s">
        <v>394</v>
      </c>
      <c r="H1912" s="168" t="s">
        <v>395</v>
      </c>
      <c r="I1912" s="168" t="s">
        <v>396</v>
      </c>
    </row>
    <row r="1913" spans="2:12" ht="43.2" x14ac:dyDescent="0.3">
      <c r="B1913" s="170">
        <v>0</v>
      </c>
      <c r="C1913" s="170" t="s">
        <v>860</v>
      </c>
      <c r="D1913" s="170" t="s">
        <v>1072</v>
      </c>
      <c r="E1913" s="170" t="s">
        <v>777</v>
      </c>
      <c r="F1913" s="170" t="s">
        <v>801</v>
      </c>
      <c r="G1913" s="170" t="s">
        <v>415</v>
      </c>
      <c r="H1913" s="170" t="s">
        <v>1073</v>
      </c>
      <c r="I1913" s="171">
        <v>0.67</v>
      </c>
    </row>
    <row r="1914" spans="2:12" ht="43.2" x14ac:dyDescent="0.3">
      <c r="B1914" s="173">
        <v>321125</v>
      </c>
      <c r="C1914" s="173" t="s">
        <v>488</v>
      </c>
      <c r="D1914" s="173" t="s">
        <v>426</v>
      </c>
      <c r="E1914" s="173" t="s">
        <v>777</v>
      </c>
      <c r="F1914" s="173" t="s">
        <v>796</v>
      </c>
      <c r="G1914" s="173" t="s">
        <v>1041</v>
      </c>
      <c r="H1914" s="173" t="s">
        <v>1041</v>
      </c>
      <c r="I1914" s="174">
        <v>0</v>
      </c>
    </row>
    <row r="1915" spans="2:12" ht="43.2" x14ac:dyDescent="0.3">
      <c r="B1915" s="173">
        <v>319425</v>
      </c>
      <c r="C1915" s="173" t="s">
        <v>488</v>
      </c>
      <c r="D1915" s="173" t="s">
        <v>403</v>
      </c>
      <c r="E1915" s="173" t="s">
        <v>777</v>
      </c>
      <c r="F1915" s="173" t="s">
        <v>820</v>
      </c>
      <c r="G1915" s="173" t="s">
        <v>1041</v>
      </c>
      <c r="H1915" s="173" t="s">
        <v>1041</v>
      </c>
      <c r="I1915" s="174">
        <v>0</v>
      </c>
    </row>
    <row r="1916" spans="2:12" ht="43.2" x14ac:dyDescent="0.3">
      <c r="B1916" s="173">
        <v>323425</v>
      </c>
      <c r="C1916" s="173" t="s">
        <v>488</v>
      </c>
      <c r="D1916" s="173" t="s">
        <v>406</v>
      </c>
      <c r="E1916" s="173" t="s">
        <v>777</v>
      </c>
      <c r="F1916" s="173" t="s">
        <v>827</v>
      </c>
      <c r="G1916" s="173" t="s">
        <v>1041</v>
      </c>
      <c r="H1916" s="173" t="s">
        <v>1016</v>
      </c>
      <c r="I1916" s="174">
        <v>0</v>
      </c>
    </row>
    <row r="1920" spans="2:12" ht="102" x14ac:dyDescent="0.35">
      <c r="B1920" s="445" t="s">
        <v>465</v>
      </c>
      <c r="C1920" s="446"/>
      <c r="D1920" s="447"/>
      <c r="E1920" s="445" t="s">
        <v>391</v>
      </c>
      <c r="F1920" s="445" t="s">
        <v>392</v>
      </c>
      <c r="G1920" s="445" t="s">
        <v>772</v>
      </c>
      <c r="H1920" s="445" t="s">
        <v>773</v>
      </c>
      <c r="I1920" s="445" t="s">
        <v>774</v>
      </c>
      <c r="J1920" s="445" t="s">
        <v>394</v>
      </c>
      <c r="K1920" s="445" t="s">
        <v>395</v>
      </c>
      <c r="L1920" s="168" t="s">
        <v>396</v>
      </c>
    </row>
    <row r="1921" spans="2:12" ht="72" x14ac:dyDescent="0.3">
      <c r="B1921" s="326" t="s">
        <v>109</v>
      </c>
      <c r="C1921" s="327" t="s">
        <v>12</v>
      </c>
      <c r="D1921" s="327" t="s">
        <v>13</v>
      </c>
      <c r="E1921" s="326" t="s">
        <v>397</v>
      </c>
      <c r="F1921" s="326" t="s">
        <v>398</v>
      </c>
      <c r="G1921" s="326" t="s">
        <v>1074</v>
      </c>
      <c r="H1921" s="326" t="s">
        <v>776</v>
      </c>
      <c r="I1921" s="326" t="s">
        <v>777</v>
      </c>
      <c r="J1921" s="326" t="s">
        <v>783</v>
      </c>
      <c r="K1921" s="326" t="s">
        <v>783</v>
      </c>
      <c r="L1921" s="171">
        <v>0.95</v>
      </c>
    </row>
    <row r="1922" spans="2:12" ht="36" x14ac:dyDescent="0.3">
      <c r="B1922" s="329">
        <v>319425</v>
      </c>
      <c r="C1922" s="330" t="str">
        <f>_xlfn.XLOOKUP(B1922,PLANEAMIENTO!A:A,PLANEAMIENTO!C:C)</f>
        <v>CILINDRO DE LEVANTE DE TOLVA</v>
      </c>
      <c r="D1922" s="331" t="str">
        <f>_xlfn.XLOOKUP(B1922,PLANEAMIENTO!A:A,PLANEAMIENTO!D:D)</f>
        <v>797F</v>
      </c>
      <c r="E1922" s="329" t="s">
        <v>1065</v>
      </c>
      <c r="F1922" s="329" t="s">
        <v>398</v>
      </c>
      <c r="G1922" s="329" t="s">
        <v>426</v>
      </c>
      <c r="H1922" s="329" t="s">
        <v>777</v>
      </c>
      <c r="I1922" s="329" t="s">
        <v>796</v>
      </c>
      <c r="J1922" s="329" t="s">
        <v>1041</v>
      </c>
      <c r="K1922" s="329" t="s">
        <v>1016</v>
      </c>
      <c r="L1922" s="174">
        <v>0.4</v>
      </c>
    </row>
    <row r="1923" spans="2:12" ht="36" x14ac:dyDescent="0.3">
      <c r="B1923" s="329">
        <v>320425</v>
      </c>
      <c r="C1923" s="330" t="str">
        <f>_xlfn.XLOOKUP(B1923,PLANEAMIENTO!A:A,PLANEAMIENTO!C:C)</f>
        <v>CILINDRO DE LEVANTE DE BULLDOZER</v>
      </c>
      <c r="D1923" s="331" t="str">
        <f>_xlfn.XLOOKUP(B1923,PLANEAMIENTO!A:A,PLANEAMIENTO!D:D)</f>
        <v>844H</v>
      </c>
      <c r="E1923" s="329" t="s">
        <v>1066</v>
      </c>
      <c r="F1923" s="329" t="s">
        <v>398</v>
      </c>
      <c r="G1923" s="329" t="s">
        <v>426</v>
      </c>
      <c r="H1923" s="329" t="s">
        <v>777</v>
      </c>
      <c r="I1923" s="329" t="s">
        <v>796</v>
      </c>
      <c r="J1923" s="329" t="s">
        <v>1016</v>
      </c>
      <c r="K1923" s="329" t="s">
        <v>1016</v>
      </c>
      <c r="L1923" s="174">
        <v>0</v>
      </c>
    </row>
    <row r="1924" spans="2:12" ht="36" x14ac:dyDescent="0.3">
      <c r="B1924" s="329">
        <v>324625</v>
      </c>
      <c r="C1924" s="330" t="str">
        <f>_xlfn.XLOOKUP(B1924,PLANEAMIENTO!A:A,PLANEAMIENTO!C:C)</f>
        <v>CILINDRO DE BUCKET</v>
      </c>
      <c r="D1924" s="331" t="str">
        <f>_xlfn.XLOOKUP(B1924,PLANEAMIENTO!A:A,PLANEAMIENTO!D:D)</f>
        <v>390FL</v>
      </c>
      <c r="E1924" s="329" t="s">
        <v>1075</v>
      </c>
      <c r="F1924" s="329" t="s">
        <v>398</v>
      </c>
      <c r="G1924" s="329" t="s">
        <v>403</v>
      </c>
      <c r="H1924" s="329" t="s">
        <v>777</v>
      </c>
      <c r="I1924" s="329" t="s">
        <v>820</v>
      </c>
      <c r="J1924" s="329" t="s">
        <v>1016</v>
      </c>
      <c r="K1924" s="329" t="s">
        <v>1016</v>
      </c>
      <c r="L1924" s="174">
        <v>0</v>
      </c>
    </row>
    <row r="1925" spans="2:12" ht="36" x14ac:dyDescent="0.3">
      <c r="B1925" s="329">
        <v>325825</v>
      </c>
      <c r="C1925" s="330" t="str">
        <f>_xlfn.XLOOKUP(B1925,PLANEAMIENTO!A:A,PLANEAMIENTO!C:C)</f>
        <v>CILINDRO DE ARTICULACION</v>
      </c>
      <c r="D1925" s="331">
        <f>_xlfn.XLOOKUP(B1925,PLANEAMIENTO!A:A,PLANEAMIENTO!D:D)</f>
        <v>24</v>
      </c>
      <c r="E1925" s="329" t="s">
        <v>662</v>
      </c>
      <c r="F1925" s="329" t="s">
        <v>398</v>
      </c>
      <c r="G1925" s="329" t="s">
        <v>435</v>
      </c>
      <c r="H1925" s="329" t="s">
        <v>777</v>
      </c>
      <c r="I1925" s="329" t="s">
        <v>786</v>
      </c>
      <c r="J1925" s="329" t="s">
        <v>1016</v>
      </c>
      <c r="K1925" s="329" t="s">
        <v>1073</v>
      </c>
      <c r="L1925" s="174">
        <v>0</v>
      </c>
    </row>
    <row r="1926" spans="2:12" ht="102" x14ac:dyDescent="0.35">
      <c r="B1926" s="445" t="s">
        <v>465</v>
      </c>
      <c r="C1926" s="446"/>
      <c r="D1926" s="447"/>
      <c r="E1926" s="445" t="s">
        <v>391</v>
      </c>
      <c r="F1926" s="445" t="s">
        <v>392</v>
      </c>
      <c r="G1926" s="445" t="s">
        <v>772</v>
      </c>
      <c r="H1926" s="445" t="s">
        <v>773</v>
      </c>
      <c r="I1926" s="445" t="s">
        <v>774</v>
      </c>
      <c r="J1926" s="445" t="s">
        <v>394</v>
      </c>
      <c r="K1926" s="445" t="s">
        <v>395</v>
      </c>
      <c r="L1926" s="168" t="s">
        <v>396</v>
      </c>
    </row>
    <row r="1927" spans="2:12" ht="54" x14ac:dyDescent="0.3">
      <c r="B1927" s="326">
        <v>0</v>
      </c>
      <c r="C1927" s="327" t="s">
        <v>12</v>
      </c>
      <c r="D1927" s="327" t="s">
        <v>13</v>
      </c>
      <c r="E1927" s="326" t="s">
        <v>412</v>
      </c>
      <c r="F1927" s="326" t="s">
        <v>413</v>
      </c>
      <c r="G1927" s="326" t="s">
        <v>1076</v>
      </c>
      <c r="H1927" s="326" t="s">
        <v>777</v>
      </c>
      <c r="I1927" s="326" t="s">
        <v>777</v>
      </c>
      <c r="J1927" s="326" t="s">
        <v>629</v>
      </c>
      <c r="K1927" s="326" t="s">
        <v>1077</v>
      </c>
      <c r="L1927" s="171">
        <v>0.43</v>
      </c>
    </row>
    <row r="1928" spans="2:12" ht="36" x14ac:dyDescent="0.3">
      <c r="B1928" s="329">
        <v>325225</v>
      </c>
      <c r="C1928" s="330" t="s">
        <v>1078</v>
      </c>
      <c r="D1928" s="331" t="str">
        <f>_xlfn.XLOOKUP(B1928,PLANEAMIENTO!A:A,PLANEAMIENTO!D:D)</f>
        <v>930E-4SE</v>
      </c>
      <c r="E1928" s="329" t="s">
        <v>1079</v>
      </c>
      <c r="F1928" s="329" t="s">
        <v>750</v>
      </c>
      <c r="G1928" s="329" t="s">
        <v>479</v>
      </c>
      <c r="H1928" s="329" t="s">
        <v>777</v>
      </c>
      <c r="I1928" s="329" t="s">
        <v>804</v>
      </c>
      <c r="J1928" s="329" t="s">
        <v>1016</v>
      </c>
      <c r="K1928" s="329" t="s">
        <v>1016</v>
      </c>
      <c r="L1928" s="174">
        <v>0</v>
      </c>
    </row>
    <row r="1929" spans="2:12" ht="54" x14ac:dyDescent="0.3">
      <c r="B1929" s="329">
        <v>317825</v>
      </c>
      <c r="C1929" s="330" t="str">
        <f>_xlfn.XLOOKUP(B1929,PLANEAMIENTO!A:A,PLANEAMIENTO!C:C)</f>
        <v>CILINDRO DE INCLINACION DE BULLDOZER</v>
      </c>
      <c r="D1929" s="331" t="str">
        <f>_xlfn.XLOOKUP(B1929,PLANEAMIENTO!A:A,PLANEAMIENTO!D:D)</f>
        <v>D475</v>
      </c>
      <c r="E1929" s="329" t="s">
        <v>409</v>
      </c>
      <c r="F1929" s="329" t="s">
        <v>750</v>
      </c>
      <c r="G1929" s="329" t="s">
        <v>406</v>
      </c>
      <c r="H1929" s="329" t="s">
        <v>777</v>
      </c>
      <c r="I1929" s="329" t="s">
        <v>827</v>
      </c>
      <c r="J1929" s="329" t="s">
        <v>1016</v>
      </c>
      <c r="K1929" s="329" t="s">
        <v>1073</v>
      </c>
      <c r="L1929" s="174">
        <v>0</v>
      </c>
    </row>
    <row r="1930" spans="2:12" ht="54" x14ac:dyDescent="0.3">
      <c r="B1930" s="329">
        <v>325425</v>
      </c>
      <c r="C1930" s="330" t="str">
        <f>_xlfn.XLOOKUP(B1930,PLANEAMIENTO!A:A,PLANEAMIENTO!C:C)</f>
        <v>CILINDRO DE INCLINACION DE BULLDOZER</v>
      </c>
      <c r="D1930" s="331" t="str">
        <f>_xlfn.XLOOKUP(B1930,PLANEAMIENTO!A:A,PLANEAMIENTO!D:D)</f>
        <v>844H</v>
      </c>
      <c r="E1930" s="329" t="s">
        <v>477</v>
      </c>
      <c r="F1930" s="329" t="s">
        <v>750</v>
      </c>
      <c r="G1930" s="329" t="s">
        <v>468</v>
      </c>
      <c r="H1930" s="329" t="s">
        <v>777</v>
      </c>
      <c r="I1930" s="329" t="s">
        <v>883</v>
      </c>
      <c r="J1930" s="329" t="s">
        <v>1016</v>
      </c>
      <c r="K1930" s="329" t="s">
        <v>1016</v>
      </c>
      <c r="L1930" s="174">
        <v>0</v>
      </c>
    </row>
    <row r="1931" spans="2:12" ht="102" x14ac:dyDescent="0.35">
      <c r="B1931" s="445" t="s">
        <v>465</v>
      </c>
      <c r="C1931" s="446"/>
      <c r="D1931" s="447"/>
      <c r="E1931" s="445" t="s">
        <v>391</v>
      </c>
      <c r="F1931" s="445" t="s">
        <v>392</v>
      </c>
      <c r="G1931" s="445" t="s">
        <v>772</v>
      </c>
      <c r="H1931" s="445" t="s">
        <v>773</v>
      </c>
      <c r="I1931" s="445" t="s">
        <v>774</v>
      </c>
      <c r="J1931" s="445" t="s">
        <v>394</v>
      </c>
      <c r="K1931" s="445" t="s">
        <v>395</v>
      </c>
      <c r="L1931" s="168" t="s">
        <v>396</v>
      </c>
    </row>
    <row r="1932" spans="2:12" ht="54" x14ac:dyDescent="0.3">
      <c r="B1932" s="326">
        <v>0</v>
      </c>
      <c r="C1932" s="327" t="s">
        <v>12</v>
      </c>
      <c r="D1932" s="327" t="s">
        <v>13</v>
      </c>
      <c r="E1932" s="326" t="s">
        <v>422</v>
      </c>
      <c r="F1932" s="326" t="s">
        <v>423</v>
      </c>
      <c r="G1932" s="326" t="s">
        <v>1080</v>
      </c>
      <c r="H1932" s="326" t="s">
        <v>777</v>
      </c>
      <c r="I1932" s="326" t="s">
        <v>777</v>
      </c>
      <c r="J1932" s="326" t="s">
        <v>415</v>
      </c>
      <c r="K1932" s="326" t="s">
        <v>1068</v>
      </c>
      <c r="L1932" s="171">
        <v>0.44</v>
      </c>
    </row>
    <row r="1933" spans="2:12" ht="36" x14ac:dyDescent="0.3">
      <c r="B1933" s="329">
        <v>327325</v>
      </c>
      <c r="C1933" s="330" t="str">
        <f>_xlfn.XLOOKUP(B1933,PLANEAMIENTO!A:A,PLANEAMIENTO!C:C)</f>
        <v>CILINDRO DE DIRECCION</v>
      </c>
      <c r="D1933" s="331">
        <f>_xlfn.XLOOKUP(B1933,PLANEAMIENTO!A:A,PLANEAMIENTO!D:D)</f>
        <v>24</v>
      </c>
      <c r="E1933" s="329" t="s">
        <v>425</v>
      </c>
      <c r="F1933" s="329" t="s">
        <v>423</v>
      </c>
      <c r="G1933" s="329" t="s">
        <v>426</v>
      </c>
      <c r="H1933" s="329" t="s">
        <v>777</v>
      </c>
      <c r="I1933" s="329" t="s">
        <v>796</v>
      </c>
      <c r="J1933" s="329" t="s">
        <v>1016</v>
      </c>
      <c r="K1933" s="329" t="s">
        <v>1016</v>
      </c>
      <c r="L1933" s="174">
        <v>0</v>
      </c>
    </row>
    <row r="1934" spans="2:12" ht="36" x14ac:dyDescent="0.3">
      <c r="B1934" s="329">
        <v>327325</v>
      </c>
      <c r="C1934" s="330" t="str">
        <f>_xlfn.XLOOKUP(B1934,PLANEAMIENTO!A:A,PLANEAMIENTO!C:C)</f>
        <v>CILINDRO DE DIRECCION</v>
      </c>
      <c r="D1934" s="331">
        <f>_xlfn.XLOOKUP(B1934,PLANEAMIENTO!A:A,PLANEAMIENTO!D:D)</f>
        <v>24</v>
      </c>
      <c r="E1934" s="329" t="s">
        <v>855</v>
      </c>
      <c r="F1934" s="329" t="s">
        <v>423</v>
      </c>
      <c r="G1934" s="329" t="s">
        <v>421</v>
      </c>
      <c r="H1934" s="329" t="s">
        <v>777</v>
      </c>
      <c r="I1934" s="329" t="s">
        <v>807</v>
      </c>
      <c r="J1934" s="329" t="s">
        <v>1016</v>
      </c>
      <c r="K1934" s="329" t="s">
        <v>1073</v>
      </c>
      <c r="L1934" s="174">
        <v>0</v>
      </c>
    </row>
    <row r="1935" spans="2:12" ht="18" x14ac:dyDescent="0.3">
      <c r="B1935" s="329">
        <v>332725</v>
      </c>
      <c r="C1935" s="330" t="str">
        <f>_xlfn.XLOOKUP(B1935,PLANEAMIENTO!A:A,PLANEAMIENTO!C:C)</f>
        <v xml:space="preserve">CILINDRO DE LEVANTE </v>
      </c>
      <c r="D1935" s="331" t="str">
        <f>_xlfn.XLOOKUP(B1935,PLANEAMIENTO!A:A,PLANEAMIENTO!D:D)</f>
        <v>834H</v>
      </c>
      <c r="E1935" s="329" t="s">
        <v>1081</v>
      </c>
      <c r="F1935" s="329" t="s">
        <v>423</v>
      </c>
      <c r="G1935" s="329" t="s">
        <v>444</v>
      </c>
      <c r="H1935" s="329" t="s">
        <v>777</v>
      </c>
      <c r="I1935" s="329" t="s">
        <v>793</v>
      </c>
      <c r="J1935" s="329" t="s">
        <v>1073</v>
      </c>
      <c r="K1935" s="329" t="s">
        <v>1073</v>
      </c>
      <c r="L1935" s="174">
        <v>0</v>
      </c>
    </row>
    <row r="1936" spans="2:12" ht="102" x14ac:dyDescent="0.35">
      <c r="B1936" s="445" t="s">
        <v>465</v>
      </c>
      <c r="C1936" s="446"/>
      <c r="D1936" s="447"/>
      <c r="E1936" s="445" t="s">
        <v>391</v>
      </c>
      <c r="F1936" s="445" t="s">
        <v>392</v>
      </c>
      <c r="G1936" s="445" t="s">
        <v>772</v>
      </c>
      <c r="H1936" s="445" t="s">
        <v>773</v>
      </c>
      <c r="I1936" s="445" t="s">
        <v>774</v>
      </c>
      <c r="J1936" s="445" t="s">
        <v>394</v>
      </c>
      <c r="K1936" s="445" t="s">
        <v>395</v>
      </c>
      <c r="L1936" s="168" t="s">
        <v>396</v>
      </c>
    </row>
    <row r="1937" spans="2:12" ht="72" x14ac:dyDescent="0.3">
      <c r="B1937" s="326">
        <v>0</v>
      </c>
      <c r="C1937" s="327" t="s">
        <v>12</v>
      </c>
      <c r="D1937" s="327" t="s">
        <v>13</v>
      </c>
      <c r="E1937" s="326" t="s">
        <v>860</v>
      </c>
      <c r="F1937" s="326" t="s">
        <v>413</v>
      </c>
      <c r="G1937" s="326" t="s">
        <v>1082</v>
      </c>
      <c r="H1937" s="326" t="s">
        <v>777</v>
      </c>
      <c r="I1937" s="326" t="s">
        <v>801</v>
      </c>
      <c r="J1937" s="326" t="s">
        <v>415</v>
      </c>
      <c r="K1937" s="326" t="s">
        <v>1073</v>
      </c>
      <c r="L1937" s="171">
        <v>0.68</v>
      </c>
    </row>
    <row r="1938" spans="2:12" ht="36" x14ac:dyDescent="0.3">
      <c r="B1938" s="329">
        <v>321225</v>
      </c>
      <c r="C1938" s="330" t="str">
        <f>_xlfn.XLOOKUP(B1938,PLANEAMIENTO!A:A,PLANEAMIENTO!C:C)</f>
        <v>CILINDRO DE LEVANTE DE BULLDOZER</v>
      </c>
      <c r="D1938" s="331" t="str">
        <f>_xlfn.XLOOKUP(B1938,PLANEAMIENTO!A:A,PLANEAMIENTO!D:D)</f>
        <v>D11T</v>
      </c>
      <c r="E1938" s="329" t="s">
        <v>611</v>
      </c>
      <c r="F1938" s="329" t="s">
        <v>413</v>
      </c>
      <c r="G1938" s="329" t="s">
        <v>406</v>
      </c>
      <c r="H1938" s="329" t="s">
        <v>777</v>
      </c>
      <c r="I1938" s="329" t="s">
        <v>827</v>
      </c>
      <c r="J1938" s="329" t="s">
        <v>1041</v>
      </c>
      <c r="K1938" s="329" t="s">
        <v>1016</v>
      </c>
      <c r="L1938" s="174">
        <v>0</v>
      </c>
    </row>
    <row r="1939" spans="2:12" ht="36" x14ac:dyDescent="0.3">
      <c r="B1939" s="329">
        <v>325625</v>
      </c>
      <c r="C1939" s="330" t="str">
        <f>_xlfn.XLOOKUP(B1939,PLANEAMIENTO!A:A,PLANEAMIENTO!C:C)</f>
        <v>CILINDRO DE BLADELIFT</v>
      </c>
      <c r="D1939" s="331" t="str">
        <f>_xlfn.XLOOKUP(B1939,PLANEAMIENTO!A:A,PLANEAMIENTO!D:D)</f>
        <v>24M</v>
      </c>
      <c r="E1939" s="329" t="s">
        <v>1083</v>
      </c>
      <c r="F1939" s="329" t="s">
        <v>413</v>
      </c>
      <c r="G1939" s="329" t="s">
        <v>407</v>
      </c>
      <c r="H1939" s="329" t="s">
        <v>777</v>
      </c>
      <c r="I1939" s="329" t="s">
        <v>856</v>
      </c>
      <c r="J1939" s="329" t="s">
        <v>1016</v>
      </c>
      <c r="K1939" s="329" t="s">
        <v>1016</v>
      </c>
      <c r="L1939" s="174">
        <v>0</v>
      </c>
    </row>
    <row r="1940" spans="2:12" ht="36" x14ac:dyDescent="0.3">
      <c r="B1940" s="329">
        <v>325725</v>
      </c>
      <c r="C1940" s="330" t="str">
        <f>_xlfn.XLOOKUP(B1940,PLANEAMIENTO!A:A,PLANEAMIENTO!C:C)</f>
        <v>CILINDRO DE BLADELIFT</v>
      </c>
      <c r="D1940" s="331" t="str">
        <f>_xlfn.XLOOKUP(B1940,PLANEAMIENTO!A:A,PLANEAMIENTO!D:D)</f>
        <v>24M</v>
      </c>
      <c r="E1940" s="329" t="s">
        <v>1083</v>
      </c>
      <c r="F1940" s="329" t="s">
        <v>413</v>
      </c>
      <c r="G1940" s="329" t="s">
        <v>471</v>
      </c>
      <c r="H1940" s="329" t="s">
        <v>777</v>
      </c>
      <c r="I1940" s="329" t="s">
        <v>831</v>
      </c>
      <c r="J1940" s="329" t="s">
        <v>1016</v>
      </c>
      <c r="K1940" s="329" t="s">
        <v>1073</v>
      </c>
      <c r="L1940" s="174">
        <v>0</v>
      </c>
    </row>
    <row r="1941" spans="2:12" ht="102" x14ac:dyDescent="0.35">
      <c r="B1941" s="445" t="s">
        <v>465</v>
      </c>
      <c r="C1941" s="446"/>
      <c r="D1941" s="447"/>
      <c r="E1941" s="445" t="s">
        <v>391</v>
      </c>
      <c r="F1941" s="445" t="s">
        <v>392</v>
      </c>
      <c r="G1941" s="445" t="s">
        <v>772</v>
      </c>
      <c r="H1941" s="445" t="s">
        <v>773</v>
      </c>
      <c r="I1941" s="445" t="s">
        <v>774</v>
      </c>
      <c r="J1941" s="445" t="s">
        <v>394</v>
      </c>
      <c r="K1941" s="445" t="s">
        <v>395</v>
      </c>
      <c r="L1941" s="168" t="s">
        <v>396</v>
      </c>
    </row>
    <row r="1942" spans="2:12" ht="36" x14ac:dyDescent="0.3">
      <c r="B1942" s="326">
        <v>0</v>
      </c>
      <c r="C1942" s="327" t="s">
        <v>12</v>
      </c>
      <c r="D1942" s="327" t="s">
        <v>13</v>
      </c>
      <c r="E1942" s="326" t="s">
        <v>814</v>
      </c>
      <c r="F1942" s="326" t="s">
        <v>815</v>
      </c>
      <c r="G1942" s="326" t="s">
        <v>458</v>
      </c>
      <c r="H1942" s="326" t="s">
        <v>777</v>
      </c>
      <c r="I1942" s="326" t="s">
        <v>807</v>
      </c>
      <c r="J1942" s="326" t="s">
        <v>783</v>
      </c>
      <c r="K1942" s="326" t="s">
        <v>799</v>
      </c>
      <c r="L1942" s="171">
        <v>0</v>
      </c>
    </row>
    <row r="1943" spans="2:12" ht="36" x14ac:dyDescent="0.3">
      <c r="B1943" s="329">
        <v>325725</v>
      </c>
      <c r="C1943" s="330" t="str">
        <f>_xlfn.XLOOKUP(B1943,PLANEAMIENTO!A:A,PLANEAMIENTO!C:C)</f>
        <v>CILINDRO DE BLADELIFT</v>
      </c>
      <c r="D1943" s="331" t="str">
        <f>_xlfn.XLOOKUP(B1943,PLANEAMIENTO!A:A,PLANEAMIENTO!D:D)</f>
        <v>24M</v>
      </c>
      <c r="E1943" s="329" t="s">
        <v>1084</v>
      </c>
      <c r="F1943" s="329" t="s">
        <v>817</v>
      </c>
      <c r="G1943" s="329" t="s">
        <v>410</v>
      </c>
      <c r="H1943" s="329" t="s">
        <v>777</v>
      </c>
      <c r="I1943" s="329" t="s">
        <v>849</v>
      </c>
      <c r="J1943" s="329" t="s">
        <v>1073</v>
      </c>
      <c r="K1943" s="329" t="s">
        <v>1073</v>
      </c>
      <c r="L1943" s="174">
        <v>0</v>
      </c>
    </row>
    <row r="1944" spans="2:12" ht="36" x14ac:dyDescent="0.3">
      <c r="B1944" s="329">
        <v>321925</v>
      </c>
      <c r="C1944" s="330" t="str">
        <f>_xlfn.XLOOKUP(B1944,PLANEAMIENTO!A:A,PLANEAMIENTO!C:C)</f>
        <v>CILINDRO DE DIRECCION</v>
      </c>
      <c r="D1944" s="331" t="str">
        <f>_xlfn.XLOOKUP(B1944,PLANEAMIENTO!A:A,PLANEAMIENTO!D:D)</f>
        <v>930E-4SE</v>
      </c>
      <c r="E1944" s="329" t="s">
        <v>907</v>
      </c>
      <c r="F1944" s="329" t="s">
        <v>817</v>
      </c>
      <c r="G1944" s="329" t="s">
        <v>426</v>
      </c>
      <c r="H1944" s="329" t="s">
        <v>777</v>
      </c>
      <c r="I1944" s="329" t="s">
        <v>796</v>
      </c>
      <c r="J1944" s="329" t="s">
        <v>1073</v>
      </c>
      <c r="K1944" s="329" t="s">
        <v>1063</v>
      </c>
      <c r="L1944" s="174">
        <v>0</v>
      </c>
    </row>
    <row r="1945" spans="2:12" ht="36" x14ac:dyDescent="0.3">
      <c r="B1945" s="329">
        <v>321525</v>
      </c>
      <c r="C1945" s="330" t="str">
        <f>_xlfn.XLOOKUP(B1945,PLANEAMIENTO!A:A,PLANEAMIENTO!C:C)</f>
        <v>CILINDRO DE LEVANTE DE TOLVA</v>
      </c>
      <c r="D1945" s="331" t="str">
        <f>_xlfn.XLOOKUP(B1945,PLANEAMIENTO!A:A,PLANEAMIENTO!D:D)</f>
        <v>930E-4SE</v>
      </c>
      <c r="E1945" s="329" t="s">
        <v>1085</v>
      </c>
      <c r="F1945" s="329" t="s">
        <v>817</v>
      </c>
      <c r="G1945" s="329" t="s">
        <v>406</v>
      </c>
      <c r="H1945" s="329" t="s">
        <v>777</v>
      </c>
      <c r="I1945" s="329" t="s">
        <v>827</v>
      </c>
      <c r="J1945" s="329" t="s">
        <v>1063</v>
      </c>
      <c r="K1945" s="329" t="s">
        <v>1063</v>
      </c>
      <c r="L1945" s="174">
        <v>0</v>
      </c>
    </row>
    <row r="1946" spans="2:12" ht="102" x14ac:dyDescent="0.35">
      <c r="B1946" s="445" t="s">
        <v>465</v>
      </c>
      <c r="C1946" s="446"/>
      <c r="D1946" s="447"/>
      <c r="E1946" s="445" t="s">
        <v>391</v>
      </c>
      <c r="F1946" s="445" t="s">
        <v>392</v>
      </c>
      <c r="G1946" s="445" t="s">
        <v>772</v>
      </c>
      <c r="H1946" s="445" t="s">
        <v>773</v>
      </c>
      <c r="I1946" s="445" t="s">
        <v>774</v>
      </c>
      <c r="J1946" s="445" t="s">
        <v>394</v>
      </c>
      <c r="K1946" s="445" t="s">
        <v>395</v>
      </c>
      <c r="L1946" s="168" t="s">
        <v>396</v>
      </c>
    </row>
    <row r="1947" spans="2:12" ht="72" x14ac:dyDescent="0.3">
      <c r="B1947" s="326">
        <v>0</v>
      </c>
      <c r="C1947" s="327" t="s">
        <v>12</v>
      </c>
      <c r="D1947" s="327" t="s">
        <v>13</v>
      </c>
      <c r="E1947" s="326" t="s">
        <v>451</v>
      </c>
      <c r="F1947" s="326" t="s">
        <v>452</v>
      </c>
      <c r="G1947" s="495" t="s">
        <v>1086</v>
      </c>
      <c r="H1947" s="495" t="s">
        <v>777</v>
      </c>
      <c r="I1947" s="495" t="s">
        <v>777</v>
      </c>
      <c r="J1947" s="326" t="s">
        <v>415</v>
      </c>
      <c r="K1947" s="326" t="s">
        <v>961</v>
      </c>
      <c r="L1947" s="171">
        <v>0.09</v>
      </c>
    </row>
    <row r="1948" spans="2:12" ht="36" x14ac:dyDescent="0.3">
      <c r="B1948" s="329">
        <v>323425</v>
      </c>
      <c r="C1948" s="330" t="str">
        <f>_xlfn.XLOOKUP(B1948,PLANEAMIENTO!A:A,PLANEAMIENTO!C:C)</f>
        <v>CILINDRO DE DIRECCION</v>
      </c>
      <c r="D1948" s="331" t="str">
        <f>_xlfn.XLOOKUP(B1948,PLANEAMIENTO!A:A,PLANEAMIENTO!D:D)</f>
        <v>830E</v>
      </c>
      <c r="E1948" s="329" t="s">
        <v>1087</v>
      </c>
      <c r="F1948" s="329" t="s">
        <v>452</v>
      </c>
      <c r="G1948" s="329" t="s">
        <v>479</v>
      </c>
      <c r="H1948" s="329" t="s">
        <v>777</v>
      </c>
      <c r="I1948" s="329" t="s">
        <v>804</v>
      </c>
      <c r="J1948" s="329" t="s">
        <v>415</v>
      </c>
      <c r="K1948" s="329" t="s">
        <v>415</v>
      </c>
      <c r="L1948" s="174">
        <v>0</v>
      </c>
    </row>
    <row r="1949" spans="2:12" ht="36" x14ac:dyDescent="0.3">
      <c r="B1949" s="329">
        <v>321725</v>
      </c>
      <c r="C1949" s="330" t="str">
        <f>_xlfn.XLOOKUP(B1949,PLANEAMIENTO!A:A,PLANEAMIENTO!C:C)</f>
        <v>CILINDRO DE BOOM</v>
      </c>
      <c r="D1949" s="331" t="str">
        <f>_xlfn.XLOOKUP(B1949,PLANEAMIENTO!A:A,PLANEAMIENTO!D:D)</f>
        <v>930DL</v>
      </c>
      <c r="E1949" s="329" t="s">
        <v>1087</v>
      </c>
      <c r="F1949" s="329" t="s">
        <v>452</v>
      </c>
      <c r="G1949" s="329" t="s">
        <v>479</v>
      </c>
      <c r="H1949" s="329" t="s">
        <v>777</v>
      </c>
      <c r="I1949" s="329" t="s">
        <v>804</v>
      </c>
      <c r="J1949" s="329" t="s">
        <v>415</v>
      </c>
      <c r="K1949" s="329" t="s">
        <v>415</v>
      </c>
      <c r="L1949" s="174">
        <v>0</v>
      </c>
    </row>
    <row r="1950" spans="2:12" ht="102" x14ac:dyDescent="0.35">
      <c r="B1950" s="445" t="s">
        <v>465</v>
      </c>
      <c r="C1950" s="446"/>
      <c r="D1950" s="447"/>
      <c r="E1950" s="445" t="s">
        <v>391</v>
      </c>
      <c r="F1950" s="445" t="s">
        <v>392</v>
      </c>
      <c r="G1950" s="445" t="s">
        <v>772</v>
      </c>
      <c r="H1950" s="445" t="s">
        <v>773</v>
      </c>
      <c r="I1950" s="445" t="s">
        <v>774</v>
      </c>
      <c r="J1950" s="445" t="s">
        <v>394</v>
      </c>
      <c r="K1950" s="445" t="s">
        <v>395</v>
      </c>
    </row>
    <row r="1951" spans="2:12" ht="54" x14ac:dyDescent="0.3">
      <c r="B1951" s="326">
        <v>0</v>
      </c>
      <c r="C1951" s="327" t="s">
        <v>12</v>
      </c>
      <c r="D1951" s="327" t="s">
        <v>13</v>
      </c>
      <c r="E1951" s="326" t="s">
        <v>45</v>
      </c>
      <c r="F1951" s="488"/>
      <c r="G1951" s="326" t="s">
        <v>891</v>
      </c>
      <c r="H1951" s="326" t="s">
        <v>777</v>
      </c>
      <c r="I1951" s="326" t="s">
        <v>892</v>
      </c>
      <c r="J1951" s="326" t="s">
        <v>783</v>
      </c>
      <c r="K1951" s="326" t="s">
        <v>874</v>
      </c>
    </row>
    <row r="1952" spans="2:12" ht="54" x14ac:dyDescent="0.3">
      <c r="B1952" s="329">
        <v>323425</v>
      </c>
      <c r="C1952" s="330" t="str">
        <f>_xlfn.XLOOKUP(B1952,PLANEAMIENTO!A:A,PLANEAMIENTO!C:C)</f>
        <v>CILINDRO DE DIRECCION</v>
      </c>
      <c r="D1952" s="331" t="str">
        <f>_xlfn.XLOOKUP(B1952,PLANEAMIENTO!A:A,PLANEAMIENTO!D:D)</f>
        <v>830E</v>
      </c>
      <c r="E1952" s="329" t="s">
        <v>731</v>
      </c>
      <c r="F1952" s="329" t="s">
        <v>1003</v>
      </c>
      <c r="G1952" s="329" t="s">
        <v>894</v>
      </c>
      <c r="H1952" s="329" t="s">
        <v>777</v>
      </c>
      <c r="I1952" s="329" t="s">
        <v>807</v>
      </c>
      <c r="J1952" s="329" t="s">
        <v>415</v>
      </c>
      <c r="K1952" s="329" t="s">
        <v>418</v>
      </c>
    </row>
    <row r="1953" spans="2:12" ht="54" x14ac:dyDescent="0.3">
      <c r="B1953" s="329">
        <v>324725</v>
      </c>
      <c r="C1953" s="330" t="str">
        <f>_xlfn.XLOOKUP(B1953,PLANEAMIENTO!A:A,PLANEAMIENTO!C:C)</f>
        <v>CILINDRO DE DIRECCION</v>
      </c>
      <c r="D1953" s="331" t="str">
        <f>_xlfn.XLOOKUP(B1953,PLANEAMIENTO!A:A,PLANEAMIENTO!D:D)</f>
        <v>930E-4SE</v>
      </c>
      <c r="E1953" s="329" t="s">
        <v>731</v>
      </c>
      <c r="F1953" s="329" t="s">
        <v>1003</v>
      </c>
      <c r="G1953" s="329" t="s">
        <v>894</v>
      </c>
      <c r="H1953" s="329" t="s">
        <v>777</v>
      </c>
      <c r="I1953" s="329" t="s">
        <v>807</v>
      </c>
      <c r="J1953" s="329" t="s">
        <v>415</v>
      </c>
      <c r="K1953" s="329" t="s">
        <v>418</v>
      </c>
    </row>
    <row r="1954" spans="2:12" ht="54" x14ac:dyDescent="0.3">
      <c r="B1954" s="329">
        <v>326525</v>
      </c>
      <c r="C1954" s="330" t="str">
        <f>_xlfn.XLOOKUP(B1954,PLANEAMIENTO!A:A,PLANEAMIENTO!C:C)</f>
        <v xml:space="preserve">CILINDRO DE INCLINACION </v>
      </c>
      <c r="D1954" s="331" t="str">
        <f>_xlfn.XLOOKUP(B1954,PLANEAMIENTO!A:A,PLANEAMIENTO!D:D)</f>
        <v>980H</v>
      </c>
      <c r="E1954" s="329" t="s">
        <v>731</v>
      </c>
      <c r="F1954" s="329" t="s">
        <v>1003</v>
      </c>
      <c r="G1954" s="329" t="s">
        <v>894</v>
      </c>
      <c r="H1954" s="329" t="s">
        <v>777</v>
      </c>
      <c r="I1954" s="329" t="s">
        <v>807</v>
      </c>
      <c r="J1954" s="329" t="s">
        <v>415</v>
      </c>
      <c r="K1954" s="329" t="s">
        <v>418</v>
      </c>
    </row>
    <row r="1959" spans="2:12" ht="123" x14ac:dyDescent="0.4">
      <c r="B1959" s="509" t="s">
        <v>465</v>
      </c>
      <c r="C1959" s="366"/>
      <c r="D1959" s="335"/>
      <c r="E1959" s="509" t="s">
        <v>391</v>
      </c>
      <c r="F1959" s="509" t="s">
        <v>392</v>
      </c>
      <c r="G1959" s="509" t="s">
        <v>772</v>
      </c>
      <c r="H1959" s="509" t="s">
        <v>773</v>
      </c>
      <c r="I1959" s="509" t="s">
        <v>774</v>
      </c>
      <c r="J1959" s="509" t="s">
        <v>394</v>
      </c>
      <c r="K1959" s="509" t="s">
        <v>395</v>
      </c>
      <c r="L1959" s="509" t="s">
        <v>396</v>
      </c>
    </row>
    <row r="1960" spans="2:12" ht="84" x14ac:dyDescent="0.3">
      <c r="B1960" s="363">
        <v>0</v>
      </c>
      <c r="C1960" s="364" t="s">
        <v>12</v>
      </c>
      <c r="D1960" s="364" t="s">
        <v>13</v>
      </c>
      <c r="E1960" s="363" t="s">
        <v>397</v>
      </c>
      <c r="F1960" s="363" t="s">
        <v>398</v>
      </c>
      <c r="G1960" s="363" t="s">
        <v>1088</v>
      </c>
      <c r="H1960" s="363" t="s">
        <v>776</v>
      </c>
      <c r="I1960" s="363" t="s">
        <v>777</v>
      </c>
      <c r="J1960" s="363" t="s">
        <v>783</v>
      </c>
      <c r="K1960" s="363" t="s">
        <v>783</v>
      </c>
      <c r="L1960" s="512">
        <v>0.91</v>
      </c>
    </row>
    <row r="1961" spans="2:12" ht="63" x14ac:dyDescent="0.3">
      <c r="B1961" s="352">
        <v>325625</v>
      </c>
      <c r="C1961" s="350" t="str">
        <f>_xlfn.XLOOKUP(B1961,PLANEAMIENTO!A:A,PLANEAMIENTO!C:C)</f>
        <v>CILINDRO DE BLADELIFT</v>
      </c>
      <c r="D1961" s="351" t="str">
        <f>_xlfn.XLOOKUP(B1961,PLANEAMIENTO!A:A,PLANEAMIENTO!D:D)</f>
        <v>24M</v>
      </c>
      <c r="E1961" s="352" t="s">
        <v>1089</v>
      </c>
      <c r="F1961" s="352" t="s">
        <v>398</v>
      </c>
      <c r="G1961" s="352" t="s">
        <v>406</v>
      </c>
      <c r="H1961" s="352" t="s">
        <v>777</v>
      </c>
      <c r="I1961" s="352" t="s">
        <v>827</v>
      </c>
      <c r="J1961" s="352" t="s">
        <v>1068</v>
      </c>
      <c r="K1961" s="352" t="s">
        <v>1068</v>
      </c>
      <c r="L1961" s="513">
        <v>0</v>
      </c>
    </row>
    <row r="1962" spans="2:12" ht="63" x14ac:dyDescent="0.3">
      <c r="B1962" s="352">
        <v>325725</v>
      </c>
      <c r="C1962" s="350" t="str">
        <f>_xlfn.XLOOKUP(B1962,PLANEAMIENTO!A:A,PLANEAMIENTO!C:C)</f>
        <v>CILINDRO DE BLADELIFT</v>
      </c>
      <c r="D1962" s="351" t="str">
        <f>_xlfn.XLOOKUP(B1962,PLANEAMIENTO!A:A,PLANEAMIENTO!D:D)</f>
        <v>24M</v>
      </c>
      <c r="E1962" s="352" t="s">
        <v>1089</v>
      </c>
      <c r="F1962" s="352" t="s">
        <v>398</v>
      </c>
      <c r="G1962" s="352" t="s">
        <v>406</v>
      </c>
      <c r="H1962" s="352" t="s">
        <v>777</v>
      </c>
      <c r="I1962" s="352" t="s">
        <v>827</v>
      </c>
      <c r="J1962" s="352" t="s">
        <v>1068</v>
      </c>
      <c r="K1962" s="352" t="s">
        <v>1068</v>
      </c>
      <c r="L1962" s="513">
        <v>0</v>
      </c>
    </row>
    <row r="1963" spans="2:12" ht="63" x14ac:dyDescent="0.3">
      <c r="B1963" s="352">
        <v>322525</v>
      </c>
      <c r="C1963" s="350" t="str">
        <f>_xlfn.XLOOKUP(B1963,PLANEAMIENTO!A:A,PLANEAMIENTO!C:C)</f>
        <v>CILINDRO DE SUSPENSION POSTERIOR</v>
      </c>
      <c r="D1963" s="351" t="str">
        <f>_xlfn.XLOOKUP(B1963,PLANEAMIENTO!A:A,PLANEAMIENTO!D:D)</f>
        <v>930E-4SE</v>
      </c>
      <c r="E1963" s="352" t="s">
        <v>662</v>
      </c>
      <c r="F1963" s="352" t="s">
        <v>398</v>
      </c>
      <c r="G1963" s="352" t="s">
        <v>894</v>
      </c>
      <c r="H1963" s="352" t="s">
        <v>777</v>
      </c>
      <c r="I1963" s="352" t="s">
        <v>807</v>
      </c>
      <c r="J1963" s="352" t="s">
        <v>1068</v>
      </c>
      <c r="K1963" s="352" t="s">
        <v>1077</v>
      </c>
      <c r="L1963" s="513">
        <v>0</v>
      </c>
    </row>
    <row r="1964" spans="2:12" ht="123" x14ac:dyDescent="0.4">
      <c r="B1964" s="509" t="s">
        <v>465</v>
      </c>
      <c r="C1964" s="366"/>
      <c r="D1964" s="335"/>
      <c r="E1964" s="509" t="s">
        <v>391</v>
      </c>
      <c r="F1964" s="509" t="s">
        <v>392</v>
      </c>
      <c r="G1964" s="509" t="s">
        <v>772</v>
      </c>
      <c r="H1964" s="509" t="s">
        <v>773</v>
      </c>
      <c r="I1964" s="509" t="s">
        <v>774</v>
      </c>
      <c r="J1964" s="509" t="s">
        <v>394</v>
      </c>
      <c r="K1964" s="509" t="s">
        <v>395</v>
      </c>
      <c r="L1964" s="509" t="s">
        <v>396</v>
      </c>
    </row>
    <row r="1965" spans="2:12" ht="84" x14ac:dyDescent="0.3">
      <c r="B1965" s="363">
        <v>0</v>
      </c>
      <c r="C1965" s="364" t="s">
        <v>12</v>
      </c>
      <c r="D1965" s="364" t="s">
        <v>13</v>
      </c>
      <c r="E1965" s="363" t="s">
        <v>412</v>
      </c>
      <c r="F1965" s="363" t="s">
        <v>413</v>
      </c>
      <c r="G1965" s="363" t="s">
        <v>1090</v>
      </c>
      <c r="H1965" s="363" t="s">
        <v>777</v>
      </c>
      <c r="I1965" s="363" t="s">
        <v>777</v>
      </c>
      <c r="J1965" s="363" t="s">
        <v>415</v>
      </c>
      <c r="K1965" s="363" t="s">
        <v>1091</v>
      </c>
      <c r="L1965" s="512">
        <v>0.43</v>
      </c>
    </row>
    <row r="1966" spans="2:12" ht="63" x14ac:dyDescent="0.3">
      <c r="B1966" s="352">
        <v>317825</v>
      </c>
      <c r="C1966" s="350" t="str">
        <f>_xlfn.XLOOKUP(B1966,PLANEAMIENTO!A:A,PLANEAMIENTO!C:C)</f>
        <v>CILINDRO DE INCLINACION DE BULLDOZER</v>
      </c>
      <c r="D1966" s="351" t="str">
        <f>_xlfn.XLOOKUP(B1966,PLANEAMIENTO!A:A,PLANEAMIENTO!D:D)</f>
        <v>D475</v>
      </c>
      <c r="E1966" s="352" t="s">
        <v>1092</v>
      </c>
      <c r="F1966" s="352" t="s">
        <v>750</v>
      </c>
      <c r="G1966" s="352" t="s">
        <v>410</v>
      </c>
      <c r="H1966" s="352" t="s">
        <v>777</v>
      </c>
      <c r="I1966" s="352" t="s">
        <v>849</v>
      </c>
      <c r="J1966" s="352" t="s">
        <v>1068</v>
      </c>
      <c r="K1966" s="352" t="s">
        <v>1068</v>
      </c>
      <c r="L1966" s="513">
        <v>0</v>
      </c>
    </row>
    <row r="1967" spans="2:12" ht="63" x14ac:dyDescent="0.3">
      <c r="B1967" s="352">
        <v>329725</v>
      </c>
      <c r="C1967" s="350" t="str">
        <f>_xlfn.XLOOKUP(B1967,PLANEAMIENTO!A:A,PLANEAMIENTO!C:C)</f>
        <v>CILINDRO DE INCLINACION DE BULLDOZER</v>
      </c>
      <c r="D1967" s="351" t="str">
        <f>_xlfn.XLOOKUP(B1967,PLANEAMIENTO!A:A,PLANEAMIENTO!D:D)</f>
        <v>D475</v>
      </c>
      <c r="E1967" s="352" t="s">
        <v>425</v>
      </c>
      <c r="F1967" s="352" t="s">
        <v>750</v>
      </c>
      <c r="G1967" s="352" t="s">
        <v>522</v>
      </c>
      <c r="H1967" s="352" t="s">
        <v>777</v>
      </c>
      <c r="I1967" s="352" t="s">
        <v>818</v>
      </c>
      <c r="J1967" s="352" t="s">
        <v>1068</v>
      </c>
      <c r="K1967" s="352" t="s">
        <v>1077</v>
      </c>
      <c r="L1967" s="513">
        <v>0</v>
      </c>
    </row>
    <row r="1968" spans="2:12" ht="123" x14ac:dyDescent="0.4">
      <c r="B1968" s="509" t="s">
        <v>465</v>
      </c>
      <c r="C1968" s="366"/>
      <c r="D1968" s="335"/>
      <c r="E1968" s="509" t="s">
        <v>391</v>
      </c>
      <c r="F1968" s="509" t="s">
        <v>392</v>
      </c>
      <c r="G1968" s="509" t="s">
        <v>772</v>
      </c>
      <c r="H1968" s="509" t="s">
        <v>773</v>
      </c>
      <c r="I1968" s="509" t="s">
        <v>774</v>
      </c>
      <c r="J1968" s="509" t="s">
        <v>394</v>
      </c>
      <c r="K1968" s="509" t="s">
        <v>395</v>
      </c>
      <c r="L1968" s="509" t="s">
        <v>396</v>
      </c>
    </row>
    <row r="1969" spans="2:12" ht="84" x14ac:dyDescent="0.3">
      <c r="B1969" s="363">
        <v>0</v>
      </c>
      <c r="C1969" s="364" t="s">
        <v>12</v>
      </c>
      <c r="D1969" s="364" t="s">
        <v>13</v>
      </c>
      <c r="E1969" s="363" t="s">
        <v>422</v>
      </c>
      <c r="F1969" s="363" t="s">
        <v>423</v>
      </c>
      <c r="G1969" s="363" t="s">
        <v>1093</v>
      </c>
      <c r="H1969" s="363" t="s">
        <v>777</v>
      </c>
      <c r="I1969" s="363" t="s">
        <v>777</v>
      </c>
      <c r="J1969" s="363" t="s">
        <v>415</v>
      </c>
      <c r="K1969" s="363" t="s">
        <v>1091</v>
      </c>
      <c r="L1969" s="512">
        <v>0.45</v>
      </c>
    </row>
    <row r="1970" spans="2:12" ht="63" x14ac:dyDescent="0.3">
      <c r="B1970" s="352">
        <v>325825</v>
      </c>
      <c r="C1970" s="350" t="str">
        <f>_xlfn.XLOOKUP(B1970,PLANEAMIENTO!A:A,PLANEAMIENTO!C:C)</f>
        <v>CILINDRO DE ARTICULACION</v>
      </c>
      <c r="D1970" s="351">
        <f>_xlfn.XLOOKUP(B1970,PLANEAMIENTO!A:A,PLANEAMIENTO!D:D)</f>
        <v>24</v>
      </c>
      <c r="E1970" s="352" t="s">
        <v>1094</v>
      </c>
      <c r="F1970" s="352" t="s">
        <v>423</v>
      </c>
      <c r="G1970" s="352" t="s">
        <v>625</v>
      </c>
      <c r="H1970" s="352" t="s">
        <v>777</v>
      </c>
      <c r="I1970" s="352" t="s">
        <v>1071</v>
      </c>
      <c r="J1970" s="352" t="s">
        <v>1063</v>
      </c>
      <c r="K1970" s="352" t="s">
        <v>1068</v>
      </c>
      <c r="L1970" s="513">
        <v>0.75</v>
      </c>
    </row>
    <row r="1971" spans="2:12" ht="63" x14ac:dyDescent="0.3">
      <c r="B1971" s="352">
        <v>327325</v>
      </c>
      <c r="C1971" s="350" t="str">
        <f>_xlfn.XLOOKUP(B1971,PLANEAMIENTO!A:A,PLANEAMIENTO!C:C)</f>
        <v>CILINDRO DE DIRECCION</v>
      </c>
      <c r="D1971" s="351">
        <f>_xlfn.XLOOKUP(B1971,PLANEAMIENTO!A:A,PLANEAMIENTO!D:D)</f>
        <v>24</v>
      </c>
      <c r="E1971" s="352" t="s">
        <v>1095</v>
      </c>
      <c r="F1971" s="352" t="s">
        <v>423</v>
      </c>
      <c r="G1971" s="352" t="s">
        <v>471</v>
      </c>
      <c r="H1971" s="352" t="s">
        <v>777</v>
      </c>
      <c r="I1971" s="352" t="s">
        <v>831</v>
      </c>
      <c r="J1971" s="352" t="s">
        <v>1068</v>
      </c>
      <c r="K1971" s="352" t="s">
        <v>1068</v>
      </c>
      <c r="L1971" s="513">
        <v>0</v>
      </c>
    </row>
    <row r="1972" spans="2:12" ht="63" x14ac:dyDescent="0.3">
      <c r="B1972" s="352">
        <v>327625</v>
      </c>
      <c r="C1972" s="350" t="str">
        <f>_xlfn.XLOOKUP(B1972,PLANEAMIENTO!A:A,PLANEAMIENTO!C:C)</f>
        <v>CILINDRO DE DIRECCION</v>
      </c>
      <c r="D1972" s="351">
        <f>_xlfn.XLOOKUP(B1972,PLANEAMIENTO!A:A,PLANEAMIENTO!D:D)</f>
        <v>24</v>
      </c>
      <c r="E1972" s="352" t="s">
        <v>937</v>
      </c>
      <c r="F1972" s="352" t="s">
        <v>423</v>
      </c>
      <c r="G1972" s="352" t="s">
        <v>479</v>
      </c>
      <c r="H1972" s="352" t="s">
        <v>777</v>
      </c>
      <c r="I1972" s="352" t="s">
        <v>804</v>
      </c>
      <c r="J1972" s="352" t="s">
        <v>1068</v>
      </c>
      <c r="K1972" s="352" t="s">
        <v>1077</v>
      </c>
      <c r="L1972" s="513">
        <v>0</v>
      </c>
    </row>
    <row r="1973" spans="2:12" ht="123" x14ac:dyDescent="0.4">
      <c r="B1973" s="509" t="s">
        <v>465</v>
      </c>
      <c r="C1973" s="366"/>
      <c r="D1973" s="335"/>
      <c r="E1973" s="509" t="s">
        <v>391</v>
      </c>
      <c r="F1973" s="509" t="s">
        <v>392</v>
      </c>
      <c r="G1973" s="509" t="s">
        <v>772</v>
      </c>
      <c r="H1973" s="509" t="s">
        <v>773</v>
      </c>
      <c r="I1973" s="509" t="s">
        <v>774</v>
      </c>
      <c r="J1973" s="509" t="s">
        <v>394</v>
      </c>
      <c r="K1973" s="509" t="s">
        <v>395</v>
      </c>
      <c r="L1973" s="509" t="s">
        <v>396</v>
      </c>
    </row>
    <row r="1974" spans="2:12" ht="84" x14ac:dyDescent="0.3">
      <c r="B1974" s="363">
        <v>0</v>
      </c>
      <c r="C1974" s="364" t="s">
        <v>12</v>
      </c>
      <c r="D1974" s="364" t="s">
        <v>13</v>
      </c>
      <c r="E1974" s="363" t="s">
        <v>860</v>
      </c>
      <c r="F1974" s="363" t="s">
        <v>413</v>
      </c>
      <c r="G1974" s="363" t="s">
        <v>1096</v>
      </c>
      <c r="H1974" s="363" t="s">
        <v>777</v>
      </c>
      <c r="I1974" s="363" t="s">
        <v>801</v>
      </c>
      <c r="J1974" s="363" t="s">
        <v>783</v>
      </c>
      <c r="K1974" s="363" t="s">
        <v>1097</v>
      </c>
      <c r="L1974" s="512">
        <v>0.62</v>
      </c>
    </row>
    <row r="1975" spans="2:12" ht="63" x14ac:dyDescent="0.3">
      <c r="B1975" s="352">
        <v>330725</v>
      </c>
      <c r="C1975" s="350" t="str">
        <f>_xlfn.XLOOKUP(B1975,PLANEAMIENTO!A:A,PLANEAMIENTO!C:C)</f>
        <v>CILINDRO DE DIRECCION</v>
      </c>
      <c r="D1975" s="351" t="str">
        <f>_xlfn.XLOOKUP(B1975,PLANEAMIENTO!A:A,PLANEAMIENTO!D:D)</f>
        <v>793D</v>
      </c>
      <c r="E1975" s="352" t="s">
        <v>1098</v>
      </c>
      <c r="F1975" s="352" t="s">
        <v>413</v>
      </c>
      <c r="G1975" s="352" t="s">
        <v>479</v>
      </c>
      <c r="H1975" s="352" t="s">
        <v>777</v>
      </c>
      <c r="I1975" s="352" t="s">
        <v>804</v>
      </c>
      <c r="J1975" s="352" t="s">
        <v>1068</v>
      </c>
      <c r="K1975" s="352" t="s">
        <v>1068</v>
      </c>
      <c r="L1975" s="513">
        <v>0</v>
      </c>
    </row>
    <row r="1976" spans="2:12" ht="63" x14ac:dyDescent="0.3">
      <c r="B1976" s="352">
        <v>330825</v>
      </c>
      <c r="C1976" s="350" t="str">
        <f>_xlfn.XLOOKUP(B1976,PLANEAMIENTO!A:A,PLANEAMIENTO!C:C)</f>
        <v>CILINDRO DE DIRECCION</v>
      </c>
      <c r="D1976" s="351" t="str">
        <f>_xlfn.XLOOKUP(B1976,PLANEAMIENTO!A:A,PLANEAMIENTO!D:D)</f>
        <v>793D</v>
      </c>
      <c r="E1976" s="352" t="s">
        <v>1098</v>
      </c>
      <c r="F1976" s="352" t="s">
        <v>413</v>
      </c>
      <c r="G1976" s="352" t="s">
        <v>479</v>
      </c>
      <c r="H1976" s="352" t="s">
        <v>777</v>
      </c>
      <c r="I1976" s="352" t="s">
        <v>804</v>
      </c>
      <c r="J1976" s="352" t="s">
        <v>1068</v>
      </c>
      <c r="K1976" s="352" t="s">
        <v>1068</v>
      </c>
      <c r="L1976" s="513">
        <v>0</v>
      </c>
    </row>
    <row r="1977" spans="2:12" ht="63" x14ac:dyDescent="0.3">
      <c r="B1977" s="352">
        <v>322025</v>
      </c>
      <c r="C1977" s="350" t="str">
        <f>_xlfn.XLOOKUP(B1977,PLANEAMIENTO!A:A,PLANEAMIENTO!C:C)</f>
        <v>CILINDRO DE INCLINACION DE BULLDOZER</v>
      </c>
      <c r="D1977" s="351" t="str">
        <f>_xlfn.XLOOKUP(B1977,PLANEAMIENTO!A:A,PLANEAMIENTO!D:D)</f>
        <v>D11T</v>
      </c>
      <c r="E1977" s="352" t="s">
        <v>1099</v>
      </c>
      <c r="F1977" s="352" t="s">
        <v>413</v>
      </c>
      <c r="G1977" s="352" t="s">
        <v>403</v>
      </c>
      <c r="H1977" s="352" t="s">
        <v>777</v>
      </c>
      <c r="I1977" s="352" t="s">
        <v>820</v>
      </c>
      <c r="J1977" s="352" t="s">
        <v>1068</v>
      </c>
      <c r="K1977" s="352" t="s">
        <v>1068</v>
      </c>
      <c r="L1977" s="513">
        <v>0</v>
      </c>
    </row>
    <row r="1978" spans="2:12" ht="63" x14ac:dyDescent="0.3">
      <c r="B1978" s="352">
        <v>322025</v>
      </c>
      <c r="C1978" s="350" t="str">
        <f>_xlfn.XLOOKUP(B1978,PLANEAMIENTO!A:A,PLANEAMIENTO!C:C)</f>
        <v>CILINDRO DE INCLINACION DE BULLDOZER</v>
      </c>
      <c r="D1978" s="351" t="str">
        <f>_xlfn.XLOOKUP(B1978,PLANEAMIENTO!A:A,PLANEAMIENTO!D:D)</f>
        <v>D11T</v>
      </c>
      <c r="E1978" s="352" t="s">
        <v>1100</v>
      </c>
      <c r="F1978" s="352" t="s">
        <v>413</v>
      </c>
      <c r="G1978" s="352" t="s">
        <v>403</v>
      </c>
      <c r="H1978" s="352" t="s">
        <v>777</v>
      </c>
      <c r="I1978" s="352" t="s">
        <v>820</v>
      </c>
      <c r="J1978" s="352" t="s">
        <v>1068</v>
      </c>
      <c r="K1978" s="352" t="s">
        <v>1077</v>
      </c>
      <c r="L1978" s="513">
        <v>0</v>
      </c>
    </row>
    <row r="1979" spans="2:12" ht="123" x14ac:dyDescent="0.4">
      <c r="B1979" s="509" t="s">
        <v>465</v>
      </c>
      <c r="C1979" s="366"/>
      <c r="D1979" s="335"/>
      <c r="E1979" s="509" t="s">
        <v>391</v>
      </c>
      <c r="F1979" s="509" t="s">
        <v>392</v>
      </c>
      <c r="G1979" s="509" t="s">
        <v>772</v>
      </c>
      <c r="H1979" s="509" t="s">
        <v>773</v>
      </c>
      <c r="I1979" s="509" t="s">
        <v>774</v>
      </c>
      <c r="J1979" s="509" t="s">
        <v>394</v>
      </c>
      <c r="K1979" s="509" t="s">
        <v>395</v>
      </c>
      <c r="L1979" s="509" t="s">
        <v>396</v>
      </c>
    </row>
    <row r="1980" spans="2:12" ht="84" x14ac:dyDescent="0.3">
      <c r="B1980" s="363">
        <v>0</v>
      </c>
      <c r="C1980" s="364" t="s">
        <v>12</v>
      </c>
      <c r="D1980" s="364" t="s">
        <v>13</v>
      </c>
      <c r="E1980" s="363" t="s">
        <v>428</v>
      </c>
      <c r="F1980" s="363" t="s">
        <v>432</v>
      </c>
      <c r="G1980" s="363" t="s">
        <v>1101</v>
      </c>
      <c r="H1980" s="363" t="s">
        <v>777</v>
      </c>
      <c r="I1980" s="363" t="s">
        <v>777</v>
      </c>
      <c r="J1980" s="363" t="s">
        <v>415</v>
      </c>
      <c r="K1980" s="363" t="s">
        <v>1102</v>
      </c>
      <c r="L1980" s="512">
        <v>0.34</v>
      </c>
    </row>
    <row r="1981" spans="2:12" ht="63" x14ac:dyDescent="0.3">
      <c r="B1981" s="352">
        <v>318725</v>
      </c>
      <c r="C1981" s="350" t="str">
        <f>_xlfn.XLOOKUP(B1981,PLANEAMIENTO!A:A,PLANEAMIENTO!C:C)</f>
        <v>CILINDRO DE LEVANTE DE BULLDOZER</v>
      </c>
      <c r="D1981" s="351" t="str">
        <f>_xlfn.XLOOKUP(B1981,PLANEAMIENTO!A:A,PLANEAMIENTO!D:D)</f>
        <v>D11T</v>
      </c>
      <c r="E1981" s="352" t="s">
        <v>431</v>
      </c>
      <c r="F1981" s="352" t="s">
        <v>432</v>
      </c>
      <c r="G1981" s="352" t="s">
        <v>473</v>
      </c>
      <c r="H1981" s="352" t="s">
        <v>777</v>
      </c>
      <c r="I1981" s="352" t="s">
        <v>813</v>
      </c>
      <c r="J1981" s="352" t="s">
        <v>1008</v>
      </c>
      <c r="K1981" s="352" t="s">
        <v>970</v>
      </c>
      <c r="L1981" s="513">
        <v>0.4</v>
      </c>
    </row>
    <row r="1982" spans="2:12" ht="63" x14ac:dyDescent="0.3">
      <c r="B1982" s="352">
        <v>322025</v>
      </c>
      <c r="C1982" s="350" t="str">
        <f>_xlfn.XLOOKUP(B1982,PLANEAMIENTO!A:A,PLANEAMIENTO!C:C)</f>
        <v>CILINDRO DE INCLINACION DE BULLDOZER</v>
      </c>
      <c r="D1982" s="351" t="str">
        <f>_xlfn.XLOOKUP(B1982,PLANEAMIENTO!A:A,PLANEAMIENTO!D:D)</f>
        <v>D11T</v>
      </c>
      <c r="E1982" s="352" t="s">
        <v>1103</v>
      </c>
      <c r="F1982" s="352" t="s">
        <v>432</v>
      </c>
      <c r="G1982" s="352" t="s">
        <v>450</v>
      </c>
      <c r="H1982" s="352" t="s">
        <v>777</v>
      </c>
      <c r="I1982" s="352" t="s">
        <v>1104</v>
      </c>
      <c r="J1982" s="352" t="s">
        <v>1068</v>
      </c>
      <c r="K1982" s="352" t="s">
        <v>1068</v>
      </c>
      <c r="L1982" s="513">
        <v>0</v>
      </c>
    </row>
    <row r="1983" spans="2:12" ht="63" x14ac:dyDescent="0.3">
      <c r="B1983" s="352">
        <v>312325</v>
      </c>
      <c r="C1983" s="350" t="str">
        <f>_xlfn.XLOOKUP(B1983,PLANEAMIENTO!A:A,PLANEAMIENTO!C:C)</f>
        <v>CILINDRO DE LEVANTE</v>
      </c>
      <c r="D1983" s="351" t="str">
        <f>_xlfn.XLOOKUP(B1983,PLANEAMIENTO!A:A,PLANEAMIENTO!D:D)</f>
        <v>16M</v>
      </c>
      <c r="E1983" s="352" t="s">
        <v>494</v>
      </c>
      <c r="F1983" s="352" t="s">
        <v>432</v>
      </c>
      <c r="G1983" s="352" t="s">
        <v>406</v>
      </c>
      <c r="H1983" s="352" t="s">
        <v>777</v>
      </c>
      <c r="I1983" s="352" t="s">
        <v>827</v>
      </c>
      <c r="J1983" s="352" t="s">
        <v>1068</v>
      </c>
      <c r="K1983" s="352" t="s">
        <v>1077</v>
      </c>
      <c r="L1983" s="513">
        <v>0</v>
      </c>
    </row>
    <row r="1984" spans="2:12" ht="63" x14ac:dyDescent="0.3">
      <c r="B1984" s="352">
        <v>312325</v>
      </c>
      <c r="C1984" s="350" t="str">
        <f>_xlfn.XLOOKUP(B1984,PLANEAMIENTO!A:A,PLANEAMIENTO!C:C)</f>
        <v>CILINDRO DE LEVANTE</v>
      </c>
      <c r="D1984" s="351" t="str">
        <f>_xlfn.XLOOKUP(B1984,PLANEAMIENTO!A:A,PLANEAMIENTO!D:D)</f>
        <v>16M</v>
      </c>
      <c r="E1984" s="352" t="s">
        <v>763</v>
      </c>
      <c r="F1984" s="352" t="s">
        <v>432</v>
      </c>
      <c r="G1984" s="352">
        <v>2</v>
      </c>
      <c r="H1984" s="352" t="s">
        <v>777</v>
      </c>
      <c r="I1984" s="352" t="s">
        <v>807</v>
      </c>
      <c r="J1984" s="352" t="s">
        <v>1077</v>
      </c>
      <c r="K1984" s="352" t="s">
        <v>1097</v>
      </c>
      <c r="L1984" s="513">
        <v>0</v>
      </c>
    </row>
    <row r="1985" spans="1:12" ht="123" x14ac:dyDescent="0.4">
      <c r="B1985" s="509" t="s">
        <v>465</v>
      </c>
      <c r="C1985" s="366"/>
      <c r="D1985" s="335"/>
      <c r="E1985" s="509" t="s">
        <v>391</v>
      </c>
      <c r="F1985" s="509" t="s">
        <v>392</v>
      </c>
      <c r="G1985" s="509" t="s">
        <v>772</v>
      </c>
      <c r="H1985" s="509" t="s">
        <v>773</v>
      </c>
      <c r="I1985" s="509" t="s">
        <v>774</v>
      </c>
      <c r="J1985" s="509" t="s">
        <v>394</v>
      </c>
      <c r="K1985" s="509" t="s">
        <v>395</v>
      </c>
      <c r="L1985" s="509" t="s">
        <v>396</v>
      </c>
    </row>
    <row r="1986" spans="1:12" ht="42" x14ac:dyDescent="0.3">
      <c r="B1986" s="363">
        <v>0</v>
      </c>
      <c r="C1986" s="364" t="s">
        <v>12</v>
      </c>
      <c r="D1986" s="364" t="s">
        <v>13</v>
      </c>
      <c r="E1986" s="363" t="s">
        <v>814</v>
      </c>
      <c r="F1986" s="363" t="s">
        <v>815</v>
      </c>
      <c r="G1986" s="363" t="s">
        <v>458</v>
      </c>
      <c r="H1986" s="363" t="s">
        <v>777</v>
      </c>
      <c r="I1986" s="363" t="s">
        <v>807</v>
      </c>
      <c r="J1986" s="363" t="s">
        <v>783</v>
      </c>
      <c r="K1986" s="363" t="s">
        <v>799</v>
      </c>
      <c r="L1986" s="512">
        <v>0</v>
      </c>
    </row>
    <row r="1987" spans="1:12" ht="63" x14ac:dyDescent="0.3">
      <c r="B1987" s="352">
        <v>327225</v>
      </c>
      <c r="C1987" s="350" t="str">
        <f>_xlfn.XLOOKUP(B1987,PLANEAMIENTO!A:A,PLANEAMIENTO!C:C)</f>
        <v xml:space="preserve">CILINDRO DE LEVANTE </v>
      </c>
      <c r="D1987" s="351" t="str">
        <f>_xlfn.XLOOKUP(B1987,PLANEAMIENTO!A:A,PLANEAMIENTO!D:D)</f>
        <v>994K</v>
      </c>
      <c r="E1987" s="352" t="s">
        <v>1105</v>
      </c>
      <c r="F1987" s="352" t="s">
        <v>817</v>
      </c>
      <c r="G1987" s="352" t="s">
        <v>435</v>
      </c>
      <c r="H1987" s="352" t="s">
        <v>777</v>
      </c>
      <c r="I1987" s="352" t="s">
        <v>786</v>
      </c>
      <c r="J1987" s="352" t="s">
        <v>1106</v>
      </c>
      <c r="K1987" s="352" t="s">
        <v>1068</v>
      </c>
      <c r="L1987" s="513">
        <v>0.04</v>
      </c>
    </row>
    <row r="1988" spans="1:12" ht="63" x14ac:dyDescent="0.3">
      <c r="B1988" s="352">
        <v>322025</v>
      </c>
      <c r="C1988" s="350" t="str">
        <f>_xlfn.XLOOKUP(B1988,PLANEAMIENTO!A:A,PLANEAMIENTO!C:C)</f>
        <v>CILINDRO DE INCLINACION DE BULLDOZER</v>
      </c>
      <c r="D1988" s="351" t="str">
        <f>_xlfn.XLOOKUP(B1988,PLANEAMIENTO!A:A,PLANEAMIENTO!D:D)</f>
        <v>D11T</v>
      </c>
      <c r="E1988" s="352" t="s">
        <v>907</v>
      </c>
      <c r="F1988" s="352" t="s">
        <v>817</v>
      </c>
      <c r="G1988" s="352" t="s">
        <v>1107</v>
      </c>
      <c r="H1988" s="352" t="s">
        <v>777</v>
      </c>
      <c r="I1988" s="352" t="s">
        <v>1108</v>
      </c>
      <c r="J1988" s="352" t="s">
        <v>1068</v>
      </c>
      <c r="K1988" s="352" t="s">
        <v>1068</v>
      </c>
      <c r="L1988" s="513">
        <v>0</v>
      </c>
    </row>
    <row r="1989" spans="1:12" ht="63" x14ac:dyDescent="0.3">
      <c r="B1989" s="352">
        <v>325225</v>
      </c>
      <c r="C1989" s="350" t="str">
        <f>_xlfn.XLOOKUP(B1989,PLANEAMIENTO!A:A,PLANEAMIENTO!C:C)</f>
        <v>CILINDRO DE DIRECCION</v>
      </c>
      <c r="D1989" s="351" t="str">
        <f>_xlfn.XLOOKUP(B1989,PLANEAMIENTO!A:A,PLANEAMIENTO!D:D)</f>
        <v>930E-4SE</v>
      </c>
      <c r="E1989" s="352" t="s">
        <v>907</v>
      </c>
      <c r="F1989" s="352" t="s">
        <v>817</v>
      </c>
      <c r="G1989" s="352" t="s">
        <v>894</v>
      </c>
      <c r="H1989" s="352" t="s">
        <v>777</v>
      </c>
      <c r="I1989" s="352" t="s">
        <v>807</v>
      </c>
      <c r="J1989" s="352" t="s">
        <v>1068</v>
      </c>
      <c r="K1989" s="352" t="s">
        <v>1077</v>
      </c>
      <c r="L1989" s="513">
        <v>0</v>
      </c>
    </row>
    <row r="1990" spans="1:12" ht="123" x14ac:dyDescent="0.4">
      <c r="B1990" s="509" t="s">
        <v>465</v>
      </c>
      <c r="C1990" s="366"/>
      <c r="D1990" s="335"/>
      <c r="E1990" s="509" t="s">
        <v>391</v>
      </c>
      <c r="F1990" s="509" t="s">
        <v>392</v>
      </c>
      <c r="G1990" s="509" t="s">
        <v>772</v>
      </c>
      <c r="H1990" s="509" t="s">
        <v>773</v>
      </c>
      <c r="I1990" s="509" t="s">
        <v>774</v>
      </c>
      <c r="J1990" s="509" t="s">
        <v>394</v>
      </c>
      <c r="K1990" s="509" t="s">
        <v>395</v>
      </c>
      <c r="L1990" s="509" t="s">
        <v>396</v>
      </c>
    </row>
    <row r="1991" spans="1:12" ht="63" x14ac:dyDescent="0.3">
      <c r="B1991" s="363">
        <v>0</v>
      </c>
      <c r="C1991" s="364" t="s">
        <v>12</v>
      </c>
      <c r="D1991" s="364" t="s">
        <v>13</v>
      </c>
      <c r="E1991" s="363" t="s">
        <v>45</v>
      </c>
      <c r="F1991" s="370"/>
      <c r="G1991" s="363" t="s">
        <v>891</v>
      </c>
      <c r="H1991" s="363" t="s">
        <v>777</v>
      </c>
      <c r="I1991" s="363" t="s">
        <v>892</v>
      </c>
      <c r="J1991" s="363" t="s">
        <v>783</v>
      </c>
      <c r="K1991" s="363" t="s">
        <v>874</v>
      </c>
      <c r="L1991" s="512">
        <v>0</v>
      </c>
    </row>
    <row r="1992" spans="1:12" ht="42" x14ac:dyDescent="0.3">
      <c r="B1992" s="352">
        <v>319425</v>
      </c>
      <c r="C1992" s="350" t="str">
        <f>_xlfn.XLOOKUP(B1992,PLANEAMIENTO!A:A,PLANEAMIENTO!C:C)</f>
        <v>CILINDRO DE LEVANTE DE TOLVA</v>
      </c>
      <c r="D1992" s="351" t="str">
        <f>_xlfn.XLOOKUP(B1992,PLANEAMIENTO!A:A,PLANEAMIENTO!D:D)</f>
        <v>797F</v>
      </c>
      <c r="E1992" s="352" t="s">
        <v>731</v>
      </c>
      <c r="F1992" s="352" t="s">
        <v>1003</v>
      </c>
      <c r="G1992" s="352">
        <v>0</v>
      </c>
      <c r="H1992" s="352" t="s">
        <v>777</v>
      </c>
      <c r="I1992" s="352" t="s">
        <v>807</v>
      </c>
      <c r="J1992" s="352" t="s">
        <v>415</v>
      </c>
      <c r="K1992" s="352" t="s">
        <v>418</v>
      </c>
      <c r="L1992" s="513">
        <v>0</v>
      </c>
    </row>
    <row r="1997" spans="1:12" ht="102" x14ac:dyDescent="0.35">
      <c r="A1997" s="537" t="s">
        <v>285</v>
      </c>
      <c r="B1997" s="445" t="s">
        <v>465</v>
      </c>
      <c r="C1997" s="446"/>
      <c r="D1997" s="447"/>
      <c r="E1997" s="445" t="s">
        <v>391</v>
      </c>
      <c r="F1997" s="445" t="s">
        <v>392</v>
      </c>
      <c r="G1997" s="445" t="s">
        <v>772</v>
      </c>
      <c r="H1997" s="445" t="s">
        <v>773</v>
      </c>
      <c r="I1997" s="445" t="s">
        <v>774</v>
      </c>
      <c r="J1997" s="445" t="s">
        <v>394</v>
      </c>
      <c r="K1997" s="168" t="s">
        <v>395</v>
      </c>
      <c r="L1997" s="168" t="s">
        <v>396</v>
      </c>
    </row>
    <row r="1998" spans="1:12" ht="72" x14ac:dyDescent="0.3">
      <c r="A1998" s="463"/>
      <c r="B1998" s="534">
        <v>0</v>
      </c>
      <c r="C1998" s="327" t="s">
        <v>12</v>
      </c>
      <c r="D1998" s="327" t="s">
        <v>13</v>
      </c>
      <c r="E1998" s="326" t="s">
        <v>397</v>
      </c>
      <c r="F1998" s="326" t="s">
        <v>398</v>
      </c>
      <c r="G1998" s="326" t="s">
        <v>1109</v>
      </c>
      <c r="H1998" s="326" t="s">
        <v>776</v>
      </c>
      <c r="I1998" s="326" t="s">
        <v>777</v>
      </c>
      <c r="J1998" s="326" t="s">
        <v>783</v>
      </c>
      <c r="K1998" s="170" t="s">
        <v>783</v>
      </c>
      <c r="L1998" s="171">
        <v>0.92</v>
      </c>
    </row>
    <row r="1999" spans="1:12" ht="36" x14ac:dyDescent="0.3">
      <c r="A1999" s="463"/>
      <c r="B1999" s="535">
        <v>325725</v>
      </c>
      <c r="C1999" s="330" t="str">
        <f>_xlfn.XLOOKUP(B1999,PLANEAMIENTO!A:A,PLANEAMIENTO!C:C)</f>
        <v>CILINDRO DE BLADELIFT</v>
      </c>
      <c r="D1999" s="331" t="str">
        <f>_xlfn.XLOOKUP(B1999,PLANEAMIENTO!A:A,PLANEAMIENTO!D:D)</f>
        <v>24M</v>
      </c>
      <c r="E1999" s="329" t="s">
        <v>1110</v>
      </c>
      <c r="F1999" s="329" t="s">
        <v>398</v>
      </c>
      <c r="G1999" s="329" t="s">
        <v>407</v>
      </c>
      <c r="H1999" s="329" t="s">
        <v>777</v>
      </c>
      <c r="I1999" s="329" t="s">
        <v>856</v>
      </c>
      <c r="J1999" s="329" t="s">
        <v>1077</v>
      </c>
      <c r="K1999" s="173" t="s">
        <v>1097</v>
      </c>
      <c r="L1999" s="174">
        <v>0.6</v>
      </c>
    </row>
    <row r="2000" spans="1:12" ht="54" x14ac:dyDescent="0.3">
      <c r="A2000" s="463"/>
      <c r="B2000" s="535">
        <v>321825</v>
      </c>
      <c r="C2000" s="330" t="str">
        <f>_xlfn.XLOOKUP(B2000,PLANEAMIENTO!A:A,PLANEAMIENTO!C:C)</f>
        <v>CILINDRO DE INCLINACION DE BULLDOZER</v>
      </c>
      <c r="D2000" s="331" t="str">
        <f>_xlfn.XLOOKUP(B2000,PLANEAMIENTO!A:A,PLANEAMIENTO!D:D)</f>
        <v>D475</v>
      </c>
      <c r="E2000" s="329" t="s">
        <v>405</v>
      </c>
      <c r="F2000" s="329" t="s">
        <v>398</v>
      </c>
      <c r="G2000" s="329" t="s">
        <v>406</v>
      </c>
      <c r="H2000" s="329" t="s">
        <v>777</v>
      </c>
      <c r="I2000" s="329" t="s">
        <v>827</v>
      </c>
      <c r="J2000" s="329" t="s">
        <v>1097</v>
      </c>
      <c r="K2000" s="173" t="s">
        <v>1097</v>
      </c>
      <c r="L2000" s="174">
        <v>0</v>
      </c>
    </row>
    <row r="2001" spans="1:12" ht="36" x14ac:dyDescent="0.3">
      <c r="A2001" s="463"/>
      <c r="B2001" s="535">
        <v>325625</v>
      </c>
      <c r="C2001" s="330" t="str">
        <f>_xlfn.XLOOKUP(B2001,PLANEAMIENTO!A:A,PLANEAMIENTO!C:C)</f>
        <v>CILINDRO DE BLADELIFT</v>
      </c>
      <c r="D2001" s="331" t="str">
        <f>_xlfn.XLOOKUP(B2001,PLANEAMIENTO!A:A,PLANEAMIENTO!D:D)</f>
        <v>24M</v>
      </c>
      <c r="E2001" s="329" t="s">
        <v>1111</v>
      </c>
      <c r="F2001" s="329" t="s">
        <v>398</v>
      </c>
      <c r="G2001" s="329" t="s">
        <v>426</v>
      </c>
      <c r="H2001" s="329" t="s">
        <v>777</v>
      </c>
      <c r="I2001" s="329" t="s">
        <v>796</v>
      </c>
      <c r="J2001" s="329" t="s">
        <v>1097</v>
      </c>
      <c r="K2001" s="173" t="s">
        <v>1097</v>
      </c>
      <c r="L2001" s="174">
        <v>0</v>
      </c>
    </row>
    <row r="2002" spans="1:12" ht="36" x14ac:dyDescent="0.3">
      <c r="A2002" s="463"/>
      <c r="B2002" s="535">
        <v>325725</v>
      </c>
      <c r="C2002" s="330" t="str">
        <f>_xlfn.XLOOKUP(B2002,PLANEAMIENTO!A:A,PLANEAMIENTO!C:C)</f>
        <v>CILINDRO DE BLADELIFT</v>
      </c>
      <c r="D2002" s="331" t="str">
        <f>_xlfn.XLOOKUP(B2002,PLANEAMIENTO!A:A,PLANEAMIENTO!D:D)</f>
        <v>24M</v>
      </c>
      <c r="E2002" s="329" t="s">
        <v>1111</v>
      </c>
      <c r="F2002" s="329" t="s">
        <v>398</v>
      </c>
      <c r="G2002" s="329" t="s">
        <v>426</v>
      </c>
      <c r="H2002" s="329" t="s">
        <v>777</v>
      </c>
      <c r="I2002" s="329" t="s">
        <v>796</v>
      </c>
      <c r="J2002" s="329" t="s">
        <v>1097</v>
      </c>
      <c r="K2002" s="173" t="s">
        <v>1091</v>
      </c>
      <c r="L2002" s="174">
        <v>0</v>
      </c>
    </row>
    <row r="2003" spans="1:12" ht="102" x14ac:dyDescent="0.35">
      <c r="A2003" s="463"/>
      <c r="B2003" s="536" t="s">
        <v>465</v>
      </c>
      <c r="C2003" s="446"/>
      <c r="D2003" s="447"/>
      <c r="E2003" s="445" t="s">
        <v>391</v>
      </c>
      <c r="F2003" s="445" t="s">
        <v>392</v>
      </c>
      <c r="G2003" s="445" t="s">
        <v>772</v>
      </c>
      <c r="H2003" s="445" t="s">
        <v>773</v>
      </c>
      <c r="I2003" s="445" t="s">
        <v>774</v>
      </c>
      <c r="J2003" s="445" t="s">
        <v>394</v>
      </c>
      <c r="K2003" s="168" t="s">
        <v>395</v>
      </c>
      <c r="L2003" s="168" t="s">
        <v>396</v>
      </c>
    </row>
    <row r="2004" spans="1:12" ht="54" x14ac:dyDescent="0.3">
      <c r="A2004" s="463"/>
      <c r="B2004" s="534">
        <v>0</v>
      </c>
      <c r="C2004" s="327" t="s">
        <v>12</v>
      </c>
      <c r="D2004" s="327" t="s">
        <v>13</v>
      </c>
      <c r="E2004" s="326" t="s">
        <v>412</v>
      </c>
      <c r="F2004" s="326" t="s">
        <v>413</v>
      </c>
      <c r="G2004" s="326" t="s">
        <v>1112</v>
      </c>
      <c r="H2004" s="326" t="s">
        <v>777</v>
      </c>
      <c r="I2004" s="326" t="s">
        <v>777</v>
      </c>
      <c r="J2004" s="326" t="s">
        <v>415</v>
      </c>
      <c r="K2004" s="170" t="s">
        <v>1113</v>
      </c>
      <c r="L2004" s="171">
        <v>0.44</v>
      </c>
    </row>
    <row r="2005" spans="1:12" ht="54" x14ac:dyDescent="0.3">
      <c r="A2005" s="463"/>
      <c r="B2005" s="535">
        <v>329725</v>
      </c>
      <c r="C2005" s="330" t="str">
        <f>_xlfn.XLOOKUP(B2005,PLANEAMIENTO!A:A,PLANEAMIENTO!C:C)</f>
        <v>CILINDRO DE INCLINACION DE BULLDOZER</v>
      </c>
      <c r="D2005" s="331" t="str">
        <f>_xlfn.XLOOKUP(B2005,PLANEAMIENTO!A:A,PLANEAMIENTO!D:D)</f>
        <v>D475</v>
      </c>
      <c r="E2005" s="329" t="s">
        <v>1114</v>
      </c>
      <c r="F2005" s="329" t="s">
        <v>750</v>
      </c>
      <c r="G2005" s="329" t="s">
        <v>522</v>
      </c>
      <c r="H2005" s="329" t="s">
        <v>793</v>
      </c>
      <c r="I2005" s="329" t="s">
        <v>856</v>
      </c>
      <c r="J2005" s="329" t="s">
        <v>1097</v>
      </c>
      <c r="K2005" s="173" t="s">
        <v>1097</v>
      </c>
      <c r="L2005" s="174">
        <v>0</v>
      </c>
    </row>
    <row r="2006" spans="1:12" ht="36" x14ac:dyDescent="0.3">
      <c r="A2006" s="463"/>
      <c r="B2006" s="535">
        <v>330525</v>
      </c>
      <c r="C2006" s="330" t="str">
        <f>_xlfn.XLOOKUP(B2006,PLANEAMIENTO!A:A,PLANEAMIENTO!C:C)</f>
        <v>CILINDRO DE DIRECCION</v>
      </c>
      <c r="D2006" s="331" t="str">
        <f>_xlfn.XLOOKUP(B2006,PLANEAMIENTO!A:A,PLANEAMIENTO!D:D)</f>
        <v>994K</v>
      </c>
      <c r="E2006" s="329" t="s">
        <v>1114</v>
      </c>
      <c r="F2006" s="329" t="s">
        <v>750</v>
      </c>
      <c r="G2006" s="329" t="s">
        <v>522</v>
      </c>
      <c r="H2006" s="329" t="s">
        <v>777</v>
      </c>
      <c r="I2006" s="329" t="s">
        <v>818</v>
      </c>
      <c r="J2006" s="329" t="s">
        <v>1097</v>
      </c>
      <c r="K2006" s="173" t="s">
        <v>1097</v>
      </c>
      <c r="L2006" s="174">
        <v>0</v>
      </c>
    </row>
    <row r="2007" spans="1:12" ht="36" x14ac:dyDescent="0.3">
      <c r="A2007" s="463"/>
      <c r="B2007" s="535">
        <v>331025</v>
      </c>
      <c r="C2007" s="330" t="str">
        <f>_xlfn.XLOOKUP(B2007,PLANEAMIENTO!A:A,PLANEAMIENTO!C:C)</f>
        <v>CILINDRO DE BOOM</v>
      </c>
      <c r="D2007" s="331" t="str">
        <f>_xlfn.XLOOKUP(B2007,PLANEAMIENTO!A:A,PLANEAMIENTO!D:D)</f>
        <v>988K</v>
      </c>
      <c r="E2007" s="329" t="s">
        <v>1114</v>
      </c>
      <c r="F2007" s="329" t="s">
        <v>750</v>
      </c>
      <c r="G2007" s="329" t="s">
        <v>522</v>
      </c>
      <c r="H2007" s="329" t="s">
        <v>777</v>
      </c>
      <c r="I2007" s="329" t="s">
        <v>818</v>
      </c>
      <c r="J2007" s="329" t="s">
        <v>1097</v>
      </c>
      <c r="K2007" s="173" t="s">
        <v>1091</v>
      </c>
      <c r="L2007" s="174">
        <v>0</v>
      </c>
    </row>
    <row r="2008" spans="1:12" ht="102" x14ac:dyDescent="0.35">
      <c r="A2008" s="463"/>
      <c r="B2008" s="536" t="s">
        <v>465</v>
      </c>
      <c r="C2008" s="446"/>
      <c r="D2008" s="447"/>
      <c r="E2008" s="445" t="s">
        <v>391</v>
      </c>
      <c r="F2008" s="445" t="s">
        <v>392</v>
      </c>
      <c r="G2008" s="445" t="s">
        <v>772</v>
      </c>
      <c r="H2008" s="445" t="s">
        <v>773</v>
      </c>
      <c r="I2008" s="445" t="s">
        <v>774</v>
      </c>
      <c r="J2008" s="445" t="s">
        <v>394</v>
      </c>
      <c r="K2008" s="168" t="s">
        <v>395</v>
      </c>
      <c r="L2008" s="168" t="s">
        <v>396</v>
      </c>
    </row>
    <row r="2009" spans="1:12" ht="54" x14ac:dyDescent="0.3">
      <c r="A2009" s="463"/>
      <c r="B2009" s="534">
        <v>0</v>
      </c>
      <c r="C2009" s="327" t="s">
        <v>12</v>
      </c>
      <c r="D2009" s="327" t="s">
        <v>13</v>
      </c>
      <c r="E2009" s="326" t="s">
        <v>422</v>
      </c>
      <c r="F2009" s="326" t="s">
        <v>423</v>
      </c>
      <c r="G2009" s="326" t="s">
        <v>1115</v>
      </c>
      <c r="H2009" s="326" t="s">
        <v>777</v>
      </c>
      <c r="I2009" s="326" t="s">
        <v>777</v>
      </c>
      <c r="J2009" s="326" t="s">
        <v>415</v>
      </c>
      <c r="K2009" s="170" t="s">
        <v>1097</v>
      </c>
      <c r="L2009" s="171">
        <v>0.46</v>
      </c>
    </row>
    <row r="2010" spans="1:12" ht="36" x14ac:dyDescent="0.3">
      <c r="A2010" s="463"/>
      <c r="B2010" s="535">
        <v>327325</v>
      </c>
      <c r="C2010" s="330" t="str">
        <f>_xlfn.XLOOKUP(B2010,PLANEAMIENTO!A:A,PLANEAMIENTO!C:C)</f>
        <v>CILINDRO DE DIRECCION</v>
      </c>
      <c r="D2010" s="331">
        <f>_xlfn.XLOOKUP(B2010,PLANEAMIENTO!A:A,PLANEAMIENTO!D:D)</f>
        <v>24</v>
      </c>
      <c r="E2010" s="329" t="s">
        <v>1095</v>
      </c>
      <c r="F2010" s="329" t="s">
        <v>423</v>
      </c>
      <c r="G2010" s="329" t="s">
        <v>403</v>
      </c>
      <c r="H2010" s="329" t="s">
        <v>777</v>
      </c>
      <c r="I2010" s="329" t="s">
        <v>820</v>
      </c>
      <c r="J2010" s="329" t="s">
        <v>1077</v>
      </c>
      <c r="K2010" s="173" t="s">
        <v>1097</v>
      </c>
      <c r="L2010" s="174">
        <v>0.75</v>
      </c>
    </row>
    <row r="2011" spans="1:12" ht="18" x14ac:dyDescent="0.3">
      <c r="A2011" s="463"/>
      <c r="B2011" s="535">
        <v>327625</v>
      </c>
      <c r="C2011" s="330" t="str">
        <f>_xlfn.XLOOKUP(B2011,PLANEAMIENTO!A:A,PLANEAMIENTO!C:C)</f>
        <v>CILINDRO DE DIRECCION</v>
      </c>
      <c r="D2011" s="331">
        <f>_xlfn.XLOOKUP(B2011,PLANEAMIENTO!A:A,PLANEAMIENTO!D:D)</f>
        <v>24</v>
      </c>
      <c r="E2011" s="329" t="s">
        <v>937</v>
      </c>
      <c r="F2011" s="329" t="s">
        <v>423</v>
      </c>
      <c r="G2011" s="329" t="s">
        <v>444</v>
      </c>
      <c r="H2011" s="329" t="s">
        <v>777</v>
      </c>
      <c r="I2011" s="329" t="s">
        <v>793</v>
      </c>
      <c r="J2011" s="329" t="s">
        <v>1097</v>
      </c>
      <c r="K2011" s="173" t="s">
        <v>1097</v>
      </c>
      <c r="L2011" s="174">
        <v>0</v>
      </c>
    </row>
    <row r="2012" spans="1:12" ht="36" x14ac:dyDescent="0.3">
      <c r="A2012" s="463"/>
      <c r="B2012" s="535">
        <v>333125</v>
      </c>
      <c r="C2012" s="330" t="str">
        <f>_xlfn.XLOOKUP(B2012,PLANEAMIENTO!A:A,PLANEAMIENTO!C:C)</f>
        <v>CILINDRO DE DIRECCION</v>
      </c>
      <c r="D2012" s="331">
        <f>_xlfn.XLOOKUP(B2012,PLANEAMIENTO!A:A,PLANEAMIENTO!D:D)</f>
        <v>24</v>
      </c>
      <c r="E2012" s="329" t="s">
        <v>409</v>
      </c>
      <c r="F2012" s="329" t="s">
        <v>423</v>
      </c>
      <c r="G2012" s="329" t="s">
        <v>426</v>
      </c>
      <c r="H2012" s="329" t="s">
        <v>777</v>
      </c>
      <c r="I2012" s="329" t="s">
        <v>796</v>
      </c>
      <c r="J2012" s="329" t="s">
        <v>1097</v>
      </c>
      <c r="K2012" s="173" t="s">
        <v>1097</v>
      </c>
      <c r="L2012" s="174">
        <v>0</v>
      </c>
    </row>
    <row r="2013" spans="1:12" ht="36" x14ac:dyDescent="0.3">
      <c r="A2013" s="463"/>
      <c r="B2013" s="535">
        <v>333125</v>
      </c>
      <c r="C2013" s="330" t="str">
        <f>_xlfn.XLOOKUP(B2013,PLANEAMIENTO!A:A,PLANEAMIENTO!C:C)</f>
        <v>CILINDRO DE DIRECCION</v>
      </c>
      <c r="D2013" s="331">
        <f>_xlfn.XLOOKUP(B2013,PLANEAMIENTO!A:A,PLANEAMIENTO!D:D)</f>
        <v>24</v>
      </c>
      <c r="E2013" s="329" t="s">
        <v>425</v>
      </c>
      <c r="F2013" s="329" t="s">
        <v>423</v>
      </c>
      <c r="G2013" s="329" t="s">
        <v>479</v>
      </c>
      <c r="H2013" s="329" t="s">
        <v>777</v>
      </c>
      <c r="I2013" s="329" t="s">
        <v>804</v>
      </c>
      <c r="J2013" s="329" t="s">
        <v>1097</v>
      </c>
      <c r="K2013" s="173" t="s">
        <v>1097</v>
      </c>
      <c r="L2013" s="174">
        <v>0</v>
      </c>
    </row>
    <row r="2014" spans="1:12" ht="36" x14ac:dyDescent="0.3">
      <c r="A2014" s="463"/>
      <c r="B2014" s="535">
        <v>324625</v>
      </c>
      <c r="C2014" s="330" t="str">
        <f>_xlfn.XLOOKUP(B2014,PLANEAMIENTO!A:A,PLANEAMIENTO!C:C)</f>
        <v>CILINDRO DE BUCKET</v>
      </c>
      <c r="D2014" s="331" t="str">
        <f>_xlfn.XLOOKUP(B2014,PLANEAMIENTO!A:A,PLANEAMIENTO!D:D)</f>
        <v>390FL</v>
      </c>
      <c r="E2014" s="329" t="s">
        <v>709</v>
      </c>
      <c r="F2014" s="329" t="s">
        <v>423</v>
      </c>
      <c r="G2014" s="329" t="s">
        <v>479</v>
      </c>
      <c r="H2014" s="329" t="s">
        <v>777</v>
      </c>
      <c r="I2014" s="329" t="s">
        <v>804</v>
      </c>
      <c r="J2014" s="329" t="s">
        <v>415</v>
      </c>
      <c r="K2014" s="173" t="s">
        <v>415</v>
      </c>
      <c r="L2014" s="174">
        <v>0</v>
      </c>
    </row>
    <row r="2015" spans="1:12" ht="102" x14ac:dyDescent="0.35">
      <c r="A2015" s="463"/>
      <c r="B2015" s="536" t="s">
        <v>465</v>
      </c>
      <c r="C2015" s="446"/>
      <c r="D2015" s="447"/>
      <c r="E2015" s="445" t="s">
        <v>391</v>
      </c>
      <c r="F2015" s="445" t="s">
        <v>392</v>
      </c>
      <c r="G2015" s="445" t="s">
        <v>772</v>
      </c>
      <c r="H2015" s="445" t="s">
        <v>773</v>
      </c>
      <c r="I2015" s="445" t="s">
        <v>774</v>
      </c>
      <c r="J2015" s="445" t="s">
        <v>394</v>
      </c>
      <c r="K2015" s="168" t="s">
        <v>395</v>
      </c>
      <c r="L2015" s="168" t="s">
        <v>396</v>
      </c>
    </row>
    <row r="2016" spans="1:12" ht="72" x14ac:dyDescent="0.3">
      <c r="A2016" s="463"/>
      <c r="B2016" s="534">
        <v>0</v>
      </c>
      <c r="C2016" s="327" t="s">
        <v>12</v>
      </c>
      <c r="D2016" s="327" t="s">
        <v>13</v>
      </c>
      <c r="E2016" s="326" t="s">
        <v>485</v>
      </c>
      <c r="F2016" s="326" t="s">
        <v>486</v>
      </c>
      <c r="G2016" s="326" t="s">
        <v>1116</v>
      </c>
      <c r="H2016" s="326" t="s">
        <v>777</v>
      </c>
      <c r="I2016" s="326" t="s">
        <v>777</v>
      </c>
      <c r="J2016" s="326" t="s">
        <v>629</v>
      </c>
      <c r="K2016" s="170" t="s">
        <v>1091</v>
      </c>
      <c r="L2016" s="171">
        <v>0.3</v>
      </c>
    </row>
    <row r="2017" spans="1:12" ht="36" x14ac:dyDescent="0.3">
      <c r="A2017" s="463"/>
      <c r="B2017" s="535">
        <v>321225</v>
      </c>
      <c r="C2017" s="330" t="str">
        <f>_xlfn.XLOOKUP(B2017,PLANEAMIENTO!A:A,PLANEAMIENTO!C:C)</f>
        <v>CILINDRO DE LEVANTE DE BULLDOZER</v>
      </c>
      <c r="D2017" s="331" t="str">
        <f>_xlfn.XLOOKUP(B2017,PLANEAMIENTO!A:A,PLANEAMIENTO!D:D)</f>
        <v>D11T</v>
      </c>
      <c r="E2017" s="329" t="s">
        <v>1117</v>
      </c>
      <c r="F2017" s="329" t="s">
        <v>486</v>
      </c>
      <c r="G2017" s="329" t="s">
        <v>403</v>
      </c>
      <c r="H2017" s="329" t="s">
        <v>777</v>
      </c>
      <c r="I2017" s="329" t="s">
        <v>820</v>
      </c>
      <c r="J2017" s="329" t="s">
        <v>1077</v>
      </c>
      <c r="K2017" s="173" t="s">
        <v>1097</v>
      </c>
      <c r="L2017" s="174">
        <v>0</v>
      </c>
    </row>
    <row r="2018" spans="1:12" ht="54" x14ac:dyDescent="0.3">
      <c r="A2018" s="463"/>
      <c r="B2018" s="535">
        <v>321825</v>
      </c>
      <c r="C2018" s="330" t="str">
        <f>_xlfn.XLOOKUP(B2018,PLANEAMIENTO!A:A,PLANEAMIENTO!C:C)</f>
        <v>CILINDRO DE INCLINACION DE BULLDOZER</v>
      </c>
      <c r="D2018" s="331" t="str">
        <f>_xlfn.XLOOKUP(B2018,PLANEAMIENTO!A:A,PLANEAMIENTO!D:D)</f>
        <v>D475</v>
      </c>
      <c r="E2018" s="329" t="s">
        <v>1100</v>
      </c>
      <c r="F2018" s="329" t="s">
        <v>486</v>
      </c>
      <c r="G2018" s="329" t="s">
        <v>406</v>
      </c>
      <c r="H2018" s="329" t="s">
        <v>777</v>
      </c>
      <c r="I2018" s="329" t="s">
        <v>827</v>
      </c>
      <c r="J2018" s="329" t="s">
        <v>1097</v>
      </c>
      <c r="K2018" s="173" t="s">
        <v>1097</v>
      </c>
      <c r="L2018" s="174">
        <v>0</v>
      </c>
    </row>
    <row r="2019" spans="1:12" ht="36" x14ac:dyDescent="0.3">
      <c r="A2019" s="463"/>
      <c r="B2019" s="535">
        <v>330825</v>
      </c>
      <c r="C2019" s="330" t="str">
        <f>_xlfn.XLOOKUP(B2019,PLANEAMIENTO!A:A,PLANEAMIENTO!C:C)</f>
        <v>CILINDRO DE DIRECCION</v>
      </c>
      <c r="D2019" s="331" t="str">
        <f>_xlfn.XLOOKUP(B2019,PLANEAMIENTO!A:A,PLANEAMIENTO!D:D)</f>
        <v>793D</v>
      </c>
      <c r="E2019" s="329" t="s">
        <v>1118</v>
      </c>
      <c r="F2019" s="329" t="s">
        <v>486</v>
      </c>
      <c r="G2019" s="329" t="s">
        <v>406</v>
      </c>
      <c r="H2019" s="329" t="s">
        <v>777</v>
      </c>
      <c r="I2019" s="329" t="s">
        <v>827</v>
      </c>
      <c r="J2019" s="329" t="s">
        <v>1097</v>
      </c>
      <c r="K2019" s="173" t="s">
        <v>1097</v>
      </c>
      <c r="L2019" s="174">
        <v>0</v>
      </c>
    </row>
    <row r="2020" spans="1:12" ht="72" x14ac:dyDescent="0.3">
      <c r="A2020" s="463"/>
      <c r="B2020" s="534">
        <v>0</v>
      </c>
      <c r="C2020" s="327" t="s">
        <v>12</v>
      </c>
      <c r="D2020" s="327" t="s">
        <v>13</v>
      </c>
      <c r="E2020" s="326" t="s">
        <v>860</v>
      </c>
      <c r="F2020" s="326" t="s">
        <v>413</v>
      </c>
      <c r="G2020" s="326" t="s">
        <v>1119</v>
      </c>
      <c r="H2020" s="326" t="s">
        <v>777</v>
      </c>
      <c r="I2020" s="326" t="s">
        <v>801</v>
      </c>
      <c r="J2020" s="326" t="s">
        <v>415</v>
      </c>
      <c r="K2020" s="170" t="s">
        <v>1113</v>
      </c>
    </row>
    <row r="2021" spans="1:12" ht="54" x14ac:dyDescent="0.3">
      <c r="A2021" s="463"/>
      <c r="B2021" s="535">
        <v>323525</v>
      </c>
      <c r="C2021" s="330" t="str">
        <f>_xlfn.XLOOKUP(B2021,PLANEAMIENTO!A:A,PLANEAMIENTO!C:C)</f>
        <v>CILINDRO DE SUSPENSION POSTERIOR</v>
      </c>
      <c r="D2021" s="331" t="str">
        <f>_xlfn.XLOOKUP(B2021,PLANEAMIENTO!A:A,PLANEAMIENTO!D:D)</f>
        <v>793D</v>
      </c>
      <c r="E2021" s="329" t="s">
        <v>1120</v>
      </c>
      <c r="F2021" s="329" t="s">
        <v>413</v>
      </c>
      <c r="G2021" s="329" t="s">
        <v>894</v>
      </c>
      <c r="H2021" s="329" t="s">
        <v>777</v>
      </c>
      <c r="I2021" s="329" t="s">
        <v>807</v>
      </c>
      <c r="J2021" s="329" t="s">
        <v>1097</v>
      </c>
      <c r="K2021" s="173" t="s">
        <v>1091</v>
      </c>
    </row>
    <row r="2022" spans="1:12" ht="102" x14ac:dyDescent="0.35">
      <c r="A2022" s="463"/>
      <c r="B2022" s="536" t="s">
        <v>465</v>
      </c>
      <c r="C2022" s="446"/>
      <c r="D2022" s="447"/>
      <c r="E2022" s="445" t="s">
        <v>391</v>
      </c>
      <c r="F2022" s="445" t="s">
        <v>392</v>
      </c>
      <c r="G2022" s="445" t="s">
        <v>772</v>
      </c>
      <c r="H2022" s="445" t="s">
        <v>773</v>
      </c>
      <c r="I2022" s="445" t="s">
        <v>774</v>
      </c>
      <c r="J2022" s="445" t="s">
        <v>394</v>
      </c>
      <c r="K2022" s="168" t="s">
        <v>395</v>
      </c>
      <c r="L2022" s="168" t="s">
        <v>396</v>
      </c>
    </row>
    <row r="2023" spans="1:12" ht="72" x14ac:dyDescent="0.3">
      <c r="A2023" s="463"/>
      <c r="B2023" s="534">
        <v>0</v>
      </c>
      <c r="C2023" s="327" t="s">
        <v>12</v>
      </c>
      <c r="D2023" s="327" t="s">
        <v>13</v>
      </c>
      <c r="E2023" s="326" t="s">
        <v>428</v>
      </c>
      <c r="F2023" s="326" t="s">
        <v>432</v>
      </c>
      <c r="G2023" s="326" t="s">
        <v>1121</v>
      </c>
      <c r="H2023" s="326" t="s">
        <v>777</v>
      </c>
      <c r="I2023" s="326" t="s">
        <v>777</v>
      </c>
      <c r="J2023" s="326" t="s">
        <v>415</v>
      </c>
      <c r="K2023" s="170" t="s">
        <v>1122</v>
      </c>
      <c r="L2023" s="171">
        <v>0.35</v>
      </c>
    </row>
    <row r="2024" spans="1:12" ht="36" x14ac:dyDescent="0.3">
      <c r="A2024" s="463"/>
      <c r="B2024" s="535">
        <v>330825</v>
      </c>
      <c r="C2024" s="330" t="str">
        <f>_xlfn.XLOOKUP(B2024,PLANEAMIENTO!A:A,PLANEAMIENTO!C:C)</f>
        <v>CILINDRO DE DIRECCION</v>
      </c>
      <c r="D2024" s="331" t="str">
        <f>_xlfn.XLOOKUP(B2024,PLANEAMIENTO!A:A,PLANEAMIENTO!D:D)</f>
        <v>793D</v>
      </c>
      <c r="E2024" s="329" t="s">
        <v>681</v>
      </c>
      <c r="F2024" s="329" t="s">
        <v>432</v>
      </c>
      <c r="G2024" s="329" t="s">
        <v>522</v>
      </c>
      <c r="H2024" s="329" t="s">
        <v>777</v>
      </c>
      <c r="I2024" s="329" t="s">
        <v>818</v>
      </c>
      <c r="J2024" s="329" t="s">
        <v>1097</v>
      </c>
      <c r="K2024" s="173" t="s">
        <v>1097</v>
      </c>
      <c r="L2024" s="174">
        <v>0</v>
      </c>
    </row>
    <row r="2025" spans="1:12" ht="54" x14ac:dyDescent="0.3">
      <c r="A2025" s="463"/>
      <c r="B2025" s="535">
        <v>317825</v>
      </c>
      <c r="C2025" s="330" t="str">
        <f>_xlfn.XLOOKUP(B2025,PLANEAMIENTO!A:A,PLANEAMIENTO!C:C)</f>
        <v>CILINDRO DE INCLINACION DE BULLDOZER</v>
      </c>
      <c r="D2025" s="331" t="str">
        <f>_xlfn.XLOOKUP(B2025,PLANEAMIENTO!A:A,PLANEAMIENTO!D:D)</f>
        <v>D475</v>
      </c>
      <c r="E2025" s="329" t="s">
        <v>887</v>
      </c>
      <c r="F2025" s="329" t="s">
        <v>432</v>
      </c>
      <c r="G2025" s="329" t="s">
        <v>407</v>
      </c>
      <c r="H2025" s="329" t="s">
        <v>777</v>
      </c>
      <c r="I2025" s="329" t="s">
        <v>856</v>
      </c>
      <c r="J2025" s="329" t="s">
        <v>1097</v>
      </c>
      <c r="K2025" s="173" t="s">
        <v>1097</v>
      </c>
      <c r="L2025" s="174">
        <v>0</v>
      </c>
    </row>
    <row r="2026" spans="1:12" ht="102" x14ac:dyDescent="0.35">
      <c r="A2026" s="463"/>
      <c r="B2026" s="536" t="s">
        <v>465</v>
      </c>
      <c r="C2026" s="446"/>
      <c r="D2026" s="447"/>
      <c r="E2026" s="445" t="s">
        <v>391</v>
      </c>
      <c r="F2026" s="445" t="s">
        <v>392</v>
      </c>
      <c r="G2026" s="445" t="s">
        <v>772</v>
      </c>
      <c r="H2026" s="445" t="s">
        <v>773</v>
      </c>
      <c r="I2026" s="445" t="s">
        <v>774</v>
      </c>
      <c r="J2026" s="445" t="s">
        <v>394</v>
      </c>
      <c r="K2026" s="168" t="s">
        <v>395</v>
      </c>
      <c r="L2026" s="168" t="s">
        <v>396</v>
      </c>
    </row>
    <row r="2027" spans="1:12" ht="36" x14ac:dyDescent="0.3">
      <c r="A2027" s="463"/>
      <c r="B2027" s="534">
        <v>0</v>
      </c>
      <c r="C2027" s="327" t="s">
        <v>12</v>
      </c>
      <c r="D2027" s="327" t="s">
        <v>13</v>
      </c>
      <c r="E2027" s="326" t="s">
        <v>814</v>
      </c>
      <c r="F2027" s="326" t="s">
        <v>815</v>
      </c>
      <c r="G2027" s="326" t="s">
        <v>458</v>
      </c>
      <c r="H2027" s="326" t="s">
        <v>777</v>
      </c>
      <c r="I2027" s="326" t="s">
        <v>807</v>
      </c>
      <c r="J2027" s="326" t="s">
        <v>783</v>
      </c>
      <c r="K2027" s="170" t="s">
        <v>799</v>
      </c>
      <c r="L2027" s="171">
        <v>0</v>
      </c>
    </row>
    <row r="2028" spans="1:12" ht="36" x14ac:dyDescent="0.3">
      <c r="A2028" s="463"/>
      <c r="B2028" s="535">
        <v>306724.2</v>
      </c>
      <c r="C2028" s="330" t="e">
        <f>_xlfn.XLOOKUP(B2028,PLANEAMIENTO!A:A,PLANEAMIENTO!C:C)</f>
        <v>#N/A</v>
      </c>
      <c r="D2028" s="331" t="e">
        <f>_xlfn.XLOOKUP(B2028,PLANEAMIENTO!A:A,PLANEAMIENTO!D:D)</f>
        <v>#N/A</v>
      </c>
      <c r="E2028" s="329" t="s">
        <v>1123</v>
      </c>
      <c r="F2028" s="329" t="s">
        <v>817</v>
      </c>
      <c r="G2028" s="329" t="s">
        <v>493</v>
      </c>
      <c r="H2028" s="329" t="s">
        <v>777</v>
      </c>
      <c r="I2028" s="329" t="s">
        <v>812</v>
      </c>
      <c r="J2028" s="329" t="s">
        <v>1097</v>
      </c>
      <c r="K2028" s="173" t="s">
        <v>1097</v>
      </c>
      <c r="L2028" s="174">
        <v>0</v>
      </c>
    </row>
    <row r="2029" spans="1:12" ht="36" x14ac:dyDescent="0.3">
      <c r="A2029" s="463"/>
      <c r="B2029" s="535">
        <v>306724.40000000002</v>
      </c>
      <c r="C2029" s="330" t="e">
        <f>_xlfn.XLOOKUP(B2029,PLANEAMIENTO!A:A,PLANEAMIENTO!C:C)</f>
        <v>#N/A</v>
      </c>
      <c r="D2029" s="331" t="e">
        <f>_xlfn.XLOOKUP(B2029,PLANEAMIENTO!A:A,PLANEAMIENTO!D:D)</f>
        <v>#N/A</v>
      </c>
      <c r="E2029" s="329" t="s">
        <v>1055</v>
      </c>
      <c r="F2029" s="329" t="s">
        <v>817</v>
      </c>
      <c r="G2029" s="329" t="s">
        <v>426</v>
      </c>
      <c r="H2029" s="329" t="s">
        <v>777</v>
      </c>
      <c r="I2029" s="329" t="s">
        <v>796</v>
      </c>
      <c r="J2029" s="329" t="s">
        <v>1097</v>
      </c>
      <c r="K2029" s="173" t="s">
        <v>1097</v>
      </c>
      <c r="L2029" s="174">
        <v>0</v>
      </c>
    </row>
    <row r="2030" spans="1:12" ht="54" x14ac:dyDescent="0.3">
      <c r="A2030" s="463"/>
      <c r="B2030" s="535">
        <v>321825</v>
      </c>
      <c r="C2030" s="330" t="str">
        <f>_xlfn.XLOOKUP(B2030,PLANEAMIENTO!A:A,PLANEAMIENTO!C:C)</f>
        <v>CILINDRO DE INCLINACION DE BULLDOZER</v>
      </c>
      <c r="D2030" s="331" t="str">
        <f>_xlfn.XLOOKUP(B2030,PLANEAMIENTO!A:A,PLANEAMIENTO!D:D)</f>
        <v>D475</v>
      </c>
      <c r="E2030" s="329" t="s">
        <v>1124</v>
      </c>
      <c r="F2030" s="329" t="s">
        <v>432</v>
      </c>
      <c r="G2030" s="329" t="s">
        <v>407</v>
      </c>
      <c r="H2030" s="329" t="s">
        <v>777</v>
      </c>
      <c r="I2030" s="329" t="s">
        <v>856</v>
      </c>
      <c r="J2030" s="329" t="s">
        <v>1097</v>
      </c>
      <c r="K2030" s="173" t="s">
        <v>1097</v>
      </c>
      <c r="L2030" s="174">
        <v>0</v>
      </c>
    </row>
    <row r="2035" spans="1:12" ht="123" x14ac:dyDescent="0.4">
      <c r="A2035" s="307"/>
      <c r="B2035" s="509" t="s">
        <v>465</v>
      </c>
      <c r="C2035" s="366"/>
      <c r="D2035" s="335"/>
      <c r="E2035" s="509" t="s">
        <v>391</v>
      </c>
      <c r="F2035" s="509" t="s">
        <v>392</v>
      </c>
      <c r="G2035" s="509" t="s">
        <v>772</v>
      </c>
      <c r="H2035" s="168" t="s">
        <v>773</v>
      </c>
      <c r="I2035" s="168" t="s">
        <v>774</v>
      </c>
      <c r="J2035" s="168" t="s">
        <v>394</v>
      </c>
      <c r="K2035" s="168" t="s">
        <v>395</v>
      </c>
      <c r="L2035" s="168" t="s">
        <v>396</v>
      </c>
    </row>
    <row r="2036" spans="1:12" ht="84" x14ac:dyDescent="0.4">
      <c r="A2036" s="538"/>
      <c r="B2036" s="363">
        <v>0</v>
      </c>
      <c r="C2036" s="364" t="s">
        <v>12</v>
      </c>
      <c r="D2036" s="364" t="s">
        <v>13</v>
      </c>
      <c r="E2036" s="363" t="s">
        <v>397</v>
      </c>
      <c r="F2036" s="363" t="s">
        <v>398</v>
      </c>
      <c r="G2036" s="363" t="s">
        <v>1125</v>
      </c>
      <c r="H2036" s="170" t="s">
        <v>776</v>
      </c>
      <c r="I2036" s="170" t="s">
        <v>777</v>
      </c>
      <c r="J2036" s="170" t="s">
        <v>783</v>
      </c>
      <c r="K2036" s="170" t="s">
        <v>783</v>
      </c>
      <c r="L2036" s="171">
        <v>0.94</v>
      </c>
    </row>
    <row r="2037" spans="1:12" ht="63" x14ac:dyDescent="0.4">
      <c r="A2037" s="538"/>
      <c r="B2037" s="352">
        <v>332925</v>
      </c>
      <c r="C2037" s="350" t="str">
        <f>_xlfn.XLOOKUP(B2037,PLANEAMIENTO!A:A,PLANEAMIENTO!C:C)</f>
        <v>CILINDRO DE LEVANTE DE BULLDOZER</v>
      </c>
      <c r="D2037" s="351" t="str">
        <f>_xlfn.XLOOKUP(B2037,PLANEAMIENTO!A:A,PLANEAMIENTO!D:D)</f>
        <v>844H</v>
      </c>
      <c r="E2037" s="352" t="s">
        <v>409</v>
      </c>
      <c r="F2037" s="352" t="s">
        <v>398</v>
      </c>
      <c r="G2037" s="352" t="s">
        <v>406</v>
      </c>
      <c r="H2037" s="173" t="s">
        <v>777</v>
      </c>
      <c r="I2037" s="173" t="s">
        <v>827</v>
      </c>
      <c r="J2037" s="173" t="s">
        <v>1091</v>
      </c>
      <c r="K2037" s="173" t="s">
        <v>1091</v>
      </c>
      <c r="L2037" s="174">
        <v>0</v>
      </c>
    </row>
    <row r="2038" spans="1:12" ht="63" x14ac:dyDescent="0.4">
      <c r="A2038" s="538"/>
      <c r="B2038" s="352">
        <v>322525</v>
      </c>
      <c r="C2038" s="350" t="str">
        <f>_xlfn.XLOOKUP(B2038,PLANEAMIENTO!A:A,PLANEAMIENTO!C:C)</f>
        <v>CILINDRO DE SUSPENSION POSTERIOR</v>
      </c>
      <c r="D2038" s="351" t="str">
        <f>_xlfn.XLOOKUP(B2038,PLANEAMIENTO!A:A,PLANEAMIENTO!D:D)</f>
        <v>930E-4SE</v>
      </c>
      <c r="E2038" s="352" t="s">
        <v>662</v>
      </c>
      <c r="F2038" s="352" t="s">
        <v>398</v>
      </c>
      <c r="G2038" s="352" t="s">
        <v>421</v>
      </c>
      <c r="H2038" s="173" t="s">
        <v>777</v>
      </c>
      <c r="I2038" s="173" t="s">
        <v>807</v>
      </c>
      <c r="J2038" s="173" t="s">
        <v>1091</v>
      </c>
      <c r="K2038" s="173" t="s">
        <v>1113</v>
      </c>
      <c r="L2038" s="174">
        <v>0</v>
      </c>
    </row>
    <row r="2039" spans="1:12" ht="123" x14ac:dyDescent="0.4">
      <c r="A2039" s="538"/>
      <c r="B2039" s="509" t="s">
        <v>465</v>
      </c>
      <c r="C2039" s="366"/>
      <c r="D2039" s="335"/>
      <c r="E2039" s="509" t="s">
        <v>391</v>
      </c>
      <c r="F2039" s="509" t="s">
        <v>392</v>
      </c>
      <c r="G2039" s="509" t="s">
        <v>772</v>
      </c>
      <c r="H2039" s="168" t="s">
        <v>773</v>
      </c>
      <c r="I2039" s="168" t="s">
        <v>774</v>
      </c>
      <c r="J2039" s="168" t="s">
        <v>394</v>
      </c>
      <c r="K2039" s="168" t="s">
        <v>395</v>
      </c>
      <c r="L2039" s="168" t="s">
        <v>396</v>
      </c>
    </row>
    <row r="2040" spans="1:12" ht="84" x14ac:dyDescent="0.4">
      <c r="A2040" s="538"/>
      <c r="B2040" s="363">
        <v>0</v>
      </c>
      <c r="C2040" s="364" t="s">
        <v>12</v>
      </c>
      <c r="D2040" s="364" t="s">
        <v>13</v>
      </c>
      <c r="E2040" s="363" t="s">
        <v>412</v>
      </c>
      <c r="F2040" s="363" t="s">
        <v>413</v>
      </c>
      <c r="G2040" s="363" t="s">
        <v>1126</v>
      </c>
      <c r="H2040" s="170" t="s">
        <v>777</v>
      </c>
      <c r="I2040" s="170" t="s">
        <v>777</v>
      </c>
      <c r="J2040" s="170" t="s">
        <v>629</v>
      </c>
      <c r="K2040" s="170" t="s">
        <v>1127</v>
      </c>
      <c r="L2040" s="171">
        <v>0.44</v>
      </c>
    </row>
    <row r="2041" spans="1:12" ht="63" x14ac:dyDescent="0.4">
      <c r="A2041" s="538"/>
      <c r="B2041" s="352">
        <v>334625</v>
      </c>
      <c r="C2041" s="350" t="str">
        <f>_xlfn.XLOOKUP(B2041,PLANEAMIENTO!A:A,PLANEAMIENTO!C:C)</f>
        <v>CILINDRO DE INCLINACION DE BULLDOZER</v>
      </c>
      <c r="D2041" s="351" t="str">
        <f>_xlfn.XLOOKUP(B2041,PLANEAMIENTO!A:A,PLANEAMIENTO!D:D)</f>
        <v>844H</v>
      </c>
      <c r="E2041" s="352" t="s">
        <v>1114</v>
      </c>
      <c r="F2041" s="352" t="s">
        <v>750</v>
      </c>
      <c r="G2041" s="352" t="s">
        <v>406</v>
      </c>
      <c r="H2041" s="173" t="s">
        <v>777</v>
      </c>
      <c r="I2041" s="173" t="s">
        <v>827</v>
      </c>
      <c r="J2041" s="173" t="s">
        <v>1091</v>
      </c>
      <c r="K2041" s="173" t="s">
        <v>1091</v>
      </c>
      <c r="L2041" s="174">
        <v>0</v>
      </c>
    </row>
    <row r="2042" spans="1:12" ht="63" x14ac:dyDescent="0.4">
      <c r="A2042" s="538"/>
      <c r="B2042" s="352">
        <v>317825</v>
      </c>
      <c r="C2042" s="350" t="str">
        <f>_xlfn.XLOOKUP(B2042,PLANEAMIENTO!A:A,PLANEAMIENTO!C:C)</f>
        <v>CILINDRO DE INCLINACION DE BULLDOZER</v>
      </c>
      <c r="D2042" s="351" t="str">
        <f>_xlfn.XLOOKUP(B2042,PLANEAMIENTO!A:A,PLANEAMIENTO!D:D)</f>
        <v>D475</v>
      </c>
      <c r="E2042" s="352" t="s">
        <v>1128</v>
      </c>
      <c r="F2042" s="352" t="s">
        <v>750</v>
      </c>
      <c r="G2042" s="352" t="s">
        <v>407</v>
      </c>
      <c r="H2042" s="173" t="s">
        <v>777</v>
      </c>
      <c r="I2042" s="173" t="s">
        <v>856</v>
      </c>
      <c r="J2042" s="173" t="s">
        <v>1091</v>
      </c>
      <c r="K2042" s="173" t="s">
        <v>1091</v>
      </c>
      <c r="L2042" s="174">
        <v>0</v>
      </c>
    </row>
    <row r="2043" spans="1:12" ht="63" x14ac:dyDescent="0.4">
      <c r="A2043" s="538"/>
      <c r="B2043" s="352">
        <v>332225</v>
      </c>
      <c r="C2043" s="350" t="str">
        <f>_xlfn.XLOOKUP(B2043,PLANEAMIENTO!A:A,PLANEAMIENTO!C:C)</f>
        <v>CILINDRO DE DIRECCION</v>
      </c>
      <c r="D2043" s="351" t="str">
        <f>_xlfn.XLOOKUP(B2043,PLANEAMIENTO!A:A,PLANEAMIENTO!D:D)</f>
        <v>930E-4SE</v>
      </c>
      <c r="E2043" s="352" t="s">
        <v>1114</v>
      </c>
      <c r="F2043" s="352" t="s">
        <v>750</v>
      </c>
      <c r="G2043" s="352" t="s">
        <v>406</v>
      </c>
      <c r="H2043" s="173" t="s">
        <v>777</v>
      </c>
      <c r="I2043" s="173" t="s">
        <v>827</v>
      </c>
      <c r="J2043" s="173" t="s">
        <v>1091</v>
      </c>
      <c r="K2043" s="173" t="s">
        <v>1113</v>
      </c>
      <c r="L2043" s="174">
        <v>0</v>
      </c>
    </row>
    <row r="2044" spans="1:12" ht="123" x14ac:dyDescent="0.4">
      <c r="A2044" s="538"/>
      <c r="B2044" s="509" t="s">
        <v>465</v>
      </c>
      <c r="C2044" s="366"/>
      <c r="D2044" s="335"/>
      <c r="E2044" s="509" t="s">
        <v>391</v>
      </c>
      <c r="F2044" s="509" t="s">
        <v>392</v>
      </c>
      <c r="G2044" s="509" t="s">
        <v>772</v>
      </c>
      <c r="H2044" s="168" t="s">
        <v>773</v>
      </c>
      <c r="I2044" s="168" t="s">
        <v>774</v>
      </c>
      <c r="J2044" s="168" t="s">
        <v>394</v>
      </c>
      <c r="K2044" s="168" t="s">
        <v>395</v>
      </c>
      <c r="L2044" s="168" t="s">
        <v>396</v>
      </c>
    </row>
    <row r="2045" spans="1:12" ht="84" x14ac:dyDescent="0.4">
      <c r="A2045" s="538"/>
      <c r="B2045" s="363">
        <v>0</v>
      </c>
      <c r="C2045" s="364" t="s">
        <v>12</v>
      </c>
      <c r="D2045" s="364" t="s">
        <v>13</v>
      </c>
      <c r="E2045" s="363" t="s">
        <v>422</v>
      </c>
      <c r="F2045" s="363" t="s">
        <v>423</v>
      </c>
      <c r="G2045" s="363" t="s">
        <v>1129</v>
      </c>
      <c r="H2045" s="170" t="s">
        <v>777</v>
      </c>
      <c r="I2045" s="170" t="s">
        <v>777</v>
      </c>
      <c r="J2045" s="170" t="s">
        <v>415</v>
      </c>
      <c r="K2045" s="170" t="s">
        <v>1127</v>
      </c>
      <c r="L2045" s="171">
        <v>0.45</v>
      </c>
    </row>
    <row r="2046" spans="1:12" ht="63" x14ac:dyDescent="0.4">
      <c r="A2046" s="538"/>
      <c r="B2046" s="352">
        <v>333125</v>
      </c>
      <c r="C2046" s="350" t="str">
        <f>_xlfn.XLOOKUP(B2046,PLANEAMIENTO!A:A,PLANEAMIENTO!C:C)</f>
        <v>CILINDRO DE DIRECCION</v>
      </c>
      <c r="D2046" s="351">
        <f>_xlfn.XLOOKUP(B2046,PLANEAMIENTO!A:A,PLANEAMIENTO!D:D)</f>
        <v>24</v>
      </c>
      <c r="E2046" s="352" t="s">
        <v>409</v>
      </c>
      <c r="F2046" s="352" t="s">
        <v>423</v>
      </c>
      <c r="G2046" s="352" t="s">
        <v>426</v>
      </c>
      <c r="H2046" s="173" t="s">
        <v>777</v>
      </c>
      <c r="I2046" s="173" t="s">
        <v>796</v>
      </c>
      <c r="J2046" s="173" t="s">
        <v>1097</v>
      </c>
      <c r="K2046" s="173" t="s">
        <v>1091</v>
      </c>
      <c r="L2046" s="174">
        <v>0</v>
      </c>
    </row>
    <row r="2047" spans="1:12" ht="63" x14ac:dyDescent="0.4">
      <c r="A2047" s="538"/>
      <c r="B2047" s="352">
        <v>306724.40000000002</v>
      </c>
      <c r="C2047" s="350" t="e">
        <f>_xlfn.XLOOKUP(B2047,PLANEAMIENTO!A:A,PLANEAMIENTO!C:C)</f>
        <v>#N/A</v>
      </c>
      <c r="D2047" s="351" t="e">
        <f>_xlfn.XLOOKUP(B2047,PLANEAMIENTO!A:A,PLANEAMIENTO!D:D)</f>
        <v>#N/A</v>
      </c>
      <c r="E2047" s="352" t="s">
        <v>405</v>
      </c>
      <c r="F2047" s="352" t="s">
        <v>423</v>
      </c>
      <c r="G2047" s="352" t="s">
        <v>493</v>
      </c>
      <c r="H2047" s="173" t="s">
        <v>777</v>
      </c>
      <c r="I2047" s="173" t="s">
        <v>812</v>
      </c>
      <c r="J2047" s="173" t="s">
        <v>1091</v>
      </c>
      <c r="K2047" s="173" t="s">
        <v>1091</v>
      </c>
      <c r="L2047" s="174">
        <v>0</v>
      </c>
    </row>
    <row r="2048" spans="1:12" ht="42" x14ac:dyDescent="0.4">
      <c r="A2048" s="538"/>
      <c r="B2048" s="352">
        <v>306724.2</v>
      </c>
      <c r="C2048" s="350" t="e">
        <f>_xlfn.XLOOKUP(B2048,PLANEAMIENTO!A:A,PLANEAMIENTO!C:C)</f>
        <v>#N/A</v>
      </c>
      <c r="D2048" s="351" t="e">
        <f>_xlfn.XLOOKUP(B2048,PLANEAMIENTO!A:A,PLANEAMIENTO!D:D)</f>
        <v>#N/A</v>
      </c>
      <c r="E2048" s="352" t="s">
        <v>937</v>
      </c>
      <c r="F2048" s="352" t="s">
        <v>423</v>
      </c>
      <c r="G2048" s="352" t="s">
        <v>444</v>
      </c>
      <c r="H2048" s="173" t="s">
        <v>777</v>
      </c>
      <c r="I2048" s="173" t="s">
        <v>793</v>
      </c>
      <c r="J2048" s="173" t="s">
        <v>1091</v>
      </c>
      <c r="K2048" s="173" t="s">
        <v>1091</v>
      </c>
      <c r="L2048" s="174">
        <v>0</v>
      </c>
    </row>
    <row r="2049" spans="1:12" ht="42" x14ac:dyDescent="0.4">
      <c r="A2049" s="538"/>
      <c r="B2049" s="352">
        <v>306724.3</v>
      </c>
      <c r="C2049" s="350" t="e">
        <f>_xlfn.XLOOKUP(B2049,PLANEAMIENTO!A:A,PLANEAMIENTO!C:C)</f>
        <v>#N/A</v>
      </c>
      <c r="D2049" s="351" t="e">
        <f>_xlfn.XLOOKUP(B2049,PLANEAMIENTO!A:A,PLANEAMIENTO!D:D)</f>
        <v>#N/A</v>
      </c>
      <c r="E2049" s="352" t="s">
        <v>937</v>
      </c>
      <c r="F2049" s="352" t="s">
        <v>423</v>
      </c>
      <c r="G2049" s="352" t="s">
        <v>444</v>
      </c>
      <c r="H2049" s="173" t="s">
        <v>777</v>
      </c>
      <c r="I2049" s="173" t="s">
        <v>793</v>
      </c>
      <c r="J2049" s="173" t="s">
        <v>1091</v>
      </c>
      <c r="K2049" s="173" t="s">
        <v>1091</v>
      </c>
      <c r="L2049" s="174">
        <v>0</v>
      </c>
    </row>
    <row r="2050" spans="1:12" ht="42" x14ac:dyDescent="0.4">
      <c r="A2050" s="538"/>
      <c r="B2050" s="352">
        <v>333125</v>
      </c>
      <c r="C2050" s="350" t="str">
        <f>_xlfn.XLOOKUP(B2050,PLANEAMIENTO!A:A,PLANEAMIENTO!C:C)</f>
        <v>CILINDRO DE DIRECCION</v>
      </c>
      <c r="D2050" s="351">
        <f>_xlfn.XLOOKUP(B2050,PLANEAMIENTO!A:A,PLANEAMIENTO!D:D)</f>
        <v>24</v>
      </c>
      <c r="E2050" s="352" t="s">
        <v>1130</v>
      </c>
      <c r="F2050" s="352" t="s">
        <v>423</v>
      </c>
      <c r="G2050" s="352" t="s">
        <v>421</v>
      </c>
      <c r="H2050" s="173" t="s">
        <v>777</v>
      </c>
      <c r="I2050" s="173" t="s">
        <v>807</v>
      </c>
      <c r="J2050" s="173" t="s">
        <v>1091</v>
      </c>
      <c r="K2050" s="173" t="s">
        <v>1113</v>
      </c>
      <c r="L2050" s="174">
        <v>0</v>
      </c>
    </row>
    <row r="2051" spans="1:12" ht="123" x14ac:dyDescent="0.4">
      <c r="A2051" s="538"/>
      <c r="B2051" s="509" t="s">
        <v>465</v>
      </c>
      <c r="C2051" s="366"/>
      <c r="D2051" s="335"/>
      <c r="E2051" s="509" t="s">
        <v>391</v>
      </c>
      <c r="F2051" s="509" t="s">
        <v>392</v>
      </c>
      <c r="G2051" s="509" t="s">
        <v>772</v>
      </c>
      <c r="H2051" s="168" t="s">
        <v>773</v>
      </c>
      <c r="I2051" s="168" t="s">
        <v>774</v>
      </c>
      <c r="J2051" s="168" t="s">
        <v>394</v>
      </c>
      <c r="K2051" s="168" t="s">
        <v>395</v>
      </c>
      <c r="L2051" s="168" t="s">
        <v>396</v>
      </c>
    </row>
    <row r="2052" spans="1:12" ht="84" x14ac:dyDescent="0.4">
      <c r="A2052" s="538"/>
      <c r="B2052" s="363">
        <v>0</v>
      </c>
      <c r="C2052" s="364" t="s">
        <v>12</v>
      </c>
      <c r="D2052" s="364" t="s">
        <v>13</v>
      </c>
      <c r="E2052" s="363" t="s">
        <v>485</v>
      </c>
      <c r="F2052" s="363" t="s">
        <v>486</v>
      </c>
      <c r="G2052" s="363" t="s">
        <v>1131</v>
      </c>
      <c r="H2052" s="170" t="s">
        <v>777</v>
      </c>
      <c r="I2052" s="170" t="s">
        <v>777</v>
      </c>
      <c r="J2052" s="170" t="s">
        <v>629</v>
      </c>
      <c r="K2052" s="170" t="s">
        <v>1113</v>
      </c>
      <c r="L2052" s="171">
        <v>0.31</v>
      </c>
    </row>
    <row r="2053" spans="1:12" ht="63" x14ac:dyDescent="0.4">
      <c r="A2053" s="538"/>
      <c r="B2053" s="352">
        <v>322625</v>
      </c>
      <c r="C2053" s="350" t="str">
        <f>_xlfn.XLOOKUP(B2053,PLANEAMIENTO!A:A,PLANEAMIENTO!C:C)</f>
        <v>CILINDRO DE SUSPENSION POSTERIOR</v>
      </c>
      <c r="D2053" s="351" t="str">
        <f>_xlfn.XLOOKUP(B2053,PLANEAMIENTO!A:A,PLANEAMIENTO!D:D)</f>
        <v>930E-4SE</v>
      </c>
      <c r="E2053" s="352" t="s">
        <v>611</v>
      </c>
      <c r="F2053" s="352" t="s">
        <v>486</v>
      </c>
      <c r="G2053" s="352" t="s">
        <v>403</v>
      </c>
      <c r="H2053" s="173" t="s">
        <v>777</v>
      </c>
      <c r="I2053" s="173" t="s">
        <v>820</v>
      </c>
      <c r="J2053" s="173" t="s">
        <v>1097</v>
      </c>
      <c r="K2053" s="173" t="s">
        <v>1091</v>
      </c>
      <c r="L2053" s="174">
        <v>0.2</v>
      </c>
    </row>
    <row r="2054" spans="1:12" ht="63" x14ac:dyDescent="0.4">
      <c r="A2054" s="538"/>
      <c r="B2054" s="352">
        <v>326825</v>
      </c>
      <c r="C2054" s="350" t="str">
        <f>_xlfn.XLOOKUP(B2054,PLANEAMIENTO!A:A,PLANEAMIENTO!C:C)</f>
        <v>CILINDRO DE DIRECCION</v>
      </c>
      <c r="D2054" s="351" t="str">
        <f>_xlfn.XLOOKUP(B2054,PLANEAMIENTO!A:A,PLANEAMIENTO!D:D)</f>
        <v xml:space="preserve"> 966H</v>
      </c>
      <c r="E2054" s="352" t="s">
        <v>1132</v>
      </c>
      <c r="F2054" s="352" t="s">
        <v>486</v>
      </c>
      <c r="G2054" s="352" t="s">
        <v>426</v>
      </c>
      <c r="H2054" s="173" t="s">
        <v>479</v>
      </c>
      <c r="I2054" s="173" t="s">
        <v>839</v>
      </c>
      <c r="J2054" s="173" t="s">
        <v>1091</v>
      </c>
      <c r="K2054" s="173" t="s">
        <v>1091</v>
      </c>
      <c r="L2054" s="174">
        <v>0</v>
      </c>
    </row>
    <row r="2055" spans="1:12" ht="63" x14ac:dyDescent="0.4">
      <c r="A2055" s="538"/>
      <c r="B2055" s="352">
        <v>321825</v>
      </c>
      <c r="C2055" s="350" t="str">
        <f>_xlfn.XLOOKUP(B2055,PLANEAMIENTO!A:A,PLANEAMIENTO!C:C)</f>
        <v>CILINDRO DE INCLINACION DE BULLDOZER</v>
      </c>
      <c r="D2055" s="351" t="str">
        <f>_xlfn.XLOOKUP(B2055,PLANEAMIENTO!A:A,PLANEAMIENTO!D:D)</f>
        <v>D475</v>
      </c>
      <c r="E2055" s="352" t="s">
        <v>1100</v>
      </c>
      <c r="F2055" s="352" t="s">
        <v>486</v>
      </c>
      <c r="G2055" s="352" t="s">
        <v>406</v>
      </c>
      <c r="H2055" s="173" t="s">
        <v>777</v>
      </c>
      <c r="I2055" s="173" t="s">
        <v>827</v>
      </c>
      <c r="J2055" s="173" t="s">
        <v>1091</v>
      </c>
      <c r="K2055" s="173" t="s">
        <v>1091</v>
      </c>
      <c r="L2055" s="174">
        <v>0</v>
      </c>
    </row>
    <row r="2056" spans="1:12" ht="123" x14ac:dyDescent="0.4">
      <c r="A2056" s="538"/>
      <c r="B2056" s="509" t="s">
        <v>465</v>
      </c>
      <c r="C2056" s="366"/>
      <c r="D2056" s="335"/>
      <c r="E2056" s="509" t="s">
        <v>391</v>
      </c>
      <c r="F2056" s="509" t="s">
        <v>392</v>
      </c>
      <c r="G2056" s="509" t="s">
        <v>772</v>
      </c>
      <c r="H2056" s="168" t="s">
        <v>773</v>
      </c>
      <c r="I2056" s="168" t="s">
        <v>774</v>
      </c>
      <c r="J2056" s="168" t="s">
        <v>394</v>
      </c>
      <c r="K2056" s="168" t="s">
        <v>395</v>
      </c>
      <c r="L2056" s="168" t="s">
        <v>396</v>
      </c>
    </row>
    <row r="2057" spans="1:12" ht="84" x14ac:dyDescent="0.4">
      <c r="A2057" s="538"/>
      <c r="B2057" s="363">
        <v>0</v>
      </c>
      <c r="C2057" s="364" t="s">
        <v>12</v>
      </c>
      <c r="D2057" s="364" t="s">
        <v>13</v>
      </c>
      <c r="E2057" s="363" t="s">
        <v>860</v>
      </c>
      <c r="F2057" s="363" t="s">
        <v>413</v>
      </c>
      <c r="G2057" s="363" t="s">
        <v>1133</v>
      </c>
      <c r="H2057" s="170" t="s">
        <v>777</v>
      </c>
      <c r="I2057" s="170" t="s">
        <v>801</v>
      </c>
      <c r="J2057" s="170" t="s">
        <v>415</v>
      </c>
      <c r="K2057" s="170" t="s">
        <v>1127</v>
      </c>
      <c r="L2057" s="171">
        <v>0.59</v>
      </c>
    </row>
    <row r="2058" spans="1:12" ht="63" x14ac:dyDescent="0.4">
      <c r="A2058" s="538"/>
      <c r="B2058" s="352">
        <v>323525</v>
      </c>
      <c r="C2058" s="350" t="str">
        <f>_xlfn.XLOOKUP(B2058,PLANEAMIENTO!A:A,PLANEAMIENTO!C:C)</f>
        <v>CILINDRO DE SUSPENSION POSTERIOR</v>
      </c>
      <c r="D2058" s="351" t="str">
        <f>_xlfn.XLOOKUP(B2058,PLANEAMIENTO!A:A,PLANEAMIENTO!D:D)</f>
        <v>793D</v>
      </c>
      <c r="E2058" s="352" t="s">
        <v>1120</v>
      </c>
      <c r="F2058" s="352" t="s">
        <v>413</v>
      </c>
      <c r="G2058" s="352" t="s">
        <v>491</v>
      </c>
      <c r="H2058" s="173" t="s">
        <v>777</v>
      </c>
      <c r="I2058" s="173" t="s">
        <v>968</v>
      </c>
      <c r="J2058" s="173" t="s">
        <v>1097</v>
      </c>
      <c r="K2058" s="173" t="s">
        <v>1091</v>
      </c>
      <c r="L2058" s="174">
        <v>0</v>
      </c>
    </row>
    <row r="2059" spans="1:12" ht="123" x14ac:dyDescent="0.4">
      <c r="A2059" s="538"/>
      <c r="B2059" s="509" t="s">
        <v>465</v>
      </c>
      <c r="C2059" s="366"/>
      <c r="D2059" s="335"/>
      <c r="E2059" s="509" t="s">
        <v>391</v>
      </c>
      <c r="F2059" s="509" t="s">
        <v>392</v>
      </c>
      <c r="G2059" s="509" t="s">
        <v>772</v>
      </c>
      <c r="H2059" s="168" t="s">
        <v>773</v>
      </c>
      <c r="I2059" s="168" t="s">
        <v>774</v>
      </c>
      <c r="J2059" s="168" t="s">
        <v>394</v>
      </c>
      <c r="K2059" s="168" t="s">
        <v>395</v>
      </c>
      <c r="L2059" s="168" t="s">
        <v>396</v>
      </c>
    </row>
    <row r="2060" spans="1:12" ht="84" x14ac:dyDescent="0.4">
      <c r="A2060" s="538"/>
      <c r="B2060" s="363">
        <v>0</v>
      </c>
      <c r="C2060" s="364" t="s">
        <v>12</v>
      </c>
      <c r="D2060" s="364" t="s">
        <v>13</v>
      </c>
      <c r="E2060" s="363" t="s">
        <v>428</v>
      </c>
      <c r="F2060" s="363" t="s">
        <v>432</v>
      </c>
      <c r="G2060" s="363" t="s">
        <v>1121</v>
      </c>
      <c r="H2060" s="170" t="s">
        <v>777</v>
      </c>
      <c r="I2060" s="170" t="s">
        <v>777</v>
      </c>
      <c r="J2060" s="170" t="s">
        <v>415</v>
      </c>
      <c r="K2060" s="170" t="s">
        <v>1122</v>
      </c>
      <c r="L2060" s="171">
        <v>0.35</v>
      </c>
    </row>
    <row r="2061" spans="1:12" ht="63" x14ac:dyDescent="0.4">
      <c r="A2061" s="538"/>
      <c r="B2061" s="352">
        <v>325225</v>
      </c>
      <c r="C2061" s="350" t="str">
        <f>_xlfn.XLOOKUP(B2061,PLANEAMIENTO!A:A,PLANEAMIENTO!C:C)</f>
        <v>CILINDRO DE DIRECCION</v>
      </c>
      <c r="D2061" s="351" t="str">
        <f>_xlfn.XLOOKUP(B2061,PLANEAMIENTO!A:A,PLANEAMIENTO!D:D)</f>
        <v>930E-4SE</v>
      </c>
      <c r="E2061" s="352" t="s">
        <v>1002</v>
      </c>
      <c r="F2061" s="352" t="s">
        <v>432</v>
      </c>
      <c r="G2061" s="352" t="s">
        <v>406</v>
      </c>
      <c r="H2061" s="173" t="s">
        <v>777</v>
      </c>
      <c r="I2061" s="173" t="s">
        <v>827</v>
      </c>
      <c r="J2061" s="173" t="s">
        <v>1091</v>
      </c>
      <c r="K2061" s="173" t="s">
        <v>1091</v>
      </c>
      <c r="L2061" s="174">
        <v>0</v>
      </c>
    </row>
    <row r="2062" spans="1:12" ht="63" x14ac:dyDescent="0.4">
      <c r="A2062" s="538"/>
      <c r="B2062" s="352">
        <v>325625</v>
      </c>
      <c r="C2062" s="350" t="str">
        <f>_xlfn.XLOOKUP(B2062,PLANEAMIENTO!A:A,PLANEAMIENTO!C:C)</f>
        <v>CILINDRO DE BLADELIFT</v>
      </c>
      <c r="D2062" s="351" t="str">
        <f>_xlfn.XLOOKUP(B2062,PLANEAMIENTO!A:A,PLANEAMIENTO!D:D)</f>
        <v>24M</v>
      </c>
      <c r="E2062" s="352" t="s">
        <v>431</v>
      </c>
      <c r="F2062" s="352" t="s">
        <v>432</v>
      </c>
      <c r="G2062" s="352" t="s">
        <v>471</v>
      </c>
      <c r="H2062" s="173" t="s">
        <v>777</v>
      </c>
      <c r="I2062" s="173" t="s">
        <v>831</v>
      </c>
      <c r="J2062" s="173" t="s">
        <v>1091</v>
      </c>
      <c r="K2062" s="173" t="s">
        <v>1091</v>
      </c>
      <c r="L2062" s="174">
        <v>0</v>
      </c>
    </row>
    <row r="2063" spans="1:12" ht="123" x14ac:dyDescent="0.4">
      <c r="A2063" s="538"/>
      <c r="B2063" s="509" t="s">
        <v>465</v>
      </c>
      <c r="C2063" s="366"/>
      <c r="D2063" s="335"/>
      <c r="E2063" s="509" t="s">
        <v>391</v>
      </c>
      <c r="F2063" s="509" t="s">
        <v>392</v>
      </c>
      <c r="G2063" s="509" t="s">
        <v>772</v>
      </c>
      <c r="H2063" s="168" t="s">
        <v>773</v>
      </c>
      <c r="I2063" s="168" t="s">
        <v>774</v>
      </c>
      <c r="J2063" s="168" t="s">
        <v>394</v>
      </c>
      <c r="K2063" s="168" t="s">
        <v>395</v>
      </c>
      <c r="L2063" s="168" t="s">
        <v>396</v>
      </c>
    </row>
    <row r="2064" spans="1:12" ht="42" x14ac:dyDescent="0.4">
      <c r="A2064" s="538"/>
      <c r="B2064" s="363">
        <v>0</v>
      </c>
      <c r="C2064" s="364" t="s">
        <v>12</v>
      </c>
      <c r="D2064" s="364" t="s">
        <v>13</v>
      </c>
      <c r="E2064" s="363" t="s">
        <v>814</v>
      </c>
      <c r="F2064" s="363" t="s">
        <v>815</v>
      </c>
      <c r="G2064" s="363" t="s">
        <v>458</v>
      </c>
      <c r="H2064" s="170" t="s">
        <v>777</v>
      </c>
      <c r="I2064" s="170" t="s">
        <v>807</v>
      </c>
      <c r="J2064" s="170" t="s">
        <v>783</v>
      </c>
      <c r="K2064" s="170" t="s">
        <v>799</v>
      </c>
      <c r="L2064" s="171">
        <v>0</v>
      </c>
    </row>
    <row r="2065" spans="1:12" ht="63" x14ac:dyDescent="0.4">
      <c r="A2065" s="538"/>
      <c r="B2065" s="352">
        <v>325425</v>
      </c>
      <c r="C2065" s="350" t="str">
        <f>_xlfn.XLOOKUP(B2065,PLANEAMIENTO!A:A,PLANEAMIENTO!C:C)</f>
        <v>CILINDRO DE INCLINACION DE BULLDOZER</v>
      </c>
      <c r="D2065" s="351" t="str">
        <f>_xlfn.XLOOKUP(B2065,PLANEAMIENTO!A:A,PLANEAMIENTO!D:D)</f>
        <v>844H</v>
      </c>
      <c r="E2065" s="352" t="s">
        <v>1134</v>
      </c>
      <c r="F2065" s="352" t="s">
        <v>817</v>
      </c>
      <c r="G2065" s="352" t="s">
        <v>407</v>
      </c>
      <c r="H2065" s="173" t="s">
        <v>777</v>
      </c>
      <c r="I2065" s="173" t="s">
        <v>856</v>
      </c>
      <c r="J2065" s="173" t="s">
        <v>1091</v>
      </c>
      <c r="K2065" s="173" t="s">
        <v>1091</v>
      </c>
      <c r="L2065" s="174">
        <v>0</v>
      </c>
    </row>
    <row r="2066" spans="1:12" ht="63" x14ac:dyDescent="0.4">
      <c r="A2066" s="538"/>
      <c r="B2066" s="352">
        <v>322325</v>
      </c>
      <c r="C2066" s="350" t="str">
        <f>_xlfn.XLOOKUP(B2066,PLANEAMIENTO!A:A,PLANEAMIENTO!C:C)</f>
        <v>CILINDRO DE LEVANTE DE BULLDOZER</v>
      </c>
      <c r="D2066" s="351" t="str">
        <f>_xlfn.XLOOKUP(B2066,PLANEAMIENTO!A:A,PLANEAMIENTO!D:D)</f>
        <v>D475</v>
      </c>
      <c r="E2066" s="352" t="s">
        <v>1135</v>
      </c>
      <c r="F2066" s="352" t="s">
        <v>817</v>
      </c>
      <c r="G2066" s="352" t="s">
        <v>406</v>
      </c>
      <c r="H2066" s="173" t="s">
        <v>777</v>
      </c>
      <c r="I2066" s="173" t="s">
        <v>827</v>
      </c>
      <c r="J2066" s="173" t="s">
        <v>1091</v>
      </c>
      <c r="K2066" s="173" t="s">
        <v>1091</v>
      </c>
      <c r="L2066" s="174">
        <v>0</v>
      </c>
    </row>
    <row r="2067" spans="1:12" ht="63" x14ac:dyDescent="0.4">
      <c r="A2067" s="538"/>
      <c r="B2067" s="352">
        <v>325225</v>
      </c>
      <c r="C2067" s="350" t="str">
        <f>_xlfn.XLOOKUP(B2067,PLANEAMIENTO!A:A,PLANEAMIENTO!C:C)</f>
        <v>CILINDRO DE DIRECCION</v>
      </c>
      <c r="D2067" s="351" t="str">
        <f>_xlfn.XLOOKUP(B2067,PLANEAMIENTO!A:A,PLANEAMIENTO!D:D)</f>
        <v>930E-4SE</v>
      </c>
      <c r="E2067" s="352" t="s">
        <v>907</v>
      </c>
      <c r="F2067" s="352" t="s">
        <v>817</v>
      </c>
      <c r="G2067" s="352" t="s">
        <v>426</v>
      </c>
      <c r="H2067" s="173" t="s">
        <v>777</v>
      </c>
      <c r="I2067" s="173" t="s">
        <v>796</v>
      </c>
      <c r="J2067" s="173" t="s">
        <v>1091</v>
      </c>
      <c r="K2067" s="173" t="s">
        <v>1113</v>
      </c>
      <c r="L2067" s="174">
        <v>0</v>
      </c>
    </row>
    <row r="2068" spans="1:12" ht="63" x14ac:dyDescent="0.4">
      <c r="A2068" s="538"/>
      <c r="B2068" s="352">
        <v>326525</v>
      </c>
      <c r="C2068" s="350" t="str">
        <f>_xlfn.XLOOKUP(B2068,PLANEAMIENTO!A:A,PLANEAMIENTO!C:C)</f>
        <v xml:space="preserve">CILINDRO DE INCLINACION </v>
      </c>
      <c r="D2068" s="351" t="str">
        <f>_xlfn.XLOOKUP(B2068,PLANEAMIENTO!A:A,PLANEAMIENTO!D:D)</f>
        <v>980H</v>
      </c>
      <c r="E2068" s="352" t="s">
        <v>907</v>
      </c>
      <c r="F2068" s="352" t="s">
        <v>817</v>
      </c>
      <c r="G2068" s="352" t="s">
        <v>406</v>
      </c>
      <c r="H2068" s="173" t="s">
        <v>777</v>
      </c>
      <c r="I2068" s="173" t="s">
        <v>827</v>
      </c>
      <c r="J2068" s="173" t="s">
        <v>1113</v>
      </c>
      <c r="K2068" s="173" t="s">
        <v>1113</v>
      </c>
      <c r="L2068" s="174">
        <v>0</v>
      </c>
    </row>
    <row r="2069" spans="1:12" ht="123" x14ac:dyDescent="0.4">
      <c r="A2069" s="538"/>
      <c r="B2069" s="509" t="s">
        <v>465</v>
      </c>
      <c r="C2069" s="366"/>
      <c r="D2069" s="335"/>
      <c r="E2069" s="509" t="s">
        <v>391</v>
      </c>
      <c r="F2069" s="509" t="s">
        <v>392</v>
      </c>
      <c r="G2069" s="509" t="s">
        <v>772</v>
      </c>
      <c r="H2069" s="168" t="s">
        <v>773</v>
      </c>
      <c r="I2069" s="168" t="s">
        <v>774</v>
      </c>
      <c r="J2069" s="168" t="s">
        <v>394</v>
      </c>
      <c r="K2069" s="168" t="s">
        <v>395</v>
      </c>
      <c r="L2069" s="168" t="s">
        <v>396</v>
      </c>
    </row>
    <row r="2070" spans="1:12" ht="63" x14ac:dyDescent="0.4">
      <c r="A2070" s="538"/>
      <c r="B2070" s="363">
        <v>0</v>
      </c>
      <c r="C2070" s="364" t="s">
        <v>12</v>
      </c>
      <c r="D2070" s="364" t="s">
        <v>13</v>
      </c>
      <c r="E2070" s="363" t="s">
        <v>45</v>
      </c>
      <c r="F2070" s="370"/>
      <c r="G2070" s="363" t="s">
        <v>891</v>
      </c>
      <c r="H2070" s="170" t="s">
        <v>777</v>
      </c>
      <c r="I2070" s="170" t="s">
        <v>892</v>
      </c>
      <c r="J2070" s="170" t="s">
        <v>783</v>
      </c>
      <c r="K2070" s="170" t="s">
        <v>874</v>
      </c>
      <c r="L2070" s="171">
        <v>0</v>
      </c>
    </row>
    <row r="2071" spans="1:12" ht="42" x14ac:dyDescent="0.4">
      <c r="A2071" s="538"/>
      <c r="B2071" s="352">
        <v>323325</v>
      </c>
      <c r="C2071" s="350" t="str">
        <f>_xlfn.XLOOKUP(B2071,PLANEAMIENTO!A:A,PLANEAMIENTO!C:C)</f>
        <v>CILINDRO DE LEVANTE DE TOLVA</v>
      </c>
      <c r="D2071" s="351" t="str">
        <f>_xlfn.XLOOKUP(B2071,PLANEAMIENTO!A:A,PLANEAMIENTO!D:D)</f>
        <v>930E-4SE</v>
      </c>
      <c r="E2071" s="352" t="s">
        <v>731</v>
      </c>
      <c r="F2071" s="352" t="s">
        <v>1003</v>
      </c>
      <c r="G2071" s="352"/>
      <c r="H2071" s="173" t="s">
        <v>777</v>
      </c>
      <c r="I2071" s="173" t="s">
        <v>807</v>
      </c>
      <c r="J2071" s="173" t="s">
        <v>1091</v>
      </c>
      <c r="K2071" s="173" t="s">
        <v>1113</v>
      </c>
      <c r="L2071" s="174">
        <v>0</v>
      </c>
    </row>
    <row r="2072" spans="1:12" ht="42" x14ac:dyDescent="0.4">
      <c r="A2072" s="538"/>
      <c r="B2072" s="352">
        <v>321525</v>
      </c>
      <c r="C2072" s="350" t="str">
        <f>_xlfn.XLOOKUP(B2072,PLANEAMIENTO!A:A,PLANEAMIENTO!C:C)</f>
        <v>CILINDRO DE LEVANTE DE TOLVA</v>
      </c>
      <c r="D2072" s="351" t="str">
        <f>_xlfn.XLOOKUP(B2072,PLANEAMIENTO!A:A,PLANEAMIENTO!D:D)</f>
        <v>930E-4SE</v>
      </c>
      <c r="E2072" s="352" t="s">
        <v>1057</v>
      </c>
      <c r="F2072" s="352" t="s">
        <v>1003</v>
      </c>
      <c r="G2072" s="352"/>
      <c r="H2072" s="173" t="s">
        <v>777</v>
      </c>
      <c r="I2072" s="173" t="s">
        <v>807</v>
      </c>
      <c r="J2072" s="173" t="s">
        <v>1091</v>
      </c>
      <c r="K2072" s="173" t="s">
        <v>1113</v>
      </c>
      <c r="L2072" s="174">
        <v>0</v>
      </c>
    </row>
    <row r="2073" spans="1:12" ht="42" x14ac:dyDescent="0.4">
      <c r="A2073" s="538"/>
      <c r="B2073" s="352">
        <v>330825</v>
      </c>
      <c r="C2073" s="350" t="str">
        <f>_xlfn.XLOOKUP(B2073,PLANEAMIENTO!A:A,PLANEAMIENTO!C:C)</f>
        <v>CILINDRO DE DIRECCION</v>
      </c>
      <c r="D2073" s="351" t="str">
        <f>_xlfn.XLOOKUP(B2073,PLANEAMIENTO!A:A,PLANEAMIENTO!D:D)</f>
        <v>793D</v>
      </c>
      <c r="E2073" s="352" t="s">
        <v>731</v>
      </c>
      <c r="F2073" s="352" t="s">
        <v>462</v>
      </c>
      <c r="G2073" s="352"/>
      <c r="H2073" s="173" t="s">
        <v>777</v>
      </c>
      <c r="I2073" s="173" t="s">
        <v>807</v>
      </c>
      <c r="J2073" s="173" t="s">
        <v>1091</v>
      </c>
      <c r="K2073" s="173" t="s">
        <v>1113</v>
      </c>
      <c r="L2073" s="174">
        <v>0</v>
      </c>
    </row>
    <row r="2074" spans="1:12" ht="42" x14ac:dyDescent="0.4">
      <c r="A2074" s="538"/>
      <c r="B2074" s="352">
        <v>330725</v>
      </c>
      <c r="C2074" s="350" t="str">
        <f>_xlfn.XLOOKUP(B2074,PLANEAMIENTO!A:A,PLANEAMIENTO!C:C)</f>
        <v>CILINDRO DE DIRECCION</v>
      </c>
      <c r="D2074" s="351" t="str">
        <f>_xlfn.XLOOKUP(B2074,PLANEAMIENTO!A:A,PLANEAMIENTO!D:D)</f>
        <v>793D</v>
      </c>
      <c r="E2074" s="352" t="s">
        <v>731</v>
      </c>
      <c r="F2074" s="352" t="s">
        <v>462</v>
      </c>
      <c r="G2074" s="352"/>
      <c r="H2074" s="173" t="s">
        <v>777</v>
      </c>
      <c r="I2074" s="173" t="s">
        <v>807</v>
      </c>
      <c r="J2074" s="173" t="s">
        <v>1091</v>
      </c>
      <c r="K2074" s="173" t="s">
        <v>1113</v>
      </c>
      <c r="L2074" s="174">
        <v>0</v>
      </c>
    </row>
    <row r="2075" spans="1:12" ht="42" x14ac:dyDescent="0.4">
      <c r="A2075" s="538"/>
      <c r="B2075" s="352">
        <v>321225</v>
      </c>
      <c r="C2075" s="350" t="str">
        <f>_xlfn.XLOOKUP(B2075,PLANEAMIENTO!A:A,PLANEAMIENTO!C:C)</f>
        <v>CILINDRO DE LEVANTE DE BULLDOZER</v>
      </c>
      <c r="D2075" s="351" t="str">
        <f>_xlfn.XLOOKUP(B2075,PLANEAMIENTO!A:A,PLANEAMIENTO!D:D)</f>
        <v>D11T</v>
      </c>
      <c r="E2075" s="352" t="s">
        <v>731</v>
      </c>
      <c r="F2075" s="352" t="s">
        <v>462</v>
      </c>
      <c r="G2075" s="352"/>
      <c r="H2075" s="173" t="s">
        <v>777</v>
      </c>
      <c r="I2075" s="173" t="s">
        <v>807</v>
      </c>
      <c r="J2075" s="173" t="s">
        <v>1091</v>
      </c>
      <c r="K2075" s="173" t="s">
        <v>1113</v>
      </c>
      <c r="L2075" s="174">
        <v>0</v>
      </c>
    </row>
    <row r="2076" spans="1:12" x14ac:dyDescent="0.3">
      <c r="A2076" s="463"/>
    </row>
    <row r="2077" spans="1:12" x14ac:dyDescent="0.3">
      <c r="A2077" s="463"/>
    </row>
    <row r="2078" spans="1:12" x14ac:dyDescent="0.3">
      <c r="A2078" s="463"/>
    </row>
    <row r="2079" spans="1:12" x14ac:dyDescent="0.3">
      <c r="A2079" s="463"/>
    </row>
    <row r="2080" spans="1:12" x14ac:dyDescent="0.3">
      <c r="A2080" s="463"/>
    </row>
    <row r="2081" spans="1:12" x14ac:dyDescent="0.3">
      <c r="A2081" s="463"/>
    </row>
    <row r="2082" spans="1:12" x14ac:dyDescent="0.3">
      <c r="A2082" s="463"/>
    </row>
    <row r="2083" spans="1:12" ht="123" x14ac:dyDescent="0.4">
      <c r="A2083" s="538"/>
      <c r="B2083" s="509" t="s">
        <v>465</v>
      </c>
      <c r="E2083" s="509" t="s">
        <v>391</v>
      </c>
      <c r="F2083" s="509" t="s">
        <v>392</v>
      </c>
      <c r="G2083" s="509" t="s">
        <v>772</v>
      </c>
      <c r="H2083" s="509" t="s">
        <v>773</v>
      </c>
      <c r="I2083" s="509" t="s">
        <v>774</v>
      </c>
      <c r="J2083" s="168" t="s">
        <v>394</v>
      </c>
      <c r="K2083" s="168" t="s">
        <v>395</v>
      </c>
      <c r="L2083" s="168" t="s">
        <v>396</v>
      </c>
    </row>
    <row r="2084" spans="1:12" ht="84" x14ac:dyDescent="0.4">
      <c r="A2084" s="538"/>
      <c r="B2084" s="363">
        <v>0</v>
      </c>
      <c r="C2084" s="364" t="s">
        <v>12</v>
      </c>
      <c r="D2084" s="364" t="s">
        <v>13</v>
      </c>
      <c r="E2084" s="363" t="s">
        <v>397</v>
      </c>
      <c r="F2084" s="363" t="s">
        <v>398</v>
      </c>
      <c r="G2084" s="363" t="s">
        <v>1136</v>
      </c>
      <c r="H2084" s="363" t="s">
        <v>776</v>
      </c>
      <c r="I2084" s="363" t="s">
        <v>777</v>
      </c>
      <c r="J2084" s="170" t="s">
        <v>783</v>
      </c>
      <c r="K2084" s="170" t="s">
        <v>783</v>
      </c>
      <c r="L2084" s="171">
        <v>0.94</v>
      </c>
    </row>
    <row r="2085" spans="1:12" ht="63" x14ac:dyDescent="0.4">
      <c r="A2085" s="538"/>
      <c r="B2085" s="352">
        <v>322525</v>
      </c>
      <c r="C2085" s="350" t="str">
        <f>_xlfn.XLOOKUP(B2085,PLANEAMIENTO!A:A,PLANEAMIENTO!C:C)</f>
        <v>CILINDRO DE SUSPENSION POSTERIOR</v>
      </c>
      <c r="D2085" s="351" t="str">
        <f>_xlfn.XLOOKUP(B2085,PLANEAMIENTO!A:A,PLANEAMIENTO!D:D)</f>
        <v>930E-4SE</v>
      </c>
      <c r="E2085" s="352" t="s">
        <v>662</v>
      </c>
      <c r="F2085" s="352" t="s">
        <v>398</v>
      </c>
      <c r="G2085" s="352" t="s">
        <v>421</v>
      </c>
      <c r="H2085" s="352" t="s">
        <v>777</v>
      </c>
      <c r="I2085" s="352" t="s">
        <v>807</v>
      </c>
      <c r="J2085" s="173" t="s">
        <v>1091</v>
      </c>
      <c r="K2085" s="173" t="s">
        <v>1113</v>
      </c>
      <c r="L2085" s="174">
        <v>0</v>
      </c>
    </row>
    <row r="2086" spans="1:12" ht="63" x14ac:dyDescent="0.4">
      <c r="A2086" s="538"/>
      <c r="B2086" s="352">
        <v>330625</v>
      </c>
      <c r="C2086" s="350" t="str">
        <f>_xlfn.XLOOKUP(B2086,PLANEAMIENTO!A:A,PLANEAMIENTO!C:C)</f>
        <v>CILINDRO DE SUSPENSION POSTERIOR</v>
      </c>
      <c r="D2086" s="351" t="str">
        <f>_xlfn.XLOOKUP(B2086,PLANEAMIENTO!A:A,PLANEAMIENTO!D:D)</f>
        <v>793D</v>
      </c>
      <c r="E2086" s="352" t="s">
        <v>409</v>
      </c>
      <c r="F2086" s="352" t="s">
        <v>398</v>
      </c>
      <c r="G2086" s="352" t="s">
        <v>468</v>
      </c>
      <c r="H2086" s="352" t="s">
        <v>777</v>
      </c>
      <c r="I2086" s="352" t="s">
        <v>883</v>
      </c>
      <c r="J2086" s="173" t="s">
        <v>1113</v>
      </c>
      <c r="K2086" s="173" t="s">
        <v>1127</v>
      </c>
      <c r="L2086" s="174">
        <v>0</v>
      </c>
    </row>
    <row r="2087" spans="1:12" ht="123" x14ac:dyDescent="0.4">
      <c r="A2087" s="538"/>
      <c r="B2087" s="509" t="s">
        <v>465</v>
      </c>
      <c r="E2087" s="509" t="s">
        <v>391</v>
      </c>
      <c r="F2087" s="509" t="s">
        <v>392</v>
      </c>
      <c r="G2087" s="509" t="s">
        <v>772</v>
      </c>
      <c r="H2087" s="509" t="s">
        <v>773</v>
      </c>
      <c r="I2087" s="509" t="s">
        <v>774</v>
      </c>
      <c r="J2087" s="168" t="s">
        <v>394</v>
      </c>
      <c r="K2087" s="168" t="s">
        <v>395</v>
      </c>
      <c r="L2087" s="168" t="s">
        <v>396</v>
      </c>
    </row>
    <row r="2088" spans="1:12" ht="84" x14ac:dyDescent="0.4">
      <c r="A2088" s="538"/>
      <c r="B2088" s="363">
        <v>0</v>
      </c>
      <c r="C2088" s="364" t="s">
        <v>12</v>
      </c>
      <c r="D2088" s="364" t="s">
        <v>13</v>
      </c>
      <c r="E2088" s="363" t="s">
        <v>412</v>
      </c>
      <c r="F2088" s="363" t="s">
        <v>413</v>
      </c>
      <c r="G2088" s="363" t="s">
        <v>1137</v>
      </c>
      <c r="H2088" s="363" t="s">
        <v>777</v>
      </c>
      <c r="I2088" s="363" t="s">
        <v>777</v>
      </c>
      <c r="J2088" s="170" t="s">
        <v>629</v>
      </c>
      <c r="K2088" s="170" t="s">
        <v>1127</v>
      </c>
      <c r="L2088" s="171">
        <v>0.45</v>
      </c>
    </row>
    <row r="2089" spans="1:12" ht="63" x14ac:dyDescent="0.4">
      <c r="A2089" s="538"/>
      <c r="B2089" s="352">
        <v>332225</v>
      </c>
      <c r="C2089" s="350" t="str">
        <f>_xlfn.XLOOKUP(B2089,PLANEAMIENTO!A:A,PLANEAMIENTO!C:C)</f>
        <v>CILINDRO DE DIRECCION</v>
      </c>
      <c r="D2089" s="351" t="str">
        <f>_xlfn.XLOOKUP(B2089,PLANEAMIENTO!A:A,PLANEAMIENTO!D:D)</f>
        <v>930E-4SE</v>
      </c>
      <c r="E2089" s="352" t="s">
        <v>1114</v>
      </c>
      <c r="F2089" s="352" t="s">
        <v>750</v>
      </c>
      <c r="G2089" s="352" t="s">
        <v>406</v>
      </c>
      <c r="H2089" s="352" t="s">
        <v>777</v>
      </c>
      <c r="I2089" s="352" t="s">
        <v>827</v>
      </c>
      <c r="J2089" s="173" t="s">
        <v>1091</v>
      </c>
      <c r="K2089" s="173" t="s">
        <v>1113</v>
      </c>
      <c r="L2089" s="174">
        <v>0</v>
      </c>
    </row>
    <row r="2090" spans="1:12" ht="63" x14ac:dyDescent="0.4">
      <c r="A2090" s="538"/>
      <c r="B2090" s="352">
        <v>330525</v>
      </c>
      <c r="C2090" s="350" t="str">
        <f>_xlfn.XLOOKUP(B2090,PLANEAMIENTO!A:A,PLANEAMIENTO!C:C)</f>
        <v>CILINDRO DE DIRECCION</v>
      </c>
      <c r="D2090" s="351" t="str">
        <f>_xlfn.XLOOKUP(B2090,PLANEAMIENTO!A:A,PLANEAMIENTO!D:D)</f>
        <v>994K</v>
      </c>
      <c r="E2090" s="352" t="s">
        <v>1114</v>
      </c>
      <c r="F2090" s="352" t="s">
        <v>750</v>
      </c>
      <c r="G2090" s="352" t="s">
        <v>406</v>
      </c>
      <c r="H2090" s="352" t="s">
        <v>777</v>
      </c>
      <c r="I2090" s="352" t="s">
        <v>827</v>
      </c>
      <c r="J2090" s="173" t="s">
        <v>1113</v>
      </c>
      <c r="K2090" s="173" t="s">
        <v>1113</v>
      </c>
      <c r="L2090" s="174">
        <v>0</v>
      </c>
    </row>
    <row r="2091" spans="1:12" ht="63" x14ac:dyDescent="0.4">
      <c r="A2091" s="538"/>
      <c r="B2091" s="352">
        <v>306724.3</v>
      </c>
      <c r="C2091" s="350" t="e">
        <f>_xlfn.XLOOKUP(B2091,PLANEAMIENTO!A:A,PLANEAMIENTO!C:C)</f>
        <v>#N/A</v>
      </c>
      <c r="D2091" s="351" t="e">
        <f>_xlfn.XLOOKUP(B2091,PLANEAMIENTO!A:A,PLANEAMIENTO!D:D)</f>
        <v>#N/A</v>
      </c>
      <c r="E2091" s="352" t="s">
        <v>996</v>
      </c>
      <c r="F2091" s="352" t="s">
        <v>750</v>
      </c>
      <c r="G2091" s="352" t="s">
        <v>479</v>
      </c>
      <c r="H2091" s="352" t="s">
        <v>777</v>
      </c>
      <c r="I2091" s="352" t="s">
        <v>804</v>
      </c>
      <c r="J2091" s="173" t="s">
        <v>1113</v>
      </c>
      <c r="K2091" s="173" t="s">
        <v>1113</v>
      </c>
      <c r="L2091" s="174">
        <v>0</v>
      </c>
    </row>
    <row r="2092" spans="1:12" ht="63" x14ac:dyDescent="0.4">
      <c r="A2092" s="538"/>
      <c r="B2092" s="352">
        <v>329725</v>
      </c>
      <c r="C2092" s="350" t="str">
        <f>_xlfn.XLOOKUP(B2092,PLANEAMIENTO!A:A,PLANEAMIENTO!C:C)</f>
        <v>CILINDRO DE INCLINACION DE BULLDOZER</v>
      </c>
      <c r="D2092" s="351" t="str">
        <f>_xlfn.XLOOKUP(B2092,PLANEAMIENTO!A:A,PLANEAMIENTO!D:D)</f>
        <v>D475</v>
      </c>
      <c r="E2092" s="352" t="s">
        <v>1114</v>
      </c>
      <c r="F2092" s="352" t="s">
        <v>750</v>
      </c>
      <c r="G2092" s="352" t="s">
        <v>522</v>
      </c>
      <c r="H2092" s="352" t="s">
        <v>777</v>
      </c>
      <c r="I2092" s="352" t="s">
        <v>818</v>
      </c>
      <c r="J2092" s="173" t="s">
        <v>1113</v>
      </c>
      <c r="K2092" s="173" t="s">
        <v>1127</v>
      </c>
      <c r="L2092" s="174">
        <v>0</v>
      </c>
    </row>
    <row r="2093" spans="1:12" ht="123" x14ac:dyDescent="0.4">
      <c r="A2093" s="538"/>
      <c r="B2093" s="509" t="s">
        <v>465</v>
      </c>
      <c r="E2093" s="509" t="s">
        <v>391</v>
      </c>
      <c r="F2093" s="509" t="s">
        <v>392</v>
      </c>
      <c r="G2093" s="509" t="s">
        <v>772</v>
      </c>
      <c r="H2093" s="509" t="s">
        <v>773</v>
      </c>
      <c r="I2093" s="509" t="s">
        <v>774</v>
      </c>
      <c r="J2093" s="168" t="s">
        <v>394</v>
      </c>
      <c r="K2093" s="168" t="s">
        <v>395</v>
      </c>
      <c r="L2093" s="168" t="s">
        <v>396</v>
      </c>
    </row>
    <row r="2094" spans="1:12" ht="84" x14ac:dyDescent="0.4">
      <c r="A2094" s="538"/>
      <c r="B2094" s="363">
        <v>0</v>
      </c>
      <c r="C2094" s="364" t="s">
        <v>12</v>
      </c>
      <c r="D2094" s="364" t="s">
        <v>13</v>
      </c>
      <c r="E2094" s="363" t="s">
        <v>422</v>
      </c>
      <c r="F2094" s="363" t="s">
        <v>423</v>
      </c>
      <c r="G2094" s="363" t="s">
        <v>1138</v>
      </c>
      <c r="H2094" s="363" t="s">
        <v>777</v>
      </c>
      <c r="I2094" s="363" t="s">
        <v>777</v>
      </c>
      <c r="J2094" s="170" t="s">
        <v>415</v>
      </c>
      <c r="K2094" s="170" t="s">
        <v>1127</v>
      </c>
      <c r="L2094" s="171">
        <v>0.46</v>
      </c>
    </row>
    <row r="2095" spans="1:12" ht="42" x14ac:dyDescent="0.4">
      <c r="A2095" s="538"/>
      <c r="B2095" s="352">
        <v>333125</v>
      </c>
      <c r="C2095" s="350" t="str">
        <f>_xlfn.XLOOKUP(B2095,PLANEAMIENTO!A:A,PLANEAMIENTO!C:C)</f>
        <v>CILINDRO DE DIRECCION</v>
      </c>
      <c r="D2095" s="351">
        <f>_xlfn.XLOOKUP(B2095,PLANEAMIENTO!A:A,PLANEAMIENTO!D:D)</f>
        <v>24</v>
      </c>
      <c r="E2095" s="352" t="s">
        <v>1130</v>
      </c>
      <c r="F2095" s="352" t="s">
        <v>423</v>
      </c>
      <c r="G2095" s="352" t="s">
        <v>421</v>
      </c>
      <c r="H2095" s="352" t="s">
        <v>777</v>
      </c>
      <c r="I2095" s="352" t="s">
        <v>807</v>
      </c>
      <c r="J2095" s="173" t="s">
        <v>1091</v>
      </c>
      <c r="K2095" s="173" t="s">
        <v>1113</v>
      </c>
      <c r="L2095" s="174">
        <v>0.2</v>
      </c>
    </row>
    <row r="2096" spans="1:12" ht="63" x14ac:dyDescent="0.4">
      <c r="A2096" s="538"/>
      <c r="B2096" s="352">
        <v>333125</v>
      </c>
      <c r="C2096" s="350" t="str">
        <f>_xlfn.XLOOKUP(B2096,PLANEAMIENTO!A:A,PLANEAMIENTO!C:C)</f>
        <v>CILINDRO DE DIRECCION</v>
      </c>
      <c r="D2096" s="351">
        <f>_xlfn.XLOOKUP(B2096,PLANEAMIENTO!A:A,PLANEAMIENTO!D:D)</f>
        <v>24</v>
      </c>
      <c r="E2096" s="352" t="s">
        <v>527</v>
      </c>
      <c r="F2096" s="352" t="s">
        <v>423</v>
      </c>
      <c r="G2096" s="352" t="s">
        <v>403</v>
      </c>
      <c r="H2096" s="352" t="s">
        <v>777</v>
      </c>
      <c r="I2096" s="352" t="s">
        <v>820</v>
      </c>
      <c r="J2096" s="173" t="s">
        <v>1113</v>
      </c>
      <c r="K2096" s="173" t="s">
        <v>1127</v>
      </c>
      <c r="L2096" s="174">
        <v>0</v>
      </c>
    </row>
    <row r="2097" spans="1:12" ht="123" x14ac:dyDescent="0.4">
      <c r="A2097" s="538"/>
      <c r="B2097" s="509" t="s">
        <v>465</v>
      </c>
      <c r="E2097" s="509" t="s">
        <v>391</v>
      </c>
      <c r="F2097" s="509" t="s">
        <v>392</v>
      </c>
      <c r="G2097" s="509" t="s">
        <v>772</v>
      </c>
      <c r="H2097" s="509" t="s">
        <v>773</v>
      </c>
      <c r="I2097" s="509" t="s">
        <v>774</v>
      </c>
      <c r="J2097" s="168" t="s">
        <v>394</v>
      </c>
      <c r="K2097" s="168" t="s">
        <v>395</v>
      </c>
      <c r="L2097" s="168" t="s">
        <v>396</v>
      </c>
    </row>
    <row r="2098" spans="1:12" ht="84" x14ac:dyDescent="0.4">
      <c r="A2098" s="538"/>
      <c r="B2098" s="363">
        <v>0</v>
      </c>
      <c r="C2098" s="364" t="s">
        <v>12</v>
      </c>
      <c r="D2098" s="364" t="s">
        <v>13</v>
      </c>
      <c r="E2098" s="363" t="s">
        <v>485</v>
      </c>
      <c r="F2098" s="363" t="s">
        <v>486</v>
      </c>
      <c r="G2098" s="363" t="s">
        <v>916</v>
      </c>
      <c r="H2098" s="363" t="s">
        <v>777</v>
      </c>
      <c r="I2098" s="363" t="s">
        <v>777</v>
      </c>
      <c r="J2098" s="170" t="s">
        <v>629</v>
      </c>
      <c r="K2098" s="170" t="s">
        <v>1127</v>
      </c>
      <c r="L2098" s="171">
        <v>0.31</v>
      </c>
    </row>
    <row r="2099" spans="1:12" ht="63" x14ac:dyDescent="0.4">
      <c r="A2099" s="538"/>
      <c r="B2099" s="352">
        <v>321825</v>
      </c>
      <c r="C2099" s="350" t="str">
        <f>_xlfn.XLOOKUP(B2099,PLANEAMIENTO!A:A,PLANEAMIENTO!C:C)</f>
        <v>CILINDRO DE INCLINACION DE BULLDOZER</v>
      </c>
      <c r="D2099" s="351" t="str">
        <f>_xlfn.XLOOKUP(B2099,PLANEAMIENTO!A:A,PLANEAMIENTO!D:D)</f>
        <v>D475</v>
      </c>
      <c r="E2099" s="352" t="s">
        <v>1100</v>
      </c>
      <c r="F2099" s="352" t="s">
        <v>486</v>
      </c>
      <c r="G2099" s="352" t="s">
        <v>406</v>
      </c>
      <c r="H2099" s="352" t="s">
        <v>777</v>
      </c>
      <c r="I2099" s="352" t="s">
        <v>827</v>
      </c>
      <c r="J2099" s="173" t="s">
        <v>1091</v>
      </c>
      <c r="K2099" s="173" t="s">
        <v>1113</v>
      </c>
      <c r="L2099" s="174">
        <v>0</v>
      </c>
    </row>
    <row r="2100" spans="1:12" ht="63" x14ac:dyDescent="0.4">
      <c r="A2100" s="538"/>
      <c r="B2100" s="352">
        <v>325225</v>
      </c>
      <c r="C2100" s="350" t="str">
        <f>_xlfn.XLOOKUP(B2100,PLANEAMIENTO!A:A,PLANEAMIENTO!C:C)</f>
        <v>CILINDRO DE DIRECCION</v>
      </c>
      <c r="D2100" s="351" t="str">
        <f>_xlfn.XLOOKUP(B2100,PLANEAMIENTO!A:A,PLANEAMIENTO!D:D)</f>
        <v>930E-4SE</v>
      </c>
      <c r="E2100" s="352" t="s">
        <v>611</v>
      </c>
      <c r="F2100" s="352" t="s">
        <v>486</v>
      </c>
      <c r="G2100" s="352" t="s">
        <v>479</v>
      </c>
      <c r="H2100" s="352" t="s">
        <v>777</v>
      </c>
      <c r="I2100" s="352" t="s">
        <v>804</v>
      </c>
      <c r="J2100" s="173" t="s">
        <v>1113</v>
      </c>
      <c r="K2100" s="173" t="s">
        <v>1113</v>
      </c>
      <c r="L2100" s="174">
        <v>0</v>
      </c>
    </row>
    <row r="2101" spans="1:12" ht="63" x14ac:dyDescent="0.4">
      <c r="A2101" s="538"/>
      <c r="B2101" s="352">
        <v>325225</v>
      </c>
      <c r="C2101" s="350" t="str">
        <f>_xlfn.XLOOKUP(B2101,PLANEAMIENTO!A:A,PLANEAMIENTO!C:C)</f>
        <v>CILINDRO DE DIRECCION</v>
      </c>
      <c r="D2101" s="351" t="str">
        <f>_xlfn.XLOOKUP(B2101,PLANEAMIENTO!A:A,PLANEAMIENTO!D:D)</f>
        <v>930E-4SE</v>
      </c>
      <c r="E2101" s="352" t="s">
        <v>488</v>
      </c>
      <c r="F2101" s="352" t="s">
        <v>486</v>
      </c>
      <c r="G2101" s="352" t="s">
        <v>479</v>
      </c>
      <c r="H2101" s="352" t="s">
        <v>777</v>
      </c>
      <c r="I2101" s="352" t="s">
        <v>804</v>
      </c>
      <c r="J2101" s="173" t="s">
        <v>1113</v>
      </c>
      <c r="K2101" s="173" t="s">
        <v>1113</v>
      </c>
      <c r="L2101" s="174">
        <v>0</v>
      </c>
    </row>
    <row r="2102" spans="1:12" ht="63" x14ac:dyDescent="0.4">
      <c r="A2102" s="538"/>
      <c r="B2102" s="352">
        <v>306724.2</v>
      </c>
      <c r="C2102" s="350" t="e">
        <f>_xlfn.XLOOKUP(B2102,PLANEAMIENTO!A:A,PLANEAMIENTO!C:C)</f>
        <v>#N/A</v>
      </c>
      <c r="D2102" s="351" t="e">
        <f>_xlfn.XLOOKUP(B2102,PLANEAMIENTO!A:A,PLANEAMIENTO!D:D)</f>
        <v>#N/A</v>
      </c>
      <c r="E2102" s="352" t="s">
        <v>611</v>
      </c>
      <c r="F2102" s="352" t="s">
        <v>486</v>
      </c>
      <c r="G2102" s="352" t="s">
        <v>479</v>
      </c>
      <c r="H2102" s="352" t="s">
        <v>777</v>
      </c>
      <c r="I2102" s="352" t="s">
        <v>804</v>
      </c>
      <c r="J2102" s="173" t="s">
        <v>1113</v>
      </c>
      <c r="K2102" s="173" t="s">
        <v>1113</v>
      </c>
      <c r="L2102" s="174">
        <v>0</v>
      </c>
    </row>
    <row r="2103" spans="1:12" ht="123" x14ac:dyDescent="0.4">
      <c r="A2103" s="538"/>
      <c r="B2103" s="509" t="s">
        <v>465</v>
      </c>
      <c r="E2103" s="509" t="s">
        <v>391</v>
      </c>
      <c r="F2103" s="509" t="s">
        <v>392</v>
      </c>
      <c r="G2103" s="509" t="s">
        <v>772</v>
      </c>
      <c r="H2103" s="509" t="s">
        <v>773</v>
      </c>
      <c r="I2103" s="509" t="s">
        <v>774</v>
      </c>
      <c r="J2103" s="168" t="s">
        <v>394</v>
      </c>
      <c r="K2103" s="168" t="s">
        <v>395</v>
      </c>
      <c r="L2103" s="168" t="s">
        <v>396</v>
      </c>
    </row>
    <row r="2104" spans="1:12" ht="84" x14ac:dyDescent="0.4">
      <c r="A2104" s="538"/>
      <c r="B2104" s="363">
        <v>0</v>
      </c>
      <c r="C2104" s="364" t="s">
        <v>12</v>
      </c>
      <c r="D2104" s="364" t="s">
        <v>13</v>
      </c>
      <c r="E2104" s="363" t="s">
        <v>860</v>
      </c>
      <c r="F2104" s="363" t="s">
        <v>413</v>
      </c>
      <c r="G2104" s="363" t="s">
        <v>1139</v>
      </c>
      <c r="H2104" s="363" t="s">
        <v>777</v>
      </c>
      <c r="I2104" s="363" t="s">
        <v>801</v>
      </c>
      <c r="J2104" s="170" t="s">
        <v>415</v>
      </c>
      <c r="K2104" s="170" t="s">
        <v>1140</v>
      </c>
      <c r="L2104" s="171">
        <v>0.6</v>
      </c>
    </row>
    <row r="2105" spans="1:12" ht="63" x14ac:dyDescent="0.4">
      <c r="A2105" s="538"/>
      <c r="B2105" s="352">
        <v>323525</v>
      </c>
      <c r="C2105" s="350" t="str">
        <f>_xlfn.XLOOKUP(B2105,PLANEAMIENTO!A:A,PLANEAMIENTO!C:C)</f>
        <v>CILINDRO DE SUSPENSION POSTERIOR</v>
      </c>
      <c r="D2105" s="351" t="str">
        <f>_xlfn.XLOOKUP(B2105,PLANEAMIENTO!A:A,PLANEAMIENTO!D:D)</f>
        <v>793D</v>
      </c>
      <c r="E2105" s="352" t="s">
        <v>1120</v>
      </c>
      <c r="F2105" s="352" t="s">
        <v>413</v>
      </c>
      <c r="G2105" s="352" t="s">
        <v>417</v>
      </c>
      <c r="H2105" s="352" t="s">
        <v>777</v>
      </c>
      <c r="I2105" s="352" t="s">
        <v>1141</v>
      </c>
      <c r="J2105" s="173" t="s">
        <v>1097</v>
      </c>
      <c r="K2105" s="173" t="s">
        <v>1113</v>
      </c>
      <c r="L2105" s="174">
        <v>0.8</v>
      </c>
    </row>
    <row r="2106" spans="1:12" ht="63" x14ac:dyDescent="0.4">
      <c r="A2106" s="538"/>
      <c r="B2106" s="352">
        <v>317825</v>
      </c>
      <c r="C2106" s="350" t="str">
        <f>_xlfn.XLOOKUP(B2106,PLANEAMIENTO!A:A,PLANEAMIENTO!C:C)</f>
        <v>CILINDRO DE INCLINACION DE BULLDOZER</v>
      </c>
      <c r="D2106" s="351" t="str">
        <f>_xlfn.XLOOKUP(B2106,PLANEAMIENTO!A:A,PLANEAMIENTO!D:D)</f>
        <v>D475</v>
      </c>
      <c r="E2106" s="352" t="s">
        <v>1142</v>
      </c>
      <c r="F2106" s="352" t="s">
        <v>413</v>
      </c>
      <c r="G2106" s="352" t="s">
        <v>894</v>
      </c>
      <c r="H2106" s="352" t="s">
        <v>777</v>
      </c>
      <c r="I2106" s="352" t="s">
        <v>807</v>
      </c>
      <c r="J2106" s="173" t="s">
        <v>1113</v>
      </c>
      <c r="K2106" s="173" t="s">
        <v>1127</v>
      </c>
      <c r="L2106" s="174">
        <v>0</v>
      </c>
    </row>
    <row r="2107" spans="1:12" ht="123" x14ac:dyDescent="0.4">
      <c r="A2107" s="538"/>
      <c r="B2107" s="509" t="s">
        <v>465</v>
      </c>
      <c r="E2107" s="509" t="s">
        <v>391</v>
      </c>
      <c r="F2107" s="509" t="s">
        <v>392</v>
      </c>
      <c r="G2107" s="509" t="s">
        <v>772</v>
      </c>
      <c r="H2107" s="509" t="s">
        <v>773</v>
      </c>
      <c r="I2107" s="509" t="s">
        <v>774</v>
      </c>
      <c r="J2107" s="168" t="s">
        <v>394</v>
      </c>
      <c r="K2107" s="168" t="s">
        <v>395</v>
      </c>
      <c r="L2107" s="168" t="s">
        <v>396</v>
      </c>
    </row>
    <row r="2108" spans="1:12" ht="84" x14ac:dyDescent="0.4">
      <c r="A2108" s="538"/>
      <c r="B2108" s="363">
        <v>0</v>
      </c>
      <c r="C2108" s="364" t="s">
        <v>12</v>
      </c>
      <c r="D2108" s="364" t="s">
        <v>13</v>
      </c>
      <c r="E2108" s="363" t="s">
        <v>428</v>
      </c>
      <c r="F2108" s="363" t="s">
        <v>432</v>
      </c>
      <c r="G2108" s="363" t="s">
        <v>1143</v>
      </c>
      <c r="H2108" s="363" t="s">
        <v>777</v>
      </c>
      <c r="I2108" s="363" t="s">
        <v>777</v>
      </c>
      <c r="J2108" s="170" t="s">
        <v>415</v>
      </c>
      <c r="K2108" s="170" t="s">
        <v>1102</v>
      </c>
      <c r="L2108" s="171">
        <v>0.35</v>
      </c>
    </row>
    <row r="2109" spans="1:12" ht="63" x14ac:dyDescent="0.4">
      <c r="A2109" s="538"/>
      <c r="B2109" s="352">
        <v>325625</v>
      </c>
      <c r="C2109" s="350" t="str">
        <f>_xlfn.XLOOKUP(B2109,PLANEAMIENTO!A:A,PLANEAMIENTO!C:C)</f>
        <v>CILINDRO DE BLADELIFT</v>
      </c>
      <c r="D2109" s="351" t="str">
        <f>_xlfn.XLOOKUP(B2109,PLANEAMIENTO!A:A,PLANEAMIENTO!D:D)</f>
        <v>24M</v>
      </c>
      <c r="E2109" s="352" t="s">
        <v>431</v>
      </c>
      <c r="F2109" s="352" t="s">
        <v>432</v>
      </c>
      <c r="G2109" s="352" t="s">
        <v>471</v>
      </c>
      <c r="H2109" s="352" t="s">
        <v>777</v>
      </c>
      <c r="I2109" s="352" t="s">
        <v>831</v>
      </c>
      <c r="J2109" s="173" t="s">
        <v>1091</v>
      </c>
      <c r="K2109" s="173" t="s">
        <v>1113</v>
      </c>
      <c r="L2109" s="174">
        <v>0.5</v>
      </c>
    </row>
    <row r="2110" spans="1:12" ht="63" x14ac:dyDescent="0.4">
      <c r="A2110" s="538"/>
      <c r="B2110" s="352">
        <v>325725</v>
      </c>
      <c r="C2110" s="350" t="str">
        <f>_xlfn.XLOOKUP(B2110,PLANEAMIENTO!A:A,PLANEAMIENTO!C:C)</f>
        <v>CILINDRO DE BLADELIFT</v>
      </c>
      <c r="D2110" s="351" t="str">
        <f>_xlfn.XLOOKUP(B2110,PLANEAMIENTO!A:A,PLANEAMIENTO!D:D)</f>
        <v>24M</v>
      </c>
      <c r="E2110" s="352" t="s">
        <v>431</v>
      </c>
      <c r="F2110" s="352" t="s">
        <v>432</v>
      </c>
      <c r="G2110" s="352" t="s">
        <v>471</v>
      </c>
      <c r="H2110" s="352" t="s">
        <v>777</v>
      </c>
      <c r="I2110" s="352" t="s">
        <v>831</v>
      </c>
      <c r="J2110" s="173" t="s">
        <v>1113</v>
      </c>
      <c r="K2110" s="173" t="s">
        <v>1127</v>
      </c>
      <c r="L2110" s="174">
        <v>0</v>
      </c>
    </row>
    <row r="2111" spans="1:12" ht="63" x14ac:dyDescent="0.4">
      <c r="A2111" s="538"/>
      <c r="B2111" s="352">
        <v>306724.09999999998</v>
      </c>
      <c r="C2111" s="350" t="e">
        <f>_xlfn.XLOOKUP(B2111,PLANEAMIENTO!A:A,PLANEAMIENTO!C:C)</f>
        <v>#N/A</v>
      </c>
      <c r="D2111" s="351" t="e">
        <f>_xlfn.XLOOKUP(B2111,PLANEAMIENTO!A:A,PLANEAMIENTO!D:D)</f>
        <v>#N/A</v>
      </c>
      <c r="E2111" s="352" t="s">
        <v>1144</v>
      </c>
      <c r="F2111" s="352" t="s">
        <v>432</v>
      </c>
      <c r="G2111" s="352" t="s">
        <v>406</v>
      </c>
      <c r="H2111" s="352" t="s">
        <v>777</v>
      </c>
      <c r="I2111" s="352" t="s">
        <v>827</v>
      </c>
      <c r="J2111" s="173" t="s">
        <v>1127</v>
      </c>
      <c r="K2111" s="173" t="s">
        <v>1127</v>
      </c>
      <c r="L2111" s="174">
        <v>0</v>
      </c>
    </row>
    <row r="2112" spans="1:12" ht="123" x14ac:dyDescent="0.4">
      <c r="A2112" s="538"/>
      <c r="B2112" s="509" t="s">
        <v>465</v>
      </c>
      <c r="E2112" s="509" t="s">
        <v>391</v>
      </c>
      <c r="F2112" s="509" t="s">
        <v>392</v>
      </c>
      <c r="G2112" s="509" t="s">
        <v>772</v>
      </c>
      <c r="H2112" s="509" t="s">
        <v>773</v>
      </c>
      <c r="I2112" s="509" t="s">
        <v>774</v>
      </c>
      <c r="J2112" s="168" t="s">
        <v>394</v>
      </c>
      <c r="K2112" s="168" t="s">
        <v>395</v>
      </c>
      <c r="L2112" s="168" t="s">
        <v>396</v>
      </c>
    </row>
    <row r="2113" spans="1:12" ht="42" x14ac:dyDescent="0.4">
      <c r="A2113" s="538"/>
      <c r="B2113" s="363">
        <v>0</v>
      </c>
      <c r="C2113" s="364" t="s">
        <v>12</v>
      </c>
      <c r="D2113" s="364" t="s">
        <v>13</v>
      </c>
      <c r="E2113" s="363" t="s">
        <v>814</v>
      </c>
      <c r="F2113" s="363" t="s">
        <v>815</v>
      </c>
      <c r="G2113" s="363" t="s">
        <v>458</v>
      </c>
      <c r="H2113" s="363" t="s">
        <v>777</v>
      </c>
      <c r="I2113" s="363" t="s">
        <v>807</v>
      </c>
      <c r="J2113" s="170" t="s">
        <v>783</v>
      </c>
      <c r="K2113" s="170" t="s">
        <v>799</v>
      </c>
      <c r="L2113" s="171">
        <v>0</v>
      </c>
    </row>
    <row r="2114" spans="1:12" ht="63" x14ac:dyDescent="0.4">
      <c r="A2114" s="538"/>
      <c r="B2114" s="352">
        <v>327225</v>
      </c>
      <c r="C2114" s="350" t="str">
        <f>_xlfn.XLOOKUP(B2114,PLANEAMIENTO!A:A,PLANEAMIENTO!C:C)</f>
        <v xml:space="preserve">CILINDRO DE LEVANTE </v>
      </c>
      <c r="D2114" s="351" t="str">
        <f>_xlfn.XLOOKUP(B2114,PLANEAMIENTO!A:A,PLANEAMIENTO!D:D)</f>
        <v>994K</v>
      </c>
      <c r="E2114" s="352" t="s">
        <v>1105</v>
      </c>
      <c r="F2114" s="352" t="s">
        <v>817</v>
      </c>
      <c r="G2114" s="352" t="s">
        <v>435</v>
      </c>
      <c r="H2114" s="352" t="s">
        <v>777</v>
      </c>
      <c r="I2114" s="352" t="s">
        <v>786</v>
      </c>
      <c r="J2114" s="173" t="s">
        <v>1106</v>
      </c>
      <c r="K2114" s="173" t="s">
        <v>1068</v>
      </c>
      <c r="L2114" s="174">
        <v>0.4</v>
      </c>
    </row>
    <row r="2115" spans="1:12" ht="63" x14ac:dyDescent="0.4">
      <c r="A2115" s="538"/>
      <c r="B2115" s="352">
        <v>325225</v>
      </c>
      <c r="C2115" s="350" t="str">
        <f>_xlfn.XLOOKUP(B2115,PLANEAMIENTO!A:A,PLANEAMIENTO!C:C)</f>
        <v>CILINDRO DE DIRECCION</v>
      </c>
      <c r="D2115" s="351" t="str">
        <f>_xlfn.XLOOKUP(B2115,PLANEAMIENTO!A:A,PLANEAMIENTO!D:D)</f>
        <v>930E-4SE</v>
      </c>
      <c r="E2115" s="352" t="s">
        <v>907</v>
      </c>
      <c r="F2115" s="352" t="s">
        <v>817</v>
      </c>
      <c r="G2115" s="352" t="s">
        <v>426</v>
      </c>
      <c r="H2115" s="352" t="s">
        <v>777</v>
      </c>
      <c r="I2115" s="352" t="s">
        <v>796</v>
      </c>
      <c r="J2115" s="173" t="s">
        <v>1091</v>
      </c>
      <c r="K2115" s="173" t="s">
        <v>1113</v>
      </c>
      <c r="L2115" s="174">
        <v>0.2</v>
      </c>
    </row>
    <row r="2116" spans="1:12" ht="63" x14ac:dyDescent="0.4">
      <c r="A2116" s="538"/>
      <c r="B2116" s="352">
        <v>326525</v>
      </c>
      <c r="C2116" s="350" t="str">
        <f>_xlfn.XLOOKUP(B2116,PLANEAMIENTO!A:A,PLANEAMIENTO!C:C)</f>
        <v xml:space="preserve">CILINDRO DE INCLINACION </v>
      </c>
      <c r="D2116" s="351" t="str">
        <f>_xlfn.XLOOKUP(B2116,PLANEAMIENTO!A:A,PLANEAMIENTO!D:D)</f>
        <v>980H</v>
      </c>
      <c r="E2116" s="352" t="s">
        <v>907</v>
      </c>
      <c r="F2116" s="352" t="s">
        <v>817</v>
      </c>
      <c r="G2116" s="352" t="s">
        <v>406</v>
      </c>
      <c r="H2116" s="352" t="s">
        <v>777</v>
      </c>
      <c r="I2116" s="352" t="s">
        <v>827</v>
      </c>
      <c r="J2116" s="173" t="s">
        <v>1113</v>
      </c>
      <c r="K2116" s="173" t="s">
        <v>1113</v>
      </c>
      <c r="L2116" s="174">
        <v>0</v>
      </c>
    </row>
    <row r="2117" spans="1:12" ht="63" x14ac:dyDescent="0.4">
      <c r="A2117" s="538"/>
      <c r="B2117" s="352">
        <v>326625</v>
      </c>
      <c r="C2117" s="350" t="str">
        <f>_xlfn.XLOOKUP(B2117,PLANEAMIENTO!A:A,PLANEAMIENTO!C:C)</f>
        <v xml:space="preserve">CILINDRO DE INCLINACION </v>
      </c>
      <c r="D2117" s="351" t="str">
        <f>_xlfn.XLOOKUP(B2117,PLANEAMIENTO!A:A,PLANEAMIENTO!D:D)</f>
        <v>980H</v>
      </c>
      <c r="E2117" s="352" t="s">
        <v>907</v>
      </c>
      <c r="F2117" s="352" t="s">
        <v>817</v>
      </c>
      <c r="G2117" s="352" t="s">
        <v>406</v>
      </c>
      <c r="H2117" s="352" t="s">
        <v>777</v>
      </c>
      <c r="I2117" s="352" t="s">
        <v>827</v>
      </c>
      <c r="J2117" s="173" t="s">
        <v>1113</v>
      </c>
      <c r="K2117" s="173" t="s">
        <v>1113</v>
      </c>
      <c r="L2117" s="174">
        <v>0</v>
      </c>
    </row>
    <row r="2118" spans="1:12" ht="63" x14ac:dyDescent="0.4">
      <c r="A2118" s="538"/>
      <c r="B2118" s="352">
        <v>322325</v>
      </c>
      <c r="C2118" s="350" t="str">
        <f>_xlfn.XLOOKUP(B2118,PLANEAMIENTO!A:A,PLANEAMIENTO!C:C)</f>
        <v>CILINDRO DE LEVANTE DE BULLDOZER</v>
      </c>
      <c r="D2118" s="351" t="str">
        <f>_xlfn.XLOOKUP(B2118,PLANEAMIENTO!A:A,PLANEAMIENTO!D:D)</f>
        <v>D475</v>
      </c>
      <c r="E2118" s="352" t="s">
        <v>1135</v>
      </c>
      <c r="F2118" s="352" t="s">
        <v>817</v>
      </c>
      <c r="G2118" s="352" t="s">
        <v>406</v>
      </c>
      <c r="H2118" s="352" t="s">
        <v>777</v>
      </c>
      <c r="I2118" s="352" t="s">
        <v>827</v>
      </c>
      <c r="J2118" s="173" t="s">
        <v>1113</v>
      </c>
      <c r="K2118" s="173" t="s">
        <v>1127</v>
      </c>
      <c r="L2118" s="174">
        <v>0</v>
      </c>
    </row>
    <row r="2124" spans="1:12" ht="123" x14ac:dyDescent="0.4">
      <c r="B2124" s="509" t="s">
        <v>465</v>
      </c>
      <c r="C2124" s="366"/>
      <c r="D2124" s="335"/>
      <c r="E2124" s="509" t="s">
        <v>391</v>
      </c>
      <c r="F2124" s="509" t="s">
        <v>392</v>
      </c>
      <c r="G2124" s="509" t="s">
        <v>772</v>
      </c>
      <c r="H2124" s="509" t="s">
        <v>773</v>
      </c>
      <c r="I2124" s="509" t="s">
        <v>774</v>
      </c>
      <c r="J2124" s="509" t="s">
        <v>394</v>
      </c>
      <c r="K2124" s="509" t="s">
        <v>395</v>
      </c>
      <c r="L2124" s="509" t="s">
        <v>396</v>
      </c>
    </row>
    <row r="2125" spans="1:12" ht="84" x14ac:dyDescent="0.3">
      <c r="B2125" s="363">
        <v>0</v>
      </c>
      <c r="C2125" s="364" t="s">
        <v>12</v>
      </c>
      <c r="D2125" s="364" t="s">
        <v>13</v>
      </c>
      <c r="E2125" s="363" t="s">
        <v>397</v>
      </c>
      <c r="F2125" s="363" t="s">
        <v>398</v>
      </c>
      <c r="G2125" s="363" t="s">
        <v>1145</v>
      </c>
      <c r="H2125" s="363" t="s">
        <v>776</v>
      </c>
      <c r="I2125" s="363" t="s">
        <v>777</v>
      </c>
      <c r="J2125" s="363" t="s">
        <v>783</v>
      </c>
      <c r="K2125" s="363" t="s">
        <v>783</v>
      </c>
      <c r="L2125" s="512">
        <v>0.97</v>
      </c>
    </row>
    <row r="2126" spans="1:12" ht="63" x14ac:dyDescent="0.3">
      <c r="B2126" s="352">
        <v>323525</v>
      </c>
      <c r="C2126" s="350" t="str">
        <f>_xlfn.XLOOKUP(B2126,PLANEAMIENTO!A:A,PLANEAMIENTO!C:C)</f>
        <v>CILINDRO DE SUSPENSION POSTERIOR</v>
      </c>
      <c r="D2126" s="351" t="str">
        <f>_xlfn.XLOOKUP(B2126,PLANEAMIENTO!A:A,PLANEAMIENTO!D:D)</f>
        <v>793D</v>
      </c>
      <c r="E2126" s="352" t="s">
        <v>1146</v>
      </c>
      <c r="F2126" s="352" t="s">
        <v>398</v>
      </c>
      <c r="G2126" s="352" t="s">
        <v>403</v>
      </c>
      <c r="H2126" s="352" t="s">
        <v>777</v>
      </c>
      <c r="I2126" s="352" t="s">
        <v>820</v>
      </c>
      <c r="J2126" s="352" t="s">
        <v>1113</v>
      </c>
      <c r="K2126" s="352" t="s">
        <v>1147</v>
      </c>
      <c r="L2126" s="513">
        <v>0</v>
      </c>
    </row>
    <row r="2127" spans="1:12" ht="63" x14ac:dyDescent="0.3">
      <c r="B2127" s="352">
        <v>331125</v>
      </c>
      <c r="C2127" s="350" t="str">
        <f>_xlfn.XLOOKUP(B2127,PLANEAMIENTO!A:A,PLANEAMIENTO!C:C)</f>
        <v>CILINDRO DE LEVANTE DE BULLDOZER</v>
      </c>
      <c r="D2127" s="351" t="str">
        <f>_xlfn.XLOOKUP(B2127,PLANEAMIENTO!A:A,PLANEAMIENTO!D:D)</f>
        <v>844K</v>
      </c>
      <c r="E2127" s="352" t="s">
        <v>1148</v>
      </c>
      <c r="F2127" s="352" t="s">
        <v>398</v>
      </c>
      <c r="G2127" s="352" t="s">
        <v>403</v>
      </c>
      <c r="H2127" s="352" t="s">
        <v>777</v>
      </c>
      <c r="I2127" s="352" t="s">
        <v>820</v>
      </c>
      <c r="J2127" s="352" t="s">
        <v>1147</v>
      </c>
      <c r="K2127" s="352" t="s">
        <v>1147</v>
      </c>
      <c r="L2127" s="513">
        <v>0</v>
      </c>
    </row>
    <row r="2128" spans="1:12" ht="63" x14ac:dyDescent="0.3">
      <c r="B2128" s="352">
        <v>335125</v>
      </c>
      <c r="C2128" s="350" t="str">
        <f>_xlfn.XLOOKUP(B2128,PLANEAMIENTO!A:A,PLANEAMIENTO!C:C)</f>
        <v>CILINDRO DE SIDESHIFT</v>
      </c>
      <c r="D2128" s="351">
        <f>_xlfn.XLOOKUP(B2128,PLANEAMIENTO!A:A,PLANEAMIENTO!D:D)</f>
        <v>24</v>
      </c>
      <c r="E2128" s="352" t="s">
        <v>409</v>
      </c>
      <c r="F2128" s="352" t="s">
        <v>398</v>
      </c>
      <c r="G2128" s="352" t="s">
        <v>403</v>
      </c>
      <c r="H2128" s="352" t="s">
        <v>777</v>
      </c>
      <c r="I2128" s="352" t="s">
        <v>820</v>
      </c>
      <c r="J2128" s="352" t="s">
        <v>1147</v>
      </c>
      <c r="K2128" s="352" t="s">
        <v>1127</v>
      </c>
      <c r="L2128" s="513">
        <v>0</v>
      </c>
    </row>
    <row r="2129" spans="2:12" ht="123" x14ac:dyDescent="0.4">
      <c r="B2129" s="509" t="s">
        <v>465</v>
      </c>
      <c r="C2129" s="366"/>
      <c r="D2129" s="335"/>
      <c r="E2129" s="509" t="s">
        <v>391</v>
      </c>
      <c r="F2129" s="509" t="s">
        <v>392</v>
      </c>
      <c r="G2129" s="509" t="s">
        <v>772</v>
      </c>
      <c r="H2129" s="509" t="s">
        <v>773</v>
      </c>
      <c r="I2129" s="509" t="s">
        <v>774</v>
      </c>
      <c r="J2129" s="509" t="s">
        <v>394</v>
      </c>
      <c r="K2129" s="509" t="s">
        <v>395</v>
      </c>
      <c r="L2129" s="509" t="s">
        <v>396</v>
      </c>
    </row>
    <row r="2130" spans="2:12" ht="84" x14ac:dyDescent="0.3">
      <c r="B2130" s="363">
        <v>0</v>
      </c>
      <c r="C2130" s="364" t="s">
        <v>12</v>
      </c>
      <c r="D2130" s="364" t="s">
        <v>13</v>
      </c>
      <c r="E2130" s="363" t="s">
        <v>412</v>
      </c>
      <c r="F2130" s="363" t="s">
        <v>413</v>
      </c>
      <c r="G2130" s="363" t="s">
        <v>1149</v>
      </c>
      <c r="H2130" s="363" t="s">
        <v>777</v>
      </c>
      <c r="I2130" s="363" t="s">
        <v>777</v>
      </c>
      <c r="J2130" s="363" t="s">
        <v>629</v>
      </c>
      <c r="K2130" s="363" t="s">
        <v>1127</v>
      </c>
      <c r="L2130" s="512">
        <v>0.45</v>
      </c>
    </row>
    <row r="2131" spans="2:12" ht="63" x14ac:dyDescent="0.3">
      <c r="B2131" s="352">
        <v>329725</v>
      </c>
      <c r="C2131" s="350" t="str">
        <f>_xlfn.XLOOKUP(B2131,PLANEAMIENTO!A:A,PLANEAMIENTO!C:C)</f>
        <v>CILINDRO DE INCLINACION DE BULLDOZER</v>
      </c>
      <c r="D2131" s="351" t="str">
        <f>_xlfn.XLOOKUP(B2131,PLANEAMIENTO!A:A,PLANEAMIENTO!D:D)</f>
        <v>D475</v>
      </c>
      <c r="E2131" s="352" t="s">
        <v>1114</v>
      </c>
      <c r="F2131" s="352" t="s">
        <v>750</v>
      </c>
      <c r="G2131" s="352" t="s">
        <v>406</v>
      </c>
      <c r="H2131" s="352" t="s">
        <v>777</v>
      </c>
      <c r="I2131" s="352" t="s">
        <v>827</v>
      </c>
      <c r="J2131" s="352" t="s">
        <v>1113</v>
      </c>
      <c r="K2131" s="352" t="s">
        <v>1147</v>
      </c>
      <c r="L2131" s="513">
        <v>0.5</v>
      </c>
    </row>
    <row r="2132" spans="2:12" ht="42" x14ac:dyDescent="0.3">
      <c r="B2132" s="352">
        <v>325225</v>
      </c>
      <c r="C2132" s="350" t="str">
        <f>_xlfn.XLOOKUP(B2132,PLANEAMIENTO!A:A,PLANEAMIENTO!C:C)</f>
        <v>CILINDRO DE DIRECCION</v>
      </c>
      <c r="D2132" s="351" t="str">
        <f>_xlfn.XLOOKUP(B2132,PLANEAMIENTO!A:A,PLANEAMIENTO!D:D)</f>
        <v>930E-4SE</v>
      </c>
      <c r="E2132" s="352" t="s">
        <v>937</v>
      </c>
      <c r="F2132" s="352" t="s">
        <v>750</v>
      </c>
      <c r="G2132" s="352" t="s">
        <v>444</v>
      </c>
      <c r="H2132" s="352" t="s">
        <v>777</v>
      </c>
      <c r="I2132" s="352" t="s">
        <v>793</v>
      </c>
      <c r="J2132" s="352" t="s">
        <v>1147</v>
      </c>
      <c r="K2132" s="352" t="s">
        <v>1147</v>
      </c>
      <c r="L2132" s="513">
        <v>0</v>
      </c>
    </row>
    <row r="2133" spans="2:12" ht="63" x14ac:dyDescent="0.3">
      <c r="B2133" s="352">
        <v>330525</v>
      </c>
      <c r="C2133" s="350" t="str">
        <f>_xlfn.XLOOKUP(B2133,PLANEAMIENTO!A:A,PLANEAMIENTO!C:C)</f>
        <v>CILINDRO DE DIRECCION</v>
      </c>
      <c r="D2133" s="351" t="str">
        <f>_xlfn.XLOOKUP(B2133,PLANEAMIENTO!A:A,PLANEAMIENTO!D:D)</f>
        <v>994K</v>
      </c>
      <c r="E2133" s="352" t="s">
        <v>1114</v>
      </c>
      <c r="F2133" s="352" t="s">
        <v>750</v>
      </c>
      <c r="G2133" s="352" t="s">
        <v>406</v>
      </c>
      <c r="H2133" s="352" t="s">
        <v>777</v>
      </c>
      <c r="I2133" s="352" t="s">
        <v>827</v>
      </c>
      <c r="J2133" s="352" t="s">
        <v>1147</v>
      </c>
      <c r="K2133" s="352" t="s">
        <v>1147</v>
      </c>
      <c r="L2133" s="513">
        <v>0</v>
      </c>
    </row>
    <row r="2134" spans="2:12" ht="63" x14ac:dyDescent="0.3">
      <c r="B2134" s="352">
        <v>332225</v>
      </c>
      <c r="C2134" s="350" t="str">
        <f>_xlfn.XLOOKUP(B2134,PLANEAMIENTO!A:A,PLANEAMIENTO!C:C)</f>
        <v>CILINDRO DE DIRECCION</v>
      </c>
      <c r="D2134" s="351" t="str">
        <f>_xlfn.XLOOKUP(B2134,PLANEAMIENTO!A:A,PLANEAMIENTO!D:D)</f>
        <v>930E-4SE</v>
      </c>
      <c r="E2134" s="352" t="s">
        <v>477</v>
      </c>
      <c r="F2134" s="352" t="s">
        <v>750</v>
      </c>
      <c r="G2134" s="352" t="s">
        <v>468</v>
      </c>
      <c r="H2134" s="352" t="s">
        <v>777</v>
      </c>
      <c r="I2134" s="352" t="s">
        <v>883</v>
      </c>
      <c r="J2134" s="352" t="s">
        <v>1147</v>
      </c>
      <c r="K2134" s="352" t="s">
        <v>1127</v>
      </c>
      <c r="L2134" s="513">
        <v>0</v>
      </c>
    </row>
    <row r="2135" spans="2:12" ht="123" x14ac:dyDescent="0.4">
      <c r="B2135" s="509" t="s">
        <v>465</v>
      </c>
      <c r="C2135" s="366"/>
      <c r="D2135" s="335"/>
      <c r="E2135" s="509" t="s">
        <v>391</v>
      </c>
      <c r="F2135" s="509" t="s">
        <v>392</v>
      </c>
      <c r="G2135" s="509" t="s">
        <v>772</v>
      </c>
      <c r="H2135" s="509" t="s">
        <v>773</v>
      </c>
      <c r="I2135" s="509" t="s">
        <v>774</v>
      </c>
      <c r="J2135" s="509" t="s">
        <v>394</v>
      </c>
      <c r="K2135" s="509" t="s">
        <v>395</v>
      </c>
      <c r="L2135" s="509" t="s">
        <v>396</v>
      </c>
    </row>
    <row r="2136" spans="2:12" ht="84" x14ac:dyDescent="0.3">
      <c r="B2136" s="363">
        <v>0</v>
      </c>
      <c r="C2136" s="364" t="s">
        <v>12</v>
      </c>
      <c r="D2136" s="364" t="s">
        <v>13</v>
      </c>
      <c r="E2136" s="363" t="s">
        <v>422</v>
      </c>
      <c r="F2136" s="363" t="s">
        <v>423</v>
      </c>
      <c r="G2136" s="363" t="s">
        <v>1150</v>
      </c>
      <c r="H2136" s="363" t="s">
        <v>777</v>
      </c>
      <c r="I2136" s="363" t="s">
        <v>777</v>
      </c>
      <c r="J2136" s="363" t="s">
        <v>415</v>
      </c>
      <c r="K2136" s="363" t="s">
        <v>1127</v>
      </c>
      <c r="L2136" s="512">
        <v>0.46</v>
      </c>
    </row>
    <row r="2137" spans="2:12" ht="63" x14ac:dyDescent="0.3">
      <c r="B2137" s="352">
        <v>333125</v>
      </c>
      <c r="C2137" s="350" t="str">
        <f>_xlfn.XLOOKUP(B2137,PLANEAMIENTO!A:A,PLANEAMIENTO!C:C)</f>
        <v>CILINDRO DE DIRECCION</v>
      </c>
      <c r="D2137" s="351">
        <f>_xlfn.XLOOKUP(B2137,PLANEAMIENTO!A:A,PLANEAMIENTO!D:D)</f>
        <v>24</v>
      </c>
      <c r="E2137" s="352" t="s">
        <v>527</v>
      </c>
      <c r="F2137" s="352" t="s">
        <v>423</v>
      </c>
      <c r="G2137" s="352" t="s">
        <v>479</v>
      </c>
      <c r="H2137" s="352" t="s">
        <v>777</v>
      </c>
      <c r="I2137" s="352" t="s">
        <v>804</v>
      </c>
      <c r="J2137" s="352" t="s">
        <v>1147</v>
      </c>
      <c r="K2137" s="352" t="s">
        <v>1147</v>
      </c>
      <c r="L2137" s="513">
        <v>0</v>
      </c>
    </row>
    <row r="2138" spans="2:12" ht="63" x14ac:dyDescent="0.3">
      <c r="B2138" s="352">
        <v>306724.3</v>
      </c>
      <c r="C2138" s="350" t="e">
        <f>_xlfn.XLOOKUP(B2138,PLANEAMIENTO!A:A,PLANEAMIENTO!C:C)</f>
        <v>#N/A</v>
      </c>
      <c r="D2138" s="351" t="e">
        <f>_xlfn.XLOOKUP(B2138,PLANEAMIENTO!A:A,PLANEAMIENTO!D:D)</f>
        <v>#N/A</v>
      </c>
      <c r="E2138" s="352" t="s">
        <v>996</v>
      </c>
      <c r="F2138" s="352" t="s">
        <v>423</v>
      </c>
      <c r="G2138" s="352" t="s">
        <v>479</v>
      </c>
      <c r="H2138" s="352" t="s">
        <v>777</v>
      </c>
      <c r="I2138" s="352" t="s">
        <v>804</v>
      </c>
      <c r="J2138" s="352" t="s">
        <v>1147</v>
      </c>
      <c r="K2138" s="352" t="s">
        <v>1147</v>
      </c>
      <c r="L2138" s="513">
        <v>0</v>
      </c>
    </row>
    <row r="2139" spans="2:12" ht="63" x14ac:dyDescent="0.3">
      <c r="B2139" s="352">
        <v>329925</v>
      </c>
      <c r="C2139" s="350" t="str">
        <f>_xlfn.XLOOKUP(B2139,PLANEAMIENTO!A:A,PLANEAMIENTO!C:C)</f>
        <v>CILINDRO DE DIRECCION</v>
      </c>
      <c r="D2139" s="351" t="str">
        <f>_xlfn.XLOOKUP(B2139,PLANEAMIENTO!A:A,PLANEAMIENTO!D:D)</f>
        <v>930E-4SE</v>
      </c>
      <c r="E2139" s="352" t="s">
        <v>477</v>
      </c>
      <c r="F2139" s="352" t="s">
        <v>423</v>
      </c>
      <c r="G2139" s="352" t="s">
        <v>468</v>
      </c>
      <c r="H2139" s="352" t="s">
        <v>777</v>
      </c>
      <c r="I2139" s="352" t="s">
        <v>883</v>
      </c>
      <c r="J2139" s="352" t="s">
        <v>1147</v>
      </c>
      <c r="K2139" s="352" t="s">
        <v>1127</v>
      </c>
      <c r="L2139" s="513">
        <v>0</v>
      </c>
    </row>
    <row r="2140" spans="2:12" ht="123" x14ac:dyDescent="0.4">
      <c r="B2140" s="509" t="s">
        <v>465</v>
      </c>
      <c r="C2140" s="366"/>
      <c r="D2140" s="335"/>
      <c r="E2140" s="509" t="s">
        <v>391</v>
      </c>
      <c r="F2140" s="509" t="s">
        <v>392</v>
      </c>
      <c r="G2140" s="509" t="s">
        <v>772</v>
      </c>
      <c r="H2140" s="509" t="s">
        <v>773</v>
      </c>
      <c r="I2140" s="509" t="s">
        <v>774</v>
      </c>
      <c r="J2140" s="509" t="s">
        <v>394</v>
      </c>
      <c r="K2140" s="509" t="s">
        <v>395</v>
      </c>
      <c r="L2140" s="509" t="s">
        <v>396</v>
      </c>
    </row>
    <row r="2141" spans="2:12" ht="84" x14ac:dyDescent="0.3">
      <c r="B2141" s="363">
        <v>0</v>
      </c>
      <c r="C2141" s="364" t="s">
        <v>12</v>
      </c>
      <c r="D2141" s="364" t="s">
        <v>13</v>
      </c>
      <c r="E2141" s="363" t="s">
        <v>485</v>
      </c>
      <c r="F2141" s="363" t="s">
        <v>486</v>
      </c>
      <c r="G2141" s="363" t="s">
        <v>1151</v>
      </c>
      <c r="H2141" s="363" t="s">
        <v>777</v>
      </c>
      <c r="I2141" s="363" t="s">
        <v>777</v>
      </c>
      <c r="J2141" s="363" t="s">
        <v>629</v>
      </c>
      <c r="K2141" s="363" t="s">
        <v>1127</v>
      </c>
      <c r="L2141" s="512">
        <v>0.31</v>
      </c>
    </row>
    <row r="2142" spans="2:12" ht="63" x14ac:dyDescent="0.3">
      <c r="B2142" s="352">
        <v>325225</v>
      </c>
      <c r="C2142" s="350" t="str">
        <f>_xlfn.XLOOKUP(B2142,PLANEAMIENTO!A:A,PLANEAMIENTO!C:C)</f>
        <v>CILINDRO DE DIRECCION</v>
      </c>
      <c r="D2142" s="351" t="str">
        <f>_xlfn.XLOOKUP(B2142,PLANEAMIENTO!A:A,PLANEAMIENTO!D:D)</f>
        <v>930E-4SE</v>
      </c>
      <c r="E2142" s="352" t="s">
        <v>611</v>
      </c>
      <c r="F2142" s="352" t="s">
        <v>486</v>
      </c>
      <c r="G2142" s="352" t="s">
        <v>426</v>
      </c>
      <c r="H2142" s="352" t="s">
        <v>777</v>
      </c>
      <c r="I2142" s="352" t="s">
        <v>796</v>
      </c>
      <c r="J2142" s="352" t="s">
        <v>1113</v>
      </c>
      <c r="K2142" s="352" t="s">
        <v>1147</v>
      </c>
      <c r="L2142" s="513">
        <v>0.9</v>
      </c>
    </row>
    <row r="2143" spans="2:12" ht="63" x14ac:dyDescent="0.3">
      <c r="B2143" s="352">
        <v>325225</v>
      </c>
      <c r="C2143" s="350" t="str">
        <f>_xlfn.XLOOKUP(B2143,PLANEAMIENTO!A:A,PLANEAMIENTO!C:C)</f>
        <v>CILINDRO DE DIRECCION</v>
      </c>
      <c r="D2143" s="351" t="str">
        <f>_xlfn.XLOOKUP(B2143,PLANEAMIENTO!A:A,PLANEAMIENTO!D:D)</f>
        <v>930E-4SE</v>
      </c>
      <c r="E2143" s="352" t="s">
        <v>488</v>
      </c>
      <c r="F2143" s="352" t="s">
        <v>486</v>
      </c>
      <c r="G2143" s="352" t="s">
        <v>426</v>
      </c>
      <c r="H2143" s="352" t="s">
        <v>777</v>
      </c>
      <c r="I2143" s="352" t="s">
        <v>796</v>
      </c>
      <c r="J2143" s="352" t="s">
        <v>1147</v>
      </c>
      <c r="K2143" s="352" t="s">
        <v>1147</v>
      </c>
      <c r="L2143" s="513">
        <v>0</v>
      </c>
    </row>
    <row r="2144" spans="2:12" ht="63" x14ac:dyDescent="0.3">
      <c r="B2144" s="352">
        <v>322325</v>
      </c>
      <c r="C2144" s="350" t="str">
        <f>_xlfn.XLOOKUP(B2144,PLANEAMIENTO!A:A,PLANEAMIENTO!C:C)</f>
        <v>CILINDRO DE LEVANTE DE BULLDOZER</v>
      </c>
      <c r="D2144" s="351" t="str">
        <f>_xlfn.XLOOKUP(B2144,PLANEAMIENTO!A:A,PLANEAMIENTO!D:D)</f>
        <v>D475</v>
      </c>
      <c r="E2144" s="352" t="s">
        <v>611</v>
      </c>
      <c r="F2144" s="352" t="s">
        <v>486</v>
      </c>
      <c r="G2144" s="352" t="s">
        <v>406</v>
      </c>
      <c r="H2144" s="352" t="s">
        <v>777</v>
      </c>
      <c r="I2144" s="352" t="s">
        <v>827</v>
      </c>
      <c r="J2144" s="352" t="s">
        <v>1147</v>
      </c>
      <c r="K2144" s="352" t="s">
        <v>1147</v>
      </c>
      <c r="L2144" s="513">
        <v>0</v>
      </c>
    </row>
    <row r="2145" spans="2:12" ht="63" x14ac:dyDescent="0.3">
      <c r="B2145" s="352">
        <v>306724.09999999998</v>
      </c>
      <c r="C2145" s="350" t="e">
        <f>_xlfn.XLOOKUP(B2145,PLANEAMIENTO!A:A,PLANEAMIENTO!C:C)</f>
        <v>#N/A</v>
      </c>
      <c r="D2145" s="351" t="e">
        <f>_xlfn.XLOOKUP(B2145,PLANEAMIENTO!A:A,PLANEAMIENTO!D:D)</f>
        <v>#N/A</v>
      </c>
      <c r="E2145" s="352" t="s">
        <v>611</v>
      </c>
      <c r="F2145" s="352" t="s">
        <v>486</v>
      </c>
      <c r="G2145" s="352" t="s">
        <v>479</v>
      </c>
      <c r="H2145" s="352" t="s">
        <v>777</v>
      </c>
      <c r="I2145" s="352" t="s">
        <v>804</v>
      </c>
      <c r="J2145" s="352" t="s">
        <v>1147</v>
      </c>
      <c r="K2145" s="352" t="s">
        <v>1147</v>
      </c>
      <c r="L2145" s="513">
        <v>0</v>
      </c>
    </row>
    <row r="2146" spans="2:12" ht="42" x14ac:dyDescent="0.3">
      <c r="B2146" s="352">
        <v>306724.2</v>
      </c>
      <c r="C2146" s="350" t="e">
        <f>_xlfn.XLOOKUP(B2146,PLANEAMIENTO!A:A,PLANEAMIENTO!C:C)</f>
        <v>#N/A</v>
      </c>
      <c r="D2146" s="351" t="e">
        <f>_xlfn.XLOOKUP(B2146,PLANEAMIENTO!A:A,PLANEAMIENTO!D:D)</f>
        <v>#N/A</v>
      </c>
      <c r="E2146" s="352" t="s">
        <v>611</v>
      </c>
      <c r="F2146" s="352" t="s">
        <v>486</v>
      </c>
      <c r="G2146" s="352" t="s">
        <v>444</v>
      </c>
      <c r="H2146" s="352" t="s">
        <v>777</v>
      </c>
      <c r="I2146" s="352" t="s">
        <v>793</v>
      </c>
      <c r="J2146" s="352" t="s">
        <v>1127</v>
      </c>
      <c r="K2146" s="352" t="s">
        <v>1127</v>
      </c>
      <c r="L2146" s="513">
        <v>0</v>
      </c>
    </row>
    <row r="2147" spans="2:12" ht="123" x14ac:dyDescent="0.4">
      <c r="B2147" s="509" t="s">
        <v>465</v>
      </c>
      <c r="C2147" s="366"/>
      <c r="D2147" s="335"/>
      <c r="E2147" s="509" t="s">
        <v>391</v>
      </c>
      <c r="F2147" s="509" t="s">
        <v>392</v>
      </c>
      <c r="G2147" s="509" t="s">
        <v>772</v>
      </c>
      <c r="H2147" s="509" t="s">
        <v>773</v>
      </c>
      <c r="I2147" s="509" t="s">
        <v>774</v>
      </c>
      <c r="J2147" s="509" t="s">
        <v>394</v>
      </c>
      <c r="K2147" s="509" t="s">
        <v>395</v>
      </c>
      <c r="L2147" s="509" t="s">
        <v>396</v>
      </c>
    </row>
    <row r="2148" spans="2:12" ht="84" x14ac:dyDescent="0.3">
      <c r="B2148" s="363">
        <v>0</v>
      </c>
      <c r="C2148" s="364" t="s">
        <v>12</v>
      </c>
      <c r="D2148" s="364" t="s">
        <v>13</v>
      </c>
      <c r="E2148" s="363" t="s">
        <v>860</v>
      </c>
      <c r="F2148" s="363" t="s">
        <v>413</v>
      </c>
      <c r="G2148" s="363" t="s">
        <v>1152</v>
      </c>
      <c r="H2148" s="363" t="s">
        <v>777</v>
      </c>
      <c r="I2148" s="363" t="s">
        <v>801</v>
      </c>
      <c r="J2148" s="363" t="s">
        <v>415</v>
      </c>
      <c r="K2148" s="363" t="s">
        <v>1140</v>
      </c>
      <c r="L2148" s="512">
        <v>0.6</v>
      </c>
    </row>
    <row r="2149" spans="2:12" ht="63" x14ac:dyDescent="0.3">
      <c r="B2149" s="352">
        <v>317825</v>
      </c>
      <c r="C2149" s="350" t="str">
        <f>_xlfn.XLOOKUP(B2149,PLANEAMIENTO!A:A,PLANEAMIENTO!C:C)</f>
        <v>CILINDRO DE INCLINACION DE BULLDOZER</v>
      </c>
      <c r="D2149" s="351" t="str">
        <f>_xlfn.XLOOKUP(B2149,PLANEAMIENTO!A:A,PLANEAMIENTO!D:D)</f>
        <v>D475</v>
      </c>
      <c r="E2149" s="352" t="s">
        <v>1142</v>
      </c>
      <c r="F2149" s="352" t="s">
        <v>413</v>
      </c>
      <c r="G2149" s="352" t="s">
        <v>1153</v>
      </c>
      <c r="H2149" s="352" t="s">
        <v>777</v>
      </c>
      <c r="I2149" s="352" t="s">
        <v>1154</v>
      </c>
      <c r="J2149" s="352" t="s">
        <v>1113</v>
      </c>
      <c r="K2149" s="352" t="s">
        <v>1127</v>
      </c>
      <c r="L2149" s="513">
        <v>0.3</v>
      </c>
    </row>
    <row r="2150" spans="2:12" ht="123" x14ac:dyDescent="0.4">
      <c r="B2150" s="509" t="s">
        <v>465</v>
      </c>
      <c r="C2150" s="366"/>
      <c r="D2150" s="335"/>
      <c r="E2150" s="509" t="s">
        <v>391</v>
      </c>
      <c r="F2150" s="509" t="s">
        <v>392</v>
      </c>
      <c r="G2150" s="509" t="s">
        <v>772</v>
      </c>
      <c r="H2150" s="509" t="s">
        <v>773</v>
      </c>
      <c r="I2150" s="509" t="s">
        <v>774</v>
      </c>
      <c r="J2150" s="509" t="s">
        <v>394</v>
      </c>
      <c r="K2150" s="509" t="s">
        <v>395</v>
      </c>
      <c r="L2150" s="509" t="s">
        <v>396</v>
      </c>
    </row>
    <row r="2151" spans="2:12" ht="84" x14ac:dyDescent="0.3">
      <c r="B2151" s="363">
        <v>0</v>
      </c>
      <c r="C2151" s="364" t="s">
        <v>12</v>
      </c>
      <c r="D2151" s="364" t="s">
        <v>13</v>
      </c>
      <c r="E2151" s="363" t="s">
        <v>428</v>
      </c>
      <c r="F2151" s="363" t="s">
        <v>432</v>
      </c>
      <c r="G2151" s="363" t="s">
        <v>1155</v>
      </c>
      <c r="H2151" s="363" t="s">
        <v>777</v>
      </c>
      <c r="I2151" s="363" t="s">
        <v>777</v>
      </c>
      <c r="J2151" s="363" t="s">
        <v>415</v>
      </c>
      <c r="K2151" s="363" t="s">
        <v>1122</v>
      </c>
      <c r="L2151" s="512">
        <v>0.35</v>
      </c>
    </row>
    <row r="2152" spans="2:12" ht="63" x14ac:dyDescent="0.3">
      <c r="B2152" s="352">
        <v>306724.09999999998</v>
      </c>
      <c r="C2152" s="350" t="e">
        <f>_xlfn.XLOOKUP(B2152,PLANEAMIENTO!A:A,PLANEAMIENTO!C:C)</f>
        <v>#N/A</v>
      </c>
      <c r="D2152" s="351" t="e">
        <f>_xlfn.XLOOKUP(B2152,PLANEAMIENTO!A:A,PLANEAMIENTO!D:D)</f>
        <v>#N/A</v>
      </c>
      <c r="E2152" s="352" t="s">
        <v>1144</v>
      </c>
      <c r="F2152" s="352" t="s">
        <v>432</v>
      </c>
      <c r="G2152" s="352" t="s">
        <v>406</v>
      </c>
      <c r="H2152" s="352" t="s">
        <v>777</v>
      </c>
      <c r="I2152" s="352" t="s">
        <v>827</v>
      </c>
      <c r="J2152" s="352" t="s">
        <v>1113</v>
      </c>
      <c r="K2152" s="352" t="s">
        <v>1147</v>
      </c>
      <c r="L2152" s="513">
        <v>0.5</v>
      </c>
    </row>
    <row r="2153" spans="2:12" ht="63" x14ac:dyDescent="0.3">
      <c r="B2153" s="352">
        <v>325625</v>
      </c>
      <c r="C2153" s="350" t="str">
        <f>_xlfn.XLOOKUP(B2153,PLANEAMIENTO!A:A,PLANEAMIENTO!C:C)</f>
        <v>CILINDRO DE BLADELIFT</v>
      </c>
      <c r="D2153" s="351" t="str">
        <f>_xlfn.XLOOKUP(B2153,PLANEAMIENTO!A:A,PLANEAMIENTO!D:D)</f>
        <v>24M</v>
      </c>
      <c r="E2153" s="352" t="s">
        <v>1156</v>
      </c>
      <c r="F2153" s="352" t="s">
        <v>432</v>
      </c>
      <c r="G2153" s="352" t="s">
        <v>406</v>
      </c>
      <c r="H2153" s="352" t="s">
        <v>777</v>
      </c>
      <c r="I2153" s="352" t="s">
        <v>827</v>
      </c>
      <c r="J2153" s="352" t="s">
        <v>1147</v>
      </c>
      <c r="K2153" s="352" t="s">
        <v>1147</v>
      </c>
      <c r="L2153" s="513">
        <v>0</v>
      </c>
    </row>
    <row r="2154" spans="2:12" ht="63" x14ac:dyDescent="0.3">
      <c r="B2154" s="352">
        <v>325725</v>
      </c>
      <c r="C2154" s="350" t="str">
        <f>_xlfn.XLOOKUP(B2154,PLANEAMIENTO!A:A,PLANEAMIENTO!C:C)</f>
        <v>CILINDRO DE BLADELIFT</v>
      </c>
      <c r="D2154" s="351" t="str">
        <f>_xlfn.XLOOKUP(B2154,PLANEAMIENTO!A:A,PLANEAMIENTO!D:D)</f>
        <v>24M</v>
      </c>
      <c r="E2154" s="352" t="s">
        <v>1156</v>
      </c>
      <c r="F2154" s="352" t="s">
        <v>432</v>
      </c>
      <c r="G2154" s="352" t="s">
        <v>406</v>
      </c>
      <c r="H2154" s="352" t="s">
        <v>777</v>
      </c>
      <c r="I2154" s="352" t="s">
        <v>827</v>
      </c>
      <c r="J2154" s="352" t="s">
        <v>1147</v>
      </c>
      <c r="K2154" s="352" t="s">
        <v>1147</v>
      </c>
      <c r="L2154" s="513">
        <v>0</v>
      </c>
    </row>
    <row r="2155" spans="2:12" ht="63" x14ac:dyDescent="0.3">
      <c r="B2155" s="352">
        <v>325425</v>
      </c>
      <c r="C2155" s="350" t="str">
        <f>_xlfn.XLOOKUP(B2155,PLANEAMIENTO!A:A,PLANEAMIENTO!C:C)</f>
        <v>CILINDRO DE INCLINACION DE BULLDOZER</v>
      </c>
      <c r="D2155" s="351" t="str">
        <f>_xlfn.XLOOKUP(B2155,PLANEAMIENTO!A:A,PLANEAMIENTO!D:D)</f>
        <v>844H</v>
      </c>
      <c r="E2155" s="352" t="s">
        <v>431</v>
      </c>
      <c r="F2155" s="352" t="s">
        <v>432</v>
      </c>
      <c r="G2155" s="352" t="s">
        <v>473</v>
      </c>
      <c r="H2155" s="352" t="s">
        <v>777</v>
      </c>
      <c r="I2155" s="352" t="s">
        <v>813</v>
      </c>
      <c r="J2155" s="352" t="s">
        <v>1147</v>
      </c>
      <c r="K2155" s="352" t="s">
        <v>1127</v>
      </c>
      <c r="L2155" s="513">
        <v>0</v>
      </c>
    </row>
    <row r="2156" spans="2:12" ht="123" x14ac:dyDescent="0.4">
      <c r="B2156" s="509" t="s">
        <v>465</v>
      </c>
      <c r="C2156" s="366"/>
      <c r="D2156" s="335"/>
      <c r="E2156" s="509" t="s">
        <v>391</v>
      </c>
      <c r="F2156" s="509" t="s">
        <v>392</v>
      </c>
      <c r="G2156" s="509" t="s">
        <v>772</v>
      </c>
      <c r="H2156" s="509" t="s">
        <v>773</v>
      </c>
      <c r="I2156" s="509" t="s">
        <v>774</v>
      </c>
      <c r="J2156" s="509" t="s">
        <v>394</v>
      </c>
      <c r="K2156" s="509" t="s">
        <v>395</v>
      </c>
      <c r="L2156" s="509" t="s">
        <v>396</v>
      </c>
    </row>
    <row r="2157" spans="2:12" ht="42" x14ac:dyDescent="0.3">
      <c r="B2157" s="363">
        <v>0</v>
      </c>
      <c r="C2157" s="364" t="s">
        <v>12</v>
      </c>
      <c r="D2157" s="364" t="s">
        <v>13</v>
      </c>
      <c r="E2157" s="363" t="s">
        <v>814</v>
      </c>
      <c r="F2157" s="363" t="s">
        <v>815</v>
      </c>
      <c r="G2157" s="363" t="s">
        <v>458</v>
      </c>
      <c r="H2157" s="363" t="s">
        <v>777</v>
      </c>
      <c r="I2157" s="363" t="s">
        <v>807</v>
      </c>
      <c r="J2157" s="363" t="s">
        <v>783</v>
      </c>
      <c r="K2157" s="363" t="s">
        <v>799</v>
      </c>
      <c r="L2157" s="512">
        <v>0</v>
      </c>
    </row>
    <row r="2158" spans="2:12" ht="63" x14ac:dyDescent="0.3">
      <c r="B2158" s="352">
        <v>326525</v>
      </c>
      <c r="C2158" s="350" t="str">
        <f>_xlfn.XLOOKUP(B2158,PLANEAMIENTO!A:A,PLANEAMIENTO!C:C)</f>
        <v xml:space="preserve">CILINDRO DE INCLINACION </v>
      </c>
      <c r="D2158" s="351" t="str">
        <f>_xlfn.XLOOKUP(B2158,PLANEAMIENTO!A:A,PLANEAMIENTO!D:D)</f>
        <v>980H</v>
      </c>
      <c r="E2158" s="352" t="s">
        <v>1157</v>
      </c>
      <c r="F2158" s="352" t="s">
        <v>817</v>
      </c>
      <c r="G2158" s="352" t="s">
        <v>435</v>
      </c>
      <c r="H2158" s="352" t="s">
        <v>777</v>
      </c>
      <c r="I2158" s="352" t="s">
        <v>786</v>
      </c>
      <c r="J2158" s="352" t="s">
        <v>1113</v>
      </c>
      <c r="K2158" s="352" t="s">
        <v>1147</v>
      </c>
      <c r="L2158" s="513">
        <v>0.75</v>
      </c>
    </row>
    <row r="2159" spans="2:12" ht="63" x14ac:dyDescent="0.3">
      <c r="B2159" s="352">
        <v>322325</v>
      </c>
      <c r="C2159" s="350" t="str">
        <f>_xlfn.XLOOKUP(B2159,PLANEAMIENTO!A:A,PLANEAMIENTO!C:C)</f>
        <v>CILINDRO DE LEVANTE DE BULLDOZER</v>
      </c>
      <c r="D2159" s="351" t="str">
        <f>_xlfn.XLOOKUP(B2159,PLANEAMIENTO!A:A,PLANEAMIENTO!D:D)</f>
        <v>D475</v>
      </c>
      <c r="E2159" s="352" t="s">
        <v>1158</v>
      </c>
      <c r="F2159" s="352" t="s">
        <v>817</v>
      </c>
      <c r="G2159" s="352" t="s">
        <v>406</v>
      </c>
      <c r="H2159" s="352" t="s">
        <v>777</v>
      </c>
      <c r="I2159" s="352" t="s">
        <v>827</v>
      </c>
      <c r="J2159" s="352" t="s">
        <v>1147</v>
      </c>
      <c r="K2159" s="352" t="s">
        <v>1147</v>
      </c>
      <c r="L2159" s="513">
        <v>0</v>
      </c>
    </row>
    <row r="2160" spans="2:12" ht="63" x14ac:dyDescent="0.3">
      <c r="B2160" s="352">
        <v>328025</v>
      </c>
      <c r="C2160" s="350" t="str">
        <f>_xlfn.XLOOKUP(B2160,PLANEAMIENTO!A:A,PLANEAMIENTO!C:C)</f>
        <v xml:space="preserve">CILINDRO DE LEVANTE </v>
      </c>
      <c r="D2160" s="351" t="str">
        <f>_xlfn.XLOOKUP(B2160,PLANEAMIENTO!A:A,PLANEAMIENTO!D:D)</f>
        <v>980H</v>
      </c>
      <c r="E2160" s="352" t="s">
        <v>1021</v>
      </c>
      <c r="F2160" s="352" t="s">
        <v>817</v>
      </c>
      <c r="G2160" s="352" t="s">
        <v>406</v>
      </c>
      <c r="H2160" s="352" t="s">
        <v>777</v>
      </c>
      <c r="I2160" s="352" t="s">
        <v>827</v>
      </c>
      <c r="J2160" s="352" t="s">
        <v>1147</v>
      </c>
      <c r="K2160" s="352" t="s">
        <v>1147</v>
      </c>
      <c r="L2160" s="513">
        <v>0</v>
      </c>
    </row>
    <row r="2161" spans="1:12" ht="63" x14ac:dyDescent="0.3">
      <c r="B2161" s="352">
        <v>328125</v>
      </c>
      <c r="C2161" s="350" t="str">
        <f>_xlfn.XLOOKUP(B2161,PLANEAMIENTO!A:A,PLANEAMIENTO!C:C)</f>
        <v xml:space="preserve">CILINDRO DE LEVANTE </v>
      </c>
      <c r="D2161" s="351" t="str">
        <f>_xlfn.XLOOKUP(B2161,PLANEAMIENTO!A:A,PLANEAMIENTO!D:D)</f>
        <v>980H</v>
      </c>
      <c r="E2161" s="352" t="s">
        <v>1021</v>
      </c>
      <c r="F2161" s="352" t="s">
        <v>817</v>
      </c>
      <c r="G2161" s="352" t="s">
        <v>406</v>
      </c>
      <c r="H2161" s="352" t="s">
        <v>777</v>
      </c>
      <c r="I2161" s="352" t="s">
        <v>827</v>
      </c>
      <c r="J2161" s="352" t="s">
        <v>1147</v>
      </c>
      <c r="K2161" s="352" t="s">
        <v>1127</v>
      </c>
      <c r="L2161" s="513">
        <v>0</v>
      </c>
    </row>
    <row r="2162" spans="1:12" ht="123" x14ac:dyDescent="0.4">
      <c r="B2162" s="509" t="s">
        <v>465</v>
      </c>
      <c r="C2162" s="366"/>
      <c r="D2162" s="335"/>
      <c r="E2162" s="509" t="s">
        <v>391</v>
      </c>
      <c r="F2162" s="509" t="s">
        <v>392</v>
      </c>
      <c r="G2162" s="509" t="s">
        <v>772</v>
      </c>
      <c r="H2162" s="509" t="s">
        <v>773</v>
      </c>
      <c r="I2162" s="509" t="s">
        <v>774</v>
      </c>
      <c r="J2162" s="509" t="s">
        <v>394</v>
      </c>
      <c r="K2162" s="509" t="s">
        <v>395</v>
      </c>
      <c r="L2162" s="509" t="s">
        <v>396</v>
      </c>
    </row>
    <row r="2163" spans="1:12" ht="63" x14ac:dyDescent="0.3">
      <c r="B2163" s="363">
        <v>0</v>
      </c>
      <c r="C2163" s="364" t="s">
        <v>12</v>
      </c>
      <c r="D2163" s="364" t="s">
        <v>13</v>
      </c>
      <c r="E2163" s="363" t="s">
        <v>45</v>
      </c>
      <c r="F2163" s="370"/>
      <c r="G2163" s="363" t="s">
        <v>891</v>
      </c>
      <c r="H2163" s="363" t="s">
        <v>777</v>
      </c>
      <c r="I2163" s="363" t="s">
        <v>892</v>
      </c>
      <c r="J2163" s="363" t="s">
        <v>783</v>
      </c>
      <c r="K2163" s="363" t="s">
        <v>874</v>
      </c>
      <c r="L2163" s="512">
        <v>0</v>
      </c>
    </row>
    <row r="2164" spans="1:12" ht="63" x14ac:dyDescent="0.3">
      <c r="B2164" s="352">
        <v>331525</v>
      </c>
      <c r="C2164" s="350" t="str">
        <f>_xlfn.XLOOKUP(B2164,PLANEAMIENTO!A:A,PLANEAMIENTO!C:C)</f>
        <v>CILINDRO DE LEVANTE DE BULLDOZER</v>
      </c>
      <c r="D2164" s="351" t="str">
        <f>_xlfn.XLOOKUP(B2164,PLANEAMIENTO!A:A,PLANEAMIENTO!D:D)</f>
        <v>844K</v>
      </c>
      <c r="E2164" s="352" t="s">
        <v>1159</v>
      </c>
      <c r="F2164" s="352" t="s">
        <v>1003</v>
      </c>
      <c r="G2164" s="352" t="s">
        <v>894</v>
      </c>
      <c r="H2164" s="352" t="s">
        <v>777</v>
      </c>
      <c r="I2164" s="352" t="s">
        <v>807</v>
      </c>
      <c r="J2164" s="352" t="s">
        <v>1147</v>
      </c>
      <c r="K2164" s="352" t="s">
        <v>1127</v>
      </c>
      <c r="L2164" s="513">
        <v>0</v>
      </c>
    </row>
    <row r="2165" spans="1:12" ht="63" x14ac:dyDescent="0.3">
      <c r="B2165" s="352">
        <v>321825</v>
      </c>
      <c r="C2165" s="350" t="str">
        <f>_xlfn.XLOOKUP(B2165,PLANEAMIENTO!A:A,PLANEAMIENTO!C:C)</f>
        <v>CILINDRO DE INCLINACION DE BULLDOZER</v>
      </c>
      <c r="D2165" s="351" t="str">
        <f>_xlfn.XLOOKUP(B2165,PLANEAMIENTO!A:A,PLANEAMIENTO!D:D)</f>
        <v>D475</v>
      </c>
      <c r="E2165" s="352" t="s">
        <v>731</v>
      </c>
      <c r="F2165" s="352" t="s">
        <v>462</v>
      </c>
      <c r="G2165" s="352" t="s">
        <v>894</v>
      </c>
      <c r="H2165" s="352" t="s">
        <v>777</v>
      </c>
      <c r="I2165" s="352" t="s">
        <v>807</v>
      </c>
      <c r="J2165" s="352" t="s">
        <v>1147</v>
      </c>
      <c r="K2165" s="352" t="s">
        <v>1127</v>
      </c>
      <c r="L2165" s="513">
        <v>0</v>
      </c>
    </row>
    <row r="2166" spans="1:12" ht="63" x14ac:dyDescent="0.3">
      <c r="B2166" s="352">
        <v>312325</v>
      </c>
      <c r="C2166" s="350" t="str">
        <f>_xlfn.XLOOKUP(B2166,PLANEAMIENTO!A:A,PLANEAMIENTO!C:C)</f>
        <v>CILINDRO DE LEVANTE</v>
      </c>
      <c r="D2166" s="351" t="str">
        <f>_xlfn.XLOOKUP(B2166,PLANEAMIENTO!A:A,PLANEAMIENTO!D:D)</f>
        <v>16M</v>
      </c>
      <c r="E2166" s="352" t="s">
        <v>731</v>
      </c>
      <c r="F2166" s="352" t="s">
        <v>462</v>
      </c>
      <c r="G2166" s="352" t="s">
        <v>894</v>
      </c>
      <c r="H2166" s="352" t="s">
        <v>777</v>
      </c>
      <c r="I2166" s="352" t="s">
        <v>807</v>
      </c>
      <c r="J2166" s="352" t="s">
        <v>415</v>
      </c>
      <c r="K2166" s="352" t="s">
        <v>418</v>
      </c>
      <c r="L2166" s="513">
        <v>0</v>
      </c>
    </row>
    <row r="2167" spans="1:12" ht="63" x14ac:dyDescent="0.3">
      <c r="B2167" s="352">
        <v>321725</v>
      </c>
      <c r="C2167" s="350" t="str">
        <f>_xlfn.XLOOKUP(B2167,PLANEAMIENTO!A:A,PLANEAMIENTO!C:C)</f>
        <v>CILINDRO DE BOOM</v>
      </c>
      <c r="D2167" s="351" t="str">
        <f>_xlfn.XLOOKUP(B2167,PLANEAMIENTO!A:A,PLANEAMIENTO!D:D)</f>
        <v>930DL</v>
      </c>
      <c r="E2167" s="352" t="s">
        <v>731</v>
      </c>
      <c r="F2167" s="352" t="s">
        <v>462</v>
      </c>
      <c r="G2167" s="352" t="s">
        <v>894</v>
      </c>
      <c r="H2167" s="352" t="s">
        <v>777</v>
      </c>
      <c r="I2167" s="352" t="s">
        <v>807</v>
      </c>
      <c r="J2167" s="352" t="s">
        <v>415</v>
      </c>
      <c r="K2167" s="352" t="s">
        <v>418</v>
      </c>
      <c r="L2167" s="513">
        <v>0</v>
      </c>
    </row>
    <row r="2168" spans="1:12" ht="63" x14ac:dyDescent="0.3">
      <c r="B2168" s="352">
        <v>325225</v>
      </c>
      <c r="C2168" s="350" t="str">
        <f>_xlfn.XLOOKUP(B2168,PLANEAMIENTO!A:A,PLANEAMIENTO!C:C)</f>
        <v>CILINDRO DE DIRECCION</v>
      </c>
      <c r="D2168" s="351" t="str">
        <f>_xlfn.XLOOKUP(B2168,PLANEAMIENTO!A:A,PLANEAMIENTO!D:D)</f>
        <v>930E-4SE</v>
      </c>
      <c r="E2168" s="352" t="s">
        <v>731</v>
      </c>
      <c r="F2168" s="352" t="s">
        <v>1003</v>
      </c>
      <c r="G2168" s="352" t="s">
        <v>894</v>
      </c>
      <c r="H2168" s="352" t="s">
        <v>777</v>
      </c>
      <c r="I2168" s="352" t="s">
        <v>807</v>
      </c>
      <c r="J2168" s="352" t="s">
        <v>415</v>
      </c>
      <c r="K2168" s="352" t="s">
        <v>418</v>
      </c>
      <c r="L2168" s="513">
        <v>0</v>
      </c>
    </row>
    <row r="2169" spans="1:12" ht="63" x14ac:dyDescent="0.3">
      <c r="B2169" s="352">
        <v>326825</v>
      </c>
      <c r="C2169" s="350" t="str">
        <f>_xlfn.XLOOKUP(B2169,PLANEAMIENTO!A:A,PLANEAMIENTO!C:C)</f>
        <v>CILINDRO DE DIRECCION</v>
      </c>
      <c r="D2169" s="351" t="str">
        <f>_xlfn.XLOOKUP(B2169,PLANEAMIENTO!A:A,PLANEAMIENTO!D:D)</f>
        <v xml:space="preserve"> 966H</v>
      </c>
      <c r="E2169" s="352" t="s">
        <v>731</v>
      </c>
      <c r="F2169" s="352" t="s">
        <v>1003</v>
      </c>
      <c r="G2169" s="352" t="s">
        <v>894</v>
      </c>
      <c r="H2169" s="352" t="s">
        <v>777</v>
      </c>
      <c r="I2169" s="352" t="s">
        <v>807</v>
      </c>
      <c r="J2169" s="352" t="s">
        <v>415</v>
      </c>
      <c r="K2169" s="352" t="s">
        <v>418</v>
      </c>
      <c r="L2169" s="513">
        <v>0</v>
      </c>
    </row>
    <row r="2174" spans="1:12" ht="39.6" x14ac:dyDescent="0.3">
      <c r="B2174" s="168" t="s">
        <v>465</v>
      </c>
      <c r="E2174" s="168" t="s">
        <v>391</v>
      </c>
      <c r="F2174" s="168" t="s">
        <v>392</v>
      </c>
      <c r="G2174" s="168" t="s">
        <v>772</v>
      </c>
      <c r="H2174" s="168" t="s">
        <v>773</v>
      </c>
      <c r="I2174" s="168" t="s">
        <v>774</v>
      </c>
      <c r="J2174" s="168" t="s">
        <v>394</v>
      </c>
      <c r="K2174" s="168" t="s">
        <v>395</v>
      </c>
      <c r="L2174" s="168" t="s">
        <v>396</v>
      </c>
    </row>
    <row r="2175" spans="1:12" ht="84" x14ac:dyDescent="0.4">
      <c r="A2175" s="538"/>
      <c r="B2175" s="544">
        <v>0</v>
      </c>
      <c r="C2175" s="364" t="s">
        <v>12</v>
      </c>
      <c r="D2175" s="364" t="s">
        <v>13</v>
      </c>
      <c r="E2175" s="363" t="s">
        <v>397</v>
      </c>
      <c r="F2175" s="363" t="s">
        <v>398</v>
      </c>
      <c r="G2175" s="363" t="s">
        <v>1160</v>
      </c>
      <c r="H2175" s="363" t="s">
        <v>776</v>
      </c>
      <c r="I2175" s="170" t="s">
        <v>777</v>
      </c>
      <c r="J2175" s="170" t="s">
        <v>783</v>
      </c>
      <c r="K2175" s="170" t="s">
        <v>783</v>
      </c>
      <c r="L2175" s="171">
        <v>0.97</v>
      </c>
    </row>
    <row r="2176" spans="1:12" ht="63" x14ac:dyDescent="0.4">
      <c r="A2176" s="538"/>
      <c r="B2176" s="545">
        <v>325725</v>
      </c>
      <c r="C2176" s="350" t="str">
        <f>_xlfn.XLOOKUP(B2176,PLANEAMIENTO!A:A,PLANEAMIENTO!C:C)</f>
        <v>CILINDRO DE BLADELIFT</v>
      </c>
      <c r="D2176" s="351" t="str">
        <f>_xlfn.XLOOKUP(B2176,PLANEAMIENTO!A:A,PLANEAMIENTO!D:D)</f>
        <v>24M</v>
      </c>
      <c r="E2176" s="352" t="s">
        <v>405</v>
      </c>
      <c r="F2176" s="352" t="s">
        <v>398</v>
      </c>
      <c r="G2176" s="352" t="s">
        <v>403</v>
      </c>
      <c r="H2176" s="352" t="s">
        <v>473</v>
      </c>
      <c r="I2176" s="173" t="s">
        <v>403</v>
      </c>
      <c r="J2176" s="173" t="s">
        <v>1127</v>
      </c>
      <c r="K2176" s="173" t="s">
        <v>1140</v>
      </c>
      <c r="L2176" s="174">
        <v>0.45</v>
      </c>
    </row>
    <row r="2177" spans="1:12" ht="63" x14ac:dyDescent="0.4">
      <c r="A2177" s="538"/>
      <c r="B2177" s="545">
        <v>324325</v>
      </c>
      <c r="C2177" s="350" t="str">
        <f>_xlfn.XLOOKUP(B2177,PLANEAMIENTO!A:A,PLANEAMIENTO!C:C)</f>
        <v>CILINDRO DE BLADELIFT</v>
      </c>
      <c r="D2177" s="351" t="str">
        <f>_xlfn.XLOOKUP(B2177,PLANEAMIENTO!A:A,PLANEAMIENTO!D:D)</f>
        <v>24M</v>
      </c>
      <c r="E2177" s="352" t="s">
        <v>405</v>
      </c>
      <c r="F2177" s="352" t="s">
        <v>398</v>
      </c>
      <c r="G2177" s="352" t="s">
        <v>435</v>
      </c>
      <c r="H2177" s="352" t="s">
        <v>777</v>
      </c>
      <c r="I2177" s="173" t="s">
        <v>786</v>
      </c>
      <c r="J2177" s="173" t="s">
        <v>1140</v>
      </c>
      <c r="K2177" s="173" t="s">
        <v>1140</v>
      </c>
      <c r="L2177" s="174">
        <v>0</v>
      </c>
    </row>
    <row r="2178" spans="1:12" ht="63" x14ac:dyDescent="0.4">
      <c r="A2178" s="538"/>
      <c r="B2178" s="545">
        <v>325425</v>
      </c>
      <c r="C2178" s="350" t="str">
        <f>_xlfn.XLOOKUP(B2178,PLANEAMIENTO!A:A,PLANEAMIENTO!C:C)</f>
        <v>CILINDRO DE INCLINACION DE BULLDOZER</v>
      </c>
      <c r="D2178" s="351" t="str">
        <f>_xlfn.XLOOKUP(B2178,PLANEAMIENTO!A:A,PLANEAMIENTO!D:D)</f>
        <v>844H</v>
      </c>
      <c r="E2178" s="352" t="s">
        <v>405</v>
      </c>
      <c r="F2178" s="352" t="s">
        <v>398</v>
      </c>
      <c r="G2178" s="352" t="s">
        <v>522</v>
      </c>
      <c r="H2178" s="352" t="s">
        <v>777</v>
      </c>
      <c r="I2178" s="173" t="s">
        <v>818</v>
      </c>
      <c r="J2178" s="173" t="s">
        <v>1140</v>
      </c>
      <c r="K2178" s="173" t="s">
        <v>1122</v>
      </c>
      <c r="L2178" s="174">
        <v>0</v>
      </c>
    </row>
    <row r="2179" spans="1:12" ht="123" x14ac:dyDescent="0.4">
      <c r="A2179" s="538"/>
      <c r="B2179" s="546" t="s">
        <v>465</v>
      </c>
      <c r="C2179" s="366"/>
      <c r="D2179" s="335"/>
      <c r="E2179" s="509" t="s">
        <v>391</v>
      </c>
      <c r="F2179" s="509" t="s">
        <v>392</v>
      </c>
      <c r="G2179" s="509" t="s">
        <v>772</v>
      </c>
      <c r="H2179" s="509" t="s">
        <v>773</v>
      </c>
      <c r="I2179" s="168" t="s">
        <v>774</v>
      </c>
      <c r="J2179" s="168" t="s">
        <v>394</v>
      </c>
      <c r="K2179" s="168" t="s">
        <v>395</v>
      </c>
      <c r="L2179" s="168" t="s">
        <v>396</v>
      </c>
    </row>
    <row r="2180" spans="1:12" ht="84" x14ac:dyDescent="0.4">
      <c r="A2180" s="538"/>
      <c r="B2180" s="544">
        <v>0</v>
      </c>
      <c r="C2180" s="364" t="s">
        <v>12</v>
      </c>
      <c r="D2180" s="364" t="s">
        <v>13</v>
      </c>
      <c r="E2180" s="363" t="s">
        <v>412</v>
      </c>
      <c r="F2180" s="363" t="s">
        <v>413</v>
      </c>
      <c r="G2180" s="363" t="s">
        <v>1161</v>
      </c>
      <c r="H2180" s="363" t="s">
        <v>777</v>
      </c>
      <c r="I2180" s="170" t="s">
        <v>777</v>
      </c>
      <c r="J2180" s="170" t="s">
        <v>415</v>
      </c>
      <c r="K2180" s="170" t="s">
        <v>1122</v>
      </c>
      <c r="L2180" s="171">
        <v>0.45</v>
      </c>
    </row>
    <row r="2181" spans="1:12" ht="63" x14ac:dyDescent="0.4">
      <c r="A2181" s="538"/>
      <c r="B2181" s="545">
        <v>321525</v>
      </c>
      <c r="C2181" s="350" t="str">
        <f>_xlfn.XLOOKUP(B2181,PLANEAMIENTO!A:A,PLANEAMIENTO!C:C)</f>
        <v>CILINDRO DE LEVANTE DE TOLVA</v>
      </c>
      <c r="D2181" s="351" t="str">
        <f>_xlfn.XLOOKUP(B2181,PLANEAMIENTO!A:A,PLANEAMIENTO!D:D)</f>
        <v>930E-4SE</v>
      </c>
      <c r="E2181" s="352" t="s">
        <v>477</v>
      </c>
      <c r="F2181" s="352" t="s">
        <v>750</v>
      </c>
      <c r="G2181" s="352" t="s">
        <v>435</v>
      </c>
      <c r="H2181" s="352" t="s">
        <v>777</v>
      </c>
      <c r="I2181" s="173" t="s">
        <v>786</v>
      </c>
      <c r="J2181" s="173" t="s">
        <v>1140</v>
      </c>
      <c r="K2181" s="173" t="s">
        <v>1140</v>
      </c>
      <c r="L2181" s="174">
        <v>0</v>
      </c>
    </row>
    <row r="2182" spans="1:12" ht="63" x14ac:dyDescent="0.4">
      <c r="A2182" s="538"/>
      <c r="B2182" s="545">
        <v>321825</v>
      </c>
      <c r="C2182" s="350" t="str">
        <f>_xlfn.XLOOKUP(B2182,PLANEAMIENTO!A:A,PLANEAMIENTO!C:C)</f>
        <v>CILINDRO DE INCLINACION DE BULLDOZER</v>
      </c>
      <c r="D2182" s="351" t="str">
        <f>_xlfn.XLOOKUP(B2182,PLANEAMIENTO!A:A,PLANEAMIENTO!D:D)</f>
        <v>D475</v>
      </c>
      <c r="E2182" s="352" t="s">
        <v>405</v>
      </c>
      <c r="F2182" s="352" t="s">
        <v>750</v>
      </c>
      <c r="G2182" s="352" t="s">
        <v>479</v>
      </c>
      <c r="H2182" s="352" t="s">
        <v>777</v>
      </c>
      <c r="I2182" s="173" t="s">
        <v>804</v>
      </c>
      <c r="J2182" s="173" t="s">
        <v>1140</v>
      </c>
      <c r="K2182" s="173" t="s">
        <v>1140</v>
      </c>
      <c r="L2182" s="174">
        <v>0</v>
      </c>
    </row>
    <row r="2183" spans="1:12" ht="63" x14ac:dyDescent="0.4">
      <c r="A2183" s="538"/>
      <c r="B2183" s="545">
        <v>330525</v>
      </c>
      <c r="C2183" s="350" t="str">
        <f>_xlfn.XLOOKUP(B2183,PLANEAMIENTO!A:A,PLANEAMIENTO!C:C)</f>
        <v>CILINDRO DE DIRECCION</v>
      </c>
      <c r="D2183" s="351" t="str">
        <f>_xlfn.XLOOKUP(B2183,PLANEAMIENTO!A:A,PLANEAMIENTO!D:D)</f>
        <v>994K</v>
      </c>
      <c r="E2183" s="352" t="s">
        <v>477</v>
      </c>
      <c r="F2183" s="352" t="s">
        <v>750</v>
      </c>
      <c r="G2183" s="352" t="s">
        <v>435</v>
      </c>
      <c r="H2183" s="352" t="s">
        <v>777</v>
      </c>
      <c r="I2183" s="173" t="s">
        <v>786</v>
      </c>
      <c r="J2183" s="173" t="s">
        <v>1140</v>
      </c>
      <c r="K2183" s="173" t="s">
        <v>1122</v>
      </c>
      <c r="L2183" s="174">
        <v>0</v>
      </c>
    </row>
    <row r="2184" spans="1:12" ht="123" x14ac:dyDescent="0.4">
      <c r="A2184" s="538"/>
      <c r="B2184" s="546" t="s">
        <v>465</v>
      </c>
      <c r="C2184" s="366"/>
      <c r="D2184" s="335"/>
      <c r="E2184" s="509" t="s">
        <v>391</v>
      </c>
      <c r="F2184" s="509" t="s">
        <v>392</v>
      </c>
      <c r="G2184" s="509" t="s">
        <v>772</v>
      </c>
      <c r="H2184" s="509" t="s">
        <v>773</v>
      </c>
      <c r="I2184" s="168" t="s">
        <v>774</v>
      </c>
      <c r="J2184" s="168" t="s">
        <v>394</v>
      </c>
      <c r="K2184" s="168" t="s">
        <v>395</v>
      </c>
      <c r="L2184" s="168" t="s">
        <v>396</v>
      </c>
    </row>
    <row r="2185" spans="1:12" ht="84" x14ac:dyDescent="0.4">
      <c r="A2185" s="538"/>
      <c r="B2185" s="544">
        <v>0</v>
      </c>
      <c r="C2185" s="364" t="s">
        <v>12</v>
      </c>
      <c r="D2185" s="364" t="s">
        <v>13</v>
      </c>
      <c r="E2185" s="363" t="s">
        <v>422</v>
      </c>
      <c r="F2185" s="363" t="s">
        <v>423</v>
      </c>
      <c r="G2185" s="363" t="s">
        <v>1162</v>
      </c>
      <c r="H2185" s="363" t="s">
        <v>777</v>
      </c>
      <c r="I2185" s="170" t="s">
        <v>777</v>
      </c>
      <c r="J2185" s="170" t="s">
        <v>415</v>
      </c>
      <c r="K2185" s="170" t="s">
        <v>1140</v>
      </c>
      <c r="L2185" s="171">
        <v>0.46</v>
      </c>
    </row>
    <row r="2186" spans="1:12" ht="63" x14ac:dyDescent="0.4">
      <c r="A2186" s="538"/>
      <c r="B2186" s="545">
        <v>322925</v>
      </c>
      <c r="C2186" s="350" t="str">
        <f>_xlfn.XLOOKUP(B2186,PLANEAMIENTO!A:A,PLANEAMIENTO!C:C)</f>
        <v>CILINDRO DE INCLINACION DE BULLDOZER</v>
      </c>
      <c r="D2186" s="351" t="str">
        <f>_xlfn.XLOOKUP(B2186,PLANEAMIENTO!A:A,PLANEAMIENTO!D:D)</f>
        <v>844H</v>
      </c>
      <c r="E2186" s="352" t="s">
        <v>477</v>
      </c>
      <c r="F2186" s="352" t="s">
        <v>423</v>
      </c>
      <c r="G2186" s="352" t="s">
        <v>468</v>
      </c>
      <c r="H2186" s="352" t="s">
        <v>777</v>
      </c>
      <c r="I2186" s="173" t="s">
        <v>883</v>
      </c>
      <c r="J2186" s="173" t="s">
        <v>1127</v>
      </c>
      <c r="K2186" s="173" t="s">
        <v>1140</v>
      </c>
      <c r="L2186" s="174">
        <v>0</v>
      </c>
    </row>
    <row r="2187" spans="1:12" ht="63" x14ac:dyDescent="0.4">
      <c r="A2187" s="538"/>
      <c r="B2187" s="545">
        <v>323025</v>
      </c>
      <c r="C2187" s="350" t="str">
        <f>_xlfn.XLOOKUP(B2187,PLANEAMIENTO!A:A,PLANEAMIENTO!C:C)</f>
        <v>CILINDRO DE WHEEL LEAN</v>
      </c>
      <c r="D2187" s="351" t="str">
        <f>_xlfn.XLOOKUP(B2187,PLANEAMIENTO!A:A,PLANEAMIENTO!D:D)</f>
        <v>24M</v>
      </c>
      <c r="E2187" s="352" t="s">
        <v>477</v>
      </c>
      <c r="F2187" s="352" t="s">
        <v>423</v>
      </c>
      <c r="G2187" s="352" t="s">
        <v>468</v>
      </c>
      <c r="H2187" s="352" t="s">
        <v>777</v>
      </c>
      <c r="I2187" s="173" t="s">
        <v>883</v>
      </c>
      <c r="J2187" s="173" t="s">
        <v>1140</v>
      </c>
      <c r="K2187" s="173" t="s">
        <v>1140</v>
      </c>
      <c r="L2187" s="174">
        <v>0</v>
      </c>
    </row>
    <row r="2188" spans="1:12" ht="123" x14ac:dyDescent="0.4">
      <c r="A2188" s="538"/>
      <c r="B2188" s="546" t="s">
        <v>465</v>
      </c>
      <c r="C2188" s="366"/>
      <c r="D2188" s="335"/>
      <c r="E2188" s="509" t="s">
        <v>391</v>
      </c>
      <c r="F2188" s="509" t="s">
        <v>392</v>
      </c>
      <c r="G2188" s="509" t="s">
        <v>772</v>
      </c>
      <c r="H2188" s="509" t="s">
        <v>773</v>
      </c>
      <c r="I2188" s="168" t="s">
        <v>774</v>
      </c>
      <c r="J2188" s="168" t="s">
        <v>394</v>
      </c>
      <c r="K2188" s="168" t="s">
        <v>395</v>
      </c>
      <c r="L2188" s="168" t="s">
        <v>396</v>
      </c>
    </row>
    <row r="2189" spans="1:12" ht="84" x14ac:dyDescent="0.4">
      <c r="A2189" s="538"/>
      <c r="B2189" s="544">
        <v>0</v>
      </c>
      <c r="C2189" s="364" t="s">
        <v>12</v>
      </c>
      <c r="D2189" s="364" t="s">
        <v>13</v>
      </c>
      <c r="E2189" s="363" t="s">
        <v>485</v>
      </c>
      <c r="F2189" s="363" t="s">
        <v>486</v>
      </c>
      <c r="G2189" s="363" t="s">
        <v>1163</v>
      </c>
      <c r="H2189" s="363" t="s">
        <v>777</v>
      </c>
      <c r="I2189" s="170" t="s">
        <v>777</v>
      </c>
      <c r="J2189" s="170" t="s">
        <v>629</v>
      </c>
      <c r="K2189" s="170" t="s">
        <v>1122</v>
      </c>
      <c r="L2189" s="171">
        <v>0.31</v>
      </c>
    </row>
    <row r="2190" spans="1:12" ht="63" x14ac:dyDescent="0.4">
      <c r="A2190" s="538"/>
      <c r="B2190" s="545">
        <v>326625</v>
      </c>
      <c r="C2190" s="350" t="str">
        <f>_xlfn.XLOOKUP(B2190,PLANEAMIENTO!A:A,PLANEAMIENTO!C:C)</f>
        <v xml:space="preserve">CILINDRO DE INCLINACION </v>
      </c>
      <c r="D2190" s="351" t="str">
        <f>_xlfn.XLOOKUP(B2190,PLANEAMIENTO!A:A,PLANEAMIENTO!D:D)</f>
        <v>980H</v>
      </c>
      <c r="E2190" s="352" t="s">
        <v>488</v>
      </c>
      <c r="F2190" s="352" t="s">
        <v>486</v>
      </c>
      <c r="G2190" s="352" t="s">
        <v>426</v>
      </c>
      <c r="H2190" s="352" t="s">
        <v>777</v>
      </c>
      <c r="I2190" s="173" t="s">
        <v>796</v>
      </c>
      <c r="J2190" s="173" t="s">
        <v>1127</v>
      </c>
      <c r="K2190" s="173" t="s">
        <v>1140</v>
      </c>
      <c r="L2190" s="174">
        <v>0.6</v>
      </c>
    </row>
    <row r="2191" spans="1:12" ht="63" x14ac:dyDescent="0.4">
      <c r="A2191" s="538"/>
      <c r="B2191" s="545">
        <v>326525</v>
      </c>
      <c r="C2191" s="350" t="str">
        <f>_xlfn.XLOOKUP(B2191,PLANEAMIENTO!A:A,PLANEAMIENTO!C:C)</f>
        <v xml:space="preserve">CILINDRO DE INCLINACION </v>
      </c>
      <c r="D2191" s="351" t="str">
        <f>_xlfn.XLOOKUP(B2191,PLANEAMIENTO!A:A,PLANEAMIENTO!D:D)</f>
        <v>980H</v>
      </c>
      <c r="E2191" s="352" t="s">
        <v>488</v>
      </c>
      <c r="F2191" s="352" t="s">
        <v>486</v>
      </c>
      <c r="G2191" s="352" t="s">
        <v>426</v>
      </c>
      <c r="H2191" s="352" t="s">
        <v>777</v>
      </c>
      <c r="I2191" s="173" t="s">
        <v>796</v>
      </c>
      <c r="J2191" s="173" t="s">
        <v>1140</v>
      </c>
      <c r="K2191" s="173" t="s">
        <v>1140</v>
      </c>
      <c r="L2191" s="174">
        <v>0</v>
      </c>
    </row>
    <row r="2192" spans="1:12" ht="63" x14ac:dyDescent="0.4">
      <c r="A2192" s="538"/>
      <c r="B2192" s="545">
        <v>322325</v>
      </c>
      <c r="C2192" s="350" t="str">
        <f>_xlfn.XLOOKUP(B2192,PLANEAMIENTO!A:A,PLANEAMIENTO!C:C)</f>
        <v>CILINDRO DE LEVANTE DE BULLDOZER</v>
      </c>
      <c r="D2192" s="351" t="str">
        <f>_xlfn.XLOOKUP(B2192,PLANEAMIENTO!A:A,PLANEAMIENTO!D:D)</f>
        <v>D475</v>
      </c>
      <c r="E2192" s="352" t="s">
        <v>1117</v>
      </c>
      <c r="F2192" s="352" t="s">
        <v>486</v>
      </c>
      <c r="G2192" s="352" t="s">
        <v>406</v>
      </c>
      <c r="H2192" s="352" t="s">
        <v>777</v>
      </c>
      <c r="I2192" s="173" t="s">
        <v>827</v>
      </c>
      <c r="J2192" s="173" t="s">
        <v>1140</v>
      </c>
      <c r="K2192" s="173" t="s">
        <v>1140</v>
      </c>
      <c r="L2192" s="174">
        <v>0</v>
      </c>
    </row>
    <row r="2193" spans="1:12" ht="123" x14ac:dyDescent="0.4">
      <c r="A2193" s="538"/>
      <c r="B2193" s="546" t="s">
        <v>465</v>
      </c>
      <c r="C2193" s="366"/>
      <c r="D2193" s="335"/>
      <c r="E2193" s="509" t="s">
        <v>391</v>
      </c>
      <c r="F2193" s="509" t="s">
        <v>392</v>
      </c>
      <c r="G2193" s="509" t="s">
        <v>772</v>
      </c>
      <c r="H2193" s="509" t="s">
        <v>773</v>
      </c>
      <c r="I2193" s="168" t="s">
        <v>774</v>
      </c>
      <c r="J2193" s="168" t="s">
        <v>394</v>
      </c>
      <c r="K2193" s="168" t="s">
        <v>395</v>
      </c>
      <c r="L2193" s="168" t="s">
        <v>396</v>
      </c>
    </row>
    <row r="2194" spans="1:12" ht="84" x14ac:dyDescent="0.4">
      <c r="A2194" s="538"/>
      <c r="B2194" s="544">
        <v>0</v>
      </c>
      <c r="C2194" s="364" t="s">
        <v>12</v>
      </c>
      <c r="D2194" s="364" t="s">
        <v>13</v>
      </c>
      <c r="E2194" s="363" t="s">
        <v>860</v>
      </c>
      <c r="F2194" s="363" t="s">
        <v>413</v>
      </c>
      <c r="G2194" s="363" t="s">
        <v>1164</v>
      </c>
      <c r="H2194" s="363" t="s">
        <v>777</v>
      </c>
      <c r="I2194" s="170" t="s">
        <v>801</v>
      </c>
      <c r="J2194" s="170" t="s">
        <v>415</v>
      </c>
      <c r="K2194" s="170" t="s">
        <v>1122</v>
      </c>
      <c r="L2194" s="171">
        <v>0.56999999999999995</v>
      </c>
    </row>
    <row r="2195" spans="1:12" ht="63" x14ac:dyDescent="0.4">
      <c r="A2195" s="538"/>
      <c r="B2195" s="545">
        <v>326825</v>
      </c>
      <c r="C2195" s="350" t="str">
        <f>_xlfn.XLOOKUP(B2195,PLANEAMIENTO!A:A,PLANEAMIENTO!C:C)</f>
        <v>CILINDRO DE DIRECCION</v>
      </c>
      <c r="D2195" s="351" t="str">
        <f>_xlfn.XLOOKUP(B2195,PLANEAMIENTO!A:A,PLANEAMIENTO!D:D)</f>
        <v xml:space="preserve"> 966H</v>
      </c>
      <c r="E2195" s="352" t="s">
        <v>1099</v>
      </c>
      <c r="F2195" s="352" t="s">
        <v>413</v>
      </c>
      <c r="G2195" s="352" t="s">
        <v>406</v>
      </c>
      <c r="H2195" s="352" t="s">
        <v>777</v>
      </c>
      <c r="I2195" s="173" t="s">
        <v>827</v>
      </c>
      <c r="J2195" s="173" t="s">
        <v>1140</v>
      </c>
      <c r="K2195" s="173" t="s">
        <v>1140</v>
      </c>
      <c r="L2195" s="174">
        <v>0</v>
      </c>
    </row>
    <row r="2196" spans="1:12" ht="63" x14ac:dyDescent="0.4">
      <c r="A2196" s="538"/>
      <c r="B2196" s="545">
        <v>325425</v>
      </c>
      <c r="C2196" s="350" t="str">
        <f>_xlfn.XLOOKUP(B2196,PLANEAMIENTO!A:A,PLANEAMIENTO!C:C)</f>
        <v>CILINDRO DE INCLINACION DE BULLDOZER</v>
      </c>
      <c r="D2196" s="351" t="str">
        <f>_xlfn.XLOOKUP(B2196,PLANEAMIENTO!A:A,PLANEAMIENTO!D:D)</f>
        <v>844H</v>
      </c>
      <c r="E2196" s="352" t="s">
        <v>1099</v>
      </c>
      <c r="F2196" s="352" t="s">
        <v>413</v>
      </c>
      <c r="G2196" s="352" t="s">
        <v>406</v>
      </c>
      <c r="H2196" s="352" t="s">
        <v>777</v>
      </c>
      <c r="I2196" s="173" t="s">
        <v>827</v>
      </c>
      <c r="J2196" s="173" t="s">
        <v>1140</v>
      </c>
      <c r="K2196" s="173" t="s">
        <v>1122</v>
      </c>
      <c r="L2196" s="174">
        <v>0</v>
      </c>
    </row>
    <row r="2197" spans="1:12" ht="123" x14ac:dyDescent="0.4">
      <c r="A2197" s="538"/>
      <c r="B2197" s="546" t="s">
        <v>465</v>
      </c>
      <c r="C2197" s="366"/>
      <c r="D2197" s="335"/>
      <c r="E2197" s="509" t="s">
        <v>391</v>
      </c>
      <c r="F2197" s="509" t="s">
        <v>392</v>
      </c>
      <c r="G2197" s="509" t="s">
        <v>772</v>
      </c>
      <c r="H2197" s="509" t="s">
        <v>773</v>
      </c>
      <c r="I2197" s="168" t="s">
        <v>774</v>
      </c>
      <c r="J2197" s="168" t="s">
        <v>394</v>
      </c>
      <c r="K2197" s="168" t="s">
        <v>395</v>
      </c>
      <c r="L2197" s="168" t="s">
        <v>396</v>
      </c>
    </row>
    <row r="2198" spans="1:12" ht="84" x14ac:dyDescent="0.4">
      <c r="A2198" s="538"/>
      <c r="B2198" s="544">
        <v>0</v>
      </c>
      <c r="C2198" s="364" t="s">
        <v>12</v>
      </c>
      <c r="D2198" s="364" t="s">
        <v>13</v>
      </c>
      <c r="E2198" s="363" t="s">
        <v>428</v>
      </c>
      <c r="F2198" s="363" t="s">
        <v>432</v>
      </c>
      <c r="G2198" s="363" t="s">
        <v>1165</v>
      </c>
      <c r="H2198" s="363" t="s">
        <v>777</v>
      </c>
      <c r="I2198" s="170" t="s">
        <v>777</v>
      </c>
      <c r="J2198" s="170" t="s">
        <v>415</v>
      </c>
      <c r="K2198" s="170" t="s">
        <v>1166</v>
      </c>
      <c r="L2198" s="171">
        <v>0.37</v>
      </c>
    </row>
    <row r="2199" spans="1:12" ht="63" x14ac:dyDescent="0.4">
      <c r="A2199" s="538"/>
      <c r="B2199" s="545">
        <v>325425</v>
      </c>
      <c r="C2199" s="350" t="str">
        <f>_xlfn.XLOOKUP(B2199,PLANEAMIENTO!A:A,PLANEAMIENTO!C:C)</f>
        <v>CILINDRO DE INCLINACION DE BULLDOZER</v>
      </c>
      <c r="D2199" s="351" t="str">
        <f>_xlfn.XLOOKUP(B2199,PLANEAMIENTO!A:A,PLANEAMIENTO!D:D)</f>
        <v>844H</v>
      </c>
      <c r="E2199" s="352" t="s">
        <v>431</v>
      </c>
      <c r="F2199" s="352" t="s">
        <v>432</v>
      </c>
      <c r="G2199" s="352" t="s">
        <v>473</v>
      </c>
      <c r="H2199" s="352" t="s">
        <v>777</v>
      </c>
      <c r="I2199" s="173" t="s">
        <v>813</v>
      </c>
      <c r="J2199" s="173" t="s">
        <v>1127</v>
      </c>
      <c r="K2199" s="173" t="s">
        <v>1140</v>
      </c>
      <c r="L2199" s="174">
        <v>0.8</v>
      </c>
    </row>
    <row r="2200" spans="1:12" ht="63" x14ac:dyDescent="0.4">
      <c r="A2200" s="538"/>
      <c r="B2200" s="545">
        <v>325825</v>
      </c>
      <c r="C2200" s="350" t="str">
        <f>_xlfn.XLOOKUP(B2200,PLANEAMIENTO!A:A,PLANEAMIENTO!C:C)</f>
        <v>CILINDRO DE ARTICULACION</v>
      </c>
      <c r="D2200" s="351">
        <f>_xlfn.XLOOKUP(B2200,PLANEAMIENTO!A:A,PLANEAMIENTO!D:D)</f>
        <v>24</v>
      </c>
      <c r="E2200" s="352" t="s">
        <v>431</v>
      </c>
      <c r="F2200" s="352" t="s">
        <v>432</v>
      </c>
      <c r="G2200" s="352" t="s">
        <v>471</v>
      </c>
      <c r="H2200" s="352" t="s">
        <v>777</v>
      </c>
      <c r="I2200" s="173" t="s">
        <v>831</v>
      </c>
      <c r="J2200" s="173" t="s">
        <v>1140</v>
      </c>
      <c r="K2200" s="173" t="s">
        <v>1140</v>
      </c>
      <c r="L2200" s="174">
        <v>0</v>
      </c>
    </row>
    <row r="2201" spans="1:12" ht="123" x14ac:dyDescent="0.4">
      <c r="A2201" s="538"/>
      <c r="B2201" s="546" t="s">
        <v>465</v>
      </c>
      <c r="C2201" s="366"/>
      <c r="D2201" s="335"/>
      <c r="E2201" s="509" t="s">
        <v>391</v>
      </c>
      <c r="F2201" s="509" t="s">
        <v>392</v>
      </c>
      <c r="G2201" s="509" t="s">
        <v>772</v>
      </c>
      <c r="H2201" s="509" t="s">
        <v>773</v>
      </c>
      <c r="I2201" s="168" t="s">
        <v>774</v>
      </c>
      <c r="J2201" s="168" t="s">
        <v>394</v>
      </c>
      <c r="K2201" s="168" t="s">
        <v>395</v>
      </c>
      <c r="L2201" s="168" t="s">
        <v>396</v>
      </c>
    </row>
    <row r="2202" spans="1:12" ht="42" x14ac:dyDescent="0.4">
      <c r="A2202" s="538"/>
      <c r="B2202" s="544">
        <v>0</v>
      </c>
      <c r="C2202" s="364" t="s">
        <v>12</v>
      </c>
      <c r="D2202" s="364" t="s">
        <v>13</v>
      </c>
      <c r="E2202" s="363" t="s">
        <v>814</v>
      </c>
      <c r="F2202" s="363" t="s">
        <v>815</v>
      </c>
      <c r="G2202" s="363" t="s">
        <v>458</v>
      </c>
      <c r="H2202" s="363" t="s">
        <v>777</v>
      </c>
      <c r="I2202" s="170" t="s">
        <v>807</v>
      </c>
      <c r="J2202" s="170" t="s">
        <v>783</v>
      </c>
      <c r="K2202" s="170" t="s">
        <v>799</v>
      </c>
      <c r="L2202" s="171">
        <v>0</v>
      </c>
    </row>
    <row r="2203" spans="1:12" ht="63" x14ac:dyDescent="0.4">
      <c r="A2203" s="538"/>
      <c r="B2203" s="545">
        <v>328025</v>
      </c>
      <c r="C2203" s="350" t="str">
        <f>_xlfn.XLOOKUP(B2203,PLANEAMIENTO!A:A,PLANEAMIENTO!C:C)</f>
        <v xml:space="preserve">CILINDRO DE LEVANTE </v>
      </c>
      <c r="D2203" s="351" t="str">
        <f>_xlfn.XLOOKUP(B2203,PLANEAMIENTO!A:A,PLANEAMIENTO!D:D)</f>
        <v>980H</v>
      </c>
      <c r="E2203" s="352" t="s">
        <v>1021</v>
      </c>
      <c r="F2203" s="352" t="s">
        <v>817</v>
      </c>
      <c r="G2203" s="352" t="s">
        <v>406</v>
      </c>
      <c r="H2203" s="352" t="s">
        <v>777</v>
      </c>
      <c r="I2203" s="173" t="s">
        <v>827</v>
      </c>
      <c r="J2203" s="173" t="s">
        <v>1127</v>
      </c>
      <c r="K2203" s="173" t="s">
        <v>1140</v>
      </c>
      <c r="L2203" s="174">
        <v>0</v>
      </c>
    </row>
    <row r="2204" spans="1:12" ht="63" x14ac:dyDescent="0.4">
      <c r="A2204" s="538"/>
      <c r="B2204" s="545">
        <v>328125</v>
      </c>
      <c r="C2204" s="350" t="str">
        <f>_xlfn.XLOOKUP(B2204,PLANEAMIENTO!A:A,PLANEAMIENTO!C:C)</f>
        <v xml:space="preserve">CILINDRO DE LEVANTE </v>
      </c>
      <c r="D2204" s="351" t="str">
        <f>_xlfn.XLOOKUP(B2204,PLANEAMIENTO!A:A,PLANEAMIENTO!D:D)</f>
        <v>980H</v>
      </c>
      <c r="E2204" s="352" t="s">
        <v>1021</v>
      </c>
      <c r="F2204" s="352" t="s">
        <v>817</v>
      </c>
      <c r="G2204" s="352" t="s">
        <v>406</v>
      </c>
      <c r="H2204" s="352" t="s">
        <v>777</v>
      </c>
      <c r="I2204" s="173" t="s">
        <v>827</v>
      </c>
      <c r="J2204" s="173" t="s">
        <v>1140</v>
      </c>
      <c r="K2204" s="173" t="s">
        <v>1140</v>
      </c>
      <c r="L2204" s="174">
        <v>0</v>
      </c>
    </row>
    <row r="2205" spans="1:12" ht="63" x14ac:dyDescent="0.4">
      <c r="A2205" s="538"/>
      <c r="B2205" s="545">
        <v>328025</v>
      </c>
      <c r="C2205" s="350" t="str">
        <f>_xlfn.XLOOKUP(B2205,PLANEAMIENTO!A:A,PLANEAMIENTO!C:C)</f>
        <v xml:space="preserve">CILINDRO DE LEVANTE </v>
      </c>
      <c r="D2205" s="351" t="str">
        <f>_xlfn.XLOOKUP(B2205,PLANEAMIENTO!A:A,PLANEAMIENTO!D:D)</f>
        <v>980H</v>
      </c>
      <c r="E2205" s="352" t="s">
        <v>907</v>
      </c>
      <c r="F2205" s="352" t="s">
        <v>817</v>
      </c>
      <c r="G2205" s="352" t="s">
        <v>522</v>
      </c>
      <c r="H2205" s="352" t="s">
        <v>777</v>
      </c>
      <c r="I2205" s="173" t="s">
        <v>818</v>
      </c>
      <c r="J2205" s="173" t="s">
        <v>1140</v>
      </c>
      <c r="K2205" s="173" t="s">
        <v>1140</v>
      </c>
      <c r="L2205" s="174">
        <v>0</v>
      </c>
    </row>
    <row r="2206" spans="1:12" ht="123" x14ac:dyDescent="0.4">
      <c r="A2206" s="538"/>
      <c r="B2206" s="546" t="s">
        <v>465</v>
      </c>
      <c r="C2206" s="366"/>
      <c r="D2206" s="335"/>
      <c r="E2206" s="509" t="s">
        <v>391</v>
      </c>
      <c r="F2206" s="509" t="s">
        <v>392</v>
      </c>
      <c r="G2206" s="509" t="s">
        <v>772</v>
      </c>
      <c r="H2206" s="509" t="s">
        <v>773</v>
      </c>
      <c r="I2206" s="168" t="s">
        <v>774</v>
      </c>
      <c r="J2206" s="168" t="s">
        <v>394</v>
      </c>
      <c r="K2206" s="168" t="s">
        <v>395</v>
      </c>
    </row>
    <row r="2207" spans="1:12" ht="84" x14ac:dyDescent="0.4">
      <c r="A2207" s="538"/>
      <c r="B2207" s="544">
        <v>0</v>
      </c>
      <c r="C2207" s="364" t="s">
        <v>12</v>
      </c>
      <c r="D2207" s="364" t="s">
        <v>13</v>
      </c>
      <c r="E2207" s="363" t="s">
        <v>451</v>
      </c>
      <c r="F2207" s="363" t="s">
        <v>452</v>
      </c>
      <c r="G2207" s="547" t="s">
        <v>1086</v>
      </c>
      <c r="H2207" s="547" t="s">
        <v>777</v>
      </c>
      <c r="I2207" s="542" t="s">
        <v>777</v>
      </c>
      <c r="J2207" s="170" t="s">
        <v>415</v>
      </c>
      <c r="K2207" s="170" t="s">
        <v>961</v>
      </c>
    </row>
    <row r="2208" spans="1:12" ht="63" x14ac:dyDescent="0.4">
      <c r="A2208" s="538"/>
      <c r="B2208" s="545">
        <v>322325</v>
      </c>
      <c r="C2208" s="350" t="str">
        <f>_xlfn.XLOOKUP(B2208,PLANEAMIENTO!A:A,PLANEAMIENTO!C:C)</f>
        <v>CILINDRO DE LEVANTE DE BULLDOZER</v>
      </c>
      <c r="D2208" s="351" t="str">
        <f>_xlfn.XLOOKUP(B2208,PLANEAMIENTO!A:A,PLANEAMIENTO!D:D)</f>
        <v>D475</v>
      </c>
      <c r="E2208" s="352" t="s">
        <v>1087</v>
      </c>
      <c r="F2208" s="352" t="s">
        <v>452</v>
      </c>
      <c r="G2208" s="352" t="s">
        <v>479</v>
      </c>
      <c r="H2208" s="352" t="s">
        <v>777</v>
      </c>
      <c r="I2208" s="173" t="s">
        <v>804</v>
      </c>
      <c r="J2208" s="173" t="s">
        <v>1140</v>
      </c>
      <c r="K2208" s="173" t="s">
        <v>1140</v>
      </c>
    </row>
    <row r="2209" spans="1:12" ht="63" x14ac:dyDescent="0.4">
      <c r="A2209" s="538"/>
      <c r="B2209" s="545">
        <v>325725</v>
      </c>
      <c r="C2209" s="350" t="str">
        <f>_xlfn.XLOOKUP(B2209,PLANEAMIENTO!A:A,PLANEAMIENTO!C:C)</f>
        <v>CILINDRO DE BLADELIFT</v>
      </c>
      <c r="D2209" s="351" t="str">
        <f>_xlfn.XLOOKUP(B2209,PLANEAMIENTO!A:A,PLANEAMIENTO!D:D)</f>
        <v>24M</v>
      </c>
      <c r="E2209" s="352" t="s">
        <v>1087</v>
      </c>
      <c r="F2209" s="352" t="s">
        <v>452</v>
      </c>
      <c r="G2209" s="352" t="s">
        <v>479</v>
      </c>
      <c r="H2209" s="352" t="s">
        <v>777</v>
      </c>
      <c r="I2209" s="173" t="s">
        <v>804</v>
      </c>
      <c r="J2209" s="173" t="s">
        <v>1140</v>
      </c>
      <c r="K2209" s="173" t="s">
        <v>1140</v>
      </c>
    </row>
    <row r="2214" spans="1:12" ht="76.8" x14ac:dyDescent="0.4">
      <c r="A2214" s="538"/>
      <c r="B2214" s="496" t="s">
        <v>465</v>
      </c>
      <c r="C2214" s="497"/>
      <c r="D2214" s="498"/>
      <c r="E2214" s="496" t="s">
        <v>391</v>
      </c>
      <c r="F2214" s="496" t="s">
        <v>392</v>
      </c>
      <c r="G2214" s="496" t="s">
        <v>772</v>
      </c>
      <c r="H2214" s="496" t="s">
        <v>773</v>
      </c>
      <c r="I2214" s="496" t="s">
        <v>774</v>
      </c>
      <c r="J2214" s="496" t="s">
        <v>394</v>
      </c>
      <c r="K2214" s="496" t="s">
        <v>395</v>
      </c>
      <c r="L2214" s="496" t="s">
        <v>396</v>
      </c>
    </row>
    <row r="2215" spans="1:12" ht="46.8" x14ac:dyDescent="0.4">
      <c r="A2215" s="538"/>
      <c r="B2215" s="499">
        <v>0</v>
      </c>
      <c r="C2215" s="500" t="s">
        <v>12</v>
      </c>
      <c r="D2215" s="500" t="s">
        <v>13</v>
      </c>
      <c r="E2215" s="499" t="s">
        <v>397</v>
      </c>
      <c r="F2215" s="499" t="s">
        <v>398</v>
      </c>
      <c r="G2215" s="499" t="s">
        <v>1167</v>
      </c>
      <c r="H2215" s="499" t="s">
        <v>776</v>
      </c>
      <c r="I2215" s="499" t="s">
        <v>777</v>
      </c>
      <c r="J2215" s="499" t="s">
        <v>783</v>
      </c>
      <c r="K2215" s="499" t="s">
        <v>783</v>
      </c>
      <c r="L2215" s="501">
        <v>0.98</v>
      </c>
    </row>
    <row r="2216" spans="1:12" ht="31.2" x14ac:dyDescent="0.4">
      <c r="A2216" s="538"/>
      <c r="B2216" s="502">
        <v>332925</v>
      </c>
      <c r="C2216" s="503" t="str">
        <f>_xlfn.XLOOKUP(B2216,PLANEAMIENTO!A:A,PLANEAMIENTO!C:C)</f>
        <v>CILINDRO DE LEVANTE DE BULLDOZER</v>
      </c>
      <c r="D2216" s="504" t="str">
        <f>_xlfn.XLOOKUP(B2216,PLANEAMIENTO!A:A,PLANEAMIENTO!D:D)</f>
        <v>844H</v>
      </c>
      <c r="E2216" s="502" t="s">
        <v>1168</v>
      </c>
      <c r="F2216" s="502" t="s">
        <v>398</v>
      </c>
      <c r="G2216" s="502" t="s">
        <v>403</v>
      </c>
      <c r="H2216" s="502" t="s">
        <v>777</v>
      </c>
      <c r="I2216" s="502" t="s">
        <v>820</v>
      </c>
      <c r="J2216" s="502" t="s">
        <v>1122</v>
      </c>
      <c r="K2216" s="502" t="s">
        <v>1102</v>
      </c>
      <c r="L2216" s="505">
        <v>0.25</v>
      </c>
    </row>
    <row r="2217" spans="1:12" ht="31.2" x14ac:dyDescent="0.4">
      <c r="A2217" s="538"/>
      <c r="B2217" s="502">
        <v>329925</v>
      </c>
      <c r="C2217" s="503" t="str">
        <f>_xlfn.XLOOKUP(B2217,PLANEAMIENTO!A:A,PLANEAMIENTO!C:C)</f>
        <v>CILINDRO DE DIRECCION</v>
      </c>
      <c r="D2217" s="504" t="str">
        <f>_xlfn.XLOOKUP(B2217,PLANEAMIENTO!A:A,PLANEAMIENTO!D:D)</f>
        <v>930E-4SE</v>
      </c>
      <c r="E2217" s="502" t="s">
        <v>662</v>
      </c>
      <c r="F2217" s="502" t="s">
        <v>398</v>
      </c>
      <c r="G2217" s="502" t="s">
        <v>435</v>
      </c>
      <c r="H2217" s="502" t="s">
        <v>777</v>
      </c>
      <c r="I2217" s="502" t="s">
        <v>786</v>
      </c>
      <c r="J2217" s="502" t="s">
        <v>1102</v>
      </c>
      <c r="K2217" s="502" t="s">
        <v>1102</v>
      </c>
      <c r="L2217" s="505">
        <v>0</v>
      </c>
    </row>
    <row r="2218" spans="1:12" ht="31.2" x14ac:dyDescent="0.4">
      <c r="A2218" s="538"/>
      <c r="B2218" s="502">
        <v>334625</v>
      </c>
      <c r="C2218" s="503" t="str">
        <f>_xlfn.XLOOKUP(B2218,PLANEAMIENTO!A:A,PLANEAMIENTO!C:C)</f>
        <v>CILINDRO DE INCLINACION DE BULLDOZER</v>
      </c>
      <c r="D2218" s="504" t="str">
        <f>_xlfn.XLOOKUP(B2218,PLANEAMIENTO!A:A,PLANEAMIENTO!D:D)</f>
        <v>844H</v>
      </c>
      <c r="E2218" s="502" t="s">
        <v>409</v>
      </c>
      <c r="F2218" s="502" t="s">
        <v>398</v>
      </c>
      <c r="G2218" s="502" t="s">
        <v>403</v>
      </c>
      <c r="H2218" s="502" t="s">
        <v>777</v>
      </c>
      <c r="I2218" s="502" t="s">
        <v>820</v>
      </c>
      <c r="J2218" s="502" t="s">
        <v>1102</v>
      </c>
      <c r="K2218" s="502" t="s">
        <v>1166</v>
      </c>
      <c r="L2218" s="505">
        <v>0</v>
      </c>
    </row>
    <row r="2219" spans="1:12" ht="76.8" x14ac:dyDescent="0.4">
      <c r="A2219" s="538"/>
      <c r="B2219" s="496" t="s">
        <v>465</v>
      </c>
      <c r="C2219" s="497"/>
      <c r="D2219" s="498"/>
      <c r="E2219" s="496" t="s">
        <v>391</v>
      </c>
      <c r="F2219" s="496" t="s">
        <v>392</v>
      </c>
      <c r="G2219" s="496" t="s">
        <v>772</v>
      </c>
      <c r="H2219" s="496" t="s">
        <v>773</v>
      </c>
      <c r="I2219" s="496" t="s">
        <v>774</v>
      </c>
      <c r="J2219" s="496" t="s">
        <v>394</v>
      </c>
      <c r="K2219" s="496" t="s">
        <v>395</v>
      </c>
      <c r="L2219" s="496" t="s">
        <v>396</v>
      </c>
    </row>
    <row r="2220" spans="1:12" ht="46.8" x14ac:dyDescent="0.4">
      <c r="A2220" s="538"/>
      <c r="B2220" s="499">
        <v>0</v>
      </c>
      <c r="C2220" s="500" t="s">
        <v>12</v>
      </c>
      <c r="D2220" s="500" t="s">
        <v>13</v>
      </c>
      <c r="E2220" s="499" t="s">
        <v>412</v>
      </c>
      <c r="F2220" s="499" t="s">
        <v>413</v>
      </c>
      <c r="G2220" s="499" t="s">
        <v>1169</v>
      </c>
      <c r="H2220" s="499" t="s">
        <v>777</v>
      </c>
      <c r="I2220" s="499" t="s">
        <v>777</v>
      </c>
      <c r="J2220" s="499" t="s">
        <v>629</v>
      </c>
      <c r="K2220" s="499" t="s">
        <v>1170</v>
      </c>
      <c r="L2220" s="501">
        <v>0.46</v>
      </c>
    </row>
    <row r="2221" spans="1:12" ht="31.2" x14ac:dyDescent="0.4">
      <c r="A2221" s="538"/>
      <c r="B2221" s="502">
        <v>329725</v>
      </c>
      <c r="C2221" s="503" t="str">
        <f>_xlfn.XLOOKUP(B2221,PLANEAMIENTO!A:A,PLANEAMIENTO!C:C)</f>
        <v>CILINDRO DE INCLINACION DE BULLDOZER</v>
      </c>
      <c r="D2221" s="504" t="str">
        <f>_xlfn.XLOOKUP(B2221,PLANEAMIENTO!A:A,PLANEAMIENTO!D:D)</f>
        <v>D475</v>
      </c>
      <c r="E2221" s="502" t="s">
        <v>477</v>
      </c>
      <c r="F2221" s="502" t="s">
        <v>750</v>
      </c>
      <c r="G2221" s="502" t="s">
        <v>471</v>
      </c>
      <c r="H2221" s="502" t="s">
        <v>777</v>
      </c>
      <c r="I2221" s="502" t="s">
        <v>831</v>
      </c>
      <c r="J2221" s="502" t="s">
        <v>1122</v>
      </c>
      <c r="K2221" s="502" t="s">
        <v>1102</v>
      </c>
      <c r="L2221" s="505">
        <v>0.71</v>
      </c>
    </row>
    <row r="2222" spans="1:12" ht="31.2" x14ac:dyDescent="0.4">
      <c r="A2222" s="538"/>
      <c r="B2222" s="502">
        <v>317825</v>
      </c>
      <c r="C2222" s="503" t="str">
        <f>_xlfn.XLOOKUP(B2222,PLANEAMIENTO!A:A,PLANEAMIENTO!C:C)</f>
        <v>CILINDRO DE INCLINACION DE BULLDOZER</v>
      </c>
      <c r="D2222" s="504" t="str">
        <f>_xlfn.XLOOKUP(B2222,PLANEAMIENTO!A:A,PLANEAMIENTO!D:D)</f>
        <v>D475</v>
      </c>
      <c r="E2222" s="502" t="s">
        <v>1171</v>
      </c>
      <c r="F2222" s="502" t="s">
        <v>750</v>
      </c>
      <c r="G2222" s="502" t="s">
        <v>444</v>
      </c>
      <c r="H2222" s="502" t="s">
        <v>777</v>
      </c>
      <c r="I2222" s="502" t="s">
        <v>793</v>
      </c>
      <c r="J2222" s="502" t="s">
        <v>1102</v>
      </c>
      <c r="K2222" s="502" t="s">
        <v>1102</v>
      </c>
      <c r="L2222" s="505">
        <v>0</v>
      </c>
    </row>
    <row r="2223" spans="1:12" ht="31.2" x14ac:dyDescent="0.4">
      <c r="A2223" s="538"/>
      <c r="B2223" s="502">
        <v>324725</v>
      </c>
      <c r="C2223" s="503" t="str">
        <f>_xlfn.XLOOKUP(B2223,PLANEAMIENTO!A:A,PLANEAMIENTO!C:C)</f>
        <v>CILINDRO DE DIRECCION</v>
      </c>
      <c r="D2223" s="504" t="str">
        <f>_xlfn.XLOOKUP(B2223,PLANEAMIENTO!A:A,PLANEAMIENTO!D:D)</f>
        <v>930E-4SE</v>
      </c>
      <c r="E2223" s="502" t="s">
        <v>477</v>
      </c>
      <c r="F2223" s="502" t="s">
        <v>750</v>
      </c>
      <c r="G2223" s="502" t="s">
        <v>471</v>
      </c>
      <c r="H2223" s="502" t="s">
        <v>777</v>
      </c>
      <c r="I2223" s="502" t="s">
        <v>831</v>
      </c>
      <c r="J2223" s="502" t="s">
        <v>1102</v>
      </c>
      <c r="K2223" s="502" t="s">
        <v>1166</v>
      </c>
      <c r="L2223" s="505">
        <v>0</v>
      </c>
    </row>
    <row r="2224" spans="1:12" ht="76.8" x14ac:dyDescent="0.4">
      <c r="A2224" s="538"/>
      <c r="B2224" s="496" t="s">
        <v>465</v>
      </c>
      <c r="C2224" s="497"/>
      <c r="D2224" s="498"/>
      <c r="E2224" s="496" t="s">
        <v>391</v>
      </c>
      <c r="F2224" s="496" t="s">
        <v>392</v>
      </c>
      <c r="G2224" s="496" t="s">
        <v>772</v>
      </c>
      <c r="H2224" s="496" t="s">
        <v>773</v>
      </c>
      <c r="I2224" s="496" t="s">
        <v>774</v>
      </c>
      <c r="J2224" s="496" t="s">
        <v>394</v>
      </c>
      <c r="K2224" s="496" t="s">
        <v>395</v>
      </c>
      <c r="L2224" s="496" t="s">
        <v>396</v>
      </c>
    </row>
    <row r="2225" spans="1:12" ht="46.8" x14ac:dyDescent="0.4">
      <c r="A2225" s="538"/>
      <c r="B2225" s="499">
        <v>0</v>
      </c>
      <c r="C2225" s="500" t="s">
        <v>12</v>
      </c>
      <c r="D2225" s="500" t="s">
        <v>13</v>
      </c>
      <c r="E2225" s="499" t="s">
        <v>422</v>
      </c>
      <c r="F2225" s="499" t="s">
        <v>423</v>
      </c>
      <c r="G2225" s="499" t="s">
        <v>1172</v>
      </c>
      <c r="H2225" s="499" t="s">
        <v>777</v>
      </c>
      <c r="I2225" s="499" t="s">
        <v>777</v>
      </c>
      <c r="J2225" s="499" t="s">
        <v>415</v>
      </c>
      <c r="K2225" s="499" t="s">
        <v>1170</v>
      </c>
      <c r="L2225" s="501">
        <v>0.47</v>
      </c>
    </row>
    <row r="2226" spans="1:12" ht="31.2" x14ac:dyDescent="0.4">
      <c r="A2226" s="538"/>
      <c r="B2226" s="502">
        <v>333225</v>
      </c>
      <c r="C2226" s="503" t="str">
        <f>_xlfn.XLOOKUP(B2226,PLANEAMIENTO!A:A,PLANEAMIENTO!C:C)</f>
        <v>CILINDRO DE BLADE TIP</v>
      </c>
      <c r="D2226" s="504">
        <f>_xlfn.XLOOKUP(B2226,PLANEAMIENTO!A:A,PLANEAMIENTO!D:D)</f>
        <v>24</v>
      </c>
      <c r="E2226" s="502" t="s">
        <v>477</v>
      </c>
      <c r="F2226" s="502" t="s">
        <v>423</v>
      </c>
      <c r="G2226" s="502" t="s">
        <v>403</v>
      </c>
      <c r="H2226" s="502" t="s">
        <v>777</v>
      </c>
      <c r="I2226" s="502" t="s">
        <v>820</v>
      </c>
      <c r="J2226" s="502" t="s">
        <v>1122</v>
      </c>
      <c r="K2226" s="502" t="s">
        <v>1102</v>
      </c>
      <c r="L2226" s="505">
        <v>0.4</v>
      </c>
    </row>
    <row r="2227" spans="1:12" ht="31.2" x14ac:dyDescent="0.4">
      <c r="A2227" s="538"/>
      <c r="B2227" s="502">
        <v>324625</v>
      </c>
      <c r="C2227" s="503" t="str">
        <f>_xlfn.XLOOKUP(B2227,PLANEAMIENTO!A:A,PLANEAMIENTO!C:C)</f>
        <v>CILINDRO DE BUCKET</v>
      </c>
      <c r="D2227" s="504" t="str">
        <f>_xlfn.XLOOKUP(B2227,PLANEAMIENTO!A:A,PLANEAMIENTO!D:D)</f>
        <v>390FL</v>
      </c>
      <c r="E2227" s="502" t="s">
        <v>477</v>
      </c>
      <c r="F2227" s="502" t="s">
        <v>423</v>
      </c>
      <c r="G2227" s="502" t="s">
        <v>468</v>
      </c>
      <c r="H2227" s="502" t="s">
        <v>777</v>
      </c>
      <c r="I2227" s="502" t="s">
        <v>883</v>
      </c>
      <c r="J2227" s="502" t="s">
        <v>1102</v>
      </c>
      <c r="K2227" s="502" t="s">
        <v>1102</v>
      </c>
      <c r="L2227" s="505">
        <v>0</v>
      </c>
    </row>
    <row r="2228" spans="1:12" ht="31.2" x14ac:dyDescent="0.4">
      <c r="A2228" s="538"/>
      <c r="B2228" s="502">
        <v>335325</v>
      </c>
      <c r="C2228" s="503" t="str">
        <f>_xlfn.XLOOKUP(B2228,PLANEAMIENTO!A:A,PLANEAMIENTO!C:C)</f>
        <v>CILINDRO DE TOWHAUL</v>
      </c>
      <c r="D2228" s="504" t="str">
        <f>_xlfn.XLOOKUP(B2228,PLANEAMIENTO!A:A,PLANEAMIENTO!D:D)</f>
        <v>930E-4SE</v>
      </c>
      <c r="E2228" s="502" t="s">
        <v>1173</v>
      </c>
      <c r="F2228" s="502" t="s">
        <v>423</v>
      </c>
      <c r="G2228" s="502" t="s">
        <v>406</v>
      </c>
      <c r="H2228" s="502" t="s">
        <v>777</v>
      </c>
      <c r="I2228" s="502" t="s">
        <v>827</v>
      </c>
      <c r="J2228" s="502" t="s">
        <v>1102</v>
      </c>
      <c r="K2228" s="502" t="s">
        <v>1166</v>
      </c>
      <c r="L2228" s="505">
        <v>0</v>
      </c>
    </row>
    <row r="2229" spans="1:12" ht="76.8" x14ac:dyDescent="0.4">
      <c r="A2229" s="538"/>
      <c r="B2229" s="496" t="s">
        <v>465</v>
      </c>
      <c r="C2229" s="497"/>
      <c r="D2229" s="498"/>
      <c r="E2229" s="496" t="s">
        <v>391</v>
      </c>
      <c r="F2229" s="496" t="s">
        <v>392</v>
      </c>
      <c r="G2229" s="496" t="s">
        <v>772</v>
      </c>
      <c r="H2229" s="496" t="s">
        <v>773</v>
      </c>
      <c r="I2229" s="496" t="s">
        <v>774</v>
      </c>
      <c r="J2229" s="496" t="s">
        <v>394</v>
      </c>
      <c r="K2229" s="496" t="s">
        <v>395</v>
      </c>
      <c r="L2229" s="496" t="s">
        <v>396</v>
      </c>
    </row>
    <row r="2230" spans="1:12" ht="46.8" x14ac:dyDescent="0.4">
      <c r="A2230" s="538"/>
      <c r="B2230" s="499">
        <v>0</v>
      </c>
      <c r="C2230" s="500" t="s">
        <v>12</v>
      </c>
      <c r="D2230" s="500" t="s">
        <v>13</v>
      </c>
      <c r="E2230" s="499" t="s">
        <v>485</v>
      </c>
      <c r="F2230" s="499" t="s">
        <v>486</v>
      </c>
      <c r="G2230" s="499" t="s">
        <v>1174</v>
      </c>
      <c r="H2230" s="499" t="s">
        <v>777</v>
      </c>
      <c r="I2230" s="499" t="s">
        <v>777</v>
      </c>
      <c r="J2230" s="499" t="s">
        <v>629</v>
      </c>
      <c r="K2230" s="499" t="s">
        <v>1170</v>
      </c>
      <c r="L2230" s="501">
        <v>0.32</v>
      </c>
    </row>
    <row r="2231" spans="1:12" ht="31.2" x14ac:dyDescent="0.4">
      <c r="A2231" s="538"/>
      <c r="B2231" s="502">
        <v>331825</v>
      </c>
      <c r="C2231" s="503" t="str">
        <f>_xlfn.XLOOKUP(B2231,PLANEAMIENTO!A:A,PLANEAMIENTO!C:C)</f>
        <v>CILINDRO DE INCLINACION DE RIPPER</v>
      </c>
      <c r="D2231" s="504" t="str">
        <f>_xlfn.XLOOKUP(B2231,PLANEAMIENTO!A:A,PLANEAMIENTO!D:D)</f>
        <v>D11T</v>
      </c>
      <c r="E2231" s="502" t="s">
        <v>612</v>
      </c>
      <c r="F2231" s="502" t="s">
        <v>486</v>
      </c>
      <c r="G2231" s="502" t="s">
        <v>406</v>
      </c>
      <c r="H2231" s="502" t="s">
        <v>777</v>
      </c>
      <c r="I2231" s="502" t="s">
        <v>827</v>
      </c>
      <c r="J2231" s="502" t="s">
        <v>1122</v>
      </c>
      <c r="K2231" s="502" t="s">
        <v>1102</v>
      </c>
      <c r="L2231" s="505">
        <v>0</v>
      </c>
    </row>
    <row r="2232" spans="1:12" ht="31.2" x14ac:dyDescent="0.4">
      <c r="A2232" s="538"/>
      <c r="B2232" s="502">
        <v>331925</v>
      </c>
      <c r="C2232" s="503" t="str">
        <f>_xlfn.XLOOKUP(B2232,PLANEAMIENTO!A:A,PLANEAMIENTO!C:C)</f>
        <v>CILINDRO DE INCLINACION DE RIPPER</v>
      </c>
      <c r="D2232" s="504" t="str">
        <f>_xlfn.XLOOKUP(B2232,PLANEAMIENTO!A:A,PLANEAMIENTO!D:D)</f>
        <v>D11T</v>
      </c>
      <c r="E2232" s="502" t="s">
        <v>612</v>
      </c>
      <c r="F2232" s="502" t="s">
        <v>486</v>
      </c>
      <c r="G2232" s="502" t="s">
        <v>406</v>
      </c>
      <c r="H2232" s="502" t="s">
        <v>777</v>
      </c>
      <c r="I2232" s="502" t="s">
        <v>827</v>
      </c>
      <c r="J2232" s="502" t="s">
        <v>1102</v>
      </c>
      <c r="K2232" s="502" t="s">
        <v>1102</v>
      </c>
      <c r="L2232" s="505">
        <v>0</v>
      </c>
    </row>
    <row r="2233" spans="1:12" ht="31.2" x14ac:dyDescent="0.4">
      <c r="A2233" s="538"/>
      <c r="B2233" s="502">
        <v>331825</v>
      </c>
      <c r="C2233" s="503" t="str">
        <f>_xlfn.XLOOKUP(B2233,PLANEAMIENTO!A:A,PLANEAMIENTO!C:C)</f>
        <v>CILINDRO DE INCLINACION DE RIPPER</v>
      </c>
      <c r="D2233" s="504" t="str">
        <f>_xlfn.XLOOKUP(B2233,PLANEAMIENTO!A:A,PLANEAMIENTO!D:D)</f>
        <v>D11T</v>
      </c>
      <c r="E2233" s="502" t="s">
        <v>488</v>
      </c>
      <c r="F2233" s="502" t="s">
        <v>486</v>
      </c>
      <c r="G2233" s="502" t="s">
        <v>406</v>
      </c>
      <c r="H2233" s="502" t="s">
        <v>777</v>
      </c>
      <c r="I2233" s="502" t="s">
        <v>827</v>
      </c>
      <c r="J2233" s="502" t="s">
        <v>1102</v>
      </c>
      <c r="K2233" s="502" t="s">
        <v>1102</v>
      </c>
      <c r="L2233" s="505">
        <v>0</v>
      </c>
    </row>
    <row r="2234" spans="1:12" ht="31.2" x14ac:dyDescent="0.4">
      <c r="A2234" s="538"/>
      <c r="B2234" s="502">
        <v>306724.3</v>
      </c>
      <c r="C2234" s="503" t="e">
        <f>_xlfn.XLOOKUP(B2234,PLANEAMIENTO!A:A,PLANEAMIENTO!C:C)</f>
        <v>#N/A</v>
      </c>
      <c r="D2234" s="504" t="e">
        <f>_xlfn.XLOOKUP(B2234,PLANEAMIENTO!A:A,PLANEAMIENTO!D:D)</f>
        <v>#N/A</v>
      </c>
      <c r="E2234" s="502" t="s">
        <v>1175</v>
      </c>
      <c r="F2234" s="502" t="s">
        <v>486</v>
      </c>
      <c r="G2234" s="502" t="s">
        <v>493</v>
      </c>
      <c r="H2234" s="502" t="s">
        <v>777</v>
      </c>
      <c r="I2234" s="502" t="s">
        <v>812</v>
      </c>
      <c r="J2234" s="502" t="s">
        <v>1102</v>
      </c>
      <c r="K2234" s="502" t="s">
        <v>1102</v>
      </c>
      <c r="L2234" s="505">
        <v>0</v>
      </c>
    </row>
    <row r="2235" spans="1:12" ht="76.8" x14ac:dyDescent="0.4">
      <c r="A2235" s="538"/>
      <c r="B2235" s="496" t="s">
        <v>465</v>
      </c>
      <c r="C2235" s="497"/>
      <c r="D2235" s="498"/>
      <c r="E2235" s="496" t="s">
        <v>391</v>
      </c>
      <c r="F2235" s="496" t="s">
        <v>392</v>
      </c>
      <c r="G2235" s="496" t="s">
        <v>772</v>
      </c>
      <c r="H2235" s="496" t="s">
        <v>773</v>
      </c>
      <c r="I2235" s="496" t="s">
        <v>774</v>
      </c>
      <c r="J2235" s="496" t="s">
        <v>394</v>
      </c>
      <c r="K2235" s="496" t="s">
        <v>395</v>
      </c>
      <c r="L2235" s="496" t="s">
        <v>396</v>
      </c>
    </row>
    <row r="2236" spans="1:12" ht="46.8" x14ac:dyDescent="0.4">
      <c r="A2236" s="538"/>
      <c r="B2236" s="499">
        <v>0</v>
      </c>
      <c r="C2236" s="500" t="s">
        <v>12</v>
      </c>
      <c r="D2236" s="500" t="s">
        <v>13</v>
      </c>
      <c r="E2236" s="499" t="s">
        <v>860</v>
      </c>
      <c r="F2236" s="499" t="s">
        <v>413</v>
      </c>
      <c r="G2236" s="499" t="s">
        <v>1176</v>
      </c>
      <c r="H2236" s="499" t="s">
        <v>777</v>
      </c>
      <c r="I2236" s="499" t="s">
        <v>801</v>
      </c>
      <c r="J2236" s="499" t="s">
        <v>415</v>
      </c>
      <c r="K2236" s="499" t="s">
        <v>1166</v>
      </c>
      <c r="L2236" s="501">
        <v>0.59</v>
      </c>
    </row>
    <row r="2237" spans="1:12" ht="31.2" x14ac:dyDescent="0.4">
      <c r="A2237" s="538"/>
      <c r="B2237" s="502">
        <v>328025</v>
      </c>
      <c r="C2237" s="503" t="str">
        <f>_xlfn.XLOOKUP(B2237,PLANEAMIENTO!A:A,PLANEAMIENTO!C:C)</f>
        <v xml:space="preserve">CILINDRO DE LEVANTE </v>
      </c>
      <c r="D2237" s="504" t="str">
        <f>_xlfn.XLOOKUP(B2237,PLANEAMIENTO!A:A,PLANEAMIENTO!D:D)</f>
        <v>980H</v>
      </c>
      <c r="E2237" s="502" t="s">
        <v>1100</v>
      </c>
      <c r="F2237" s="502" t="s">
        <v>413</v>
      </c>
      <c r="G2237" s="502" t="s">
        <v>403</v>
      </c>
      <c r="H2237" s="502" t="s">
        <v>777</v>
      </c>
      <c r="I2237" s="502" t="s">
        <v>820</v>
      </c>
      <c r="J2237" s="502" t="s">
        <v>1102</v>
      </c>
      <c r="K2237" s="502" t="s">
        <v>1102</v>
      </c>
      <c r="L2237" s="505">
        <v>0</v>
      </c>
    </row>
    <row r="2238" spans="1:12" ht="31.2" x14ac:dyDescent="0.4">
      <c r="A2238" s="538"/>
      <c r="B2238" s="502">
        <v>331925</v>
      </c>
      <c r="C2238" s="503" t="str">
        <f>_xlfn.XLOOKUP(B2238,PLANEAMIENTO!A:A,PLANEAMIENTO!C:C)</f>
        <v>CILINDRO DE INCLINACION DE RIPPER</v>
      </c>
      <c r="D2238" s="504" t="str">
        <f>_xlfn.XLOOKUP(B2238,PLANEAMIENTO!A:A,PLANEAMIENTO!D:D)</f>
        <v>D11T</v>
      </c>
      <c r="E2238" s="502" t="s">
        <v>1100</v>
      </c>
      <c r="F2238" s="502" t="s">
        <v>413</v>
      </c>
      <c r="G2238" s="502" t="s">
        <v>403</v>
      </c>
      <c r="H2238" s="502" t="s">
        <v>777</v>
      </c>
      <c r="I2238" s="502" t="s">
        <v>820</v>
      </c>
      <c r="J2238" s="502" t="s">
        <v>1102</v>
      </c>
      <c r="K2238" s="502" t="s">
        <v>1102</v>
      </c>
      <c r="L2238" s="505">
        <v>0</v>
      </c>
    </row>
    <row r="2239" spans="1:12" ht="31.2" x14ac:dyDescent="0.4">
      <c r="A2239" s="538"/>
      <c r="B2239" s="502">
        <v>325425</v>
      </c>
      <c r="C2239" s="503" t="str">
        <f>_xlfn.XLOOKUP(B2239,PLANEAMIENTO!A:A,PLANEAMIENTO!C:C)</f>
        <v>CILINDRO DE INCLINACION DE BULLDOZER</v>
      </c>
      <c r="D2239" s="504" t="str">
        <f>_xlfn.XLOOKUP(B2239,PLANEAMIENTO!A:A,PLANEAMIENTO!D:D)</f>
        <v>844H</v>
      </c>
      <c r="E2239" s="502" t="s">
        <v>1099</v>
      </c>
      <c r="F2239" s="502" t="s">
        <v>413</v>
      </c>
      <c r="G2239" s="502" t="s">
        <v>406</v>
      </c>
      <c r="H2239" s="502" t="s">
        <v>777</v>
      </c>
      <c r="I2239" s="502" t="s">
        <v>827</v>
      </c>
      <c r="J2239" s="502" t="s">
        <v>1102</v>
      </c>
      <c r="K2239" s="502" t="s">
        <v>1166</v>
      </c>
      <c r="L2239" s="505">
        <v>0</v>
      </c>
    </row>
    <row r="2240" spans="1:12" ht="76.8" x14ac:dyDescent="0.4">
      <c r="A2240" s="538"/>
      <c r="B2240" s="496" t="s">
        <v>465</v>
      </c>
      <c r="C2240" s="497"/>
      <c r="D2240" s="498"/>
      <c r="E2240" s="496" t="s">
        <v>391</v>
      </c>
      <c r="F2240" s="496" t="s">
        <v>392</v>
      </c>
      <c r="G2240" s="496" t="s">
        <v>772</v>
      </c>
      <c r="H2240" s="496" t="s">
        <v>773</v>
      </c>
      <c r="I2240" s="496" t="s">
        <v>774</v>
      </c>
      <c r="J2240" s="496" t="s">
        <v>394</v>
      </c>
      <c r="K2240" s="496" t="s">
        <v>395</v>
      </c>
      <c r="L2240" s="496" t="s">
        <v>396</v>
      </c>
    </row>
    <row r="2241" spans="1:12" ht="46.8" x14ac:dyDescent="0.4">
      <c r="A2241" s="538"/>
      <c r="B2241" s="499">
        <v>0</v>
      </c>
      <c r="C2241" s="500" t="s">
        <v>12</v>
      </c>
      <c r="D2241" s="500" t="s">
        <v>13</v>
      </c>
      <c r="E2241" s="499" t="s">
        <v>428</v>
      </c>
      <c r="F2241" s="499" t="s">
        <v>432</v>
      </c>
      <c r="G2241" s="499" t="s">
        <v>1177</v>
      </c>
      <c r="H2241" s="499" t="s">
        <v>777</v>
      </c>
      <c r="I2241" s="499" t="s">
        <v>777</v>
      </c>
      <c r="J2241" s="499" t="s">
        <v>415</v>
      </c>
      <c r="K2241" s="499" t="s">
        <v>1178</v>
      </c>
      <c r="L2241" s="501">
        <v>0.37</v>
      </c>
    </row>
    <row r="2242" spans="1:12" ht="31.2" x14ac:dyDescent="0.4">
      <c r="A2242" s="538"/>
      <c r="B2242" s="502">
        <v>325525</v>
      </c>
      <c r="C2242" s="503" t="str">
        <f>_xlfn.XLOOKUP(B2242,PLANEAMIENTO!A:A,PLANEAMIENTO!C:C)</f>
        <v>CILINDRO DE LEVANTE DE BULLDOZER</v>
      </c>
      <c r="D2242" s="504" t="str">
        <f>_xlfn.XLOOKUP(B2242,PLANEAMIENTO!A:A,PLANEAMIENTO!D:D)</f>
        <v>844H</v>
      </c>
      <c r="E2242" s="502" t="s">
        <v>681</v>
      </c>
      <c r="F2242" s="502" t="s">
        <v>432</v>
      </c>
      <c r="G2242" s="502" t="s">
        <v>426</v>
      </c>
      <c r="H2242" s="502" t="s">
        <v>777</v>
      </c>
      <c r="I2242" s="502" t="s">
        <v>796</v>
      </c>
      <c r="J2242" s="502" t="s">
        <v>1122</v>
      </c>
      <c r="K2242" s="502" t="s">
        <v>1102</v>
      </c>
      <c r="L2242" s="505">
        <v>0</v>
      </c>
    </row>
    <row r="2243" spans="1:12" ht="31.2" x14ac:dyDescent="0.4">
      <c r="A2243" s="538"/>
      <c r="B2243" s="502">
        <v>322925</v>
      </c>
      <c r="C2243" s="503" t="str">
        <f>_xlfn.XLOOKUP(B2243,PLANEAMIENTO!A:A,PLANEAMIENTO!C:C)</f>
        <v>CILINDRO DE INCLINACION DE BULLDOZER</v>
      </c>
      <c r="D2243" s="504" t="str">
        <f>_xlfn.XLOOKUP(B2243,PLANEAMIENTO!A:A,PLANEAMIENTO!D:D)</f>
        <v>844H</v>
      </c>
      <c r="E2243" s="502" t="s">
        <v>1179</v>
      </c>
      <c r="F2243" s="502" t="s">
        <v>432</v>
      </c>
      <c r="G2243" s="502" t="s">
        <v>406</v>
      </c>
      <c r="H2243" s="502" t="s">
        <v>777</v>
      </c>
      <c r="I2243" s="502" t="s">
        <v>827</v>
      </c>
      <c r="J2243" s="502" t="s">
        <v>1102</v>
      </c>
      <c r="K2243" s="502" t="s">
        <v>1102</v>
      </c>
      <c r="L2243" s="505">
        <v>0</v>
      </c>
    </row>
    <row r="2244" spans="1:12" ht="31.2" x14ac:dyDescent="0.4">
      <c r="A2244" s="538"/>
      <c r="B2244" s="502">
        <v>325525</v>
      </c>
      <c r="C2244" s="503" t="str">
        <f>_xlfn.XLOOKUP(B2244,PLANEAMIENTO!A:A,PLANEAMIENTO!C:C)</f>
        <v>CILINDRO DE LEVANTE DE BULLDOZER</v>
      </c>
      <c r="D2244" s="504" t="str">
        <f>_xlfn.XLOOKUP(B2244,PLANEAMIENTO!A:A,PLANEAMIENTO!D:D)</f>
        <v>844H</v>
      </c>
      <c r="E2244" s="502" t="s">
        <v>1180</v>
      </c>
      <c r="F2244" s="502" t="s">
        <v>432</v>
      </c>
      <c r="G2244" s="502" t="s">
        <v>426</v>
      </c>
      <c r="H2244" s="502" t="s">
        <v>777</v>
      </c>
      <c r="I2244" s="502" t="s">
        <v>796</v>
      </c>
      <c r="J2244" s="502" t="s">
        <v>1102</v>
      </c>
      <c r="K2244" s="502" t="s">
        <v>1102</v>
      </c>
      <c r="L2244" s="505">
        <v>0</v>
      </c>
    </row>
    <row r="2245" spans="1:12" ht="31.2" x14ac:dyDescent="0.4">
      <c r="A2245" s="538"/>
      <c r="B2245" s="502">
        <v>325425</v>
      </c>
      <c r="C2245" s="503" t="str">
        <f>_xlfn.XLOOKUP(B2245,PLANEAMIENTO!A:A,PLANEAMIENTO!C:C)</f>
        <v>CILINDRO DE INCLINACION DE BULLDOZER</v>
      </c>
      <c r="D2245" s="504" t="str">
        <f>_xlfn.XLOOKUP(B2245,PLANEAMIENTO!A:A,PLANEAMIENTO!D:D)</f>
        <v>844H</v>
      </c>
      <c r="E2245" s="502" t="s">
        <v>672</v>
      </c>
      <c r="F2245" s="502" t="s">
        <v>432</v>
      </c>
      <c r="G2245" s="502" t="s">
        <v>403</v>
      </c>
      <c r="H2245" s="502" t="s">
        <v>777</v>
      </c>
      <c r="I2245" s="502" t="s">
        <v>820</v>
      </c>
      <c r="J2245" s="502" t="s">
        <v>1102</v>
      </c>
      <c r="K2245" s="502" t="s">
        <v>1166</v>
      </c>
      <c r="L2245" s="505">
        <v>0</v>
      </c>
    </row>
    <row r="2246" spans="1:12" ht="76.8" x14ac:dyDescent="0.4">
      <c r="A2246" s="538"/>
      <c r="B2246" s="496" t="s">
        <v>465</v>
      </c>
      <c r="C2246" s="497"/>
      <c r="D2246" s="498"/>
      <c r="E2246" s="496" t="s">
        <v>391</v>
      </c>
      <c r="F2246" s="496" t="s">
        <v>392</v>
      </c>
      <c r="G2246" s="496" t="s">
        <v>772</v>
      </c>
      <c r="H2246" s="496" t="s">
        <v>773</v>
      </c>
      <c r="I2246" s="496" t="s">
        <v>774</v>
      </c>
      <c r="J2246" s="496" t="s">
        <v>394</v>
      </c>
      <c r="K2246" s="496" t="s">
        <v>395</v>
      </c>
      <c r="L2246" s="496" t="s">
        <v>396</v>
      </c>
    </row>
    <row r="2247" spans="1:12" ht="31.2" x14ac:dyDescent="0.4">
      <c r="A2247" s="538"/>
      <c r="B2247" s="499">
        <v>0</v>
      </c>
      <c r="C2247" s="500" t="s">
        <v>12</v>
      </c>
      <c r="D2247" s="500" t="s">
        <v>13</v>
      </c>
      <c r="E2247" s="499" t="s">
        <v>814</v>
      </c>
      <c r="F2247" s="499" t="s">
        <v>815</v>
      </c>
      <c r="G2247" s="499" t="s">
        <v>458</v>
      </c>
      <c r="H2247" s="499" t="s">
        <v>777</v>
      </c>
      <c r="I2247" s="499" t="s">
        <v>807</v>
      </c>
      <c r="J2247" s="499" t="s">
        <v>783</v>
      </c>
      <c r="K2247" s="499" t="s">
        <v>799</v>
      </c>
      <c r="L2247" s="501">
        <v>0</v>
      </c>
    </row>
    <row r="2248" spans="1:12" ht="31.2" x14ac:dyDescent="0.4">
      <c r="A2248" s="538"/>
      <c r="B2248" s="502">
        <v>326025</v>
      </c>
      <c r="C2248" s="503" t="str">
        <f>_xlfn.XLOOKUP(B2248,PLANEAMIENTO!A:A,PLANEAMIENTO!C:C)</f>
        <v>CILINDRO DE DIRECCION</v>
      </c>
      <c r="D2248" s="504" t="str">
        <f>_xlfn.XLOOKUP(B2248,PLANEAMIENTO!A:A,PLANEAMIENTO!D:D)</f>
        <v>988K</v>
      </c>
      <c r="E2248" s="502" t="s">
        <v>907</v>
      </c>
      <c r="F2248" s="502" t="s">
        <v>817</v>
      </c>
      <c r="G2248" s="502" t="s">
        <v>406</v>
      </c>
      <c r="H2248" s="502" t="s">
        <v>777</v>
      </c>
      <c r="I2248" s="502" t="s">
        <v>827</v>
      </c>
      <c r="J2248" s="502" t="s">
        <v>1102</v>
      </c>
      <c r="K2248" s="502" t="s">
        <v>1102</v>
      </c>
      <c r="L2248" s="505">
        <v>0</v>
      </c>
    </row>
    <row r="2249" spans="1:12" ht="31.2" x14ac:dyDescent="0.4">
      <c r="A2249" s="538"/>
      <c r="B2249" s="502">
        <v>326225</v>
      </c>
      <c r="C2249" s="503" t="str">
        <f>_xlfn.XLOOKUP(B2249,PLANEAMIENTO!A:A,PLANEAMIENTO!C:C)</f>
        <v>CILINDRO DE DIRECCION</v>
      </c>
      <c r="D2249" s="504" t="str">
        <f>_xlfn.XLOOKUP(B2249,PLANEAMIENTO!A:A,PLANEAMIENTO!D:D)</f>
        <v>930E-4SE</v>
      </c>
      <c r="E2249" s="502" t="s">
        <v>907</v>
      </c>
      <c r="F2249" s="502" t="s">
        <v>817</v>
      </c>
      <c r="G2249" s="502" t="s">
        <v>406</v>
      </c>
      <c r="H2249" s="502" t="s">
        <v>777</v>
      </c>
      <c r="I2249" s="502" t="s">
        <v>827</v>
      </c>
      <c r="J2249" s="502" t="s">
        <v>1102</v>
      </c>
      <c r="K2249" s="502" t="s">
        <v>1102</v>
      </c>
      <c r="L2249" s="505">
        <v>0</v>
      </c>
    </row>
    <row r="2250" spans="1:12" ht="31.2" x14ac:dyDescent="0.4">
      <c r="A2250" s="538"/>
      <c r="B2250" s="502">
        <v>327325</v>
      </c>
      <c r="C2250" s="503" t="str">
        <f>_xlfn.XLOOKUP(B2250,PLANEAMIENTO!A:A,PLANEAMIENTO!C:C)</f>
        <v>CILINDRO DE DIRECCION</v>
      </c>
      <c r="D2250" s="504">
        <f>_xlfn.XLOOKUP(B2250,PLANEAMIENTO!A:A,PLANEAMIENTO!D:D)</f>
        <v>24</v>
      </c>
      <c r="E2250" s="502" t="s">
        <v>1055</v>
      </c>
      <c r="F2250" s="502" t="s">
        <v>817</v>
      </c>
      <c r="G2250" s="502" t="s">
        <v>406</v>
      </c>
      <c r="H2250" s="502" t="s">
        <v>777</v>
      </c>
      <c r="I2250" s="502" t="s">
        <v>827</v>
      </c>
      <c r="J2250" s="502" t="s">
        <v>1102</v>
      </c>
      <c r="K2250" s="502" t="s">
        <v>1102</v>
      </c>
      <c r="L2250" s="505">
        <v>0</v>
      </c>
    </row>
    <row r="2251" spans="1:12" ht="76.8" x14ac:dyDescent="0.4">
      <c r="A2251" s="538"/>
      <c r="B2251" s="496" t="s">
        <v>465</v>
      </c>
      <c r="C2251" s="497"/>
      <c r="D2251" s="498"/>
      <c r="E2251" s="496" t="s">
        <v>391</v>
      </c>
      <c r="F2251" s="496" t="s">
        <v>392</v>
      </c>
      <c r="G2251" s="496" t="s">
        <v>772</v>
      </c>
      <c r="H2251" s="496" t="s">
        <v>773</v>
      </c>
      <c r="I2251" s="496" t="s">
        <v>774</v>
      </c>
      <c r="J2251" s="496" t="s">
        <v>394</v>
      </c>
      <c r="K2251" s="496" t="s">
        <v>395</v>
      </c>
      <c r="L2251" s="496" t="s">
        <v>396</v>
      </c>
    </row>
    <row r="2252" spans="1:12" ht="46.8" x14ac:dyDescent="0.4">
      <c r="A2252" s="538"/>
      <c r="B2252" s="499">
        <v>0</v>
      </c>
      <c r="C2252" s="500" t="s">
        <v>12</v>
      </c>
      <c r="D2252" s="500" t="s">
        <v>13</v>
      </c>
      <c r="E2252" s="499" t="s">
        <v>451</v>
      </c>
      <c r="F2252" s="499" t="s">
        <v>452</v>
      </c>
      <c r="G2252" s="506" t="s">
        <v>1086</v>
      </c>
      <c r="H2252" s="506" t="s">
        <v>777</v>
      </c>
      <c r="I2252" s="506" t="s">
        <v>777</v>
      </c>
      <c r="J2252" s="499" t="s">
        <v>415</v>
      </c>
      <c r="K2252" s="499" t="s">
        <v>961</v>
      </c>
      <c r="L2252" s="501">
        <v>0.09</v>
      </c>
    </row>
    <row r="2253" spans="1:12" ht="31.2" x14ac:dyDescent="0.4">
      <c r="A2253" s="538"/>
      <c r="B2253" s="502">
        <v>325725</v>
      </c>
      <c r="C2253" s="503" t="str">
        <f>_xlfn.XLOOKUP(B2253,PLANEAMIENTO!A:A,PLANEAMIENTO!C:C)</f>
        <v>CILINDRO DE BLADELIFT</v>
      </c>
      <c r="D2253" s="504" t="str">
        <f>_xlfn.XLOOKUP(B2253,PLANEAMIENTO!A:A,PLANEAMIENTO!D:D)</f>
        <v>24M</v>
      </c>
      <c r="E2253" s="502" t="s">
        <v>1087</v>
      </c>
      <c r="F2253" s="502" t="s">
        <v>452</v>
      </c>
      <c r="G2253" s="502" t="s">
        <v>479</v>
      </c>
      <c r="H2253" s="502" t="s">
        <v>777</v>
      </c>
      <c r="I2253" s="502" t="s">
        <v>804</v>
      </c>
      <c r="J2253" s="502" t="s">
        <v>1102</v>
      </c>
      <c r="K2253" s="502" t="s">
        <v>1102</v>
      </c>
      <c r="L2253" s="505">
        <v>0</v>
      </c>
    </row>
    <row r="2254" spans="1:12" ht="31.2" x14ac:dyDescent="0.4">
      <c r="A2254" s="538"/>
      <c r="B2254" s="502">
        <v>332925</v>
      </c>
      <c r="C2254" s="503" t="str">
        <f>_xlfn.XLOOKUP(B2254,PLANEAMIENTO!A:A,PLANEAMIENTO!C:C)</f>
        <v>CILINDRO DE LEVANTE DE BULLDOZER</v>
      </c>
      <c r="D2254" s="504" t="str">
        <f>_xlfn.XLOOKUP(B2254,PLANEAMIENTO!A:A,PLANEAMIENTO!D:D)</f>
        <v>844H</v>
      </c>
      <c r="E2254" s="502" t="s">
        <v>1087</v>
      </c>
      <c r="F2254" s="502" t="s">
        <v>452</v>
      </c>
      <c r="G2254" s="502" t="s">
        <v>479</v>
      </c>
      <c r="H2254" s="502" t="s">
        <v>777</v>
      </c>
      <c r="I2254" s="502" t="s">
        <v>804</v>
      </c>
      <c r="J2254" s="502" t="s">
        <v>1102</v>
      </c>
      <c r="K2254" s="502" t="s">
        <v>1102</v>
      </c>
      <c r="L2254" s="505">
        <v>0</v>
      </c>
    </row>
    <row r="2255" spans="1:12" ht="76.8" x14ac:dyDescent="0.4">
      <c r="A2255" s="538"/>
      <c r="B2255" s="496" t="s">
        <v>465</v>
      </c>
      <c r="C2255" s="497"/>
      <c r="D2255" s="498"/>
      <c r="E2255" s="496" t="s">
        <v>391</v>
      </c>
      <c r="F2255" s="496" t="s">
        <v>392</v>
      </c>
      <c r="G2255" s="496" t="s">
        <v>772</v>
      </c>
      <c r="H2255" s="496" t="s">
        <v>773</v>
      </c>
      <c r="I2255" s="496" t="s">
        <v>774</v>
      </c>
      <c r="J2255" s="496" t="s">
        <v>394</v>
      </c>
      <c r="K2255" s="496" t="s">
        <v>395</v>
      </c>
      <c r="L2255" s="496" t="s">
        <v>396</v>
      </c>
    </row>
    <row r="2256" spans="1:12" ht="31.2" x14ac:dyDescent="0.4">
      <c r="A2256" s="538"/>
      <c r="B2256" s="499">
        <v>0</v>
      </c>
      <c r="C2256" s="500" t="s">
        <v>12</v>
      </c>
      <c r="D2256" s="500" t="s">
        <v>13</v>
      </c>
      <c r="E2256" s="499" t="s">
        <v>45</v>
      </c>
      <c r="F2256" s="507"/>
      <c r="G2256" s="499" t="s">
        <v>891</v>
      </c>
      <c r="H2256" s="499" t="s">
        <v>777</v>
      </c>
      <c r="I2256" s="499" t="s">
        <v>892</v>
      </c>
      <c r="J2256" s="499" t="s">
        <v>783</v>
      </c>
      <c r="K2256" s="499" t="s">
        <v>874</v>
      </c>
      <c r="L2256" s="501">
        <v>0</v>
      </c>
    </row>
    <row r="2257" spans="1:12" ht="31.2" x14ac:dyDescent="0.4">
      <c r="A2257" s="538"/>
      <c r="B2257" s="502">
        <v>328025</v>
      </c>
      <c r="C2257" s="503" t="str">
        <f>_xlfn.XLOOKUP(B2257,PLANEAMIENTO!A:A,PLANEAMIENTO!C:C)</f>
        <v xml:space="preserve">CILINDRO DE LEVANTE </v>
      </c>
      <c r="D2257" s="504" t="str">
        <f>_xlfn.XLOOKUP(B2257,PLANEAMIENTO!A:A,PLANEAMIENTO!D:D)</f>
        <v>980H</v>
      </c>
      <c r="E2257" s="502" t="s">
        <v>731</v>
      </c>
      <c r="F2257" s="502" t="s">
        <v>163</v>
      </c>
      <c r="G2257" s="502" t="s">
        <v>894</v>
      </c>
      <c r="H2257" s="502" t="s">
        <v>777</v>
      </c>
      <c r="I2257" s="502" t="s">
        <v>807</v>
      </c>
      <c r="J2257" s="502" t="s">
        <v>1102</v>
      </c>
      <c r="K2257" s="502" t="s">
        <v>1166</v>
      </c>
      <c r="L2257" s="505">
        <v>0</v>
      </c>
    </row>
    <row r="2258" spans="1:12" ht="31.2" x14ac:dyDescent="0.4">
      <c r="A2258" s="538"/>
      <c r="B2258" s="502">
        <v>331825</v>
      </c>
      <c r="C2258" s="503" t="str">
        <f>_xlfn.XLOOKUP(B2258,PLANEAMIENTO!A:A,PLANEAMIENTO!C:C)</f>
        <v>CILINDRO DE INCLINACION DE RIPPER</v>
      </c>
      <c r="D2258" s="504" t="str">
        <f>_xlfn.XLOOKUP(B2258,PLANEAMIENTO!A:A,PLANEAMIENTO!D:D)</f>
        <v>D11T</v>
      </c>
      <c r="E2258" s="502" t="s">
        <v>731</v>
      </c>
      <c r="F2258" s="502" t="s">
        <v>163</v>
      </c>
      <c r="G2258" s="502" t="s">
        <v>894</v>
      </c>
      <c r="H2258" s="502" t="s">
        <v>777</v>
      </c>
      <c r="I2258" s="502" t="s">
        <v>807</v>
      </c>
      <c r="J2258" s="502" t="s">
        <v>1102</v>
      </c>
      <c r="K2258" s="502" t="s">
        <v>1166</v>
      </c>
      <c r="L2258" s="505">
        <v>0</v>
      </c>
    </row>
    <row r="2259" spans="1:12" ht="31.2" x14ac:dyDescent="0.4">
      <c r="A2259" s="538"/>
      <c r="B2259" s="502">
        <v>333025</v>
      </c>
      <c r="C2259" s="503" t="str">
        <f>_xlfn.XLOOKUP(B2259,PLANEAMIENTO!A:A,PLANEAMIENTO!C:C)</f>
        <v>CILINDRO DE LEVANTE DE BULLDOZER</v>
      </c>
      <c r="D2259" s="504" t="str">
        <f>_xlfn.XLOOKUP(B2259,PLANEAMIENTO!A:A,PLANEAMIENTO!D:D)</f>
        <v>844K</v>
      </c>
      <c r="E2259" s="502" t="s">
        <v>731</v>
      </c>
      <c r="F2259" s="502" t="s">
        <v>1003</v>
      </c>
      <c r="G2259" s="502" t="s">
        <v>894</v>
      </c>
      <c r="H2259" s="502" t="s">
        <v>777</v>
      </c>
      <c r="I2259" s="502" t="s">
        <v>807</v>
      </c>
      <c r="J2259" s="502" t="s">
        <v>1102</v>
      </c>
      <c r="K2259" s="502" t="s">
        <v>1166</v>
      </c>
      <c r="L2259" s="505">
        <v>0</v>
      </c>
    </row>
    <row r="2260" spans="1:12" ht="31.2" x14ac:dyDescent="0.4">
      <c r="A2260" s="538"/>
      <c r="B2260" s="502">
        <v>325725</v>
      </c>
      <c r="C2260" s="503" t="str">
        <f>_xlfn.XLOOKUP(B2260,PLANEAMIENTO!A:A,PLANEAMIENTO!C:C)</f>
        <v>CILINDRO DE BLADELIFT</v>
      </c>
      <c r="D2260" s="504" t="str">
        <f>_xlfn.XLOOKUP(B2260,PLANEAMIENTO!A:A,PLANEAMIENTO!D:D)</f>
        <v>24M</v>
      </c>
      <c r="E2260" s="502" t="s">
        <v>731</v>
      </c>
      <c r="F2260" s="502" t="s">
        <v>1003</v>
      </c>
      <c r="G2260" s="502" t="s">
        <v>894</v>
      </c>
      <c r="H2260" s="502" t="s">
        <v>777</v>
      </c>
      <c r="I2260" s="502" t="s">
        <v>807</v>
      </c>
      <c r="J2260" s="502" t="s">
        <v>1102</v>
      </c>
      <c r="K2260" s="502" t="s">
        <v>1166</v>
      </c>
      <c r="L2260" s="505">
        <v>0</v>
      </c>
    </row>
    <row r="2261" spans="1:12" ht="21" x14ac:dyDescent="0.4">
      <c r="A2261" s="538"/>
    </row>
    <row r="2265" spans="1:12" ht="67.2" x14ac:dyDescent="0.4">
      <c r="A2265" s="538"/>
      <c r="B2265" s="549" t="s">
        <v>465</v>
      </c>
      <c r="E2265" s="549" t="s">
        <v>391</v>
      </c>
      <c r="F2265" s="549" t="s">
        <v>392</v>
      </c>
      <c r="G2265" s="549" t="s">
        <v>772</v>
      </c>
      <c r="H2265" s="549" t="s">
        <v>773</v>
      </c>
      <c r="I2265" s="549" t="s">
        <v>774</v>
      </c>
      <c r="J2265" s="549" t="s">
        <v>394</v>
      </c>
      <c r="K2265" s="549" t="s">
        <v>395</v>
      </c>
      <c r="L2265" s="549" t="s">
        <v>396</v>
      </c>
    </row>
    <row r="2266" spans="1:12" ht="28.8" x14ac:dyDescent="0.4">
      <c r="A2266" s="538"/>
      <c r="B2266" s="170">
        <v>0</v>
      </c>
      <c r="C2266" s="180" t="s">
        <v>12</v>
      </c>
      <c r="D2266" s="180" t="s">
        <v>13</v>
      </c>
      <c r="E2266" s="170" t="s">
        <v>397</v>
      </c>
      <c r="F2266" s="170" t="s">
        <v>398</v>
      </c>
      <c r="G2266" s="170" t="s">
        <v>1181</v>
      </c>
      <c r="H2266" s="170" t="s">
        <v>776</v>
      </c>
      <c r="I2266" s="170" t="s">
        <v>777</v>
      </c>
      <c r="J2266" s="170" t="s">
        <v>783</v>
      </c>
      <c r="K2266" s="170" t="s">
        <v>783</v>
      </c>
      <c r="L2266" s="171">
        <v>0.98</v>
      </c>
    </row>
    <row r="2267" spans="1:12" ht="28.8" x14ac:dyDescent="0.4">
      <c r="A2267" s="538"/>
      <c r="B2267" s="173">
        <v>322325</v>
      </c>
      <c r="C2267" s="181" t="str">
        <f>_xlfn.XLOOKUP(B2267,PLANEAMIENTO!A:A,PLANEAMIENTO!C:C)</f>
        <v>CILINDRO DE LEVANTE DE BULLDOZER</v>
      </c>
      <c r="D2267" s="178" t="str">
        <f>_xlfn.XLOOKUP(B2267,PLANEAMIENTO!A:A,PLANEAMIENTO!D:D)</f>
        <v>D475</v>
      </c>
      <c r="E2267" s="173" t="s">
        <v>662</v>
      </c>
      <c r="F2267" s="173" t="s">
        <v>398</v>
      </c>
      <c r="G2267" s="173" t="s">
        <v>435</v>
      </c>
      <c r="H2267" s="173" t="s">
        <v>777</v>
      </c>
      <c r="I2267" s="173" t="s">
        <v>786</v>
      </c>
      <c r="J2267" s="173" t="s">
        <v>1170</v>
      </c>
      <c r="K2267" s="173" t="s">
        <v>1182</v>
      </c>
      <c r="L2267" s="174">
        <v>0.05</v>
      </c>
    </row>
    <row r="2268" spans="1:12" ht="21" x14ac:dyDescent="0.4">
      <c r="A2268" s="538"/>
      <c r="B2268" s="173">
        <v>325825</v>
      </c>
      <c r="C2268" s="181" t="str">
        <f>_xlfn.XLOOKUP(B2268,PLANEAMIENTO!A:A,PLANEAMIENTO!C:C)</f>
        <v>CILINDRO DE ARTICULACION</v>
      </c>
      <c r="D2268" s="178">
        <f>_xlfn.XLOOKUP(B2268,PLANEAMIENTO!A:A,PLANEAMIENTO!D:D)</f>
        <v>24</v>
      </c>
      <c r="E2268" s="173" t="s">
        <v>405</v>
      </c>
      <c r="F2268" s="173" t="s">
        <v>398</v>
      </c>
      <c r="G2268" s="173" t="s">
        <v>403</v>
      </c>
      <c r="H2268" s="173" t="s">
        <v>777</v>
      </c>
      <c r="I2268" s="173" t="s">
        <v>820</v>
      </c>
      <c r="J2268" s="173" t="s">
        <v>1182</v>
      </c>
      <c r="K2268" s="173" t="s">
        <v>1182</v>
      </c>
      <c r="L2268" s="174">
        <v>0</v>
      </c>
    </row>
    <row r="2269" spans="1:12" ht="28.8" x14ac:dyDescent="0.4">
      <c r="A2269" s="538"/>
      <c r="B2269" s="173">
        <v>333825</v>
      </c>
      <c r="C2269" s="181" t="str">
        <f>_xlfn.XLOOKUP(B2269,PLANEAMIENTO!A:A,PLANEAMIENTO!C:C)</f>
        <v>CILINDRO DE INCLINACION DE BULLDOZER</v>
      </c>
      <c r="D2269" s="178" t="str">
        <f>_xlfn.XLOOKUP(B2269,PLANEAMIENTO!A:A,PLANEAMIENTO!D:D)</f>
        <v>844H</v>
      </c>
      <c r="E2269" s="173" t="s">
        <v>662</v>
      </c>
      <c r="F2269" s="173" t="s">
        <v>398</v>
      </c>
      <c r="G2269" s="173" t="s">
        <v>406</v>
      </c>
      <c r="H2269" s="173" t="s">
        <v>777</v>
      </c>
      <c r="I2269" s="173" t="s">
        <v>827</v>
      </c>
      <c r="J2269" s="173" t="s">
        <v>1182</v>
      </c>
      <c r="K2269" s="173" t="s">
        <v>1178</v>
      </c>
      <c r="L2269" s="174">
        <v>0</v>
      </c>
    </row>
    <row r="2270" spans="1:12" ht="67.2" x14ac:dyDescent="0.4">
      <c r="A2270" s="538"/>
      <c r="B2270" s="549" t="s">
        <v>465</v>
      </c>
      <c r="E2270" s="549" t="s">
        <v>391</v>
      </c>
      <c r="F2270" s="549" t="s">
        <v>392</v>
      </c>
      <c r="G2270" s="549" t="s">
        <v>772</v>
      </c>
      <c r="H2270" s="549" t="s">
        <v>773</v>
      </c>
      <c r="I2270" s="549" t="s">
        <v>774</v>
      </c>
      <c r="J2270" s="549" t="s">
        <v>394</v>
      </c>
      <c r="K2270" s="549" t="s">
        <v>395</v>
      </c>
      <c r="L2270" s="549" t="s">
        <v>396</v>
      </c>
    </row>
    <row r="2271" spans="1:12" ht="28.8" x14ac:dyDescent="0.4">
      <c r="A2271" s="538"/>
      <c r="B2271" s="170">
        <v>0</v>
      </c>
      <c r="C2271" s="180" t="s">
        <v>12</v>
      </c>
      <c r="D2271" s="180" t="s">
        <v>13</v>
      </c>
      <c r="E2271" s="170" t="s">
        <v>412</v>
      </c>
      <c r="F2271" s="170" t="s">
        <v>413</v>
      </c>
      <c r="G2271" s="170" t="s">
        <v>1183</v>
      </c>
      <c r="H2271" s="170" t="s">
        <v>777</v>
      </c>
      <c r="I2271" s="170" t="s">
        <v>777</v>
      </c>
      <c r="J2271" s="170" t="s">
        <v>629</v>
      </c>
      <c r="K2271" s="170" t="s">
        <v>1184</v>
      </c>
      <c r="L2271" s="171">
        <v>0.46</v>
      </c>
    </row>
    <row r="2272" spans="1:12" ht="28.8" x14ac:dyDescent="0.4">
      <c r="A2272" s="538"/>
      <c r="B2272" s="173">
        <v>322525</v>
      </c>
      <c r="C2272" s="181" t="str">
        <f>_xlfn.XLOOKUP(B2272,PLANEAMIENTO!A:A,PLANEAMIENTO!C:C)</f>
        <v>CILINDRO DE SUSPENSION POSTERIOR</v>
      </c>
      <c r="D2272" s="178" t="str">
        <f>_xlfn.XLOOKUP(B2272,PLANEAMIENTO!A:A,PLANEAMIENTO!D:D)</f>
        <v>930E-4SE</v>
      </c>
      <c r="E2272" s="173" t="s">
        <v>1185</v>
      </c>
      <c r="F2272" s="173" t="s">
        <v>750</v>
      </c>
      <c r="G2272" s="173" t="s">
        <v>406</v>
      </c>
      <c r="H2272" s="173" t="s">
        <v>777</v>
      </c>
      <c r="I2272" s="173" t="s">
        <v>827</v>
      </c>
      <c r="J2272" s="173" t="s">
        <v>1182</v>
      </c>
      <c r="K2272" s="173" t="s">
        <v>1182</v>
      </c>
      <c r="L2272" s="174">
        <v>0</v>
      </c>
    </row>
    <row r="2273" spans="1:12" ht="28.8" x14ac:dyDescent="0.4">
      <c r="A2273" s="538"/>
      <c r="B2273" s="173">
        <v>327525</v>
      </c>
      <c r="C2273" s="181" t="str">
        <f>_xlfn.XLOOKUP(B2273,PLANEAMIENTO!A:A,PLANEAMIENTO!C:C)</f>
        <v>CILINDRO DE LEVANTE DE BULLDOZER</v>
      </c>
      <c r="D2273" s="178" t="str">
        <f>_xlfn.XLOOKUP(B2273,PLANEAMIENTO!A:A,PLANEAMIENTO!D:D)</f>
        <v>844K</v>
      </c>
      <c r="E2273" s="173" t="s">
        <v>1186</v>
      </c>
      <c r="F2273" s="173" t="s">
        <v>750</v>
      </c>
      <c r="G2273" s="173" t="s">
        <v>406</v>
      </c>
      <c r="H2273" s="173" t="s">
        <v>777</v>
      </c>
      <c r="I2273" s="173" t="s">
        <v>827</v>
      </c>
      <c r="J2273" s="173" t="s">
        <v>1182</v>
      </c>
      <c r="K2273" s="173" t="s">
        <v>1182</v>
      </c>
      <c r="L2273" s="174">
        <v>0</v>
      </c>
    </row>
    <row r="2274" spans="1:12" ht="28.8" x14ac:dyDescent="0.4">
      <c r="A2274" s="538"/>
      <c r="B2274" s="173">
        <v>327725</v>
      </c>
      <c r="C2274" s="181" t="str">
        <f>_xlfn.XLOOKUP(B2274,PLANEAMIENTO!A:A,PLANEAMIENTO!C:C)</f>
        <v>CILINDRO DE INCLINACION DE RIPPER</v>
      </c>
      <c r="D2274" s="178" t="str">
        <f>_xlfn.XLOOKUP(B2274,PLANEAMIENTO!A:A,PLANEAMIENTO!D:D)</f>
        <v>D11</v>
      </c>
      <c r="E2274" s="173" t="s">
        <v>1186</v>
      </c>
      <c r="F2274" s="173" t="s">
        <v>750</v>
      </c>
      <c r="G2274" s="173" t="s">
        <v>522</v>
      </c>
      <c r="H2274" s="173" t="s">
        <v>777</v>
      </c>
      <c r="I2274" s="173" t="s">
        <v>818</v>
      </c>
      <c r="J2274" s="173" t="s">
        <v>1182</v>
      </c>
      <c r="K2274" s="173" t="s">
        <v>1178</v>
      </c>
      <c r="L2274" s="174">
        <v>0</v>
      </c>
    </row>
    <row r="2275" spans="1:12" ht="67.2" x14ac:dyDescent="0.4">
      <c r="A2275" s="538"/>
      <c r="B2275" s="549" t="s">
        <v>465</v>
      </c>
      <c r="E2275" s="549" t="s">
        <v>391</v>
      </c>
      <c r="F2275" s="549" t="s">
        <v>392</v>
      </c>
      <c r="G2275" s="549" t="s">
        <v>772</v>
      </c>
      <c r="H2275" s="549" t="s">
        <v>773</v>
      </c>
      <c r="I2275" s="549" t="s">
        <v>774</v>
      </c>
      <c r="J2275" s="549" t="s">
        <v>394</v>
      </c>
      <c r="K2275" s="549" t="s">
        <v>395</v>
      </c>
      <c r="L2275" s="549" t="s">
        <v>396</v>
      </c>
    </row>
    <row r="2276" spans="1:12" ht="28.8" x14ac:dyDescent="0.4">
      <c r="A2276" s="538"/>
      <c r="B2276" s="170">
        <v>0</v>
      </c>
      <c r="C2276" s="180" t="s">
        <v>12</v>
      </c>
      <c r="D2276" s="180" t="s">
        <v>13</v>
      </c>
      <c r="E2276" s="170" t="s">
        <v>422</v>
      </c>
      <c r="F2276" s="170" t="s">
        <v>423</v>
      </c>
      <c r="G2276" s="170" t="s">
        <v>1187</v>
      </c>
      <c r="H2276" s="170" t="s">
        <v>777</v>
      </c>
      <c r="I2276" s="170" t="s">
        <v>777</v>
      </c>
      <c r="J2276" s="170" t="s">
        <v>415</v>
      </c>
      <c r="K2276" s="170" t="s">
        <v>1178</v>
      </c>
      <c r="L2276" s="171">
        <v>0.47</v>
      </c>
    </row>
    <row r="2277" spans="1:12" ht="28.8" x14ac:dyDescent="0.4">
      <c r="A2277" s="538"/>
      <c r="B2277" s="173">
        <v>324225</v>
      </c>
      <c r="C2277" s="181" t="str">
        <f>_xlfn.XLOOKUP(B2277,PLANEAMIENTO!A:A,PLANEAMIENTO!C:C)</f>
        <v>CILINDRO DE INCLINACION DE BULLDOZER</v>
      </c>
      <c r="D2277" s="178" t="str">
        <f>_xlfn.XLOOKUP(B2277,PLANEAMIENTO!A:A,PLANEAMIENTO!D:D)</f>
        <v>D11T</v>
      </c>
      <c r="E2277" s="173" t="s">
        <v>1188</v>
      </c>
      <c r="F2277" s="173" t="s">
        <v>423</v>
      </c>
      <c r="G2277" s="173" t="s">
        <v>444</v>
      </c>
      <c r="H2277" s="173" t="s">
        <v>777</v>
      </c>
      <c r="I2277" s="173" t="s">
        <v>793</v>
      </c>
      <c r="J2277" s="173" t="s">
        <v>1182</v>
      </c>
      <c r="K2277" s="173" t="s">
        <v>1182</v>
      </c>
      <c r="L2277" s="174">
        <v>0</v>
      </c>
    </row>
    <row r="2278" spans="1:12" ht="21" x14ac:dyDescent="0.4">
      <c r="A2278" s="538"/>
      <c r="B2278" s="173">
        <v>327325</v>
      </c>
      <c r="C2278" s="181" t="str">
        <f>_xlfn.XLOOKUP(B2278,PLANEAMIENTO!A:A,PLANEAMIENTO!C:C)</f>
        <v>CILINDRO DE DIRECCION</v>
      </c>
      <c r="D2278" s="178">
        <f>_xlfn.XLOOKUP(B2278,PLANEAMIENTO!A:A,PLANEAMIENTO!D:D)</f>
        <v>24</v>
      </c>
      <c r="E2278" s="173" t="s">
        <v>405</v>
      </c>
      <c r="F2278" s="173" t="s">
        <v>423</v>
      </c>
      <c r="G2278" s="173" t="s">
        <v>479</v>
      </c>
      <c r="H2278" s="173" t="s">
        <v>777</v>
      </c>
      <c r="I2278" s="173" t="s">
        <v>804</v>
      </c>
      <c r="J2278" s="173" t="s">
        <v>1182</v>
      </c>
      <c r="K2278" s="173" t="s">
        <v>1182</v>
      </c>
      <c r="L2278" s="174">
        <v>0</v>
      </c>
    </row>
    <row r="2279" spans="1:12" ht="21" x14ac:dyDescent="0.4">
      <c r="A2279" s="538"/>
      <c r="B2279" s="173">
        <v>327425</v>
      </c>
      <c r="C2279" s="181" t="str">
        <f>_xlfn.XLOOKUP(B2279,PLANEAMIENTO!A:A,PLANEAMIENTO!C:C)</f>
        <v>CILINDRO DE DIRECCION</v>
      </c>
      <c r="D2279" s="178">
        <f>_xlfn.XLOOKUP(B2279,PLANEAMIENTO!A:A,PLANEAMIENTO!D:D)</f>
        <v>24</v>
      </c>
      <c r="E2279" s="173" t="s">
        <v>405</v>
      </c>
      <c r="F2279" s="173" t="s">
        <v>423</v>
      </c>
      <c r="G2279" s="173" t="s">
        <v>479</v>
      </c>
      <c r="H2279" s="173" t="s">
        <v>777</v>
      </c>
      <c r="I2279" s="173" t="s">
        <v>804</v>
      </c>
      <c r="J2279" s="173" t="s">
        <v>1182</v>
      </c>
      <c r="K2279" s="173" t="s">
        <v>1182</v>
      </c>
      <c r="L2279" s="174">
        <v>0</v>
      </c>
    </row>
    <row r="2280" spans="1:12" ht="21" x14ac:dyDescent="0.4">
      <c r="A2280" s="538"/>
      <c r="B2280" s="173">
        <v>327625</v>
      </c>
      <c r="C2280" s="181" t="str">
        <f>_xlfn.XLOOKUP(B2280,PLANEAMIENTO!A:A,PLANEAMIENTO!C:C)</f>
        <v>CILINDRO DE DIRECCION</v>
      </c>
      <c r="D2280" s="178">
        <f>_xlfn.XLOOKUP(B2280,PLANEAMIENTO!A:A,PLANEAMIENTO!D:D)</f>
        <v>24</v>
      </c>
      <c r="E2280" s="173" t="s">
        <v>405</v>
      </c>
      <c r="F2280" s="173" t="s">
        <v>423</v>
      </c>
      <c r="G2280" s="173" t="s">
        <v>479</v>
      </c>
      <c r="H2280" s="173" t="s">
        <v>777</v>
      </c>
      <c r="I2280" s="173" t="s">
        <v>804</v>
      </c>
      <c r="J2280" s="173" t="s">
        <v>1182</v>
      </c>
      <c r="K2280" s="173" t="s">
        <v>1182</v>
      </c>
      <c r="L2280" s="174">
        <v>0</v>
      </c>
    </row>
    <row r="2281" spans="1:12" ht="21" x14ac:dyDescent="0.4">
      <c r="A2281" s="538"/>
      <c r="B2281" s="173">
        <v>333125</v>
      </c>
      <c r="C2281" s="181" t="str">
        <f>_xlfn.XLOOKUP(B2281,PLANEAMIENTO!A:A,PLANEAMIENTO!C:C)</f>
        <v>CILINDRO DE DIRECCION</v>
      </c>
      <c r="D2281" s="178">
        <f>_xlfn.XLOOKUP(B2281,PLANEAMIENTO!A:A,PLANEAMIENTO!D:D)</f>
        <v>24</v>
      </c>
      <c r="E2281" s="173" t="s">
        <v>405</v>
      </c>
      <c r="F2281" s="173" t="s">
        <v>423</v>
      </c>
      <c r="G2281" s="173" t="s">
        <v>479</v>
      </c>
      <c r="H2281" s="173" t="s">
        <v>777</v>
      </c>
      <c r="I2281" s="173" t="s">
        <v>804</v>
      </c>
      <c r="J2281" s="173" t="s">
        <v>1182</v>
      </c>
      <c r="K2281" s="173" t="s">
        <v>1182</v>
      </c>
      <c r="L2281" s="174">
        <v>0</v>
      </c>
    </row>
    <row r="2282" spans="1:12" ht="67.2" x14ac:dyDescent="0.4">
      <c r="A2282" s="538"/>
      <c r="B2282" s="549" t="s">
        <v>465</v>
      </c>
      <c r="E2282" s="549" t="s">
        <v>391</v>
      </c>
      <c r="F2282" s="549" t="s">
        <v>392</v>
      </c>
      <c r="G2282" s="549" t="s">
        <v>772</v>
      </c>
      <c r="H2282" s="549" t="s">
        <v>773</v>
      </c>
      <c r="I2282" s="549" t="s">
        <v>774</v>
      </c>
      <c r="J2282" s="549" t="s">
        <v>394</v>
      </c>
      <c r="K2282" s="549" t="s">
        <v>395</v>
      </c>
      <c r="L2282" s="549" t="s">
        <v>396</v>
      </c>
    </row>
    <row r="2283" spans="1:12" ht="28.8" x14ac:dyDescent="0.4">
      <c r="A2283" s="538"/>
      <c r="B2283" s="170">
        <v>0</v>
      </c>
      <c r="C2283" s="180" t="s">
        <v>12</v>
      </c>
      <c r="D2283" s="180" t="s">
        <v>13</v>
      </c>
      <c r="E2283" s="170" t="s">
        <v>485</v>
      </c>
      <c r="F2283" s="170" t="s">
        <v>486</v>
      </c>
      <c r="G2283" s="170" t="s">
        <v>1189</v>
      </c>
      <c r="H2283" s="170" t="s">
        <v>777</v>
      </c>
      <c r="I2283" s="170" t="s">
        <v>777</v>
      </c>
      <c r="J2283" s="170" t="s">
        <v>629</v>
      </c>
      <c r="K2283" s="170" t="s">
        <v>1182</v>
      </c>
      <c r="L2283" s="171">
        <v>0.32</v>
      </c>
    </row>
    <row r="2284" spans="1:12" ht="28.8" x14ac:dyDescent="0.4">
      <c r="A2284" s="538"/>
      <c r="B2284" s="173">
        <v>327325</v>
      </c>
      <c r="C2284" s="181" t="str">
        <f>_xlfn.XLOOKUP(B2284,PLANEAMIENTO!A:A,PLANEAMIENTO!C:C)</f>
        <v>CILINDRO DE DIRECCION</v>
      </c>
      <c r="D2284" s="178">
        <f>_xlfn.XLOOKUP(B2284,PLANEAMIENTO!A:A,PLANEAMIENTO!D:D)</f>
        <v>24</v>
      </c>
      <c r="E2284" s="173" t="s">
        <v>612</v>
      </c>
      <c r="F2284" s="173" t="s">
        <v>413</v>
      </c>
      <c r="G2284" s="173" t="s">
        <v>479</v>
      </c>
      <c r="H2284" s="173" t="s">
        <v>777</v>
      </c>
      <c r="I2284" s="173" t="s">
        <v>804</v>
      </c>
      <c r="J2284" s="173" t="s">
        <v>1182</v>
      </c>
      <c r="K2284" s="173" t="s">
        <v>1182</v>
      </c>
      <c r="L2284" s="174">
        <v>0</v>
      </c>
    </row>
    <row r="2285" spans="1:12" ht="28.8" x14ac:dyDescent="0.4">
      <c r="A2285" s="538"/>
      <c r="B2285" s="173">
        <v>327425</v>
      </c>
      <c r="C2285" s="181" t="str">
        <f>_xlfn.XLOOKUP(B2285,PLANEAMIENTO!A:A,PLANEAMIENTO!C:C)</f>
        <v>CILINDRO DE DIRECCION</v>
      </c>
      <c r="D2285" s="178">
        <f>_xlfn.XLOOKUP(B2285,PLANEAMIENTO!A:A,PLANEAMIENTO!D:D)</f>
        <v>24</v>
      </c>
      <c r="E2285" s="173" t="s">
        <v>612</v>
      </c>
      <c r="F2285" s="173" t="s">
        <v>413</v>
      </c>
      <c r="G2285" s="173" t="s">
        <v>479</v>
      </c>
      <c r="H2285" s="173" t="s">
        <v>777</v>
      </c>
      <c r="I2285" s="173" t="s">
        <v>804</v>
      </c>
      <c r="J2285" s="173" t="s">
        <v>1182</v>
      </c>
      <c r="K2285" s="173" t="s">
        <v>1182</v>
      </c>
      <c r="L2285" s="174">
        <v>0</v>
      </c>
    </row>
    <row r="2286" spans="1:12" ht="67.2" x14ac:dyDescent="0.4">
      <c r="A2286" s="538"/>
      <c r="B2286" s="549" t="s">
        <v>465</v>
      </c>
      <c r="E2286" s="549" t="s">
        <v>391</v>
      </c>
      <c r="F2286" s="549" t="s">
        <v>392</v>
      </c>
      <c r="G2286" s="549" t="s">
        <v>772</v>
      </c>
      <c r="H2286" s="549" t="s">
        <v>773</v>
      </c>
      <c r="I2286" s="549" t="s">
        <v>774</v>
      </c>
      <c r="J2286" s="549" t="s">
        <v>394</v>
      </c>
      <c r="K2286" s="549" t="s">
        <v>395</v>
      </c>
      <c r="L2286" s="549" t="s">
        <v>396</v>
      </c>
    </row>
    <row r="2287" spans="1:12" ht="28.8" x14ac:dyDescent="0.4">
      <c r="A2287" s="538"/>
      <c r="B2287" s="170">
        <v>0</v>
      </c>
      <c r="C2287" s="180" t="s">
        <v>12</v>
      </c>
      <c r="D2287" s="180" t="s">
        <v>13</v>
      </c>
      <c r="E2287" s="170" t="s">
        <v>860</v>
      </c>
      <c r="F2287" s="170" t="s">
        <v>413</v>
      </c>
      <c r="G2287" s="170" t="s">
        <v>1190</v>
      </c>
      <c r="H2287" s="170" t="s">
        <v>777</v>
      </c>
      <c r="I2287" s="170" t="s">
        <v>801</v>
      </c>
      <c r="J2287" s="170" t="s">
        <v>415</v>
      </c>
      <c r="K2287" s="170" t="s">
        <v>1178</v>
      </c>
      <c r="L2287" s="171">
        <v>0.59</v>
      </c>
    </row>
    <row r="2288" spans="1:12" ht="28.8" x14ac:dyDescent="0.4">
      <c r="A2288" s="538"/>
      <c r="B2288" s="173">
        <v>325825</v>
      </c>
      <c r="C2288" s="181" t="str">
        <f>_xlfn.XLOOKUP(B2288,PLANEAMIENTO!A:A,PLANEAMIENTO!C:C)</f>
        <v>CILINDRO DE ARTICULACION</v>
      </c>
      <c r="D2288" s="178">
        <f>_xlfn.XLOOKUP(B2288,PLANEAMIENTO!A:A,PLANEAMIENTO!D:D)</f>
        <v>24</v>
      </c>
      <c r="E2288" s="173" t="s">
        <v>1191</v>
      </c>
      <c r="F2288" s="173" t="s">
        <v>413</v>
      </c>
      <c r="G2288" s="173" t="s">
        <v>403</v>
      </c>
      <c r="H2288" s="173" t="s">
        <v>777</v>
      </c>
      <c r="I2288" s="173" t="s">
        <v>820</v>
      </c>
      <c r="J2288" s="173" t="s">
        <v>1170</v>
      </c>
      <c r="K2288" s="173" t="s">
        <v>1182</v>
      </c>
      <c r="L2288" s="174">
        <v>0.3</v>
      </c>
    </row>
    <row r="2289" spans="1:12" ht="67.2" x14ac:dyDescent="0.4">
      <c r="A2289" s="538"/>
      <c r="B2289" s="549" t="s">
        <v>465</v>
      </c>
      <c r="E2289" s="549" t="s">
        <v>391</v>
      </c>
      <c r="F2289" s="549" t="s">
        <v>392</v>
      </c>
      <c r="G2289" s="549" t="s">
        <v>772</v>
      </c>
      <c r="H2289" s="549" t="s">
        <v>773</v>
      </c>
      <c r="I2289" s="549" t="s">
        <v>774</v>
      </c>
      <c r="J2289" s="549" t="s">
        <v>394</v>
      </c>
      <c r="K2289" s="549" t="s">
        <v>395</v>
      </c>
      <c r="L2289" s="549" t="s">
        <v>396</v>
      </c>
    </row>
    <row r="2290" spans="1:12" ht="28.8" x14ac:dyDescent="0.4">
      <c r="A2290" s="538"/>
      <c r="B2290" s="170">
        <v>0</v>
      </c>
      <c r="C2290" s="180" t="s">
        <v>12</v>
      </c>
      <c r="D2290" s="180" t="s">
        <v>13</v>
      </c>
      <c r="E2290" s="170" t="s">
        <v>428</v>
      </c>
      <c r="F2290" s="170" t="s">
        <v>432</v>
      </c>
      <c r="G2290" s="170" t="s">
        <v>1192</v>
      </c>
      <c r="H2290" s="170" t="s">
        <v>777</v>
      </c>
      <c r="I2290" s="170" t="s">
        <v>777</v>
      </c>
      <c r="J2290" s="170" t="s">
        <v>415</v>
      </c>
      <c r="K2290" s="170" t="s">
        <v>1193</v>
      </c>
      <c r="L2290" s="171">
        <v>0.37</v>
      </c>
    </row>
    <row r="2291" spans="1:12" ht="28.8" x14ac:dyDescent="0.4">
      <c r="A2291" s="538"/>
      <c r="B2291" s="173">
        <v>318725</v>
      </c>
      <c r="C2291" s="181" t="str">
        <f>_xlfn.XLOOKUP(B2291,PLANEAMIENTO!A:A,PLANEAMIENTO!C:C)</f>
        <v>CILINDRO DE LEVANTE DE BULLDOZER</v>
      </c>
      <c r="D2291" s="178" t="str">
        <f>_xlfn.XLOOKUP(B2291,PLANEAMIENTO!A:A,PLANEAMIENTO!D:D)</f>
        <v>D11T</v>
      </c>
      <c r="E2291" s="173" t="s">
        <v>431</v>
      </c>
      <c r="F2291" s="173" t="s">
        <v>432</v>
      </c>
      <c r="G2291" s="173" t="s">
        <v>473</v>
      </c>
      <c r="H2291" s="173" t="s">
        <v>777</v>
      </c>
      <c r="I2291" s="173" t="s">
        <v>813</v>
      </c>
      <c r="J2291" s="173" t="s">
        <v>1008</v>
      </c>
      <c r="K2291" s="173" t="s">
        <v>970</v>
      </c>
      <c r="L2291" s="174">
        <v>0.4</v>
      </c>
    </row>
    <row r="2292" spans="1:12" ht="28.8" x14ac:dyDescent="0.4">
      <c r="A2292" s="538"/>
      <c r="B2292" s="173">
        <v>323125</v>
      </c>
      <c r="C2292" s="181" t="str">
        <f>_xlfn.XLOOKUP(B2292,PLANEAMIENTO!A:A,PLANEAMIENTO!C:C)</f>
        <v>CILINDRO DE BLADELIFT</v>
      </c>
      <c r="D2292" s="178" t="str">
        <f>_xlfn.XLOOKUP(B2292,PLANEAMIENTO!A:A,PLANEAMIENTO!D:D)</f>
        <v>24M</v>
      </c>
      <c r="E2292" s="173" t="s">
        <v>431</v>
      </c>
      <c r="F2292" s="173" t="s">
        <v>432</v>
      </c>
      <c r="G2292" s="173" t="s">
        <v>406</v>
      </c>
      <c r="H2292" s="173" t="s">
        <v>777</v>
      </c>
      <c r="I2292" s="173" t="s">
        <v>827</v>
      </c>
      <c r="J2292" s="173" t="s">
        <v>1170</v>
      </c>
      <c r="K2292" s="173" t="s">
        <v>1182</v>
      </c>
      <c r="L2292" s="174">
        <v>0.8</v>
      </c>
    </row>
    <row r="2293" spans="1:12" ht="67.2" x14ac:dyDescent="0.4">
      <c r="A2293" s="538"/>
      <c r="B2293" s="549" t="s">
        <v>465</v>
      </c>
      <c r="E2293" s="549" t="s">
        <v>391</v>
      </c>
      <c r="F2293" s="549" t="s">
        <v>392</v>
      </c>
      <c r="G2293" s="549" t="s">
        <v>772</v>
      </c>
      <c r="H2293" s="549" t="s">
        <v>773</v>
      </c>
      <c r="I2293" s="549" t="s">
        <v>774</v>
      </c>
      <c r="J2293" s="549" t="s">
        <v>394</v>
      </c>
      <c r="K2293" s="549" t="s">
        <v>395</v>
      </c>
      <c r="L2293" s="549" t="s">
        <v>396</v>
      </c>
    </row>
    <row r="2294" spans="1:12" ht="21" x14ac:dyDescent="0.4">
      <c r="A2294" s="538"/>
      <c r="B2294" s="170">
        <v>0</v>
      </c>
      <c r="C2294" s="180" t="s">
        <v>12</v>
      </c>
      <c r="D2294" s="180" t="s">
        <v>13</v>
      </c>
      <c r="E2294" s="170" t="s">
        <v>814</v>
      </c>
      <c r="F2294" s="170" t="s">
        <v>815</v>
      </c>
      <c r="G2294" s="170" t="s">
        <v>458</v>
      </c>
      <c r="H2294" s="170" t="s">
        <v>777</v>
      </c>
      <c r="I2294" s="170" t="s">
        <v>807</v>
      </c>
      <c r="J2294" s="170" t="s">
        <v>783</v>
      </c>
      <c r="K2294" s="170" t="s">
        <v>799</v>
      </c>
      <c r="L2294" s="171">
        <v>0</v>
      </c>
    </row>
    <row r="2295" spans="1:12" ht="28.8" x14ac:dyDescent="0.4">
      <c r="A2295" s="538"/>
      <c r="B2295" s="173">
        <v>327925</v>
      </c>
      <c r="C2295" s="181" t="str">
        <f>_xlfn.XLOOKUP(B2295,PLANEAMIENTO!A:A,PLANEAMIENTO!C:C)</f>
        <v>CILINDRO DE DIRECCION</v>
      </c>
      <c r="D2295" s="178" t="str">
        <f>_xlfn.XLOOKUP(B2295,PLANEAMIENTO!A:A,PLANEAMIENTO!D:D)</f>
        <v>930E-4SE</v>
      </c>
      <c r="E2295" s="173" t="s">
        <v>907</v>
      </c>
      <c r="F2295" s="173" t="s">
        <v>817</v>
      </c>
      <c r="G2295" s="173" t="s">
        <v>426</v>
      </c>
      <c r="H2295" s="173" t="s">
        <v>777</v>
      </c>
      <c r="I2295" s="173" t="s">
        <v>796</v>
      </c>
      <c r="J2295" s="173" t="s">
        <v>1170</v>
      </c>
      <c r="K2295" s="173" t="s">
        <v>1182</v>
      </c>
      <c r="L2295" s="174">
        <v>0.6</v>
      </c>
    </row>
    <row r="2296" spans="1:12" ht="28.8" x14ac:dyDescent="0.4">
      <c r="A2296" s="538"/>
      <c r="B2296" s="173">
        <v>324125</v>
      </c>
      <c r="C2296" s="181" t="str">
        <f>_xlfn.XLOOKUP(B2296,PLANEAMIENTO!A:A,PLANEAMIENTO!C:C)</f>
        <v>CILINDRO DE SUSPENSION POSTERIOR</v>
      </c>
      <c r="D2296" s="178" t="str">
        <f>_xlfn.XLOOKUP(B2296,PLANEAMIENTO!A:A,PLANEAMIENTO!D:D)</f>
        <v>930E-4SE</v>
      </c>
      <c r="E2296" s="173" t="s">
        <v>907</v>
      </c>
      <c r="F2296" s="173" t="s">
        <v>817</v>
      </c>
      <c r="G2296" s="173" t="s">
        <v>421</v>
      </c>
      <c r="H2296" s="173" t="s">
        <v>777</v>
      </c>
      <c r="I2296" s="173" t="s">
        <v>807</v>
      </c>
      <c r="J2296" s="173" t="s">
        <v>1182</v>
      </c>
      <c r="K2296" s="173" t="s">
        <v>1178</v>
      </c>
      <c r="L2296" s="174">
        <v>0</v>
      </c>
    </row>
    <row r="2297" spans="1:12" ht="67.2" x14ac:dyDescent="0.4">
      <c r="A2297" s="538"/>
      <c r="B2297" s="549" t="s">
        <v>465</v>
      </c>
      <c r="E2297" s="549" t="s">
        <v>391</v>
      </c>
      <c r="F2297" s="549" t="s">
        <v>392</v>
      </c>
      <c r="G2297" s="549" t="s">
        <v>772</v>
      </c>
      <c r="H2297" s="549" t="s">
        <v>773</v>
      </c>
      <c r="I2297" s="549" t="s">
        <v>774</v>
      </c>
      <c r="J2297" s="549" t="s">
        <v>394</v>
      </c>
      <c r="K2297" s="549" t="s">
        <v>395</v>
      </c>
      <c r="L2297" s="549" t="s">
        <v>396</v>
      </c>
    </row>
    <row r="2298" spans="1:12" ht="28.8" x14ac:dyDescent="0.4">
      <c r="A2298" s="538"/>
      <c r="B2298" s="170">
        <v>0</v>
      </c>
      <c r="C2298" s="180" t="s">
        <v>12</v>
      </c>
      <c r="D2298" s="180" t="s">
        <v>13</v>
      </c>
      <c r="E2298" s="170" t="s">
        <v>45</v>
      </c>
      <c r="F2298" s="169"/>
      <c r="G2298" s="170" t="s">
        <v>891</v>
      </c>
      <c r="H2298" s="170" t="s">
        <v>777</v>
      </c>
      <c r="I2298" s="170" t="s">
        <v>892</v>
      </c>
      <c r="J2298" s="170" t="s">
        <v>783</v>
      </c>
      <c r="K2298" s="170" t="s">
        <v>874</v>
      </c>
      <c r="L2298" s="171">
        <v>0</v>
      </c>
    </row>
    <row r="2299" spans="1:12" ht="21" x14ac:dyDescent="0.4">
      <c r="A2299" s="538"/>
      <c r="B2299" s="173">
        <v>324325</v>
      </c>
      <c r="C2299" s="181" t="str">
        <f>_xlfn.XLOOKUP(B2299,PLANEAMIENTO!A:A,PLANEAMIENTO!C:C)</f>
        <v>CILINDRO DE BLADELIFT</v>
      </c>
      <c r="D2299" s="178" t="str">
        <f>_xlfn.XLOOKUP(B2299,PLANEAMIENTO!A:A,PLANEAMIENTO!D:D)</f>
        <v>24M</v>
      </c>
      <c r="E2299" s="173" t="s">
        <v>731</v>
      </c>
      <c r="F2299" s="173" t="s">
        <v>1003</v>
      </c>
      <c r="G2299" s="173"/>
      <c r="H2299" s="173" t="s">
        <v>777</v>
      </c>
      <c r="I2299" s="173" t="s">
        <v>807</v>
      </c>
      <c r="J2299" s="173" t="s">
        <v>1182</v>
      </c>
      <c r="K2299" s="173" t="s">
        <v>1178</v>
      </c>
      <c r="L2299" s="174">
        <v>0</v>
      </c>
    </row>
    <row r="2300" spans="1:12" ht="28.8" x14ac:dyDescent="0.4">
      <c r="A2300" s="538"/>
      <c r="B2300" s="173">
        <v>325425</v>
      </c>
      <c r="C2300" s="181" t="str">
        <f>_xlfn.XLOOKUP(B2300,PLANEAMIENTO!A:A,PLANEAMIENTO!C:C)</f>
        <v>CILINDRO DE INCLINACION DE BULLDOZER</v>
      </c>
      <c r="D2300" s="178" t="str">
        <f>_xlfn.XLOOKUP(B2300,PLANEAMIENTO!A:A,PLANEAMIENTO!D:D)</f>
        <v>844H</v>
      </c>
      <c r="E2300" s="173" t="s">
        <v>731</v>
      </c>
      <c r="F2300" s="173" t="s">
        <v>1003</v>
      </c>
      <c r="G2300" s="173"/>
      <c r="H2300" s="173" t="s">
        <v>777</v>
      </c>
      <c r="I2300" s="173" t="s">
        <v>807</v>
      </c>
      <c r="J2300" s="173" t="s">
        <v>1182</v>
      </c>
      <c r="K2300" s="173" t="s">
        <v>1178</v>
      </c>
      <c r="L2300" s="174">
        <v>0</v>
      </c>
    </row>
    <row r="2301" spans="1:12" ht="21" x14ac:dyDescent="0.4">
      <c r="A2301" s="538"/>
      <c r="B2301" s="173">
        <v>326025</v>
      </c>
      <c r="C2301" s="181" t="str">
        <f>_xlfn.XLOOKUP(B2301,PLANEAMIENTO!A:A,PLANEAMIENTO!C:C)</f>
        <v>CILINDRO DE DIRECCION</v>
      </c>
      <c r="D2301" s="178" t="str">
        <f>_xlfn.XLOOKUP(B2301,PLANEAMIENTO!A:A,PLANEAMIENTO!D:D)</f>
        <v>988K</v>
      </c>
      <c r="E2301" s="173" t="s">
        <v>1194</v>
      </c>
      <c r="F2301" s="173" t="s">
        <v>1003</v>
      </c>
      <c r="G2301" s="173"/>
      <c r="H2301" s="173" t="s">
        <v>777</v>
      </c>
      <c r="I2301" s="173" t="s">
        <v>807</v>
      </c>
      <c r="J2301" s="173" t="s">
        <v>1182</v>
      </c>
      <c r="K2301" s="173" t="s">
        <v>1178</v>
      </c>
      <c r="L2301" s="174">
        <v>0</v>
      </c>
    </row>
    <row r="2302" spans="1:12" ht="21" x14ac:dyDescent="0.4">
      <c r="A2302" s="538"/>
      <c r="B2302" s="173">
        <v>306724.2</v>
      </c>
      <c r="C2302" s="181" t="e">
        <f>_xlfn.XLOOKUP(B2302,PLANEAMIENTO!A:A,PLANEAMIENTO!C:C)</f>
        <v>#N/A</v>
      </c>
      <c r="D2302" s="178" t="e">
        <f>_xlfn.XLOOKUP(B2302,PLANEAMIENTO!A:A,PLANEAMIENTO!D:D)</f>
        <v>#N/A</v>
      </c>
      <c r="E2302" s="173" t="s">
        <v>731</v>
      </c>
      <c r="F2302" s="173" t="s">
        <v>163</v>
      </c>
      <c r="G2302" s="173"/>
      <c r="H2302" s="173" t="s">
        <v>777</v>
      </c>
      <c r="I2302" s="173" t="s">
        <v>807</v>
      </c>
      <c r="J2302" s="173" t="s">
        <v>1182</v>
      </c>
      <c r="K2302" s="173" t="s">
        <v>1178</v>
      </c>
      <c r="L2302" s="174">
        <v>0</v>
      </c>
    </row>
    <row r="2303" spans="1:12" ht="21" x14ac:dyDescent="0.4">
      <c r="A2303" s="538"/>
      <c r="B2303" s="173">
        <v>306724.3</v>
      </c>
      <c r="C2303" s="181" t="e">
        <f>_xlfn.XLOOKUP(B2303,PLANEAMIENTO!A:A,PLANEAMIENTO!C:C)</f>
        <v>#N/A</v>
      </c>
      <c r="D2303" s="178" t="e">
        <f>_xlfn.XLOOKUP(B2303,PLANEAMIENTO!A:A,PLANEAMIENTO!D:D)</f>
        <v>#N/A</v>
      </c>
      <c r="E2303" s="173" t="s">
        <v>731</v>
      </c>
      <c r="F2303" s="173" t="s">
        <v>163</v>
      </c>
      <c r="G2303" s="173"/>
      <c r="H2303" s="173" t="s">
        <v>777</v>
      </c>
      <c r="I2303" s="173" t="s">
        <v>807</v>
      </c>
      <c r="J2303" s="173" t="s">
        <v>1182</v>
      </c>
      <c r="K2303" s="173" t="s">
        <v>1178</v>
      </c>
      <c r="L2303" s="174">
        <v>0</v>
      </c>
    </row>
    <row r="2304" spans="1:12" ht="21" x14ac:dyDescent="0.4">
      <c r="A2304" s="538"/>
      <c r="B2304" s="173">
        <v>306724.09999999998</v>
      </c>
      <c r="C2304" s="181" t="e">
        <f>_xlfn.XLOOKUP(B2304,PLANEAMIENTO!A:A,PLANEAMIENTO!C:C)</f>
        <v>#N/A</v>
      </c>
      <c r="D2304" s="178" t="e">
        <f>_xlfn.XLOOKUP(B2304,PLANEAMIENTO!A:A,PLANEAMIENTO!D:D)</f>
        <v>#N/A</v>
      </c>
      <c r="E2304" s="173" t="s">
        <v>731</v>
      </c>
      <c r="F2304" s="173" t="s">
        <v>163</v>
      </c>
      <c r="G2304" s="173"/>
      <c r="H2304" s="173" t="s">
        <v>777</v>
      </c>
      <c r="I2304" s="173" t="s">
        <v>807</v>
      </c>
      <c r="J2304" s="173" t="s">
        <v>1182</v>
      </c>
      <c r="K2304" s="173" t="s">
        <v>1178</v>
      </c>
      <c r="L2304" s="174">
        <v>0</v>
      </c>
    </row>
    <row r="2305" spans="1:12" ht="21" x14ac:dyDescent="0.4">
      <c r="A2305" s="538"/>
    </row>
    <row r="2306" spans="1:12" ht="21" x14ac:dyDescent="0.4">
      <c r="A2306" s="538"/>
    </row>
    <row r="2311" spans="1:12" ht="39.6" x14ac:dyDescent="0.3">
      <c r="B2311" s="168" t="s">
        <v>465</v>
      </c>
      <c r="E2311" s="168" t="s">
        <v>391</v>
      </c>
      <c r="F2311" s="168" t="s">
        <v>392</v>
      </c>
      <c r="G2311" s="168" t="s">
        <v>772</v>
      </c>
      <c r="H2311" s="168" t="s">
        <v>773</v>
      </c>
      <c r="I2311" s="168" t="s">
        <v>774</v>
      </c>
      <c r="J2311" s="168" t="s">
        <v>394</v>
      </c>
      <c r="K2311" s="168" t="s">
        <v>395</v>
      </c>
      <c r="L2311" s="168" t="s">
        <v>396</v>
      </c>
    </row>
    <row r="2312" spans="1:12" ht="42" x14ac:dyDescent="0.4">
      <c r="A2312" s="538"/>
      <c r="B2312" s="544">
        <v>0</v>
      </c>
      <c r="C2312" s="364" t="s">
        <v>12</v>
      </c>
      <c r="D2312" s="364" t="s">
        <v>13</v>
      </c>
      <c r="E2312" s="363" t="s">
        <v>397</v>
      </c>
      <c r="F2312" s="363" t="s">
        <v>398</v>
      </c>
      <c r="G2312" s="170" t="s">
        <v>1195</v>
      </c>
      <c r="H2312" s="170" t="s">
        <v>776</v>
      </c>
      <c r="I2312" s="170" t="s">
        <v>777</v>
      </c>
      <c r="J2312" s="170" t="s">
        <v>783</v>
      </c>
      <c r="K2312" s="170" t="s">
        <v>783</v>
      </c>
      <c r="L2312" s="171">
        <v>0.97</v>
      </c>
    </row>
    <row r="2313" spans="1:12" ht="42" x14ac:dyDescent="0.4">
      <c r="A2313" s="538"/>
      <c r="B2313" s="545">
        <v>325825</v>
      </c>
      <c r="C2313" s="350" t="str">
        <f>_xlfn.XLOOKUP(B2313,PLANEAMIENTO!A:A,PLANEAMIENTO!C:C)</f>
        <v>CILINDRO DE ARTICULACION</v>
      </c>
      <c r="D2313" s="351">
        <f>_xlfn.XLOOKUP(B2313,PLANEAMIENTO!A:A,PLANEAMIENTO!D:D)</f>
        <v>24</v>
      </c>
      <c r="E2313" s="352" t="s">
        <v>405</v>
      </c>
      <c r="F2313" s="352" t="s">
        <v>398</v>
      </c>
      <c r="G2313" s="173" t="s">
        <v>403</v>
      </c>
      <c r="H2313" s="173" t="s">
        <v>777</v>
      </c>
      <c r="I2313" s="173" t="s">
        <v>820</v>
      </c>
      <c r="J2313" s="173" t="s">
        <v>1178</v>
      </c>
      <c r="K2313" s="173" t="s">
        <v>1196</v>
      </c>
      <c r="L2313" s="174">
        <v>0.4</v>
      </c>
    </row>
    <row r="2314" spans="1:12" ht="63" x14ac:dyDescent="0.4">
      <c r="A2314" s="538"/>
      <c r="B2314" s="545">
        <v>333825</v>
      </c>
      <c r="C2314" s="350" t="str">
        <f>_xlfn.XLOOKUP(B2314,PLANEAMIENTO!A:A,PLANEAMIENTO!C:C)</f>
        <v>CILINDRO DE INCLINACION DE BULLDOZER</v>
      </c>
      <c r="D2314" s="351" t="str">
        <f>_xlfn.XLOOKUP(B2314,PLANEAMIENTO!A:A,PLANEAMIENTO!D:D)</f>
        <v>844H</v>
      </c>
      <c r="E2314" s="352" t="s">
        <v>662</v>
      </c>
      <c r="F2314" s="352" t="s">
        <v>398</v>
      </c>
      <c r="G2314" s="173" t="s">
        <v>522</v>
      </c>
      <c r="H2314" s="173" t="s">
        <v>777</v>
      </c>
      <c r="I2314" s="173" t="s">
        <v>818</v>
      </c>
      <c r="J2314" s="173" t="s">
        <v>1196</v>
      </c>
      <c r="K2314" s="173" t="s">
        <v>1196</v>
      </c>
      <c r="L2314" s="174">
        <v>0</v>
      </c>
    </row>
    <row r="2315" spans="1:12" ht="63" x14ac:dyDescent="0.4">
      <c r="A2315" s="538"/>
      <c r="B2315" s="545">
        <v>334625</v>
      </c>
      <c r="C2315" s="350" t="str">
        <f>_xlfn.XLOOKUP(B2315,PLANEAMIENTO!A:A,PLANEAMIENTO!C:C)</f>
        <v>CILINDRO DE INCLINACION DE BULLDOZER</v>
      </c>
      <c r="D2315" s="351" t="str">
        <f>_xlfn.XLOOKUP(B2315,PLANEAMIENTO!A:A,PLANEAMIENTO!D:D)</f>
        <v>844H</v>
      </c>
      <c r="E2315" s="352" t="s">
        <v>662</v>
      </c>
      <c r="F2315" s="352" t="s">
        <v>398</v>
      </c>
      <c r="G2315" s="173" t="s">
        <v>522</v>
      </c>
      <c r="H2315" s="173" t="s">
        <v>777</v>
      </c>
      <c r="I2315" s="173" t="s">
        <v>818</v>
      </c>
      <c r="J2315" s="173" t="s">
        <v>1196</v>
      </c>
      <c r="K2315" s="173" t="s">
        <v>1196</v>
      </c>
      <c r="L2315" s="174">
        <v>0</v>
      </c>
    </row>
    <row r="2316" spans="1:12" ht="73.8" x14ac:dyDescent="0.4">
      <c r="A2316" s="538"/>
      <c r="B2316" s="546" t="s">
        <v>465</v>
      </c>
      <c r="C2316" s="366"/>
      <c r="D2316" s="335"/>
      <c r="E2316" s="509" t="s">
        <v>391</v>
      </c>
      <c r="F2316" s="509" t="s">
        <v>392</v>
      </c>
      <c r="G2316" s="168" t="s">
        <v>772</v>
      </c>
      <c r="H2316" s="168" t="s">
        <v>773</v>
      </c>
      <c r="I2316" s="168" t="s">
        <v>774</v>
      </c>
      <c r="J2316" s="168" t="s">
        <v>394</v>
      </c>
      <c r="K2316" s="168" t="s">
        <v>395</v>
      </c>
      <c r="L2316" s="168" t="s">
        <v>396</v>
      </c>
    </row>
    <row r="2317" spans="1:12" ht="42" x14ac:dyDescent="0.4">
      <c r="A2317" s="538"/>
      <c r="B2317" s="544">
        <v>0</v>
      </c>
      <c r="C2317" s="364" t="s">
        <v>12</v>
      </c>
      <c r="D2317" s="364" t="s">
        <v>13</v>
      </c>
      <c r="E2317" s="363" t="s">
        <v>412</v>
      </c>
      <c r="F2317" s="363" t="s">
        <v>413</v>
      </c>
      <c r="G2317" s="170" t="s">
        <v>1197</v>
      </c>
      <c r="H2317" s="170" t="s">
        <v>777</v>
      </c>
      <c r="I2317" s="170" t="s">
        <v>777</v>
      </c>
      <c r="J2317" s="170" t="s">
        <v>629</v>
      </c>
      <c r="K2317" s="170" t="s">
        <v>1198</v>
      </c>
      <c r="L2317" s="171">
        <v>0.46</v>
      </c>
    </row>
    <row r="2318" spans="1:12" ht="42" x14ac:dyDescent="0.4">
      <c r="A2318" s="538"/>
      <c r="B2318" s="545">
        <v>337125</v>
      </c>
      <c r="C2318" s="350" t="str">
        <f>_xlfn.XLOOKUP(B2318,PLANEAMIENTO!A:A,PLANEAMIENTO!C:C)</f>
        <v>CILINDRO DE DIRECCION HYD</v>
      </c>
      <c r="D2318" s="351" t="str">
        <f>_xlfn.XLOOKUP(B2318,PLANEAMIENTO!A:A,PLANEAMIENTO!D:D)</f>
        <v>992K</v>
      </c>
      <c r="E2318" s="352" t="s">
        <v>1199</v>
      </c>
      <c r="F2318" s="352" t="s">
        <v>750</v>
      </c>
      <c r="G2318" s="173" t="s">
        <v>435</v>
      </c>
      <c r="H2318" s="173" t="s">
        <v>777</v>
      </c>
      <c r="I2318" s="173" t="s">
        <v>786</v>
      </c>
      <c r="J2318" s="173" t="s">
        <v>1178</v>
      </c>
      <c r="K2318" s="173" t="s">
        <v>1196</v>
      </c>
      <c r="L2318" s="174">
        <v>0</v>
      </c>
    </row>
    <row r="2319" spans="1:12" ht="63" x14ac:dyDescent="0.4">
      <c r="A2319" s="538"/>
      <c r="B2319" s="545">
        <v>336725</v>
      </c>
      <c r="C2319" s="350" t="str">
        <f>_xlfn.XLOOKUP(B2319,PLANEAMIENTO!A:A,PLANEAMIENTO!C:C)</f>
        <v>CILINDRO DE EXTENSION DE MANIPULADOR</v>
      </c>
      <c r="D2319" s="351" t="str">
        <f>_xlfn.XLOOKUP(B2319,PLANEAMIENTO!A:A,PLANEAMIENTO!D:D)</f>
        <v>988K</v>
      </c>
      <c r="E2319" s="352" t="s">
        <v>1199</v>
      </c>
      <c r="F2319" s="352" t="s">
        <v>750</v>
      </c>
      <c r="G2319" s="173" t="s">
        <v>406</v>
      </c>
      <c r="H2319" s="173" t="s">
        <v>777</v>
      </c>
      <c r="I2319" s="173" t="s">
        <v>827</v>
      </c>
      <c r="J2319" s="173" t="s">
        <v>1196</v>
      </c>
      <c r="K2319" s="173" t="s">
        <v>1196</v>
      </c>
      <c r="L2319" s="174">
        <v>0</v>
      </c>
    </row>
    <row r="2320" spans="1:12" ht="63" x14ac:dyDescent="0.4">
      <c r="A2320" s="538"/>
      <c r="B2320" s="545">
        <v>336925</v>
      </c>
      <c r="C2320" s="350" t="str">
        <f>_xlfn.XLOOKUP(B2320,PLANEAMIENTO!A:A,PLANEAMIENTO!C:C)</f>
        <v>CILINDRO DE INCLINACION DE BULLDOZER</v>
      </c>
      <c r="D2320" s="351" t="str">
        <f>_xlfn.XLOOKUP(B2320,PLANEAMIENTO!A:A,PLANEAMIENTO!D:D)</f>
        <v>844K</v>
      </c>
      <c r="E2320" s="352" t="s">
        <v>1199</v>
      </c>
      <c r="F2320" s="352" t="s">
        <v>750</v>
      </c>
      <c r="G2320" s="173" t="s">
        <v>435</v>
      </c>
      <c r="H2320" s="173" t="s">
        <v>777</v>
      </c>
      <c r="I2320" s="173" t="s">
        <v>786</v>
      </c>
      <c r="J2320" s="173" t="s">
        <v>1196</v>
      </c>
      <c r="K2320" s="173" t="s">
        <v>1184</v>
      </c>
      <c r="L2320" s="174">
        <v>0</v>
      </c>
    </row>
    <row r="2321" spans="1:12" ht="73.8" x14ac:dyDescent="0.4">
      <c r="A2321" s="538"/>
      <c r="B2321" s="546" t="s">
        <v>465</v>
      </c>
      <c r="C2321" s="366"/>
      <c r="D2321" s="335"/>
      <c r="E2321" s="509" t="s">
        <v>391</v>
      </c>
      <c r="F2321" s="509" t="s">
        <v>392</v>
      </c>
      <c r="G2321" s="168" t="s">
        <v>772</v>
      </c>
      <c r="H2321" s="168" t="s">
        <v>773</v>
      </c>
      <c r="I2321" s="168" t="s">
        <v>774</v>
      </c>
      <c r="J2321" s="168" t="s">
        <v>394</v>
      </c>
      <c r="K2321" s="168" t="s">
        <v>395</v>
      </c>
      <c r="L2321" s="168" t="s">
        <v>396</v>
      </c>
    </row>
    <row r="2322" spans="1:12" ht="42" x14ac:dyDescent="0.4">
      <c r="A2322" s="538"/>
      <c r="B2322" s="544">
        <v>0</v>
      </c>
      <c r="C2322" s="364" t="s">
        <v>12</v>
      </c>
      <c r="D2322" s="364" t="s">
        <v>13</v>
      </c>
      <c r="E2322" s="363" t="s">
        <v>422</v>
      </c>
      <c r="F2322" s="363" t="s">
        <v>423</v>
      </c>
      <c r="G2322" s="170" t="s">
        <v>1200</v>
      </c>
      <c r="H2322" s="170" t="s">
        <v>777</v>
      </c>
      <c r="I2322" s="170" t="s">
        <v>777</v>
      </c>
      <c r="J2322" s="170" t="s">
        <v>415</v>
      </c>
      <c r="K2322" s="170" t="s">
        <v>1201</v>
      </c>
      <c r="L2322" s="171">
        <v>0.48</v>
      </c>
    </row>
    <row r="2323" spans="1:12" ht="42" x14ac:dyDescent="0.4">
      <c r="A2323" s="538"/>
      <c r="B2323" s="545">
        <v>335325</v>
      </c>
      <c r="C2323" s="350" t="str">
        <f>_xlfn.XLOOKUP(B2323,PLANEAMIENTO!A:A,PLANEAMIENTO!C:C)</f>
        <v>CILINDRO DE TOWHAUL</v>
      </c>
      <c r="D2323" s="351" t="str">
        <f>_xlfn.XLOOKUP(B2323,PLANEAMIENTO!A:A,PLANEAMIENTO!D:D)</f>
        <v>930E-4SE</v>
      </c>
      <c r="E2323" s="352" t="s">
        <v>1173</v>
      </c>
      <c r="F2323" s="352" t="s">
        <v>423</v>
      </c>
      <c r="G2323" s="173" t="s">
        <v>403</v>
      </c>
      <c r="H2323" s="173" t="s">
        <v>777</v>
      </c>
      <c r="I2323" s="173" t="s">
        <v>820</v>
      </c>
      <c r="J2323" s="173" t="s">
        <v>1178</v>
      </c>
      <c r="K2323" s="173" t="s">
        <v>1196</v>
      </c>
      <c r="L2323" s="174">
        <v>0.7</v>
      </c>
    </row>
    <row r="2324" spans="1:12" ht="42" x14ac:dyDescent="0.4">
      <c r="A2324" s="538"/>
      <c r="B2324" s="545">
        <v>335925</v>
      </c>
      <c r="C2324" s="350" t="str">
        <f>_xlfn.XLOOKUP(B2324,PLANEAMIENTO!A:A,PLANEAMIENTO!C:C)</f>
        <v>CILINDRO DE TOWHAUL</v>
      </c>
      <c r="D2324" s="351" t="str">
        <f>_xlfn.XLOOKUP(B2324,PLANEAMIENTO!A:A,PLANEAMIENTO!D:D)</f>
        <v>930E-4SE</v>
      </c>
      <c r="E2324" s="352" t="s">
        <v>1173</v>
      </c>
      <c r="F2324" s="352" t="s">
        <v>423</v>
      </c>
      <c r="G2324" s="173" t="s">
        <v>403</v>
      </c>
      <c r="H2324" s="173" t="s">
        <v>777</v>
      </c>
      <c r="I2324" s="173" t="s">
        <v>820</v>
      </c>
      <c r="J2324" s="173" t="s">
        <v>1196</v>
      </c>
      <c r="K2324" s="173" t="s">
        <v>1196</v>
      </c>
      <c r="L2324" s="174">
        <v>0</v>
      </c>
    </row>
    <row r="2325" spans="1:12" ht="42" x14ac:dyDescent="0.4">
      <c r="A2325" s="538"/>
      <c r="B2325" s="545">
        <v>335325</v>
      </c>
      <c r="C2325" s="350" t="str">
        <f>_xlfn.XLOOKUP(B2325,PLANEAMIENTO!A:A,PLANEAMIENTO!C:C)</f>
        <v>CILINDRO DE TOWHAUL</v>
      </c>
      <c r="D2325" s="351" t="str">
        <f>_xlfn.XLOOKUP(B2325,PLANEAMIENTO!A:A,PLANEAMIENTO!D:D)</f>
        <v>930E-4SE</v>
      </c>
      <c r="E2325" s="352" t="s">
        <v>855</v>
      </c>
      <c r="F2325" s="352" t="s">
        <v>423</v>
      </c>
      <c r="G2325" s="173" t="s">
        <v>410</v>
      </c>
      <c r="H2325" s="173" t="s">
        <v>777</v>
      </c>
      <c r="I2325" s="173" t="s">
        <v>849</v>
      </c>
      <c r="J2325" s="173" t="s">
        <v>1196</v>
      </c>
      <c r="K2325" s="173" t="s">
        <v>1184</v>
      </c>
      <c r="L2325" s="174">
        <v>0</v>
      </c>
    </row>
    <row r="2326" spans="1:12" ht="73.8" x14ac:dyDescent="0.4">
      <c r="A2326" s="538"/>
      <c r="B2326" s="546" t="s">
        <v>465</v>
      </c>
      <c r="C2326" s="366"/>
      <c r="D2326" s="335"/>
      <c r="E2326" s="509" t="s">
        <v>391</v>
      </c>
      <c r="F2326" s="509" t="s">
        <v>392</v>
      </c>
      <c r="G2326" s="168" t="s">
        <v>772</v>
      </c>
      <c r="H2326" s="168" t="s">
        <v>773</v>
      </c>
      <c r="I2326" s="168" t="s">
        <v>774</v>
      </c>
      <c r="J2326" s="168" t="s">
        <v>394</v>
      </c>
      <c r="K2326" s="168" t="s">
        <v>395</v>
      </c>
      <c r="L2326" s="168" t="s">
        <v>396</v>
      </c>
    </row>
    <row r="2327" spans="1:12" ht="42" x14ac:dyDescent="0.4">
      <c r="A2327" s="538"/>
      <c r="B2327" s="544">
        <v>0</v>
      </c>
      <c r="C2327" s="364" t="s">
        <v>12</v>
      </c>
      <c r="D2327" s="364" t="s">
        <v>13</v>
      </c>
      <c r="E2327" s="363" t="s">
        <v>485</v>
      </c>
      <c r="F2327" s="363" t="s">
        <v>486</v>
      </c>
      <c r="G2327" s="170" t="s">
        <v>1202</v>
      </c>
      <c r="H2327" s="170" t="s">
        <v>777</v>
      </c>
      <c r="I2327" s="170" t="s">
        <v>777</v>
      </c>
      <c r="J2327" s="170" t="s">
        <v>415</v>
      </c>
      <c r="K2327" s="170" t="s">
        <v>1184</v>
      </c>
      <c r="L2327" s="171">
        <v>0.32</v>
      </c>
    </row>
    <row r="2328" spans="1:12" ht="63" x14ac:dyDescent="0.4">
      <c r="A2328" s="538"/>
      <c r="B2328" s="545">
        <v>324125</v>
      </c>
      <c r="C2328" s="350" t="str">
        <f>_xlfn.XLOOKUP(B2328,PLANEAMIENTO!A:A,PLANEAMIENTO!C:C)</f>
        <v>CILINDRO DE SUSPENSION POSTERIOR</v>
      </c>
      <c r="D2328" s="351" t="str">
        <f>_xlfn.XLOOKUP(B2328,PLANEAMIENTO!A:A,PLANEAMIENTO!D:D)</f>
        <v>930E-4SE</v>
      </c>
      <c r="E2328" s="352" t="s">
        <v>488</v>
      </c>
      <c r="F2328" s="352" t="s">
        <v>486</v>
      </c>
      <c r="G2328" s="173" t="s">
        <v>468</v>
      </c>
      <c r="H2328" s="173" t="s">
        <v>777</v>
      </c>
      <c r="I2328" s="173" t="s">
        <v>883</v>
      </c>
      <c r="J2328" s="173" t="s">
        <v>1196</v>
      </c>
      <c r="K2328" s="173" t="s">
        <v>1196</v>
      </c>
      <c r="L2328" s="174">
        <v>0</v>
      </c>
    </row>
    <row r="2329" spans="1:12" ht="42" x14ac:dyDescent="0.4">
      <c r="A2329" s="538"/>
      <c r="B2329" s="545">
        <v>329825</v>
      </c>
      <c r="C2329" s="350" t="str">
        <f>_xlfn.XLOOKUP(B2329,PLANEAMIENTO!A:A,PLANEAMIENTO!C:C)</f>
        <v>CILINDRO DE LEVANTE DE TOLVA</v>
      </c>
      <c r="D2329" s="351" t="str">
        <f>_xlfn.XLOOKUP(B2329,PLANEAMIENTO!A:A,PLANEAMIENTO!D:D)</f>
        <v>930E-4SE</v>
      </c>
      <c r="E2329" s="352" t="s">
        <v>612</v>
      </c>
      <c r="F2329" s="352" t="s">
        <v>413</v>
      </c>
      <c r="G2329" s="173" t="s">
        <v>522</v>
      </c>
      <c r="H2329" s="173" t="s">
        <v>777</v>
      </c>
      <c r="I2329" s="173" t="s">
        <v>818</v>
      </c>
      <c r="J2329" s="173" t="s">
        <v>1196</v>
      </c>
      <c r="K2329" s="173" t="s">
        <v>1196</v>
      </c>
      <c r="L2329" s="174">
        <v>0</v>
      </c>
    </row>
    <row r="2330" spans="1:12" ht="73.8" x14ac:dyDescent="0.4">
      <c r="A2330" s="538"/>
      <c r="B2330" s="546" t="s">
        <v>465</v>
      </c>
      <c r="C2330" s="366"/>
      <c r="D2330" s="335"/>
      <c r="E2330" s="509" t="s">
        <v>391</v>
      </c>
      <c r="F2330" s="509" t="s">
        <v>392</v>
      </c>
      <c r="G2330" s="168" t="s">
        <v>772</v>
      </c>
      <c r="H2330" s="168" t="s">
        <v>773</v>
      </c>
      <c r="I2330" s="168" t="s">
        <v>774</v>
      </c>
      <c r="J2330" s="168" t="s">
        <v>394</v>
      </c>
      <c r="K2330" s="168" t="s">
        <v>395</v>
      </c>
      <c r="L2330" s="168" t="s">
        <v>396</v>
      </c>
    </row>
    <row r="2331" spans="1:12" ht="42" x14ac:dyDescent="0.4">
      <c r="A2331" s="538"/>
      <c r="B2331" s="544">
        <v>0</v>
      </c>
      <c r="C2331" s="364" t="s">
        <v>12</v>
      </c>
      <c r="D2331" s="364" t="s">
        <v>13</v>
      </c>
      <c r="E2331" s="363" t="s">
        <v>860</v>
      </c>
      <c r="F2331" s="363" t="s">
        <v>413</v>
      </c>
      <c r="G2331" s="170" t="s">
        <v>1203</v>
      </c>
      <c r="H2331" s="170" t="s">
        <v>777</v>
      </c>
      <c r="I2331" s="170" t="s">
        <v>801</v>
      </c>
      <c r="J2331" s="170" t="s">
        <v>415</v>
      </c>
      <c r="K2331" s="170" t="s">
        <v>1193</v>
      </c>
      <c r="L2331" s="171">
        <v>0.55000000000000004</v>
      </c>
    </row>
    <row r="2332" spans="1:12" ht="63" x14ac:dyDescent="0.4">
      <c r="A2332" s="538"/>
      <c r="B2332" s="545">
        <v>319525</v>
      </c>
      <c r="C2332" s="350" t="str">
        <f>_xlfn.XLOOKUP(B2332,PLANEAMIENTO!A:A,PLANEAMIENTO!C:C)</f>
        <v>CILINDRO DE SUSPENSION POSTERIOR</v>
      </c>
      <c r="D2332" s="351" t="str">
        <f>_xlfn.XLOOKUP(B2332,PLANEAMIENTO!A:A,PLANEAMIENTO!D:D)</f>
        <v>797F</v>
      </c>
      <c r="E2332" s="352" t="s">
        <v>612</v>
      </c>
      <c r="F2332" s="352" t="s">
        <v>413</v>
      </c>
      <c r="G2332" s="173" t="s">
        <v>403</v>
      </c>
      <c r="H2332" s="173" t="s">
        <v>777</v>
      </c>
      <c r="I2332" s="173" t="s">
        <v>820</v>
      </c>
      <c r="J2332" s="173" t="s">
        <v>1178</v>
      </c>
      <c r="K2332" s="173" t="s">
        <v>1196</v>
      </c>
      <c r="L2332" s="174">
        <v>0</v>
      </c>
    </row>
    <row r="2333" spans="1:12" ht="42" x14ac:dyDescent="0.4">
      <c r="A2333" s="538"/>
      <c r="B2333" s="545">
        <v>325825</v>
      </c>
      <c r="C2333" s="350" t="str">
        <f>_xlfn.XLOOKUP(B2333,PLANEAMIENTO!A:A,PLANEAMIENTO!C:C)</f>
        <v>CILINDRO DE ARTICULACION</v>
      </c>
      <c r="D2333" s="351">
        <f>_xlfn.XLOOKUP(B2333,PLANEAMIENTO!A:A,PLANEAMIENTO!D:D)</f>
        <v>24</v>
      </c>
      <c r="E2333" s="352" t="s">
        <v>612</v>
      </c>
      <c r="F2333" s="352" t="s">
        <v>413</v>
      </c>
      <c r="G2333" s="173" t="s">
        <v>426</v>
      </c>
      <c r="H2333" s="173" t="s">
        <v>777</v>
      </c>
      <c r="I2333" s="173" t="s">
        <v>796</v>
      </c>
      <c r="J2333" s="173" t="s">
        <v>1196</v>
      </c>
      <c r="K2333" s="173" t="s">
        <v>1196</v>
      </c>
      <c r="L2333" s="174">
        <v>0</v>
      </c>
    </row>
    <row r="2334" spans="1:12" ht="42" x14ac:dyDescent="0.4">
      <c r="A2334" s="538"/>
      <c r="B2334" s="545">
        <v>333125</v>
      </c>
      <c r="C2334" s="350" t="str">
        <f>_xlfn.XLOOKUP(B2334,PLANEAMIENTO!A:A,PLANEAMIENTO!C:C)</f>
        <v>CILINDRO DE DIRECCION</v>
      </c>
      <c r="D2334" s="351">
        <f>_xlfn.XLOOKUP(B2334,PLANEAMIENTO!A:A,PLANEAMIENTO!D:D)</f>
        <v>24</v>
      </c>
      <c r="E2334" s="352" t="s">
        <v>612</v>
      </c>
      <c r="F2334" s="352" t="s">
        <v>413</v>
      </c>
      <c r="G2334" s="173" t="s">
        <v>426</v>
      </c>
      <c r="H2334" s="173" t="s">
        <v>777</v>
      </c>
      <c r="I2334" s="173" t="s">
        <v>796</v>
      </c>
      <c r="J2334" s="173" t="s">
        <v>1196</v>
      </c>
      <c r="K2334" s="173" t="s">
        <v>1196</v>
      </c>
      <c r="L2334" s="174">
        <v>0</v>
      </c>
    </row>
    <row r="2335" spans="1:12" ht="42" x14ac:dyDescent="0.4">
      <c r="A2335" s="538"/>
      <c r="B2335" s="545">
        <v>327325</v>
      </c>
      <c r="C2335" s="350" t="str">
        <f>_xlfn.XLOOKUP(B2335,PLANEAMIENTO!A:A,PLANEAMIENTO!C:C)</f>
        <v>CILINDRO DE DIRECCION</v>
      </c>
      <c r="D2335" s="351">
        <f>_xlfn.XLOOKUP(B2335,PLANEAMIENTO!A:A,PLANEAMIENTO!D:D)</f>
        <v>24</v>
      </c>
      <c r="E2335" s="352" t="s">
        <v>488</v>
      </c>
      <c r="F2335" s="352" t="s">
        <v>413</v>
      </c>
      <c r="G2335" s="173" t="s">
        <v>426</v>
      </c>
      <c r="H2335" s="173" t="s">
        <v>777</v>
      </c>
      <c r="I2335" s="173" t="s">
        <v>796</v>
      </c>
      <c r="J2335" s="173" t="s">
        <v>1196</v>
      </c>
      <c r="K2335" s="173" t="s">
        <v>1196</v>
      </c>
      <c r="L2335" s="174">
        <v>0</v>
      </c>
    </row>
    <row r="2336" spans="1:12" ht="42" x14ac:dyDescent="0.4">
      <c r="A2336" s="538"/>
      <c r="B2336" s="545">
        <v>327425</v>
      </c>
      <c r="C2336" s="350" t="str">
        <f>_xlfn.XLOOKUP(B2336,PLANEAMIENTO!A:A,PLANEAMIENTO!C:C)</f>
        <v>CILINDRO DE DIRECCION</v>
      </c>
      <c r="D2336" s="351">
        <f>_xlfn.XLOOKUP(B2336,PLANEAMIENTO!A:A,PLANEAMIENTO!D:D)</f>
        <v>24</v>
      </c>
      <c r="E2336" s="352" t="s">
        <v>488</v>
      </c>
      <c r="F2336" s="352" t="s">
        <v>413</v>
      </c>
      <c r="G2336" s="173" t="s">
        <v>426</v>
      </c>
      <c r="H2336" s="173" t="s">
        <v>777</v>
      </c>
      <c r="I2336" s="173" t="s">
        <v>796</v>
      </c>
      <c r="J2336" s="173" t="s">
        <v>1196</v>
      </c>
      <c r="K2336" s="173" t="s">
        <v>1184</v>
      </c>
      <c r="L2336" s="174">
        <v>0</v>
      </c>
    </row>
    <row r="2337" spans="1:12" ht="73.8" x14ac:dyDescent="0.4">
      <c r="A2337" s="538"/>
      <c r="B2337" s="546" t="s">
        <v>465</v>
      </c>
      <c r="C2337" s="366"/>
      <c r="D2337" s="335"/>
      <c r="E2337" s="509" t="s">
        <v>391</v>
      </c>
      <c r="F2337" s="509" t="s">
        <v>392</v>
      </c>
      <c r="G2337" s="168" t="s">
        <v>772</v>
      </c>
      <c r="H2337" s="168" t="s">
        <v>773</v>
      </c>
      <c r="I2337" s="168" t="s">
        <v>774</v>
      </c>
      <c r="J2337" s="168" t="s">
        <v>394</v>
      </c>
      <c r="K2337" s="168" t="s">
        <v>395</v>
      </c>
      <c r="L2337" s="168" t="s">
        <v>396</v>
      </c>
    </row>
    <row r="2338" spans="1:12" ht="63" x14ac:dyDescent="0.4">
      <c r="A2338" s="538"/>
      <c r="B2338" s="544">
        <v>0</v>
      </c>
      <c r="C2338" s="364" t="s">
        <v>12</v>
      </c>
      <c r="D2338" s="364" t="s">
        <v>13</v>
      </c>
      <c r="E2338" s="363" t="s">
        <v>428</v>
      </c>
      <c r="F2338" s="363" t="s">
        <v>432</v>
      </c>
      <c r="G2338" s="170" t="s">
        <v>1204</v>
      </c>
      <c r="H2338" s="170" t="s">
        <v>777</v>
      </c>
      <c r="I2338" s="170" t="s">
        <v>777</v>
      </c>
      <c r="J2338" s="170" t="s">
        <v>415</v>
      </c>
      <c r="K2338" s="170" t="s">
        <v>1193</v>
      </c>
      <c r="L2338" s="171">
        <v>0.38</v>
      </c>
    </row>
    <row r="2339" spans="1:12" ht="63" x14ac:dyDescent="0.4">
      <c r="A2339" s="538"/>
      <c r="B2339" s="545">
        <v>323525</v>
      </c>
      <c r="C2339" s="350" t="str">
        <f>_xlfn.XLOOKUP(B2339,PLANEAMIENTO!A:A,PLANEAMIENTO!C:C)</f>
        <v>CILINDRO DE SUSPENSION POSTERIOR</v>
      </c>
      <c r="D2339" s="351" t="str">
        <f>_xlfn.XLOOKUP(B2339,PLANEAMIENTO!A:A,PLANEAMIENTO!D:D)</f>
        <v>793D</v>
      </c>
      <c r="E2339" s="352" t="s">
        <v>1205</v>
      </c>
      <c r="F2339" s="352" t="s">
        <v>432</v>
      </c>
      <c r="G2339" s="173" t="s">
        <v>403</v>
      </c>
      <c r="H2339" s="173" t="s">
        <v>777</v>
      </c>
      <c r="I2339" s="173" t="s">
        <v>820</v>
      </c>
      <c r="J2339" s="173" t="s">
        <v>1196</v>
      </c>
      <c r="K2339" s="173" t="s">
        <v>1196</v>
      </c>
      <c r="L2339" s="174">
        <v>0</v>
      </c>
    </row>
    <row r="2340" spans="1:12" ht="63" x14ac:dyDescent="0.4">
      <c r="A2340" s="538"/>
      <c r="B2340" s="545">
        <v>324225</v>
      </c>
      <c r="C2340" s="350" t="str">
        <f>_xlfn.XLOOKUP(B2340,PLANEAMIENTO!A:A,PLANEAMIENTO!C:C)</f>
        <v>CILINDRO DE INCLINACION DE BULLDOZER</v>
      </c>
      <c r="D2340" s="351" t="str">
        <f>_xlfn.XLOOKUP(B2340,PLANEAMIENTO!A:A,PLANEAMIENTO!D:D)</f>
        <v>D11T</v>
      </c>
      <c r="E2340" s="352" t="s">
        <v>431</v>
      </c>
      <c r="F2340" s="352" t="s">
        <v>432</v>
      </c>
      <c r="G2340" s="173" t="s">
        <v>421</v>
      </c>
      <c r="H2340" s="173" t="s">
        <v>777</v>
      </c>
      <c r="I2340" s="173" t="s">
        <v>807</v>
      </c>
      <c r="J2340" s="173" t="s">
        <v>1196</v>
      </c>
      <c r="K2340" s="173" t="s">
        <v>1184</v>
      </c>
      <c r="L2340" s="174">
        <v>0</v>
      </c>
    </row>
    <row r="2341" spans="1:12" ht="73.8" x14ac:dyDescent="0.4">
      <c r="A2341" s="538"/>
      <c r="B2341" s="546" t="s">
        <v>465</v>
      </c>
      <c r="C2341" s="366"/>
      <c r="D2341" s="335"/>
      <c r="E2341" s="509" t="s">
        <v>391</v>
      </c>
      <c r="F2341" s="509" t="s">
        <v>392</v>
      </c>
      <c r="G2341" s="168" t="s">
        <v>772</v>
      </c>
      <c r="H2341" s="168" t="s">
        <v>773</v>
      </c>
      <c r="I2341" s="168" t="s">
        <v>774</v>
      </c>
      <c r="J2341" s="168" t="s">
        <v>394</v>
      </c>
      <c r="K2341" s="168" t="s">
        <v>395</v>
      </c>
      <c r="L2341" s="168" t="s">
        <v>396</v>
      </c>
    </row>
    <row r="2342" spans="1:12" ht="42" x14ac:dyDescent="0.4">
      <c r="A2342" s="538"/>
      <c r="B2342" s="544">
        <v>0</v>
      </c>
      <c r="C2342" s="364" t="s">
        <v>12</v>
      </c>
      <c r="D2342" s="364" t="s">
        <v>13</v>
      </c>
      <c r="E2342" s="363" t="s">
        <v>814</v>
      </c>
      <c r="F2342" s="363" t="s">
        <v>815</v>
      </c>
      <c r="G2342" s="170" t="s">
        <v>458</v>
      </c>
      <c r="H2342" s="170" t="s">
        <v>777</v>
      </c>
      <c r="I2342" s="170" t="s">
        <v>807</v>
      </c>
      <c r="J2342" s="170" t="s">
        <v>783</v>
      </c>
      <c r="K2342" s="170" t="s">
        <v>799</v>
      </c>
      <c r="L2342" s="171">
        <v>0</v>
      </c>
    </row>
    <row r="2343" spans="1:12" ht="63" x14ac:dyDescent="0.4">
      <c r="A2343" s="538"/>
      <c r="B2343" s="545">
        <v>325325</v>
      </c>
      <c r="C2343" s="350" t="str">
        <f>_xlfn.XLOOKUP(B2343,PLANEAMIENTO!A:A,PLANEAMIENTO!C:C)</f>
        <v>CILINDRO DE INCLINACION DE BULLDOZER</v>
      </c>
      <c r="D2343" s="351" t="str">
        <f>_xlfn.XLOOKUP(B2343,PLANEAMIENTO!A:A,PLANEAMIENTO!D:D)</f>
        <v>D11T</v>
      </c>
      <c r="E2343" s="352" t="s">
        <v>1206</v>
      </c>
      <c r="F2343" s="352" t="s">
        <v>817</v>
      </c>
      <c r="G2343" s="173" t="s">
        <v>406</v>
      </c>
      <c r="H2343" s="173" t="s">
        <v>777</v>
      </c>
      <c r="I2343" s="173" t="s">
        <v>827</v>
      </c>
      <c r="J2343" s="173" t="s">
        <v>1196</v>
      </c>
      <c r="K2343" s="173" t="s">
        <v>1196</v>
      </c>
      <c r="L2343" s="174">
        <v>0</v>
      </c>
    </row>
    <row r="2344" spans="1:12" ht="63" x14ac:dyDescent="0.4">
      <c r="A2344" s="538"/>
      <c r="B2344" s="545">
        <v>325325</v>
      </c>
      <c r="C2344" s="350" t="str">
        <f>_xlfn.XLOOKUP(B2344,PLANEAMIENTO!A:A,PLANEAMIENTO!C:C)</f>
        <v>CILINDRO DE INCLINACION DE BULLDOZER</v>
      </c>
      <c r="D2344" s="351" t="str">
        <f>_xlfn.XLOOKUP(B2344,PLANEAMIENTO!A:A,PLANEAMIENTO!D:D)</f>
        <v>D11T</v>
      </c>
      <c r="E2344" s="352" t="s">
        <v>907</v>
      </c>
      <c r="F2344" s="352" t="s">
        <v>817</v>
      </c>
      <c r="G2344" s="173" t="s">
        <v>406</v>
      </c>
      <c r="H2344" s="173" t="s">
        <v>777</v>
      </c>
      <c r="I2344" s="173" t="s">
        <v>827</v>
      </c>
      <c r="J2344" s="173" t="s">
        <v>1196</v>
      </c>
      <c r="K2344" s="173" t="s">
        <v>1196</v>
      </c>
      <c r="L2344" s="174">
        <v>0</v>
      </c>
    </row>
    <row r="2345" spans="1:12" ht="42" x14ac:dyDescent="0.4">
      <c r="A2345" s="538"/>
      <c r="B2345" s="545">
        <v>324625</v>
      </c>
      <c r="C2345" s="350" t="str">
        <f>_xlfn.XLOOKUP(B2345,PLANEAMIENTO!A:A,PLANEAMIENTO!C:C)</f>
        <v>CILINDRO DE BUCKET</v>
      </c>
      <c r="D2345" s="351" t="str">
        <f>_xlfn.XLOOKUP(B2345,PLANEAMIENTO!A:A,PLANEAMIENTO!D:D)</f>
        <v>390FL</v>
      </c>
      <c r="E2345" s="352" t="s">
        <v>1207</v>
      </c>
      <c r="F2345" s="352" t="s">
        <v>817</v>
      </c>
      <c r="G2345" s="173" t="s">
        <v>426</v>
      </c>
      <c r="H2345" s="173" t="s">
        <v>777</v>
      </c>
      <c r="I2345" s="173" t="s">
        <v>796</v>
      </c>
      <c r="J2345" s="173" t="s">
        <v>1196</v>
      </c>
      <c r="K2345" s="173" t="s">
        <v>1196</v>
      </c>
      <c r="L2345" s="174">
        <v>0</v>
      </c>
    </row>
    <row r="2346" spans="1:12" ht="42" x14ac:dyDescent="0.4">
      <c r="A2346" s="538"/>
      <c r="B2346" s="545">
        <v>332125</v>
      </c>
      <c r="C2346" s="350" t="str">
        <f>_xlfn.XLOOKUP(B2346,PLANEAMIENTO!A:A,PLANEAMIENTO!C:C)</f>
        <v>CILINDRO DE DIRECCION</v>
      </c>
      <c r="D2346" s="351" t="str">
        <f>_xlfn.XLOOKUP(B2346,PLANEAMIENTO!A:A,PLANEAMIENTO!D:D)</f>
        <v>844H</v>
      </c>
      <c r="E2346" s="352" t="s">
        <v>907</v>
      </c>
      <c r="F2346" s="352" t="s">
        <v>817</v>
      </c>
      <c r="G2346" s="173" t="s">
        <v>426</v>
      </c>
      <c r="H2346" s="173" t="s">
        <v>777</v>
      </c>
      <c r="I2346" s="173" t="s">
        <v>796</v>
      </c>
      <c r="J2346" s="173" t="s">
        <v>415</v>
      </c>
      <c r="K2346" s="173" t="s">
        <v>415</v>
      </c>
      <c r="L2346" s="174">
        <v>0</v>
      </c>
    </row>
    <row r="2347" spans="1:12" ht="73.8" x14ac:dyDescent="0.4">
      <c r="A2347" s="538"/>
      <c r="B2347" s="546" t="s">
        <v>465</v>
      </c>
      <c r="C2347" s="366"/>
      <c r="D2347" s="335"/>
      <c r="E2347" s="509" t="s">
        <v>391</v>
      </c>
      <c r="F2347" s="509" t="s">
        <v>392</v>
      </c>
      <c r="G2347" s="168" t="s">
        <v>772</v>
      </c>
      <c r="H2347" s="168" t="s">
        <v>773</v>
      </c>
      <c r="I2347" s="168" t="s">
        <v>774</v>
      </c>
      <c r="J2347" s="168" t="s">
        <v>394</v>
      </c>
      <c r="K2347" s="168" t="s">
        <v>395</v>
      </c>
      <c r="L2347" s="168" t="s">
        <v>396</v>
      </c>
    </row>
    <row r="2348" spans="1:12" ht="42" x14ac:dyDescent="0.4">
      <c r="A2348" s="538"/>
      <c r="B2348" s="544">
        <v>0</v>
      </c>
      <c r="C2348" s="364" t="s">
        <v>12</v>
      </c>
      <c r="D2348" s="364" t="s">
        <v>13</v>
      </c>
      <c r="E2348" s="363" t="s">
        <v>451</v>
      </c>
      <c r="F2348" s="363" t="s">
        <v>452</v>
      </c>
      <c r="G2348" s="542" t="s">
        <v>1086</v>
      </c>
      <c r="H2348" s="542" t="s">
        <v>777</v>
      </c>
      <c r="I2348" s="542" t="s">
        <v>777</v>
      </c>
      <c r="J2348" s="170" t="s">
        <v>415</v>
      </c>
      <c r="K2348" s="170" t="s">
        <v>961</v>
      </c>
      <c r="L2348" s="171">
        <v>0.09</v>
      </c>
    </row>
    <row r="2349" spans="1:12" ht="42" x14ac:dyDescent="0.4">
      <c r="A2349" s="538"/>
      <c r="B2349" s="545">
        <v>322325</v>
      </c>
      <c r="C2349" s="350" t="str">
        <f>_xlfn.XLOOKUP(B2349,PLANEAMIENTO!A:A,PLANEAMIENTO!C:C)</f>
        <v>CILINDRO DE LEVANTE DE BULLDOZER</v>
      </c>
      <c r="D2349" s="351" t="str">
        <f>_xlfn.XLOOKUP(B2349,PLANEAMIENTO!A:A,PLANEAMIENTO!D:D)</f>
        <v>D475</v>
      </c>
      <c r="E2349" s="352" t="s">
        <v>1087</v>
      </c>
      <c r="F2349" s="352" t="s">
        <v>452</v>
      </c>
      <c r="G2349" s="173" t="s">
        <v>479</v>
      </c>
      <c r="H2349" s="173" t="s">
        <v>777</v>
      </c>
      <c r="I2349" s="173" t="s">
        <v>804</v>
      </c>
      <c r="J2349" s="173" t="s">
        <v>415</v>
      </c>
      <c r="K2349" s="173" t="s">
        <v>415</v>
      </c>
      <c r="L2349" s="174">
        <v>0</v>
      </c>
    </row>
    <row r="2350" spans="1:12" ht="42" x14ac:dyDescent="0.4">
      <c r="A2350" s="538"/>
      <c r="B2350" s="545">
        <v>325825</v>
      </c>
      <c r="C2350" s="350" t="str">
        <f>_xlfn.XLOOKUP(B2350,PLANEAMIENTO!A:A,PLANEAMIENTO!C:C)</f>
        <v>CILINDRO DE ARTICULACION</v>
      </c>
      <c r="D2350" s="351">
        <f>_xlfn.XLOOKUP(B2350,PLANEAMIENTO!A:A,PLANEAMIENTO!D:D)</f>
        <v>24</v>
      </c>
      <c r="E2350" s="352" t="s">
        <v>1087</v>
      </c>
      <c r="F2350" s="352" t="s">
        <v>452</v>
      </c>
      <c r="G2350" s="173" t="s">
        <v>479</v>
      </c>
      <c r="H2350" s="173" t="s">
        <v>777</v>
      </c>
      <c r="I2350" s="173" t="s">
        <v>804</v>
      </c>
      <c r="J2350" s="173" t="s">
        <v>415</v>
      </c>
      <c r="K2350" s="173" t="s">
        <v>415</v>
      </c>
      <c r="L2350" s="174">
        <v>0</v>
      </c>
    </row>
    <row r="2351" spans="1:12" ht="63" x14ac:dyDescent="0.4">
      <c r="A2351" s="538"/>
      <c r="B2351" s="545">
        <v>324125</v>
      </c>
      <c r="C2351" s="350" t="str">
        <f>_xlfn.XLOOKUP(B2351,PLANEAMIENTO!A:A,PLANEAMIENTO!C:C)</f>
        <v>CILINDRO DE SUSPENSION POSTERIOR</v>
      </c>
      <c r="D2351" s="351" t="str">
        <f>_xlfn.XLOOKUP(B2351,PLANEAMIENTO!A:A,PLANEAMIENTO!D:D)</f>
        <v>930E-4SE</v>
      </c>
      <c r="E2351" s="352" t="s">
        <v>1087</v>
      </c>
      <c r="F2351" s="352" t="s">
        <v>452</v>
      </c>
      <c r="G2351" s="173" t="s">
        <v>479</v>
      </c>
      <c r="H2351" s="173" t="s">
        <v>777</v>
      </c>
      <c r="I2351" s="173" t="s">
        <v>804</v>
      </c>
      <c r="J2351" s="173" t="s">
        <v>415</v>
      </c>
      <c r="K2351" s="173" t="s">
        <v>415</v>
      </c>
      <c r="L2351" s="174">
        <v>0</v>
      </c>
    </row>
    <row r="2352" spans="1:12" ht="42" x14ac:dyDescent="0.4">
      <c r="A2352" s="538"/>
      <c r="B2352" s="545">
        <v>327325</v>
      </c>
      <c r="C2352" s="350" t="str">
        <f>_xlfn.XLOOKUP(B2352,PLANEAMIENTO!A:A,PLANEAMIENTO!C:C)</f>
        <v>CILINDRO DE DIRECCION</v>
      </c>
      <c r="D2352" s="351">
        <f>_xlfn.XLOOKUP(B2352,PLANEAMIENTO!A:A,PLANEAMIENTO!D:D)</f>
        <v>24</v>
      </c>
      <c r="E2352" s="352" t="s">
        <v>1087</v>
      </c>
      <c r="F2352" s="352" t="s">
        <v>452</v>
      </c>
      <c r="G2352" s="173" t="s">
        <v>479</v>
      </c>
      <c r="H2352" s="173" t="s">
        <v>777</v>
      </c>
      <c r="I2352" s="173" t="s">
        <v>804</v>
      </c>
      <c r="J2352" s="173" t="s">
        <v>415</v>
      </c>
      <c r="K2352" s="173" t="s">
        <v>415</v>
      </c>
      <c r="L2352" s="174">
        <v>0</v>
      </c>
    </row>
    <row r="2353" spans="1:12" ht="73.8" x14ac:dyDescent="0.4">
      <c r="A2353" s="538"/>
      <c r="B2353" s="546" t="s">
        <v>465</v>
      </c>
      <c r="C2353" s="366"/>
      <c r="D2353" s="335"/>
      <c r="E2353" s="509" t="s">
        <v>391</v>
      </c>
      <c r="F2353" s="509" t="s">
        <v>392</v>
      </c>
      <c r="G2353" s="168" t="s">
        <v>772</v>
      </c>
      <c r="H2353" s="168" t="s">
        <v>773</v>
      </c>
      <c r="I2353" s="168" t="s">
        <v>774</v>
      </c>
      <c r="J2353" s="168" t="s">
        <v>394</v>
      </c>
      <c r="K2353" s="168" t="s">
        <v>395</v>
      </c>
      <c r="L2353" s="168" t="s">
        <v>396</v>
      </c>
    </row>
    <row r="2354" spans="1:12" ht="28.8" x14ac:dyDescent="0.4">
      <c r="A2354" s="538"/>
      <c r="B2354" s="544">
        <v>0</v>
      </c>
      <c r="C2354" s="364" t="s">
        <v>12</v>
      </c>
      <c r="D2354" s="364" t="s">
        <v>13</v>
      </c>
      <c r="E2354" s="363" t="s">
        <v>45</v>
      </c>
      <c r="F2354" s="370"/>
      <c r="G2354" s="170" t="s">
        <v>891</v>
      </c>
      <c r="H2354" s="170" t="s">
        <v>777</v>
      </c>
      <c r="I2354" s="170" t="s">
        <v>892</v>
      </c>
      <c r="J2354" s="170" t="s">
        <v>783</v>
      </c>
      <c r="K2354" s="170" t="s">
        <v>874</v>
      </c>
      <c r="L2354" s="171">
        <v>0</v>
      </c>
    </row>
    <row r="2355" spans="1:12" ht="63" x14ac:dyDescent="0.4">
      <c r="A2355" s="538"/>
      <c r="B2355" s="545">
        <v>319525</v>
      </c>
      <c r="C2355" s="350" t="str">
        <f>_xlfn.XLOOKUP(B2355,PLANEAMIENTO!A:A,PLANEAMIENTO!C:C)</f>
        <v>CILINDRO DE SUSPENSION POSTERIOR</v>
      </c>
      <c r="D2355" s="351" t="str">
        <f>_xlfn.XLOOKUP(B2355,PLANEAMIENTO!A:A,PLANEAMIENTO!D:D)</f>
        <v>797F</v>
      </c>
      <c r="E2355" s="352" t="s">
        <v>731</v>
      </c>
      <c r="F2355" s="352" t="s">
        <v>1003</v>
      </c>
      <c r="G2355" s="173"/>
      <c r="H2355" s="173" t="s">
        <v>777</v>
      </c>
      <c r="I2355" s="173" t="s">
        <v>807</v>
      </c>
      <c r="J2355" s="173" t="s">
        <v>415</v>
      </c>
      <c r="K2355" s="173" t="s">
        <v>418</v>
      </c>
      <c r="L2355" s="174">
        <v>0</v>
      </c>
    </row>
    <row r="2356" spans="1:12" ht="63" x14ac:dyDescent="0.4">
      <c r="A2356" s="538"/>
      <c r="B2356" s="545">
        <v>324825</v>
      </c>
      <c r="C2356" s="350" t="str">
        <f>_xlfn.XLOOKUP(B2356,PLANEAMIENTO!A:A,PLANEAMIENTO!C:C)</f>
        <v>CILINDRO DE SUSPENSION DELANTERA</v>
      </c>
      <c r="D2356" s="351" t="str">
        <f>_xlfn.XLOOKUP(B2356,PLANEAMIENTO!A:A,PLANEAMIENTO!D:D)</f>
        <v>930E-4SE</v>
      </c>
      <c r="E2356" s="352" t="s">
        <v>731</v>
      </c>
      <c r="F2356" s="352" t="s">
        <v>163</v>
      </c>
      <c r="G2356" s="173"/>
      <c r="H2356" s="173" t="s">
        <v>777</v>
      </c>
      <c r="I2356" s="173" t="s">
        <v>807</v>
      </c>
      <c r="J2356" s="173" t="s">
        <v>415</v>
      </c>
      <c r="K2356" s="173" t="s">
        <v>418</v>
      </c>
      <c r="L2356" s="174">
        <v>0</v>
      </c>
    </row>
    <row r="2363" spans="1:12" ht="26.4" x14ac:dyDescent="0.3">
      <c r="B2363" s="168" t="s">
        <v>465</v>
      </c>
      <c r="C2363" s="168" t="s">
        <v>391</v>
      </c>
      <c r="D2363" s="168" t="s">
        <v>772</v>
      </c>
      <c r="E2363" s="168" t="s">
        <v>773</v>
      </c>
      <c r="F2363" s="168" t="s">
        <v>774</v>
      </c>
      <c r="G2363" s="168" t="s">
        <v>394</v>
      </c>
      <c r="H2363" s="168" t="s">
        <v>395</v>
      </c>
    </row>
    <row r="2364" spans="1:12" ht="43.2" x14ac:dyDescent="0.3">
      <c r="B2364" s="170">
        <v>0</v>
      </c>
      <c r="C2364" s="170" t="s">
        <v>397</v>
      </c>
      <c r="D2364" s="170" t="s">
        <v>1208</v>
      </c>
      <c r="E2364" s="170" t="s">
        <v>776</v>
      </c>
      <c r="F2364" s="170" t="s">
        <v>777</v>
      </c>
      <c r="G2364" s="170" t="s">
        <v>415</v>
      </c>
      <c r="H2364" s="170" t="s">
        <v>1209</v>
      </c>
    </row>
    <row r="2365" spans="1:12" ht="43.2" x14ac:dyDescent="0.3">
      <c r="B2365" s="173">
        <v>330625</v>
      </c>
      <c r="C2365" s="173" t="s">
        <v>527</v>
      </c>
      <c r="D2365" s="173" t="s">
        <v>468</v>
      </c>
      <c r="E2365" s="173" t="s">
        <v>777</v>
      </c>
      <c r="F2365" s="173" t="s">
        <v>883</v>
      </c>
      <c r="G2365" s="173" t="s">
        <v>1201</v>
      </c>
      <c r="H2365" s="173" t="s">
        <v>1210</v>
      </c>
    </row>
    <row r="2366" spans="1:12" ht="43.2" x14ac:dyDescent="0.3">
      <c r="B2366" s="173">
        <v>325325</v>
      </c>
      <c r="C2366" s="173" t="s">
        <v>405</v>
      </c>
      <c r="D2366" s="173" t="s">
        <v>435</v>
      </c>
      <c r="E2366" s="173" t="s">
        <v>777</v>
      </c>
      <c r="F2366" s="173" t="s">
        <v>786</v>
      </c>
      <c r="G2366" s="173" t="s">
        <v>1210</v>
      </c>
      <c r="H2366" s="173" t="s">
        <v>1210</v>
      </c>
    </row>
    <row r="2367" spans="1:12" ht="43.2" x14ac:dyDescent="0.3">
      <c r="B2367" s="173">
        <v>329925</v>
      </c>
      <c r="C2367" s="173" t="s">
        <v>405</v>
      </c>
      <c r="D2367" s="173" t="s">
        <v>403</v>
      </c>
      <c r="E2367" s="173" t="s">
        <v>777</v>
      </c>
      <c r="F2367" s="173" t="s">
        <v>820</v>
      </c>
      <c r="G2367" s="173" t="s">
        <v>1211</v>
      </c>
      <c r="H2367" s="173" t="s">
        <v>1211</v>
      </c>
    </row>
    <row r="2368" spans="1:12" ht="43.2" x14ac:dyDescent="0.3">
      <c r="B2368" s="173">
        <v>335125</v>
      </c>
      <c r="C2368" s="173" t="s">
        <v>631</v>
      </c>
      <c r="D2368" s="173" t="s">
        <v>471</v>
      </c>
      <c r="E2368" s="173" t="s">
        <v>777</v>
      </c>
      <c r="F2368" s="173" t="s">
        <v>831</v>
      </c>
      <c r="G2368" s="173" t="s">
        <v>1211</v>
      </c>
      <c r="H2368" s="173" t="s">
        <v>1212</v>
      </c>
    </row>
    <row r="2369" spans="2:8" ht="28.8" x14ac:dyDescent="0.3">
      <c r="B2369" s="173">
        <v>0</v>
      </c>
      <c r="C2369" s="173" t="s">
        <v>498</v>
      </c>
      <c r="D2369" s="173" t="s">
        <v>894</v>
      </c>
      <c r="E2369" s="173" t="s">
        <v>777</v>
      </c>
      <c r="F2369" s="173" t="s">
        <v>807</v>
      </c>
      <c r="G2369" s="173" t="s">
        <v>415</v>
      </c>
      <c r="H2369" s="173" t="s">
        <v>418</v>
      </c>
    </row>
    <row r="2370" spans="2:8" ht="43.2" x14ac:dyDescent="0.3">
      <c r="B2370" s="173">
        <v>335625</v>
      </c>
      <c r="C2370" s="173" t="s">
        <v>1213</v>
      </c>
      <c r="D2370" s="173" t="s">
        <v>410</v>
      </c>
      <c r="E2370" s="173" t="s">
        <v>777</v>
      </c>
      <c r="F2370" s="173" t="s">
        <v>849</v>
      </c>
      <c r="G2370" s="173" t="s">
        <v>1201</v>
      </c>
      <c r="H2370" s="173" t="s">
        <v>1210</v>
      </c>
    </row>
    <row r="2371" spans="2:8" ht="43.2" x14ac:dyDescent="0.3">
      <c r="B2371" s="173">
        <v>325625</v>
      </c>
      <c r="C2371" s="173" t="s">
        <v>1214</v>
      </c>
      <c r="D2371" s="173" t="s">
        <v>491</v>
      </c>
      <c r="E2371" s="173" t="s">
        <v>777</v>
      </c>
      <c r="F2371" s="173" t="s">
        <v>968</v>
      </c>
      <c r="G2371" s="173" t="s">
        <v>1211</v>
      </c>
      <c r="H2371" s="173" t="s">
        <v>1209</v>
      </c>
    </row>
    <row r="2372" spans="2:8" ht="43.2" x14ac:dyDescent="0.3">
      <c r="B2372" s="173">
        <v>327125</v>
      </c>
      <c r="C2372" s="173" t="s">
        <v>631</v>
      </c>
      <c r="D2372" s="173" t="s">
        <v>407</v>
      </c>
      <c r="E2372" s="173" t="s">
        <v>777</v>
      </c>
      <c r="F2372" s="173" t="s">
        <v>856</v>
      </c>
      <c r="G2372" s="173" t="s">
        <v>1210</v>
      </c>
      <c r="H2372" s="173" t="s">
        <v>1210</v>
      </c>
    </row>
    <row r="2373" spans="2:8" ht="43.2" x14ac:dyDescent="0.3">
      <c r="B2373" s="173">
        <v>327125</v>
      </c>
      <c r="C2373" s="173" t="s">
        <v>1215</v>
      </c>
      <c r="D2373" s="173" t="s">
        <v>421</v>
      </c>
      <c r="E2373" s="173" t="s">
        <v>777</v>
      </c>
      <c r="F2373" s="173" t="s">
        <v>807</v>
      </c>
      <c r="G2373" s="173" t="s">
        <v>1210</v>
      </c>
      <c r="H2373" s="173" t="s">
        <v>1211</v>
      </c>
    </row>
    <row r="2374" spans="2:8" ht="28.8" x14ac:dyDescent="0.3">
      <c r="B2374" s="173">
        <v>335125</v>
      </c>
      <c r="C2374" s="173" t="s">
        <v>498</v>
      </c>
      <c r="D2374" s="173" t="s">
        <v>894</v>
      </c>
      <c r="E2374" s="173" t="s">
        <v>777</v>
      </c>
      <c r="F2374" s="173" t="s">
        <v>807</v>
      </c>
      <c r="G2374" s="173" t="s">
        <v>415</v>
      </c>
      <c r="H2374" s="173" t="s">
        <v>418</v>
      </c>
    </row>
    <row r="2375" spans="2:8" ht="43.2" x14ac:dyDescent="0.3">
      <c r="B2375" s="170">
        <v>0</v>
      </c>
      <c r="C2375" s="170" t="s">
        <v>412</v>
      </c>
      <c r="D2375" s="170" t="s">
        <v>1216</v>
      </c>
      <c r="E2375" s="170" t="s">
        <v>777</v>
      </c>
      <c r="F2375" s="170" t="s">
        <v>777</v>
      </c>
      <c r="G2375" s="170" t="s">
        <v>415</v>
      </c>
      <c r="H2375" s="170" t="s">
        <v>1211</v>
      </c>
    </row>
    <row r="2376" spans="2:8" ht="43.2" x14ac:dyDescent="0.3">
      <c r="B2376" s="173">
        <v>327725</v>
      </c>
      <c r="C2376" s="173" t="s">
        <v>662</v>
      </c>
      <c r="D2376" s="173" t="s">
        <v>435</v>
      </c>
      <c r="E2376" s="173" t="s">
        <v>468</v>
      </c>
      <c r="F2376" s="173" t="s">
        <v>829</v>
      </c>
      <c r="G2376" s="173" t="s">
        <v>1201</v>
      </c>
      <c r="H2376" s="173" t="s">
        <v>1210</v>
      </c>
    </row>
    <row r="2377" spans="2:8" ht="28.8" x14ac:dyDescent="0.3">
      <c r="B2377" s="173">
        <v>322325</v>
      </c>
      <c r="C2377" s="173" t="s">
        <v>1217</v>
      </c>
      <c r="D2377" s="173" t="s">
        <v>894</v>
      </c>
      <c r="E2377" s="173" t="s">
        <v>777</v>
      </c>
      <c r="F2377" s="173" t="s">
        <v>807</v>
      </c>
      <c r="G2377" s="173" t="s">
        <v>415</v>
      </c>
      <c r="H2377" s="173" t="s">
        <v>418</v>
      </c>
    </row>
    <row r="2378" spans="2:8" ht="43.2" x14ac:dyDescent="0.3">
      <c r="B2378" s="173">
        <v>331025</v>
      </c>
      <c r="C2378" s="173" t="s">
        <v>937</v>
      </c>
      <c r="D2378" s="173" t="s">
        <v>894</v>
      </c>
      <c r="E2378" s="173" t="s">
        <v>777</v>
      </c>
      <c r="F2378" s="173" t="s">
        <v>807</v>
      </c>
      <c r="G2378" s="173" t="s">
        <v>1210</v>
      </c>
      <c r="H2378" s="173" t="s">
        <v>1211</v>
      </c>
    </row>
    <row r="2379" spans="2:8" ht="43.2" x14ac:dyDescent="0.3">
      <c r="B2379" s="173">
        <v>335325</v>
      </c>
      <c r="C2379" s="173" t="s">
        <v>484</v>
      </c>
      <c r="D2379" s="173" t="s">
        <v>471</v>
      </c>
      <c r="E2379" s="173" t="s">
        <v>777</v>
      </c>
      <c r="F2379" s="173" t="s">
        <v>831</v>
      </c>
      <c r="G2379" s="173" t="s">
        <v>1211</v>
      </c>
      <c r="H2379" s="173" t="s">
        <v>1211</v>
      </c>
    </row>
    <row r="2380" spans="2:8" ht="28.8" x14ac:dyDescent="0.3">
      <c r="B2380" s="173">
        <v>336325</v>
      </c>
      <c r="C2380" s="173" t="s">
        <v>484</v>
      </c>
      <c r="D2380" s="173" t="s">
        <v>471</v>
      </c>
      <c r="E2380" s="173" t="s">
        <v>777</v>
      </c>
      <c r="F2380" s="173" t="s">
        <v>831</v>
      </c>
      <c r="G2380" s="173" t="s">
        <v>415</v>
      </c>
      <c r="H2380" s="173" t="s">
        <v>415</v>
      </c>
    </row>
    <row r="2381" spans="2:8" ht="28.8" x14ac:dyDescent="0.3">
      <c r="B2381" s="173">
        <v>336725</v>
      </c>
      <c r="C2381" s="173" t="s">
        <v>484</v>
      </c>
      <c r="D2381" s="173" t="s">
        <v>471</v>
      </c>
      <c r="E2381" s="173" t="s">
        <v>777</v>
      </c>
      <c r="F2381" s="173" t="s">
        <v>831</v>
      </c>
      <c r="G2381" s="173" t="s">
        <v>415</v>
      </c>
      <c r="H2381" s="173" t="s">
        <v>415</v>
      </c>
    </row>
    <row r="2382" spans="2:8" ht="28.8" x14ac:dyDescent="0.3">
      <c r="B2382" s="173">
        <v>336925</v>
      </c>
      <c r="C2382" s="173" t="s">
        <v>484</v>
      </c>
      <c r="D2382" s="173" t="s">
        <v>471</v>
      </c>
      <c r="E2382" s="173" t="s">
        <v>777</v>
      </c>
      <c r="F2382" s="173" t="s">
        <v>831</v>
      </c>
      <c r="G2382" s="173" t="s">
        <v>415</v>
      </c>
      <c r="H2382" s="173" t="s">
        <v>415</v>
      </c>
    </row>
    <row r="2383" spans="2:8" ht="28.8" x14ac:dyDescent="0.3">
      <c r="B2383" s="173">
        <v>337125</v>
      </c>
      <c r="C2383" s="173" t="s">
        <v>484</v>
      </c>
      <c r="D2383" s="173" t="s">
        <v>471</v>
      </c>
      <c r="E2383" s="173" t="s">
        <v>777</v>
      </c>
      <c r="F2383" s="173" t="s">
        <v>831</v>
      </c>
      <c r="G2383" s="173" t="s">
        <v>415</v>
      </c>
      <c r="H2383" s="173" t="s">
        <v>415</v>
      </c>
    </row>
    <row r="2384" spans="2:8" ht="28.8" x14ac:dyDescent="0.3">
      <c r="B2384" s="173">
        <v>0</v>
      </c>
      <c r="C2384" s="173" t="s">
        <v>498</v>
      </c>
      <c r="D2384" s="173" t="s">
        <v>894</v>
      </c>
      <c r="E2384" s="173" t="s">
        <v>777</v>
      </c>
      <c r="F2384" s="173" t="s">
        <v>807</v>
      </c>
      <c r="G2384" s="173" t="s">
        <v>415</v>
      </c>
      <c r="H2384" s="173" t="s">
        <v>418</v>
      </c>
    </row>
    <row r="2385" spans="2:8" ht="28.8" x14ac:dyDescent="0.3">
      <c r="B2385" s="173">
        <v>335525</v>
      </c>
      <c r="C2385" s="173" t="s">
        <v>409</v>
      </c>
      <c r="D2385" s="173" t="s">
        <v>403</v>
      </c>
      <c r="E2385" s="173" t="s">
        <v>777</v>
      </c>
      <c r="F2385" s="173" t="s">
        <v>820</v>
      </c>
      <c r="G2385" s="173" t="s">
        <v>415</v>
      </c>
      <c r="H2385" s="173" t="s">
        <v>415</v>
      </c>
    </row>
    <row r="2386" spans="2:8" ht="28.8" x14ac:dyDescent="0.3">
      <c r="B2386" s="173">
        <v>0</v>
      </c>
      <c r="C2386" s="173" t="s">
        <v>498</v>
      </c>
      <c r="D2386" s="173" t="s">
        <v>894</v>
      </c>
      <c r="E2386" s="173" t="s">
        <v>777</v>
      </c>
      <c r="F2386" s="173" t="s">
        <v>807</v>
      </c>
      <c r="G2386" s="173" t="s">
        <v>415</v>
      </c>
      <c r="H2386" s="173" t="s">
        <v>418</v>
      </c>
    </row>
    <row r="2387" spans="2:8" ht="43.2" x14ac:dyDescent="0.3">
      <c r="B2387" s="170">
        <v>0</v>
      </c>
      <c r="C2387" s="170" t="s">
        <v>422</v>
      </c>
      <c r="D2387" s="170" t="s">
        <v>1218</v>
      </c>
      <c r="E2387" s="170" t="s">
        <v>777</v>
      </c>
      <c r="F2387" s="170" t="s">
        <v>777</v>
      </c>
      <c r="G2387" s="170" t="s">
        <v>415</v>
      </c>
      <c r="H2387" s="170" t="s">
        <v>1219</v>
      </c>
    </row>
    <row r="2388" spans="2:8" ht="43.2" x14ac:dyDescent="0.3">
      <c r="B2388" s="173">
        <v>335325</v>
      </c>
      <c r="C2388" s="173" t="s">
        <v>709</v>
      </c>
      <c r="D2388" s="173" t="s">
        <v>406</v>
      </c>
      <c r="E2388" s="173" t="s">
        <v>777</v>
      </c>
      <c r="F2388" s="173" t="s">
        <v>827</v>
      </c>
      <c r="G2388" s="173" t="s">
        <v>1198</v>
      </c>
      <c r="H2388" s="173" t="s">
        <v>1201</v>
      </c>
    </row>
    <row r="2389" spans="2:8" ht="43.2" x14ac:dyDescent="0.3">
      <c r="B2389" s="173">
        <v>327325</v>
      </c>
      <c r="C2389" s="173" t="s">
        <v>1220</v>
      </c>
      <c r="D2389" s="173" t="s">
        <v>444</v>
      </c>
      <c r="E2389" s="173" t="s">
        <v>777</v>
      </c>
      <c r="F2389" s="173" t="s">
        <v>793</v>
      </c>
      <c r="G2389" s="173" t="s">
        <v>1201</v>
      </c>
      <c r="H2389" s="173" t="s">
        <v>1201</v>
      </c>
    </row>
    <row r="2390" spans="2:8" ht="43.2" x14ac:dyDescent="0.3">
      <c r="B2390" s="173">
        <v>335925</v>
      </c>
      <c r="C2390" s="173" t="s">
        <v>709</v>
      </c>
      <c r="D2390" s="173" t="s">
        <v>479</v>
      </c>
      <c r="E2390" s="173" t="s">
        <v>777</v>
      </c>
      <c r="F2390" s="173" t="s">
        <v>804</v>
      </c>
      <c r="G2390" s="173" t="s">
        <v>1201</v>
      </c>
      <c r="H2390" s="173" t="s">
        <v>1201</v>
      </c>
    </row>
    <row r="2391" spans="2:8" ht="43.2" x14ac:dyDescent="0.3">
      <c r="B2391" s="173">
        <v>324225</v>
      </c>
      <c r="C2391" s="173" t="s">
        <v>1221</v>
      </c>
      <c r="D2391" s="173" t="s">
        <v>444</v>
      </c>
      <c r="E2391" s="173" t="s">
        <v>777</v>
      </c>
      <c r="F2391" s="173" t="s">
        <v>793</v>
      </c>
      <c r="G2391" s="173" t="s">
        <v>1201</v>
      </c>
      <c r="H2391" s="173" t="s">
        <v>1201</v>
      </c>
    </row>
    <row r="2392" spans="2:8" ht="43.2" x14ac:dyDescent="0.3">
      <c r="B2392" s="173">
        <v>337625</v>
      </c>
      <c r="C2392" s="173" t="s">
        <v>830</v>
      </c>
      <c r="D2392" s="173" t="s">
        <v>473</v>
      </c>
      <c r="E2392" s="173" t="s">
        <v>777</v>
      </c>
      <c r="F2392" s="173" t="s">
        <v>813</v>
      </c>
      <c r="G2392" s="173" t="s">
        <v>1201</v>
      </c>
      <c r="H2392" s="173" t="s">
        <v>1210</v>
      </c>
    </row>
    <row r="2393" spans="2:8" ht="43.2" x14ac:dyDescent="0.3">
      <c r="B2393" s="173">
        <v>337625</v>
      </c>
      <c r="C2393" s="173" t="s">
        <v>477</v>
      </c>
      <c r="D2393" s="173" t="s">
        <v>471</v>
      </c>
      <c r="E2393" s="173" t="s">
        <v>777</v>
      </c>
      <c r="F2393" s="173" t="s">
        <v>831</v>
      </c>
      <c r="G2393" s="173" t="s">
        <v>1210</v>
      </c>
      <c r="H2393" s="173" t="s">
        <v>1211</v>
      </c>
    </row>
    <row r="2394" spans="2:8" ht="43.2" x14ac:dyDescent="0.3">
      <c r="B2394" s="173">
        <v>335925</v>
      </c>
      <c r="C2394" s="173" t="s">
        <v>855</v>
      </c>
      <c r="D2394" s="173" t="s">
        <v>410</v>
      </c>
      <c r="E2394" s="173" t="s">
        <v>777</v>
      </c>
      <c r="F2394" s="173" t="s">
        <v>849</v>
      </c>
      <c r="G2394" s="173" t="s">
        <v>1211</v>
      </c>
      <c r="H2394" s="173" t="s">
        <v>1211</v>
      </c>
    </row>
    <row r="2395" spans="2:8" ht="43.2" x14ac:dyDescent="0.3">
      <c r="B2395" s="173">
        <v>331625</v>
      </c>
      <c r="C2395" s="173" t="s">
        <v>830</v>
      </c>
      <c r="D2395" s="173" t="s">
        <v>421</v>
      </c>
      <c r="E2395" s="173" t="s">
        <v>777</v>
      </c>
      <c r="F2395" s="173" t="s">
        <v>807</v>
      </c>
      <c r="G2395" s="173" t="s">
        <v>1211</v>
      </c>
      <c r="H2395" s="173" t="s">
        <v>1212</v>
      </c>
    </row>
    <row r="2396" spans="2:8" ht="43.2" x14ac:dyDescent="0.3">
      <c r="B2396" s="173">
        <v>331725</v>
      </c>
      <c r="C2396" s="173" t="s">
        <v>830</v>
      </c>
      <c r="D2396" s="173" t="s">
        <v>421</v>
      </c>
      <c r="E2396" s="173" t="s">
        <v>777</v>
      </c>
      <c r="F2396" s="173" t="s">
        <v>807</v>
      </c>
      <c r="G2396" s="173" t="s">
        <v>1212</v>
      </c>
      <c r="H2396" s="173" t="s">
        <v>1209</v>
      </c>
    </row>
    <row r="2397" spans="2:8" ht="43.2" x14ac:dyDescent="0.3">
      <c r="B2397" s="173">
        <v>331625</v>
      </c>
      <c r="C2397" s="173" t="s">
        <v>477</v>
      </c>
      <c r="D2397" s="173" t="s">
        <v>450</v>
      </c>
      <c r="E2397" s="173" t="s">
        <v>777</v>
      </c>
      <c r="F2397" s="173" t="s">
        <v>1104</v>
      </c>
      <c r="G2397" s="173" t="s">
        <v>1222</v>
      </c>
      <c r="H2397" s="173" t="s">
        <v>1222</v>
      </c>
    </row>
    <row r="2398" spans="2:8" ht="43.2" x14ac:dyDescent="0.3">
      <c r="B2398" s="173">
        <v>331725</v>
      </c>
      <c r="C2398" s="173" t="s">
        <v>477</v>
      </c>
      <c r="D2398" s="173" t="s">
        <v>450</v>
      </c>
      <c r="E2398" s="173" t="s">
        <v>777</v>
      </c>
      <c r="F2398" s="173" t="s">
        <v>1104</v>
      </c>
      <c r="G2398" s="173" t="s">
        <v>1222</v>
      </c>
      <c r="H2398" s="173" t="s">
        <v>1219</v>
      </c>
    </row>
    <row r="2399" spans="2:8" ht="43.2" x14ac:dyDescent="0.3">
      <c r="B2399" s="170">
        <v>0</v>
      </c>
      <c r="C2399" s="170" t="s">
        <v>485</v>
      </c>
      <c r="D2399" s="170" t="s">
        <v>1223</v>
      </c>
      <c r="E2399" s="170" t="s">
        <v>777</v>
      </c>
      <c r="F2399" s="170" t="s">
        <v>777</v>
      </c>
      <c r="G2399" s="170" t="s">
        <v>415</v>
      </c>
      <c r="H2399" s="170" t="s">
        <v>1211</v>
      </c>
    </row>
    <row r="2400" spans="2:8" ht="43.2" x14ac:dyDescent="0.3">
      <c r="B2400" s="173">
        <v>330625</v>
      </c>
      <c r="C2400" s="173" t="s">
        <v>1224</v>
      </c>
      <c r="D2400" s="173" t="s">
        <v>468</v>
      </c>
      <c r="E2400" s="173" t="s">
        <v>777</v>
      </c>
      <c r="F2400" s="173" t="s">
        <v>883</v>
      </c>
      <c r="G2400" s="173" t="s">
        <v>1198</v>
      </c>
      <c r="H2400" s="173" t="s">
        <v>1201</v>
      </c>
    </row>
    <row r="2401" spans="2:8" ht="43.2" x14ac:dyDescent="0.3">
      <c r="B2401" s="173">
        <v>336025</v>
      </c>
      <c r="C2401" s="173" t="s">
        <v>1225</v>
      </c>
      <c r="D2401" s="173" t="s">
        <v>435</v>
      </c>
      <c r="E2401" s="173" t="s">
        <v>777</v>
      </c>
      <c r="F2401" s="173" t="s">
        <v>786</v>
      </c>
      <c r="G2401" s="173" t="s">
        <v>1201</v>
      </c>
      <c r="H2401" s="173" t="s">
        <v>1210</v>
      </c>
    </row>
    <row r="2402" spans="2:8" ht="43.2" x14ac:dyDescent="0.3">
      <c r="B2402" s="173">
        <v>332125</v>
      </c>
      <c r="C2402" s="173" t="s">
        <v>488</v>
      </c>
      <c r="D2402" s="173" t="s">
        <v>406</v>
      </c>
      <c r="E2402" s="173" t="s">
        <v>777</v>
      </c>
      <c r="F2402" s="173" t="s">
        <v>827</v>
      </c>
      <c r="G2402" s="173" t="s">
        <v>1210</v>
      </c>
      <c r="H2402" s="173" t="s">
        <v>1210</v>
      </c>
    </row>
    <row r="2403" spans="2:8" ht="43.2" x14ac:dyDescent="0.3">
      <c r="B2403" s="173">
        <v>324225</v>
      </c>
      <c r="C2403" s="173" t="s">
        <v>488</v>
      </c>
      <c r="D2403" s="173" t="s">
        <v>403</v>
      </c>
      <c r="E2403" s="173" t="s">
        <v>777</v>
      </c>
      <c r="F2403" s="173" t="s">
        <v>820</v>
      </c>
      <c r="G2403" s="173" t="s">
        <v>1210</v>
      </c>
      <c r="H2403" s="173" t="s">
        <v>1210</v>
      </c>
    </row>
    <row r="2404" spans="2:8" ht="43.2" x14ac:dyDescent="0.3">
      <c r="B2404" s="173">
        <v>325325</v>
      </c>
      <c r="C2404" s="173" t="s">
        <v>488</v>
      </c>
      <c r="D2404" s="173" t="s">
        <v>403</v>
      </c>
      <c r="E2404" s="173" t="s">
        <v>777</v>
      </c>
      <c r="F2404" s="173" t="s">
        <v>820</v>
      </c>
      <c r="G2404" s="173" t="s">
        <v>1210</v>
      </c>
      <c r="H2404" s="173" t="s">
        <v>1211</v>
      </c>
    </row>
    <row r="2405" spans="2:8" ht="28.8" x14ac:dyDescent="0.3">
      <c r="B2405" s="173">
        <v>331525</v>
      </c>
      <c r="C2405" s="173" t="s">
        <v>1117</v>
      </c>
      <c r="D2405" s="173" t="s">
        <v>471</v>
      </c>
      <c r="E2405" s="173" t="s">
        <v>777</v>
      </c>
      <c r="F2405" s="173" t="s">
        <v>831</v>
      </c>
      <c r="G2405" s="173" t="s">
        <v>415</v>
      </c>
      <c r="H2405" s="173" t="s">
        <v>415</v>
      </c>
    </row>
    <row r="2406" spans="2:8" ht="43.2" x14ac:dyDescent="0.3">
      <c r="B2406" s="173">
        <v>332025</v>
      </c>
      <c r="C2406" s="173" t="s">
        <v>1117</v>
      </c>
      <c r="D2406" s="173" t="s">
        <v>471</v>
      </c>
      <c r="E2406" s="173" t="s">
        <v>777</v>
      </c>
      <c r="F2406" s="173" t="s">
        <v>831</v>
      </c>
      <c r="G2406" s="173" t="s">
        <v>1068</v>
      </c>
      <c r="H2406" s="173" t="s">
        <v>1068</v>
      </c>
    </row>
    <row r="2407" spans="2:8" ht="43.2" x14ac:dyDescent="0.3">
      <c r="B2407" s="170">
        <v>0</v>
      </c>
      <c r="C2407" s="170" t="s">
        <v>860</v>
      </c>
      <c r="D2407" s="170" t="s">
        <v>1226</v>
      </c>
      <c r="E2407" s="170" t="s">
        <v>777</v>
      </c>
      <c r="F2407" s="170" t="s">
        <v>801</v>
      </c>
      <c r="G2407" s="170" t="s">
        <v>415</v>
      </c>
      <c r="H2407" s="170" t="s">
        <v>1212</v>
      </c>
    </row>
    <row r="2408" spans="2:8" ht="43.2" x14ac:dyDescent="0.3">
      <c r="B2408" s="173">
        <v>331225</v>
      </c>
      <c r="C2408" s="173" t="s">
        <v>488</v>
      </c>
      <c r="D2408" s="173" t="s">
        <v>468</v>
      </c>
      <c r="E2408" s="173" t="s">
        <v>777</v>
      </c>
      <c r="F2408" s="173" t="s">
        <v>883</v>
      </c>
      <c r="G2408" s="173" t="s">
        <v>1198</v>
      </c>
      <c r="H2408" s="173" t="s">
        <v>1201</v>
      </c>
    </row>
    <row r="2409" spans="2:8" ht="43.2" x14ac:dyDescent="0.3">
      <c r="B2409" s="173">
        <v>324625</v>
      </c>
      <c r="C2409" s="173" t="s">
        <v>1227</v>
      </c>
      <c r="D2409" s="173" t="s">
        <v>426</v>
      </c>
      <c r="E2409" s="173" t="s">
        <v>777</v>
      </c>
      <c r="F2409" s="173" t="s">
        <v>796</v>
      </c>
      <c r="G2409" s="173" t="s">
        <v>1201</v>
      </c>
      <c r="H2409" s="173" t="s">
        <v>1201</v>
      </c>
    </row>
    <row r="2410" spans="2:8" ht="43.2" x14ac:dyDescent="0.3">
      <c r="B2410" s="173">
        <v>335225</v>
      </c>
      <c r="C2410" s="173" t="s">
        <v>611</v>
      </c>
      <c r="D2410" s="173" t="s">
        <v>479</v>
      </c>
      <c r="E2410" s="173" t="s">
        <v>777</v>
      </c>
      <c r="F2410" s="173" t="s">
        <v>804</v>
      </c>
      <c r="G2410" s="173" t="s">
        <v>1201</v>
      </c>
      <c r="H2410" s="173" t="s">
        <v>1201</v>
      </c>
    </row>
    <row r="2411" spans="2:8" ht="28.8" x14ac:dyDescent="0.3">
      <c r="B2411" s="173">
        <v>331025</v>
      </c>
      <c r="C2411" s="173" t="s">
        <v>612</v>
      </c>
      <c r="D2411" s="173" t="s">
        <v>894</v>
      </c>
      <c r="E2411" s="173" t="s">
        <v>777</v>
      </c>
      <c r="F2411" s="173" t="s">
        <v>807</v>
      </c>
      <c r="G2411" s="173" t="s">
        <v>415</v>
      </c>
      <c r="H2411" s="173" t="s">
        <v>418</v>
      </c>
    </row>
    <row r="2412" spans="2:8" ht="28.8" x14ac:dyDescent="0.3">
      <c r="B2412" s="173">
        <v>331025</v>
      </c>
      <c r="C2412" s="173" t="s">
        <v>1228</v>
      </c>
      <c r="D2412" s="173" t="s">
        <v>894</v>
      </c>
      <c r="E2412" s="173" t="s">
        <v>777</v>
      </c>
      <c r="F2412" s="173" t="s">
        <v>807</v>
      </c>
      <c r="G2412" s="173" t="s">
        <v>415</v>
      </c>
      <c r="H2412" s="173" t="s">
        <v>418</v>
      </c>
    </row>
    <row r="2413" spans="2:8" ht="43.2" x14ac:dyDescent="0.3">
      <c r="B2413" s="173">
        <v>322525</v>
      </c>
      <c r="C2413" s="173" t="s">
        <v>1229</v>
      </c>
      <c r="D2413" s="173" t="s">
        <v>417</v>
      </c>
      <c r="E2413" s="173" t="s">
        <v>777</v>
      </c>
      <c r="F2413" s="173" t="s">
        <v>1141</v>
      </c>
      <c r="G2413" s="173" t="s">
        <v>1210</v>
      </c>
      <c r="H2413" s="173" t="s">
        <v>1212</v>
      </c>
    </row>
    <row r="2414" spans="2:8" ht="28.8" x14ac:dyDescent="0.3">
      <c r="B2414" s="173">
        <v>325325</v>
      </c>
      <c r="C2414" s="173" t="s">
        <v>488</v>
      </c>
      <c r="D2414" s="173" t="s">
        <v>403</v>
      </c>
      <c r="E2414" s="173" t="s">
        <v>777</v>
      </c>
      <c r="F2414" s="173" t="s">
        <v>820</v>
      </c>
      <c r="G2414" s="173" t="s">
        <v>415</v>
      </c>
      <c r="H2414" s="173" t="s">
        <v>415</v>
      </c>
    </row>
    <row r="2415" spans="2:8" ht="43.2" x14ac:dyDescent="0.3">
      <c r="B2415" s="170">
        <v>0</v>
      </c>
      <c r="C2415" s="170" t="s">
        <v>428</v>
      </c>
      <c r="D2415" s="170" t="s">
        <v>1230</v>
      </c>
      <c r="E2415" s="170" t="s">
        <v>777</v>
      </c>
      <c r="F2415" s="170" t="s">
        <v>777</v>
      </c>
      <c r="G2415" s="170" t="s">
        <v>415</v>
      </c>
      <c r="H2415" s="170" t="s">
        <v>1212</v>
      </c>
    </row>
    <row r="2416" spans="2:8" ht="28.8" x14ac:dyDescent="0.3">
      <c r="B2416" s="173">
        <v>318725</v>
      </c>
      <c r="C2416" s="173" t="s">
        <v>431</v>
      </c>
      <c r="D2416" s="173" t="s">
        <v>473</v>
      </c>
      <c r="E2416" s="173" t="s">
        <v>777</v>
      </c>
      <c r="F2416" s="173" t="s">
        <v>813</v>
      </c>
      <c r="G2416" s="173" t="s">
        <v>1008</v>
      </c>
      <c r="H2416" s="173" t="s">
        <v>970</v>
      </c>
    </row>
    <row r="2417" spans="2:8" ht="28.8" x14ac:dyDescent="0.3">
      <c r="B2417" s="173">
        <v>0</v>
      </c>
      <c r="C2417" s="173" t="s">
        <v>1231</v>
      </c>
      <c r="D2417" s="173" t="s">
        <v>894</v>
      </c>
      <c r="E2417" s="173" t="s">
        <v>777</v>
      </c>
      <c r="F2417" s="173" t="s">
        <v>807</v>
      </c>
      <c r="G2417" s="173" t="s">
        <v>415</v>
      </c>
      <c r="H2417" s="173" t="s">
        <v>418</v>
      </c>
    </row>
    <row r="2418" spans="2:8" ht="28.8" x14ac:dyDescent="0.3">
      <c r="B2418" s="173">
        <v>325325</v>
      </c>
      <c r="C2418" s="173" t="s">
        <v>431</v>
      </c>
      <c r="D2418" s="173" t="s">
        <v>491</v>
      </c>
      <c r="E2418" s="173" t="s">
        <v>777</v>
      </c>
      <c r="F2418" s="173" t="s">
        <v>968</v>
      </c>
      <c r="G2418" s="173" t="s">
        <v>1193</v>
      </c>
      <c r="H2418" s="173" t="s">
        <v>1201</v>
      </c>
    </row>
    <row r="2419" spans="2:8" ht="43.2" x14ac:dyDescent="0.3">
      <c r="B2419" s="173">
        <v>331025</v>
      </c>
      <c r="C2419" s="173" t="s">
        <v>1232</v>
      </c>
      <c r="D2419" s="173" t="s">
        <v>406</v>
      </c>
      <c r="E2419" s="173" t="s">
        <v>777</v>
      </c>
      <c r="F2419" s="173" t="s">
        <v>827</v>
      </c>
      <c r="G2419" s="173" t="s">
        <v>1201</v>
      </c>
      <c r="H2419" s="173" t="s">
        <v>1201</v>
      </c>
    </row>
    <row r="2420" spans="2:8" ht="43.2" x14ac:dyDescent="0.3">
      <c r="B2420" s="173">
        <v>331025</v>
      </c>
      <c r="C2420" s="173" t="s">
        <v>905</v>
      </c>
      <c r="D2420" s="173" t="s">
        <v>493</v>
      </c>
      <c r="E2420" s="173" t="s">
        <v>777</v>
      </c>
      <c r="F2420" s="173" t="s">
        <v>812</v>
      </c>
      <c r="G2420" s="173" t="s">
        <v>1201</v>
      </c>
      <c r="H2420" s="173" t="s">
        <v>1201</v>
      </c>
    </row>
    <row r="2421" spans="2:8" ht="43.2" x14ac:dyDescent="0.3">
      <c r="B2421" s="173">
        <v>331525</v>
      </c>
      <c r="C2421" s="173" t="s">
        <v>1232</v>
      </c>
      <c r="D2421" s="173" t="s">
        <v>406</v>
      </c>
      <c r="E2421" s="173" t="s">
        <v>777</v>
      </c>
      <c r="F2421" s="173" t="s">
        <v>827</v>
      </c>
      <c r="G2421" s="173" t="s">
        <v>1201</v>
      </c>
      <c r="H2421" s="173" t="s">
        <v>1210</v>
      </c>
    </row>
    <row r="2422" spans="2:8" ht="43.2" x14ac:dyDescent="0.3">
      <c r="B2422" s="173">
        <v>331525</v>
      </c>
      <c r="C2422" s="173" t="s">
        <v>1233</v>
      </c>
      <c r="D2422" s="173" t="s">
        <v>435</v>
      </c>
      <c r="E2422" s="173" t="s">
        <v>777</v>
      </c>
      <c r="F2422" s="173" t="s">
        <v>786</v>
      </c>
      <c r="G2422" s="173" t="s">
        <v>1210</v>
      </c>
      <c r="H2422" s="173" t="s">
        <v>1210</v>
      </c>
    </row>
    <row r="2423" spans="2:8" ht="43.2" x14ac:dyDescent="0.3">
      <c r="B2423" s="173">
        <v>332025</v>
      </c>
      <c r="C2423" s="173" t="s">
        <v>1234</v>
      </c>
      <c r="D2423" s="173" t="s">
        <v>435</v>
      </c>
      <c r="E2423" s="173" t="s">
        <v>777</v>
      </c>
      <c r="F2423" s="173" t="s">
        <v>786</v>
      </c>
      <c r="G2423" s="173" t="s">
        <v>1210</v>
      </c>
      <c r="H2423" s="173" t="s">
        <v>1211</v>
      </c>
    </row>
    <row r="2424" spans="2:8" ht="43.2" x14ac:dyDescent="0.3">
      <c r="B2424" s="173">
        <v>324625</v>
      </c>
      <c r="C2424" s="173" t="s">
        <v>1235</v>
      </c>
      <c r="D2424" s="173" t="s">
        <v>435</v>
      </c>
      <c r="E2424" s="173" t="s">
        <v>777</v>
      </c>
      <c r="F2424" s="173" t="s">
        <v>786</v>
      </c>
      <c r="G2424" s="173" t="s">
        <v>1211</v>
      </c>
      <c r="H2424" s="173" t="s">
        <v>1211</v>
      </c>
    </row>
    <row r="2425" spans="2:8" ht="43.2" x14ac:dyDescent="0.3">
      <c r="B2425" s="173">
        <v>330525</v>
      </c>
      <c r="C2425" s="173" t="s">
        <v>1232</v>
      </c>
      <c r="D2425" s="173" t="s">
        <v>406</v>
      </c>
      <c r="E2425" s="173" t="s">
        <v>777</v>
      </c>
      <c r="F2425" s="173" t="s">
        <v>827</v>
      </c>
      <c r="G2425" s="173" t="s">
        <v>1211</v>
      </c>
      <c r="H2425" s="173" t="s">
        <v>1212</v>
      </c>
    </row>
    <row r="2426" spans="2:8" ht="43.2" x14ac:dyDescent="0.3">
      <c r="B2426" s="173">
        <v>330525</v>
      </c>
      <c r="C2426" s="173" t="s">
        <v>905</v>
      </c>
      <c r="D2426" s="173" t="s">
        <v>493</v>
      </c>
      <c r="E2426" s="173" t="s">
        <v>777</v>
      </c>
      <c r="F2426" s="173" t="s">
        <v>812</v>
      </c>
      <c r="G2426" s="173" t="s">
        <v>1212</v>
      </c>
      <c r="H2426" s="173" t="s">
        <v>1212</v>
      </c>
    </row>
    <row r="2427" spans="2:8" ht="28.8" x14ac:dyDescent="0.3">
      <c r="B2427" s="173">
        <v>333225</v>
      </c>
      <c r="C2427" s="173" t="s">
        <v>1236</v>
      </c>
      <c r="D2427" s="173" t="s">
        <v>435</v>
      </c>
      <c r="E2427" s="173" t="s">
        <v>777</v>
      </c>
      <c r="F2427" s="173" t="s">
        <v>786</v>
      </c>
      <c r="G2427" s="173" t="s">
        <v>415</v>
      </c>
      <c r="H2427" s="173" t="s">
        <v>415</v>
      </c>
    </row>
    <row r="2428" spans="2:8" ht="28.8" x14ac:dyDescent="0.3">
      <c r="B2428" s="173">
        <v>333225</v>
      </c>
      <c r="C2428" s="173" t="s">
        <v>1205</v>
      </c>
      <c r="D2428" s="173" t="s">
        <v>426</v>
      </c>
      <c r="E2428" s="173" t="s">
        <v>777</v>
      </c>
      <c r="F2428" s="173" t="s">
        <v>796</v>
      </c>
      <c r="G2428" s="173" t="s">
        <v>415</v>
      </c>
      <c r="H2428" s="173" t="s">
        <v>415</v>
      </c>
    </row>
    <row r="2429" spans="2:8" ht="43.2" x14ac:dyDescent="0.3">
      <c r="B2429" s="170">
        <v>0</v>
      </c>
      <c r="C2429" s="170" t="s">
        <v>814</v>
      </c>
      <c r="D2429" s="170" t="s">
        <v>458</v>
      </c>
      <c r="E2429" s="170" t="s">
        <v>777</v>
      </c>
      <c r="F2429" s="170" t="s">
        <v>807</v>
      </c>
      <c r="G2429" s="170" t="s">
        <v>783</v>
      </c>
      <c r="H2429" s="170" t="s">
        <v>799</v>
      </c>
    </row>
    <row r="2430" spans="2:8" ht="43.2" x14ac:dyDescent="0.3">
      <c r="B2430" s="173">
        <v>329925</v>
      </c>
      <c r="C2430" s="173" t="s">
        <v>1055</v>
      </c>
      <c r="D2430" s="173" t="s">
        <v>852</v>
      </c>
      <c r="E2430" s="173" t="s">
        <v>777</v>
      </c>
      <c r="F2430" s="173" t="s">
        <v>853</v>
      </c>
      <c r="G2430" s="173" t="s">
        <v>1198</v>
      </c>
      <c r="H2430" s="173" t="s">
        <v>1201</v>
      </c>
    </row>
    <row r="2431" spans="2:8" ht="43.2" x14ac:dyDescent="0.3">
      <c r="B2431" s="173">
        <v>329925</v>
      </c>
      <c r="C2431" s="173" t="s">
        <v>987</v>
      </c>
      <c r="D2431" s="173" t="s">
        <v>852</v>
      </c>
      <c r="E2431" s="173" t="s">
        <v>777</v>
      </c>
      <c r="F2431" s="173" t="s">
        <v>853</v>
      </c>
      <c r="G2431" s="173" t="s">
        <v>1201</v>
      </c>
      <c r="H2431" s="173" t="s">
        <v>1210</v>
      </c>
    </row>
    <row r="2432" spans="2:8" ht="28.8" x14ac:dyDescent="0.3">
      <c r="B2432" s="173">
        <v>331025</v>
      </c>
      <c r="C2432" s="173" t="s">
        <v>907</v>
      </c>
      <c r="D2432" s="173" t="s">
        <v>406</v>
      </c>
      <c r="E2432" s="173" t="s">
        <v>777</v>
      </c>
      <c r="F2432" s="173" t="s">
        <v>827</v>
      </c>
      <c r="G2432" s="173" t="s">
        <v>415</v>
      </c>
      <c r="H2432" s="173" t="s">
        <v>415</v>
      </c>
    </row>
    <row r="2433" spans="2:8" ht="28.8" x14ac:dyDescent="0.3">
      <c r="B2433" s="173">
        <v>330425</v>
      </c>
      <c r="C2433" s="173" t="s">
        <v>907</v>
      </c>
      <c r="D2433" s="173" t="s">
        <v>406</v>
      </c>
      <c r="E2433" s="173" t="s">
        <v>777</v>
      </c>
      <c r="F2433" s="173" t="s">
        <v>827</v>
      </c>
      <c r="G2433" s="173" t="s">
        <v>415</v>
      </c>
      <c r="H2433" s="173" t="s">
        <v>415</v>
      </c>
    </row>
    <row r="2434" spans="2:8" ht="28.8" x14ac:dyDescent="0.3">
      <c r="B2434" s="173">
        <v>330525</v>
      </c>
      <c r="C2434" s="173" t="s">
        <v>907</v>
      </c>
      <c r="D2434" s="173" t="s">
        <v>406</v>
      </c>
      <c r="E2434" s="173" t="s">
        <v>777</v>
      </c>
      <c r="F2434" s="173" t="s">
        <v>827</v>
      </c>
      <c r="G2434" s="173" t="s">
        <v>415</v>
      </c>
      <c r="H2434" s="173" t="s">
        <v>418</v>
      </c>
    </row>
    <row r="2435" spans="2:8" ht="43.2" x14ac:dyDescent="0.3">
      <c r="B2435" s="173">
        <v>324225</v>
      </c>
      <c r="C2435" s="173" t="s">
        <v>1237</v>
      </c>
      <c r="D2435" s="173" t="s">
        <v>522</v>
      </c>
      <c r="E2435" s="173" t="s">
        <v>777</v>
      </c>
      <c r="F2435" s="173" t="s">
        <v>818</v>
      </c>
      <c r="G2435" s="173" t="s">
        <v>1210</v>
      </c>
      <c r="H2435" s="173" t="s">
        <v>1211</v>
      </c>
    </row>
    <row r="2436" spans="2:8" ht="28.8" x14ac:dyDescent="0.3">
      <c r="B2436" s="173">
        <v>331225</v>
      </c>
      <c r="C2436" s="173" t="s">
        <v>907</v>
      </c>
      <c r="D2436" s="173" t="s">
        <v>421</v>
      </c>
      <c r="E2436" s="173" t="s">
        <v>777</v>
      </c>
      <c r="F2436" s="173" t="s">
        <v>807</v>
      </c>
      <c r="G2436" s="173" t="s">
        <v>418</v>
      </c>
      <c r="H2436" s="173" t="s">
        <v>404</v>
      </c>
    </row>
    <row r="2437" spans="2:8" ht="28.8" x14ac:dyDescent="0.3">
      <c r="B2437" s="173">
        <v>331625</v>
      </c>
      <c r="C2437" s="173" t="s">
        <v>907</v>
      </c>
      <c r="D2437" s="173" t="s">
        <v>894</v>
      </c>
      <c r="E2437" s="173" t="s">
        <v>777</v>
      </c>
      <c r="F2437" s="173" t="s">
        <v>807</v>
      </c>
      <c r="G2437" s="173" t="s">
        <v>415</v>
      </c>
      <c r="H2437" s="173" t="s">
        <v>418</v>
      </c>
    </row>
    <row r="2438" spans="2:8" ht="28.8" x14ac:dyDescent="0.3">
      <c r="B2438" s="173">
        <v>331725</v>
      </c>
      <c r="C2438" s="173" t="s">
        <v>907</v>
      </c>
      <c r="D2438" s="173" t="s">
        <v>894</v>
      </c>
      <c r="E2438" s="173" t="s">
        <v>777</v>
      </c>
      <c r="F2438" s="173" t="s">
        <v>807</v>
      </c>
      <c r="G2438" s="173" t="s">
        <v>415</v>
      </c>
      <c r="H2438" s="173" t="s">
        <v>418</v>
      </c>
    </row>
    <row r="2439" spans="2:8" ht="43.2" x14ac:dyDescent="0.3">
      <c r="B2439" s="170">
        <v>0</v>
      </c>
      <c r="C2439" s="170" t="s">
        <v>451</v>
      </c>
      <c r="D2439" s="542" t="s">
        <v>1086</v>
      </c>
      <c r="E2439" s="542" t="s">
        <v>777</v>
      </c>
      <c r="F2439" s="542" t="s">
        <v>777</v>
      </c>
      <c r="G2439" s="170" t="s">
        <v>415</v>
      </c>
      <c r="H2439" s="170" t="s">
        <v>961</v>
      </c>
    </row>
    <row r="2440" spans="2:8" ht="28.8" x14ac:dyDescent="0.3">
      <c r="B2440" s="586">
        <v>0</v>
      </c>
      <c r="C2440" s="170" t="s">
        <v>455</v>
      </c>
      <c r="D2440" s="173" t="s">
        <v>458</v>
      </c>
      <c r="E2440" s="173" t="s">
        <v>777</v>
      </c>
      <c r="F2440" s="173" t="s">
        <v>807</v>
      </c>
      <c r="G2440" s="586" t="s">
        <v>415</v>
      </c>
      <c r="H2440" s="586" t="s">
        <v>418</v>
      </c>
    </row>
    <row r="2441" spans="2:8" ht="43.2" x14ac:dyDescent="0.3">
      <c r="B2441" s="170">
        <v>0</v>
      </c>
      <c r="C2441" s="170" t="s">
        <v>45</v>
      </c>
      <c r="D2441" s="170" t="s">
        <v>891</v>
      </c>
      <c r="E2441" s="170" t="s">
        <v>777</v>
      </c>
      <c r="F2441" s="170" t="s">
        <v>892</v>
      </c>
      <c r="G2441" s="170" t="s">
        <v>783</v>
      </c>
      <c r="H2441" s="170" t="s">
        <v>874</v>
      </c>
    </row>
    <row r="2442" spans="2:8" ht="43.2" x14ac:dyDescent="0.3">
      <c r="B2442" s="173">
        <v>323525</v>
      </c>
      <c r="C2442" s="173" t="s">
        <v>731</v>
      </c>
      <c r="D2442" s="173" t="s">
        <v>471</v>
      </c>
      <c r="E2442" s="173" t="s">
        <v>777</v>
      </c>
      <c r="F2442" s="173" t="s">
        <v>831</v>
      </c>
      <c r="G2442" s="173" t="s">
        <v>1210</v>
      </c>
      <c r="H2442" s="173" t="s">
        <v>1210</v>
      </c>
    </row>
    <row r="2443" spans="2:8" ht="43.2" x14ac:dyDescent="0.3">
      <c r="B2443" s="173">
        <v>329825</v>
      </c>
      <c r="C2443" s="173" t="s">
        <v>731</v>
      </c>
      <c r="D2443" s="173" t="s">
        <v>491</v>
      </c>
      <c r="E2443" s="173" t="s">
        <v>777</v>
      </c>
      <c r="F2443" s="173" t="s">
        <v>968</v>
      </c>
      <c r="G2443" s="173" t="s">
        <v>1198</v>
      </c>
      <c r="H2443" s="173" t="s">
        <v>1201</v>
      </c>
    </row>
    <row r="2444" spans="2:8" ht="43.2" x14ac:dyDescent="0.3">
      <c r="B2444" s="173">
        <v>322325</v>
      </c>
      <c r="C2444" s="173" t="s">
        <v>731</v>
      </c>
      <c r="D2444" s="173" t="s">
        <v>471</v>
      </c>
      <c r="E2444" s="173" t="s">
        <v>777</v>
      </c>
      <c r="F2444" s="173" t="s">
        <v>831</v>
      </c>
      <c r="G2444" s="173" t="s">
        <v>1201</v>
      </c>
      <c r="H2444" s="173" t="s">
        <v>1210</v>
      </c>
    </row>
    <row r="2445" spans="2:8" ht="43.2" x14ac:dyDescent="0.3">
      <c r="B2445" s="173">
        <v>325525</v>
      </c>
      <c r="C2445" s="173" t="s">
        <v>731</v>
      </c>
      <c r="D2445" s="173" t="s">
        <v>410</v>
      </c>
      <c r="E2445" s="173" t="s">
        <v>777</v>
      </c>
      <c r="F2445" s="173" t="s">
        <v>849</v>
      </c>
      <c r="G2445" s="173" t="s">
        <v>1210</v>
      </c>
      <c r="H2445" s="173" t="s">
        <v>1211</v>
      </c>
    </row>
    <row r="2446" spans="2:8" ht="43.2" x14ac:dyDescent="0.3">
      <c r="B2446" s="173">
        <v>325825</v>
      </c>
      <c r="C2446" s="173" t="s">
        <v>731</v>
      </c>
      <c r="D2446" s="173" t="s">
        <v>471</v>
      </c>
      <c r="E2446" s="173" t="s">
        <v>777</v>
      </c>
      <c r="F2446" s="173" t="s">
        <v>831</v>
      </c>
      <c r="G2446" s="173" t="s">
        <v>1211</v>
      </c>
      <c r="H2446" s="173" t="s">
        <v>1211</v>
      </c>
    </row>
    <row r="2447" spans="2:8" ht="43.2" x14ac:dyDescent="0.3">
      <c r="B2447" s="173">
        <v>306724.2</v>
      </c>
      <c r="C2447" s="173" t="s">
        <v>1012</v>
      </c>
      <c r="D2447" s="173" t="s">
        <v>479</v>
      </c>
      <c r="E2447" s="173" t="s">
        <v>777</v>
      </c>
      <c r="F2447" s="173" t="s">
        <v>804</v>
      </c>
      <c r="G2447" s="173" t="s">
        <v>1201</v>
      </c>
      <c r="H2447" s="173" t="s">
        <v>1201</v>
      </c>
    </row>
    <row r="2448" spans="2:8" ht="43.2" x14ac:dyDescent="0.3">
      <c r="B2448" s="173">
        <v>306724.09999999998</v>
      </c>
      <c r="C2448" s="173" t="s">
        <v>1012</v>
      </c>
      <c r="D2448" s="173" t="s">
        <v>479</v>
      </c>
      <c r="E2448" s="173" t="s">
        <v>777</v>
      </c>
      <c r="F2448" s="173" t="s">
        <v>804</v>
      </c>
      <c r="G2448" s="173" t="s">
        <v>1201</v>
      </c>
      <c r="H2448" s="173" t="s">
        <v>1201</v>
      </c>
    </row>
    <row r="2449" spans="2:12" ht="43.2" x14ac:dyDescent="0.3">
      <c r="B2449" s="173">
        <v>327325</v>
      </c>
      <c r="C2449" s="173" t="s">
        <v>926</v>
      </c>
      <c r="D2449" s="173" t="s">
        <v>435</v>
      </c>
      <c r="E2449" s="173" t="s">
        <v>777</v>
      </c>
      <c r="F2449" s="173" t="s">
        <v>786</v>
      </c>
      <c r="G2449" s="173" t="s">
        <v>1201</v>
      </c>
      <c r="H2449" s="173" t="s">
        <v>1201</v>
      </c>
    </row>
    <row r="2450" spans="2:12" ht="43.2" x14ac:dyDescent="0.3">
      <c r="B2450" s="173">
        <v>325925</v>
      </c>
      <c r="C2450" s="173" t="s">
        <v>731</v>
      </c>
      <c r="D2450" s="173" t="s">
        <v>894</v>
      </c>
      <c r="E2450" s="173" t="s">
        <v>777</v>
      </c>
      <c r="F2450" s="173" t="s">
        <v>807</v>
      </c>
      <c r="G2450" s="173" t="s">
        <v>1210</v>
      </c>
      <c r="H2450" s="173" t="s">
        <v>1211</v>
      </c>
    </row>
    <row r="2451" spans="2:12" ht="43.2" x14ac:dyDescent="0.3">
      <c r="B2451" s="173">
        <v>332125</v>
      </c>
      <c r="C2451" s="173" t="s">
        <v>731</v>
      </c>
      <c r="D2451" s="173" t="s">
        <v>894</v>
      </c>
      <c r="E2451" s="173" t="s">
        <v>777</v>
      </c>
      <c r="F2451" s="173" t="s">
        <v>807</v>
      </c>
      <c r="G2451" s="173" t="s">
        <v>1211</v>
      </c>
      <c r="H2451" s="173" t="s">
        <v>1212</v>
      </c>
    </row>
    <row r="2455" spans="2:12" ht="39.6" x14ac:dyDescent="0.3">
      <c r="B2455" s="168" t="s">
        <v>465</v>
      </c>
      <c r="E2455" s="168" t="s">
        <v>391</v>
      </c>
      <c r="F2455" s="168" t="s">
        <v>392</v>
      </c>
      <c r="G2455" s="168" t="s">
        <v>772</v>
      </c>
      <c r="H2455" s="168" t="s">
        <v>773</v>
      </c>
      <c r="I2455" s="168" t="s">
        <v>774</v>
      </c>
      <c r="J2455" s="168" t="s">
        <v>394</v>
      </c>
      <c r="K2455" s="168" t="s">
        <v>395</v>
      </c>
      <c r="L2455" s="168" t="s">
        <v>396</v>
      </c>
    </row>
    <row r="2456" spans="2:12" ht="28.8" x14ac:dyDescent="0.3">
      <c r="B2456" s="170">
        <f>COUNT(B2457:B2464)</f>
        <v>8</v>
      </c>
      <c r="C2456" s="364" t="s">
        <v>12</v>
      </c>
      <c r="D2456" s="364" t="s">
        <v>13</v>
      </c>
      <c r="E2456" s="170" t="s">
        <v>397</v>
      </c>
      <c r="F2456" s="170" t="s">
        <v>398</v>
      </c>
      <c r="G2456" s="170" t="s">
        <v>1238</v>
      </c>
      <c r="H2456" s="170" t="s">
        <v>776</v>
      </c>
      <c r="I2456" s="170" t="s">
        <v>777</v>
      </c>
      <c r="J2456" s="170" t="s">
        <v>415</v>
      </c>
      <c r="K2456" s="170" t="s">
        <v>1239</v>
      </c>
      <c r="L2456" s="171">
        <v>0.89</v>
      </c>
    </row>
    <row r="2457" spans="2:12" s="222" customFormat="1" ht="13.8" x14ac:dyDescent="0.3">
      <c r="B2457" s="588">
        <v>335125</v>
      </c>
      <c r="C2457" s="589" t="str">
        <f>_xlfn.XLOOKUP(B2457,PLANEAMIENTO!A:A,PLANEAMIENTO!C:C)</f>
        <v>CILINDRO DE SIDESHIFT</v>
      </c>
      <c r="D2457" s="590">
        <f>_xlfn.XLOOKUP(B2457,PLANEAMIENTO!A:A,PLANEAMIENTO!D:D)</f>
        <v>24</v>
      </c>
      <c r="E2457" s="588" t="s">
        <v>631</v>
      </c>
      <c r="F2457" s="588" t="s">
        <v>398</v>
      </c>
      <c r="G2457" s="588" t="s">
        <v>471</v>
      </c>
      <c r="H2457" s="588" t="s">
        <v>777</v>
      </c>
      <c r="I2457" s="588" t="s">
        <v>831</v>
      </c>
      <c r="J2457" s="588" t="s">
        <v>1212</v>
      </c>
      <c r="K2457" s="588" t="s">
        <v>1212</v>
      </c>
      <c r="L2457" s="591">
        <v>0</v>
      </c>
    </row>
    <row r="2458" spans="2:12" s="222" customFormat="1" ht="27.6" x14ac:dyDescent="0.3">
      <c r="B2458" s="588">
        <v>327125</v>
      </c>
      <c r="C2458" s="589" t="str">
        <f>_xlfn.XLOOKUP(B2458,PLANEAMIENTO!A:A,PLANEAMIENTO!C:C)</f>
        <v>CILINDRO DE BUCKET</v>
      </c>
      <c r="D2458" s="590" t="str">
        <f>_xlfn.XLOOKUP(B2458,PLANEAMIENTO!A:A,PLANEAMIENTO!D:D)</f>
        <v>374DL</v>
      </c>
      <c r="E2458" s="588" t="s">
        <v>631</v>
      </c>
      <c r="F2458" s="588" t="s">
        <v>398</v>
      </c>
      <c r="G2458" s="588" t="s">
        <v>407</v>
      </c>
      <c r="H2458" s="588" t="s">
        <v>777</v>
      </c>
      <c r="I2458" s="588" t="s">
        <v>856</v>
      </c>
      <c r="J2458" s="588" t="s">
        <v>1212</v>
      </c>
      <c r="K2458" s="588" t="s">
        <v>1209</v>
      </c>
      <c r="L2458" s="591">
        <v>0</v>
      </c>
    </row>
    <row r="2459" spans="2:12" s="222" customFormat="1" ht="13.8" x14ac:dyDescent="0.3">
      <c r="B2459" s="588">
        <v>327125</v>
      </c>
      <c r="C2459" s="589" t="str">
        <f>_xlfn.XLOOKUP(B2459,PLANEAMIENTO!A:A,PLANEAMIENTO!C:C)</f>
        <v>CILINDRO DE BUCKET</v>
      </c>
      <c r="D2459" s="590" t="str">
        <f>_xlfn.XLOOKUP(B2459,PLANEAMIENTO!A:A,PLANEAMIENTO!D:D)</f>
        <v>374DL</v>
      </c>
      <c r="E2459" s="588" t="s">
        <v>1215</v>
      </c>
      <c r="F2459" s="588" t="s">
        <v>398</v>
      </c>
      <c r="G2459" s="588" t="s">
        <v>421</v>
      </c>
      <c r="H2459" s="588" t="s">
        <v>777</v>
      </c>
      <c r="I2459" s="588" t="s">
        <v>807</v>
      </c>
      <c r="J2459" s="588" t="s">
        <v>1209</v>
      </c>
      <c r="K2459" s="588" t="s">
        <v>1222</v>
      </c>
      <c r="L2459" s="591">
        <v>0</v>
      </c>
    </row>
    <row r="2460" spans="2:12" s="222" customFormat="1" ht="27.6" x14ac:dyDescent="0.3">
      <c r="B2460" s="588">
        <v>335625</v>
      </c>
      <c r="C2460" s="589" t="str">
        <f>_xlfn.XLOOKUP(B2460,PLANEAMIENTO!A:A,PLANEAMIENTO!C:C)</f>
        <v>CILINDRO DE STICK</v>
      </c>
      <c r="D2460" s="590" t="str">
        <f>_xlfn.XLOOKUP(B2460,PLANEAMIENTO!A:A,PLANEAMIENTO!D:D)</f>
        <v>390DL</v>
      </c>
      <c r="E2460" s="588" t="s">
        <v>1240</v>
      </c>
      <c r="F2460" s="588" t="s">
        <v>398</v>
      </c>
      <c r="G2460" s="588" t="s">
        <v>522</v>
      </c>
      <c r="H2460" s="588" t="s">
        <v>777</v>
      </c>
      <c r="I2460" s="588" t="s">
        <v>818</v>
      </c>
      <c r="J2460" s="588" t="s">
        <v>1222</v>
      </c>
      <c r="K2460" s="588" t="s">
        <v>1222</v>
      </c>
      <c r="L2460" s="591">
        <v>0</v>
      </c>
    </row>
    <row r="2461" spans="2:12" s="222" customFormat="1" ht="27.6" x14ac:dyDescent="0.3">
      <c r="B2461" s="588">
        <v>335525</v>
      </c>
      <c r="C2461" s="589" t="str">
        <f>_xlfn.XLOOKUP(B2461,PLANEAMIENTO!A:A,PLANEAMIENTO!C:C)</f>
        <v>CILINDRO DE SUSPENSION POSTERIOR</v>
      </c>
      <c r="D2461" s="590" t="str">
        <f>_xlfn.XLOOKUP(B2461,PLANEAMIENTO!A:A,PLANEAMIENTO!D:D)</f>
        <v>930E-4SE</v>
      </c>
      <c r="E2461" s="588" t="s">
        <v>409</v>
      </c>
      <c r="F2461" s="588" t="s">
        <v>398</v>
      </c>
      <c r="G2461" s="588" t="s">
        <v>407</v>
      </c>
      <c r="H2461" s="588" t="s">
        <v>777</v>
      </c>
      <c r="I2461" s="588" t="s">
        <v>856</v>
      </c>
      <c r="J2461" s="588" t="s">
        <v>1222</v>
      </c>
      <c r="K2461" s="588" t="s">
        <v>1219</v>
      </c>
      <c r="L2461" s="591">
        <v>0</v>
      </c>
    </row>
    <row r="2462" spans="2:12" s="222" customFormat="1" ht="27.6" x14ac:dyDescent="0.3">
      <c r="B2462" s="588">
        <v>336125</v>
      </c>
      <c r="C2462" s="589" t="str">
        <f>_xlfn.XLOOKUP(B2462,PLANEAMIENTO!A:A,PLANEAMIENTO!C:C)</f>
        <v>CILINDRO DE SUSPENSION POSTERIOR</v>
      </c>
      <c r="D2462" s="590" t="str">
        <f>_xlfn.XLOOKUP(B2462,PLANEAMIENTO!A:A,PLANEAMIENTO!D:D)</f>
        <v>930E-4SE</v>
      </c>
      <c r="E2462" s="588" t="s">
        <v>409</v>
      </c>
      <c r="F2462" s="588" t="s">
        <v>398</v>
      </c>
      <c r="G2462" s="588" t="s">
        <v>407</v>
      </c>
      <c r="H2462" s="588" t="s">
        <v>777</v>
      </c>
      <c r="I2462" s="588" t="s">
        <v>856</v>
      </c>
      <c r="J2462" s="588" t="s">
        <v>1219</v>
      </c>
      <c r="K2462" s="588" t="s">
        <v>1219</v>
      </c>
      <c r="L2462" s="591">
        <v>0</v>
      </c>
    </row>
    <row r="2463" spans="2:12" s="222" customFormat="1" ht="13.8" x14ac:dyDescent="0.3">
      <c r="B2463" s="588">
        <v>335625</v>
      </c>
      <c r="C2463" s="589" t="str">
        <f>_xlfn.XLOOKUP(B2463,PLANEAMIENTO!A:A,PLANEAMIENTO!C:C)</f>
        <v>CILINDRO DE STICK</v>
      </c>
      <c r="D2463" s="590" t="str">
        <f>_xlfn.XLOOKUP(B2463,PLANEAMIENTO!A:A,PLANEAMIENTO!D:D)</f>
        <v>390DL</v>
      </c>
      <c r="E2463" s="588" t="s">
        <v>1213</v>
      </c>
      <c r="F2463" s="588" t="s">
        <v>398</v>
      </c>
      <c r="G2463" s="588" t="s">
        <v>410</v>
      </c>
      <c r="H2463" s="588" t="s">
        <v>777</v>
      </c>
      <c r="I2463" s="588" t="s">
        <v>849</v>
      </c>
      <c r="J2463" s="588" t="s">
        <v>1219</v>
      </c>
      <c r="K2463" s="588" t="s">
        <v>1241</v>
      </c>
      <c r="L2463" s="591">
        <v>0</v>
      </c>
    </row>
    <row r="2464" spans="2:12" s="222" customFormat="1" ht="27.6" x14ac:dyDescent="0.3">
      <c r="B2464" s="588">
        <v>338025</v>
      </c>
      <c r="C2464" s="589" t="str">
        <f>_xlfn.XLOOKUP(B2464,PLANEAMIENTO!A:A,PLANEAMIENTO!C:C)</f>
        <v>CILINDRO DE DIRECCION</v>
      </c>
      <c r="D2464" s="590" t="str">
        <f>_xlfn.XLOOKUP(B2464,PLANEAMIENTO!A:A,PLANEAMIENTO!D:D)</f>
        <v>793D</v>
      </c>
      <c r="E2464" s="588" t="s">
        <v>409</v>
      </c>
      <c r="F2464" s="588" t="s">
        <v>398</v>
      </c>
      <c r="G2464" s="588" t="s">
        <v>468</v>
      </c>
      <c r="H2464" s="588" t="s">
        <v>777</v>
      </c>
      <c r="I2464" s="588" t="s">
        <v>883</v>
      </c>
      <c r="J2464" s="588" t="s">
        <v>1241</v>
      </c>
      <c r="K2464" s="588" t="s">
        <v>1241</v>
      </c>
      <c r="L2464" s="591">
        <v>0</v>
      </c>
    </row>
    <row r="2465" spans="2:12" s="222" customFormat="1" ht="27.6" hidden="1" x14ac:dyDescent="0.3">
      <c r="B2465" s="588">
        <v>325625</v>
      </c>
      <c r="C2465" s="589" t="str">
        <f>_xlfn.XLOOKUP(B2465,PLANEAMIENTO!A:A,PLANEAMIENTO!C:C)</f>
        <v>CILINDRO DE BLADELIFT</v>
      </c>
      <c r="D2465" s="590" t="str">
        <f>_xlfn.XLOOKUP(B2465,PLANEAMIENTO!A:A,PLANEAMIENTO!D:D)</f>
        <v>24M</v>
      </c>
      <c r="E2465" s="588" t="s">
        <v>1214</v>
      </c>
      <c r="F2465" s="588" t="s">
        <v>398</v>
      </c>
      <c r="G2465" s="588" t="s">
        <v>491</v>
      </c>
      <c r="H2465" s="588" t="s">
        <v>777</v>
      </c>
      <c r="I2465" s="588" t="s">
        <v>968</v>
      </c>
      <c r="J2465" s="588" t="s">
        <v>1242</v>
      </c>
      <c r="K2465" s="588" t="s">
        <v>1243</v>
      </c>
      <c r="L2465" s="591">
        <v>0</v>
      </c>
    </row>
    <row r="2466" spans="2:12" s="222" customFormat="1" ht="27.6" hidden="1" x14ac:dyDescent="0.3">
      <c r="B2466" s="588">
        <v>331125</v>
      </c>
      <c r="C2466" s="589" t="str">
        <f>_xlfn.XLOOKUP(B2466,PLANEAMIENTO!A:A,PLANEAMIENTO!C:C)</f>
        <v>CILINDRO DE LEVANTE DE BULLDOZER</v>
      </c>
      <c r="D2466" s="590" t="str">
        <f>_xlfn.XLOOKUP(B2466,PLANEAMIENTO!A:A,PLANEAMIENTO!D:D)</f>
        <v>844K</v>
      </c>
      <c r="E2466" s="588" t="s">
        <v>527</v>
      </c>
      <c r="F2466" s="588" t="s">
        <v>398</v>
      </c>
      <c r="G2466" s="588" t="s">
        <v>435</v>
      </c>
      <c r="H2466" s="588" t="s">
        <v>777</v>
      </c>
      <c r="I2466" s="588" t="s">
        <v>786</v>
      </c>
      <c r="J2466" s="588" t="s">
        <v>1243</v>
      </c>
      <c r="K2466" s="588" t="s">
        <v>1239</v>
      </c>
      <c r="L2466" s="591">
        <v>0</v>
      </c>
    </row>
    <row r="2467" spans="2:12" s="222" customFormat="1" ht="27.6" x14ac:dyDescent="0.3">
      <c r="B2467" s="592">
        <f>COUNT(B2468:B2477)</f>
        <v>10</v>
      </c>
      <c r="C2467" s="364" t="s">
        <v>12</v>
      </c>
      <c r="D2467" s="364" t="s">
        <v>13</v>
      </c>
      <c r="E2467" s="592" t="s">
        <v>412</v>
      </c>
      <c r="F2467" s="592" t="s">
        <v>413</v>
      </c>
      <c r="G2467" s="592" t="s">
        <v>1244</v>
      </c>
      <c r="H2467" s="592" t="s">
        <v>777</v>
      </c>
      <c r="I2467" s="592" t="s">
        <v>777</v>
      </c>
      <c r="J2467" s="592" t="s">
        <v>629</v>
      </c>
      <c r="K2467" s="592" t="s">
        <v>1243</v>
      </c>
      <c r="L2467" s="594">
        <v>0.47</v>
      </c>
    </row>
    <row r="2468" spans="2:12" s="222" customFormat="1" ht="27.6" x14ac:dyDescent="0.3">
      <c r="B2468" s="588">
        <v>335425</v>
      </c>
      <c r="C2468" s="589" t="str">
        <f>_xlfn.XLOOKUP(B2468,PLANEAMIENTO!A:A,PLANEAMIENTO!C:C)</f>
        <v>CILINDRO DE INCLINACION DE BULLDOZER</v>
      </c>
      <c r="D2468" s="590" t="str">
        <f>_xlfn.XLOOKUP(B2468,PLANEAMIENTO!A:A,PLANEAMIENTO!D:D)</f>
        <v>D11T</v>
      </c>
      <c r="E2468" s="588" t="s">
        <v>951</v>
      </c>
      <c r="F2468" s="588" t="s">
        <v>750</v>
      </c>
      <c r="G2468" s="588" t="s">
        <v>406</v>
      </c>
      <c r="H2468" s="588" t="s">
        <v>777</v>
      </c>
      <c r="I2468" s="588" t="s">
        <v>827</v>
      </c>
      <c r="J2468" s="588" t="s">
        <v>1212</v>
      </c>
      <c r="K2468" s="588" t="s">
        <v>1212</v>
      </c>
      <c r="L2468" s="591">
        <v>0</v>
      </c>
    </row>
    <row r="2469" spans="2:12" s="222" customFormat="1" ht="27.6" x14ac:dyDescent="0.3">
      <c r="B2469" s="588">
        <v>335425</v>
      </c>
      <c r="C2469" s="589" t="str">
        <f>_xlfn.XLOOKUP(B2469,PLANEAMIENTO!A:A,PLANEAMIENTO!C:C)</f>
        <v>CILINDRO DE INCLINACION DE BULLDOZER</v>
      </c>
      <c r="D2469" s="590" t="str">
        <f>_xlfn.XLOOKUP(B2469,PLANEAMIENTO!A:A,PLANEAMIENTO!D:D)</f>
        <v>D11T</v>
      </c>
      <c r="E2469" s="588" t="s">
        <v>484</v>
      </c>
      <c r="F2469" s="588" t="s">
        <v>750</v>
      </c>
      <c r="G2469" s="588" t="s">
        <v>471</v>
      </c>
      <c r="H2469" s="588" t="s">
        <v>777</v>
      </c>
      <c r="I2469" s="588" t="s">
        <v>831</v>
      </c>
      <c r="J2469" s="588" t="s">
        <v>1212</v>
      </c>
      <c r="K2469" s="588" t="s">
        <v>1212</v>
      </c>
      <c r="L2469" s="591">
        <v>0</v>
      </c>
    </row>
    <row r="2470" spans="2:12" s="222" customFormat="1" ht="27.6" x14ac:dyDescent="0.3">
      <c r="B2470" s="588">
        <v>332225</v>
      </c>
      <c r="C2470" s="589" t="str">
        <f>_xlfn.XLOOKUP(B2470,PLANEAMIENTO!A:A,PLANEAMIENTO!C:C)</f>
        <v>CILINDRO DE DIRECCION</v>
      </c>
      <c r="D2470" s="590" t="str">
        <f>_xlfn.XLOOKUP(B2470,PLANEAMIENTO!A:A,PLANEAMIENTO!D:D)</f>
        <v>930E-4SE</v>
      </c>
      <c r="E2470" s="588" t="s">
        <v>937</v>
      </c>
      <c r="F2470" s="588" t="s">
        <v>750</v>
      </c>
      <c r="G2470" s="588" t="s">
        <v>493</v>
      </c>
      <c r="H2470" s="588" t="s">
        <v>777</v>
      </c>
      <c r="I2470" s="588" t="s">
        <v>812</v>
      </c>
      <c r="J2470" s="588" t="s">
        <v>1209</v>
      </c>
      <c r="K2470" s="588" t="s">
        <v>1209</v>
      </c>
      <c r="L2470" s="591">
        <v>0</v>
      </c>
    </row>
    <row r="2471" spans="2:12" s="222" customFormat="1" ht="27.6" x14ac:dyDescent="0.3">
      <c r="B2471" s="588">
        <v>334625</v>
      </c>
      <c r="C2471" s="589" t="str">
        <f>_xlfn.XLOOKUP(B2471,PLANEAMIENTO!A:A,PLANEAMIENTO!C:C)</f>
        <v>CILINDRO DE INCLINACION DE BULLDOZER</v>
      </c>
      <c r="D2471" s="590" t="str">
        <f>_xlfn.XLOOKUP(B2471,PLANEAMIENTO!A:A,PLANEAMIENTO!D:D)</f>
        <v>844H</v>
      </c>
      <c r="E2471" s="588" t="s">
        <v>937</v>
      </c>
      <c r="F2471" s="588" t="s">
        <v>750</v>
      </c>
      <c r="G2471" s="588" t="s">
        <v>493</v>
      </c>
      <c r="H2471" s="588" t="s">
        <v>777</v>
      </c>
      <c r="I2471" s="588" t="s">
        <v>812</v>
      </c>
      <c r="J2471" s="588" t="s">
        <v>1209</v>
      </c>
      <c r="K2471" s="588" t="s">
        <v>1209</v>
      </c>
      <c r="L2471" s="591">
        <v>0</v>
      </c>
    </row>
    <row r="2472" spans="2:12" s="222" customFormat="1" ht="27.6" x14ac:dyDescent="0.3">
      <c r="B2472" s="588">
        <v>336325</v>
      </c>
      <c r="C2472" s="589" t="str">
        <f>_xlfn.XLOOKUP(B2472,PLANEAMIENTO!A:A,PLANEAMIENTO!C:C)</f>
        <v>CILINDRO DE INCLINACION DE BULLDOZER</v>
      </c>
      <c r="D2472" s="590" t="str">
        <f>_xlfn.XLOOKUP(B2472,PLANEAMIENTO!A:A,PLANEAMIENTO!D:D)</f>
        <v>D11T</v>
      </c>
      <c r="E2472" s="588" t="s">
        <v>484</v>
      </c>
      <c r="F2472" s="588" t="s">
        <v>750</v>
      </c>
      <c r="G2472" s="588" t="s">
        <v>471</v>
      </c>
      <c r="H2472" s="588" t="s">
        <v>777</v>
      </c>
      <c r="I2472" s="588" t="s">
        <v>831</v>
      </c>
      <c r="J2472" s="588" t="s">
        <v>1209</v>
      </c>
      <c r="K2472" s="588" t="s">
        <v>1209</v>
      </c>
      <c r="L2472" s="591">
        <v>0</v>
      </c>
    </row>
    <row r="2473" spans="2:12" s="222" customFormat="1" ht="27.6" x14ac:dyDescent="0.3">
      <c r="B2473" s="588">
        <v>336725</v>
      </c>
      <c r="C2473" s="589" t="str">
        <f>_xlfn.XLOOKUP(B2473,PLANEAMIENTO!A:A,PLANEAMIENTO!C:C)</f>
        <v>CILINDRO DE EXTENSION DE MANIPULADOR</v>
      </c>
      <c r="D2473" s="590" t="str">
        <f>_xlfn.XLOOKUP(B2473,PLANEAMIENTO!A:A,PLANEAMIENTO!D:D)</f>
        <v>988K</v>
      </c>
      <c r="E2473" s="588" t="s">
        <v>484</v>
      </c>
      <c r="F2473" s="588" t="s">
        <v>750</v>
      </c>
      <c r="G2473" s="588" t="s">
        <v>471</v>
      </c>
      <c r="H2473" s="588" t="s">
        <v>777</v>
      </c>
      <c r="I2473" s="588" t="s">
        <v>831</v>
      </c>
      <c r="J2473" s="588" t="s">
        <v>1222</v>
      </c>
      <c r="K2473" s="588" t="s">
        <v>1222</v>
      </c>
      <c r="L2473" s="591">
        <v>0</v>
      </c>
    </row>
    <row r="2474" spans="2:12" s="222" customFormat="1" ht="27.6" x14ac:dyDescent="0.3">
      <c r="B2474" s="588">
        <v>330525</v>
      </c>
      <c r="C2474" s="589" t="str">
        <f>_xlfn.XLOOKUP(B2474,PLANEAMIENTO!A:A,PLANEAMIENTO!C:C)</f>
        <v>CILINDRO DE DIRECCION</v>
      </c>
      <c r="D2474" s="590" t="str">
        <f>_xlfn.XLOOKUP(B2474,PLANEAMIENTO!A:A,PLANEAMIENTO!D:D)</f>
        <v>994K</v>
      </c>
      <c r="E2474" s="588" t="s">
        <v>937</v>
      </c>
      <c r="F2474" s="588" t="s">
        <v>750</v>
      </c>
      <c r="G2474" s="588" t="s">
        <v>493</v>
      </c>
      <c r="H2474" s="588" t="s">
        <v>777</v>
      </c>
      <c r="I2474" s="588" t="s">
        <v>812</v>
      </c>
      <c r="J2474" s="588" t="s">
        <v>1222</v>
      </c>
      <c r="K2474" s="588" t="s">
        <v>1222</v>
      </c>
      <c r="L2474" s="591">
        <v>0</v>
      </c>
    </row>
    <row r="2475" spans="2:12" s="222" customFormat="1" ht="27.6" x14ac:dyDescent="0.3">
      <c r="B2475" s="588">
        <v>336925</v>
      </c>
      <c r="C2475" s="589" t="str">
        <f>_xlfn.XLOOKUP(B2475,PLANEAMIENTO!A:A,PLANEAMIENTO!C:C)</f>
        <v>CILINDRO DE INCLINACION DE BULLDOZER</v>
      </c>
      <c r="D2475" s="590" t="str">
        <f>_xlfn.XLOOKUP(B2475,PLANEAMIENTO!A:A,PLANEAMIENTO!D:D)</f>
        <v>844K</v>
      </c>
      <c r="E2475" s="588" t="s">
        <v>484</v>
      </c>
      <c r="F2475" s="588" t="s">
        <v>750</v>
      </c>
      <c r="G2475" s="588" t="s">
        <v>471</v>
      </c>
      <c r="H2475" s="588" t="s">
        <v>777</v>
      </c>
      <c r="I2475" s="588" t="s">
        <v>831</v>
      </c>
      <c r="J2475" s="588" t="s">
        <v>1222</v>
      </c>
      <c r="K2475" s="588" t="s">
        <v>1219</v>
      </c>
      <c r="L2475" s="591">
        <v>0</v>
      </c>
    </row>
    <row r="2476" spans="2:12" s="222" customFormat="1" ht="13.8" x14ac:dyDescent="0.3">
      <c r="B2476" s="588">
        <v>337125</v>
      </c>
      <c r="C2476" s="589" t="str">
        <f>_xlfn.XLOOKUP(B2476,PLANEAMIENTO!A:A,PLANEAMIENTO!C:C)</f>
        <v>CILINDRO DE DIRECCION HYD</v>
      </c>
      <c r="D2476" s="590" t="str">
        <f>_xlfn.XLOOKUP(B2476,PLANEAMIENTO!A:A,PLANEAMIENTO!D:D)</f>
        <v>992K</v>
      </c>
      <c r="E2476" s="588" t="s">
        <v>484</v>
      </c>
      <c r="F2476" s="588" t="s">
        <v>750</v>
      </c>
      <c r="G2476" s="588" t="s">
        <v>471</v>
      </c>
      <c r="H2476" s="588" t="s">
        <v>777</v>
      </c>
      <c r="I2476" s="588" t="s">
        <v>831</v>
      </c>
      <c r="J2476" s="588" t="s">
        <v>1219</v>
      </c>
      <c r="K2476" s="588" t="s">
        <v>1241</v>
      </c>
      <c r="L2476" s="591">
        <v>0</v>
      </c>
    </row>
    <row r="2477" spans="2:12" s="222" customFormat="1" ht="13.8" x14ac:dyDescent="0.3">
      <c r="B2477" s="588">
        <v>337825</v>
      </c>
      <c r="C2477" s="589" t="str">
        <f>_xlfn.XLOOKUP(B2477,PLANEAMIENTO!A:A,PLANEAMIENTO!C:C)</f>
        <v>CILINDRO DE STICK</v>
      </c>
      <c r="D2477" s="590">
        <f>_xlfn.XLOOKUP(B2477,PLANEAMIENTO!A:A,PLANEAMIENTO!D:D)</f>
        <v>349</v>
      </c>
      <c r="E2477" s="588" t="s">
        <v>484</v>
      </c>
      <c r="F2477" s="588" t="s">
        <v>750</v>
      </c>
      <c r="G2477" s="588" t="s">
        <v>421</v>
      </c>
      <c r="H2477" s="588" t="s">
        <v>777</v>
      </c>
      <c r="I2477" s="588" t="s">
        <v>807</v>
      </c>
      <c r="J2477" s="588" t="s">
        <v>1241</v>
      </c>
      <c r="K2477" s="588" t="s">
        <v>1242</v>
      </c>
      <c r="L2477" s="591">
        <v>0</v>
      </c>
    </row>
    <row r="2478" spans="2:12" s="222" customFormat="1" ht="27.6" x14ac:dyDescent="0.3">
      <c r="B2478" s="592">
        <f>COUNT(B2479:B2483)</f>
        <v>5</v>
      </c>
      <c r="C2478" s="364" t="s">
        <v>12</v>
      </c>
      <c r="D2478" s="364" t="s">
        <v>13</v>
      </c>
      <c r="E2478" s="592" t="s">
        <v>422</v>
      </c>
      <c r="F2478" s="592" t="s">
        <v>423</v>
      </c>
      <c r="G2478" s="592" t="s">
        <v>1245</v>
      </c>
      <c r="H2478" s="592" t="s">
        <v>777</v>
      </c>
      <c r="I2478" s="592" t="s">
        <v>777</v>
      </c>
      <c r="J2478" s="592" t="s">
        <v>415</v>
      </c>
      <c r="K2478" s="592" t="s">
        <v>1239</v>
      </c>
      <c r="L2478" s="594">
        <v>0.48</v>
      </c>
    </row>
    <row r="2479" spans="2:12" s="222" customFormat="1" ht="27.6" x14ac:dyDescent="0.3">
      <c r="B2479" s="588">
        <v>325525</v>
      </c>
      <c r="C2479" s="589" t="str">
        <f>_xlfn.XLOOKUP(B2479,PLANEAMIENTO!A:A,PLANEAMIENTO!C:C)</f>
        <v>CILINDRO DE LEVANTE DE BULLDOZER</v>
      </c>
      <c r="D2479" s="590" t="str">
        <f>_xlfn.XLOOKUP(B2479,PLANEAMIENTO!A:A,PLANEAMIENTO!D:D)</f>
        <v>844H</v>
      </c>
      <c r="E2479" s="588" t="s">
        <v>1095</v>
      </c>
      <c r="F2479" s="588" t="s">
        <v>423</v>
      </c>
      <c r="G2479" s="588" t="s">
        <v>495</v>
      </c>
      <c r="H2479" s="588" t="s">
        <v>777</v>
      </c>
      <c r="I2479" s="588" t="s">
        <v>897</v>
      </c>
      <c r="J2479" s="588" t="s">
        <v>1212</v>
      </c>
      <c r="K2479" s="588" t="s">
        <v>1209</v>
      </c>
      <c r="L2479" s="591">
        <v>0</v>
      </c>
    </row>
    <row r="2480" spans="2:12" s="222" customFormat="1" ht="27.6" x14ac:dyDescent="0.3">
      <c r="B2480" s="588">
        <v>331625</v>
      </c>
      <c r="C2480" s="589" t="str">
        <f>_xlfn.XLOOKUP(B2480,PLANEAMIENTO!A:A,PLANEAMIENTO!C:C)</f>
        <v>CILINDRO DE LEVANTE DE RIPPER</v>
      </c>
      <c r="D2480" s="590" t="str">
        <f>_xlfn.XLOOKUP(B2480,PLANEAMIENTO!A:A,PLANEAMIENTO!D:D)</f>
        <v>D11T</v>
      </c>
      <c r="E2480" s="588" t="s">
        <v>830</v>
      </c>
      <c r="F2480" s="588" t="s">
        <v>423</v>
      </c>
      <c r="G2480" s="588" t="s">
        <v>625</v>
      </c>
      <c r="H2480" s="588" t="s">
        <v>777</v>
      </c>
      <c r="I2480" s="588" t="s">
        <v>1071</v>
      </c>
      <c r="J2480" s="588" t="s">
        <v>1209</v>
      </c>
      <c r="K2480" s="588" t="s">
        <v>1222</v>
      </c>
      <c r="L2480" s="591">
        <v>0</v>
      </c>
    </row>
    <row r="2481" spans="2:12" s="222" customFormat="1" ht="27.6" x14ac:dyDescent="0.3">
      <c r="B2481" s="588">
        <v>331725</v>
      </c>
      <c r="C2481" s="589" t="str">
        <f>_xlfn.XLOOKUP(B2481,PLANEAMIENTO!A:A,PLANEAMIENTO!C:C)</f>
        <v>CILINDRO DE LEVANTE DE RIPPER</v>
      </c>
      <c r="D2481" s="590" t="str">
        <f>_xlfn.XLOOKUP(B2481,PLANEAMIENTO!A:A,PLANEAMIENTO!D:D)</f>
        <v>D11T</v>
      </c>
      <c r="E2481" s="588" t="s">
        <v>830</v>
      </c>
      <c r="F2481" s="588" t="s">
        <v>423</v>
      </c>
      <c r="G2481" s="588" t="s">
        <v>625</v>
      </c>
      <c r="H2481" s="588" t="s">
        <v>777</v>
      </c>
      <c r="I2481" s="588" t="s">
        <v>1071</v>
      </c>
      <c r="J2481" s="588" t="s">
        <v>1222</v>
      </c>
      <c r="K2481" s="588" t="s">
        <v>1219</v>
      </c>
      <c r="L2481" s="591">
        <v>0</v>
      </c>
    </row>
    <row r="2482" spans="2:12" s="222" customFormat="1" ht="27.6" x14ac:dyDescent="0.3">
      <c r="B2482" s="588">
        <v>331625</v>
      </c>
      <c r="C2482" s="589" t="str">
        <f>_xlfn.XLOOKUP(B2482,PLANEAMIENTO!A:A,PLANEAMIENTO!C:C)</f>
        <v>CILINDRO DE LEVANTE DE RIPPER</v>
      </c>
      <c r="D2482" s="590" t="str">
        <f>_xlfn.XLOOKUP(B2482,PLANEAMIENTO!A:A,PLANEAMIENTO!D:D)</f>
        <v>D11T</v>
      </c>
      <c r="E2482" s="588" t="s">
        <v>477</v>
      </c>
      <c r="F2482" s="588" t="s">
        <v>423</v>
      </c>
      <c r="G2482" s="588" t="s">
        <v>450</v>
      </c>
      <c r="H2482" s="588" t="s">
        <v>777</v>
      </c>
      <c r="I2482" s="588" t="s">
        <v>1104</v>
      </c>
      <c r="J2482" s="588" t="s">
        <v>1219</v>
      </c>
      <c r="K2482" s="588" t="s">
        <v>1219</v>
      </c>
      <c r="L2482" s="591">
        <v>0</v>
      </c>
    </row>
    <row r="2483" spans="2:12" s="222" customFormat="1" ht="27.6" x14ac:dyDescent="0.3">
      <c r="B2483" s="588">
        <v>331725</v>
      </c>
      <c r="C2483" s="589" t="str">
        <f>_xlfn.XLOOKUP(B2483,PLANEAMIENTO!A:A,PLANEAMIENTO!C:C)</f>
        <v>CILINDRO DE LEVANTE DE RIPPER</v>
      </c>
      <c r="D2483" s="590" t="str">
        <f>_xlfn.XLOOKUP(B2483,PLANEAMIENTO!A:A,PLANEAMIENTO!D:D)</f>
        <v>D11T</v>
      </c>
      <c r="E2483" s="588" t="s">
        <v>477</v>
      </c>
      <c r="F2483" s="588" t="s">
        <v>423</v>
      </c>
      <c r="G2483" s="588" t="s">
        <v>450</v>
      </c>
      <c r="H2483" s="588" t="s">
        <v>777</v>
      </c>
      <c r="I2483" s="588" t="s">
        <v>1104</v>
      </c>
      <c r="J2483" s="588" t="s">
        <v>1219</v>
      </c>
      <c r="K2483" s="588" t="s">
        <v>1241</v>
      </c>
      <c r="L2483" s="591">
        <v>0</v>
      </c>
    </row>
    <row r="2484" spans="2:12" s="222" customFormat="1" ht="27.6" x14ac:dyDescent="0.3">
      <c r="B2484" s="592">
        <f>COUNT(B2485:B2492)</f>
        <v>8</v>
      </c>
      <c r="C2484" s="364" t="s">
        <v>12</v>
      </c>
      <c r="D2484" s="364" t="s">
        <v>13</v>
      </c>
      <c r="E2484" s="592" t="s">
        <v>485</v>
      </c>
      <c r="F2484" s="592" t="s">
        <v>486</v>
      </c>
      <c r="G2484" s="592" t="s">
        <v>1246</v>
      </c>
      <c r="H2484" s="592" t="s">
        <v>777</v>
      </c>
      <c r="I2484" s="592" t="s">
        <v>777</v>
      </c>
      <c r="J2484" s="592" t="s">
        <v>629</v>
      </c>
      <c r="K2484" s="592" t="s">
        <v>1243</v>
      </c>
      <c r="L2484" s="594">
        <v>0.31</v>
      </c>
    </row>
    <row r="2485" spans="2:12" s="222" customFormat="1" ht="27.6" x14ac:dyDescent="0.3">
      <c r="B2485" s="588">
        <v>324225</v>
      </c>
      <c r="C2485" s="589" t="str">
        <f>_xlfn.XLOOKUP(B2485,PLANEAMIENTO!A:A,PLANEAMIENTO!C:C)</f>
        <v>CILINDRO DE INCLINACION DE BULLDOZER</v>
      </c>
      <c r="D2485" s="590" t="str">
        <f>_xlfn.XLOOKUP(B2485,PLANEAMIENTO!A:A,PLANEAMIENTO!D:D)</f>
        <v>D11T</v>
      </c>
      <c r="E2485" s="588" t="s">
        <v>488</v>
      </c>
      <c r="F2485" s="588" t="s">
        <v>486</v>
      </c>
      <c r="G2485" s="588" t="s">
        <v>406</v>
      </c>
      <c r="H2485" s="588" t="s">
        <v>777</v>
      </c>
      <c r="I2485" s="588" t="s">
        <v>827</v>
      </c>
      <c r="J2485" s="588" t="s">
        <v>1212</v>
      </c>
      <c r="K2485" s="588" t="s">
        <v>1212</v>
      </c>
      <c r="L2485" s="591">
        <v>0</v>
      </c>
    </row>
    <row r="2486" spans="2:12" s="222" customFormat="1" ht="27.6" x14ac:dyDescent="0.3">
      <c r="B2486" s="588">
        <v>325325</v>
      </c>
      <c r="C2486" s="589" t="str">
        <f>_xlfn.XLOOKUP(B2486,PLANEAMIENTO!A:A,PLANEAMIENTO!C:C)</f>
        <v>CILINDRO DE INCLINACION DE BULLDOZER</v>
      </c>
      <c r="D2486" s="590" t="str">
        <f>_xlfn.XLOOKUP(B2486,PLANEAMIENTO!A:A,PLANEAMIENTO!D:D)</f>
        <v>D11T</v>
      </c>
      <c r="E2486" s="588" t="s">
        <v>488</v>
      </c>
      <c r="F2486" s="588" t="s">
        <v>486</v>
      </c>
      <c r="G2486" s="588" t="s">
        <v>406</v>
      </c>
      <c r="H2486" s="588" t="s">
        <v>777</v>
      </c>
      <c r="I2486" s="588" t="s">
        <v>827</v>
      </c>
      <c r="J2486" s="588" t="s">
        <v>1212</v>
      </c>
      <c r="K2486" s="588" t="s">
        <v>1212</v>
      </c>
      <c r="L2486" s="591">
        <v>0</v>
      </c>
    </row>
    <row r="2487" spans="2:12" s="222" customFormat="1" ht="27.6" x14ac:dyDescent="0.3">
      <c r="B2487" s="588">
        <v>322525</v>
      </c>
      <c r="C2487" s="589" t="str">
        <f>_xlfn.XLOOKUP(B2487,PLANEAMIENTO!A:A,PLANEAMIENTO!C:C)</f>
        <v>CILINDRO DE SUSPENSION POSTERIOR</v>
      </c>
      <c r="D2487" s="590" t="str">
        <f>_xlfn.XLOOKUP(B2487,PLANEAMIENTO!A:A,PLANEAMIENTO!D:D)</f>
        <v>930E-4SE</v>
      </c>
      <c r="E2487" s="588" t="s">
        <v>612</v>
      </c>
      <c r="F2487" s="588" t="s">
        <v>486</v>
      </c>
      <c r="G2487" s="588" t="s">
        <v>468</v>
      </c>
      <c r="H2487" s="588" t="s">
        <v>777</v>
      </c>
      <c r="I2487" s="588" t="s">
        <v>883</v>
      </c>
      <c r="J2487" s="588" t="s">
        <v>1212</v>
      </c>
      <c r="K2487" s="588" t="s">
        <v>1209</v>
      </c>
      <c r="L2487" s="591">
        <v>0</v>
      </c>
    </row>
    <row r="2488" spans="2:12" s="222" customFormat="1" ht="27.6" x14ac:dyDescent="0.3">
      <c r="B2488" s="588">
        <v>331225</v>
      </c>
      <c r="C2488" s="589" t="str">
        <f>_xlfn.XLOOKUP(B2488,PLANEAMIENTO!A:A,PLANEAMIENTO!C:C)</f>
        <v>CILINDRO DE SUSPENSION POSTERIOR</v>
      </c>
      <c r="D2488" s="590" t="str">
        <f>_xlfn.XLOOKUP(B2488,PLANEAMIENTO!A:A,PLANEAMIENTO!D:D)</f>
        <v>980E</v>
      </c>
      <c r="E2488" s="588" t="s">
        <v>612</v>
      </c>
      <c r="F2488" s="588" t="s">
        <v>486</v>
      </c>
      <c r="G2488" s="588" t="s">
        <v>1247</v>
      </c>
      <c r="H2488" s="588" t="s">
        <v>777</v>
      </c>
      <c r="I2488" s="588" t="s">
        <v>1248</v>
      </c>
      <c r="J2488" s="588" t="s">
        <v>1209</v>
      </c>
      <c r="K2488" s="588" t="s">
        <v>1209</v>
      </c>
      <c r="L2488" s="591">
        <v>0</v>
      </c>
    </row>
    <row r="2489" spans="2:12" s="222" customFormat="1" ht="27.6" x14ac:dyDescent="0.3">
      <c r="B2489" s="588">
        <v>330425</v>
      </c>
      <c r="C2489" s="589" t="str">
        <f>_xlfn.XLOOKUP(B2489,PLANEAMIENTO!A:A,PLANEAMIENTO!C:C)</f>
        <v>CILINDRO DE BOOM</v>
      </c>
      <c r="D2489" s="590" t="str">
        <f>_xlfn.XLOOKUP(B2489,PLANEAMIENTO!A:A,PLANEAMIENTO!D:D)</f>
        <v>374FL</v>
      </c>
      <c r="E2489" s="588" t="s">
        <v>488</v>
      </c>
      <c r="F2489" s="588" t="s">
        <v>486</v>
      </c>
      <c r="G2489" s="588" t="s">
        <v>522</v>
      </c>
      <c r="H2489" s="588" t="s">
        <v>777</v>
      </c>
      <c r="I2489" s="588" t="s">
        <v>818</v>
      </c>
      <c r="J2489" s="588" t="s">
        <v>1209</v>
      </c>
      <c r="K2489" s="588" t="s">
        <v>1222</v>
      </c>
      <c r="L2489" s="591">
        <v>0</v>
      </c>
    </row>
    <row r="2490" spans="2:12" s="222" customFormat="1" ht="27.6" x14ac:dyDescent="0.3">
      <c r="B2490" s="588">
        <v>330625</v>
      </c>
      <c r="C2490" s="589" t="str">
        <f>_xlfn.XLOOKUP(B2490,PLANEAMIENTO!A:A,PLANEAMIENTO!C:C)</f>
        <v>CILINDRO DE SUSPENSION POSTERIOR</v>
      </c>
      <c r="D2490" s="590" t="str">
        <f>_xlfn.XLOOKUP(B2490,PLANEAMIENTO!A:A,PLANEAMIENTO!D:D)</f>
        <v>793D</v>
      </c>
      <c r="E2490" s="588" t="s">
        <v>1249</v>
      </c>
      <c r="F2490" s="588" t="s">
        <v>486</v>
      </c>
      <c r="G2490" s="588" t="s">
        <v>894</v>
      </c>
      <c r="H2490" s="588" t="s">
        <v>777</v>
      </c>
      <c r="I2490" s="588" t="s">
        <v>807</v>
      </c>
      <c r="J2490" s="588" t="s">
        <v>1222</v>
      </c>
      <c r="K2490" s="588" t="s">
        <v>1219</v>
      </c>
      <c r="L2490" s="591">
        <v>0</v>
      </c>
    </row>
    <row r="2491" spans="2:12" s="222" customFormat="1" ht="27.6" x14ac:dyDescent="0.3">
      <c r="B2491" s="588">
        <v>330525</v>
      </c>
      <c r="C2491" s="589" t="str">
        <f>_xlfn.XLOOKUP(B2491,PLANEAMIENTO!A:A,PLANEAMIENTO!C:C)</f>
        <v>CILINDRO DE DIRECCION</v>
      </c>
      <c r="D2491" s="590" t="str">
        <f>_xlfn.XLOOKUP(B2491,PLANEAMIENTO!A:A,PLANEAMIENTO!D:D)</f>
        <v>994K</v>
      </c>
      <c r="E2491" s="588" t="s">
        <v>488</v>
      </c>
      <c r="F2491" s="588" t="s">
        <v>486</v>
      </c>
      <c r="G2491" s="588" t="s">
        <v>522</v>
      </c>
      <c r="H2491" s="588" t="s">
        <v>777</v>
      </c>
      <c r="I2491" s="588" t="s">
        <v>818</v>
      </c>
      <c r="J2491" s="588" t="s">
        <v>1219</v>
      </c>
      <c r="K2491" s="588" t="s">
        <v>1219</v>
      </c>
      <c r="L2491" s="591">
        <v>0</v>
      </c>
    </row>
    <row r="2492" spans="2:12" s="222" customFormat="1" ht="27.6" x14ac:dyDescent="0.3">
      <c r="B2492" s="588">
        <v>330525</v>
      </c>
      <c r="C2492" s="589" t="str">
        <f>_xlfn.XLOOKUP(B2492,PLANEAMIENTO!A:A,PLANEAMIENTO!C:C)</f>
        <v>CILINDRO DE DIRECCION</v>
      </c>
      <c r="D2492" s="590" t="str">
        <f>_xlfn.XLOOKUP(B2492,PLANEAMIENTO!A:A,PLANEAMIENTO!D:D)</f>
        <v>994K</v>
      </c>
      <c r="E2492" s="588" t="s">
        <v>612</v>
      </c>
      <c r="F2492" s="588" t="s">
        <v>486</v>
      </c>
      <c r="G2492" s="588" t="s">
        <v>522</v>
      </c>
      <c r="H2492" s="588" t="s">
        <v>777</v>
      </c>
      <c r="I2492" s="588" t="s">
        <v>818</v>
      </c>
      <c r="J2492" s="588" t="s">
        <v>1219</v>
      </c>
      <c r="K2492" s="588" t="s">
        <v>1241</v>
      </c>
      <c r="L2492" s="591">
        <v>0</v>
      </c>
    </row>
    <row r="2493" spans="2:12" s="222" customFormat="1" ht="27.6" x14ac:dyDescent="0.3">
      <c r="B2493" s="592">
        <f>COUNT(B2494:B2501)</f>
        <v>8</v>
      </c>
      <c r="C2493" s="364" t="s">
        <v>12</v>
      </c>
      <c r="D2493" s="364" t="s">
        <v>13</v>
      </c>
      <c r="E2493" s="592" t="s">
        <v>860</v>
      </c>
      <c r="F2493" s="592" t="s">
        <v>413</v>
      </c>
      <c r="G2493" s="592" t="s">
        <v>1250</v>
      </c>
      <c r="H2493" s="592" t="s">
        <v>777</v>
      </c>
      <c r="I2493" s="592" t="s">
        <v>801</v>
      </c>
      <c r="J2493" s="592" t="s">
        <v>783</v>
      </c>
      <c r="K2493" s="592" t="s">
        <v>1241</v>
      </c>
      <c r="L2493" s="594">
        <v>0.53</v>
      </c>
    </row>
    <row r="2494" spans="2:12" s="222" customFormat="1" ht="27.6" x14ac:dyDescent="0.3">
      <c r="B2494" s="588">
        <v>336025</v>
      </c>
      <c r="C2494" s="589" t="str">
        <f>_xlfn.XLOOKUP(B2494,PLANEAMIENTO!A:A,PLANEAMIENTO!C:C)</f>
        <v>CILINDRO DE SUSPENSION POSTERIOR</v>
      </c>
      <c r="D2494" s="590" t="str">
        <f>_xlfn.XLOOKUP(B2494,PLANEAMIENTO!A:A,PLANEAMIENTO!D:D)</f>
        <v>930E-4SE</v>
      </c>
      <c r="E2494" s="588" t="s">
        <v>488</v>
      </c>
      <c r="F2494" s="588" t="s">
        <v>413</v>
      </c>
      <c r="G2494" s="588" t="s">
        <v>468</v>
      </c>
      <c r="H2494" s="588" t="s">
        <v>450</v>
      </c>
      <c r="I2494" s="588" t="s">
        <v>444</v>
      </c>
      <c r="J2494" s="588" t="s">
        <v>1211</v>
      </c>
      <c r="K2494" s="588" t="s">
        <v>1212</v>
      </c>
      <c r="L2494" s="591">
        <v>0.8</v>
      </c>
    </row>
    <row r="2495" spans="2:12" s="222" customFormat="1" ht="27.6" x14ac:dyDescent="0.3">
      <c r="B2495" s="588">
        <v>324625</v>
      </c>
      <c r="C2495" s="589" t="str">
        <f>_xlfn.XLOOKUP(B2495,PLANEAMIENTO!A:A,PLANEAMIENTO!C:C)</f>
        <v>CILINDRO DE BUCKET</v>
      </c>
      <c r="D2495" s="590" t="str">
        <f>_xlfn.XLOOKUP(B2495,PLANEAMIENTO!A:A,PLANEAMIENTO!D:D)</f>
        <v>390FL</v>
      </c>
      <c r="E2495" s="588" t="s">
        <v>1227</v>
      </c>
      <c r="F2495" s="588" t="s">
        <v>413</v>
      </c>
      <c r="G2495" s="588" t="s">
        <v>406</v>
      </c>
      <c r="H2495" s="588" t="s">
        <v>777</v>
      </c>
      <c r="I2495" s="588" t="s">
        <v>827</v>
      </c>
      <c r="J2495" s="588" t="s">
        <v>1212</v>
      </c>
      <c r="K2495" s="588" t="s">
        <v>1212</v>
      </c>
      <c r="L2495" s="591">
        <v>0</v>
      </c>
    </row>
    <row r="2496" spans="2:12" s="222" customFormat="1" ht="27.6" x14ac:dyDescent="0.3">
      <c r="B2496" s="588">
        <v>331025</v>
      </c>
      <c r="C2496" s="589" t="str">
        <f>_xlfn.XLOOKUP(B2496,PLANEAMIENTO!A:A,PLANEAMIENTO!C:C)</f>
        <v>CILINDRO DE BOOM</v>
      </c>
      <c r="D2496" s="590" t="str">
        <f>_xlfn.XLOOKUP(B2496,PLANEAMIENTO!A:A,PLANEAMIENTO!D:D)</f>
        <v>988K</v>
      </c>
      <c r="E2496" s="588" t="s">
        <v>612</v>
      </c>
      <c r="F2496" s="588" t="s">
        <v>413</v>
      </c>
      <c r="G2496" s="588" t="s">
        <v>522</v>
      </c>
      <c r="H2496" s="588" t="s">
        <v>777</v>
      </c>
      <c r="I2496" s="588" t="s">
        <v>818</v>
      </c>
      <c r="J2496" s="588" t="s">
        <v>1212</v>
      </c>
      <c r="K2496" s="588" t="s">
        <v>1212</v>
      </c>
      <c r="L2496" s="591">
        <v>0</v>
      </c>
    </row>
    <row r="2497" spans="2:12" s="222" customFormat="1" ht="27.6" x14ac:dyDescent="0.3">
      <c r="B2497" s="588">
        <v>331025</v>
      </c>
      <c r="C2497" s="589" t="str">
        <f>_xlfn.XLOOKUP(B2497,PLANEAMIENTO!A:A,PLANEAMIENTO!C:C)</f>
        <v>CILINDRO DE BOOM</v>
      </c>
      <c r="D2497" s="590" t="str">
        <f>_xlfn.XLOOKUP(B2497,PLANEAMIENTO!A:A,PLANEAMIENTO!D:D)</f>
        <v>988K</v>
      </c>
      <c r="E2497" s="588" t="s">
        <v>1228</v>
      </c>
      <c r="F2497" s="588" t="s">
        <v>413</v>
      </c>
      <c r="G2497" s="588" t="s">
        <v>522</v>
      </c>
      <c r="H2497" s="588" t="s">
        <v>777</v>
      </c>
      <c r="I2497" s="588" t="s">
        <v>818</v>
      </c>
      <c r="J2497" s="588" t="s">
        <v>1212</v>
      </c>
      <c r="K2497" s="588" t="s">
        <v>1209</v>
      </c>
      <c r="L2497" s="591">
        <v>0</v>
      </c>
    </row>
    <row r="2498" spans="2:12" s="222" customFormat="1" ht="27.6" x14ac:dyDescent="0.3">
      <c r="B2498" s="588">
        <v>332125</v>
      </c>
      <c r="C2498" s="589" t="str">
        <f>_xlfn.XLOOKUP(B2498,PLANEAMIENTO!A:A,PLANEAMIENTO!C:C)</f>
        <v>CILINDRO DE DIRECCION</v>
      </c>
      <c r="D2498" s="590" t="str">
        <f>_xlfn.XLOOKUP(B2498,PLANEAMIENTO!A:A,PLANEAMIENTO!D:D)</f>
        <v>844H</v>
      </c>
      <c r="E2498" s="588" t="s">
        <v>488</v>
      </c>
      <c r="F2498" s="588" t="s">
        <v>413</v>
      </c>
      <c r="G2498" s="588" t="s">
        <v>406</v>
      </c>
      <c r="H2498" s="588" t="s">
        <v>777</v>
      </c>
      <c r="I2498" s="588" t="s">
        <v>827</v>
      </c>
      <c r="J2498" s="588" t="s">
        <v>1209</v>
      </c>
      <c r="K2498" s="588" t="s">
        <v>1209</v>
      </c>
      <c r="L2498" s="591">
        <v>0</v>
      </c>
    </row>
    <row r="2499" spans="2:12" s="222" customFormat="1" ht="27.6" x14ac:dyDescent="0.3">
      <c r="B2499" s="588">
        <v>322525</v>
      </c>
      <c r="C2499" s="589" t="str">
        <f>_xlfn.XLOOKUP(B2499,PLANEAMIENTO!A:A,PLANEAMIENTO!C:C)</f>
        <v>CILINDRO DE SUSPENSION POSTERIOR</v>
      </c>
      <c r="D2499" s="590" t="str">
        <f>_xlfn.XLOOKUP(B2499,PLANEAMIENTO!A:A,PLANEAMIENTO!D:D)</f>
        <v>930E-4SE</v>
      </c>
      <c r="E2499" s="588" t="s">
        <v>1229</v>
      </c>
      <c r="F2499" s="588" t="s">
        <v>413</v>
      </c>
      <c r="G2499" s="588" t="s">
        <v>417</v>
      </c>
      <c r="H2499" s="588" t="s">
        <v>777</v>
      </c>
      <c r="I2499" s="588" t="s">
        <v>1141</v>
      </c>
      <c r="J2499" s="588" t="s">
        <v>1209</v>
      </c>
      <c r="K2499" s="588" t="s">
        <v>1219</v>
      </c>
      <c r="L2499" s="591">
        <v>0</v>
      </c>
    </row>
    <row r="2500" spans="2:12" s="222" customFormat="1" ht="27.6" x14ac:dyDescent="0.3">
      <c r="B2500" s="588">
        <v>336225</v>
      </c>
      <c r="C2500" s="589" t="str">
        <f>_xlfn.XLOOKUP(B2500,PLANEAMIENTO!A:A,PLANEAMIENTO!C:C)</f>
        <v>CILINDRO DE SUSPENSION POSTERIOR</v>
      </c>
      <c r="D2500" s="590" t="str">
        <f>_xlfn.XLOOKUP(B2500,PLANEAMIENTO!A:A,PLANEAMIENTO!D:D)</f>
        <v>HD1500</v>
      </c>
      <c r="E2500" s="588" t="s">
        <v>612</v>
      </c>
      <c r="F2500" s="588" t="s">
        <v>413</v>
      </c>
      <c r="G2500" s="588" t="s">
        <v>435</v>
      </c>
      <c r="H2500" s="588" t="s">
        <v>777</v>
      </c>
      <c r="I2500" s="588" t="s">
        <v>786</v>
      </c>
      <c r="J2500" s="588" t="s">
        <v>1219</v>
      </c>
      <c r="K2500" s="588" t="s">
        <v>1241</v>
      </c>
      <c r="L2500" s="591">
        <v>0</v>
      </c>
    </row>
    <row r="2501" spans="2:12" s="222" customFormat="1" ht="27.6" x14ac:dyDescent="0.3">
      <c r="B2501" s="588">
        <v>336225</v>
      </c>
      <c r="C2501" s="589" t="str">
        <f>_xlfn.XLOOKUP(B2501,PLANEAMIENTO!A:A,PLANEAMIENTO!C:C)</f>
        <v>CILINDRO DE SUSPENSION POSTERIOR</v>
      </c>
      <c r="D2501" s="590" t="str">
        <f>_xlfn.XLOOKUP(B2501,PLANEAMIENTO!A:A,PLANEAMIENTO!D:D)</f>
        <v>HD1500</v>
      </c>
      <c r="E2501" s="588" t="s">
        <v>488</v>
      </c>
      <c r="F2501" s="588" t="s">
        <v>413</v>
      </c>
      <c r="G2501" s="588" t="s">
        <v>435</v>
      </c>
      <c r="H2501" s="588" t="s">
        <v>777</v>
      </c>
      <c r="I2501" s="588" t="s">
        <v>786</v>
      </c>
      <c r="J2501" s="588" t="s">
        <v>1241</v>
      </c>
      <c r="K2501" s="588" t="s">
        <v>1241</v>
      </c>
      <c r="L2501" s="591">
        <v>0</v>
      </c>
    </row>
    <row r="2502" spans="2:12" s="222" customFormat="1" ht="27.6" x14ac:dyDescent="0.3">
      <c r="B2502" s="592">
        <f>COUNT(B2503:B2510)</f>
        <v>8</v>
      </c>
      <c r="C2502" s="364" t="s">
        <v>12</v>
      </c>
      <c r="D2502" s="364" t="s">
        <v>13</v>
      </c>
      <c r="E2502" s="592" t="s">
        <v>428</v>
      </c>
      <c r="F2502" s="592" t="s">
        <v>432</v>
      </c>
      <c r="G2502" s="592" t="s">
        <v>1251</v>
      </c>
      <c r="H2502" s="592" t="s">
        <v>777</v>
      </c>
      <c r="I2502" s="592" t="s">
        <v>777</v>
      </c>
      <c r="J2502" s="592" t="s">
        <v>415</v>
      </c>
      <c r="K2502" s="592" t="s">
        <v>1241</v>
      </c>
      <c r="L2502" s="594">
        <v>0.38</v>
      </c>
    </row>
    <row r="2503" spans="2:12" s="222" customFormat="1" ht="27.6" x14ac:dyDescent="0.3">
      <c r="B2503" s="588">
        <v>318725</v>
      </c>
      <c r="C2503" s="589" t="str">
        <f>_xlfn.XLOOKUP(B2503,PLANEAMIENTO!A:A,PLANEAMIENTO!C:C)</f>
        <v>CILINDRO DE LEVANTE DE BULLDOZER</v>
      </c>
      <c r="D2503" s="590" t="str">
        <f>_xlfn.XLOOKUP(B2503,PLANEAMIENTO!A:A,PLANEAMIENTO!D:D)</f>
        <v>D11T</v>
      </c>
      <c r="E2503" s="588" t="s">
        <v>763</v>
      </c>
      <c r="F2503" s="588" t="s">
        <v>432</v>
      </c>
      <c r="G2503" s="588" t="s">
        <v>471</v>
      </c>
      <c r="H2503" s="588" t="s">
        <v>777</v>
      </c>
      <c r="I2503" s="588" t="s">
        <v>831</v>
      </c>
      <c r="J2503" s="588" t="s">
        <v>1211</v>
      </c>
      <c r="K2503" s="588" t="s">
        <v>1212</v>
      </c>
      <c r="L2503" s="591">
        <v>0.8</v>
      </c>
    </row>
    <row r="2504" spans="2:12" s="222" customFormat="1" ht="27.6" x14ac:dyDescent="0.3">
      <c r="B2504" s="588">
        <v>325325</v>
      </c>
      <c r="C2504" s="589" t="str">
        <f>_xlfn.XLOOKUP(B2504,PLANEAMIENTO!A:A,PLANEAMIENTO!C:C)</f>
        <v>CILINDRO DE INCLINACION DE BULLDOZER</v>
      </c>
      <c r="D2504" s="590" t="str">
        <f>_xlfn.XLOOKUP(B2504,PLANEAMIENTO!A:A,PLANEAMIENTO!D:D)</f>
        <v>D11T</v>
      </c>
      <c r="E2504" s="588" t="s">
        <v>1252</v>
      </c>
      <c r="F2504" s="588" t="s">
        <v>432</v>
      </c>
      <c r="G2504" s="588" t="s">
        <v>479</v>
      </c>
      <c r="H2504" s="588" t="s">
        <v>777</v>
      </c>
      <c r="I2504" s="588" t="s">
        <v>804</v>
      </c>
      <c r="J2504" s="588" t="s">
        <v>1212</v>
      </c>
      <c r="K2504" s="588" t="s">
        <v>1212</v>
      </c>
      <c r="L2504" s="591">
        <v>0</v>
      </c>
    </row>
    <row r="2505" spans="2:12" s="222" customFormat="1" ht="27.6" x14ac:dyDescent="0.3">
      <c r="B2505" s="588">
        <v>327525</v>
      </c>
      <c r="C2505" s="589" t="str">
        <f>_xlfn.XLOOKUP(B2505,PLANEAMIENTO!A:A,PLANEAMIENTO!C:C)</f>
        <v>CILINDRO DE LEVANTE DE BULLDOZER</v>
      </c>
      <c r="D2505" s="590" t="str">
        <f>_xlfn.XLOOKUP(B2505,PLANEAMIENTO!A:A,PLANEAMIENTO!D:D)</f>
        <v>844K</v>
      </c>
      <c r="E2505" s="588" t="s">
        <v>431</v>
      </c>
      <c r="F2505" s="588" t="s">
        <v>432</v>
      </c>
      <c r="G2505" s="588" t="s">
        <v>473</v>
      </c>
      <c r="H2505" s="588" t="s">
        <v>777</v>
      </c>
      <c r="I2505" s="588" t="s">
        <v>813</v>
      </c>
      <c r="J2505" s="588" t="s">
        <v>1212</v>
      </c>
      <c r="K2505" s="588" t="s">
        <v>1209</v>
      </c>
      <c r="L2505" s="591">
        <v>0</v>
      </c>
    </row>
    <row r="2506" spans="2:12" s="222" customFormat="1" ht="27.6" x14ac:dyDescent="0.3">
      <c r="B2506" s="588">
        <v>324625</v>
      </c>
      <c r="C2506" s="589" t="str">
        <f>_xlfn.XLOOKUP(B2506,PLANEAMIENTO!A:A,PLANEAMIENTO!C:C)</f>
        <v>CILINDRO DE BUCKET</v>
      </c>
      <c r="D2506" s="590" t="str">
        <f>_xlfn.XLOOKUP(B2506,PLANEAMIENTO!A:A,PLANEAMIENTO!D:D)</f>
        <v>390FL</v>
      </c>
      <c r="E2506" s="588" t="s">
        <v>1235</v>
      </c>
      <c r="F2506" s="588" t="s">
        <v>432</v>
      </c>
      <c r="G2506" s="588" t="s">
        <v>435</v>
      </c>
      <c r="H2506" s="588" t="s">
        <v>777</v>
      </c>
      <c r="I2506" s="588" t="s">
        <v>786</v>
      </c>
      <c r="J2506" s="588" t="s">
        <v>1209</v>
      </c>
      <c r="K2506" s="588" t="s">
        <v>1209</v>
      </c>
      <c r="L2506" s="591">
        <v>0</v>
      </c>
    </row>
    <row r="2507" spans="2:12" s="222" customFormat="1" ht="27.6" x14ac:dyDescent="0.3">
      <c r="B2507" s="588">
        <v>330625</v>
      </c>
      <c r="C2507" s="589" t="str">
        <f>_xlfn.XLOOKUP(B2507,PLANEAMIENTO!A:A,PLANEAMIENTO!C:C)</f>
        <v>CILINDRO DE SUSPENSION POSTERIOR</v>
      </c>
      <c r="D2507" s="590" t="str">
        <f>_xlfn.XLOOKUP(B2507,PLANEAMIENTO!A:A,PLANEAMIENTO!D:D)</f>
        <v>793D</v>
      </c>
      <c r="E2507" s="588" t="s">
        <v>1235</v>
      </c>
      <c r="F2507" s="588" t="s">
        <v>432</v>
      </c>
      <c r="G2507" s="588" t="s">
        <v>473</v>
      </c>
      <c r="H2507" s="588" t="s">
        <v>777</v>
      </c>
      <c r="I2507" s="588" t="s">
        <v>813</v>
      </c>
      <c r="J2507" s="588" t="s">
        <v>1209</v>
      </c>
      <c r="K2507" s="588" t="s">
        <v>1222</v>
      </c>
      <c r="L2507" s="591">
        <v>0</v>
      </c>
    </row>
    <row r="2508" spans="2:12" s="222" customFormat="1" ht="27.6" x14ac:dyDescent="0.3">
      <c r="B2508" s="588">
        <v>330625</v>
      </c>
      <c r="C2508" s="589" t="str">
        <f>_xlfn.XLOOKUP(B2508,PLANEAMIENTO!A:A,PLANEAMIENTO!C:C)</f>
        <v>CILINDRO DE SUSPENSION POSTERIOR</v>
      </c>
      <c r="D2508" s="590" t="str">
        <f>_xlfn.XLOOKUP(B2508,PLANEAMIENTO!A:A,PLANEAMIENTO!D:D)</f>
        <v>793D</v>
      </c>
      <c r="E2508" s="588" t="s">
        <v>1205</v>
      </c>
      <c r="F2508" s="588" t="s">
        <v>432</v>
      </c>
      <c r="G2508" s="588" t="s">
        <v>522</v>
      </c>
      <c r="H2508" s="588" t="s">
        <v>777</v>
      </c>
      <c r="I2508" s="588" t="s">
        <v>818</v>
      </c>
      <c r="J2508" s="588" t="s">
        <v>1222</v>
      </c>
      <c r="K2508" s="588" t="s">
        <v>1219</v>
      </c>
      <c r="L2508" s="591">
        <v>0</v>
      </c>
    </row>
    <row r="2509" spans="2:12" s="222" customFormat="1" ht="27.6" x14ac:dyDescent="0.3">
      <c r="B2509" s="588">
        <v>331525</v>
      </c>
      <c r="C2509" s="589" t="str">
        <f>_xlfn.XLOOKUP(B2509,PLANEAMIENTO!A:A,PLANEAMIENTO!C:C)</f>
        <v>CILINDRO DE LEVANTE DE BULLDOZER</v>
      </c>
      <c r="D2509" s="590" t="str">
        <f>_xlfn.XLOOKUP(B2509,PLANEAMIENTO!A:A,PLANEAMIENTO!D:D)</f>
        <v>844K</v>
      </c>
      <c r="E2509" s="588" t="s">
        <v>1233</v>
      </c>
      <c r="F2509" s="588" t="s">
        <v>432</v>
      </c>
      <c r="G2509" s="588" t="s">
        <v>435</v>
      </c>
      <c r="H2509" s="588" t="s">
        <v>777</v>
      </c>
      <c r="I2509" s="588" t="s">
        <v>786</v>
      </c>
      <c r="J2509" s="588" t="s">
        <v>1219</v>
      </c>
      <c r="K2509" s="588" t="s">
        <v>1219</v>
      </c>
      <c r="L2509" s="591">
        <v>0</v>
      </c>
    </row>
    <row r="2510" spans="2:12" s="222" customFormat="1" ht="27.6" x14ac:dyDescent="0.3">
      <c r="B2510" s="588">
        <v>332025</v>
      </c>
      <c r="C2510" s="589" t="str">
        <f>_xlfn.XLOOKUP(B2510,PLANEAMIENTO!A:A,PLANEAMIENTO!C:C)</f>
        <v>CILINDRO DE BLADELIFT</v>
      </c>
      <c r="D2510" s="590" t="str">
        <f>_xlfn.XLOOKUP(B2510,PLANEAMIENTO!A:A,PLANEAMIENTO!D:D)</f>
        <v>24M</v>
      </c>
      <c r="E2510" s="588" t="s">
        <v>1234</v>
      </c>
      <c r="F2510" s="588" t="s">
        <v>432</v>
      </c>
      <c r="G2510" s="588" t="s">
        <v>435</v>
      </c>
      <c r="H2510" s="588" t="s">
        <v>777</v>
      </c>
      <c r="I2510" s="588" t="s">
        <v>786</v>
      </c>
      <c r="J2510" s="588" t="s">
        <v>1219</v>
      </c>
      <c r="K2510" s="588" t="s">
        <v>1241</v>
      </c>
      <c r="L2510" s="591">
        <v>0</v>
      </c>
    </row>
    <row r="2511" spans="2:12" s="222" customFormat="1" ht="13.8" x14ac:dyDescent="0.3">
      <c r="B2511" s="592">
        <f>COUNT(B2512:B2522)</f>
        <v>11</v>
      </c>
      <c r="C2511" s="593"/>
      <c r="D2511" s="334"/>
      <c r="E2511" s="592" t="s">
        <v>814</v>
      </c>
      <c r="F2511" s="592" t="s">
        <v>815</v>
      </c>
      <c r="G2511" s="592" t="s">
        <v>458</v>
      </c>
      <c r="H2511" s="592" t="s">
        <v>777</v>
      </c>
      <c r="I2511" s="592" t="s">
        <v>807</v>
      </c>
      <c r="J2511" s="592" t="s">
        <v>783</v>
      </c>
      <c r="K2511" s="592" t="s">
        <v>799</v>
      </c>
      <c r="L2511" s="594">
        <v>0</v>
      </c>
    </row>
    <row r="2512" spans="2:12" s="222" customFormat="1" ht="13.8" x14ac:dyDescent="0.3">
      <c r="B2512" s="588">
        <v>332225</v>
      </c>
      <c r="C2512" s="589" t="str">
        <f>_xlfn.XLOOKUP(B2512,PLANEAMIENTO!A:A,PLANEAMIENTO!C:C)</f>
        <v>CILINDRO DE DIRECCION</v>
      </c>
      <c r="D2512" s="590" t="str">
        <f>_xlfn.XLOOKUP(B2512,PLANEAMIENTO!A:A,PLANEAMIENTO!D:D)</f>
        <v>930E-4SE</v>
      </c>
      <c r="E2512" s="588" t="s">
        <v>1253</v>
      </c>
      <c r="F2512" s="588" t="s">
        <v>817</v>
      </c>
      <c r="G2512" s="588" t="s">
        <v>444</v>
      </c>
      <c r="H2512" s="588" t="s">
        <v>777</v>
      </c>
      <c r="I2512" s="588" t="s">
        <v>793</v>
      </c>
      <c r="J2512" s="588" t="s">
        <v>1212</v>
      </c>
      <c r="K2512" s="588" t="s">
        <v>1212</v>
      </c>
      <c r="L2512" s="591">
        <v>0</v>
      </c>
    </row>
    <row r="2513" spans="2:12" s="222" customFormat="1" ht="13.8" x14ac:dyDescent="0.3">
      <c r="B2513" s="588">
        <v>332225</v>
      </c>
      <c r="C2513" s="589" t="str">
        <f>_xlfn.XLOOKUP(B2513,PLANEAMIENTO!A:A,PLANEAMIENTO!C:C)</f>
        <v>CILINDRO DE DIRECCION</v>
      </c>
      <c r="D2513" s="590" t="str">
        <f>_xlfn.XLOOKUP(B2513,PLANEAMIENTO!A:A,PLANEAMIENTO!D:D)</f>
        <v>930E-4SE</v>
      </c>
      <c r="E2513" s="588" t="s">
        <v>1021</v>
      </c>
      <c r="F2513" s="588" t="s">
        <v>817</v>
      </c>
      <c r="G2513" s="588" t="s">
        <v>479</v>
      </c>
      <c r="H2513" s="588" t="s">
        <v>777</v>
      </c>
      <c r="I2513" s="588" t="s">
        <v>804</v>
      </c>
      <c r="J2513" s="588" t="s">
        <v>1212</v>
      </c>
      <c r="K2513" s="588" t="s">
        <v>1212</v>
      </c>
      <c r="L2513" s="591">
        <v>0</v>
      </c>
    </row>
    <row r="2514" spans="2:12" s="222" customFormat="1" ht="27.6" x14ac:dyDescent="0.3">
      <c r="B2514" s="588">
        <v>334625</v>
      </c>
      <c r="C2514" s="589" t="str">
        <f>_xlfn.XLOOKUP(B2514,PLANEAMIENTO!A:A,PLANEAMIENTO!C:C)</f>
        <v>CILINDRO DE INCLINACION DE BULLDOZER</v>
      </c>
      <c r="D2514" s="590" t="str">
        <f>_xlfn.XLOOKUP(B2514,PLANEAMIENTO!A:A,PLANEAMIENTO!D:D)</f>
        <v>844H</v>
      </c>
      <c r="E2514" s="588" t="s">
        <v>1254</v>
      </c>
      <c r="F2514" s="588" t="s">
        <v>817</v>
      </c>
      <c r="G2514" s="588" t="s">
        <v>403</v>
      </c>
      <c r="H2514" s="588" t="s">
        <v>777</v>
      </c>
      <c r="I2514" s="588" t="s">
        <v>820</v>
      </c>
      <c r="J2514" s="588" t="s">
        <v>1212</v>
      </c>
      <c r="K2514" s="588" t="s">
        <v>1212</v>
      </c>
      <c r="L2514" s="591">
        <v>0</v>
      </c>
    </row>
    <row r="2515" spans="2:12" s="222" customFormat="1" ht="27.6" x14ac:dyDescent="0.3">
      <c r="B2515" s="588">
        <v>334625</v>
      </c>
      <c r="C2515" s="589" t="str">
        <f>_xlfn.XLOOKUP(B2515,PLANEAMIENTO!A:A,PLANEAMIENTO!C:C)</f>
        <v>CILINDRO DE INCLINACION DE BULLDOZER</v>
      </c>
      <c r="D2515" s="590" t="str">
        <f>_xlfn.XLOOKUP(B2515,PLANEAMIENTO!A:A,PLANEAMIENTO!D:D)</f>
        <v>844H</v>
      </c>
      <c r="E2515" s="588" t="s">
        <v>1021</v>
      </c>
      <c r="F2515" s="588" t="s">
        <v>817</v>
      </c>
      <c r="G2515" s="588" t="s">
        <v>479</v>
      </c>
      <c r="H2515" s="588" t="s">
        <v>777</v>
      </c>
      <c r="I2515" s="588" t="s">
        <v>804</v>
      </c>
      <c r="J2515" s="588" t="s">
        <v>1212</v>
      </c>
      <c r="K2515" s="588" t="s">
        <v>1212</v>
      </c>
      <c r="L2515" s="591">
        <v>0</v>
      </c>
    </row>
    <row r="2516" spans="2:12" s="222" customFormat="1" ht="13.8" x14ac:dyDescent="0.3">
      <c r="B2516" s="588">
        <v>332225</v>
      </c>
      <c r="C2516" s="589" t="str">
        <f>_xlfn.XLOOKUP(B2516,PLANEAMIENTO!A:A,PLANEAMIENTO!C:C)</f>
        <v>CILINDRO DE DIRECCION</v>
      </c>
      <c r="D2516" s="590" t="str">
        <f>_xlfn.XLOOKUP(B2516,PLANEAMIENTO!A:A,PLANEAMIENTO!D:D)</f>
        <v>930E-4SE</v>
      </c>
      <c r="E2516" s="588" t="s">
        <v>907</v>
      </c>
      <c r="F2516" s="588" t="s">
        <v>817</v>
      </c>
      <c r="G2516" s="588" t="s">
        <v>479</v>
      </c>
      <c r="H2516" s="588" t="s">
        <v>777</v>
      </c>
      <c r="I2516" s="588" t="s">
        <v>804</v>
      </c>
      <c r="J2516" s="588" t="s">
        <v>1209</v>
      </c>
      <c r="K2516" s="588" t="s">
        <v>1209</v>
      </c>
      <c r="L2516" s="591">
        <v>0</v>
      </c>
    </row>
    <row r="2517" spans="2:12" s="222" customFormat="1" ht="27.6" x14ac:dyDescent="0.3">
      <c r="B2517" s="588">
        <v>327525</v>
      </c>
      <c r="C2517" s="589" t="str">
        <f>_xlfn.XLOOKUP(B2517,PLANEAMIENTO!A:A,PLANEAMIENTO!C:C)</f>
        <v>CILINDRO DE LEVANTE DE BULLDOZER</v>
      </c>
      <c r="D2517" s="590" t="str">
        <f>_xlfn.XLOOKUP(B2517,PLANEAMIENTO!A:A,PLANEAMIENTO!D:D)</f>
        <v>844K</v>
      </c>
      <c r="E2517" s="588" t="s">
        <v>1206</v>
      </c>
      <c r="F2517" s="588" t="s">
        <v>817</v>
      </c>
      <c r="G2517" s="588" t="s">
        <v>522</v>
      </c>
      <c r="H2517" s="588" t="s">
        <v>777</v>
      </c>
      <c r="I2517" s="588" t="s">
        <v>818</v>
      </c>
      <c r="J2517" s="588" t="s">
        <v>1209</v>
      </c>
      <c r="K2517" s="588" t="s">
        <v>1209</v>
      </c>
      <c r="L2517" s="591">
        <v>0</v>
      </c>
    </row>
    <row r="2518" spans="2:12" s="222" customFormat="1" ht="27.6" x14ac:dyDescent="0.3">
      <c r="B2518" s="588">
        <v>327725</v>
      </c>
      <c r="C2518" s="589" t="str">
        <f>_xlfn.XLOOKUP(B2518,PLANEAMIENTO!A:A,PLANEAMIENTO!C:C)</f>
        <v>CILINDRO DE INCLINACION DE RIPPER</v>
      </c>
      <c r="D2518" s="590" t="str">
        <f>_xlfn.XLOOKUP(B2518,PLANEAMIENTO!A:A,PLANEAMIENTO!D:D)</f>
        <v>D11</v>
      </c>
      <c r="E2518" s="588" t="s">
        <v>1055</v>
      </c>
      <c r="F2518" s="588" t="s">
        <v>817</v>
      </c>
      <c r="G2518" s="588" t="s">
        <v>671</v>
      </c>
      <c r="H2518" s="588" t="s">
        <v>777</v>
      </c>
      <c r="I2518" s="588" t="s">
        <v>1255</v>
      </c>
      <c r="J2518" s="588" t="s">
        <v>1209</v>
      </c>
      <c r="K2518" s="588" t="s">
        <v>1222</v>
      </c>
      <c r="L2518" s="591">
        <v>0</v>
      </c>
    </row>
    <row r="2519" spans="2:12" s="222" customFormat="1" ht="13.8" x14ac:dyDescent="0.3">
      <c r="B2519" s="588">
        <v>330525</v>
      </c>
      <c r="C2519" s="589" t="str">
        <f>_xlfn.XLOOKUP(B2519,PLANEAMIENTO!A:A,PLANEAMIENTO!C:C)</f>
        <v>CILINDRO DE DIRECCION</v>
      </c>
      <c r="D2519" s="590" t="str">
        <f>_xlfn.XLOOKUP(B2519,PLANEAMIENTO!A:A,PLANEAMIENTO!D:D)</f>
        <v>994K</v>
      </c>
      <c r="E2519" s="588" t="s">
        <v>1206</v>
      </c>
      <c r="F2519" s="588" t="s">
        <v>817</v>
      </c>
      <c r="G2519" s="588" t="s">
        <v>435</v>
      </c>
      <c r="H2519" s="588" t="s">
        <v>777</v>
      </c>
      <c r="I2519" s="588" t="s">
        <v>786</v>
      </c>
      <c r="J2519" s="588" t="s">
        <v>1222</v>
      </c>
      <c r="K2519" s="588" t="s">
        <v>1219</v>
      </c>
      <c r="L2519" s="591">
        <v>0</v>
      </c>
    </row>
    <row r="2520" spans="2:12" s="222" customFormat="1" ht="13.8" x14ac:dyDescent="0.3">
      <c r="B2520" s="588">
        <v>330525</v>
      </c>
      <c r="C2520" s="589" t="str">
        <f>_xlfn.XLOOKUP(B2520,PLANEAMIENTO!A:A,PLANEAMIENTO!C:C)</f>
        <v>CILINDRO DE DIRECCION</v>
      </c>
      <c r="D2520" s="590" t="str">
        <f>_xlfn.XLOOKUP(B2520,PLANEAMIENTO!A:A,PLANEAMIENTO!D:D)</f>
        <v>994K</v>
      </c>
      <c r="E2520" s="588" t="s">
        <v>1021</v>
      </c>
      <c r="F2520" s="588" t="s">
        <v>817</v>
      </c>
      <c r="G2520" s="588" t="s">
        <v>479</v>
      </c>
      <c r="H2520" s="588" t="s">
        <v>777</v>
      </c>
      <c r="I2520" s="588" t="s">
        <v>804</v>
      </c>
      <c r="J2520" s="588" t="s">
        <v>1219</v>
      </c>
      <c r="K2520" s="588" t="s">
        <v>1219</v>
      </c>
      <c r="L2520" s="591">
        <v>0</v>
      </c>
    </row>
    <row r="2521" spans="2:12" s="222" customFormat="1" ht="27.6" x14ac:dyDescent="0.3">
      <c r="B2521" s="588">
        <v>331625</v>
      </c>
      <c r="C2521" s="589" t="str">
        <f>_xlfn.XLOOKUP(B2521,PLANEAMIENTO!A:A,PLANEAMIENTO!C:C)</f>
        <v>CILINDRO DE LEVANTE DE RIPPER</v>
      </c>
      <c r="D2521" s="590" t="str">
        <f>_xlfn.XLOOKUP(B2521,PLANEAMIENTO!A:A,PLANEAMIENTO!D:D)</f>
        <v>D11T</v>
      </c>
      <c r="E2521" s="588" t="s">
        <v>907</v>
      </c>
      <c r="F2521" s="588" t="s">
        <v>817</v>
      </c>
      <c r="G2521" s="588" t="s">
        <v>894</v>
      </c>
      <c r="H2521" s="588" t="s">
        <v>777</v>
      </c>
      <c r="I2521" s="588" t="s">
        <v>807</v>
      </c>
      <c r="J2521" s="588" t="s">
        <v>1219</v>
      </c>
      <c r="K2521" s="588" t="s">
        <v>1219</v>
      </c>
      <c r="L2521" s="591">
        <v>0</v>
      </c>
    </row>
    <row r="2522" spans="2:12" s="222" customFormat="1" ht="27.6" x14ac:dyDescent="0.3">
      <c r="B2522" s="588">
        <v>331725</v>
      </c>
      <c r="C2522" s="589" t="str">
        <f>_xlfn.XLOOKUP(B2522,PLANEAMIENTO!A:A,PLANEAMIENTO!C:C)</f>
        <v>CILINDRO DE LEVANTE DE RIPPER</v>
      </c>
      <c r="D2522" s="590" t="str">
        <f>_xlfn.XLOOKUP(B2522,PLANEAMIENTO!A:A,PLANEAMIENTO!D:D)</f>
        <v>D11T</v>
      </c>
      <c r="E2522" s="588" t="s">
        <v>907</v>
      </c>
      <c r="F2522" s="588" t="s">
        <v>817</v>
      </c>
      <c r="G2522" s="588" t="s">
        <v>894</v>
      </c>
      <c r="H2522" s="588" t="s">
        <v>777</v>
      </c>
      <c r="I2522" s="588" t="s">
        <v>807</v>
      </c>
      <c r="J2522" s="588" t="s">
        <v>1219</v>
      </c>
      <c r="K2522" s="588" t="s">
        <v>1241</v>
      </c>
      <c r="L2522" s="591">
        <v>0</v>
      </c>
    </row>
    <row r="2523" spans="2:12" s="222" customFormat="1" ht="13.8" x14ac:dyDescent="0.3">
      <c r="C2523" s="593"/>
      <c r="D2523" s="334"/>
    </row>
    <row r="2524" spans="2:12" ht="27.6" x14ac:dyDescent="0.3">
      <c r="B2524" s="595">
        <v>338925</v>
      </c>
      <c r="C2524" s="589" t="str">
        <f>_xlfn.XLOOKUP(B2524,PLANEAMIENTO!A:A,PLANEAMIENTO!C:C)</f>
        <v>CILINDRO DE INCLINACION DE RIPPER</v>
      </c>
      <c r="D2524" s="590" t="str">
        <f>_xlfn.XLOOKUP(B2524,PLANEAMIENTO!A:A,PLANEAMIENTO!D:D)</f>
        <v>D11T</v>
      </c>
      <c r="E2524" s="595" t="s">
        <v>1022</v>
      </c>
    </row>
    <row r="2525" spans="2:12" x14ac:dyDescent="0.3">
      <c r="B2525" s="595">
        <v>339425</v>
      </c>
      <c r="C2525" s="589" t="str">
        <f>_xlfn.XLOOKUP(B2525,PLANEAMIENTO!A:A,PLANEAMIENTO!C:C)</f>
        <v>ACUMULADOR DE DIRECCION</v>
      </c>
      <c r="D2525" s="590" t="str">
        <f>_xlfn.XLOOKUP(B2525,PLANEAMIENTO!A:A,PLANEAMIENTO!D:D)</f>
        <v>930E-4SE</v>
      </c>
      <c r="E2525" s="595" t="s">
        <v>1022</v>
      </c>
    </row>
    <row r="2526" spans="2:12" x14ac:dyDescent="0.3">
      <c r="B2526" s="595">
        <v>339725</v>
      </c>
      <c r="C2526" s="589" t="str">
        <f>_xlfn.XLOOKUP(B2526,PLANEAMIENTO!A:A,PLANEAMIENTO!C:C)</f>
        <v>FRENO DE SERVICIO Y PARQUEO</v>
      </c>
      <c r="D2526" s="590">
        <f>_xlfn.XLOOKUP(B2526,PLANEAMIENTO!A:A,PLANEAMIENTO!D:D)</f>
        <v>24</v>
      </c>
      <c r="E2526" s="595" t="s">
        <v>1022</v>
      </c>
    </row>
    <row r="2527" spans="2:12" x14ac:dyDescent="0.3">
      <c r="B2527" s="595">
        <v>339825</v>
      </c>
      <c r="C2527" s="589" t="str">
        <f>_xlfn.XLOOKUP(B2527,PLANEAMIENTO!A:A,PLANEAMIENTO!C:C)</f>
        <v>FRENO DE SERVICIO Y PARQUEO</v>
      </c>
      <c r="D2527" s="590">
        <f>_xlfn.XLOOKUP(B2527,PLANEAMIENTO!A:A,PLANEAMIENTO!D:D)</f>
        <v>24</v>
      </c>
      <c r="E2527" s="595" t="s">
        <v>1022</v>
      </c>
    </row>
    <row r="2529" spans="2:4" ht="27.6" x14ac:dyDescent="0.3">
      <c r="B2529" s="595">
        <v>325525</v>
      </c>
      <c r="C2529" s="589" t="str">
        <f>_xlfn.XLOOKUP(B2529,PLANEAMIENTO!A:A,PLANEAMIENTO!C:C)</f>
        <v>CILINDRO DE LEVANTE DE BULLDOZER</v>
      </c>
      <c r="D2529" s="590" t="str">
        <f>_xlfn.XLOOKUP(B2529,PLANEAMIENTO!A:A,PLANEAMIENTO!D:D)</f>
        <v>844H</v>
      </c>
    </row>
    <row r="2530" spans="2:4" x14ac:dyDescent="0.3">
      <c r="B2530" s="595">
        <v>329925</v>
      </c>
      <c r="C2530" s="589" t="str">
        <f>_xlfn.XLOOKUP(B2530,PLANEAMIENTO!A:A,PLANEAMIENTO!C:C)</f>
        <v>CILINDRO DE DIRECCION</v>
      </c>
      <c r="D2530" s="590" t="str">
        <f>_xlfn.XLOOKUP(B2530,PLANEAMIENTO!A:A,PLANEAMIENTO!D:D)</f>
        <v>930E-4SE</v>
      </c>
    </row>
    <row r="2531" spans="2:4" x14ac:dyDescent="0.3">
      <c r="B2531" s="595">
        <v>327325</v>
      </c>
      <c r="C2531" s="589" t="str">
        <f>_xlfn.XLOOKUP(B2531,PLANEAMIENTO!A:A,PLANEAMIENTO!C:C)</f>
        <v>CILINDRO DE DIRECCION</v>
      </c>
      <c r="D2531" s="590">
        <f>_xlfn.XLOOKUP(B2531,PLANEAMIENTO!A:A,PLANEAMIENTO!D:D)</f>
        <v>24</v>
      </c>
    </row>
    <row r="2532" spans="2:4" ht="27.6" x14ac:dyDescent="0.3">
      <c r="B2532" s="595">
        <v>324225</v>
      </c>
      <c r="C2532" s="589" t="str">
        <f>_xlfn.XLOOKUP(B2532,PLANEAMIENTO!A:A,PLANEAMIENTO!C:C)</f>
        <v>CILINDRO DE INCLINACION DE BULLDOZER</v>
      </c>
      <c r="D2532" s="590" t="str">
        <f>_xlfn.XLOOKUP(B2532,PLANEAMIENTO!A:A,PLANEAMIENTO!D:D)</f>
        <v>D11T</v>
      </c>
    </row>
    <row r="2533" spans="2:4" x14ac:dyDescent="0.3">
      <c r="B2533" s="595">
        <v>306824</v>
      </c>
      <c r="C2533" s="589" t="str">
        <f>_xlfn.XLOOKUP(B2533,PLANEAMIENTO!A:A,PLANEAMIENTO!C:C)</f>
        <v>BRAZOS DE EMPUJE</v>
      </c>
      <c r="D2533" s="590" t="str">
        <f>_xlfn.XLOOKUP(B2533,PLANEAMIENTO!A:A,PLANEAMIENTO!D:D)</f>
        <v>CAT 988K</v>
      </c>
    </row>
    <row r="2534" spans="2:4" x14ac:dyDescent="0.3">
      <c r="B2534" s="595">
        <v>306924</v>
      </c>
      <c r="C2534" s="589" t="str">
        <f>_xlfn.XLOOKUP(B2534,PLANEAMIENTO!A:A,PLANEAMIENTO!C:C)</f>
        <v>BRAZOS DE EMPUJE</v>
      </c>
      <c r="D2534" s="590" t="str">
        <f>_xlfn.XLOOKUP(B2534,PLANEAMIENTO!A:A,PLANEAMIENTO!D:D)</f>
        <v>CAT 988K</v>
      </c>
    </row>
    <row r="2535" spans="2:4" ht="27.6" x14ac:dyDescent="0.3">
      <c r="B2535" s="595">
        <v>325025</v>
      </c>
      <c r="C2535" s="589" t="str">
        <f>_xlfn.XLOOKUP(B2535,PLANEAMIENTO!A:A,PLANEAMIENTO!C:C)</f>
        <v>CILINDRO DE SUSPENSION DELANTERA</v>
      </c>
      <c r="D2535" s="590" t="str">
        <f>_xlfn.XLOOKUP(B2535,PLANEAMIENTO!A:A,PLANEAMIENTO!D:D)</f>
        <v>930E-4SE</v>
      </c>
    </row>
    <row r="2536" spans="2:4" x14ac:dyDescent="0.3">
      <c r="B2536" s="595">
        <v>325125</v>
      </c>
      <c r="C2536" s="589" t="str">
        <f>_xlfn.XLOOKUP(B2536,PLANEAMIENTO!A:A,PLANEAMIENTO!C:C)</f>
        <v>RUEDA DELANTERA</v>
      </c>
      <c r="D2536" s="590" t="str">
        <f>_xlfn.XLOOKUP(B2536,PLANEAMIENTO!A:A,PLANEAMIENTO!D:D)</f>
        <v>930E-4SE</v>
      </c>
    </row>
    <row r="2537" spans="2:4" x14ac:dyDescent="0.3">
      <c r="B2537" s="595">
        <v>326925</v>
      </c>
      <c r="C2537" s="589" t="str">
        <f>_xlfn.XLOOKUP(B2537,PLANEAMIENTO!A:A,PLANEAMIENTO!C:C)</f>
        <v>ACUMULADOR DE DIRECCION</v>
      </c>
      <c r="D2537" s="590" t="str">
        <f>_xlfn.XLOOKUP(B2537,PLANEAMIENTO!A:A,PLANEAMIENTO!D:D)</f>
        <v>980E</v>
      </c>
    </row>
    <row r="2538" spans="2:4" x14ac:dyDescent="0.3">
      <c r="B2538" s="595">
        <v>327025</v>
      </c>
      <c r="C2538" s="589" t="str">
        <f>_xlfn.XLOOKUP(B2538,PLANEAMIENTO!A:A,PLANEAMIENTO!C:C)</f>
        <v>CILINDRO DE DIRECCION</v>
      </c>
      <c r="D2538" s="590" t="str">
        <f>_xlfn.XLOOKUP(B2538,PLANEAMIENTO!A:A,PLANEAMIENTO!D:D)</f>
        <v>980E</v>
      </c>
    </row>
    <row r="2539" spans="2:4" x14ac:dyDescent="0.3">
      <c r="B2539" s="595">
        <v>330325</v>
      </c>
      <c r="C2539" s="589" t="str">
        <f>_xlfn.XLOOKUP(B2539,PLANEAMIENTO!A:A,PLANEAMIENTO!C:C)</f>
        <v>FRENO DE SERVICIO Y PARQUEO</v>
      </c>
      <c r="D2539" s="590">
        <f>_xlfn.XLOOKUP(B2539,PLANEAMIENTO!A:A,PLANEAMIENTO!D:D)</f>
        <v>24</v>
      </c>
    </row>
    <row r="2545" spans="2:12" x14ac:dyDescent="0.3">
      <c r="B2545" s="707" t="s">
        <v>1256</v>
      </c>
    </row>
    <row r="2547" spans="2:12" x14ac:dyDescent="0.3">
      <c r="B2547" s="260" t="s">
        <v>1257</v>
      </c>
      <c r="C2547" s="260" t="s">
        <v>1258</v>
      </c>
      <c r="D2547" s="260" t="s">
        <v>1259</v>
      </c>
    </row>
    <row r="2548" spans="2:12" x14ac:dyDescent="0.3">
      <c r="B2548" s="463" t="str">
        <f>E2456</f>
        <v>TORNO 1</v>
      </c>
      <c r="C2548" s="463" t="str">
        <f>F2456</f>
        <v>Gabriel Anco</v>
      </c>
      <c r="D2548" s="706">
        <f>B2456</f>
        <v>8</v>
      </c>
    </row>
    <row r="2549" spans="2:12" x14ac:dyDescent="0.3">
      <c r="B2549" s="463" t="str">
        <f>E2467</f>
        <v>TORNO 2</v>
      </c>
      <c r="C2549" s="463" t="str">
        <f>F2467</f>
        <v>Rolando Yaique</v>
      </c>
      <c r="D2549" s="706">
        <f>B2467</f>
        <v>10</v>
      </c>
    </row>
    <row r="2550" spans="2:12" x14ac:dyDescent="0.3">
      <c r="B2550" s="463" t="str">
        <f>E2478</f>
        <v>TORNO 3</v>
      </c>
      <c r="C2550" s="463" t="str">
        <f>F2478</f>
        <v>Luis Ramos</v>
      </c>
      <c r="D2550" s="706">
        <f>B2478</f>
        <v>5</v>
      </c>
    </row>
    <row r="2551" spans="2:12" x14ac:dyDescent="0.3">
      <c r="B2551" s="463" t="str">
        <f>E2484</f>
        <v>FRESA</v>
      </c>
      <c r="C2551" s="463" t="str">
        <f>F2484</f>
        <v>Jose Huamani</v>
      </c>
      <c r="D2551" s="706">
        <f>B2484</f>
        <v>8</v>
      </c>
    </row>
    <row r="2552" spans="2:12" x14ac:dyDescent="0.3">
      <c r="B2552" s="463" t="str">
        <f>E2493</f>
        <v>MANDRINO</v>
      </c>
      <c r="C2552" s="463" t="str">
        <f>F2493</f>
        <v>Rolando Yaique</v>
      </c>
      <c r="D2552" s="706">
        <f>B2502</f>
        <v>8</v>
      </c>
    </row>
    <row r="2553" spans="2:12" x14ac:dyDescent="0.3">
      <c r="B2553" s="463" t="str">
        <f>E2502</f>
        <v>SOLDADURA 1</v>
      </c>
      <c r="C2553" s="463" t="str">
        <f>F2502</f>
        <v>Justo Arocutipa</v>
      </c>
      <c r="D2553" s="706">
        <v>8</v>
      </c>
    </row>
    <row r="2554" spans="2:12" x14ac:dyDescent="0.3">
      <c r="B2554" s="463" t="str">
        <f>E2511</f>
        <v>SOLDADURA</v>
      </c>
      <c r="C2554" s="463" t="str">
        <f>F2511</f>
        <v>Giancarlo</v>
      </c>
      <c r="D2554" s="706">
        <v>11</v>
      </c>
    </row>
    <row r="2558" spans="2:12" ht="76.8" x14ac:dyDescent="0.3">
      <c r="B2558" s="496" t="s">
        <v>465</v>
      </c>
      <c r="C2558" s="497"/>
      <c r="D2558" s="498"/>
      <c r="E2558" s="496" t="s">
        <v>391</v>
      </c>
      <c r="F2558" s="496" t="s">
        <v>392</v>
      </c>
      <c r="G2558" s="496" t="s">
        <v>772</v>
      </c>
      <c r="H2558" s="496" t="s">
        <v>773</v>
      </c>
      <c r="I2558" s="496" t="s">
        <v>774</v>
      </c>
      <c r="J2558" s="496" t="s">
        <v>394</v>
      </c>
      <c r="K2558" s="168" t="s">
        <v>395</v>
      </c>
      <c r="L2558" s="168" t="s">
        <v>396</v>
      </c>
    </row>
    <row r="2559" spans="2:12" ht="46.8" x14ac:dyDescent="0.3">
      <c r="B2559" s="499">
        <v>0</v>
      </c>
      <c r="C2559" s="500" t="s">
        <v>12</v>
      </c>
      <c r="D2559" s="500" t="s">
        <v>13</v>
      </c>
      <c r="E2559" s="499" t="s">
        <v>412</v>
      </c>
      <c r="F2559" s="499" t="s">
        <v>413</v>
      </c>
      <c r="G2559" s="499" t="s">
        <v>1260</v>
      </c>
      <c r="H2559" s="499" t="s">
        <v>777</v>
      </c>
      <c r="I2559" s="499" t="s">
        <v>777</v>
      </c>
      <c r="J2559" s="499" t="s">
        <v>415</v>
      </c>
      <c r="K2559" s="170" t="s">
        <v>1261</v>
      </c>
      <c r="L2559" s="174">
        <v>0</v>
      </c>
    </row>
    <row r="2560" spans="2:12" ht="31.2" x14ac:dyDescent="0.3">
      <c r="B2560" s="502">
        <v>326925</v>
      </c>
      <c r="C2560" s="503" t="str">
        <f>_xlfn.XLOOKUP(B2560,PLANEAMIENTO!A:A,PLANEAMIENTO!C:C)</f>
        <v>ACUMULADOR DE DIRECCION</v>
      </c>
      <c r="D2560" s="504" t="str">
        <f>_xlfn.XLOOKUP(B2560,PLANEAMIENTO!A:A,PLANEAMIENTO!D:D)</f>
        <v>980E</v>
      </c>
      <c r="E2560" s="502" t="s">
        <v>1262</v>
      </c>
      <c r="F2560" s="502" t="s">
        <v>750</v>
      </c>
      <c r="G2560" s="502" t="s">
        <v>479</v>
      </c>
      <c r="H2560" s="502" t="s">
        <v>777</v>
      </c>
      <c r="I2560" s="502" t="s">
        <v>804</v>
      </c>
      <c r="J2560" s="502" t="s">
        <v>1263</v>
      </c>
      <c r="K2560" s="173" t="s">
        <v>1263</v>
      </c>
      <c r="L2560" s="174">
        <v>0</v>
      </c>
    </row>
    <row r="2561" spans="2:12" ht="31.2" x14ac:dyDescent="0.3">
      <c r="B2561" s="502">
        <v>330525</v>
      </c>
      <c r="C2561" s="503" t="str">
        <f>_xlfn.XLOOKUP(B2561,PLANEAMIENTO!A:A,PLANEAMIENTO!C:C)</f>
        <v>CILINDRO DE DIRECCION</v>
      </c>
      <c r="D2561" s="504" t="str">
        <f>_xlfn.XLOOKUP(B2561,PLANEAMIENTO!A:A,PLANEAMIENTO!D:D)</f>
        <v>994K</v>
      </c>
      <c r="E2561" s="502" t="s">
        <v>937</v>
      </c>
      <c r="F2561" s="502" t="s">
        <v>750</v>
      </c>
      <c r="G2561" s="502" t="s">
        <v>493</v>
      </c>
      <c r="H2561" s="502" t="s">
        <v>777</v>
      </c>
      <c r="I2561" s="502" t="s">
        <v>812</v>
      </c>
      <c r="J2561" s="502" t="s">
        <v>1263</v>
      </c>
      <c r="K2561" s="173" t="s">
        <v>1263</v>
      </c>
      <c r="L2561" s="174">
        <v>0</v>
      </c>
    </row>
    <row r="2562" spans="2:12" ht="31.2" x14ac:dyDescent="0.3">
      <c r="B2562" s="502">
        <v>327725</v>
      </c>
      <c r="C2562" s="503" t="str">
        <f>_xlfn.XLOOKUP(B2562,PLANEAMIENTO!A:A,PLANEAMIENTO!C:C)</f>
        <v>CILINDRO DE INCLINACION DE RIPPER</v>
      </c>
      <c r="D2562" s="504" t="str">
        <f>_xlfn.XLOOKUP(B2562,PLANEAMIENTO!A:A,PLANEAMIENTO!D:D)</f>
        <v>D11</v>
      </c>
      <c r="E2562" s="502" t="s">
        <v>832</v>
      </c>
      <c r="F2562" s="502" t="s">
        <v>750</v>
      </c>
      <c r="G2562" s="502" t="s">
        <v>894</v>
      </c>
      <c r="H2562" s="502" t="s">
        <v>777</v>
      </c>
      <c r="I2562" s="502" t="s">
        <v>807</v>
      </c>
      <c r="J2562" s="502" t="s">
        <v>1263</v>
      </c>
      <c r="K2562" s="173" t="s">
        <v>1264</v>
      </c>
    </row>
    <row r="2563" spans="2:12" ht="76.8" x14ac:dyDescent="0.3">
      <c r="B2563" s="496" t="s">
        <v>465</v>
      </c>
      <c r="C2563" s="496"/>
      <c r="D2563" s="496"/>
      <c r="E2563" s="496" t="s">
        <v>391</v>
      </c>
      <c r="F2563" s="496" t="s">
        <v>392</v>
      </c>
      <c r="G2563" s="496" t="s">
        <v>772</v>
      </c>
      <c r="H2563" s="496" t="s">
        <v>773</v>
      </c>
      <c r="I2563" s="496" t="s">
        <v>774</v>
      </c>
      <c r="J2563" s="496" t="s">
        <v>394</v>
      </c>
      <c r="K2563" s="168" t="s">
        <v>395</v>
      </c>
      <c r="L2563" s="168" t="s">
        <v>396</v>
      </c>
    </row>
    <row r="2564" spans="2:12" ht="46.8" x14ac:dyDescent="0.3">
      <c r="B2564" s="499">
        <v>0</v>
      </c>
      <c r="C2564" s="500" t="s">
        <v>12</v>
      </c>
      <c r="D2564" s="500" t="s">
        <v>13</v>
      </c>
      <c r="E2564" s="499" t="s">
        <v>422</v>
      </c>
      <c r="F2564" s="499" t="s">
        <v>423</v>
      </c>
      <c r="G2564" s="499" t="s">
        <v>1265</v>
      </c>
      <c r="H2564" s="499" t="s">
        <v>777</v>
      </c>
      <c r="I2564" s="499" t="s">
        <v>777</v>
      </c>
      <c r="J2564" s="499" t="s">
        <v>415</v>
      </c>
      <c r="K2564" s="170" t="s">
        <v>1266</v>
      </c>
      <c r="L2564" s="171">
        <v>0.5</v>
      </c>
    </row>
    <row r="2565" spans="2:12" ht="31.2" x14ac:dyDescent="0.3">
      <c r="B2565" s="502">
        <v>325525</v>
      </c>
      <c r="C2565" s="503" t="str">
        <f>_xlfn.XLOOKUP(B2565,PLANEAMIENTO!A:A,PLANEAMIENTO!C:C)</f>
        <v>CILINDRO DE LEVANTE DE BULLDOZER</v>
      </c>
      <c r="D2565" s="504" t="str">
        <f>_xlfn.XLOOKUP(B2565,PLANEAMIENTO!A:A,PLANEAMIENTO!D:D)</f>
        <v>844H</v>
      </c>
      <c r="E2565" s="502" t="s">
        <v>1095</v>
      </c>
      <c r="F2565" s="502" t="s">
        <v>423</v>
      </c>
      <c r="G2565" s="502" t="s">
        <v>491</v>
      </c>
      <c r="H2565" s="502" t="s">
        <v>777</v>
      </c>
      <c r="I2565" s="502" t="s">
        <v>968</v>
      </c>
      <c r="J2565" s="502" t="s">
        <v>1263</v>
      </c>
      <c r="K2565" s="173" t="s">
        <v>1264</v>
      </c>
      <c r="L2565" s="174">
        <v>0</v>
      </c>
    </row>
    <row r="2566" spans="2:12" ht="76.8" x14ac:dyDescent="0.3">
      <c r="B2566" s="496" t="s">
        <v>465</v>
      </c>
      <c r="C2566" s="496"/>
      <c r="D2566" s="496"/>
      <c r="E2566" s="496" t="s">
        <v>391</v>
      </c>
      <c r="F2566" s="496" t="s">
        <v>392</v>
      </c>
      <c r="G2566" s="496" t="s">
        <v>772</v>
      </c>
      <c r="H2566" s="496" t="s">
        <v>773</v>
      </c>
      <c r="I2566" s="496" t="s">
        <v>774</v>
      </c>
      <c r="J2566" s="496" t="s">
        <v>394</v>
      </c>
      <c r="K2566" s="168" t="s">
        <v>395</v>
      </c>
      <c r="L2566" s="168" t="s">
        <v>396</v>
      </c>
    </row>
    <row r="2567" spans="2:12" ht="46.8" x14ac:dyDescent="0.3">
      <c r="B2567" s="499">
        <v>0</v>
      </c>
      <c r="C2567" s="500" t="s">
        <v>12</v>
      </c>
      <c r="D2567" s="500" t="s">
        <v>13</v>
      </c>
      <c r="E2567" s="499" t="s">
        <v>485</v>
      </c>
      <c r="F2567" s="499" t="s">
        <v>486</v>
      </c>
      <c r="G2567" s="499" t="s">
        <v>1267</v>
      </c>
      <c r="H2567" s="499" t="s">
        <v>777</v>
      </c>
      <c r="I2567" s="499" t="s">
        <v>777</v>
      </c>
      <c r="J2567" s="499" t="s">
        <v>415</v>
      </c>
      <c r="K2567" s="170" t="s">
        <v>1268</v>
      </c>
      <c r="L2567" s="171">
        <v>0.32</v>
      </c>
    </row>
    <row r="2568" spans="2:12" ht="31.2" x14ac:dyDescent="0.3">
      <c r="B2568" s="502">
        <v>306924</v>
      </c>
      <c r="C2568" s="503" t="str">
        <f>_xlfn.XLOOKUP(B2568,PLANEAMIENTO!A:A,PLANEAMIENTO!C:C)</f>
        <v>BRAZOS DE EMPUJE</v>
      </c>
      <c r="D2568" s="504" t="str">
        <f>_xlfn.XLOOKUP(B2568,PLANEAMIENTO!A:A,PLANEAMIENTO!D:D)</f>
        <v>CAT 988K</v>
      </c>
      <c r="E2568" s="613" t="s">
        <v>1269</v>
      </c>
      <c r="F2568" s="502" t="s">
        <v>486</v>
      </c>
      <c r="G2568" s="502" t="s">
        <v>435</v>
      </c>
      <c r="H2568" s="502" t="s">
        <v>777</v>
      </c>
      <c r="I2568" s="502" t="s">
        <v>786</v>
      </c>
      <c r="J2568" s="502" t="s">
        <v>1270</v>
      </c>
      <c r="K2568" s="173" t="s">
        <v>1263</v>
      </c>
      <c r="L2568" s="174">
        <v>0</v>
      </c>
    </row>
    <row r="2569" spans="2:12" ht="31.2" x14ac:dyDescent="0.3">
      <c r="B2569" s="502">
        <v>336025</v>
      </c>
      <c r="C2569" s="503" t="str">
        <f>_xlfn.XLOOKUP(B2569,PLANEAMIENTO!A:A,PLANEAMIENTO!C:C)</f>
        <v>CILINDRO DE SUSPENSION POSTERIOR</v>
      </c>
      <c r="D2569" s="504" t="str">
        <f>_xlfn.XLOOKUP(B2569,PLANEAMIENTO!A:A,PLANEAMIENTO!D:D)</f>
        <v>930E-4SE</v>
      </c>
      <c r="E2569" s="613" t="s">
        <v>611</v>
      </c>
      <c r="F2569" s="502" t="s">
        <v>486</v>
      </c>
      <c r="G2569" s="502" t="s">
        <v>471</v>
      </c>
      <c r="H2569" s="502" t="s">
        <v>777</v>
      </c>
      <c r="I2569" s="502" t="s">
        <v>831</v>
      </c>
      <c r="J2569" s="502" t="s">
        <v>1263</v>
      </c>
      <c r="K2569" s="173" t="s">
        <v>1264</v>
      </c>
      <c r="L2569" s="174">
        <v>0</v>
      </c>
    </row>
    <row r="2570" spans="2:12" ht="76.8" x14ac:dyDescent="0.3">
      <c r="B2570" s="496" t="s">
        <v>465</v>
      </c>
      <c r="C2570" s="496"/>
      <c r="D2570" s="496"/>
      <c r="E2570" s="496" t="s">
        <v>391</v>
      </c>
      <c r="F2570" s="496" t="s">
        <v>392</v>
      </c>
      <c r="G2570" s="496" t="s">
        <v>772</v>
      </c>
      <c r="H2570" s="496" t="s">
        <v>773</v>
      </c>
      <c r="I2570" s="496" t="s">
        <v>774</v>
      </c>
      <c r="J2570" s="496" t="s">
        <v>394</v>
      </c>
      <c r="K2570" s="168" t="s">
        <v>395</v>
      </c>
      <c r="L2570" s="168" t="s">
        <v>396</v>
      </c>
    </row>
    <row r="2571" spans="2:12" ht="46.8" x14ac:dyDescent="0.3">
      <c r="B2571" s="499">
        <v>0</v>
      </c>
      <c r="C2571" s="500" t="s">
        <v>12</v>
      </c>
      <c r="D2571" s="500" t="s">
        <v>13</v>
      </c>
      <c r="E2571" s="499" t="s">
        <v>428</v>
      </c>
      <c r="F2571" s="499" t="s">
        <v>432</v>
      </c>
      <c r="G2571" s="499" t="s">
        <v>1271</v>
      </c>
      <c r="H2571" s="499" t="s">
        <v>777</v>
      </c>
      <c r="I2571" s="499" t="s">
        <v>777</v>
      </c>
      <c r="J2571" s="499" t="s">
        <v>415</v>
      </c>
      <c r="K2571" s="170" t="s">
        <v>1272</v>
      </c>
      <c r="L2571" s="171">
        <v>0.37</v>
      </c>
    </row>
    <row r="2572" spans="2:12" ht="31.2" x14ac:dyDescent="0.3">
      <c r="B2572" s="502">
        <v>335625</v>
      </c>
      <c r="C2572" s="503" t="str">
        <f>_xlfn.XLOOKUP(B2572,PLANEAMIENTO!A:A,PLANEAMIENTO!C:C)</f>
        <v>CILINDRO DE STICK</v>
      </c>
      <c r="D2572" s="504" t="str">
        <f>_xlfn.XLOOKUP(B2572,PLANEAMIENTO!A:A,PLANEAMIENTO!D:D)</f>
        <v>390DL</v>
      </c>
      <c r="E2572" s="614" t="s">
        <v>1273</v>
      </c>
      <c r="F2572" s="502" t="s">
        <v>432</v>
      </c>
      <c r="G2572" s="502" t="s">
        <v>410</v>
      </c>
      <c r="H2572" s="502" t="s">
        <v>777</v>
      </c>
      <c r="I2572" s="502" t="s">
        <v>849</v>
      </c>
      <c r="J2572" s="502" t="s">
        <v>1270</v>
      </c>
      <c r="K2572" s="173" t="s">
        <v>1263</v>
      </c>
      <c r="L2572" s="174">
        <v>0.2</v>
      </c>
    </row>
    <row r="2573" spans="2:12" ht="31.2" x14ac:dyDescent="0.3">
      <c r="B2573" s="502">
        <v>339525</v>
      </c>
      <c r="C2573" s="503" t="str">
        <f>_xlfn.XLOOKUP(B2573,PLANEAMIENTO!A:A,PLANEAMIENTO!C:C)</f>
        <v>CILINDRO DE SUSPENSION POSTERIOR</v>
      </c>
      <c r="D2573" s="504" t="str">
        <f>_xlfn.XLOOKUP(B2573,PLANEAMIENTO!A:A,PLANEAMIENTO!D:D)</f>
        <v>930E-4SE</v>
      </c>
      <c r="E2573" s="502" t="s">
        <v>1274</v>
      </c>
      <c r="F2573" s="502" t="s">
        <v>432</v>
      </c>
      <c r="G2573" s="502" t="s">
        <v>495</v>
      </c>
      <c r="H2573" s="502" t="s">
        <v>777</v>
      </c>
      <c r="I2573" s="502" t="s">
        <v>897</v>
      </c>
      <c r="J2573" s="502" t="s">
        <v>1263</v>
      </c>
      <c r="K2573" s="173" t="s">
        <v>1264</v>
      </c>
      <c r="L2573" s="174">
        <v>0</v>
      </c>
    </row>
    <row r="2574" spans="2:12" ht="31.2" x14ac:dyDescent="0.3">
      <c r="B2574" s="502">
        <v>314125</v>
      </c>
      <c r="C2574" s="503" t="str">
        <f>_xlfn.XLOOKUP(B2574,PLANEAMIENTO!A:A,PLANEAMIENTO!C:C)</f>
        <v>CILINDRO DE LEVANTE DE BULLDOZER</v>
      </c>
      <c r="D2574" s="504" t="str">
        <f>_xlfn.XLOOKUP(B2574,PLANEAMIENTO!A:A,PLANEAMIENTO!D:D)</f>
        <v>D11T</v>
      </c>
      <c r="E2574" s="502" t="s">
        <v>1275</v>
      </c>
      <c r="F2574" s="502" t="s">
        <v>432</v>
      </c>
      <c r="G2574" s="502" t="s">
        <v>1276</v>
      </c>
      <c r="H2574" s="502" t="s">
        <v>777</v>
      </c>
      <c r="I2574" s="502" t="s">
        <v>897</v>
      </c>
      <c r="J2574" s="502" t="s">
        <v>1263</v>
      </c>
      <c r="K2574" s="173" t="s">
        <v>1264</v>
      </c>
      <c r="L2574" s="174">
        <v>0</v>
      </c>
    </row>
    <row r="2575" spans="2:12" ht="76.8" x14ac:dyDescent="0.3">
      <c r="B2575" s="496" t="s">
        <v>465</v>
      </c>
      <c r="C2575" s="496"/>
      <c r="D2575" s="496"/>
      <c r="E2575" s="496" t="s">
        <v>391</v>
      </c>
      <c r="F2575" s="496" t="s">
        <v>392</v>
      </c>
      <c r="G2575" s="496" t="s">
        <v>772</v>
      </c>
      <c r="H2575" s="496" t="s">
        <v>773</v>
      </c>
      <c r="I2575" s="496" t="s">
        <v>774</v>
      </c>
      <c r="J2575" s="496" t="s">
        <v>394</v>
      </c>
      <c r="K2575" s="168" t="s">
        <v>395</v>
      </c>
      <c r="L2575" s="168" t="s">
        <v>396</v>
      </c>
    </row>
    <row r="2576" spans="2:12" ht="31.2" x14ac:dyDescent="0.3">
      <c r="B2576" s="499">
        <v>0</v>
      </c>
      <c r="C2576" s="500" t="s">
        <v>12</v>
      </c>
      <c r="D2576" s="500" t="s">
        <v>13</v>
      </c>
      <c r="E2576" s="499" t="s">
        <v>814</v>
      </c>
      <c r="F2576" s="499" t="s">
        <v>815</v>
      </c>
      <c r="G2576" s="499" t="s">
        <v>1277</v>
      </c>
      <c r="H2576" s="499" t="s">
        <v>777</v>
      </c>
      <c r="I2576" s="499" t="s">
        <v>807</v>
      </c>
      <c r="J2576" s="499" t="s">
        <v>1278</v>
      </c>
      <c r="K2576" s="170" t="s">
        <v>1264</v>
      </c>
      <c r="L2576" s="171">
        <v>0.94</v>
      </c>
    </row>
    <row r="2577" spans="2:12" ht="31.2" x14ac:dyDescent="0.3">
      <c r="B2577" s="502">
        <v>331625</v>
      </c>
      <c r="C2577" s="503" t="str">
        <f>_xlfn.XLOOKUP(B2577,PLANEAMIENTO!A:A,PLANEAMIENTO!C:C)</f>
        <v>CILINDRO DE LEVANTE DE RIPPER</v>
      </c>
      <c r="D2577" s="504" t="str">
        <f>_xlfn.XLOOKUP(B2577,PLANEAMIENTO!A:A,PLANEAMIENTO!D:D)</f>
        <v>D11T</v>
      </c>
      <c r="E2577" s="614" t="s">
        <v>1279</v>
      </c>
      <c r="F2577" s="502" t="s">
        <v>817</v>
      </c>
      <c r="G2577" s="502" t="s">
        <v>426</v>
      </c>
      <c r="H2577" s="502" t="s">
        <v>777</v>
      </c>
      <c r="I2577" s="502" t="s">
        <v>796</v>
      </c>
      <c r="J2577" s="502" t="s">
        <v>1270</v>
      </c>
      <c r="K2577" s="173" t="s">
        <v>1263</v>
      </c>
      <c r="L2577" s="174">
        <v>0.9</v>
      </c>
    </row>
    <row r="2578" spans="2:12" ht="31.2" x14ac:dyDescent="0.3">
      <c r="B2578" s="502">
        <v>331725</v>
      </c>
      <c r="C2578" s="503" t="str">
        <f>_xlfn.XLOOKUP(B2578,PLANEAMIENTO!A:A,PLANEAMIENTO!C:C)</f>
        <v>CILINDRO DE LEVANTE DE RIPPER</v>
      </c>
      <c r="D2578" s="504" t="str">
        <f>_xlfn.XLOOKUP(B2578,PLANEAMIENTO!A:A,PLANEAMIENTO!D:D)</f>
        <v>D11T</v>
      </c>
      <c r="E2578" s="614" t="s">
        <v>1280</v>
      </c>
      <c r="F2578" s="502" t="s">
        <v>817</v>
      </c>
      <c r="G2578" s="502" t="s">
        <v>426</v>
      </c>
      <c r="H2578" s="502" t="s">
        <v>777</v>
      </c>
      <c r="I2578" s="502" t="s">
        <v>796</v>
      </c>
      <c r="J2578" s="502" t="s">
        <v>1263</v>
      </c>
      <c r="K2578" s="173" t="s">
        <v>1263</v>
      </c>
      <c r="L2578" s="174">
        <v>0</v>
      </c>
    </row>
    <row r="2579" spans="2:12" ht="31.2" x14ac:dyDescent="0.3">
      <c r="B2579" s="502">
        <v>332225</v>
      </c>
      <c r="C2579" s="503" t="str">
        <f>_xlfn.XLOOKUP(B2579,PLANEAMIENTO!A:A,PLANEAMIENTO!C:C)</f>
        <v>CILINDRO DE DIRECCION</v>
      </c>
      <c r="D2579" s="504" t="str">
        <f>_xlfn.XLOOKUP(B2579,PLANEAMIENTO!A:A,PLANEAMIENTO!D:D)</f>
        <v>930E-4SE</v>
      </c>
      <c r="E2579" s="502" t="s">
        <v>1205</v>
      </c>
      <c r="F2579" s="502" t="s">
        <v>817</v>
      </c>
      <c r="G2579" s="502" t="s">
        <v>479</v>
      </c>
      <c r="H2579" s="502" t="s">
        <v>777</v>
      </c>
      <c r="I2579" s="502" t="s">
        <v>804</v>
      </c>
      <c r="J2579" s="502" t="s">
        <v>1263</v>
      </c>
      <c r="K2579" s="173" t="s">
        <v>1263</v>
      </c>
      <c r="L2579" s="174">
        <v>0</v>
      </c>
    </row>
    <row r="2580" spans="2:12" ht="31.2" x14ac:dyDescent="0.3">
      <c r="B2580" s="502">
        <v>319525</v>
      </c>
      <c r="C2580" s="503" t="str">
        <f>_xlfn.XLOOKUP(B2580,PLANEAMIENTO!A:A,PLANEAMIENTO!C:C)</f>
        <v>CILINDRO DE SUSPENSION POSTERIOR</v>
      </c>
      <c r="D2580" s="504" t="str">
        <f>_xlfn.XLOOKUP(B2580,PLANEAMIENTO!A:A,PLANEAMIENTO!D:D)</f>
        <v>797F</v>
      </c>
      <c r="E2580" s="502" t="s">
        <v>1281</v>
      </c>
      <c r="F2580" s="502" t="s">
        <v>817</v>
      </c>
      <c r="G2580" s="502" t="s">
        <v>406</v>
      </c>
      <c r="H2580" s="502" t="s">
        <v>777</v>
      </c>
      <c r="I2580" s="502" t="s">
        <v>827</v>
      </c>
      <c r="J2580" s="502" t="s">
        <v>1263</v>
      </c>
      <c r="K2580" s="173" t="s">
        <v>1263</v>
      </c>
      <c r="L2580" s="174">
        <v>0</v>
      </c>
    </row>
    <row r="2581" spans="2:12" ht="76.8" x14ac:dyDescent="0.3">
      <c r="B2581" s="496" t="s">
        <v>465</v>
      </c>
      <c r="C2581" s="496"/>
      <c r="D2581" s="496"/>
      <c r="E2581" s="496" t="s">
        <v>391</v>
      </c>
      <c r="F2581" s="496" t="s">
        <v>392</v>
      </c>
      <c r="G2581" s="496" t="s">
        <v>772</v>
      </c>
      <c r="H2581" s="496" t="s">
        <v>773</v>
      </c>
      <c r="I2581" s="496" t="s">
        <v>774</v>
      </c>
      <c r="J2581" s="496" t="s">
        <v>394</v>
      </c>
      <c r="K2581" s="168" t="s">
        <v>395</v>
      </c>
    </row>
    <row r="2582" spans="2:12" ht="46.8" x14ac:dyDescent="0.3">
      <c r="B2582" s="499">
        <v>0</v>
      </c>
      <c r="C2582" s="500" t="s">
        <v>12</v>
      </c>
      <c r="D2582" s="500" t="s">
        <v>13</v>
      </c>
      <c r="E2582" s="499" t="s">
        <v>451</v>
      </c>
      <c r="F2582" s="499" t="s">
        <v>452</v>
      </c>
      <c r="G2582" s="506" t="s">
        <v>1282</v>
      </c>
      <c r="H2582" s="506" t="s">
        <v>777</v>
      </c>
      <c r="I2582" s="506" t="s">
        <v>777</v>
      </c>
      <c r="J2582" s="499"/>
      <c r="K2582" s="170" t="s">
        <v>1263</v>
      </c>
    </row>
    <row r="2583" spans="2:12" ht="31.2" x14ac:dyDescent="0.3">
      <c r="B2583" s="502">
        <v>324625</v>
      </c>
      <c r="C2583" s="503" t="str">
        <f>_xlfn.XLOOKUP(B2583,PLANEAMIENTO!A:A,PLANEAMIENTO!C:C)</f>
        <v>CILINDRO DE BUCKET</v>
      </c>
      <c r="D2583" s="504" t="str">
        <f>_xlfn.XLOOKUP(B2583,PLANEAMIENTO!A:A,PLANEAMIENTO!D:D)</f>
        <v>390FL</v>
      </c>
      <c r="E2583" s="502" t="s">
        <v>1283</v>
      </c>
      <c r="F2583" s="508"/>
      <c r="G2583" s="502" t="s">
        <v>894</v>
      </c>
      <c r="H2583" s="502" t="s">
        <v>777</v>
      </c>
      <c r="I2583" s="502" t="s">
        <v>807</v>
      </c>
      <c r="J2583" s="502"/>
      <c r="K2583" s="173"/>
    </row>
    <row r="2584" spans="2:12" ht="31.2" x14ac:dyDescent="0.3">
      <c r="B2584" s="502">
        <v>324625</v>
      </c>
      <c r="C2584" s="503" t="str">
        <f>_xlfn.XLOOKUP(B2584,PLANEAMIENTO!A:A,PLANEAMIENTO!C:C)</f>
        <v>CILINDRO DE BUCKET</v>
      </c>
      <c r="D2584" s="504" t="str">
        <f>_xlfn.XLOOKUP(B2584,PLANEAMIENTO!A:A,PLANEAMIENTO!D:D)</f>
        <v>390FL</v>
      </c>
      <c r="E2584" s="502" t="s">
        <v>729</v>
      </c>
      <c r="F2584" s="502" t="s">
        <v>452</v>
      </c>
      <c r="G2584" s="502" t="s">
        <v>479</v>
      </c>
      <c r="H2584" s="502" t="s">
        <v>777</v>
      </c>
      <c r="I2584" s="502" t="s">
        <v>804</v>
      </c>
      <c r="J2584" s="502"/>
      <c r="K2584" s="173"/>
    </row>
    <row r="2585" spans="2:12" ht="15.6" x14ac:dyDescent="0.3">
      <c r="B2585" s="502"/>
      <c r="C2585" s="503" t="e">
        <f>_xlfn.XLOOKUP(B2585,PLANEAMIENTO!A:A,PLANEAMIENTO!C:C)</f>
        <v>#N/A</v>
      </c>
      <c r="D2585" s="504" t="e">
        <f>_xlfn.XLOOKUP(B2585,PLANEAMIENTO!A:A,PLANEAMIENTO!D:D)</f>
        <v>#N/A</v>
      </c>
      <c r="E2585" s="502" t="s">
        <v>1284</v>
      </c>
      <c r="F2585" s="502"/>
      <c r="G2585" s="502"/>
      <c r="H2585" s="502"/>
      <c r="I2585" s="502"/>
      <c r="J2585" s="502"/>
      <c r="K2585" s="173"/>
    </row>
    <row r="2586" spans="2:12" ht="76.8" x14ac:dyDescent="0.3">
      <c r="B2586" s="496" t="s">
        <v>465</v>
      </c>
      <c r="C2586" s="496"/>
      <c r="D2586" s="496"/>
      <c r="E2586" s="496" t="s">
        <v>391</v>
      </c>
      <c r="F2586" s="496" t="s">
        <v>392</v>
      </c>
      <c r="G2586" s="496" t="s">
        <v>772</v>
      </c>
      <c r="H2586" s="496" t="s">
        <v>773</v>
      </c>
      <c r="I2586" s="496" t="s">
        <v>774</v>
      </c>
      <c r="J2586" s="496" t="s">
        <v>394</v>
      </c>
      <c r="K2586" s="168" t="s">
        <v>395</v>
      </c>
    </row>
    <row r="2587" spans="2:12" ht="46.8" x14ac:dyDescent="0.3">
      <c r="B2587" s="499">
        <v>0</v>
      </c>
      <c r="C2587" s="500" t="s">
        <v>12</v>
      </c>
      <c r="D2587" s="500" t="s">
        <v>13</v>
      </c>
      <c r="E2587" s="499" t="s">
        <v>45</v>
      </c>
      <c r="F2587" s="507"/>
      <c r="G2587" s="499" t="s">
        <v>1285</v>
      </c>
      <c r="H2587" s="499" t="s">
        <v>777</v>
      </c>
      <c r="I2587" s="499" t="s">
        <v>892</v>
      </c>
      <c r="J2587" s="499" t="s">
        <v>415</v>
      </c>
      <c r="K2587" s="170" t="s">
        <v>1272</v>
      </c>
    </row>
    <row r="2588" spans="2:12" ht="31.2" x14ac:dyDescent="0.3">
      <c r="B2588" s="502">
        <v>326925</v>
      </c>
      <c r="C2588" s="503" t="str">
        <f>_xlfn.XLOOKUP(B2588,PLANEAMIENTO!A:A,PLANEAMIENTO!C:C)</f>
        <v>ACUMULADOR DE DIRECCION</v>
      </c>
      <c r="D2588" s="504" t="str">
        <f>_xlfn.XLOOKUP(B2588,PLANEAMIENTO!A:A,PLANEAMIENTO!D:D)</f>
        <v>980E</v>
      </c>
      <c r="E2588" s="502" t="s">
        <v>1286</v>
      </c>
      <c r="F2588" s="508"/>
      <c r="G2588" s="502" t="s">
        <v>894</v>
      </c>
      <c r="H2588" s="502" t="s">
        <v>777</v>
      </c>
      <c r="I2588" s="502" t="s">
        <v>807</v>
      </c>
      <c r="J2588" s="502" t="s">
        <v>1263</v>
      </c>
      <c r="K2588" s="173" t="s">
        <v>1264</v>
      </c>
    </row>
    <row r="2589" spans="2:12" ht="31.2" x14ac:dyDescent="0.3">
      <c r="B2589" s="502">
        <v>324225</v>
      </c>
      <c r="C2589" s="503" t="str">
        <f>_xlfn.XLOOKUP(B2589,PLANEAMIENTO!A:A,PLANEAMIENTO!C:C)</f>
        <v>CILINDRO DE INCLINACION DE BULLDOZER</v>
      </c>
      <c r="D2589" s="504" t="str">
        <f>_xlfn.XLOOKUP(B2589,PLANEAMIENTO!A:A,PLANEAMIENTO!D:D)</f>
        <v>D11T</v>
      </c>
      <c r="E2589" s="502" t="s">
        <v>1287</v>
      </c>
      <c r="F2589" s="508"/>
      <c r="G2589" s="502" t="s">
        <v>894</v>
      </c>
      <c r="H2589" s="502" t="s">
        <v>777</v>
      </c>
      <c r="I2589" s="502" t="s">
        <v>807</v>
      </c>
      <c r="J2589" s="502" t="s">
        <v>415</v>
      </c>
      <c r="K2589" s="173" t="s">
        <v>418</v>
      </c>
    </row>
    <row r="2590" spans="2:12" ht="76.8" x14ac:dyDescent="0.3">
      <c r="B2590" s="496" t="s">
        <v>465</v>
      </c>
      <c r="C2590" s="496"/>
      <c r="D2590" s="496"/>
      <c r="E2590" s="496" t="s">
        <v>391</v>
      </c>
      <c r="F2590" s="496" t="s">
        <v>392</v>
      </c>
      <c r="G2590" s="496" t="s">
        <v>772</v>
      </c>
      <c r="H2590" s="496" t="s">
        <v>773</v>
      </c>
      <c r="I2590" s="496" t="s">
        <v>774</v>
      </c>
      <c r="J2590" s="496" t="s">
        <v>394</v>
      </c>
      <c r="K2590" s="168" t="s">
        <v>395</v>
      </c>
      <c r="L2590" s="168" t="s">
        <v>396</v>
      </c>
    </row>
    <row r="2591" spans="2:12" ht="31.2" x14ac:dyDescent="0.3">
      <c r="B2591" s="502">
        <v>332125</v>
      </c>
      <c r="C2591" s="503" t="str">
        <f>_xlfn.XLOOKUP(B2591,PLANEAMIENTO!A:A,PLANEAMIENTO!C:C)</f>
        <v>CILINDRO DE DIRECCION</v>
      </c>
      <c r="D2591" s="504" t="str">
        <f>_xlfn.XLOOKUP(B2591,PLANEAMIENTO!A:A,PLANEAMIENTO!D:D)</f>
        <v>844H</v>
      </c>
      <c r="E2591" s="502" t="s">
        <v>731</v>
      </c>
      <c r="F2591" s="508"/>
      <c r="G2591" s="502" t="s">
        <v>894</v>
      </c>
      <c r="H2591" s="502" t="s">
        <v>777</v>
      </c>
      <c r="I2591" s="502" t="s">
        <v>807</v>
      </c>
      <c r="J2591" s="502" t="s">
        <v>1263</v>
      </c>
      <c r="K2591" s="173" t="s">
        <v>1264</v>
      </c>
      <c r="L2591" s="174">
        <v>0</v>
      </c>
    </row>
    <row r="2592" spans="2:12" ht="31.2" x14ac:dyDescent="0.3">
      <c r="B2592" s="502">
        <v>331025</v>
      </c>
      <c r="C2592" s="503" t="str">
        <f>_xlfn.XLOOKUP(B2592,PLANEAMIENTO!A:A,PLANEAMIENTO!C:C)</f>
        <v>CILINDRO DE BOOM</v>
      </c>
      <c r="D2592" s="504" t="str">
        <f>_xlfn.XLOOKUP(B2592,PLANEAMIENTO!A:A,PLANEAMIENTO!D:D)</f>
        <v>988K</v>
      </c>
      <c r="E2592" s="502" t="s">
        <v>731</v>
      </c>
      <c r="F2592" s="508"/>
      <c r="G2592" s="502" t="s">
        <v>894</v>
      </c>
      <c r="H2592" s="502" t="s">
        <v>777</v>
      </c>
      <c r="I2592" s="502" t="s">
        <v>807</v>
      </c>
      <c r="J2592" s="502" t="s">
        <v>415</v>
      </c>
      <c r="K2592" s="173" t="s">
        <v>418</v>
      </c>
      <c r="L2592" s="174">
        <v>0</v>
      </c>
    </row>
    <row r="2593" spans="2:12" ht="76.8" x14ac:dyDescent="0.3">
      <c r="B2593" s="496" t="s">
        <v>465</v>
      </c>
      <c r="C2593" s="496"/>
      <c r="D2593" s="496"/>
      <c r="E2593" s="496" t="s">
        <v>391</v>
      </c>
      <c r="F2593" s="496" t="s">
        <v>392</v>
      </c>
      <c r="G2593" s="496" t="s">
        <v>772</v>
      </c>
      <c r="H2593" s="496" t="s">
        <v>773</v>
      </c>
      <c r="I2593" s="496" t="s">
        <v>774</v>
      </c>
      <c r="J2593" s="496" t="s">
        <v>394</v>
      </c>
      <c r="K2593" s="168" t="s">
        <v>395</v>
      </c>
      <c r="L2593" s="168" t="s">
        <v>396</v>
      </c>
    </row>
    <row r="2594" spans="2:12" ht="15.6" x14ac:dyDescent="0.3">
      <c r="B2594" s="499">
        <v>0</v>
      </c>
      <c r="C2594" s="615" t="s">
        <v>12</v>
      </c>
      <c r="D2594" s="615" t="s">
        <v>13</v>
      </c>
      <c r="E2594" s="499" t="s">
        <v>455</v>
      </c>
      <c r="F2594" s="507"/>
      <c r="G2594" s="506"/>
      <c r="H2594" s="506" t="s">
        <v>777</v>
      </c>
      <c r="I2594" s="506"/>
      <c r="J2594" s="499"/>
      <c r="K2594" s="170"/>
      <c r="L2594" s="171">
        <v>1</v>
      </c>
    </row>
    <row r="2595" spans="2:12" ht="15.6" x14ac:dyDescent="0.3">
      <c r="B2595" s="616">
        <v>0</v>
      </c>
      <c r="C2595" s="617"/>
      <c r="D2595" s="618"/>
      <c r="E2595" s="619" t="s">
        <v>455</v>
      </c>
      <c r="F2595" s="508" t="s">
        <v>423</v>
      </c>
      <c r="G2595" s="502"/>
      <c r="H2595" s="502" t="s">
        <v>777</v>
      </c>
      <c r="I2595" s="502"/>
      <c r="J2595" s="502" t="s">
        <v>415</v>
      </c>
      <c r="K2595" s="173" t="s">
        <v>418</v>
      </c>
      <c r="L2595" s="174">
        <v>0</v>
      </c>
    </row>
    <row r="2600" spans="2:12" ht="39.6" x14ac:dyDescent="0.3">
      <c r="B2600" s="168" t="s">
        <v>465</v>
      </c>
      <c r="E2600" s="168" t="s">
        <v>391</v>
      </c>
      <c r="F2600" s="168" t="s">
        <v>392</v>
      </c>
      <c r="G2600" s="168" t="s">
        <v>772</v>
      </c>
      <c r="H2600" s="168" t="s">
        <v>773</v>
      </c>
      <c r="I2600" s="168" t="s">
        <v>774</v>
      </c>
      <c r="J2600" s="168" t="s">
        <v>394</v>
      </c>
      <c r="K2600" s="168" t="s">
        <v>395</v>
      </c>
      <c r="L2600" s="168" t="s">
        <v>396</v>
      </c>
    </row>
    <row r="2601" spans="2:12" ht="28.8" x14ac:dyDescent="0.3">
      <c r="B2601" s="170">
        <v>0</v>
      </c>
      <c r="C2601" s="615" t="s">
        <v>12</v>
      </c>
      <c r="D2601" s="615" t="s">
        <v>13</v>
      </c>
      <c r="E2601" s="170" t="s">
        <v>397</v>
      </c>
      <c r="F2601" s="170" t="s">
        <v>398</v>
      </c>
      <c r="G2601" s="170" t="s">
        <v>1288</v>
      </c>
      <c r="H2601" s="170" t="s">
        <v>776</v>
      </c>
      <c r="I2601" s="170" t="s">
        <v>777</v>
      </c>
      <c r="J2601" s="170" t="s">
        <v>415</v>
      </c>
      <c r="K2601" s="170" t="s">
        <v>1289</v>
      </c>
      <c r="L2601" s="171">
        <v>0.86</v>
      </c>
    </row>
    <row r="2602" spans="2:12" ht="31.2" x14ac:dyDescent="0.3">
      <c r="B2602" s="173">
        <v>319525</v>
      </c>
      <c r="C2602" s="503" t="str">
        <f>_xlfn.XLOOKUP(B2602,PLANEAMIENTO!A:A,PLANEAMIENTO!C:C)</f>
        <v>CILINDRO DE SUSPENSION POSTERIOR</v>
      </c>
      <c r="D2602" s="504" t="str">
        <f>_xlfn.XLOOKUP(B2602,PLANEAMIENTO!A:A,PLANEAMIENTO!D:D)</f>
        <v>797F</v>
      </c>
      <c r="E2602" s="173" t="s">
        <v>1146</v>
      </c>
      <c r="F2602" s="173" t="s">
        <v>398</v>
      </c>
      <c r="G2602" s="173" t="s">
        <v>852</v>
      </c>
      <c r="H2602" s="173" t="s">
        <v>777</v>
      </c>
      <c r="I2602" s="173" t="s">
        <v>853</v>
      </c>
      <c r="J2602" s="173" t="s">
        <v>1268</v>
      </c>
      <c r="K2602" s="173" t="s">
        <v>1268</v>
      </c>
      <c r="L2602" s="174">
        <v>0</v>
      </c>
    </row>
    <row r="2603" spans="2:12" ht="15.6" x14ac:dyDescent="0.3">
      <c r="B2603" s="173">
        <v>325625</v>
      </c>
      <c r="C2603" s="503" t="str">
        <f>_xlfn.XLOOKUP(B2603,PLANEAMIENTO!A:A,PLANEAMIENTO!C:C)</f>
        <v>CILINDRO DE BLADELIFT</v>
      </c>
      <c r="D2603" s="504" t="str">
        <f>_xlfn.XLOOKUP(B2603,PLANEAMIENTO!A:A,PLANEAMIENTO!D:D)</f>
        <v>24M</v>
      </c>
      <c r="E2603" s="173" t="s">
        <v>1290</v>
      </c>
      <c r="F2603" s="173" t="s">
        <v>398</v>
      </c>
      <c r="G2603" s="173" t="s">
        <v>479</v>
      </c>
      <c r="H2603" s="173" t="s">
        <v>777</v>
      </c>
      <c r="I2603" s="173" t="s">
        <v>804</v>
      </c>
      <c r="J2603" s="173" t="s">
        <v>1291</v>
      </c>
      <c r="K2603" s="173" t="s">
        <v>1291</v>
      </c>
      <c r="L2603" s="174">
        <v>0</v>
      </c>
    </row>
    <row r="2604" spans="2:12" ht="28.8" x14ac:dyDescent="0.3">
      <c r="B2604" s="173">
        <v>325625</v>
      </c>
      <c r="C2604" s="503" t="str">
        <f>_xlfn.XLOOKUP(B2604,PLANEAMIENTO!A:A,PLANEAMIENTO!C:C)</f>
        <v>CILINDRO DE BLADELIFT</v>
      </c>
      <c r="D2604" s="504" t="str">
        <f>_xlfn.XLOOKUP(B2604,PLANEAMIENTO!A:A,PLANEAMIENTO!D:D)</f>
        <v>24M</v>
      </c>
      <c r="E2604" s="173" t="s">
        <v>1214</v>
      </c>
      <c r="F2604" s="173" t="s">
        <v>398</v>
      </c>
      <c r="G2604" s="173" t="s">
        <v>491</v>
      </c>
      <c r="H2604" s="173" t="s">
        <v>777</v>
      </c>
      <c r="I2604" s="173" t="s">
        <v>968</v>
      </c>
      <c r="J2604" s="173" t="s">
        <v>1291</v>
      </c>
      <c r="K2604" s="173" t="s">
        <v>1266</v>
      </c>
      <c r="L2604" s="174">
        <v>0</v>
      </c>
    </row>
    <row r="2605" spans="2:12" ht="31.2" x14ac:dyDescent="0.3">
      <c r="B2605" s="173">
        <v>327525</v>
      </c>
      <c r="C2605" s="503" t="str">
        <f>_xlfn.XLOOKUP(B2605,PLANEAMIENTO!A:A,PLANEAMIENTO!C:C)</f>
        <v>CILINDRO DE LEVANTE DE BULLDOZER</v>
      </c>
      <c r="D2605" s="504" t="str">
        <f>_xlfn.XLOOKUP(B2605,PLANEAMIENTO!A:A,PLANEAMIENTO!D:D)</f>
        <v>844K</v>
      </c>
      <c r="E2605" s="173" t="s">
        <v>405</v>
      </c>
      <c r="F2605" s="173" t="s">
        <v>398</v>
      </c>
      <c r="G2605" s="173" t="s">
        <v>473</v>
      </c>
      <c r="H2605" s="173" t="s">
        <v>777</v>
      </c>
      <c r="I2605" s="173" t="s">
        <v>813</v>
      </c>
      <c r="J2605" s="173" t="s">
        <v>1266</v>
      </c>
      <c r="K2605" s="173" t="s">
        <v>1292</v>
      </c>
      <c r="L2605" s="174">
        <v>0</v>
      </c>
    </row>
    <row r="2606" spans="2:12" ht="31.2" x14ac:dyDescent="0.3">
      <c r="B2606" s="173">
        <v>335525</v>
      </c>
      <c r="C2606" s="503" t="str">
        <f>_xlfn.XLOOKUP(B2606,PLANEAMIENTO!A:A,PLANEAMIENTO!C:C)</f>
        <v>CILINDRO DE SUSPENSION POSTERIOR</v>
      </c>
      <c r="D2606" s="504" t="str">
        <f>_xlfn.XLOOKUP(B2606,PLANEAMIENTO!A:A,PLANEAMIENTO!D:D)</f>
        <v>930E-4SE</v>
      </c>
      <c r="E2606" s="173" t="s">
        <v>409</v>
      </c>
      <c r="F2606" s="173" t="s">
        <v>398</v>
      </c>
      <c r="G2606" s="173" t="s">
        <v>407</v>
      </c>
      <c r="H2606" s="173" t="s">
        <v>777</v>
      </c>
      <c r="I2606" s="173" t="s">
        <v>856</v>
      </c>
      <c r="J2606" s="173" t="s">
        <v>1292</v>
      </c>
      <c r="K2606" s="173" t="s">
        <v>1272</v>
      </c>
      <c r="L2606" s="174">
        <v>0</v>
      </c>
    </row>
    <row r="2607" spans="2:12" ht="31.2" x14ac:dyDescent="0.3">
      <c r="B2607" s="173">
        <v>336125</v>
      </c>
      <c r="C2607" s="503" t="str">
        <f>_xlfn.XLOOKUP(B2607,PLANEAMIENTO!A:A,PLANEAMIENTO!C:C)</f>
        <v>CILINDRO DE SUSPENSION POSTERIOR</v>
      </c>
      <c r="D2607" s="504" t="str">
        <f>_xlfn.XLOOKUP(B2607,PLANEAMIENTO!A:A,PLANEAMIENTO!D:D)</f>
        <v>930E-4SE</v>
      </c>
      <c r="E2607" s="173" t="s">
        <v>409</v>
      </c>
      <c r="F2607" s="173" t="s">
        <v>398</v>
      </c>
      <c r="G2607" s="173" t="s">
        <v>407</v>
      </c>
      <c r="H2607" s="173" t="s">
        <v>777</v>
      </c>
      <c r="I2607" s="173" t="s">
        <v>856</v>
      </c>
      <c r="J2607" s="173" t="s">
        <v>1272</v>
      </c>
      <c r="K2607" s="173" t="s">
        <v>1272</v>
      </c>
      <c r="L2607" s="174">
        <v>0</v>
      </c>
    </row>
    <row r="2608" spans="2:12" ht="28.8" x14ac:dyDescent="0.3">
      <c r="B2608" s="173">
        <v>338025</v>
      </c>
      <c r="C2608" s="503" t="str">
        <f>_xlfn.XLOOKUP(B2608,PLANEAMIENTO!A:A,PLANEAMIENTO!C:C)</f>
        <v>CILINDRO DE DIRECCION</v>
      </c>
      <c r="D2608" s="504" t="str">
        <f>_xlfn.XLOOKUP(B2608,PLANEAMIENTO!A:A,PLANEAMIENTO!D:D)</f>
        <v>793D</v>
      </c>
      <c r="E2608" s="173" t="s">
        <v>409</v>
      </c>
      <c r="F2608" s="173" t="s">
        <v>398</v>
      </c>
      <c r="G2608" s="173" t="s">
        <v>468</v>
      </c>
      <c r="H2608" s="173" t="s">
        <v>777</v>
      </c>
      <c r="I2608" s="173" t="s">
        <v>883</v>
      </c>
      <c r="J2608" s="173" t="s">
        <v>1272</v>
      </c>
      <c r="K2608" s="173" t="s">
        <v>1289</v>
      </c>
      <c r="L2608" s="174">
        <v>0</v>
      </c>
    </row>
    <row r="2609" spans="2:12" ht="31.2" x14ac:dyDescent="0.3">
      <c r="B2609" s="173">
        <v>331125</v>
      </c>
      <c r="C2609" s="503" t="str">
        <f>_xlfn.XLOOKUP(B2609,PLANEAMIENTO!A:A,PLANEAMIENTO!C:C)</f>
        <v>CILINDRO DE LEVANTE DE BULLDOZER</v>
      </c>
      <c r="D2609" s="504" t="str">
        <f>_xlfn.XLOOKUP(B2609,PLANEAMIENTO!A:A,PLANEAMIENTO!D:D)</f>
        <v>844K</v>
      </c>
      <c r="E2609" s="173" t="s">
        <v>527</v>
      </c>
      <c r="F2609" s="173" t="s">
        <v>398</v>
      </c>
      <c r="G2609" s="173" t="s">
        <v>435</v>
      </c>
      <c r="H2609" s="173" t="s">
        <v>777</v>
      </c>
      <c r="I2609" s="173" t="s">
        <v>786</v>
      </c>
      <c r="J2609" s="173" t="s">
        <v>1289</v>
      </c>
      <c r="K2609" s="173" t="s">
        <v>1289</v>
      </c>
      <c r="L2609" s="174">
        <v>0</v>
      </c>
    </row>
    <row r="2610" spans="2:12" ht="28.8" x14ac:dyDescent="0.3">
      <c r="B2610" s="173">
        <v>0</v>
      </c>
      <c r="C2610" s="503" t="e">
        <f>_xlfn.XLOOKUP(B2610,PLANEAMIENTO!A:A,PLANEAMIENTO!C:C)</f>
        <v>#N/A</v>
      </c>
      <c r="D2610" s="504" t="e">
        <f>_xlfn.XLOOKUP(B2610,PLANEAMIENTO!A:A,PLANEAMIENTO!D:D)</f>
        <v>#N/A</v>
      </c>
      <c r="E2610" s="173" t="s">
        <v>498</v>
      </c>
      <c r="F2610" s="172"/>
      <c r="G2610" s="173" t="s">
        <v>894</v>
      </c>
      <c r="H2610" s="173" t="s">
        <v>777</v>
      </c>
      <c r="I2610" s="173" t="s">
        <v>807</v>
      </c>
      <c r="J2610" s="173" t="s">
        <v>415</v>
      </c>
      <c r="K2610" s="173" t="s">
        <v>418</v>
      </c>
      <c r="L2610" s="174">
        <v>0</v>
      </c>
    </row>
    <row r="2611" spans="2:12" ht="28.8" x14ac:dyDescent="0.3">
      <c r="B2611" s="170">
        <v>0</v>
      </c>
      <c r="C2611" s="615" t="s">
        <v>12</v>
      </c>
      <c r="D2611" s="615" t="s">
        <v>13</v>
      </c>
      <c r="E2611" s="170" t="s">
        <v>412</v>
      </c>
      <c r="F2611" s="170" t="s">
        <v>413</v>
      </c>
      <c r="G2611" s="170" t="s">
        <v>1293</v>
      </c>
      <c r="H2611" s="170" t="s">
        <v>777</v>
      </c>
      <c r="I2611" s="170" t="s">
        <v>777</v>
      </c>
      <c r="J2611" s="170" t="s">
        <v>629</v>
      </c>
      <c r="K2611" s="170" t="s">
        <v>1289</v>
      </c>
      <c r="L2611" s="171">
        <v>0.48</v>
      </c>
    </row>
    <row r="2612" spans="2:12" ht="15.6" x14ac:dyDescent="0.3">
      <c r="B2612" s="173">
        <v>335325</v>
      </c>
      <c r="C2612" s="503" t="str">
        <f>_xlfn.XLOOKUP(B2612,PLANEAMIENTO!A:A,PLANEAMIENTO!C:C)</f>
        <v>CILINDRO DE TOWHAUL</v>
      </c>
      <c r="D2612" s="504" t="str">
        <f>_xlfn.XLOOKUP(B2612,PLANEAMIENTO!A:A,PLANEAMIENTO!D:D)</f>
        <v>930E-4SE</v>
      </c>
      <c r="E2612" s="173" t="s">
        <v>755</v>
      </c>
      <c r="F2612" s="173" t="s">
        <v>750</v>
      </c>
      <c r="G2612" s="173" t="s">
        <v>435</v>
      </c>
      <c r="H2612" s="173" t="s">
        <v>777</v>
      </c>
      <c r="I2612" s="173" t="s">
        <v>786</v>
      </c>
      <c r="J2612" s="173" t="s">
        <v>1264</v>
      </c>
      <c r="K2612" s="173" t="s">
        <v>1268</v>
      </c>
      <c r="L2612" s="174">
        <v>0.25</v>
      </c>
    </row>
    <row r="2613" spans="2:12" ht="31.2" x14ac:dyDescent="0.3">
      <c r="B2613" s="173">
        <v>310024</v>
      </c>
      <c r="C2613" s="503" t="str">
        <f>_xlfn.XLOOKUP(B2613,PLANEAMIENTO!A:A,PLANEAMIENTO!C:C)</f>
        <v>CILINDRO DE LEVANTE DE BULLDOZER</v>
      </c>
      <c r="D2613" s="504" t="str">
        <f>_xlfn.XLOOKUP(B2613,PLANEAMIENTO!A:A,PLANEAMIENTO!D:D)</f>
        <v>D11T</v>
      </c>
      <c r="E2613" s="173" t="s">
        <v>1294</v>
      </c>
      <c r="F2613" s="173" t="s">
        <v>750</v>
      </c>
      <c r="G2613" s="173" t="s">
        <v>1295</v>
      </c>
      <c r="H2613" s="173" t="s">
        <v>777</v>
      </c>
      <c r="I2613" s="173" t="s">
        <v>1296</v>
      </c>
      <c r="J2613" s="173" t="s">
        <v>1264</v>
      </c>
      <c r="K2613" s="173" t="s">
        <v>1264</v>
      </c>
      <c r="L2613" s="174">
        <v>0</v>
      </c>
    </row>
    <row r="2614" spans="2:12" ht="31.2" x14ac:dyDescent="0.3">
      <c r="B2614" s="173">
        <v>310024</v>
      </c>
      <c r="C2614" s="503" t="str">
        <f>_xlfn.XLOOKUP(B2614,PLANEAMIENTO!A:A,PLANEAMIENTO!C:C)</f>
        <v>CILINDRO DE LEVANTE DE BULLDOZER</v>
      </c>
      <c r="D2614" s="504" t="str">
        <f>_xlfn.XLOOKUP(B2614,PLANEAMIENTO!A:A,PLANEAMIENTO!D:D)</f>
        <v>D11T</v>
      </c>
      <c r="E2614" s="173" t="s">
        <v>1297</v>
      </c>
      <c r="F2614" s="173" t="s">
        <v>750</v>
      </c>
      <c r="G2614" s="173" t="s">
        <v>493</v>
      </c>
      <c r="H2614" s="173" t="s">
        <v>777</v>
      </c>
      <c r="I2614" s="173" t="s">
        <v>812</v>
      </c>
      <c r="J2614" s="173" t="s">
        <v>1264</v>
      </c>
      <c r="K2614" s="173" t="s">
        <v>1264</v>
      </c>
      <c r="L2614" s="174">
        <v>0</v>
      </c>
    </row>
    <row r="2615" spans="2:12" ht="31.2" x14ac:dyDescent="0.3">
      <c r="B2615" s="173">
        <v>335425</v>
      </c>
      <c r="C2615" s="503" t="str">
        <f>_xlfn.XLOOKUP(B2615,PLANEAMIENTO!A:A,PLANEAMIENTO!C:C)</f>
        <v>CILINDRO DE INCLINACION DE BULLDOZER</v>
      </c>
      <c r="D2615" s="504" t="str">
        <f>_xlfn.XLOOKUP(B2615,PLANEAMIENTO!A:A,PLANEAMIENTO!D:D)</f>
        <v>D11T</v>
      </c>
      <c r="E2615" s="173" t="s">
        <v>484</v>
      </c>
      <c r="F2615" s="173" t="s">
        <v>750</v>
      </c>
      <c r="G2615" s="173" t="s">
        <v>471</v>
      </c>
      <c r="H2615" s="173" t="s">
        <v>777</v>
      </c>
      <c r="I2615" s="173" t="s">
        <v>831</v>
      </c>
      <c r="J2615" s="173" t="s">
        <v>1268</v>
      </c>
      <c r="K2615" s="173" t="s">
        <v>1268</v>
      </c>
      <c r="L2615" s="174">
        <v>0</v>
      </c>
    </row>
    <row r="2616" spans="2:12" ht="31.2" x14ac:dyDescent="0.3">
      <c r="B2616" s="173">
        <v>336325</v>
      </c>
      <c r="C2616" s="503" t="str">
        <f>_xlfn.XLOOKUP(B2616,PLANEAMIENTO!A:A,PLANEAMIENTO!C:C)</f>
        <v>CILINDRO DE INCLINACION DE BULLDOZER</v>
      </c>
      <c r="D2616" s="504" t="str">
        <f>_xlfn.XLOOKUP(B2616,PLANEAMIENTO!A:A,PLANEAMIENTO!D:D)</f>
        <v>D11T</v>
      </c>
      <c r="E2616" s="173" t="s">
        <v>484</v>
      </c>
      <c r="F2616" s="173" t="s">
        <v>750</v>
      </c>
      <c r="G2616" s="173" t="s">
        <v>471</v>
      </c>
      <c r="H2616" s="173" t="s">
        <v>777</v>
      </c>
      <c r="I2616" s="173" t="s">
        <v>831</v>
      </c>
      <c r="J2616" s="173" t="s">
        <v>1268</v>
      </c>
      <c r="K2616" s="173" t="s">
        <v>1291</v>
      </c>
      <c r="L2616" s="174">
        <v>0</v>
      </c>
    </row>
    <row r="2617" spans="2:12" ht="15.6" x14ac:dyDescent="0.3">
      <c r="B2617" s="173">
        <v>337125</v>
      </c>
      <c r="C2617" s="503" t="str">
        <f>_xlfn.XLOOKUP(B2617,PLANEAMIENTO!A:A,PLANEAMIENTO!C:C)</f>
        <v>CILINDRO DE DIRECCION HYD</v>
      </c>
      <c r="D2617" s="504" t="str">
        <f>_xlfn.XLOOKUP(B2617,PLANEAMIENTO!A:A,PLANEAMIENTO!D:D)</f>
        <v>992K</v>
      </c>
      <c r="E2617" s="173" t="s">
        <v>484</v>
      </c>
      <c r="F2617" s="173" t="s">
        <v>750</v>
      </c>
      <c r="G2617" s="173" t="s">
        <v>471</v>
      </c>
      <c r="H2617" s="173" t="s">
        <v>777</v>
      </c>
      <c r="I2617" s="173" t="s">
        <v>831</v>
      </c>
      <c r="J2617" s="173" t="s">
        <v>1291</v>
      </c>
      <c r="K2617" s="173" t="s">
        <v>1266</v>
      </c>
      <c r="L2617" s="174">
        <v>0</v>
      </c>
    </row>
    <row r="2618" spans="2:12" ht="15.6" x14ac:dyDescent="0.3">
      <c r="B2618" s="173">
        <v>337825</v>
      </c>
      <c r="C2618" s="503" t="str">
        <f>_xlfn.XLOOKUP(B2618,PLANEAMIENTO!A:A,PLANEAMIENTO!C:C)</f>
        <v>CILINDRO DE STICK</v>
      </c>
      <c r="D2618" s="504">
        <f>_xlfn.XLOOKUP(B2618,PLANEAMIENTO!A:A,PLANEAMIENTO!D:D)</f>
        <v>349</v>
      </c>
      <c r="E2618" s="173" t="s">
        <v>484</v>
      </c>
      <c r="F2618" s="173" t="s">
        <v>750</v>
      </c>
      <c r="G2618" s="173" t="s">
        <v>421</v>
      </c>
      <c r="H2618" s="173" t="s">
        <v>777</v>
      </c>
      <c r="I2618" s="173" t="s">
        <v>807</v>
      </c>
      <c r="J2618" s="173" t="s">
        <v>1266</v>
      </c>
      <c r="K2618" s="173" t="s">
        <v>1292</v>
      </c>
      <c r="L2618" s="174">
        <v>0</v>
      </c>
    </row>
    <row r="2619" spans="2:12" ht="31.2" x14ac:dyDescent="0.3">
      <c r="B2619" s="173">
        <v>338625</v>
      </c>
      <c r="C2619" s="503" t="str">
        <f>_xlfn.XLOOKUP(B2619,PLANEAMIENTO!A:A,PLANEAMIENTO!C:C)</f>
        <v>CILINDRO DE INCLINACION DE BULLDOZER</v>
      </c>
      <c r="D2619" s="504" t="str">
        <f>_xlfn.XLOOKUP(B2619,PLANEAMIENTO!A:A,PLANEAMIENTO!D:D)</f>
        <v>D11T</v>
      </c>
      <c r="E2619" s="173" t="s">
        <v>1298</v>
      </c>
      <c r="F2619" s="173" t="s">
        <v>750</v>
      </c>
      <c r="G2619" s="173" t="s">
        <v>522</v>
      </c>
      <c r="H2619" s="173" t="s">
        <v>777</v>
      </c>
      <c r="I2619" s="173" t="s">
        <v>818</v>
      </c>
      <c r="J2619" s="173" t="s">
        <v>1292</v>
      </c>
      <c r="K2619" s="173" t="s">
        <v>1292</v>
      </c>
      <c r="L2619" s="174">
        <v>0</v>
      </c>
    </row>
    <row r="2620" spans="2:12" ht="31.2" x14ac:dyDescent="0.3">
      <c r="B2620" s="173">
        <v>338825</v>
      </c>
      <c r="C2620" s="503" t="str">
        <f>_xlfn.XLOOKUP(B2620,PLANEAMIENTO!A:A,PLANEAMIENTO!C:C)</f>
        <v>CILINDRO DE INCLINACION DE BULLDOZER</v>
      </c>
      <c r="D2620" s="504" t="str">
        <f>_xlfn.XLOOKUP(B2620,PLANEAMIENTO!A:A,PLANEAMIENTO!D:D)</f>
        <v>D475</v>
      </c>
      <c r="E2620" s="173" t="s">
        <v>1298</v>
      </c>
      <c r="F2620" s="173" t="s">
        <v>750</v>
      </c>
      <c r="G2620" s="173" t="s">
        <v>522</v>
      </c>
      <c r="H2620" s="173" t="s">
        <v>777</v>
      </c>
      <c r="I2620" s="173" t="s">
        <v>818</v>
      </c>
      <c r="J2620" s="173" t="s">
        <v>1292</v>
      </c>
      <c r="K2620" s="173" t="s">
        <v>1292</v>
      </c>
      <c r="L2620" s="174">
        <v>0</v>
      </c>
    </row>
    <row r="2621" spans="2:12" ht="31.2" x14ac:dyDescent="0.3">
      <c r="B2621" s="173">
        <v>334725</v>
      </c>
      <c r="C2621" s="503" t="str">
        <f>_xlfn.XLOOKUP(B2621,PLANEAMIENTO!A:A,PLANEAMIENTO!C:C)</f>
        <v>CILINDRO DE LEVANTE DE BULLDOZER</v>
      </c>
      <c r="D2621" s="504" t="str">
        <f>_xlfn.XLOOKUP(B2621,PLANEAMIENTO!A:A,PLANEAMIENTO!D:D)</f>
        <v>D11T</v>
      </c>
      <c r="E2621" s="173" t="s">
        <v>937</v>
      </c>
      <c r="F2621" s="173" t="s">
        <v>750</v>
      </c>
      <c r="G2621" s="173" t="s">
        <v>493</v>
      </c>
      <c r="H2621" s="173" t="s">
        <v>777</v>
      </c>
      <c r="I2621" s="173" t="s">
        <v>812</v>
      </c>
      <c r="J2621" s="173" t="s">
        <v>1292</v>
      </c>
      <c r="K2621" s="173" t="s">
        <v>1272</v>
      </c>
      <c r="L2621" s="174">
        <v>0</v>
      </c>
    </row>
    <row r="2622" spans="2:12" ht="31.2" x14ac:dyDescent="0.3">
      <c r="B2622" s="173">
        <v>338625</v>
      </c>
      <c r="C2622" s="503" t="str">
        <f>_xlfn.XLOOKUP(B2622,PLANEAMIENTO!A:A,PLANEAMIENTO!C:C)</f>
        <v>CILINDRO DE INCLINACION DE BULLDOZER</v>
      </c>
      <c r="D2622" s="504" t="str">
        <f>_xlfn.XLOOKUP(B2622,PLANEAMIENTO!A:A,PLANEAMIENTO!D:D)</f>
        <v>D11T</v>
      </c>
      <c r="E2622" s="173" t="s">
        <v>484</v>
      </c>
      <c r="F2622" s="173" t="s">
        <v>750</v>
      </c>
      <c r="G2622" s="173" t="s">
        <v>471</v>
      </c>
      <c r="H2622" s="173" t="s">
        <v>777</v>
      </c>
      <c r="I2622" s="173" t="s">
        <v>831</v>
      </c>
      <c r="J2622" s="173" t="s">
        <v>1272</v>
      </c>
      <c r="K2622" s="173" t="s">
        <v>1272</v>
      </c>
      <c r="L2622" s="174">
        <v>0</v>
      </c>
    </row>
    <row r="2623" spans="2:12" ht="31.2" x14ac:dyDescent="0.3">
      <c r="B2623" s="173">
        <v>338825</v>
      </c>
      <c r="C2623" s="503" t="str">
        <f>_xlfn.XLOOKUP(B2623,PLANEAMIENTO!A:A,PLANEAMIENTO!C:C)</f>
        <v>CILINDRO DE INCLINACION DE BULLDOZER</v>
      </c>
      <c r="D2623" s="504" t="str">
        <f>_xlfn.XLOOKUP(B2623,PLANEAMIENTO!A:A,PLANEAMIENTO!D:D)</f>
        <v>D475</v>
      </c>
      <c r="E2623" s="173" t="s">
        <v>484</v>
      </c>
      <c r="F2623" s="173" t="s">
        <v>750</v>
      </c>
      <c r="G2623" s="173" t="s">
        <v>471</v>
      </c>
      <c r="H2623" s="173" t="s">
        <v>777</v>
      </c>
      <c r="I2623" s="173" t="s">
        <v>831</v>
      </c>
      <c r="J2623" s="173" t="s">
        <v>1272</v>
      </c>
      <c r="K2623" s="173" t="s">
        <v>1289</v>
      </c>
      <c r="L2623" s="174">
        <v>0</v>
      </c>
    </row>
    <row r="2624" spans="2:12" ht="28.8" x14ac:dyDescent="0.3">
      <c r="B2624" s="170">
        <v>0</v>
      </c>
      <c r="C2624" s="615" t="s">
        <v>12</v>
      </c>
      <c r="D2624" s="615" t="s">
        <v>13</v>
      </c>
      <c r="E2624" s="170" t="s">
        <v>422</v>
      </c>
      <c r="F2624" s="170" t="s">
        <v>423</v>
      </c>
      <c r="G2624" s="170" t="s">
        <v>1299</v>
      </c>
      <c r="H2624" s="170" t="s">
        <v>777</v>
      </c>
      <c r="I2624" s="170" t="s">
        <v>777</v>
      </c>
      <c r="J2624" s="170" t="s">
        <v>415</v>
      </c>
      <c r="K2624" s="170" t="s">
        <v>1272</v>
      </c>
      <c r="L2624" s="171">
        <v>0.5</v>
      </c>
    </row>
    <row r="2625" spans="2:12" ht="31.2" x14ac:dyDescent="0.3">
      <c r="B2625" s="621">
        <v>325525</v>
      </c>
      <c r="C2625" s="503" t="str">
        <f>_xlfn.XLOOKUP(B2625,PLANEAMIENTO!A:A,PLANEAMIENTO!C:C)</f>
        <v>CILINDRO DE LEVANTE DE BULLDOZER</v>
      </c>
      <c r="D2625" s="504" t="str">
        <f>_xlfn.XLOOKUP(B2625,PLANEAMIENTO!A:A,PLANEAMIENTO!D:D)</f>
        <v>844H</v>
      </c>
      <c r="E2625" s="622" t="s">
        <v>1095</v>
      </c>
      <c r="F2625" s="621" t="s">
        <v>423</v>
      </c>
      <c r="G2625" s="621" t="s">
        <v>495</v>
      </c>
      <c r="H2625" s="621" t="s">
        <v>471</v>
      </c>
      <c r="I2625" s="621" t="s">
        <v>1300</v>
      </c>
      <c r="J2625" s="621" t="s">
        <v>1270</v>
      </c>
      <c r="K2625" s="621" t="s">
        <v>1263</v>
      </c>
      <c r="L2625" s="623">
        <v>0</v>
      </c>
    </row>
    <row r="2626" spans="2:12" ht="31.2" x14ac:dyDescent="0.3">
      <c r="B2626" s="173">
        <v>325525</v>
      </c>
      <c r="C2626" s="503" t="str">
        <f>_xlfn.XLOOKUP(B2626,PLANEAMIENTO!A:A,PLANEAMIENTO!C:C)</f>
        <v>CILINDRO DE LEVANTE DE BULLDOZER</v>
      </c>
      <c r="D2626" s="504" t="str">
        <f>_xlfn.XLOOKUP(B2626,PLANEAMIENTO!A:A,PLANEAMIENTO!D:D)</f>
        <v>844H</v>
      </c>
      <c r="E2626" s="173" t="s">
        <v>1095</v>
      </c>
      <c r="F2626" s="173" t="s">
        <v>423</v>
      </c>
      <c r="G2626" s="173" t="s">
        <v>920</v>
      </c>
      <c r="H2626" s="173" t="s">
        <v>777</v>
      </c>
      <c r="I2626" s="173" t="s">
        <v>921</v>
      </c>
      <c r="J2626" s="173" t="s">
        <v>1263</v>
      </c>
      <c r="K2626" s="173" t="s">
        <v>1264</v>
      </c>
      <c r="L2626" s="174">
        <v>0.51</v>
      </c>
    </row>
    <row r="2627" spans="2:12" ht="28.8" x14ac:dyDescent="0.3">
      <c r="B2627" s="173">
        <v>30012</v>
      </c>
      <c r="C2627" s="503" t="e">
        <f>_xlfn.XLOOKUP(B2627,PLANEAMIENTO!A:A,PLANEAMIENTO!C:C)</f>
        <v>#N/A</v>
      </c>
      <c r="D2627" s="504" t="e">
        <f>_xlfn.XLOOKUP(B2627,PLANEAMIENTO!A:A,PLANEAMIENTO!D:D)</f>
        <v>#N/A</v>
      </c>
      <c r="E2627" s="173" t="s">
        <v>1301</v>
      </c>
      <c r="F2627" s="173" t="s">
        <v>423</v>
      </c>
      <c r="G2627" s="173" t="s">
        <v>426</v>
      </c>
      <c r="H2627" s="173" t="s">
        <v>777</v>
      </c>
      <c r="I2627" s="173" t="s">
        <v>796</v>
      </c>
      <c r="J2627" s="173" t="s">
        <v>1264</v>
      </c>
      <c r="K2627" s="173" t="s">
        <v>1264</v>
      </c>
      <c r="L2627" s="174">
        <v>0</v>
      </c>
    </row>
    <row r="2628" spans="2:12" ht="15.6" x14ac:dyDescent="0.3">
      <c r="B2628" s="173">
        <v>335925</v>
      </c>
      <c r="C2628" s="503" t="str">
        <f>_xlfn.XLOOKUP(B2628,PLANEAMIENTO!A:A,PLANEAMIENTO!C:C)</f>
        <v>CILINDRO DE TOWHAUL</v>
      </c>
      <c r="D2628" s="504" t="str">
        <f>_xlfn.XLOOKUP(B2628,PLANEAMIENTO!A:A,PLANEAMIENTO!D:D)</f>
        <v>930E-4SE</v>
      </c>
      <c r="E2628" s="173" t="s">
        <v>755</v>
      </c>
      <c r="F2628" s="173" t="s">
        <v>423</v>
      </c>
      <c r="G2628" s="173" t="s">
        <v>471</v>
      </c>
      <c r="H2628" s="173" t="s">
        <v>777</v>
      </c>
      <c r="I2628" s="173" t="s">
        <v>831</v>
      </c>
      <c r="J2628" s="173" t="s">
        <v>1264</v>
      </c>
      <c r="K2628" s="173" t="s">
        <v>1268</v>
      </c>
      <c r="L2628" s="174">
        <v>0</v>
      </c>
    </row>
    <row r="2629" spans="2:12" ht="28.8" x14ac:dyDescent="0.3">
      <c r="B2629" s="173">
        <v>336825</v>
      </c>
      <c r="C2629" s="503" t="str">
        <f>_xlfn.XLOOKUP(B2629,PLANEAMIENTO!A:A,PLANEAMIENTO!C:C)</f>
        <v>CILINDRO DE DIRECCION</v>
      </c>
      <c r="D2629" s="504">
        <f>_xlfn.XLOOKUP(B2629,PLANEAMIENTO!A:A,PLANEAMIENTO!D:D)</f>
        <v>24</v>
      </c>
      <c r="E2629" s="173" t="s">
        <v>1302</v>
      </c>
      <c r="F2629" s="173" t="s">
        <v>423</v>
      </c>
      <c r="G2629" s="173" t="s">
        <v>522</v>
      </c>
      <c r="H2629" s="173" t="s">
        <v>777</v>
      </c>
      <c r="I2629" s="173" t="s">
        <v>818</v>
      </c>
      <c r="J2629" s="173" t="s">
        <v>1268</v>
      </c>
      <c r="K2629" s="173" t="s">
        <v>1268</v>
      </c>
      <c r="L2629" s="174">
        <v>0</v>
      </c>
    </row>
    <row r="2630" spans="2:12" ht="15.6" x14ac:dyDescent="0.3">
      <c r="B2630" s="173">
        <v>336825</v>
      </c>
      <c r="C2630" s="503" t="str">
        <f>_xlfn.XLOOKUP(B2630,PLANEAMIENTO!A:A,PLANEAMIENTO!C:C)</f>
        <v>CILINDRO DE DIRECCION</v>
      </c>
      <c r="D2630" s="504">
        <f>_xlfn.XLOOKUP(B2630,PLANEAMIENTO!A:A,PLANEAMIENTO!D:D)</f>
        <v>24</v>
      </c>
      <c r="E2630" s="173" t="s">
        <v>1298</v>
      </c>
      <c r="F2630" s="173" t="s">
        <v>423</v>
      </c>
      <c r="G2630" s="173" t="s">
        <v>406</v>
      </c>
      <c r="H2630" s="173" t="s">
        <v>777</v>
      </c>
      <c r="I2630" s="173" t="s">
        <v>827</v>
      </c>
      <c r="J2630" s="173" t="s">
        <v>1268</v>
      </c>
      <c r="K2630" s="173" t="s">
        <v>1291</v>
      </c>
      <c r="L2630" s="174">
        <v>0</v>
      </c>
    </row>
    <row r="2631" spans="2:12" ht="28.8" x14ac:dyDescent="0.3">
      <c r="B2631" s="173">
        <v>338425</v>
      </c>
      <c r="C2631" s="503" t="str">
        <f>_xlfn.XLOOKUP(B2631,PLANEAMIENTO!A:A,PLANEAMIENTO!C:C)</f>
        <v>CILINDRO DE DIRECCION</v>
      </c>
      <c r="D2631" s="504" t="str">
        <f>_xlfn.XLOOKUP(B2631,PLANEAMIENTO!A:A,PLANEAMIENTO!D:D)</f>
        <v>930E-4SE</v>
      </c>
      <c r="E2631" s="173" t="s">
        <v>1298</v>
      </c>
      <c r="F2631" s="173" t="s">
        <v>423</v>
      </c>
      <c r="G2631" s="173" t="s">
        <v>522</v>
      </c>
      <c r="H2631" s="173" t="s">
        <v>777</v>
      </c>
      <c r="I2631" s="173" t="s">
        <v>818</v>
      </c>
      <c r="J2631" s="173" t="s">
        <v>1291</v>
      </c>
      <c r="K2631" s="173" t="s">
        <v>1291</v>
      </c>
      <c r="L2631" s="174">
        <v>0</v>
      </c>
    </row>
    <row r="2632" spans="2:12" ht="15.6" x14ac:dyDescent="0.3">
      <c r="B2632" s="173">
        <v>338425</v>
      </c>
      <c r="C2632" s="503" t="str">
        <f>_xlfn.XLOOKUP(B2632,PLANEAMIENTO!A:A,PLANEAMIENTO!C:C)</f>
        <v>CILINDRO DE DIRECCION</v>
      </c>
      <c r="D2632" s="504" t="str">
        <f>_xlfn.XLOOKUP(B2632,PLANEAMIENTO!A:A,PLANEAMIENTO!D:D)</f>
        <v>930E-4SE</v>
      </c>
      <c r="E2632" s="173" t="s">
        <v>484</v>
      </c>
      <c r="F2632" s="173" t="s">
        <v>423</v>
      </c>
      <c r="G2632" s="173" t="s">
        <v>471</v>
      </c>
      <c r="H2632" s="173" t="s">
        <v>777</v>
      </c>
      <c r="I2632" s="173" t="s">
        <v>831</v>
      </c>
      <c r="J2632" s="173" t="s">
        <v>1291</v>
      </c>
      <c r="K2632" s="173" t="s">
        <v>1266</v>
      </c>
      <c r="L2632" s="174">
        <v>0</v>
      </c>
    </row>
    <row r="2633" spans="2:12" ht="28.8" x14ac:dyDescent="0.3">
      <c r="B2633" s="173">
        <v>336825</v>
      </c>
      <c r="C2633" s="503" t="str">
        <f>_xlfn.XLOOKUP(B2633,PLANEAMIENTO!A:A,PLANEAMIENTO!C:C)</f>
        <v>CILINDRO DE DIRECCION</v>
      </c>
      <c r="D2633" s="504">
        <f>_xlfn.XLOOKUP(B2633,PLANEAMIENTO!A:A,PLANEAMIENTO!D:D)</f>
        <v>24</v>
      </c>
      <c r="E2633" s="173" t="s">
        <v>631</v>
      </c>
      <c r="F2633" s="173" t="s">
        <v>423</v>
      </c>
      <c r="G2633" s="173" t="s">
        <v>522</v>
      </c>
      <c r="H2633" s="173" t="s">
        <v>777</v>
      </c>
      <c r="I2633" s="173" t="s">
        <v>818</v>
      </c>
      <c r="J2633" s="173" t="s">
        <v>1266</v>
      </c>
      <c r="K2633" s="173" t="s">
        <v>1266</v>
      </c>
      <c r="L2633" s="174">
        <v>0</v>
      </c>
    </row>
    <row r="2634" spans="2:12" ht="15.6" x14ac:dyDescent="0.3">
      <c r="B2634" s="173">
        <v>336825</v>
      </c>
      <c r="C2634" s="503" t="str">
        <f>_xlfn.XLOOKUP(B2634,PLANEAMIENTO!A:A,PLANEAMIENTO!C:C)</f>
        <v>CILINDRO DE DIRECCION</v>
      </c>
      <c r="D2634" s="504">
        <f>_xlfn.XLOOKUP(B2634,PLANEAMIENTO!A:A,PLANEAMIENTO!D:D)</f>
        <v>24</v>
      </c>
      <c r="E2634" s="173" t="s">
        <v>484</v>
      </c>
      <c r="F2634" s="173" t="s">
        <v>423</v>
      </c>
      <c r="G2634" s="173" t="s">
        <v>421</v>
      </c>
      <c r="H2634" s="173" t="s">
        <v>777</v>
      </c>
      <c r="I2634" s="173" t="s">
        <v>807</v>
      </c>
      <c r="J2634" s="173" t="s">
        <v>1266</v>
      </c>
      <c r="K2634" s="173" t="s">
        <v>1292</v>
      </c>
      <c r="L2634" s="174">
        <v>0</v>
      </c>
    </row>
    <row r="2635" spans="2:12" ht="31.2" x14ac:dyDescent="0.3">
      <c r="B2635" s="173">
        <v>331725</v>
      </c>
      <c r="C2635" s="503" t="str">
        <f>_xlfn.XLOOKUP(B2635,PLANEAMIENTO!A:A,PLANEAMIENTO!C:C)</f>
        <v>CILINDRO DE LEVANTE DE RIPPER</v>
      </c>
      <c r="D2635" s="504" t="str">
        <f>_xlfn.XLOOKUP(B2635,PLANEAMIENTO!A:A,PLANEAMIENTO!D:D)</f>
        <v>D11T</v>
      </c>
      <c r="E2635" s="173" t="s">
        <v>709</v>
      </c>
      <c r="F2635" s="173" t="s">
        <v>423</v>
      </c>
      <c r="G2635" s="173" t="s">
        <v>406</v>
      </c>
      <c r="H2635" s="173" t="s">
        <v>777</v>
      </c>
      <c r="I2635" s="173" t="s">
        <v>827</v>
      </c>
      <c r="J2635" s="173" t="s">
        <v>415</v>
      </c>
      <c r="K2635" s="173" t="s">
        <v>415</v>
      </c>
      <c r="L2635" s="174">
        <v>0</v>
      </c>
    </row>
    <row r="2636" spans="2:12" ht="31.2" x14ac:dyDescent="0.3">
      <c r="B2636" s="173">
        <v>331825</v>
      </c>
      <c r="C2636" s="503" t="str">
        <f>_xlfn.XLOOKUP(B2636,PLANEAMIENTO!A:A,PLANEAMIENTO!C:C)</f>
        <v>CILINDRO DE INCLINACION DE RIPPER</v>
      </c>
      <c r="D2636" s="504" t="str">
        <f>_xlfn.XLOOKUP(B2636,PLANEAMIENTO!A:A,PLANEAMIENTO!D:D)</f>
        <v>D11T</v>
      </c>
      <c r="E2636" s="173" t="s">
        <v>709</v>
      </c>
      <c r="F2636" s="173" t="s">
        <v>423</v>
      </c>
      <c r="G2636" s="173" t="s">
        <v>471</v>
      </c>
      <c r="H2636" s="173" t="s">
        <v>777</v>
      </c>
      <c r="I2636" s="173" t="s">
        <v>831</v>
      </c>
      <c r="J2636" s="173" t="s">
        <v>415</v>
      </c>
      <c r="K2636" s="173" t="s">
        <v>415</v>
      </c>
      <c r="L2636" s="174">
        <v>0</v>
      </c>
    </row>
    <row r="2637" spans="2:12" ht="31.2" x14ac:dyDescent="0.3">
      <c r="B2637" s="173">
        <v>327525</v>
      </c>
      <c r="C2637" s="503" t="str">
        <f>_xlfn.XLOOKUP(B2637,PLANEAMIENTO!A:A,PLANEAMIENTO!C:C)</f>
        <v>CILINDRO DE LEVANTE DE BULLDOZER</v>
      </c>
      <c r="D2637" s="504" t="str">
        <f>_xlfn.XLOOKUP(B2637,PLANEAMIENTO!A:A,PLANEAMIENTO!D:D)</f>
        <v>844K</v>
      </c>
      <c r="E2637" s="173" t="s">
        <v>1095</v>
      </c>
      <c r="F2637" s="173" t="s">
        <v>423</v>
      </c>
      <c r="G2637" s="173" t="s">
        <v>473</v>
      </c>
      <c r="H2637" s="173" t="s">
        <v>777</v>
      </c>
      <c r="I2637" s="173" t="s">
        <v>813</v>
      </c>
      <c r="J2637" s="173" t="s">
        <v>1292</v>
      </c>
      <c r="K2637" s="173" t="s">
        <v>1272</v>
      </c>
      <c r="L2637" s="174">
        <v>0</v>
      </c>
    </row>
    <row r="2638" spans="2:12" ht="15.6" x14ac:dyDescent="0.3">
      <c r="B2638" s="621">
        <v>335925</v>
      </c>
      <c r="C2638" s="503" t="str">
        <f>_xlfn.XLOOKUP(B2638,PLANEAMIENTO!A:A,PLANEAMIENTO!C:C)</f>
        <v>CILINDRO DE TOWHAUL</v>
      </c>
      <c r="D2638" s="504" t="str">
        <f>_xlfn.XLOOKUP(B2638,PLANEAMIENTO!A:A,PLANEAMIENTO!D:D)</f>
        <v>930E-4SE</v>
      </c>
      <c r="E2638" s="621" t="s">
        <v>855</v>
      </c>
      <c r="F2638" s="621" t="s">
        <v>423</v>
      </c>
      <c r="G2638" s="621" t="s">
        <v>852</v>
      </c>
      <c r="H2638" s="621" t="s">
        <v>777</v>
      </c>
      <c r="I2638" s="621" t="s">
        <v>853</v>
      </c>
      <c r="J2638" s="621" t="s">
        <v>415</v>
      </c>
      <c r="K2638" s="621" t="s">
        <v>418</v>
      </c>
      <c r="L2638" s="623">
        <v>0</v>
      </c>
    </row>
    <row r="2639" spans="2:12" ht="28.8" x14ac:dyDescent="0.3">
      <c r="B2639" s="170">
        <v>0</v>
      </c>
      <c r="C2639" s="615" t="s">
        <v>12</v>
      </c>
      <c r="D2639" s="615" t="s">
        <v>13</v>
      </c>
      <c r="E2639" s="170" t="s">
        <v>485</v>
      </c>
      <c r="F2639" s="170" t="s">
        <v>486</v>
      </c>
      <c r="G2639" s="170" t="s">
        <v>1303</v>
      </c>
      <c r="H2639" s="170" t="s">
        <v>777</v>
      </c>
      <c r="I2639" s="170" t="s">
        <v>777</v>
      </c>
      <c r="J2639" s="170" t="s">
        <v>629</v>
      </c>
      <c r="K2639" s="170" t="s">
        <v>1289</v>
      </c>
      <c r="L2639" s="171">
        <v>0.31</v>
      </c>
    </row>
    <row r="2640" spans="2:12" ht="31.2" x14ac:dyDescent="0.3">
      <c r="B2640" s="173">
        <v>339525</v>
      </c>
      <c r="C2640" s="503" t="str">
        <f>_xlfn.XLOOKUP(B2640,PLANEAMIENTO!A:A,PLANEAMIENTO!C:C)</f>
        <v>CILINDRO DE SUSPENSION POSTERIOR</v>
      </c>
      <c r="D2640" s="504" t="str">
        <f>_xlfn.XLOOKUP(B2640,PLANEAMIENTO!A:A,PLANEAMIENTO!D:D)</f>
        <v>930E-4SE</v>
      </c>
      <c r="E2640" s="624" t="s">
        <v>488</v>
      </c>
      <c r="F2640" s="173" t="s">
        <v>486</v>
      </c>
      <c r="G2640" s="173" t="s">
        <v>471</v>
      </c>
      <c r="H2640" s="173" t="s">
        <v>777</v>
      </c>
      <c r="I2640" s="173" t="s">
        <v>831</v>
      </c>
      <c r="J2640" s="173" t="s">
        <v>1264</v>
      </c>
      <c r="K2640" s="173" t="s">
        <v>1264</v>
      </c>
      <c r="L2640" s="174">
        <v>0</v>
      </c>
    </row>
    <row r="2641" spans="2:12" ht="31.2" x14ac:dyDescent="0.3">
      <c r="B2641" s="173">
        <v>331425</v>
      </c>
      <c r="C2641" s="503" t="str">
        <f>_xlfn.XLOOKUP(B2641,PLANEAMIENTO!A:A,PLANEAMIENTO!C:C)</f>
        <v>FRENO DE SERVICIO Y PARQUEO</v>
      </c>
      <c r="D2641" s="504">
        <f>_xlfn.XLOOKUP(B2641,PLANEAMIENTO!A:A,PLANEAMIENTO!D:D)</f>
        <v>24</v>
      </c>
      <c r="E2641" s="173" t="s">
        <v>1304</v>
      </c>
      <c r="F2641" s="173" t="s">
        <v>486</v>
      </c>
      <c r="G2641" s="173" t="s">
        <v>406</v>
      </c>
      <c r="H2641" s="173" t="s">
        <v>777</v>
      </c>
      <c r="I2641" s="173" t="s">
        <v>827</v>
      </c>
      <c r="J2641" s="173" t="s">
        <v>1264</v>
      </c>
      <c r="K2641" s="173" t="s">
        <v>1268</v>
      </c>
      <c r="L2641" s="174">
        <v>0</v>
      </c>
    </row>
    <row r="2642" spans="2:12" ht="15.6" x14ac:dyDescent="0.3">
      <c r="B2642" s="173">
        <v>330525</v>
      </c>
      <c r="C2642" s="503" t="str">
        <f>_xlfn.XLOOKUP(B2642,PLANEAMIENTO!A:A,PLANEAMIENTO!C:C)</f>
        <v>CILINDRO DE DIRECCION</v>
      </c>
      <c r="D2642" s="504" t="str">
        <f>_xlfn.XLOOKUP(B2642,PLANEAMIENTO!A:A,PLANEAMIENTO!D:D)</f>
        <v>994K</v>
      </c>
      <c r="E2642" s="624" t="s">
        <v>611</v>
      </c>
      <c r="F2642" s="173" t="s">
        <v>486</v>
      </c>
      <c r="G2642" s="173" t="s">
        <v>406</v>
      </c>
      <c r="H2642" s="173" t="s">
        <v>777</v>
      </c>
      <c r="I2642" s="173" t="s">
        <v>827</v>
      </c>
      <c r="J2642" s="173" t="s">
        <v>1268</v>
      </c>
      <c r="K2642" s="173" t="s">
        <v>1268</v>
      </c>
      <c r="L2642" s="174">
        <v>0</v>
      </c>
    </row>
    <row r="2643" spans="2:12" ht="15.6" x14ac:dyDescent="0.3">
      <c r="B2643" s="173">
        <v>332225</v>
      </c>
      <c r="C2643" s="503" t="str">
        <f>_xlfn.XLOOKUP(B2643,PLANEAMIENTO!A:A,PLANEAMIENTO!C:C)</f>
        <v>CILINDRO DE DIRECCION</v>
      </c>
      <c r="D2643" s="504" t="str">
        <f>_xlfn.XLOOKUP(B2643,PLANEAMIENTO!A:A,PLANEAMIENTO!D:D)</f>
        <v>930E-4SE</v>
      </c>
      <c r="E2643" s="173" t="s">
        <v>611</v>
      </c>
      <c r="F2643" s="173" t="s">
        <v>486</v>
      </c>
      <c r="G2643" s="173" t="s">
        <v>406</v>
      </c>
      <c r="H2643" s="173" t="s">
        <v>777</v>
      </c>
      <c r="I2643" s="173" t="s">
        <v>827</v>
      </c>
      <c r="J2643" s="173" t="s">
        <v>1268</v>
      </c>
      <c r="K2643" s="173" t="s">
        <v>1268</v>
      </c>
      <c r="L2643" s="174">
        <v>0</v>
      </c>
    </row>
    <row r="2644" spans="2:12" ht="15.6" x14ac:dyDescent="0.3">
      <c r="B2644" s="173">
        <v>332225</v>
      </c>
      <c r="C2644" s="503" t="str">
        <f>_xlfn.XLOOKUP(B2644,PLANEAMIENTO!A:A,PLANEAMIENTO!C:C)</f>
        <v>CILINDRO DE DIRECCION</v>
      </c>
      <c r="D2644" s="504" t="str">
        <f>_xlfn.XLOOKUP(B2644,PLANEAMIENTO!A:A,PLANEAMIENTO!D:D)</f>
        <v>930E-4SE</v>
      </c>
      <c r="E2644" s="173" t="s">
        <v>488</v>
      </c>
      <c r="F2644" s="173" t="s">
        <v>486</v>
      </c>
      <c r="G2644" s="173" t="s">
        <v>406</v>
      </c>
      <c r="H2644" s="173" t="s">
        <v>777</v>
      </c>
      <c r="I2644" s="173" t="s">
        <v>827</v>
      </c>
      <c r="J2644" s="173" t="s">
        <v>1268</v>
      </c>
      <c r="K2644" s="173" t="s">
        <v>1291</v>
      </c>
      <c r="L2644" s="174">
        <v>0</v>
      </c>
    </row>
    <row r="2645" spans="2:12" ht="31.2" x14ac:dyDescent="0.3">
      <c r="B2645" s="173">
        <v>334825</v>
      </c>
      <c r="C2645" s="503" t="str">
        <f>_xlfn.XLOOKUP(B2645,PLANEAMIENTO!A:A,PLANEAMIENTO!C:C)</f>
        <v>CILINDRO DE LEVANTE DE BULLDOZER</v>
      </c>
      <c r="D2645" s="504" t="str">
        <f>_xlfn.XLOOKUP(B2645,PLANEAMIENTO!A:A,PLANEAMIENTO!D:D)</f>
        <v>D11T</v>
      </c>
      <c r="E2645" s="173" t="s">
        <v>611</v>
      </c>
      <c r="F2645" s="173" t="s">
        <v>486</v>
      </c>
      <c r="G2645" s="173" t="s">
        <v>406</v>
      </c>
      <c r="H2645" s="173" t="s">
        <v>777</v>
      </c>
      <c r="I2645" s="173" t="s">
        <v>827</v>
      </c>
      <c r="J2645" s="173" t="s">
        <v>1291</v>
      </c>
      <c r="K2645" s="173" t="s">
        <v>1291</v>
      </c>
      <c r="L2645" s="174">
        <v>0</v>
      </c>
    </row>
    <row r="2646" spans="2:12" ht="15.6" x14ac:dyDescent="0.3">
      <c r="B2646" s="173">
        <v>333225</v>
      </c>
      <c r="C2646" s="503" t="str">
        <f>_xlfn.XLOOKUP(B2646,PLANEAMIENTO!A:A,PLANEAMIENTO!C:C)</f>
        <v>CILINDRO DE BLADE TIP</v>
      </c>
      <c r="D2646" s="504">
        <f>_xlfn.XLOOKUP(B2646,PLANEAMIENTO!A:A,PLANEAMIENTO!D:D)</f>
        <v>24</v>
      </c>
      <c r="E2646" s="173" t="s">
        <v>611</v>
      </c>
      <c r="F2646" s="173" t="s">
        <v>486</v>
      </c>
      <c r="G2646" s="173" t="s">
        <v>406</v>
      </c>
      <c r="H2646" s="173" t="s">
        <v>777</v>
      </c>
      <c r="I2646" s="173" t="s">
        <v>827</v>
      </c>
      <c r="J2646" s="173" t="s">
        <v>1291</v>
      </c>
      <c r="K2646" s="173" t="s">
        <v>1291</v>
      </c>
      <c r="L2646" s="174">
        <v>0</v>
      </c>
    </row>
    <row r="2647" spans="2:12" ht="28.8" x14ac:dyDescent="0.3">
      <c r="B2647" s="173">
        <v>333225</v>
      </c>
      <c r="C2647" s="503" t="str">
        <f>_xlfn.XLOOKUP(B2647,PLANEAMIENTO!A:A,PLANEAMIENTO!C:C)</f>
        <v>CILINDRO DE BLADE TIP</v>
      </c>
      <c r="D2647" s="504">
        <f>_xlfn.XLOOKUP(B2647,PLANEAMIENTO!A:A,PLANEAMIENTO!D:D)</f>
        <v>24</v>
      </c>
      <c r="E2647" s="173" t="s">
        <v>488</v>
      </c>
      <c r="F2647" s="173" t="s">
        <v>486</v>
      </c>
      <c r="G2647" s="173" t="s">
        <v>522</v>
      </c>
      <c r="H2647" s="173" t="s">
        <v>777</v>
      </c>
      <c r="I2647" s="173" t="s">
        <v>818</v>
      </c>
      <c r="J2647" s="173" t="s">
        <v>1291</v>
      </c>
      <c r="K2647" s="173" t="s">
        <v>1266</v>
      </c>
      <c r="L2647" s="174">
        <v>0</v>
      </c>
    </row>
    <row r="2648" spans="2:12" ht="15.6" x14ac:dyDescent="0.3">
      <c r="B2648" s="173">
        <v>335325</v>
      </c>
      <c r="C2648" s="503" t="str">
        <f>_xlfn.XLOOKUP(B2648,PLANEAMIENTO!A:A,PLANEAMIENTO!C:C)</f>
        <v>CILINDRO DE TOWHAUL</v>
      </c>
      <c r="D2648" s="504" t="str">
        <f>_xlfn.XLOOKUP(B2648,PLANEAMIENTO!A:A,PLANEAMIENTO!D:D)</f>
        <v>930E-4SE</v>
      </c>
      <c r="E2648" s="173" t="s">
        <v>1305</v>
      </c>
      <c r="F2648" s="173" t="s">
        <v>486</v>
      </c>
      <c r="G2648" s="173" t="s">
        <v>406</v>
      </c>
      <c r="H2648" s="173" t="s">
        <v>777</v>
      </c>
      <c r="I2648" s="173" t="s">
        <v>827</v>
      </c>
      <c r="J2648" s="173" t="s">
        <v>1266</v>
      </c>
      <c r="K2648" s="173" t="s">
        <v>1266</v>
      </c>
      <c r="L2648" s="174">
        <v>0</v>
      </c>
    </row>
    <row r="2649" spans="2:12" ht="28.8" x14ac:dyDescent="0.3">
      <c r="B2649" s="173">
        <v>327225</v>
      </c>
      <c r="C2649" s="503" t="str">
        <f>_xlfn.XLOOKUP(B2649,PLANEAMIENTO!A:A,PLANEAMIENTO!C:C)</f>
        <v xml:space="preserve">CILINDRO DE LEVANTE </v>
      </c>
      <c r="D2649" s="504" t="str">
        <f>_xlfn.XLOOKUP(B2649,PLANEAMIENTO!A:A,PLANEAMIENTO!D:D)</f>
        <v>994K</v>
      </c>
      <c r="E2649" s="173" t="s">
        <v>611</v>
      </c>
      <c r="F2649" s="173" t="s">
        <v>486</v>
      </c>
      <c r="G2649" s="173" t="s">
        <v>894</v>
      </c>
      <c r="H2649" s="173" t="s">
        <v>777</v>
      </c>
      <c r="I2649" s="173" t="s">
        <v>807</v>
      </c>
      <c r="J2649" s="173" t="s">
        <v>1266</v>
      </c>
      <c r="K2649" s="173" t="s">
        <v>1292</v>
      </c>
      <c r="L2649" s="174">
        <v>0</v>
      </c>
    </row>
    <row r="2650" spans="2:12" ht="28.8" x14ac:dyDescent="0.3">
      <c r="B2650" s="173">
        <v>327225</v>
      </c>
      <c r="C2650" s="503" t="str">
        <f>_xlfn.XLOOKUP(B2650,PLANEAMIENTO!A:A,PLANEAMIENTO!C:C)</f>
        <v xml:space="preserve">CILINDRO DE LEVANTE </v>
      </c>
      <c r="D2650" s="504" t="str">
        <f>_xlfn.XLOOKUP(B2650,PLANEAMIENTO!A:A,PLANEAMIENTO!D:D)</f>
        <v>994K</v>
      </c>
      <c r="E2650" s="173" t="s">
        <v>488</v>
      </c>
      <c r="F2650" s="173" t="s">
        <v>486</v>
      </c>
      <c r="G2650" s="173" t="s">
        <v>894</v>
      </c>
      <c r="H2650" s="173" t="s">
        <v>777</v>
      </c>
      <c r="I2650" s="173" t="s">
        <v>807</v>
      </c>
      <c r="J2650" s="173" t="s">
        <v>1292</v>
      </c>
      <c r="K2650" s="173" t="s">
        <v>1272</v>
      </c>
      <c r="L2650" s="174">
        <v>0</v>
      </c>
    </row>
    <row r="2651" spans="2:12" ht="31.2" x14ac:dyDescent="0.3">
      <c r="B2651" s="173">
        <v>327725</v>
      </c>
      <c r="C2651" s="503" t="str">
        <f>_xlfn.XLOOKUP(B2651,PLANEAMIENTO!A:A,PLANEAMIENTO!C:C)</f>
        <v>CILINDRO DE INCLINACION DE RIPPER</v>
      </c>
      <c r="D2651" s="504" t="str">
        <f>_xlfn.XLOOKUP(B2651,PLANEAMIENTO!A:A,PLANEAMIENTO!D:D)</f>
        <v>D11</v>
      </c>
      <c r="E2651" s="173" t="s">
        <v>611</v>
      </c>
      <c r="F2651" s="173" t="s">
        <v>486</v>
      </c>
      <c r="G2651" s="173" t="s">
        <v>406</v>
      </c>
      <c r="H2651" s="173" t="s">
        <v>777</v>
      </c>
      <c r="I2651" s="173" t="s">
        <v>827</v>
      </c>
      <c r="J2651" s="173" t="s">
        <v>1291</v>
      </c>
      <c r="K2651" s="173" t="s">
        <v>1266</v>
      </c>
      <c r="L2651" s="174">
        <v>0</v>
      </c>
    </row>
    <row r="2652" spans="2:12" ht="31.2" x14ac:dyDescent="0.3">
      <c r="B2652" s="173">
        <v>327725</v>
      </c>
      <c r="C2652" s="503" t="str">
        <f>_xlfn.XLOOKUP(B2652,PLANEAMIENTO!A:A,PLANEAMIENTO!C:C)</f>
        <v>CILINDRO DE INCLINACION DE RIPPER</v>
      </c>
      <c r="D2652" s="504" t="str">
        <f>_xlfn.XLOOKUP(B2652,PLANEAMIENTO!A:A,PLANEAMIENTO!D:D)</f>
        <v>D11</v>
      </c>
      <c r="E2652" s="173" t="s">
        <v>488</v>
      </c>
      <c r="F2652" s="173" t="s">
        <v>486</v>
      </c>
      <c r="G2652" s="173" t="s">
        <v>435</v>
      </c>
      <c r="H2652" s="173" t="s">
        <v>777</v>
      </c>
      <c r="I2652" s="173" t="s">
        <v>786</v>
      </c>
      <c r="J2652" s="173" t="s">
        <v>1266</v>
      </c>
      <c r="K2652" s="173" t="s">
        <v>1266</v>
      </c>
      <c r="L2652" s="174">
        <v>0</v>
      </c>
    </row>
    <row r="2653" spans="2:12" ht="31.2" x14ac:dyDescent="0.3">
      <c r="B2653" s="173">
        <v>331625</v>
      </c>
      <c r="C2653" s="503" t="str">
        <f>_xlfn.XLOOKUP(B2653,PLANEAMIENTO!A:A,PLANEAMIENTO!C:C)</f>
        <v>CILINDRO DE LEVANTE DE RIPPER</v>
      </c>
      <c r="D2653" s="504" t="str">
        <f>_xlfn.XLOOKUP(B2653,PLANEAMIENTO!A:A,PLANEAMIENTO!D:D)</f>
        <v>D11T</v>
      </c>
      <c r="E2653" s="173" t="s">
        <v>611</v>
      </c>
      <c r="F2653" s="173" t="s">
        <v>486</v>
      </c>
      <c r="G2653" s="173" t="s">
        <v>522</v>
      </c>
      <c r="H2653" s="173" t="s">
        <v>777</v>
      </c>
      <c r="I2653" s="173" t="s">
        <v>818</v>
      </c>
      <c r="J2653" s="173" t="s">
        <v>1266</v>
      </c>
      <c r="K2653" s="173" t="s">
        <v>1266</v>
      </c>
      <c r="L2653" s="174">
        <v>0</v>
      </c>
    </row>
    <row r="2654" spans="2:12" ht="31.2" x14ac:dyDescent="0.3">
      <c r="B2654" s="173">
        <v>331725</v>
      </c>
      <c r="C2654" s="503" t="str">
        <f>_xlfn.XLOOKUP(B2654,PLANEAMIENTO!A:A,PLANEAMIENTO!C:C)</f>
        <v>CILINDRO DE LEVANTE DE RIPPER</v>
      </c>
      <c r="D2654" s="504" t="str">
        <f>_xlfn.XLOOKUP(B2654,PLANEAMIENTO!A:A,PLANEAMIENTO!D:D)</f>
        <v>D11T</v>
      </c>
      <c r="E2654" s="173" t="s">
        <v>611</v>
      </c>
      <c r="F2654" s="173" t="s">
        <v>486</v>
      </c>
      <c r="G2654" s="173" t="s">
        <v>522</v>
      </c>
      <c r="H2654" s="173" t="s">
        <v>777</v>
      </c>
      <c r="I2654" s="173" t="s">
        <v>818</v>
      </c>
      <c r="J2654" s="173" t="s">
        <v>1266</v>
      </c>
      <c r="K2654" s="173" t="s">
        <v>1292</v>
      </c>
      <c r="L2654" s="174">
        <v>0</v>
      </c>
    </row>
    <row r="2655" spans="2:12" ht="31.2" x14ac:dyDescent="0.3">
      <c r="B2655" s="173">
        <v>331625</v>
      </c>
      <c r="C2655" s="503" t="str">
        <f>_xlfn.XLOOKUP(B2655,PLANEAMIENTO!A:A,PLANEAMIENTO!C:C)</f>
        <v>CILINDRO DE LEVANTE DE RIPPER</v>
      </c>
      <c r="D2655" s="504" t="str">
        <f>_xlfn.XLOOKUP(B2655,PLANEAMIENTO!A:A,PLANEAMIENTO!D:D)</f>
        <v>D11T</v>
      </c>
      <c r="E2655" s="173" t="s">
        <v>488</v>
      </c>
      <c r="F2655" s="173" t="s">
        <v>486</v>
      </c>
      <c r="G2655" s="173" t="s">
        <v>522</v>
      </c>
      <c r="H2655" s="173" t="s">
        <v>777</v>
      </c>
      <c r="I2655" s="173" t="s">
        <v>818</v>
      </c>
      <c r="J2655" s="173" t="s">
        <v>1266</v>
      </c>
      <c r="K2655" s="173" t="s">
        <v>1266</v>
      </c>
      <c r="L2655" s="174">
        <v>0</v>
      </c>
    </row>
    <row r="2656" spans="2:12" ht="31.2" x14ac:dyDescent="0.3">
      <c r="B2656" s="173">
        <v>331725</v>
      </c>
      <c r="C2656" s="503" t="str">
        <f>_xlfn.XLOOKUP(B2656,PLANEAMIENTO!A:A,PLANEAMIENTO!C:C)</f>
        <v>CILINDRO DE LEVANTE DE RIPPER</v>
      </c>
      <c r="D2656" s="504" t="str">
        <f>_xlfn.XLOOKUP(B2656,PLANEAMIENTO!A:A,PLANEAMIENTO!D:D)</f>
        <v>D11T</v>
      </c>
      <c r="E2656" s="173" t="s">
        <v>488</v>
      </c>
      <c r="F2656" s="173" t="s">
        <v>486</v>
      </c>
      <c r="G2656" s="173" t="s">
        <v>522</v>
      </c>
      <c r="H2656" s="173" t="s">
        <v>777</v>
      </c>
      <c r="I2656" s="173" t="s">
        <v>818</v>
      </c>
      <c r="J2656" s="173" t="s">
        <v>1292</v>
      </c>
      <c r="K2656" s="173" t="s">
        <v>1292</v>
      </c>
      <c r="L2656" s="174">
        <v>0</v>
      </c>
    </row>
    <row r="2657" spans="2:12" ht="28.8" x14ac:dyDescent="0.3">
      <c r="B2657" s="173">
        <v>330425</v>
      </c>
      <c r="C2657" s="503" t="str">
        <f>_xlfn.XLOOKUP(B2657,PLANEAMIENTO!A:A,PLANEAMIENTO!C:C)</f>
        <v>CILINDRO DE BOOM</v>
      </c>
      <c r="D2657" s="504" t="str">
        <f>_xlfn.XLOOKUP(B2657,PLANEAMIENTO!A:A,PLANEAMIENTO!D:D)</f>
        <v>374FL</v>
      </c>
      <c r="E2657" s="173" t="s">
        <v>488</v>
      </c>
      <c r="F2657" s="173" t="s">
        <v>486</v>
      </c>
      <c r="G2657" s="173" t="s">
        <v>522</v>
      </c>
      <c r="H2657" s="173" t="s">
        <v>777</v>
      </c>
      <c r="I2657" s="173" t="s">
        <v>818</v>
      </c>
      <c r="J2657" s="173" t="s">
        <v>1292</v>
      </c>
      <c r="K2657" s="173" t="s">
        <v>1292</v>
      </c>
      <c r="L2657" s="174">
        <v>0</v>
      </c>
    </row>
    <row r="2658" spans="2:12" ht="31.2" x14ac:dyDescent="0.3">
      <c r="B2658" s="173">
        <v>331525</v>
      </c>
      <c r="C2658" s="503" t="str">
        <f>_xlfn.XLOOKUP(B2658,PLANEAMIENTO!A:A,PLANEAMIENTO!C:C)</f>
        <v>CILINDRO DE LEVANTE DE BULLDOZER</v>
      </c>
      <c r="D2658" s="504" t="str">
        <f>_xlfn.XLOOKUP(B2658,PLANEAMIENTO!A:A,PLANEAMIENTO!D:D)</f>
        <v>844K</v>
      </c>
      <c r="E2658" s="173" t="s">
        <v>1117</v>
      </c>
      <c r="F2658" s="173" t="s">
        <v>486</v>
      </c>
      <c r="G2658" s="173" t="s">
        <v>471</v>
      </c>
      <c r="H2658" s="173" t="s">
        <v>777</v>
      </c>
      <c r="I2658" s="173" t="s">
        <v>831</v>
      </c>
      <c r="J2658" s="173" t="s">
        <v>1272</v>
      </c>
      <c r="K2658" s="173" t="s">
        <v>1289</v>
      </c>
      <c r="L2658" s="174">
        <v>0</v>
      </c>
    </row>
    <row r="2659" spans="2:12" ht="15.6" x14ac:dyDescent="0.3">
      <c r="B2659" s="173">
        <v>332025</v>
      </c>
      <c r="C2659" s="503" t="str">
        <f>_xlfn.XLOOKUP(B2659,PLANEAMIENTO!A:A,PLANEAMIENTO!C:C)</f>
        <v>CILINDRO DE BLADELIFT</v>
      </c>
      <c r="D2659" s="504" t="str">
        <f>_xlfn.XLOOKUP(B2659,PLANEAMIENTO!A:A,PLANEAMIENTO!D:D)</f>
        <v>24M</v>
      </c>
      <c r="E2659" s="173" t="s">
        <v>1117</v>
      </c>
      <c r="F2659" s="173" t="s">
        <v>486</v>
      </c>
      <c r="G2659" s="173" t="s">
        <v>471</v>
      </c>
      <c r="H2659" s="173" t="s">
        <v>777</v>
      </c>
      <c r="I2659" s="173" t="s">
        <v>831</v>
      </c>
      <c r="J2659" s="173" t="s">
        <v>1289</v>
      </c>
      <c r="K2659" s="173" t="s">
        <v>1289</v>
      </c>
      <c r="L2659" s="174">
        <v>0</v>
      </c>
    </row>
    <row r="2660" spans="2:12" ht="28.8" x14ac:dyDescent="0.3">
      <c r="B2660" s="170">
        <v>0</v>
      </c>
      <c r="C2660" s="615" t="s">
        <v>12</v>
      </c>
      <c r="D2660" s="615" t="s">
        <v>13</v>
      </c>
      <c r="E2660" s="170" t="s">
        <v>860</v>
      </c>
      <c r="F2660" s="170" t="s">
        <v>413</v>
      </c>
      <c r="G2660" s="170" t="s">
        <v>1306</v>
      </c>
      <c r="H2660" s="170" t="s">
        <v>777</v>
      </c>
      <c r="I2660" s="170" t="s">
        <v>801</v>
      </c>
      <c r="J2660" s="170" t="s">
        <v>1307</v>
      </c>
      <c r="K2660" s="170" t="s">
        <v>1272</v>
      </c>
      <c r="L2660" s="171">
        <v>0.51</v>
      </c>
    </row>
    <row r="2661" spans="2:12" ht="31.2" x14ac:dyDescent="0.3">
      <c r="B2661" s="173">
        <v>322525</v>
      </c>
      <c r="C2661" s="503" t="str">
        <f>_xlfn.XLOOKUP(B2661,PLANEAMIENTO!A:A,PLANEAMIENTO!C:C)</f>
        <v>CILINDRO DE SUSPENSION POSTERIOR</v>
      </c>
      <c r="D2661" s="504" t="str">
        <f>_xlfn.XLOOKUP(B2661,PLANEAMIENTO!A:A,PLANEAMIENTO!D:D)</f>
        <v>930E-4SE</v>
      </c>
      <c r="E2661" s="173" t="s">
        <v>1229</v>
      </c>
      <c r="F2661" s="173" t="s">
        <v>413</v>
      </c>
      <c r="G2661" s="173" t="s">
        <v>500</v>
      </c>
      <c r="H2661" s="173" t="s">
        <v>777</v>
      </c>
      <c r="I2661" s="173" t="s">
        <v>877</v>
      </c>
      <c r="J2661" s="173" t="s">
        <v>1308</v>
      </c>
      <c r="K2661" s="173" t="s">
        <v>1268</v>
      </c>
      <c r="L2661" s="174">
        <v>0.28000000000000003</v>
      </c>
    </row>
    <row r="2662" spans="2:12" ht="28.8" x14ac:dyDescent="0.3">
      <c r="B2662" s="173">
        <v>335325</v>
      </c>
      <c r="C2662" s="503" t="str">
        <f>_xlfn.XLOOKUP(B2662,PLANEAMIENTO!A:A,PLANEAMIENTO!C:C)</f>
        <v>CILINDRO DE TOWHAUL</v>
      </c>
      <c r="D2662" s="504" t="str">
        <f>_xlfn.XLOOKUP(B2662,PLANEAMIENTO!A:A,PLANEAMIENTO!D:D)</f>
        <v>930E-4SE</v>
      </c>
      <c r="E2662" s="173" t="s">
        <v>1309</v>
      </c>
      <c r="F2662" s="173" t="s">
        <v>413</v>
      </c>
      <c r="G2662" s="173" t="s">
        <v>894</v>
      </c>
      <c r="H2662" s="173" t="s">
        <v>777</v>
      </c>
      <c r="I2662" s="173" t="s">
        <v>807</v>
      </c>
      <c r="J2662" s="173" t="s">
        <v>1268</v>
      </c>
      <c r="K2662" s="173" t="s">
        <v>1291</v>
      </c>
      <c r="L2662" s="174">
        <v>0</v>
      </c>
    </row>
    <row r="2663" spans="2:12" ht="31.2" x14ac:dyDescent="0.3">
      <c r="B2663" s="173">
        <v>336225</v>
      </c>
      <c r="C2663" s="503" t="str">
        <f>_xlfn.XLOOKUP(B2663,PLANEAMIENTO!A:A,PLANEAMIENTO!C:C)</f>
        <v>CILINDRO DE SUSPENSION POSTERIOR</v>
      </c>
      <c r="D2663" s="504" t="str">
        <f>_xlfn.XLOOKUP(B2663,PLANEAMIENTO!A:A,PLANEAMIENTO!D:D)</f>
        <v>HD1500</v>
      </c>
      <c r="E2663" s="173" t="s">
        <v>612</v>
      </c>
      <c r="F2663" s="173" t="s">
        <v>413</v>
      </c>
      <c r="G2663" s="173" t="s">
        <v>435</v>
      </c>
      <c r="H2663" s="173" t="s">
        <v>777</v>
      </c>
      <c r="I2663" s="173" t="s">
        <v>786</v>
      </c>
      <c r="J2663" s="173" t="s">
        <v>1291</v>
      </c>
      <c r="K2663" s="173" t="s">
        <v>1266</v>
      </c>
      <c r="L2663" s="174">
        <v>0</v>
      </c>
    </row>
    <row r="2664" spans="2:12" ht="31.2" x14ac:dyDescent="0.3">
      <c r="B2664" s="173">
        <v>336225</v>
      </c>
      <c r="C2664" s="503" t="str">
        <f>_xlfn.XLOOKUP(B2664,PLANEAMIENTO!A:A,PLANEAMIENTO!C:C)</f>
        <v>CILINDRO DE SUSPENSION POSTERIOR</v>
      </c>
      <c r="D2664" s="504" t="str">
        <f>_xlfn.XLOOKUP(B2664,PLANEAMIENTO!A:A,PLANEAMIENTO!D:D)</f>
        <v>HD1500</v>
      </c>
      <c r="E2664" s="173" t="s">
        <v>488</v>
      </c>
      <c r="F2664" s="173" t="s">
        <v>413</v>
      </c>
      <c r="G2664" s="173" t="s">
        <v>435</v>
      </c>
      <c r="H2664" s="173" t="s">
        <v>777</v>
      </c>
      <c r="I2664" s="173" t="s">
        <v>786</v>
      </c>
      <c r="J2664" s="173" t="s">
        <v>1266</v>
      </c>
      <c r="K2664" s="173" t="s">
        <v>1292</v>
      </c>
      <c r="L2664" s="174">
        <v>0</v>
      </c>
    </row>
    <row r="2665" spans="2:12" ht="31.2" x14ac:dyDescent="0.3">
      <c r="B2665" s="173">
        <v>330625</v>
      </c>
      <c r="C2665" s="503" t="str">
        <f>_xlfn.XLOOKUP(B2665,PLANEAMIENTO!A:A,PLANEAMIENTO!C:C)</f>
        <v>CILINDRO DE SUSPENSION POSTERIOR</v>
      </c>
      <c r="D2665" s="504" t="str">
        <f>_xlfn.XLOOKUP(B2665,PLANEAMIENTO!A:A,PLANEAMIENTO!D:D)</f>
        <v>793D</v>
      </c>
      <c r="E2665" s="173" t="s">
        <v>1249</v>
      </c>
      <c r="F2665" s="173" t="s">
        <v>413</v>
      </c>
      <c r="G2665" s="173" t="s">
        <v>471</v>
      </c>
      <c r="H2665" s="173" t="s">
        <v>777</v>
      </c>
      <c r="I2665" s="173" t="s">
        <v>831</v>
      </c>
      <c r="J2665" s="173" t="s">
        <v>1292</v>
      </c>
      <c r="K2665" s="173" t="s">
        <v>1292</v>
      </c>
      <c r="L2665" s="174">
        <v>0</v>
      </c>
    </row>
    <row r="2666" spans="2:12" ht="31.2" x14ac:dyDescent="0.3">
      <c r="B2666" s="173">
        <v>330625</v>
      </c>
      <c r="C2666" s="503" t="str">
        <f>_xlfn.XLOOKUP(B2666,PLANEAMIENTO!A:A,PLANEAMIENTO!C:C)</f>
        <v>CILINDRO DE SUSPENSION POSTERIOR</v>
      </c>
      <c r="D2666" s="504" t="str">
        <f>_xlfn.XLOOKUP(B2666,PLANEAMIENTO!A:A,PLANEAMIENTO!D:D)</f>
        <v>793D</v>
      </c>
      <c r="E2666" s="173" t="s">
        <v>488</v>
      </c>
      <c r="F2666" s="173" t="s">
        <v>413</v>
      </c>
      <c r="G2666" s="173" t="s">
        <v>471</v>
      </c>
      <c r="H2666" s="173" t="s">
        <v>777</v>
      </c>
      <c r="I2666" s="173" t="s">
        <v>831</v>
      </c>
      <c r="J2666" s="173" t="s">
        <v>1292</v>
      </c>
      <c r="K2666" s="173" t="s">
        <v>1272</v>
      </c>
      <c r="L2666" s="174">
        <v>0</v>
      </c>
    </row>
    <row r="2667" spans="2:12" ht="28.8" x14ac:dyDescent="0.3">
      <c r="B2667" s="173">
        <v>327125</v>
      </c>
      <c r="C2667" s="503" t="str">
        <f>_xlfn.XLOOKUP(B2667,PLANEAMIENTO!A:A,PLANEAMIENTO!C:C)</f>
        <v>CILINDRO DE BUCKET</v>
      </c>
      <c r="D2667" s="504" t="str">
        <f>_xlfn.XLOOKUP(B2667,PLANEAMIENTO!A:A,PLANEAMIENTO!D:D)</f>
        <v>374DL</v>
      </c>
      <c r="E2667" s="173" t="s">
        <v>759</v>
      </c>
      <c r="F2667" s="173" t="s">
        <v>413</v>
      </c>
      <c r="G2667" s="173" t="s">
        <v>493</v>
      </c>
      <c r="H2667" s="173" t="s">
        <v>777</v>
      </c>
      <c r="I2667" s="173" t="s">
        <v>812</v>
      </c>
      <c r="J2667" s="173" t="s">
        <v>1272</v>
      </c>
      <c r="K2667" s="173" t="s">
        <v>1272</v>
      </c>
      <c r="L2667" s="174">
        <v>0</v>
      </c>
    </row>
    <row r="2668" spans="2:12" ht="28.8" x14ac:dyDescent="0.3">
      <c r="B2668" s="173">
        <v>327125</v>
      </c>
      <c r="C2668" s="503" t="str">
        <f>_xlfn.XLOOKUP(B2668,PLANEAMIENTO!A:A,PLANEAMIENTO!C:C)</f>
        <v>CILINDRO DE BUCKET</v>
      </c>
      <c r="D2668" s="504" t="str">
        <f>_xlfn.XLOOKUP(B2668,PLANEAMIENTO!A:A,PLANEAMIENTO!D:D)</f>
        <v>374DL</v>
      </c>
      <c r="E2668" s="173" t="s">
        <v>488</v>
      </c>
      <c r="F2668" s="173" t="s">
        <v>413</v>
      </c>
      <c r="G2668" s="173" t="s">
        <v>406</v>
      </c>
      <c r="H2668" s="173" t="s">
        <v>777</v>
      </c>
      <c r="I2668" s="173" t="s">
        <v>827</v>
      </c>
      <c r="J2668" s="173" t="s">
        <v>1272</v>
      </c>
      <c r="K2668" s="173" t="s">
        <v>1272</v>
      </c>
      <c r="L2668" s="174">
        <v>0</v>
      </c>
    </row>
    <row r="2669" spans="2:12" ht="31.2" x14ac:dyDescent="0.3">
      <c r="B2669" s="621">
        <v>322525</v>
      </c>
      <c r="C2669" s="503" t="str">
        <f>_xlfn.XLOOKUP(B2669,PLANEAMIENTO!A:A,PLANEAMIENTO!C:C)</f>
        <v>CILINDRO DE SUSPENSION POSTERIOR</v>
      </c>
      <c r="D2669" s="504" t="str">
        <f>_xlfn.XLOOKUP(B2669,PLANEAMIENTO!A:A,PLANEAMIENTO!D:D)</f>
        <v>930E-4SE</v>
      </c>
      <c r="E2669" s="621" t="s">
        <v>611</v>
      </c>
      <c r="F2669" s="621" t="s">
        <v>413</v>
      </c>
      <c r="G2669" s="621" t="s">
        <v>435</v>
      </c>
      <c r="H2669" s="621" t="s">
        <v>777</v>
      </c>
      <c r="I2669" s="621" t="s">
        <v>786</v>
      </c>
      <c r="J2669" s="621" t="s">
        <v>1292</v>
      </c>
      <c r="K2669" s="621" t="s">
        <v>1292</v>
      </c>
      <c r="L2669" s="623">
        <v>0</v>
      </c>
    </row>
    <row r="2670" spans="2:12" ht="31.2" x14ac:dyDescent="0.3">
      <c r="B2670" s="621">
        <v>322525</v>
      </c>
      <c r="C2670" s="503" t="str">
        <f>_xlfn.XLOOKUP(B2670,PLANEAMIENTO!A:A,PLANEAMIENTO!C:C)</f>
        <v>CILINDRO DE SUSPENSION POSTERIOR</v>
      </c>
      <c r="D2670" s="504" t="str">
        <f>_xlfn.XLOOKUP(B2670,PLANEAMIENTO!A:A,PLANEAMIENTO!D:D)</f>
        <v>930E-4SE</v>
      </c>
      <c r="E2670" s="621" t="s">
        <v>488</v>
      </c>
      <c r="F2670" s="621" t="s">
        <v>413</v>
      </c>
      <c r="G2670" s="621" t="s">
        <v>435</v>
      </c>
      <c r="H2670" s="621" t="s">
        <v>777</v>
      </c>
      <c r="I2670" s="621" t="s">
        <v>786</v>
      </c>
      <c r="J2670" s="621" t="s">
        <v>1292</v>
      </c>
      <c r="K2670" s="621" t="s">
        <v>1272</v>
      </c>
      <c r="L2670" s="623">
        <v>0</v>
      </c>
    </row>
    <row r="2671" spans="2:12" ht="28.8" x14ac:dyDescent="0.3">
      <c r="B2671" s="170">
        <v>0</v>
      </c>
      <c r="C2671" s="615" t="s">
        <v>12</v>
      </c>
      <c r="D2671" s="615" t="s">
        <v>13</v>
      </c>
      <c r="E2671" s="170" t="s">
        <v>428</v>
      </c>
      <c r="F2671" s="170" t="s">
        <v>432</v>
      </c>
      <c r="G2671" s="170" t="s">
        <v>1310</v>
      </c>
      <c r="H2671" s="170" t="s">
        <v>777</v>
      </c>
      <c r="I2671" s="170" t="s">
        <v>777</v>
      </c>
      <c r="J2671" s="170" t="s">
        <v>415</v>
      </c>
      <c r="K2671" s="170" t="s">
        <v>1311</v>
      </c>
      <c r="L2671" s="171">
        <v>0.37</v>
      </c>
    </row>
    <row r="2672" spans="2:12" ht="28.8" x14ac:dyDescent="0.3">
      <c r="B2672" s="173">
        <v>335625</v>
      </c>
      <c r="C2672" s="503" t="str">
        <f>_xlfn.XLOOKUP(B2672,PLANEAMIENTO!A:A,PLANEAMIENTO!C:C)</f>
        <v>CILINDRO DE STICK</v>
      </c>
      <c r="D2672" s="504" t="str">
        <f>_xlfn.XLOOKUP(B2672,PLANEAMIENTO!A:A,PLANEAMIENTO!D:D)</f>
        <v>390DL</v>
      </c>
      <c r="E2672" s="625" t="s">
        <v>1273</v>
      </c>
      <c r="F2672" s="173" t="s">
        <v>432</v>
      </c>
      <c r="G2672" s="173" t="s">
        <v>421</v>
      </c>
      <c r="H2672" s="173" t="s">
        <v>777</v>
      </c>
      <c r="I2672" s="173" t="s">
        <v>807</v>
      </c>
      <c r="J2672" s="173" t="s">
        <v>1270</v>
      </c>
      <c r="K2672" s="173" t="s">
        <v>1264</v>
      </c>
      <c r="L2672" s="174">
        <v>0.45</v>
      </c>
    </row>
    <row r="2673" spans="2:12" ht="31.2" x14ac:dyDescent="0.3">
      <c r="B2673" s="173">
        <v>327525</v>
      </c>
      <c r="C2673" s="503" t="str">
        <f>_xlfn.XLOOKUP(B2673,PLANEAMIENTO!A:A,PLANEAMIENTO!C:C)</f>
        <v>CILINDRO DE LEVANTE DE BULLDOZER</v>
      </c>
      <c r="D2673" s="504" t="str">
        <f>_xlfn.XLOOKUP(B2673,PLANEAMIENTO!A:A,PLANEAMIENTO!D:D)</f>
        <v>844K</v>
      </c>
      <c r="E2673" s="173" t="s">
        <v>672</v>
      </c>
      <c r="F2673" s="173" t="s">
        <v>432</v>
      </c>
      <c r="G2673" s="173" t="s">
        <v>479</v>
      </c>
      <c r="H2673" s="173" t="s">
        <v>777</v>
      </c>
      <c r="I2673" s="173" t="s">
        <v>804</v>
      </c>
      <c r="J2673" s="173" t="s">
        <v>1264</v>
      </c>
      <c r="K2673" s="173" t="s">
        <v>1268</v>
      </c>
      <c r="L2673" s="174">
        <v>0</v>
      </c>
    </row>
    <row r="2674" spans="2:12" ht="31.2" x14ac:dyDescent="0.3">
      <c r="B2674" s="173">
        <v>330625</v>
      </c>
      <c r="C2674" s="503" t="str">
        <f>_xlfn.XLOOKUP(B2674,PLANEAMIENTO!A:A,PLANEAMIENTO!C:C)</f>
        <v>CILINDRO DE SUSPENSION POSTERIOR</v>
      </c>
      <c r="D2674" s="504" t="str">
        <f>_xlfn.XLOOKUP(B2674,PLANEAMIENTO!A:A,PLANEAMIENTO!D:D)</f>
        <v>793D</v>
      </c>
      <c r="E2674" s="173" t="s">
        <v>1235</v>
      </c>
      <c r="F2674" s="173" t="s">
        <v>432</v>
      </c>
      <c r="G2674" s="173" t="s">
        <v>473</v>
      </c>
      <c r="H2674" s="173" t="s">
        <v>777</v>
      </c>
      <c r="I2674" s="173" t="s">
        <v>813</v>
      </c>
      <c r="J2674" s="173" t="s">
        <v>1268</v>
      </c>
      <c r="K2674" s="173" t="s">
        <v>1291</v>
      </c>
      <c r="L2674" s="174">
        <v>0</v>
      </c>
    </row>
    <row r="2675" spans="2:12" ht="31.2" x14ac:dyDescent="0.3">
      <c r="B2675" s="173">
        <v>330625</v>
      </c>
      <c r="C2675" s="503" t="str">
        <f>_xlfn.XLOOKUP(B2675,PLANEAMIENTO!A:A,PLANEAMIENTO!C:C)</f>
        <v>CILINDRO DE SUSPENSION POSTERIOR</v>
      </c>
      <c r="D2675" s="504" t="str">
        <f>_xlfn.XLOOKUP(B2675,PLANEAMIENTO!A:A,PLANEAMIENTO!D:D)</f>
        <v>793D</v>
      </c>
      <c r="E2675" s="173" t="s">
        <v>1205</v>
      </c>
      <c r="F2675" s="173" t="s">
        <v>432</v>
      </c>
      <c r="G2675" s="173" t="s">
        <v>522</v>
      </c>
      <c r="H2675" s="173" t="s">
        <v>777</v>
      </c>
      <c r="I2675" s="173" t="s">
        <v>818</v>
      </c>
      <c r="J2675" s="173" t="s">
        <v>1291</v>
      </c>
      <c r="K2675" s="173" t="s">
        <v>1291</v>
      </c>
      <c r="L2675" s="174">
        <v>0</v>
      </c>
    </row>
    <row r="2676" spans="2:12" ht="31.2" x14ac:dyDescent="0.3">
      <c r="B2676" s="173">
        <v>319525</v>
      </c>
      <c r="C2676" s="503" t="str">
        <f>_xlfn.XLOOKUP(B2676,PLANEAMIENTO!A:A,PLANEAMIENTO!C:C)</f>
        <v>CILINDRO DE SUSPENSION POSTERIOR</v>
      </c>
      <c r="D2676" s="504" t="str">
        <f>_xlfn.XLOOKUP(B2676,PLANEAMIENTO!A:A,PLANEAMIENTO!D:D)</f>
        <v>797F</v>
      </c>
      <c r="E2676" s="173" t="s">
        <v>431</v>
      </c>
      <c r="F2676" s="173" t="s">
        <v>432</v>
      </c>
      <c r="G2676" s="173" t="s">
        <v>657</v>
      </c>
      <c r="H2676" s="173" t="s">
        <v>777</v>
      </c>
      <c r="I2676" s="173" t="s">
        <v>867</v>
      </c>
      <c r="J2676" s="173" t="s">
        <v>1266</v>
      </c>
      <c r="K2676" s="173" t="s">
        <v>1292</v>
      </c>
      <c r="L2676" s="174">
        <v>0</v>
      </c>
    </row>
    <row r="2677" spans="2:12" ht="31.2" x14ac:dyDescent="0.3">
      <c r="B2677" s="173">
        <v>319525</v>
      </c>
      <c r="C2677" s="503" t="str">
        <f>_xlfn.XLOOKUP(B2677,PLANEAMIENTO!A:A,PLANEAMIENTO!C:C)</f>
        <v>CILINDRO DE SUSPENSION POSTERIOR</v>
      </c>
      <c r="D2677" s="504" t="str">
        <f>_xlfn.XLOOKUP(B2677,PLANEAMIENTO!A:A,PLANEAMIENTO!D:D)</f>
        <v>797F</v>
      </c>
      <c r="E2677" s="173" t="s">
        <v>1205</v>
      </c>
      <c r="F2677" s="173" t="s">
        <v>432</v>
      </c>
      <c r="G2677" s="173" t="s">
        <v>403</v>
      </c>
      <c r="H2677" s="173" t="s">
        <v>777</v>
      </c>
      <c r="I2677" s="173" t="s">
        <v>820</v>
      </c>
      <c r="J2677" s="173" t="s">
        <v>1292</v>
      </c>
      <c r="K2677" s="173" t="s">
        <v>1292</v>
      </c>
      <c r="L2677" s="174">
        <v>0</v>
      </c>
    </row>
    <row r="2678" spans="2:12" ht="28.8" x14ac:dyDescent="0.3">
      <c r="B2678" s="173">
        <v>325625</v>
      </c>
      <c r="C2678" s="503" t="str">
        <f>_xlfn.XLOOKUP(B2678,PLANEAMIENTO!A:A,PLANEAMIENTO!C:C)</f>
        <v>CILINDRO DE BLADELIFT</v>
      </c>
      <c r="D2678" s="504" t="str">
        <f>_xlfn.XLOOKUP(B2678,PLANEAMIENTO!A:A,PLANEAMIENTO!D:D)</f>
        <v>24M</v>
      </c>
      <c r="E2678" s="173" t="s">
        <v>1235</v>
      </c>
      <c r="F2678" s="173" t="s">
        <v>432</v>
      </c>
      <c r="G2678" s="173" t="s">
        <v>403</v>
      </c>
      <c r="H2678" s="173" t="s">
        <v>777</v>
      </c>
      <c r="I2678" s="173" t="s">
        <v>820</v>
      </c>
      <c r="J2678" s="173" t="s">
        <v>415</v>
      </c>
      <c r="K2678" s="173" t="s">
        <v>415</v>
      </c>
      <c r="L2678" s="174">
        <v>0</v>
      </c>
    </row>
    <row r="2679" spans="2:12" ht="31.2" x14ac:dyDescent="0.3">
      <c r="B2679" s="173">
        <v>322525</v>
      </c>
      <c r="C2679" s="503" t="str">
        <f>_xlfn.XLOOKUP(B2679,PLANEAMIENTO!A:A,PLANEAMIENTO!C:C)</f>
        <v>CILINDRO DE SUSPENSION POSTERIOR</v>
      </c>
      <c r="D2679" s="504" t="str">
        <f>_xlfn.XLOOKUP(B2679,PLANEAMIENTO!A:A,PLANEAMIENTO!D:D)</f>
        <v>930E-4SE</v>
      </c>
      <c r="E2679" s="173" t="s">
        <v>431</v>
      </c>
      <c r="F2679" s="173" t="s">
        <v>432</v>
      </c>
      <c r="G2679" s="173" t="s">
        <v>495</v>
      </c>
      <c r="H2679" s="173" t="s">
        <v>777</v>
      </c>
      <c r="I2679" s="173" t="s">
        <v>897</v>
      </c>
      <c r="J2679" s="173" t="s">
        <v>1292</v>
      </c>
      <c r="K2679" s="173" t="s">
        <v>1289</v>
      </c>
      <c r="L2679" s="174">
        <v>0</v>
      </c>
    </row>
    <row r="2680" spans="2:12" ht="31.2" x14ac:dyDescent="0.3">
      <c r="B2680" s="173">
        <v>322525</v>
      </c>
      <c r="C2680" s="503" t="str">
        <f>_xlfn.XLOOKUP(B2680,PLANEAMIENTO!A:A,PLANEAMIENTO!C:C)</f>
        <v>CILINDRO DE SUSPENSION POSTERIOR</v>
      </c>
      <c r="D2680" s="504" t="str">
        <f>_xlfn.XLOOKUP(B2680,PLANEAMIENTO!A:A,PLANEAMIENTO!D:D)</f>
        <v>930E-4SE</v>
      </c>
      <c r="E2680" s="173" t="s">
        <v>1205</v>
      </c>
      <c r="F2680" s="173" t="s">
        <v>432</v>
      </c>
      <c r="G2680" s="173" t="s">
        <v>403</v>
      </c>
      <c r="H2680" s="173" t="s">
        <v>777</v>
      </c>
      <c r="I2680" s="173" t="s">
        <v>820</v>
      </c>
      <c r="J2680" s="173" t="s">
        <v>1289</v>
      </c>
      <c r="K2680" s="173" t="s">
        <v>1289</v>
      </c>
      <c r="L2680" s="174">
        <v>0</v>
      </c>
    </row>
    <row r="2681" spans="2:12" ht="31.2" x14ac:dyDescent="0.3">
      <c r="B2681" s="173">
        <v>331525</v>
      </c>
      <c r="C2681" s="503" t="str">
        <f>_xlfn.XLOOKUP(B2681,PLANEAMIENTO!A:A,PLANEAMIENTO!C:C)</f>
        <v>CILINDRO DE LEVANTE DE BULLDOZER</v>
      </c>
      <c r="D2681" s="504" t="str">
        <f>_xlfn.XLOOKUP(B2681,PLANEAMIENTO!A:A,PLANEAMIENTO!D:D)</f>
        <v>844K</v>
      </c>
      <c r="E2681" s="173" t="s">
        <v>1233</v>
      </c>
      <c r="F2681" s="173" t="s">
        <v>432</v>
      </c>
      <c r="G2681" s="173" t="s">
        <v>435</v>
      </c>
      <c r="H2681" s="173" t="s">
        <v>777</v>
      </c>
      <c r="I2681" s="173" t="s">
        <v>786</v>
      </c>
      <c r="J2681" s="173" t="s">
        <v>1289</v>
      </c>
      <c r="K2681" s="173" t="s">
        <v>1311</v>
      </c>
      <c r="L2681" s="174">
        <v>0</v>
      </c>
    </row>
    <row r="2682" spans="2:12" ht="28.8" x14ac:dyDescent="0.3">
      <c r="B2682" s="173">
        <v>332025</v>
      </c>
      <c r="C2682" s="503" t="str">
        <f>_xlfn.XLOOKUP(B2682,PLANEAMIENTO!A:A,PLANEAMIENTO!C:C)</f>
        <v>CILINDRO DE BLADELIFT</v>
      </c>
      <c r="D2682" s="504" t="str">
        <f>_xlfn.XLOOKUP(B2682,PLANEAMIENTO!A:A,PLANEAMIENTO!D:D)</f>
        <v>24M</v>
      </c>
      <c r="E2682" s="173" t="s">
        <v>1234</v>
      </c>
      <c r="F2682" s="173" t="s">
        <v>432</v>
      </c>
      <c r="G2682" s="173" t="s">
        <v>435</v>
      </c>
      <c r="H2682" s="173" t="s">
        <v>777</v>
      </c>
      <c r="I2682" s="173" t="s">
        <v>786</v>
      </c>
      <c r="J2682" s="173" t="s">
        <v>1311</v>
      </c>
      <c r="K2682" s="173" t="s">
        <v>1311</v>
      </c>
      <c r="L2682" s="174">
        <v>0</v>
      </c>
    </row>
    <row r="2683" spans="2:12" ht="28.8" x14ac:dyDescent="0.3">
      <c r="B2683" s="170">
        <v>0</v>
      </c>
      <c r="C2683" s="615" t="s">
        <v>12</v>
      </c>
      <c r="D2683" s="615" t="s">
        <v>13</v>
      </c>
      <c r="E2683" s="170" t="s">
        <v>814</v>
      </c>
      <c r="F2683" s="170" t="s">
        <v>815</v>
      </c>
      <c r="G2683" s="170" t="s">
        <v>1312</v>
      </c>
      <c r="H2683" s="170" t="s">
        <v>777</v>
      </c>
      <c r="I2683" s="170" t="s">
        <v>807</v>
      </c>
      <c r="J2683" s="170" t="s">
        <v>415</v>
      </c>
      <c r="K2683" s="170" t="s">
        <v>1266</v>
      </c>
      <c r="L2683" s="171">
        <v>0.93</v>
      </c>
    </row>
    <row r="2684" spans="2:12" ht="31.2" x14ac:dyDescent="0.3">
      <c r="B2684" s="173">
        <v>334725</v>
      </c>
      <c r="C2684" s="503" t="str">
        <f>_xlfn.XLOOKUP(B2684,PLANEAMIENTO!A:A,PLANEAMIENTO!C:C)</f>
        <v>CILINDRO DE LEVANTE DE BULLDOZER</v>
      </c>
      <c r="D2684" s="504" t="str">
        <f>_xlfn.XLOOKUP(B2684,PLANEAMIENTO!A:A,PLANEAMIENTO!D:D)</f>
        <v>D11T</v>
      </c>
      <c r="E2684" s="173" t="s">
        <v>1313</v>
      </c>
      <c r="F2684" s="173" t="s">
        <v>817</v>
      </c>
      <c r="G2684" s="173" t="s">
        <v>435</v>
      </c>
      <c r="H2684" s="173" t="s">
        <v>777</v>
      </c>
      <c r="I2684" s="173" t="s">
        <v>786</v>
      </c>
      <c r="J2684" s="173" t="s">
        <v>1264</v>
      </c>
      <c r="K2684" s="173" t="s">
        <v>1264</v>
      </c>
      <c r="L2684" s="174">
        <v>0</v>
      </c>
    </row>
    <row r="2685" spans="2:12" ht="28.8" x14ac:dyDescent="0.3">
      <c r="B2685" s="173">
        <v>323225</v>
      </c>
      <c r="C2685" s="503" t="str">
        <f>_xlfn.XLOOKUP(B2685,PLANEAMIENTO!A:A,PLANEAMIENTO!C:C)</f>
        <v>ACUMULADOR DE DIRECCION</v>
      </c>
      <c r="D2685" s="504" t="str">
        <f>_xlfn.XLOOKUP(B2685,PLANEAMIENTO!A:A,PLANEAMIENTO!D:D)</f>
        <v>930E-4SE</v>
      </c>
      <c r="E2685" s="173" t="s">
        <v>1314</v>
      </c>
      <c r="F2685" s="173" t="s">
        <v>817</v>
      </c>
      <c r="G2685" s="173" t="s">
        <v>406</v>
      </c>
      <c r="H2685" s="173" t="s">
        <v>777</v>
      </c>
      <c r="I2685" s="173" t="s">
        <v>827</v>
      </c>
      <c r="J2685" s="173" t="s">
        <v>1264</v>
      </c>
      <c r="K2685" s="173" t="s">
        <v>1264</v>
      </c>
      <c r="L2685" s="174">
        <v>0</v>
      </c>
    </row>
    <row r="2686" spans="2:12" ht="31.2" x14ac:dyDescent="0.3">
      <c r="B2686" s="173">
        <v>324825</v>
      </c>
      <c r="C2686" s="503" t="str">
        <f>_xlfn.XLOOKUP(B2686,PLANEAMIENTO!A:A,PLANEAMIENTO!C:C)</f>
        <v>CILINDRO DE SUSPENSION DELANTERA</v>
      </c>
      <c r="D2686" s="504" t="str">
        <f>_xlfn.XLOOKUP(B2686,PLANEAMIENTO!A:A,PLANEAMIENTO!D:D)</f>
        <v>930E-4SE</v>
      </c>
      <c r="E2686" s="173" t="s">
        <v>1315</v>
      </c>
      <c r="F2686" s="173" t="s">
        <v>817</v>
      </c>
      <c r="G2686" s="173" t="s">
        <v>406</v>
      </c>
      <c r="H2686" s="173" t="s">
        <v>777</v>
      </c>
      <c r="I2686" s="173" t="s">
        <v>827</v>
      </c>
      <c r="J2686" s="173" t="s">
        <v>1268</v>
      </c>
      <c r="K2686" s="173" t="s">
        <v>1268</v>
      </c>
      <c r="L2686" s="174">
        <v>0</v>
      </c>
    </row>
    <row r="2687" spans="2:12" ht="28.8" x14ac:dyDescent="0.3">
      <c r="B2687" s="173">
        <v>324725</v>
      </c>
      <c r="C2687" s="503" t="str">
        <f>_xlfn.XLOOKUP(B2687,PLANEAMIENTO!A:A,PLANEAMIENTO!C:C)</f>
        <v>CILINDRO DE DIRECCION</v>
      </c>
      <c r="D2687" s="504" t="str">
        <f>_xlfn.XLOOKUP(B2687,PLANEAMIENTO!A:A,PLANEAMIENTO!D:D)</f>
        <v>930E-4SE</v>
      </c>
      <c r="E2687" s="173" t="s">
        <v>1315</v>
      </c>
      <c r="F2687" s="173" t="s">
        <v>817</v>
      </c>
      <c r="G2687" s="173" t="s">
        <v>406</v>
      </c>
      <c r="H2687" s="173" t="s">
        <v>777</v>
      </c>
      <c r="I2687" s="173" t="s">
        <v>827</v>
      </c>
      <c r="J2687" s="173" t="s">
        <v>1268</v>
      </c>
      <c r="K2687" s="173" t="s">
        <v>1268</v>
      </c>
      <c r="L2687" s="174">
        <v>0</v>
      </c>
    </row>
    <row r="2688" spans="2:12" ht="28.8" x14ac:dyDescent="0.3">
      <c r="B2688" s="173">
        <v>335825</v>
      </c>
      <c r="C2688" s="503" t="str">
        <f>_xlfn.XLOOKUP(B2688,PLANEAMIENTO!A:A,PLANEAMIENTO!C:C)</f>
        <v>CILINDRO DE DIRECCION</v>
      </c>
      <c r="D2688" s="504" t="str">
        <f>_xlfn.XLOOKUP(B2688,PLANEAMIENTO!A:A,PLANEAMIENTO!D:D)</f>
        <v>980E</v>
      </c>
      <c r="E2688" s="173" t="s">
        <v>1314</v>
      </c>
      <c r="F2688" s="173" t="s">
        <v>817</v>
      </c>
      <c r="G2688" s="173" t="s">
        <v>406</v>
      </c>
      <c r="H2688" s="173" t="s">
        <v>777</v>
      </c>
      <c r="I2688" s="173" t="s">
        <v>827</v>
      </c>
      <c r="J2688" s="173" t="s">
        <v>1268</v>
      </c>
      <c r="K2688" s="173" t="s">
        <v>1268</v>
      </c>
      <c r="L2688" s="174">
        <v>0</v>
      </c>
    </row>
    <row r="2689" spans="2:12" ht="31.2" x14ac:dyDescent="0.3">
      <c r="B2689" s="173">
        <v>319525</v>
      </c>
      <c r="C2689" s="503" t="str">
        <f>_xlfn.XLOOKUP(B2689,PLANEAMIENTO!A:A,PLANEAMIENTO!C:C)</f>
        <v>CILINDRO DE SUSPENSION POSTERIOR</v>
      </c>
      <c r="D2689" s="504" t="str">
        <f>_xlfn.XLOOKUP(B2689,PLANEAMIENTO!A:A,PLANEAMIENTO!D:D)</f>
        <v>797F</v>
      </c>
      <c r="E2689" s="173" t="s">
        <v>1281</v>
      </c>
      <c r="F2689" s="173" t="s">
        <v>817</v>
      </c>
      <c r="G2689" s="173" t="s">
        <v>406</v>
      </c>
      <c r="H2689" s="173" t="s">
        <v>777</v>
      </c>
      <c r="I2689" s="173" t="s">
        <v>827</v>
      </c>
      <c r="J2689" s="173" t="s">
        <v>1291</v>
      </c>
      <c r="K2689" s="173" t="s">
        <v>1291</v>
      </c>
      <c r="L2689" s="174">
        <v>0</v>
      </c>
    </row>
    <row r="2690" spans="2:12" ht="28.8" x14ac:dyDescent="0.3">
      <c r="B2690" s="173">
        <v>327125</v>
      </c>
      <c r="C2690" s="503" t="str">
        <f>_xlfn.XLOOKUP(B2690,PLANEAMIENTO!A:A,PLANEAMIENTO!C:C)</f>
        <v>CILINDRO DE BUCKET</v>
      </c>
      <c r="D2690" s="504" t="str">
        <f>_xlfn.XLOOKUP(B2690,PLANEAMIENTO!A:A,PLANEAMIENTO!D:D)</f>
        <v>374DL</v>
      </c>
      <c r="E2690" s="173" t="s">
        <v>431</v>
      </c>
      <c r="F2690" s="173" t="s">
        <v>432</v>
      </c>
      <c r="G2690" s="173" t="s">
        <v>473</v>
      </c>
      <c r="H2690" s="173" t="s">
        <v>777</v>
      </c>
      <c r="I2690" s="173" t="s">
        <v>813</v>
      </c>
      <c r="J2690" s="173" t="s">
        <v>1291</v>
      </c>
      <c r="K2690" s="173" t="s">
        <v>1266</v>
      </c>
      <c r="L2690" s="174">
        <v>0</v>
      </c>
    </row>
    <row r="2691" spans="2:12" ht="31.2" x14ac:dyDescent="0.3">
      <c r="B2691" s="173">
        <v>336925</v>
      </c>
      <c r="C2691" s="503" t="str">
        <f>_xlfn.XLOOKUP(B2691,PLANEAMIENTO!A:A,PLANEAMIENTO!C:C)</f>
        <v>CILINDRO DE INCLINACION DE BULLDOZER</v>
      </c>
      <c r="D2691" s="504" t="str">
        <f>_xlfn.XLOOKUP(B2691,PLANEAMIENTO!A:A,PLANEAMIENTO!D:D)</f>
        <v>844K</v>
      </c>
      <c r="E2691" s="173" t="s">
        <v>1316</v>
      </c>
      <c r="F2691" s="172"/>
      <c r="G2691" s="173" t="s">
        <v>894</v>
      </c>
      <c r="H2691" s="173" t="s">
        <v>777</v>
      </c>
      <c r="I2691" s="173" t="s">
        <v>807</v>
      </c>
      <c r="J2691" s="173" t="s">
        <v>415</v>
      </c>
      <c r="K2691" s="173" t="s">
        <v>418</v>
      </c>
      <c r="L2691" s="174">
        <v>0</v>
      </c>
    </row>
    <row r="2692" spans="2:12" ht="28.8" x14ac:dyDescent="0.3">
      <c r="B2692" s="170">
        <v>0</v>
      </c>
      <c r="C2692" s="615" t="s">
        <v>12</v>
      </c>
      <c r="D2692" s="615" t="s">
        <v>13</v>
      </c>
      <c r="E2692" s="170" t="s">
        <v>451</v>
      </c>
      <c r="F2692" s="170" t="s">
        <v>452</v>
      </c>
      <c r="G2692" s="542" t="s">
        <v>1282</v>
      </c>
      <c r="H2692" s="542" t="s">
        <v>777</v>
      </c>
      <c r="I2692" s="542" t="s">
        <v>777</v>
      </c>
      <c r="J2692" s="170" t="s">
        <v>415</v>
      </c>
      <c r="K2692" s="170" t="s">
        <v>1263</v>
      </c>
      <c r="L2692" s="171">
        <v>0.11</v>
      </c>
    </row>
    <row r="2693" spans="2:12" ht="31.2" x14ac:dyDescent="0.3">
      <c r="B2693" s="173">
        <v>327525</v>
      </c>
      <c r="C2693" s="503" t="str">
        <f>_xlfn.XLOOKUP(B2693,PLANEAMIENTO!A:A,PLANEAMIENTO!C:C)</f>
        <v>CILINDRO DE LEVANTE DE BULLDOZER</v>
      </c>
      <c r="D2693" s="504" t="str">
        <f>_xlfn.XLOOKUP(B2693,PLANEAMIENTO!A:A,PLANEAMIENTO!D:D)</f>
        <v>844K</v>
      </c>
      <c r="E2693" s="173" t="s">
        <v>729</v>
      </c>
      <c r="F2693" s="173" t="s">
        <v>452</v>
      </c>
      <c r="G2693" s="173" t="s">
        <v>894</v>
      </c>
      <c r="H2693" s="173" t="s">
        <v>777</v>
      </c>
      <c r="I2693" s="173" t="s">
        <v>807</v>
      </c>
      <c r="J2693" s="173" t="s">
        <v>415</v>
      </c>
      <c r="K2693" s="173" t="s">
        <v>418</v>
      </c>
      <c r="L2693" s="174">
        <v>0</v>
      </c>
    </row>
    <row r="2694" spans="2:12" ht="31.2" x14ac:dyDescent="0.3">
      <c r="B2694" s="173">
        <v>327725</v>
      </c>
      <c r="C2694" s="503" t="str">
        <f>_xlfn.XLOOKUP(B2694,PLANEAMIENTO!A:A,PLANEAMIENTO!C:C)</f>
        <v>CILINDRO DE INCLINACION DE RIPPER</v>
      </c>
      <c r="D2694" s="504" t="str">
        <f>_xlfn.XLOOKUP(B2694,PLANEAMIENTO!A:A,PLANEAMIENTO!D:D)</f>
        <v>D11</v>
      </c>
      <c r="E2694" s="173" t="s">
        <v>729</v>
      </c>
      <c r="F2694" s="173" t="s">
        <v>452</v>
      </c>
      <c r="G2694" s="173" t="s">
        <v>894</v>
      </c>
      <c r="H2694" s="173" t="s">
        <v>777</v>
      </c>
      <c r="I2694" s="173" t="s">
        <v>807</v>
      </c>
      <c r="J2694" s="173" t="s">
        <v>415</v>
      </c>
      <c r="K2694" s="173" t="s">
        <v>418</v>
      </c>
      <c r="L2694" s="174">
        <v>0</v>
      </c>
    </row>
    <row r="2695" spans="2:12" ht="31.2" x14ac:dyDescent="0.3">
      <c r="B2695" s="173">
        <v>334725</v>
      </c>
      <c r="C2695" s="503" t="str">
        <f>_xlfn.XLOOKUP(B2695,PLANEAMIENTO!A:A,PLANEAMIENTO!C:C)</f>
        <v>CILINDRO DE LEVANTE DE BULLDOZER</v>
      </c>
      <c r="D2695" s="504" t="str">
        <f>_xlfn.XLOOKUP(B2695,PLANEAMIENTO!A:A,PLANEAMIENTO!D:D)</f>
        <v>D11T</v>
      </c>
      <c r="E2695" s="173" t="s">
        <v>729</v>
      </c>
      <c r="F2695" s="173" t="s">
        <v>452</v>
      </c>
      <c r="G2695" s="173" t="s">
        <v>894</v>
      </c>
      <c r="H2695" s="173" t="s">
        <v>777</v>
      </c>
      <c r="I2695" s="173" t="s">
        <v>807</v>
      </c>
      <c r="J2695" s="173" t="s">
        <v>415</v>
      </c>
      <c r="K2695" s="173" t="s">
        <v>418</v>
      </c>
      <c r="L2695" s="174">
        <v>0</v>
      </c>
    </row>
    <row r="2696" spans="2:12" ht="31.2" x14ac:dyDescent="0.3">
      <c r="B2696" s="173">
        <v>334825</v>
      </c>
      <c r="C2696" s="503" t="str">
        <f>_xlfn.XLOOKUP(B2696,PLANEAMIENTO!A:A,PLANEAMIENTO!C:C)</f>
        <v>CILINDRO DE LEVANTE DE BULLDOZER</v>
      </c>
      <c r="D2696" s="504" t="str">
        <f>_xlfn.XLOOKUP(B2696,PLANEAMIENTO!A:A,PLANEAMIENTO!D:D)</f>
        <v>D11T</v>
      </c>
      <c r="E2696" s="173" t="s">
        <v>729</v>
      </c>
      <c r="F2696" s="173" t="s">
        <v>452</v>
      </c>
      <c r="G2696" s="173" t="s">
        <v>894</v>
      </c>
      <c r="H2696" s="173" t="s">
        <v>777</v>
      </c>
      <c r="I2696" s="173" t="s">
        <v>807</v>
      </c>
      <c r="J2696" s="173" t="s">
        <v>415</v>
      </c>
      <c r="K2696" s="173" t="s">
        <v>418</v>
      </c>
      <c r="L2696" s="174">
        <v>0</v>
      </c>
    </row>
    <row r="2697" spans="2:12" ht="28.8" x14ac:dyDescent="0.3">
      <c r="B2697" s="173">
        <v>332225</v>
      </c>
      <c r="C2697" s="503" t="str">
        <f>_xlfn.XLOOKUP(B2697,PLANEAMIENTO!A:A,PLANEAMIENTO!C:C)</f>
        <v>CILINDRO DE DIRECCION</v>
      </c>
      <c r="D2697" s="504" t="str">
        <f>_xlfn.XLOOKUP(B2697,PLANEAMIENTO!A:A,PLANEAMIENTO!D:D)</f>
        <v>930E-4SE</v>
      </c>
      <c r="E2697" s="173" t="s">
        <v>729</v>
      </c>
      <c r="F2697" s="173" t="s">
        <v>452</v>
      </c>
      <c r="G2697" s="173" t="s">
        <v>894</v>
      </c>
      <c r="H2697" s="173" t="s">
        <v>777</v>
      </c>
      <c r="I2697" s="173" t="s">
        <v>807</v>
      </c>
      <c r="J2697" s="173" t="s">
        <v>415</v>
      </c>
      <c r="K2697" s="173" t="s">
        <v>418</v>
      </c>
      <c r="L2697" s="174">
        <v>0</v>
      </c>
    </row>
    <row r="2698" spans="2:12" ht="28.8" x14ac:dyDescent="0.3">
      <c r="B2698" s="173">
        <v>335825</v>
      </c>
      <c r="C2698" s="503" t="str">
        <f>_xlfn.XLOOKUP(B2698,PLANEAMIENTO!A:A,PLANEAMIENTO!C:C)</f>
        <v>CILINDRO DE DIRECCION</v>
      </c>
      <c r="D2698" s="504" t="str">
        <f>_xlfn.XLOOKUP(B2698,PLANEAMIENTO!A:A,PLANEAMIENTO!D:D)</f>
        <v>980E</v>
      </c>
      <c r="E2698" s="173" t="s">
        <v>729</v>
      </c>
      <c r="F2698" s="173" t="s">
        <v>452</v>
      </c>
      <c r="G2698" s="173" t="s">
        <v>894</v>
      </c>
      <c r="H2698" s="173" t="s">
        <v>777</v>
      </c>
      <c r="I2698" s="173" t="s">
        <v>807</v>
      </c>
      <c r="J2698" s="173" t="s">
        <v>415</v>
      </c>
      <c r="K2698" s="173" t="s">
        <v>418</v>
      </c>
      <c r="L2698" s="174">
        <v>0</v>
      </c>
    </row>
    <row r="2699" spans="2:12" ht="31.2" x14ac:dyDescent="0.3">
      <c r="B2699" s="173">
        <v>331625</v>
      </c>
      <c r="C2699" s="503" t="str">
        <f>_xlfn.XLOOKUP(B2699,PLANEAMIENTO!A:A,PLANEAMIENTO!C:C)</f>
        <v>CILINDRO DE LEVANTE DE RIPPER</v>
      </c>
      <c r="D2699" s="504" t="str">
        <f>_xlfn.XLOOKUP(B2699,PLANEAMIENTO!A:A,PLANEAMIENTO!D:D)</f>
        <v>D11T</v>
      </c>
      <c r="E2699" s="173" t="s">
        <v>729</v>
      </c>
      <c r="F2699" s="173" t="s">
        <v>452</v>
      </c>
      <c r="G2699" s="173" t="s">
        <v>894</v>
      </c>
      <c r="H2699" s="173" t="s">
        <v>777</v>
      </c>
      <c r="I2699" s="173" t="s">
        <v>807</v>
      </c>
      <c r="J2699" s="173" t="s">
        <v>415</v>
      </c>
      <c r="K2699" s="173" t="s">
        <v>418</v>
      </c>
      <c r="L2699" s="174">
        <v>0</v>
      </c>
    </row>
    <row r="2700" spans="2:12" ht="31.2" x14ac:dyDescent="0.3">
      <c r="B2700" s="173">
        <v>331725</v>
      </c>
      <c r="C2700" s="503" t="str">
        <f>_xlfn.XLOOKUP(B2700,PLANEAMIENTO!A:A,PLANEAMIENTO!C:C)</f>
        <v>CILINDRO DE LEVANTE DE RIPPER</v>
      </c>
      <c r="D2700" s="504" t="str">
        <f>_xlfn.XLOOKUP(B2700,PLANEAMIENTO!A:A,PLANEAMIENTO!D:D)</f>
        <v>D11T</v>
      </c>
      <c r="E2700" s="173" t="s">
        <v>729</v>
      </c>
      <c r="F2700" s="173" t="s">
        <v>452</v>
      </c>
      <c r="G2700" s="173" t="s">
        <v>894</v>
      </c>
      <c r="H2700" s="173" t="s">
        <v>777</v>
      </c>
      <c r="I2700" s="173" t="s">
        <v>807</v>
      </c>
      <c r="J2700" s="173" t="s">
        <v>415</v>
      </c>
      <c r="K2700" s="173" t="s">
        <v>418</v>
      </c>
      <c r="L2700" s="174">
        <v>0</v>
      </c>
    </row>
    <row r="2701" spans="2:12" ht="28.8" x14ac:dyDescent="0.3">
      <c r="B2701" s="173">
        <v>333225</v>
      </c>
      <c r="C2701" s="503" t="str">
        <f>_xlfn.XLOOKUP(B2701,PLANEAMIENTO!A:A,PLANEAMIENTO!C:C)</f>
        <v>CILINDRO DE BLADE TIP</v>
      </c>
      <c r="D2701" s="504">
        <f>_xlfn.XLOOKUP(B2701,PLANEAMIENTO!A:A,PLANEAMIENTO!D:D)</f>
        <v>24</v>
      </c>
      <c r="E2701" s="173" t="s">
        <v>729</v>
      </c>
      <c r="F2701" s="173" t="s">
        <v>452</v>
      </c>
      <c r="G2701" s="173" t="s">
        <v>894</v>
      </c>
      <c r="H2701" s="173" t="s">
        <v>777</v>
      </c>
      <c r="I2701" s="173" t="s">
        <v>807</v>
      </c>
      <c r="J2701" s="173" t="s">
        <v>415</v>
      </c>
      <c r="K2701" s="173" t="s">
        <v>418</v>
      </c>
      <c r="L2701" s="174">
        <v>0</v>
      </c>
    </row>
    <row r="2702" spans="2:12" ht="28.8" x14ac:dyDescent="0.3">
      <c r="B2702" s="170">
        <v>0</v>
      </c>
      <c r="E2702" s="170" t="s">
        <v>455</v>
      </c>
      <c r="F2702" s="169"/>
      <c r="G2702" s="542" t="s">
        <v>1203</v>
      </c>
      <c r="H2702" s="542" t="s">
        <v>777</v>
      </c>
      <c r="I2702" s="542" t="s">
        <v>807</v>
      </c>
      <c r="J2702" s="170" t="s">
        <v>415</v>
      </c>
      <c r="K2702" s="170" t="s">
        <v>1317</v>
      </c>
      <c r="L2702" s="171">
        <v>1</v>
      </c>
    </row>
    <row r="2703" spans="2:12" ht="31.2" x14ac:dyDescent="0.3">
      <c r="B2703" s="262">
        <v>325525</v>
      </c>
      <c r="C2703" s="503" t="str">
        <f>_xlfn.XLOOKUP(B2703,PLANEAMIENTO!A:A,PLANEAMIENTO!C:C)</f>
        <v>CILINDRO DE LEVANTE DE BULLDOZER</v>
      </c>
      <c r="D2703" s="504" t="str">
        <f>_xlfn.XLOOKUP(B2703,PLANEAMIENTO!A:A,PLANEAMIENTO!D:D)</f>
        <v>844H</v>
      </c>
      <c r="E2703" s="262" t="s">
        <v>731</v>
      </c>
    </row>
    <row r="2704" spans="2:12" ht="31.2" x14ac:dyDescent="0.3">
      <c r="B2704" s="262">
        <v>324225</v>
      </c>
      <c r="C2704" s="503" t="str">
        <f>_xlfn.XLOOKUP(B2704,PLANEAMIENTO!A:A,PLANEAMIENTO!C:C)</f>
        <v>CILINDRO DE INCLINACION DE BULLDOZER</v>
      </c>
      <c r="D2704" s="504" t="str">
        <f>_xlfn.XLOOKUP(B2704,PLANEAMIENTO!A:A,PLANEAMIENTO!D:D)</f>
        <v>D11T</v>
      </c>
      <c r="E2704" s="262" t="s">
        <v>731</v>
      </c>
    </row>
    <row r="2705" spans="2:5" ht="15.6" x14ac:dyDescent="0.3">
      <c r="B2705" s="262">
        <v>306724</v>
      </c>
      <c r="C2705" s="503" t="str">
        <f>_xlfn.XLOOKUP(B2705,PLANEAMIENTO!A:A,PLANEAMIENTO!C:C)</f>
        <v>ENROLLADOR DE CABLES</v>
      </c>
      <c r="D2705" s="504" t="str">
        <f>_xlfn.XLOOKUP(B2705,PLANEAMIENTO!A:A,PLANEAMIENTO!D:D)</f>
        <v>CWS</v>
      </c>
      <c r="E2705" s="262" t="s">
        <v>731</v>
      </c>
    </row>
    <row r="2706" spans="2:5" ht="15.6" x14ac:dyDescent="0.3">
      <c r="B2706" s="262">
        <v>326925</v>
      </c>
      <c r="C2706" s="503" t="str">
        <f>_xlfn.XLOOKUP(B2706,PLANEAMIENTO!A:A,PLANEAMIENTO!C:C)</f>
        <v>ACUMULADOR DE DIRECCION</v>
      </c>
      <c r="D2706" s="504" t="str">
        <f>_xlfn.XLOOKUP(B2706,PLANEAMIENTO!A:A,PLANEAMIENTO!D:D)</f>
        <v>980E</v>
      </c>
      <c r="E2706" s="262" t="s">
        <v>731</v>
      </c>
    </row>
    <row r="2707" spans="2:5" ht="15.6" x14ac:dyDescent="0.3">
      <c r="B2707" s="262">
        <v>327225</v>
      </c>
      <c r="C2707" s="503" t="str">
        <f>_xlfn.XLOOKUP(B2707,PLANEAMIENTO!A:A,PLANEAMIENTO!C:C)</f>
        <v xml:space="preserve">CILINDRO DE LEVANTE </v>
      </c>
      <c r="D2707" s="504" t="str">
        <f>_xlfn.XLOOKUP(B2707,PLANEAMIENTO!A:A,PLANEAMIENTO!D:D)</f>
        <v>994K</v>
      </c>
      <c r="E2707" s="262" t="s">
        <v>731</v>
      </c>
    </row>
    <row r="2708" spans="2:5" ht="15.6" x14ac:dyDescent="0.3">
      <c r="B2708" s="262">
        <v>331025</v>
      </c>
      <c r="C2708" s="503" t="str">
        <f>_xlfn.XLOOKUP(B2708,PLANEAMIENTO!A:A,PLANEAMIENTO!C:C)</f>
        <v>CILINDRO DE BOOM</v>
      </c>
      <c r="D2708" s="504" t="str">
        <f>_xlfn.XLOOKUP(B2708,PLANEAMIENTO!A:A,PLANEAMIENTO!D:D)</f>
        <v>988K</v>
      </c>
      <c r="E2708" s="262" t="s">
        <v>731</v>
      </c>
    </row>
    <row r="2709" spans="2:5" ht="15.6" x14ac:dyDescent="0.3">
      <c r="B2709" s="262">
        <v>332125</v>
      </c>
      <c r="C2709" s="503" t="str">
        <f>_xlfn.XLOOKUP(B2709,PLANEAMIENTO!A:A,PLANEAMIENTO!C:C)</f>
        <v>CILINDRO DE DIRECCION</v>
      </c>
      <c r="D2709" s="504" t="str">
        <f>_xlfn.XLOOKUP(B2709,PLANEAMIENTO!A:A,PLANEAMIENTO!D:D)</f>
        <v>844H</v>
      </c>
      <c r="E2709" s="262" t="s">
        <v>731</v>
      </c>
    </row>
    <row r="2710" spans="2:5" ht="15.6" x14ac:dyDescent="0.3">
      <c r="B2710" s="262">
        <v>332225</v>
      </c>
      <c r="C2710" s="503" t="str">
        <f>_xlfn.XLOOKUP(B2710,PLANEAMIENTO!A:A,PLANEAMIENTO!C:C)</f>
        <v>CILINDRO DE DIRECCION</v>
      </c>
      <c r="D2710" s="504" t="str">
        <f>_xlfn.XLOOKUP(B2710,PLANEAMIENTO!A:A,PLANEAMIENTO!D:D)</f>
        <v>930E-4SE</v>
      </c>
      <c r="E2710" s="262" t="s">
        <v>731</v>
      </c>
    </row>
    <row r="2711" spans="2:5" ht="15.6" x14ac:dyDescent="0.3">
      <c r="B2711" s="262">
        <v>333225</v>
      </c>
      <c r="C2711" s="503" t="str">
        <f>_xlfn.XLOOKUP(B2711,PLANEAMIENTO!A:A,PLANEAMIENTO!C:C)</f>
        <v>CILINDRO DE BLADE TIP</v>
      </c>
      <c r="D2711" s="504">
        <f>_xlfn.XLOOKUP(B2711,PLANEAMIENTO!A:A,PLANEAMIENTO!D:D)</f>
        <v>24</v>
      </c>
      <c r="E2711" s="262" t="s">
        <v>731</v>
      </c>
    </row>
    <row r="2712" spans="2:5" ht="31.2" x14ac:dyDescent="0.3">
      <c r="B2712" s="262">
        <v>335525</v>
      </c>
      <c r="C2712" s="503" t="str">
        <f>_xlfn.XLOOKUP(B2712,PLANEAMIENTO!A:A,PLANEAMIENTO!C:C)</f>
        <v>CILINDRO DE SUSPENSION POSTERIOR</v>
      </c>
      <c r="D2712" s="504" t="str">
        <f>_xlfn.XLOOKUP(B2712,PLANEAMIENTO!A:A,PLANEAMIENTO!D:D)</f>
        <v>930E-4SE</v>
      </c>
      <c r="E2712" s="262" t="s">
        <v>731</v>
      </c>
    </row>
    <row r="2713" spans="2:5" ht="15.6" x14ac:dyDescent="0.3">
      <c r="B2713" s="262">
        <v>335625</v>
      </c>
      <c r="C2713" s="503" t="str">
        <f>_xlfn.XLOOKUP(B2713,PLANEAMIENTO!A:A,PLANEAMIENTO!C:C)</f>
        <v>CILINDRO DE STICK</v>
      </c>
      <c r="D2713" s="504" t="str">
        <f>_xlfn.XLOOKUP(B2713,PLANEAMIENTO!A:A,PLANEAMIENTO!D:D)</f>
        <v>390DL</v>
      </c>
      <c r="E2713" s="262" t="s">
        <v>731</v>
      </c>
    </row>
    <row r="2716" spans="2:5" ht="15.6" x14ac:dyDescent="0.3">
      <c r="C2716" s="503" t="e">
        <f>_xlfn.XLOOKUP(B2716,PLANEAMIENTO!A:A,PLANEAMIENTO!C:C)</f>
        <v>#N/A</v>
      </c>
      <c r="D2716" s="504" t="e">
        <f>_xlfn.XLOOKUP(B2716,PLANEAMIENTO!A:A,PLANEAMIENTO!D:D)</f>
        <v>#N/A</v>
      </c>
    </row>
    <row r="2717" spans="2:5" ht="31.2" x14ac:dyDescent="0.3">
      <c r="B2717" s="51">
        <v>340025</v>
      </c>
      <c r="C2717" s="503" t="str">
        <f>_xlfn.XLOOKUP(B2717,PLANEAMIENTO!A:A,PLANEAMIENTO!C:C)</f>
        <v>CILINDRO DE SUSPENSION POSTERIOR</v>
      </c>
      <c r="D2717" s="504" t="str">
        <f>_xlfn.XLOOKUP(B2717,PLANEAMIENTO!A:A,PLANEAMIENTO!D:D)</f>
        <v>930E-4SE</v>
      </c>
    </row>
    <row r="2718" spans="2:5" ht="15.6" x14ac:dyDescent="0.3">
      <c r="B2718" s="626">
        <v>340125</v>
      </c>
      <c r="C2718" s="503" t="str">
        <f>_xlfn.XLOOKUP(B2718,PLANEAMIENTO!A:A,PLANEAMIENTO!C:C)</f>
        <v>CILINDRO DE DIRECCION</v>
      </c>
      <c r="D2718" s="504" t="str">
        <f>_xlfn.XLOOKUP(B2718,PLANEAMIENTO!A:A,PLANEAMIENTO!D:D)</f>
        <v>980E</v>
      </c>
    </row>
    <row r="2719" spans="2:5" ht="15.6" x14ac:dyDescent="0.3">
      <c r="B2719" s="626">
        <v>340225</v>
      </c>
      <c r="C2719" s="503" t="str">
        <f>_xlfn.XLOOKUP(B2719,PLANEAMIENTO!A:A,PLANEAMIENTO!C:C)</f>
        <v>CILINDRO DE DIRECCION</v>
      </c>
      <c r="D2719" s="504" t="str">
        <f>_xlfn.XLOOKUP(B2719,PLANEAMIENTO!A:A,PLANEAMIENTO!D:D)</f>
        <v>980E</v>
      </c>
    </row>
    <row r="2720" spans="2:5" ht="15.6" x14ac:dyDescent="0.3">
      <c r="B2720" s="51">
        <v>340325</v>
      </c>
      <c r="C2720" s="503" t="str">
        <f>_xlfn.XLOOKUP(B2720,PLANEAMIENTO!A:A,PLANEAMIENTO!C:C)</f>
        <v>CILINDRO DE DIRECCION</v>
      </c>
      <c r="D2720" s="504" t="str">
        <f>_xlfn.XLOOKUP(B2720,PLANEAMIENTO!A:A,PLANEAMIENTO!D:D)</f>
        <v>793D</v>
      </c>
    </row>
    <row r="2721" spans="2:12" ht="15.6" x14ac:dyDescent="0.3">
      <c r="B2721" s="51">
        <v>340425</v>
      </c>
      <c r="C2721" s="503" t="str">
        <f>_xlfn.XLOOKUP(B2721,PLANEAMIENTO!A:A,PLANEAMIENTO!C:C)</f>
        <v>CILINDRO DE BOOM</v>
      </c>
      <c r="D2721" s="504" t="str">
        <f>_xlfn.XLOOKUP(B2721,PLANEAMIENTO!A:A,PLANEAMIENTO!D:D)</f>
        <v>390FL</v>
      </c>
    </row>
    <row r="2722" spans="2:12" ht="15.6" x14ac:dyDescent="0.3">
      <c r="B2722" s="626">
        <v>340525</v>
      </c>
      <c r="C2722" s="503" t="str">
        <f>_xlfn.XLOOKUP(B2722,PLANEAMIENTO!A:A,PLANEAMIENTO!C:C)</f>
        <v>CILINDRO DE WHEEL LEAN</v>
      </c>
      <c r="D2722" s="504" t="str">
        <f>_xlfn.XLOOKUP(B2722,PLANEAMIENTO!A:A,PLANEAMIENTO!D:D)</f>
        <v>24M</v>
      </c>
    </row>
    <row r="2723" spans="2:12" ht="15.6" x14ac:dyDescent="0.3">
      <c r="B2723" s="626">
        <v>340625</v>
      </c>
      <c r="C2723" s="503" t="str">
        <f>_xlfn.XLOOKUP(B2723,PLANEAMIENTO!A:A,PLANEAMIENTO!C:C)</f>
        <v>CILINDRO DE WHEEL LEAN</v>
      </c>
      <c r="D2723" s="504" t="str">
        <f>_xlfn.XLOOKUP(B2723,PLANEAMIENTO!A:A,PLANEAMIENTO!D:D)</f>
        <v>24M</v>
      </c>
    </row>
    <row r="2724" spans="2:12" x14ac:dyDescent="0.3">
      <c r="B2724" s="707"/>
    </row>
    <row r="2729" spans="2:12" ht="39.6" x14ac:dyDescent="0.3">
      <c r="B2729" s="168" t="s">
        <v>465</v>
      </c>
      <c r="E2729" s="168" t="s">
        <v>391</v>
      </c>
      <c r="F2729" s="168" t="s">
        <v>392</v>
      </c>
      <c r="G2729" s="168" t="s">
        <v>772</v>
      </c>
      <c r="H2729" s="168" t="s">
        <v>773</v>
      </c>
      <c r="I2729" s="168" t="s">
        <v>774</v>
      </c>
      <c r="J2729" s="168" t="s">
        <v>394</v>
      </c>
      <c r="K2729" s="168" t="s">
        <v>395</v>
      </c>
      <c r="L2729" s="168" t="s">
        <v>396</v>
      </c>
    </row>
    <row r="2730" spans="2:12" ht="28.8" x14ac:dyDescent="0.3">
      <c r="B2730" s="170">
        <v>0</v>
      </c>
      <c r="E2730" s="170" t="s">
        <v>397</v>
      </c>
      <c r="F2730" s="170" t="s">
        <v>398</v>
      </c>
      <c r="G2730" s="170" t="s">
        <v>1318</v>
      </c>
      <c r="H2730" s="170" t="s">
        <v>776</v>
      </c>
      <c r="I2730" s="170" t="s">
        <v>777</v>
      </c>
      <c r="J2730" s="170" t="s">
        <v>415</v>
      </c>
      <c r="K2730" s="170" t="s">
        <v>1319</v>
      </c>
      <c r="L2730" s="171">
        <v>0.81</v>
      </c>
    </row>
    <row r="2731" spans="2:12" ht="28.8" x14ac:dyDescent="0.3">
      <c r="B2731" s="173">
        <v>325625</v>
      </c>
      <c r="C2731" s="503" t="str">
        <f>_xlfn.XLOOKUP(B2731,PLANEAMIENTO!A:A,PLANEAMIENTO!C:C)</f>
        <v>CILINDRO DE BLADELIFT</v>
      </c>
      <c r="D2731" s="504" t="str">
        <f>_xlfn.XLOOKUP(B2731,PLANEAMIENTO!A:A,PLANEAMIENTO!D:D)</f>
        <v>24M</v>
      </c>
      <c r="E2731" s="173" t="s">
        <v>1214</v>
      </c>
      <c r="F2731" s="173" t="s">
        <v>398</v>
      </c>
      <c r="G2731" s="173" t="s">
        <v>1320</v>
      </c>
      <c r="H2731" s="173" t="s">
        <v>777</v>
      </c>
      <c r="I2731" s="173" t="s">
        <v>1321</v>
      </c>
      <c r="J2731" s="173" t="s">
        <v>1292</v>
      </c>
      <c r="K2731" s="173" t="s">
        <v>1289</v>
      </c>
      <c r="L2731" s="174">
        <v>0.17</v>
      </c>
    </row>
    <row r="2732" spans="2:12" ht="15.6" x14ac:dyDescent="0.3">
      <c r="B2732" s="173">
        <v>327125</v>
      </c>
      <c r="C2732" s="503" t="str">
        <f>_xlfn.XLOOKUP(B2732,PLANEAMIENTO!A:A,PLANEAMIENTO!C:C)</f>
        <v>CILINDRO DE BUCKET</v>
      </c>
      <c r="D2732" s="504" t="str">
        <f>_xlfn.XLOOKUP(B2732,PLANEAMIENTO!A:A,PLANEAMIENTO!D:D)</f>
        <v>374DL</v>
      </c>
      <c r="E2732" s="173" t="s">
        <v>1322</v>
      </c>
      <c r="F2732" s="173" t="s">
        <v>398</v>
      </c>
      <c r="G2732" s="173" t="s">
        <v>403</v>
      </c>
      <c r="H2732" s="173" t="s">
        <v>777</v>
      </c>
      <c r="I2732" s="173" t="s">
        <v>820</v>
      </c>
      <c r="J2732" s="173" t="s">
        <v>1289</v>
      </c>
      <c r="K2732" s="173" t="s">
        <v>1311</v>
      </c>
      <c r="L2732" s="174">
        <v>0</v>
      </c>
    </row>
    <row r="2733" spans="2:12" ht="31.2" x14ac:dyDescent="0.3">
      <c r="B2733" s="173">
        <v>327525</v>
      </c>
      <c r="C2733" s="503" t="str">
        <f>_xlfn.XLOOKUP(B2733,PLANEAMIENTO!A:A,PLANEAMIENTO!C:C)</f>
        <v>CILINDRO DE LEVANTE DE BULLDOZER</v>
      </c>
      <c r="D2733" s="504" t="str">
        <f>_xlfn.XLOOKUP(B2733,PLANEAMIENTO!A:A,PLANEAMIENTO!D:D)</f>
        <v>844K</v>
      </c>
      <c r="E2733" s="173" t="s">
        <v>405</v>
      </c>
      <c r="F2733" s="173" t="s">
        <v>398</v>
      </c>
      <c r="G2733" s="173" t="s">
        <v>406</v>
      </c>
      <c r="H2733" s="173" t="s">
        <v>777</v>
      </c>
      <c r="I2733" s="173" t="s">
        <v>827</v>
      </c>
      <c r="J2733" s="173" t="s">
        <v>1311</v>
      </c>
      <c r="K2733" s="173" t="s">
        <v>1311</v>
      </c>
      <c r="L2733" s="174">
        <v>0</v>
      </c>
    </row>
    <row r="2734" spans="2:12" ht="31.2" x14ac:dyDescent="0.3">
      <c r="B2734" s="173">
        <v>319525</v>
      </c>
      <c r="C2734" s="503" t="str">
        <f>_xlfn.XLOOKUP(B2734,PLANEAMIENTO!A:A,PLANEAMIENTO!C:C)</f>
        <v>CILINDRO DE SUSPENSION POSTERIOR</v>
      </c>
      <c r="D2734" s="504" t="str">
        <f>_xlfn.XLOOKUP(B2734,PLANEAMIENTO!A:A,PLANEAMIENTO!D:D)</f>
        <v>797F</v>
      </c>
      <c r="E2734" s="173" t="s">
        <v>1146</v>
      </c>
      <c r="F2734" s="173" t="s">
        <v>398</v>
      </c>
      <c r="G2734" s="173" t="s">
        <v>852</v>
      </c>
      <c r="H2734" s="173" t="s">
        <v>777</v>
      </c>
      <c r="I2734" s="173" t="s">
        <v>853</v>
      </c>
      <c r="J2734" s="173" t="s">
        <v>1311</v>
      </c>
      <c r="K2734" s="173" t="s">
        <v>1323</v>
      </c>
      <c r="L2734" s="174">
        <v>0</v>
      </c>
    </row>
    <row r="2735" spans="2:12" ht="31.2" x14ac:dyDescent="0.3">
      <c r="B2735" s="173">
        <v>314125</v>
      </c>
      <c r="C2735" s="503" t="str">
        <f>_xlfn.XLOOKUP(B2735,PLANEAMIENTO!A:A,PLANEAMIENTO!C:C)</f>
        <v>CILINDRO DE LEVANTE DE BULLDOZER</v>
      </c>
      <c r="D2735" s="504" t="str">
        <f>_xlfn.XLOOKUP(B2735,PLANEAMIENTO!A:A,PLANEAMIENTO!D:D)</f>
        <v>D11T</v>
      </c>
      <c r="E2735" s="173" t="s">
        <v>1324</v>
      </c>
      <c r="F2735" s="173" t="s">
        <v>398</v>
      </c>
      <c r="G2735" s="173" t="s">
        <v>403</v>
      </c>
      <c r="H2735" s="173" t="s">
        <v>777</v>
      </c>
      <c r="I2735" s="173" t="s">
        <v>820</v>
      </c>
      <c r="J2735" s="173" t="s">
        <v>1323</v>
      </c>
      <c r="K2735" s="173" t="s">
        <v>1325</v>
      </c>
      <c r="L2735" s="174">
        <v>0</v>
      </c>
    </row>
    <row r="2736" spans="2:12" ht="28.8" x14ac:dyDescent="0.3">
      <c r="B2736" s="170">
        <v>0</v>
      </c>
      <c r="C2736" s="503" t="e">
        <f>_xlfn.XLOOKUP(B2736,PLANEAMIENTO!A:A,PLANEAMIENTO!C:C)</f>
        <v>#N/A</v>
      </c>
      <c r="D2736" s="504" t="e">
        <f>_xlfn.XLOOKUP(B2736,PLANEAMIENTO!A:A,PLANEAMIENTO!D:D)</f>
        <v>#N/A</v>
      </c>
      <c r="E2736" s="170" t="s">
        <v>412</v>
      </c>
      <c r="F2736" s="170" t="s">
        <v>413</v>
      </c>
      <c r="G2736" s="170" t="s">
        <v>1326</v>
      </c>
      <c r="H2736" s="170" t="s">
        <v>777</v>
      </c>
      <c r="I2736" s="170" t="s">
        <v>777</v>
      </c>
      <c r="J2736" s="170" t="s">
        <v>629</v>
      </c>
      <c r="K2736" s="170" t="s">
        <v>1327</v>
      </c>
      <c r="L2736" s="171">
        <v>0.48</v>
      </c>
    </row>
    <row r="2737" spans="2:12" ht="15.6" x14ac:dyDescent="0.3">
      <c r="B2737" s="173">
        <v>337125</v>
      </c>
      <c r="C2737" s="503" t="str">
        <f>_xlfn.XLOOKUP(B2737,PLANEAMIENTO!A:A,PLANEAMIENTO!C:C)</f>
        <v>CILINDRO DE DIRECCION HYD</v>
      </c>
      <c r="D2737" s="504" t="str">
        <f>_xlfn.XLOOKUP(B2737,PLANEAMIENTO!A:A,PLANEAMIENTO!D:D)</f>
        <v>992K</v>
      </c>
      <c r="E2737" s="173" t="s">
        <v>484</v>
      </c>
      <c r="F2737" s="173" t="s">
        <v>750</v>
      </c>
      <c r="G2737" s="173" t="s">
        <v>471</v>
      </c>
      <c r="H2737" s="173" t="s">
        <v>777</v>
      </c>
      <c r="I2737" s="173" t="s">
        <v>831</v>
      </c>
      <c r="J2737" s="173" t="s">
        <v>1292</v>
      </c>
      <c r="K2737" s="173" t="s">
        <v>1272</v>
      </c>
      <c r="L2737" s="174">
        <v>0.4</v>
      </c>
    </row>
    <row r="2738" spans="2:12" ht="31.2" x14ac:dyDescent="0.3">
      <c r="B2738" s="173">
        <v>338625</v>
      </c>
      <c r="C2738" s="503" t="str">
        <f>_xlfn.XLOOKUP(B2738,PLANEAMIENTO!A:A,PLANEAMIENTO!C:C)</f>
        <v>CILINDRO DE INCLINACION DE BULLDOZER</v>
      </c>
      <c r="D2738" s="504" t="str">
        <f>_xlfn.XLOOKUP(B2738,PLANEAMIENTO!A:A,PLANEAMIENTO!D:D)</f>
        <v>D11T</v>
      </c>
      <c r="E2738" s="173" t="s">
        <v>1298</v>
      </c>
      <c r="F2738" s="173" t="s">
        <v>750</v>
      </c>
      <c r="G2738" s="173" t="s">
        <v>522</v>
      </c>
      <c r="H2738" s="173" t="s">
        <v>777</v>
      </c>
      <c r="I2738" s="173" t="s">
        <v>818</v>
      </c>
      <c r="J2738" s="173" t="s">
        <v>1272</v>
      </c>
      <c r="K2738" s="173" t="s">
        <v>1289</v>
      </c>
      <c r="L2738" s="174">
        <v>0</v>
      </c>
    </row>
    <row r="2739" spans="2:12" ht="31.2" x14ac:dyDescent="0.3">
      <c r="B2739" s="173">
        <v>338825</v>
      </c>
      <c r="C2739" s="503" t="str">
        <f>_xlfn.XLOOKUP(B2739,PLANEAMIENTO!A:A,PLANEAMIENTO!C:C)</f>
        <v>CILINDRO DE INCLINACION DE BULLDOZER</v>
      </c>
      <c r="D2739" s="504" t="str">
        <f>_xlfn.XLOOKUP(B2739,PLANEAMIENTO!A:A,PLANEAMIENTO!D:D)</f>
        <v>D475</v>
      </c>
      <c r="E2739" s="173" t="s">
        <v>1298</v>
      </c>
      <c r="F2739" s="173" t="s">
        <v>750</v>
      </c>
      <c r="G2739" s="173" t="s">
        <v>522</v>
      </c>
      <c r="H2739" s="173" t="s">
        <v>777</v>
      </c>
      <c r="I2739" s="173" t="s">
        <v>818</v>
      </c>
      <c r="J2739" s="173" t="s">
        <v>1289</v>
      </c>
      <c r="K2739" s="173" t="s">
        <v>1289</v>
      </c>
      <c r="L2739" s="174">
        <v>0</v>
      </c>
    </row>
    <row r="2740" spans="2:12" ht="15.6" x14ac:dyDescent="0.3">
      <c r="B2740" s="173">
        <v>340525</v>
      </c>
      <c r="C2740" s="503" t="str">
        <f>_xlfn.XLOOKUP(B2740,PLANEAMIENTO!A:A,PLANEAMIENTO!C:C)</f>
        <v>CILINDRO DE WHEEL LEAN</v>
      </c>
      <c r="D2740" s="504" t="str">
        <f>_xlfn.XLOOKUP(B2740,PLANEAMIENTO!A:A,PLANEAMIENTO!D:D)</f>
        <v>24M</v>
      </c>
      <c r="E2740" s="173" t="s">
        <v>1298</v>
      </c>
      <c r="F2740" s="173" t="s">
        <v>750</v>
      </c>
      <c r="G2740" s="173" t="s">
        <v>406</v>
      </c>
      <c r="H2740" s="173" t="s">
        <v>777</v>
      </c>
      <c r="I2740" s="173" t="s">
        <v>827</v>
      </c>
      <c r="J2740" s="173" t="s">
        <v>1289</v>
      </c>
      <c r="K2740" s="173" t="s">
        <v>1289</v>
      </c>
      <c r="L2740" s="174">
        <v>0</v>
      </c>
    </row>
    <row r="2741" spans="2:12" ht="15.6" x14ac:dyDescent="0.3">
      <c r="B2741" s="173">
        <v>340625</v>
      </c>
      <c r="C2741" s="503" t="str">
        <f>_xlfn.XLOOKUP(B2741,PLANEAMIENTO!A:A,PLANEAMIENTO!C:C)</f>
        <v>CILINDRO DE WHEEL LEAN</v>
      </c>
      <c r="D2741" s="504" t="str">
        <f>_xlfn.XLOOKUP(B2741,PLANEAMIENTO!A:A,PLANEAMIENTO!D:D)</f>
        <v>24M</v>
      </c>
      <c r="E2741" s="173" t="s">
        <v>1298</v>
      </c>
      <c r="F2741" s="173" t="s">
        <v>750</v>
      </c>
      <c r="G2741" s="173" t="s">
        <v>406</v>
      </c>
      <c r="H2741" s="173" t="s">
        <v>777</v>
      </c>
      <c r="I2741" s="173" t="s">
        <v>827</v>
      </c>
      <c r="J2741" s="173" t="s">
        <v>1289</v>
      </c>
      <c r="K2741" s="173" t="s">
        <v>1311</v>
      </c>
      <c r="L2741" s="174">
        <v>0</v>
      </c>
    </row>
    <row r="2742" spans="2:12" ht="15.6" x14ac:dyDescent="0.3">
      <c r="B2742" s="173">
        <v>341625</v>
      </c>
      <c r="C2742" s="503" t="str">
        <f>_xlfn.XLOOKUP(B2742,PLANEAMIENTO!A:A,PLANEAMIENTO!C:C)</f>
        <v>CILINDRO DE WHEEL LEAN</v>
      </c>
      <c r="D2742" s="504" t="str">
        <f>_xlfn.XLOOKUP(B2742,PLANEAMIENTO!A:A,PLANEAMIENTO!D:D)</f>
        <v>24M</v>
      </c>
      <c r="E2742" s="173" t="s">
        <v>1298</v>
      </c>
      <c r="F2742" s="173" t="s">
        <v>750</v>
      </c>
      <c r="G2742" s="173" t="s">
        <v>406</v>
      </c>
      <c r="H2742" s="173" t="s">
        <v>777</v>
      </c>
      <c r="I2742" s="173" t="s">
        <v>827</v>
      </c>
      <c r="J2742" s="173" t="s">
        <v>1311</v>
      </c>
      <c r="K2742" s="173" t="s">
        <v>1311</v>
      </c>
      <c r="L2742" s="174">
        <v>0</v>
      </c>
    </row>
    <row r="2743" spans="2:12" ht="31.2" x14ac:dyDescent="0.3">
      <c r="B2743" s="173">
        <v>342325</v>
      </c>
      <c r="C2743" s="503" t="str">
        <f>_xlfn.XLOOKUP(B2743,PLANEAMIENTO!A:A,PLANEAMIENTO!C:C)</f>
        <v>CILINDRO DE INCLINACION DE BULLDOZER</v>
      </c>
      <c r="D2743" s="504" t="str">
        <f>_xlfn.XLOOKUP(B2743,PLANEAMIENTO!A:A,PLANEAMIENTO!D:D)</f>
        <v>844H</v>
      </c>
      <c r="E2743" s="173" t="s">
        <v>1298</v>
      </c>
      <c r="F2743" s="173" t="s">
        <v>750</v>
      </c>
      <c r="G2743" s="173" t="s">
        <v>894</v>
      </c>
      <c r="H2743" s="173" t="s">
        <v>777</v>
      </c>
      <c r="I2743" s="173" t="s">
        <v>807</v>
      </c>
      <c r="J2743" s="173" t="s">
        <v>1311</v>
      </c>
      <c r="K2743" s="173" t="s">
        <v>1323</v>
      </c>
      <c r="L2743" s="174">
        <v>0</v>
      </c>
    </row>
    <row r="2744" spans="2:12" ht="31.2" x14ac:dyDescent="0.3">
      <c r="B2744" s="173">
        <v>342425</v>
      </c>
      <c r="C2744" s="503" t="str">
        <f>_xlfn.XLOOKUP(B2744,PLANEAMIENTO!A:A,PLANEAMIENTO!C:C)</f>
        <v>CILINDRO DE INCLINACION DE BULLDOZER</v>
      </c>
      <c r="D2744" s="504" t="str">
        <f>_xlfn.XLOOKUP(B2744,PLANEAMIENTO!A:A,PLANEAMIENTO!D:D)</f>
        <v>844K</v>
      </c>
      <c r="E2744" s="173" t="s">
        <v>1298</v>
      </c>
      <c r="F2744" s="173" t="s">
        <v>750</v>
      </c>
      <c r="G2744" s="173" t="s">
        <v>894</v>
      </c>
      <c r="H2744" s="173" t="s">
        <v>777</v>
      </c>
      <c r="I2744" s="173" t="s">
        <v>807</v>
      </c>
      <c r="J2744" s="173" t="s">
        <v>1323</v>
      </c>
      <c r="K2744" s="173" t="s">
        <v>1325</v>
      </c>
      <c r="L2744" s="174">
        <v>0</v>
      </c>
    </row>
    <row r="2745" spans="2:12" ht="28.8" x14ac:dyDescent="0.3">
      <c r="B2745" s="170">
        <v>0</v>
      </c>
      <c r="C2745" s="503" t="e">
        <f>_xlfn.XLOOKUP(B2745,PLANEAMIENTO!A:A,PLANEAMIENTO!C:C)</f>
        <v>#N/A</v>
      </c>
      <c r="D2745" s="504" t="e">
        <f>_xlfn.XLOOKUP(B2745,PLANEAMIENTO!A:A,PLANEAMIENTO!D:D)</f>
        <v>#N/A</v>
      </c>
      <c r="E2745" s="170" t="s">
        <v>422</v>
      </c>
      <c r="F2745" s="170" t="s">
        <v>423</v>
      </c>
      <c r="G2745" s="170" t="s">
        <v>1328</v>
      </c>
      <c r="H2745" s="170" t="s">
        <v>777</v>
      </c>
      <c r="I2745" s="170" t="s">
        <v>777</v>
      </c>
      <c r="J2745" s="170" t="s">
        <v>415</v>
      </c>
      <c r="K2745" s="170" t="s">
        <v>1329</v>
      </c>
      <c r="L2745" s="171">
        <v>0.5</v>
      </c>
    </row>
    <row r="2746" spans="2:12" ht="28.8" x14ac:dyDescent="0.3">
      <c r="B2746" s="173">
        <v>336825</v>
      </c>
      <c r="C2746" s="503" t="str">
        <f>_xlfn.XLOOKUP(B2746,PLANEAMIENTO!A:A,PLANEAMIENTO!C:C)</f>
        <v>CILINDRO DE DIRECCION</v>
      </c>
      <c r="D2746" s="504">
        <f>_xlfn.XLOOKUP(B2746,PLANEAMIENTO!A:A,PLANEAMIENTO!D:D)</f>
        <v>24</v>
      </c>
      <c r="E2746" s="173" t="s">
        <v>631</v>
      </c>
      <c r="F2746" s="173" t="s">
        <v>423</v>
      </c>
      <c r="G2746" s="173" t="s">
        <v>522</v>
      </c>
      <c r="H2746" s="173" t="s">
        <v>777</v>
      </c>
      <c r="I2746" s="173" t="s">
        <v>818</v>
      </c>
      <c r="J2746" s="173" t="s">
        <v>1272</v>
      </c>
      <c r="K2746" s="173" t="s">
        <v>1272</v>
      </c>
      <c r="L2746" s="174">
        <v>0</v>
      </c>
    </row>
    <row r="2747" spans="2:12" ht="15.6" x14ac:dyDescent="0.3">
      <c r="B2747" s="173">
        <v>336825</v>
      </c>
      <c r="C2747" s="503" t="str">
        <f>_xlfn.XLOOKUP(B2747,PLANEAMIENTO!A:A,PLANEAMIENTO!C:C)</f>
        <v>CILINDRO DE DIRECCION</v>
      </c>
      <c r="D2747" s="504">
        <f>_xlfn.XLOOKUP(B2747,PLANEAMIENTO!A:A,PLANEAMIENTO!D:D)</f>
        <v>24</v>
      </c>
      <c r="E2747" s="173" t="s">
        <v>484</v>
      </c>
      <c r="F2747" s="173" t="s">
        <v>423</v>
      </c>
      <c r="G2747" s="173" t="s">
        <v>421</v>
      </c>
      <c r="H2747" s="173" t="s">
        <v>777</v>
      </c>
      <c r="I2747" s="173" t="s">
        <v>807</v>
      </c>
      <c r="J2747" s="173" t="s">
        <v>1272</v>
      </c>
      <c r="K2747" s="173" t="s">
        <v>1289</v>
      </c>
      <c r="L2747" s="174">
        <v>0</v>
      </c>
    </row>
    <row r="2748" spans="2:12" ht="31.2" x14ac:dyDescent="0.3">
      <c r="B2748" s="173">
        <v>327525</v>
      </c>
      <c r="C2748" s="503" t="str">
        <f>_xlfn.XLOOKUP(B2748,PLANEAMIENTO!A:A,PLANEAMIENTO!C:C)</f>
        <v>CILINDRO DE LEVANTE DE BULLDOZER</v>
      </c>
      <c r="D2748" s="504" t="str">
        <f>_xlfn.XLOOKUP(B2748,PLANEAMIENTO!A:A,PLANEAMIENTO!D:D)</f>
        <v>844K</v>
      </c>
      <c r="E2748" s="173" t="s">
        <v>1095</v>
      </c>
      <c r="F2748" s="173" t="s">
        <v>423</v>
      </c>
      <c r="G2748" s="173" t="s">
        <v>495</v>
      </c>
      <c r="H2748" s="173" t="s">
        <v>777</v>
      </c>
      <c r="I2748" s="173" t="s">
        <v>897</v>
      </c>
      <c r="J2748" s="173" t="s">
        <v>1289</v>
      </c>
      <c r="K2748" s="173" t="s">
        <v>1323</v>
      </c>
      <c r="L2748" s="174">
        <v>0</v>
      </c>
    </row>
    <row r="2749" spans="2:12" ht="31.2" x14ac:dyDescent="0.3">
      <c r="B2749" s="173">
        <v>331525</v>
      </c>
      <c r="C2749" s="503" t="str">
        <f>_xlfn.XLOOKUP(B2749,PLANEAMIENTO!A:A,PLANEAMIENTO!C:C)</f>
        <v>CILINDRO DE LEVANTE DE BULLDOZER</v>
      </c>
      <c r="D2749" s="504" t="str">
        <f>_xlfn.XLOOKUP(B2749,PLANEAMIENTO!A:A,PLANEAMIENTO!D:D)</f>
        <v>844K</v>
      </c>
      <c r="E2749" s="173" t="s">
        <v>1095</v>
      </c>
      <c r="F2749" s="173" t="s">
        <v>423</v>
      </c>
      <c r="G2749" s="173" t="s">
        <v>495</v>
      </c>
      <c r="H2749" s="173" t="s">
        <v>777</v>
      </c>
      <c r="I2749" s="173" t="s">
        <v>897</v>
      </c>
      <c r="J2749" s="173" t="s">
        <v>1323</v>
      </c>
      <c r="K2749" s="173" t="s">
        <v>1325</v>
      </c>
      <c r="L2749" s="174">
        <v>0</v>
      </c>
    </row>
    <row r="2750" spans="2:12" ht="28.8" x14ac:dyDescent="0.3">
      <c r="B2750" s="170">
        <v>0</v>
      </c>
      <c r="C2750" s="503" t="e">
        <f>_xlfn.XLOOKUP(B2750,PLANEAMIENTO!A:A,PLANEAMIENTO!C:C)</f>
        <v>#N/A</v>
      </c>
      <c r="D2750" s="504" t="e">
        <f>_xlfn.XLOOKUP(B2750,PLANEAMIENTO!A:A,PLANEAMIENTO!D:D)</f>
        <v>#N/A</v>
      </c>
      <c r="E2750" s="170" t="s">
        <v>485</v>
      </c>
      <c r="F2750" s="170" t="s">
        <v>486</v>
      </c>
      <c r="G2750" s="170" t="s">
        <v>1330</v>
      </c>
      <c r="H2750" s="170" t="s">
        <v>777</v>
      </c>
      <c r="I2750" s="170" t="s">
        <v>777</v>
      </c>
      <c r="J2750" s="170" t="s">
        <v>629</v>
      </c>
      <c r="K2750" s="170" t="s">
        <v>1331</v>
      </c>
      <c r="L2750" s="171">
        <v>0.32</v>
      </c>
    </row>
    <row r="2751" spans="2:12" ht="31.2" x14ac:dyDescent="0.3">
      <c r="B2751" s="173">
        <v>341125</v>
      </c>
      <c r="C2751" s="503" t="str">
        <f>_xlfn.XLOOKUP(B2751,PLANEAMIENTO!A:A,PLANEAMIENTO!C:C)</f>
        <v>CILINDRO DE SUSPENSION POSTERIOR</v>
      </c>
      <c r="D2751" s="504" t="str">
        <f>_xlfn.XLOOKUP(B2751,PLANEAMIENTO!A:A,PLANEAMIENTO!D:D)</f>
        <v>930E-4SE</v>
      </c>
      <c r="E2751" s="173" t="s">
        <v>488</v>
      </c>
      <c r="F2751" s="173" t="s">
        <v>486</v>
      </c>
      <c r="G2751" s="173" t="s">
        <v>407</v>
      </c>
      <c r="H2751" s="173" t="s">
        <v>777</v>
      </c>
      <c r="I2751" s="173" t="s">
        <v>856</v>
      </c>
      <c r="J2751" s="173" t="s">
        <v>1272</v>
      </c>
      <c r="K2751" s="173" t="s">
        <v>1289</v>
      </c>
      <c r="L2751" s="174">
        <v>0</v>
      </c>
    </row>
    <row r="2752" spans="2:12" ht="15.6" x14ac:dyDescent="0.3">
      <c r="B2752" s="173">
        <v>335325</v>
      </c>
      <c r="C2752" s="503" t="str">
        <f>_xlfn.XLOOKUP(B2752,PLANEAMIENTO!A:A,PLANEAMIENTO!C:C)</f>
        <v>CILINDRO DE TOWHAUL</v>
      </c>
      <c r="D2752" s="504" t="str">
        <f>_xlfn.XLOOKUP(B2752,PLANEAMIENTO!A:A,PLANEAMIENTO!D:D)</f>
        <v>930E-4SE</v>
      </c>
      <c r="E2752" s="173" t="s">
        <v>1305</v>
      </c>
      <c r="F2752" s="173" t="s">
        <v>486</v>
      </c>
      <c r="G2752" s="173" t="s">
        <v>406</v>
      </c>
      <c r="H2752" s="173" t="s">
        <v>777</v>
      </c>
      <c r="I2752" s="173" t="s">
        <v>827</v>
      </c>
      <c r="J2752" s="173" t="s">
        <v>1289</v>
      </c>
      <c r="K2752" s="173" t="s">
        <v>1289</v>
      </c>
      <c r="L2752" s="174">
        <v>0</v>
      </c>
    </row>
    <row r="2753" spans="2:12" ht="31.2" x14ac:dyDescent="0.3">
      <c r="B2753" s="173">
        <v>334725</v>
      </c>
      <c r="C2753" s="503" t="str">
        <f>_xlfn.XLOOKUP(B2753,PLANEAMIENTO!A:A,PLANEAMIENTO!C:C)</f>
        <v>CILINDRO DE LEVANTE DE BULLDOZER</v>
      </c>
      <c r="D2753" s="504" t="str">
        <f>_xlfn.XLOOKUP(B2753,PLANEAMIENTO!A:A,PLANEAMIENTO!D:D)</f>
        <v>D11T</v>
      </c>
      <c r="E2753" s="173" t="s">
        <v>1117</v>
      </c>
      <c r="F2753" s="173" t="s">
        <v>486</v>
      </c>
      <c r="G2753" s="173" t="s">
        <v>471</v>
      </c>
      <c r="H2753" s="173" t="s">
        <v>777</v>
      </c>
      <c r="I2753" s="173" t="s">
        <v>831</v>
      </c>
      <c r="J2753" s="173" t="s">
        <v>1289</v>
      </c>
      <c r="K2753" s="173" t="s">
        <v>1311</v>
      </c>
      <c r="L2753" s="174">
        <v>0</v>
      </c>
    </row>
    <row r="2754" spans="2:12" ht="31.2" x14ac:dyDescent="0.3">
      <c r="B2754" s="173">
        <v>334825</v>
      </c>
      <c r="C2754" s="503" t="str">
        <f>_xlfn.XLOOKUP(B2754,PLANEAMIENTO!A:A,PLANEAMIENTO!C:C)</f>
        <v>CILINDRO DE LEVANTE DE BULLDOZER</v>
      </c>
      <c r="D2754" s="504" t="str">
        <f>_xlfn.XLOOKUP(B2754,PLANEAMIENTO!A:A,PLANEAMIENTO!D:D)</f>
        <v>D11T</v>
      </c>
      <c r="E2754" s="173" t="s">
        <v>1117</v>
      </c>
      <c r="F2754" s="173" t="s">
        <v>486</v>
      </c>
      <c r="G2754" s="173" t="s">
        <v>471</v>
      </c>
      <c r="H2754" s="173" t="s">
        <v>777</v>
      </c>
      <c r="I2754" s="173" t="s">
        <v>831</v>
      </c>
      <c r="J2754" s="173" t="s">
        <v>1311</v>
      </c>
      <c r="K2754" s="173" t="s">
        <v>1311</v>
      </c>
      <c r="L2754" s="174">
        <v>0</v>
      </c>
    </row>
    <row r="2755" spans="2:12" ht="15.6" x14ac:dyDescent="0.3">
      <c r="B2755" s="173">
        <v>335625</v>
      </c>
      <c r="C2755" s="503" t="str">
        <f>_xlfn.XLOOKUP(B2755,PLANEAMIENTO!A:A,PLANEAMIENTO!C:C)</f>
        <v>CILINDRO DE STICK</v>
      </c>
      <c r="D2755" s="504" t="str">
        <f>_xlfn.XLOOKUP(B2755,PLANEAMIENTO!A:A,PLANEAMIENTO!D:D)</f>
        <v>390DL</v>
      </c>
      <c r="E2755" s="173" t="s">
        <v>488</v>
      </c>
      <c r="F2755" s="173" t="s">
        <v>486</v>
      </c>
      <c r="G2755" s="173" t="s">
        <v>435</v>
      </c>
      <c r="H2755" s="173" t="s">
        <v>777</v>
      </c>
      <c r="I2755" s="173" t="s">
        <v>786</v>
      </c>
      <c r="J2755" s="173" t="s">
        <v>1311</v>
      </c>
      <c r="K2755" s="173" t="s">
        <v>1323</v>
      </c>
      <c r="L2755" s="174">
        <v>0</v>
      </c>
    </row>
    <row r="2756" spans="2:12" ht="15.6" x14ac:dyDescent="0.3">
      <c r="B2756" s="173">
        <v>335625</v>
      </c>
      <c r="C2756" s="503" t="str">
        <f>_xlfn.XLOOKUP(B2756,PLANEAMIENTO!A:A,PLANEAMIENTO!C:C)</f>
        <v>CILINDRO DE STICK</v>
      </c>
      <c r="D2756" s="504" t="str">
        <f>_xlfn.XLOOKUP(B2756,PLANEAMIENTO!A:A,PLANEAMIENTO!D:D)</f>
        <v>390DL</v>
      </c>
      <c r="E2756" s="173" t="s">
        <v>612</v>
      </c>
      <c r="F2756" s="173" t="s">
        <v>486</v>
      </c>
      <c r="G2756" s="173" t="s">
        <v>435</v>
      </c>
      <c r="H2756" s="173" t="s">
        <v>777</v>
      </c>
      <c r="I2756" s="173" t="s">
        <v>786</v>
      </c>
      <c r="J2756" s="173" t="s">
        <v>1323</v>
      </c>
      <c r="K2756" s="173" t="s">
        <v>1323</v>
      </c>
      <c r="L2756" s="174">
        <v>0</v>
      </c>
    </row>
    <row r="2757" spans="2:12" ht="15.6" x14ac:dyDescent="0.3">
      <c r="B2757" s="173">
        <v>324625</v>
      </c>
      <c r="C2757" s="503" t="str">
        <f>_xlfn.XLOOKUP(B2757,PLANEAMIENTO!A:A,PLANEAMIENTO!C:C)</f>
        <v>CILINDRO DE BUCKET</v>
      </c>
      <c r="D2757" s="504" t="str">
        <f>_xlfn.XLOOKUP(B2757,PLANEAMIENTO!A:A,PLANEAMIENTO!D:D)</f>
        <v>390FL</v>
      </c>
      <c r="E2757" s="173" t="s">
        <v>611</v>
      </c>
      <c r="F2757" s="173" t="s">
        <v>486</v>
      </c>
      <c r="G2757" s="173" t="s">
        <v>435</v>
      </c>
      <c r="H2757" s="173" t="s">
        <v>777</v>
      </c>
      <c r="I2757" s="173" t="s">
        <v>786</v>
      </c>
      <c r="J2757" s="173" t="s">
        <v>1323</v>
      </c>
      <c r="K2757" s="173" t="s">
        <v>1325</v>
      </c>
      <c r="L2757" s="174">
        <v>0</v>
      </c>
    </row>
    <row r="2758" spans="2:12" ht="31.2" x14ac:dyDescent="0.3">
      <c r="B2758" s="173">
        <v>327725</v>
      </c>
      <c r="C2758" s="503" t="str">
        <f>_xlfn.XLOOKUP(B2758,PLANEAMIENTO!A:A,PLANEAMIENTO!C:C)</f>
        <v>CILINDRO DE INCLINACION DE RIPPER</v>
      </c>
      <c r="D2758" s="504" t="str">
        <f>_xlfn.XLOOKUP(B2758,PLANEAMIENTO!A:A,PLANEAMIENTO!D:D)</f>
        <v>D11</v>
      </c>
      <c r="E2758" s="173" t="s">
        <v>611</v>
      </c>
      <c r="F2758" s="173" t="s">
        <v>486</v>
      </c>
      <c r="G2758" s="173" t="s">
        <v>406</v>
      </c>
      <c r="H2758" s="173" t="s">
        <v>777</v>
      </c>
      <c r="I2758" s="173" t="s">
        <v>827</v>
      </c>
      <c r="J2758" s="173" t="s">
        <v>1323</v>
      </c>
      <c r="K2758" s="173" t="s">
        <v>1325</v>
      </c>
      <c r="L2758" s="174">
        <v>0</v>
      </c>
    </row>
    <row r="2759" spans="2:12" ht="31.2" x14ac:dyDescent="0.3">
      <c r="B2759" s="173">
        <v>327725</v>
      </c>
      <c r="C2759" s="503" t="str">
        <f>_xlfn.XLOOKUP(B2759,PLANEAMIENTO!A:A,PLANEAMIENTO!C:C)</f>
        <v>CILINDRO DE INCLINACION DE RIPPER</v>
      </c>
      <c r="D2759" s="504" t="str">
        <f>_xlfn.XLOOKUP(B2759,PLANEAMIENTO!A:A,PLANEAMIENTO!D:D)</f>
        <v>D11</v>
      </c>
      <c r="E2759" s="173" t="s">
        <v>488</v>
      </c>
      <c r="F2759" s="173" t="s">
        <v>486</v>
      </c>
      <c r="G2759" s="173" t="s">
        <v>435</v>
      </c>
      <c r="H2759" s="173" t="s">
        <v>777</v>
      </c>
      <c r="I2759" s="173" t="s">
        <v>786</v>
      </c>
      <c r="J2759" s="173" t="s">
        <v>1325</v>
      </c>
      <c r="K2759" s="173" t="s">
        <v>1325</v>
      </c>
      <c r="L2759" s="174">
        <v>0</v>
      </c>
    </row>
    <row r="2760" spans="2:12" ht="28.8" x14ac:dyDescent="0.3">
      <c r="B2760" s="170">
        <v>0</v>
      </c>
      <c r="C2760" s="503" t="e">
        <f>_xlfn.XLOOKUP(B2760,PLANEAMIENTO!A:A,PLANEAMIENTO!C:C)</f>
        <v>#N/A</v>
      </c>
      <c r="D2760" s="504" t="e">
        <f>_xlfn.XLOOKUP(B2760,PLANEAMIENTO!A:A,PLANEAMIENTO!D:D)</f>
        <v>#N/A</v>
      </c>
      <c r="E2760" s="170" t="s">
        <v>860</v>
      </c>
      <c r="F2760" s="170" t="s">
        <v>413</v>
      </c>
      <c r="G2760" s="170" t="s">
        <v>1332</v>
      </c>
      <c r="H2760" s="170" t="s">
        <v>777</v>
      </c>
      <c r="I2760" s="170" t="s">
        <v>801</v>
      </c>
      <c r="J2760" s="170" t="s">
        <v>415</v>
      </c>
      <c r="K2760" s="170" t="s">
        <v>1333</v>
      </c>
      <c r="L2760" s="171">
        <v>0.51</v>
      </c>
    </row>
    <row r="2761" spans="2:12" ht="28.8" x14ac:dyDescent="0.3">
      <c r="B2761" s="173">
        <v>335325</v>
      </c>
      <c r="C2761" s="503" t="str">
        <f>_xlfn.XLOOKUP(B2761,PLANEAMIENTO!A:A,PLANEAMIENTO!C:C)</f>
        <v>CILINDRO DE TOWHAUL</v>
      </c>
      <c r="D2761" s="504" t="str">
        <f>_xlfn.XLOOKUP(B2761,PLANEAMIENTO!A:A,PLANEAMIENTO!D:D)</f>
        <v>930E-4SE</v>
      </c>
      <c r="E2761" s="173" t="s">
        <v>1309</v>
      </c>
      <c r="F2761" s="173" t="s">
        <v>413</v>
      </c>
      <c r="G2761" s="173" t="s">
        <v>407</v>
      </c>
      <c r="H2761" s="173" t="s">
        <v>777</v>
      </c>
      <c r="I2761" s="173" t="s">
        <v>856</v>
      </c>
      <c r="J2761" s="173" t="s">
        <v>1272</v>
      </c>
      <c r="K2761" s="173" t="s">
        <v>1289</v>
      </c>
      <c r="L2761" s="174">
        <v>0</v>
      </c>
    </row>
    <row r="2762" spans="2:12" ht="28.8" x14ac:dyDescent="0.3">
      <c r="B2762" s="173">
        <v>335925</v>
      </c>
      <c r="C2762" s="503" t="str">
        <f>_xlfn.XLOOKUP(B2762,PLANEAMIENTO!A:A,PLANEAMIENTO!C:C)</f>
        <v>CILINDRO DE TOWHAUL</v>
      </c>
      <c r="D2762" s="504" t="str">
        <f>_xlfn.XLOOKUP(B2762,PLANEAMIENTO!A:A,PLANEAMIENTO!D:D)</f>
        <v>930E-4SE</v>
      </c>
      <c r="E2762" s="173" t="s">
        <v>1309</v>
      </c>
      <c r="F2762" s="173" t="s">
        <v>413</v>
      </c>
      <c r="G2762" s="173" t="s">
        <v>407</v>
      </c>
      <c r="H2762" s="173" t="s">
        <v>777</v>
      </c>
      <c r="I2762" s="173" t="s">
        <v>856</v>
      </c>
      <c r="J2762" s="173" t="s">
        <v>1289</v>
      </c>
      <c r="K2762" s="173" t="s">
        <v>1289</v>
      </c>
      <c r="L2762" s="174">
        <v>0</v>
      </c>
    </row>
    <row r="2763" spans="2:12" ht="31.2" x14ac:dyDescent="0.3">
      <c r="B2763" s="173">
        <v>331625</v>
      </c>
      <c r="C2763" s="503" t="str">
        <f>_xlfn.XLOOKUP(B2763,PLANEAMIENTO!A:A,PLANEAMIENTO!C:C)</f>
        <v>CILINDRO DE LEVANTE DE RIPPER</v>
      </c>
      <c r="D2763" s="504" t="str">
        <f>_xlfn.XLOOKUP(B2763,PLANEAMIENTO!A:A,PLANEAMIENTO!D:D)</f>
        <v>D11T</v>
      </c>
      <c r="E2763" s="173" t="s">
        <v>488</v>
      </c>
      <c r="F2763" s="173" t="s">
        <v>413</v>
      </c>
      <c r="G2763" s="173" t="s">
        <v>522</v>
      </c>
      <c r="H2763" s="173" t="s">
        <v>777</v>
      </c>
      <c r="I2763" s="173" t="s">
        <v>818</v>
      </c>
      <c r="J2763" s="173" t="s">
        <v>1289</v>
      </c>
      <c r="K2763" s="173" t="s">
        <v>1311</v>
      </c>
      <c r="L2763" s="174">
        <v>0</v>
      </c>
    </row>
    <row r="2764" spans="2:12" ht="31.2" x14ac:dyDescent="0.3">
      <c r="B2764" s="173">
        <v>331725</v>
      </c>
      <c r="C2764" s="503" t="str">
        <f>_xlfn.XLOOKUP(B2764,PLANEAMIENTO!A:A,PLANEAMIENTO!C:C)</f>
        <v>CILINDRO DE LEVANTE DE RIPPER</v>
      </c>
      <c r="D2764" s="504" t="str">
        <f>_xlfn.XLOOKUP(B2764,PLANEAMIENTO!A:A,PLANEAMIENTO!D:D)</f>
        <v>D11T</v>
      </c>
      <c r="E2764" s="173" t="s">
        <v>488</v>
      </c>
      <c r="F2764" s="173" t="s">
        <v>413</v>
      </c>
      <c r="G2764" s="173" t="s">
        <v>522</v>
      </c>
      <c r="H2764" s="173" t="s">
        <v>777</v>
      </c>
      <c r="I2764" s="173" t="s">
        <v>818</v>
      </c>
      <c r="J2764" s="173" t="s">
        <v>1311</v>
      </c>
      <c r="K2764" s="173" t="s">
        <v>1311</v>
      </c>
      <c r="L2764" s="174">
        <v>0</v>
      </c>
    </row>
    <row r="2765" spans="2:12" ht="31.2" x14ac:dyDescent="0.3">
      <c r="B2765" s="173">
        <v>331625</v>
      </c>
      <c r="C2765" s="503" t="str">
        <f>_xlfn.XLOOKUP(B2765,PLANEAMIENTO!A:A,PLANEAMIENTO!C:C)</f>
        <v>CILINDRO DE LEVANTE DE RIPPER</v>
      </c>
      <c r="D2765" s="504" t="str">
        <f>_xlfn.XLOOKUP(B2765,PLANEAMIENTO!A:A,PLANEAMIENTO!D:D)</f>
        <v>D11T</v>
      </c>
      <c r="E2765" s="173" t="s">
        <v>612</v>
      </c>
      <c r="F2765" s="173" t="s">
        <v>413</v>
      </c>
      <c r="G2765" s="173" t="s">
        <v>522</v>
      </c>
      <c r="H2765" s="173" t="s">
        <v>777</v>
      </c>
      <c r="I2765" s="173" t="s">
        <v>818</v>
      </c>
      <c r="J2765" s="173" t="s">
        <v>1311</v>
      </c>
      <c r="K2765" s="173" t="s">
        <v>1311</v>
      </c>
      <c r="L2765" s="174">
        <v>0</v>
      </c>
    </row>
    <row r="2766" spans="2:12" ht="31.2" x14ac:dyDescent="0.3">
      <c r="B2766" s="173">
        <v>331725</v>
      </c>
      <c r="C2766" s="503" t="str">
        <f>_xlfn.XLOOKUP(B2766,PLANEAMIENTO!A:A,PLANEAMIENTO!C:C)</f>
        <v>CILINDRO DE LEVANTE DE RIPPER</v>
      </c>
      <c r="D2766" s="504" t="str">
        <f>_xlfn.XLOOKUP(B2766,PLANEAMIENTO!A:A,PLANEAMIENTO!D:D)</f>
        <v>D11T</v>
      </c>
      <c r="E2766" s="173" t="s">
        <v>612</v>
      </c>
      <c r="F2766" s="173" t="s">
        <v>413</v>
      </c>
      <c r="G2766" s="173" t="s">
        <v>522</v>
      </c>
      <c r="H2766" s="173" t="s">
        <v>777</v>
      </c>
      <c r="I2766" s="173" t="s">
        <v>818</v>
      </c>
      <c r="J2766" s="173" t="s">
        <v>1311</v>
      </c>
      <c r="K2766" s="173" t="s">
        <v>1323</v>
      </c>
      <c r="L2766" s="174">
        <v>0</v>
      </c>
    </row>
    <row r="2767" spans="2:12" ht="28.8" x14ac:dyDescent="0.3">
      <c r="B2767" s="173">
        <v>327125</v>
      </c>
      <c r="C2767" s="503" t="str">
        <f>_xlfn.XLOOKUP(B2767,PLANEAMIENTO!A:A,PLANEAMIENTO!C:C)</f>
        <v>CILINDRO DE BUCKET</v>
      </c>
      <c r="D2767" s="504" t="str">
        <f>_xlfn.XLOOKUP(B2767,PLANEAMIENTO!A:A,PLANEAMIENTO!D:D)</f>
        <v>374DL</v>
      </c>
      <c r="E2767" s="173" t="s">
        <v>759</v>
      </c>
      <c r="F2767" s="173" t="s">
        <v>413</v>
      </c>
      <c r="G2767" s="173" t="s">
        <v>421</v>
      </c>
      <c r="H2767" s="173" t="s">
        <v>777</v>
      </c>
      <c r="I2767" s="173" t="s">
        <v>807</v>
      </c>
      <c r="J2767" s="173" t="s">
        <v>1323</v>
      </c>
      <c r="K2767" s="173" t="s">
        <v>1325</v>
      </c>
      <c r="L2767" s="174">
        <v>0</v>
      </c>
    </row>
    <row r="2768" spans="2:12" ht="28.8" x14ac:dyDescent="0.3">
      <c r="B2768" s="173">
        <v>327125</v>
      </c>
      <c r="C2768" s="503" t="str">
        <f>_xlfn.XLOOKUP(B2768,PLANEAMIENTO!A:A,PLANEAMIENTO!C:C)</f>
        <v>CILINDRO DE BUCKET</v>
      </c>
      <c r="D2768" s="504" t="str">
        <f>_xlfn.XLOOKUP(B2768,PLANEAMIENTO!A:A,PLANEAMIENTO!D:D)</f>
        <v>374DL</v>
      </c>
      <c r="E2768" s="173" t="s">
        <v>488</v>
      </c>
      <c r="F2768" s="173" t="s">
        <v>413</v>
      </c>
      <c r="G2768" s="173" t="s">
        <v>406</v>
      </c>
      <c r="H2768" s="173" t="s">
        <v>777</v>
      </c>
      <c r="I2768" s="173" t="s">
        <v>827</v>
      </c>
      <c r="J2768" s="173" t="s">
        <v>1325</v>
      </c>
      <c r="K2768" s="173" t="s">
        <v>1325</v>
      </c>
      <c r="L2768" s="174">
        <v>0</v>
      </c>
    </row>
    <row r="2769" spans="2:12" ht="28.8" x14ac:dyDescent="0.3">
      <c r="B2769" s="170">
        <v>0</v>
      </c>
      <c r="C2769" s="503" t="e">
        <f>_xlfn.XLOOKUP(B2769,PLANEAMIENTO!A:A,PLANEAMIENTO!C:C)</f>
        <v>#N/A</v>
      </c>
      <c r="D2769" s="504" t="e">
        <f>_xlfn.XLOOKUP(B2769,PLANEAMIENTO!A:A,PLANEAMIENTO!D:D)</f>
        <v>#N/A</v>
      </c>
      <c r="E2769" s="170" t="s">
        <v>428</v>
      </c>
      <c r="F2769" s="170" t="s">
        <v>432</v>
      </c>
      <c r="G2769" s="170" t="s">
        <v>1334</v>
      </c>
      <c r="H2769" s="170" t="s">
        <v>777</v>
      </c>
      <c r="I2769" s="170" t="s">
        <v>777</v>
      </c>
      <c r="J2769" s="170" t="s">
        <v>641</v>
      </c>
      <c r="K2769" s="170" t="s">
        <v>1331</v>
      </c>
      <c r="L2769" s="171">
        <v>0.38</v>
      </c>
    </row>
    <row r="2770" spans="2:12" ht="31.2" x14ac:dyDescent="0.3">
      <c r="B2770" s="173">
        <v>314125</v>
      </c>
      <c r="C2770" s="503" t="str">
        <f>_xlfn.XLOOKUP(B2770,PLANEAMIENTO!A:A,PLANEAMIENTO!C:C)</f>
        <v>CILINDRO DE LEVANTE DE BULLDOZER</v>
      </c>
      <c r="D2770" s="504" t="str">
        <f>_xlfn.XLOOKUP(B2770,PLANEAMIENTO!A:A,PLANEAMIENTO!D:D)</f>
        <v>D11T</v>
      </c>
      <c r="E2770" s="173" t="s">
        <v>1335</v>
      </c>
      <c r="F2770" s="173" t="s">
        <v>432</v>
      </c>
      <c r="G2770" s="173" t="s">
        <v>473</v>
      </c>
      <c r="H2770" s="173" t="s">
        <v>777</v>
      </c>
      <c r="I2770" s="173" t="s">
        <v>813</v>
      </c>
      <c r="J2770" s="173" t="s">
        <v>1272</v>
      </c>
      <c r="K2770" s="173" t="s">
        <v>1289</v>
      </c>
      <c r="L2770" s="174">
        <v>0</v>
      </c>
    </row>
    <row r="2771" spans="2:12" ht="31.2" x14ac:dyDescent="0.3">
      <c r="B2771" s="173">
        <v>327525</v>
      </c>
      <c r="C2771" s="503" t="str">
        <f>_xlfn.XLOOKUP(B2771,PLANEAMIENTO!A:A,PLANEAMIENTO!C:C)</f>
        <v>CILINDRO DE LEVANTE DE BULLDOZER</v>
      </c>
      <c r="D2771" s="504" t="str">
        <f>_xlfn.XLOOKUP(B2771,PLANEAMIENTO!A:A,PLANEAMIENTO!D:D)</f>
        <v>844K</v>
      </c>
      <c r="E2771" s="173" t="s">
        <v>672</v>
      </c>
      <c r="F2771" s="173" t="s">
        <v>432</v>
      </c>
      <c r="G2771" s="173" t="s">
        <v>479</v>
      </c>
      <c r="H2771" s="173" t="s">
        <v>777</v>
      </c>
      <c r="I2771" s="173" t="s">
        <v>804</v>
      </c>
      <c r="J2771" s="173" t="s">
        <v>1289</v>
      </c>
      <c r="K2771" s="173" t="s">
        <v>1289</v>
      </c>
      <c r="L2771" s="174">
        <v>0</v>
      </c>
    </row>
    <row r="2772" spans="2:12" ht="31.2" x14ac:dyDescent="0.3">
      <c r="B2772" s="173">
        <v>331525</v>
      </c>
      <c r="C2772" s="503" t="str">
        <f>_xlfn.XLOOKUP(B2772,PLANEAMIENTO!A:A,PLANEAMIENTO!C:C)</f>
        <v>CILINDRO DE LEVANTE DE BULLDOZER</v>
      </c>
      <c r="D2772" s="504" t="str">
        <f>_xlfn.XLOOKUP(B2772,PLANEAMIENTO!A:A,PLANEAMIENTO!D:D)</f>
        <v>844K</v>
      </c>
      <c r="E2772" s="173" t="s">
        <v>1233</v>
      </c>
      <c r="F2772" s="173" t="s">
        <v>432</v>
      </c>
      <c r="G2772" s="173" t="s">
        <v>435</v>
      </c>
      <c r="H2772" s="173" t="s">
        <v>777</v>
      </c>
      <c r="I2772" s="173" t="s">
        <v>786</v>
      </c>
      <c r="J2772" s="173" t="s">
        <v>1289</v>
      </c>
      <c r="K2772" s="173" t="s">
        <v>1311</v>
      </c>
      <c r="L2772" s="174">
        <v>0</v>
      </c>
    </row>
    <row r="2773" spans="2:12" ht="28.8" x14ac:dyDescent="0.3">
      <c r="B2773" s="173">
        <v>332025</v>
      </c>
      <c r="C2773" s="503" t="str">
        <f>_xlfn.XLOOKUP(B2773,PLANEAMIENTO!A:A,PLANEAMIENTO!C:C)</f>
        <v>CILINDRO DE BLADELIFT</v>
      </c>
      <c r="D2773" s="504" t="str">
        <f>_xlfn.XLOOKUP(B2773,PLANEAMIENTO!A:A,PLANEAMIENTO!D:D)</f>
        <v>24M</v>
      </c>
      <c r="E2773" s="173" t="s">
        <v>1234</v>
      </c>
      <c r="F2773" s="173" t="s">
        <v>432</v>
      </c>
      <c r="G2773" s="173" t="s">
        <v>435</v>
      </c>
      <c r="H2773" s="173" t="s">
        <v>777</v>
      </c>
      <c r="I2773" s="173" t="s">
        <v>786</v>
      </c>
      <c r="J2773" s="173" t="s">
        <v>1311</v>
      </c>
      <c r="K2773" s="173" t="s">
        <v>1311</v>
      </c>
      <c r="L2773" s="174">
        <v>0</v>
      </c>
    </row>
    <row r="2774" spans="2:12" ht="28.8" x14ac:dyDescent="0.3">
      <c r="B2774" s="173">
        <v>335325</v>
      </c>
      <c r="C2774" s="503" t="str">
        <f>_xlfn.XLOOKUP(B2774,PLANEAMIENTO!A:A,PLANEAMIENTO!C:C)</f>
        <v>CILINDRO DE TOWHAUL</v>
      </c>
      <c r="D2774" s="504" t="str">
        <f>_xlfn.XLOOKUP(B2774,PLANEAMIENTO!A:A,PLANEAMIENTO!D:D)</f>
        <v>930E-4SE</v>
      </c>
      <c r="E2774" s="173" t="s">
        <v>1336</v>
      </c>
      <c r="F2774" s="173" t="s">
        <v>432</v>
      </c>
      <c r="G2774" s="173" t="s">
        <v>493</v>
      </c>
      <c r="H2774" s="173" t="s">
        <v>777</v>
      </c>
      <c r="I2774" s="173" t="s">
        <v>812</v>
      </c>
      <c r="J2774" s="173" t="s">
        <v>1311</v>
      </c>
      <c r="K2774" s="173" t="s">
        <v>1311</v>
      </c>
      <c r="L2774" s="174">
        <v>0</v>
      </c>
    </row>
    <row r="2775" spans="2:12" ht="31.2" x14ac:dyDescent="0.3">
      <c r="B2775" s="173">
        <v>333825</v>
      </c>
      <c r="C2775" s="503" t="str">
        <f>_xlfn.XLOOKUP(B2775,PLANEAMIENTO!A:A,PLANEAMIENTO!C:C)</f>
        <v>CILINDRO DE INCLINACION DE BULLDOZER</v>
      </c>
      <c r="D2775" s="504" t="str">
        <f>_xlfn.XLOOKUP(B2775,PLANEAMIENTO!A:A,PLANEAMIENTO!D:D)</f>
        <v>844H</v>
      </c>
      <c r="E2775" s="173" t="s">
        <v>431</v>
      </c>
      <c r="F2775" s="173" t="s">
        <v>432</v>
      </c>
      <c r="G2775" s="173" t="s">
        <v>421</v>
      </c>
      <c r="H2775" s="173" t="s">
        <v>777</v>
      </c>
      <c r="I2775" s="173" t="s">
        <v>807</v>
      </c>
      <c r="J2775" s="173" t="s">
        <v>1311</v>
      </c>
      <c r="K2775" s="173" t="s">
        <v>1323</v>
      </c>
      <c r="L2775" s="174">
        <v>0</v>
      </c>
    </row>
    <row r="2776" spans="2:12" ht="28.8" x14ac:dyDescent="0.3">
      <c r="B2776" s="170">
        <v>0</v>
      </c>
      <c r="C2776" s="503" t="e">
        <f>_xlfn.XLOOKUP(B2776,PLANEAMIENTO!A:A,PLANEAMIENTO!C:C)</f>
        <v>#N/A</v>
      </c>
      <c r="D2776" s="504" t="e">
        <f>_xlfn.XLOOKUP(B2776,PLANEAMIENTO!A:A,PLANEAMIENTO!D:D)</f>
        <v>#N/A</v>
      </c>
      <c r="E2776" s="170" t="s">
        <v>814</v>
      </c>
      <c r="F2776" s="170" t="s">
        <v>815</v>
      </c>
      <c r="G2776" s="170" t="s">
        <v>1337</v>
      </c>
      <c r="H2776" s="170" t="s">
        <v>777</v>
      </c>
      <c r="I2776" s="170" t="s">
        <v>807</v>
      </c>
      <c r="J2776" s="170" t="s">
        <v>1278</v>
      </c>
      <c r="K2776" s="170" t="s">
        <v>1329</v>
      </c>
      <c r="L2776" s="171">
        <v>0.8</v>
      </c>
    </row>
    <row r="2777" spans="2:12" ht="28.8" x14ac:dyDescent="0.3">
      <c r="B2777" s="173">
        <v>335625</v>
      </c>
      <c r="C2777" s="503" t="str">
        <f>_xlfn.XLOOKUP(B2777,PLANEAMIENTO!A:A,PLANEAMIENTO!C:C)</f>
        <v>CILINDRO DE STICK</v>
      </c>
      <c r="D2777" s="504" t="str">
        <f>_xlfn.XLOOKUP(B2777,PLANEAMIENTO!A:A,PLANEAMIENTO!D:D)</f>
        <v>390DL</v>
      </c>
      <c r="E2777" s="173" t="s">
        <v>1338</v>
      </c>
      <c r="F2777" s="173" t="s">
        <v>817</v>
      </c>
      <c r="G2777" s="173" t="s">
        <v>421</v>
      </c>
      <c r="H2777" s="173" t="s">
        <v>777</v>
      </c>
      <c r="I2777" s="173" t="s">
        <v>807</v>
      </c>
      <c r="J2777" s="173" t="s">
        <v>1292</v>
      </c>
      <c r="K2777" s="173" t="s">
        <v>1272</v>
      </c>
      <c r="L2777" s="174">
        <v>0.5</v>
      </c>
    </row>
    <row r="2778" spans="2:12" ht="28.8" x14ac:dyDescent="0.3">
      <c r="B2778" s="173">
        <v>330425</v>
      </c>
      <c r="C2778" s="503" t="str">
        <f>_xlfn.XLOOKUP(B2778,PLANEAMIENTO!A:A,PLANEAMIENTO!C:C)</f>
        <v>CILINDRO DE BOOM</v>
      </c>
      <c r="D2778" s="504" t="str">
        <f>_xlfn.XLOOKUP(B2778,PLANEAMIENTO!A:A,PLANEAMIENTO!D:D)</f>
        <v>374FL</v>
      </c>
      <c r="E2778" s="173" t="s">
        <v>723</v>
      </c>
      <c r="F2778" s="173" t="s">
        <v>817</v>
      </c>
      <c r="G2778" s="173" t="s">
        <v>479</v>
      </c>
      <c r="H2778" s="173" t="s">
        <v>777</v>
      </c>
      <c r="I2778" s="173" t="s">
        <v>804</v>
      </c>
      <c r="J2778" s="173" t="s">
        <v>1272</v>
      </c>
      <c r="K2778" s="173" t="s">
        <v>1289</v>
      </c>
      <c r="L2778" s="174">
        <v>0</v>
      </c>
    </row>
    <row r="2779" spans="2:12" ht="31.2" x14ac:dyDescent="0.3">
      <c r="B2779" s="173">
        <v>335425</v>
      </c>
      <c r="C2779" s="503" t="str">
        <f>_xlfn.XLOOKUP(B2779,PLANEAMIENTO!A:A,PLANEAMIENTO!C:C)</f>
        <v>CILINDRO DE INCLINACION DE BULLDOZER</v>
      </c>
      <c r="D2779" s="504" t="str">
        <f>_xlfn.XLOOKUP(B2779,PLANEAMIENTO!A:A,PLANEAMIENTO!D:D)</f>
        <v>D11T</v>
      </c>
      <c r="E2779" s="173" t="s">
        <v>1339</v>
      </c>
      <c r="F2779" s="173" t="s">
        <v>817</v>
      </c>
      <c r="G2779" s="173" t="s">
        <v>468</v>
      </c>
      <c r="H2779" s="173" t="s">
        <v>777</v>
      </c>
      <c r="I2779" s="173" t="s">
        <v>883</v>
      </c>
      <c r="J2779" s="173" t="s">
        <v>1289</v>
      </c>
      <c r="K2779" s="173" t="s">
        <v>1289</v>
      </c>
      <c r="L2779" s="174">
        <v>0</v>
      </c>
    </row>
    <row r="2780" spans="2:12" ht="31.2" x14ac:dyDescent="0.3">
      <c r="B2780" s="173">
        <v>336325</v>
      </c>
      <c r="C2780" s="503" t="str">
        <f>_xlfn.XLOOKUP(B2780,PLANEAMIENTO!A:A,PLANEAMIENTO!C:C)</f>
        <v>CILINDRO DE INCLINACION DE BULLDOZER</v>
      </c>
      <c r="D2780" s="504" t="str">
        <f>_xlfn.XLOOKUP(B2780,PLANEAMIENTO!A:A,PLANEAMIENTO!D:D)</f>
        <v>D11T</v>
      </c>
      <c r="E2780" s="173" t="s">
        <v>1339</v>
      </c>
      <c r="F2780" s="173" t="s">
        <v>817</v>
      </c>
      <c r="G2780" s="173" t="s">
        <v>468</v>
      </c>
      <c r="H2780" s="173" t="s">
        <v>777</v>
      </c>
      <c r="I2780" s="173" t="s">
        <v>883</v>
      </c>
      <c r="J2780" s="173" t="s">
        <v>1289</v>
      </c>
      <c r="K2780" s="173" t="s">
        <v>1311</v>
      </c>
      <c r="L2780" s="174">
        <v>0</v>
      </c>
    </row>
    <row r="2781" spans="2:12" ht="28.8" x14ac:dyDescent="0.3">
      <c r="B2781" s="173">
        <v>338425</v>
      </c>
      <c r="C2781" s="503" t="str">
        <f>_xlfn.XLOOKUP(B2781,PLANEAMIENTO!A:A,PLANEAMIENTO!C:C)</f>
        <v>CILINDRO DE DIRECCION</v>
      </c>
      <c r="D2781" s="504" t="str">
        <f>_xlfn.XLOOKUP(B2781,PLANEAMIENTO!A:A,PLANEAMIENTO!D:D)</f>
        <v>930E-4SE</v>
      </c>
      <c r="E2781" s="173" t="s">
        <v>1339</v>
      </c>
      <c r="F2781" s="173" t="s">
        <v>817</v>
      </c>
      <c r="G2781" s="173" t="s">
        <v>468</v>
      </c>
      <c r="H2781" s="173" t="s">
        <v>777</v>
      </c>
      <c r="I2781" s="173" t="s">
        <v>883</v>
      </c>
      <c r="J2781" s="173" t="s">
        <v>1311</v>
      </c>
      <c r="K2781" s="173" t="s">
        <v>1311</v>
      </c>
      <c r="L2781" s="174">
        <v>0</v>
      </c>
    </row>
    <row r="2782" spans="2:12" ht="31.2" x14ac:dyDescent="0.3">
      <c r="B2782" s="173">
        <v>335425</v>
      </c>
      <c r="C2782" s="503" t="str">
        <f>_xlfn.XLOOKUP(B2782,PLANEAMIENTO!A:A,PLANEAMIENTO!C:C)</f>
        <v>CILINDRO DE INCLINACION DE BULLDOZER</v>
      </c>
      <c r="D2782" s="504" t="str">
        <f>_xlfn.XLOOKUP(B2782,PLANEAMIENTO!A:A,PLANEAMIENTO!D:D)</f>
        <v>D11T</v>
      </c>
      <c r="E2782" s="173" t="s">
        <v>1340</v>
      </c>
      <c r="F2782" s="173" t="s">
        <v>817</v>
      </c>
      <c r="G2782" s="173" t="s">
        <v>406</v>
      </c>
      <c r="H2782" s="173" t="s">
        <v>777</v>
      </c>
      <c r="I2782" s="173" t="s">
        <v>827</v>
      </c>
      <c r="J2782" s="173" t="s">
        <v>1311</v>
      </c>
      <c r="K2782" s="173" t="s">
        <v>1323</v>
      </c>
      <c r="L2782" s="174">
        <v>0</v>
      </c>
    </row>
    <row r="2783" spans="2:12" ht="31.2" x14ac:dyDescent="0.3">
      <c r="B2783" s="173">
        <v>336325</v>
      </c>
      <c r="C2783" s="503" t="str">
        <f>_xlfn.XLOOKUP(B2783,PLANEAMIENTO!A:A,PLANEAMIENTO!C:C)</f>
        <v>CILINDRO DE INCLINACION DE BULLDOZER</v>
      </c>
      <c r="D2783" s="504" t="str">
        <f>_xlfn.XLOOKUP(B2783,PLANEAMIENTO!A:A,PLANEAMIENTO!D:D)</f>
        <v>D11T</v>
      </c>
      <c r="E2783" s="173" t="s">
        <v>1340</v>
      </c>
      <c r="F2783" s="173" t="s">
        <v>817</v>
      </c>
      <c r="G2783" s="173" t="s">
        <v>406</v>
      </c>
      <c r="H2783" s="173" t="s">
        <v>777</v>
      </c>
      <c r="I2783" s="173" t="s">
        <v>827</v>
      </c>
      <c r="J2783" s="173" t="s">
        <v>1323</v>
      </c>
      <c r="K2783" s="173" t="s">
        <v>1323</v>
      </c>
      <c r="L2783" s="174">
        <v>0</v>
      </c>
    </row>
    <row r="2784" spans="2:12" ht="31.2" x14ac:dyDescent="0.3">
      <c r="B2784" s="173">
        <v>336525</v>
      </c>
      <c r="C2784" s="503" t="str">
        <f>_xlfn.XLOOKUP(B2784,PLANEAMIENTO!A:A,PLANEAMIENTO!C:C)</f>
        <v>CILINDRO DE VOLTEO DE STICK</v>
      </c>
      <c r="D2784" s="504" t="str">
        <f>_xlfn.XLOOKUP(B2784,PLANEAMIENTO!A:A,PLANEAMIENTO!D:D)</f>
        <v>PC1250</v>
      </c>
      <c r="E2784" s="173" t="s">
        <v>1340</v>
      </c>
      <c r="F2784" s="173" t="s">
        <v>817</v>
      </c>
      <c r="G2784" s="173" t="s">
        <v>894</v>
      </c>
      <c r="H2784" s="173" t="s">
        <v>777</v>
      </c>
      <c r="I2784" s="173" t="s">
        <v>807</v>
      </c>
      <c r="J2784" s="173" t="s">
        <v>1323</v>
      </c>
      <c r="K2784" s="173" t="s">
        <v>1325</v>
      </c>
      <c r="L2784" s="174">
        <v>0</v>
      </c>
    </row>
    <row r="2785" spans="2:12" ht="28.8" x14ac:dyDescent="0.3">
      <c r="B2785" s="170">
        <v>0</v>
      </c>
      <c r="C2785" s="503" t="e">
        <f>_xlfn.XLOOKUP(B2785,PLANEAMIENTO!A:A,PLANEAMIENTO!C:C)</f>
        <v>#N/A</v>
      </c>
      <c r="D2785" s="504" t="e">
        <f>_xlfn.XLOOKUP(B2785,PLANEAMIENTO!A:A,PLANEAMIENTO!D:D)</f>
        <v>#N/A</v>
      </c>
      <c r="E2785" s="170" t="s">
        <v>451</v>
      </c>
      <c r="F2785" s="170" t="s">
        <v>452</v>
      </c>
      <c r="G2785" s="542" t="s">
        <v>1341</v>
      </c>
      <c r="H2785" s="542" t="s">
        <v>777</v>
      </c>
      <c r="I2785" s="542" t="s">
        <v>777</v>
      </c>
      <c r="J2785" s="170" t="s">
        <v>415</v>
      </c>
      <c r="K2785" s="170" t="s">
        <v>1311</v>
      </c>
      <c r="L2785" s="171">
        <v>0.14000000000000001</v>
      </c>
    </row>
    <row r="2786" spans="2:12" ht="31.2" x14ac:dyDescent="0.3">
      <c r="B2786" s="173">
        <v>327525</v>
      </c>
      <c r="C2786" s="503" t="str">
        <f>_xlfn.XLOOKUP(B2786,PLANEAMIENTO!A:A,PLANEAMIENTO!C:C)</f>
        <v>CILINDRO DE LEVANTE DE BULLDOZER</v>
      </c>
      <c r="D2786" s="504" t="str">
        <f>_xlfn.XLOOKUP(B2786,PLANEAMIENTO!A:A,PLANEAMIENTO!D:D)</f>
        <v>844K</v>
      </c>
      <c r="E2786" s="173" t="s">
        <v>729</v>
      </c>
      <c r="F2786" s="173" t="s">
        <v>452</v>
      </c>
      <c r="G2786" s="173" t="s">
        <v>894</v>
      </c>
      <c r="H2786" s="173" t="s">
        <v>777</v>
      </c>
      <c r="I2786" s="173" t="s">
        <v>807</v>
      </c>
      <c r="J2786" s="173" t="s">
        <v>1289</v>
      </c>
      <c r="K2786" s="173" t="s">
        <v>1311</v>
      </c>
      <c r="L2786" s="174">
        <v>0</v>
      </c>
    </row>
    <row r="2787" spans="2:12" ht="28.8" x14ac:dyDescent="0.3">
      <c r="B2787" s="173">
        <v>335125</v>
      </c>
      <c r="C2787" s="503" t="str">
        <f>_xlfn.XLOOKUP(B2787,PLANEAMIENTO!A:A,PLANEAMIENTO!C:C)</f>
        <v>CILINDRO DE SIDESHIFT</v>
      </c>
      <c r="D2787" s="504">
        <f>_xlfn.XLOOKUP(B2787,PLANEAMIENTO!A:A,PLANEAMIENTO!D:D)</f>
        <v>24</v>
      </c>
      <c r="E2787" s="173" t="s">
        <v>729</v>
      </c>
      <c r="F2787" s="173" t="s">
        <v>452</v>
      </c>
      <c r="G2787" s="173" t="s">
        <v>894</v>
      </c>
      <c r="H2787" s="173" t="s">
        <v>777</v>
      </c>
      <c r="I2787" s="173" t="s">
        <v>807</v>
      </c>
      <c r="J2787" s="173" t="s">
        <v>1289</v>
      </c>
      <c r="K2787" s="173" t="s">
        <v>1311</v>
      </c>
      <c r="L2787" s="174">
        <v>0</v>
      </c>
    </row>
    <row r="2788" spans="2:12" ht="31.2" x14ac:dyDescent="0.3">
      <c r="B2788" s="173">
        <v>335425</v>
      </c>
      <c r="C2788" s="503" t="str">
        <f>_xlfn.XLOOKUP(B2788,PLANEAMIENTO!A:A,PLANEAMIENTO!C:C)</f>
        <v>CILINDRO DE INCLINACION DE BULLDOZER</v>
      </c>
      <c r="D2788" s="504" t="str">
        <f>_xlfn.XLOOKUP(B2788,PLANEAMIENTO!A:A,PLANEAMIENTO!D:D)</f>
        <v>D11T</v>
      </c>
      <c r="E2788" s="173" t="s">
        <v>729</v>
      </c>
      <c r="F2788" s="173" t="s">
        <v>452</v>
      </c>
      <c r="G2788" s="173" t="s">
        <v>894</v>
      </c>
      <c r="H2788" s="173" t="s">
        <v>777</v>
      </c>
      <c r="I2788" s="173" t="s">
        <v>807</v>
      </c>
      <c r="J2788" s="173" t="s">
        <v>1289</v>
      </c>
      <c r="K2788" s="173" t="s">
        <v>1311</v>
      </c>
      <c r="L2788" s="174">
        <v>0</v>
      </c>
    </row>
    <row r="2789" spans="2:12" ht="31.2" x14ac:dyDescent="0.3">
      <c r="B2789" s="173">
        <v>335525</v>
      </c>
      <c r="C2789" s="503" t="str">
        <f>_xlfn.XLOOKUP(B2789,PLANEAMIENTO!A:A,PLANEAMIENTO!C:C)</f>
        <v>CILINDRO DE SUSPENSION POSTERIOR</v>
      </c>
      <c r="D2789" s="504" t="str">
        <f>_xlfn.XLOOKUP(B2789,PLANEAMIENTO!A:A,PLANEAMIENTO!D:D)</f>
        <v>930E-4SE</v>
      </c>
      <c r="E2789" s="173" t="s">
        <v>729</v>
      </c>
      <c r="F2789" s="173" t="s">
        <v>452</v>
      </c>
      <c r="G2789" s="173" t="s">
        <v>894</v>
      </c>
      <c r="H2789" s="173" t="s">
        <v>777</v>
      </c>
      <c r="I2789" s="173" t="s">
        <v>807</v>
      </c>
      <c r="J2789" s="173" t="s">
        <v>1289</v>
      </c>
      <c r="K2789" s="173" t="s">
        <v>1311</v>
      </c>
      <c r="L2789" s="174">
        <v>0</v>
      </c>
    </row>
    <row r="2790" spans="2:12" ht="28.8" x14ac:dyDescent="0.3">
      <c r="B2790" s="173">
        <v>335625</v>
      </c>
      <c r="C2790" s="503" t="str">
        <f>_xlfn.XLOOKUP(B2790,PLANEAMIENTO!A:A,PLANEAMIENTO!C:C)</f>
        <v>CILINDRO DE STICK</v>
      </c>
      <c r="D2790" s="504" t="str">
        <f>_xlfn.XLOOKUP(B2790,PLANEAMIENTO!A:A,PLANEAMIENTO!D:D)</f>
        <v>390DL</v>
      </c>
      <c r="E2790" s="173" t="s">
        <v>729</v>
      </c>
      <c r="F2790" s="173" t="s">
        <v>452</v>
      </c>
      <c r="G2790" s="173" t="s">
        <v>894</v>
      </c>
      <c r="H2790" s="173" t="s">
        <v>777</v>
      </c>
      <c r="I2790" s="173" t="s">
        <v>807</v>
      </c>
      <c r="J2790" s="173" t="s">
        <v>1289</v>
      </c>
      <c r="K2790" s="173" t="s">
        <v>1311</v>
      </c>
      <c r="L2790" s="174">
        <v>0</v>
      </c>
    </row>
    <row r="2791" spans="2:12" ht="28.8" x14ac:dyDescent="0.3">
      <c r="B2791" s="173">
        <v>335725</v>
      </c>
      <c r="C2791" s="503" t="str">
        <f>_xlfn.XLOOKUP(B2791,PLANEAMIENTO!A:A,PLANEAMIENTO!C:C)</f>
        <v>CILINDRO DE ARTICULACION</v>
      </c>
      <c r="D2791" s="504" t="str">
        <f>_xlfn.XLOOKUP(B2791,PLANEAMIENTO!A:A,PLANEAMIENTO!D:D)</f>
        <v>16M</v>
      </c>
      <c r="E2791" s="173" t="s">
        <v>729</v>
      </c>
      <c r="F2791" s="173" t="s">
        <v>452</v>
      </c>
      <c r="G2791" s="173" t="s">
        <v>894</v>
      </c>
      <c r="H2791" s="173" t="s">
        <v>777</v>
      </c>
      <c r="I2791" s="173" t="s">
        <v>807</v>
      </c>
      <c r="J2791" s="173" t="s">
        <v>1289</v>
      </c>
      <c r="K2791" s="173" t="s">
        <v>1311</v>
      </c>
      <c r="L2791" s="174">
        <v>0</v>
      </c>
    </row>
    <row r="2792" spans="2:12" ht="28.8" x14ac:dyDescent="0.3">
      <c r="B2792" s="173">
        <v>335825</v>
      </c>
      <c r="C2792" s="503" t="str">
        <f>_xlfn.XLOOKUP(B2792,PLANEAMIENTO!A:A,PLANEAMIENTO!C:C)</f>
        <v>CILINDRO DE DIRECCION</v>
      </c>
      <c r="D2792" s="504" t="str">
        <f>_xlfn.XLOOKUP(B2792,PLANEAMIENTO!A:A,PLANEAMIENTO!D:D)</f>
        <v>980E</v>
      </c>
      <c r="E2792" s="173" t="s">
        <v>729</v>
      </c>
      <c r="F2792" s="173" t="s">
        <v>452</v>
      </c>
      <c r="G2792" s="173" t="s">
        <v>894</v>
      </c>
      <c r="H2792" s="173" t="s">
        <v>777</v>
      </c>
      <c r="I2792" s="173" t="s">
        <v>807</v>
      </c>
      <c r="J2792" s="173" t="s">
        <v>1289</v>
      </c>
      <c r="K2792" s="173" t="s">
        <v>1311</v>
      </c>
      <c r="L2792" s="174">
        <v>0</v>
      </c>
    </row>
    <row r="2793" spans="2:12" ht="28.8" x14ac:dyDescent="0.3">
      <c r="B2793" s="173">
        <v>335925</v>
      </c>
      <c r="C2793" s="503" t="str">
        <f>_xlfn.XLOOKUP(B2793,PLANEAMIENTO!A:A,PLANEAMIENTO!C:C)</f>
        <v>CILINDRO DE TOWHAUL</v>
      </c>
      <c r="D2793" s="504" t="str">
        <f>_xlfn.XLOOKUP(B2793,PLANEAMIENTO!A:A,PLANEAMIENTO!D:D)</f>
        <v>930E-4SE</v>
      </c>
      <c r="E2793" s="173" t="s">
        <v>729</v>
      </c>
      <c r="F2793" s="173" t="s">
        <v>452</v>
      </c>
      <c r="G2793" s="173" t="s">
        <v>894</v>
      </c>
      <c r="H2793" s="173" t="s">
        <v>777</v>
      </c>
      <c r="I2793" s="173" t="s">
        <v>807</v>
      </c>
      <c r="J2793" s="173" t="s">
        <v>1289</v>
      </c>
      <c r="K2793" s="173" t="s">
        <v>1311</v>
      </c>
      <c r="L2793" s="174">
        <v>0</v>
      </c>
    </row>
    <row r="2794" spans="2:12" ht="28.8" x14ac:dyDescent="0.3">
      <c r="B2794" s="170">
        <v>0</v>
      </c>
      <c r="C2794" s="503" t="e">
        <f>_xlfn.XLOOKUP(B2794,PLANEAMIENTO!A:A,PLANEAMIENTO!C:C)</f>
        <v>#N/A</v>
      </c>
      <c r="D2794" s="504" t="e">
        <f>_xlfn.XLOOKUP(B2794,PLANEAMIENTO!A:A,PLANEAMIENTO!D:D)</f>
        <v>#N/A</v>
      </c>
      <c r="E2794" s="170" t="s">
        <v>45</v>
      </c>
      <c r="F2794" s="169"/>
      <c r="G2794" s="170" t="s">
        <v>1341</v>
      </c>
      <c r="H2794" s="170" t="s">
        <v>777</v>
      </c>
      <c r="I2794" s="170" t="s">
        <v>892</v>
      </c>
      <c r="J2794" s="170" t="s">
        <v>415</v>
      </c>
      <c r="K2794" s="170" t="s">
        <v>1311</v>
      </c>
      <c r="L2794" s="171">
        <v>1</v>
      </c>
    </row>
    <row r="2795" spans="2:12" ht="28.8" x14ac:dyDescent="0.3">
      <c r="B2795" s="173">
        <v>306724</v>
      </c>
      <c r="C2795" s="503" t="str">
        <f>_xlfn.XLOOKUP(B2795,PLANEAMIENTO!A:A,PLANEAMIENTO!C:C)</f>
        <v>ENROLLADOR DE CABLES</v>
      </c>
      <c r="D2795" s="504" t="str">
        <f>_xlfn.XLOOKUP(B2795,PLANEAMIENTO!A:A,PLANEAMIENTO!D:D)</f>
        <v>CWS</v>
      </c>
      <c r="E2795" s="173" t="s">
        <v>1287</v>
      </c>
      <c r="F2795" s="172"/>
      <c r="G2795" s="173" t="s">
        <v>894</v>
      </c>
      <c r="H2795" s="173" t="s">
        <v>777</v>
      </c>
      <c r="I2795" s="173" t="s">
        <v>807</v>
      </c>
      <c r="J2795" s="173" t="s">
        <v>1289</v>
      </c>
      <c r="K2795" s="173" t="s">
        <v>1311</v>
      </c>
      <c r="L2795" s="174">
        <v>0</v>
      </c>
    </row>
    <row r="2796" spans="2:12" ht="28.8" x14ac:dyDescent="0.3">
      <c r="B2796" s="173">
        <v>327225</v>
      </c>
      <c r="C2796" s="503" t="str">
        <f>_xlfn.XLOOKUP(B2796,PLANEAMIENTO!A:A,PLANEAMIENTO!C:C)</f>
        <v xml:space="preserve">CILINDRO DE LEVANTE </v>
      </c>
      <c r="D2796" s="504" t="str">
        <f>_xlfn.XLOOKUP(B2796,PLANEAMIENTO!A:A,PLANEAMIENTO!D:D)</f>
        <v>994K</v>
      </c>
      <c r="E2796" s="173" t="s">
        <v>1287</v>
      </c>
      <c r="F2796" s="172"/>
      <c r="G2796" s="173" t="s">
        <v>894</v>
      </c>
      <c r="H2796" s="173" t="s">
        <v>777</v>
      </c>
      <c r="I2796" s="173" t="s">
        <v>807</v>
      </c>
      <c r="J2796" s="173" t="s">
        <v>1289</v>
      </c>
      <c r="K2796" s="173" t="s">
        <v>1311</v>
      </c>
      <c r="L2796" s="174">
        <v>0</v>
      </c>
    </row>
    <row r="2797" spans="2:12" ht="31.2" x14ac:dyDescent="0.3">
      <c r="B2797" s="173">
        <v>335525</v>
      </c>
      <c r="C2797" s="503" t="str">
        <f>_xlfn.XLOOKUP(B2797,PLANEAMIENTO!A:A,PLANEAMIENTO!C:C)</f>
        <v>CILINDRO DE SUSPENSION POSTERIOR</v>
      </c>
      <c r="D2797" s="504" t="str">
        <f>_xlfn.XLOOKUP(B2797,PLANEAMIENTO!A:A,PLANEAMIENTO!D:D)</f>
        <v>930E-4SE</v>
      </c>
      <c r="E2797" s="173" t="s">
        <v>1287</v>
      </c>
      <c r="F2797" s="172"/>
      <c r="G2797" s="173" t="s">
        <v>894</v>
      </c>
      <c r="H2797" s="173" t="s">
        <v>777</v>
      </c>
      <c r="I2797" s="173" t="s">
        <v>807</v>
      </c>
      <c r="J2797" s="173" t="s">
        <v>1289</v>
      </c>
      <c r="K2797" s="173" t="s">
        <v>1311</v>
      </c>
      <c r="L2797" s="174">
        <v>0</v>
      </c>
    </row>
    <row r="2798" spans="2:12" ht="28.8" x14ac:dyDescent="0.3">
      <c r="B2798" s="173">
        <v>335625</v>
      </c>
      <c r="C2798" s="503" t="str">
        <f>_xlfn.XLOOKUP(B2798,PLANEAMIENTO!A:A,PLANEAMIENTO!C:C)</f>
        <v>CILINDRO DE STICK</v>
      </c>
      <c r="D2798" s="504" t="str">
        <f>_xlfn.XLOOKUP(B2798,PLANEAMIENTO!A:A,PLANEAMIENTO!D:D)</f>
        <v>390DL</v>
      </c>
      <c r="E2798" s="173" t="s">
        <v>1287</v>
      </c>
      <c r="F2798" s="172"/>
      <c r="G2798" s="173" t="s">
        <v>894</v>
      </c>
      <c r="H2798" s="173" t="s">
        <v>777</v>
      </c>
      <c r="I2798" s="173" t="s">
        <v>807</v>
      </c>
      <c r="J2798" s="173" t="s">
        <v>1289</v>
      </c>
      <c r="K2798" s="173" t="s">
        <v>1311</v>
      </c>
      <c r="L2798" s="174">
        <v>0</v>
      </c>
    </row>
    <row r="2799" spans="2:12" ht="31.2" x14ac:dyDescent="0.3">
      <c r="B2799" s="173">
        <v>314125</v>
      </c>
      <c r="C2799" s="503" t="str">
        <f>_xlfn.XLOOKUP(B2799,PLANEAMIENTO!A:A,PLANEAMIENTO!C:C)</f>
        <v>CILINDRO DE LEVANTE DE BULLDOZER</v>
      </c>
      <c r="D2799" s="504" t="str">
        <f>_xlfn.XLOOKUP(B2799,PLANEAMIENTO!A:A,PLANEAMIENTO!D:D)</f>
        <v>D11T</v>
      </c>
      <c r="E2799" s="173" t="s">
        <v>1287</v>
      </c>
      <c r="F2799" s="172"/>
      <c r="G2799" s="173" t="s">
        <v>894</v>
      </c>
      <c r="H2799" s="173" t="s">
        <v>777</v>
      </c>
      <c r="I2799" s="173" t="s">
        <v>807</v>
      </c>
      <c r="J2799" s="173" t="s">
        <v>1289</v>
      </c>
      <c r="K2799" s="173" t="s">
        <v>1311</v>
      </c>
      <c r="L2799" s="174">
        <v>0</v>
      </c>
    </row>
    <row r="2800" spans="2:12" ht="28.8" x14ac:dyDescent="0.3">
      <c r="B2800" s="173">
        <v>327125</v>
      </c>
      <c r="C2800" s="503" t="str">
        <f>_xlfn.XLOOKUP(B2800,PLANEAMIENTO!A:A,PLANEAMIENTO!C:C)</f>
        <v>CILINDRO DE BUCKET</v>
      </c>
      <c r="D2800" s="504" t="str">
        <f>_xlfn.XLOOKUP(B2800,PLANEAMIENTO!A:A,PLANEAMIENTO!D:D)</f>
        <v>374DL</v>
      </c>
      <c r="E2800" s="173" t="s">
        <v>1287</v>
      </c>
      <c r="F2800" s="172"/>
      <c r="G2800" s="173" t="s">
        <v>894</v>
      </c>
      <c r="H2800" s="173" t="s">
        <v>777</v>
      </c>
      <c r="I2800" s="173" t="s">
        <v>807</v>
      </c>
      <c r="J2800" s="173" t="s">
        <v>1289</v>
      </c>
      <c r="K2800" s="173" t="s">
        <v>1311</v>
      </c>
      <c r="L2800" s="174">
        <v>0</v>
      </c>
    </row>
    <row r="2801" spans="2:12" ht="31.2" x14ac:dyDescent="0.3">
      <c r="B2801" s="173">
        <v>327525</v>
      </c>
      <c r="C2801" s="503" t="str">
        <f>_xlfn.XLOOKUP(B2801,PLANEAMIENTO!A:A,PLANEAMIENTO!C:C)</f>
        <v>CILINDRO DE LEVANTE DE BULLDOZER</v>
      </c>
      <c r="D2801" s="504" t="str">
        <f>_xlfn.XLOOKUP(B2801,PLANEAMIENTO!A:A,PLANEAMIENTO!D:D)</f>
        <v>844K</v>
      </c>
      <c r="E2801" s="173" t="s">
        <v>1287</v>
      </c>
      <c r="F2801" s="172"/>
      <c r="G2801" s="173" t="s">
        <v>894</v>
      </c>
      <c r="H2801" s="173" t="s">
        <v>777</v>
      </c>
      <c r="I2801" s="173" t="s">
        <v>807</v>
      </c>
      <c r="J2801" s="173" t="s">
        <v>1289</v>
      </c>
      <c r="K2801" s="173" t="s">
        <v>1311</v>
      </c>
      <c r="L2801" s="174">
        <v>0</v>
      </c>
    </row>
    <row r="2802" spans="2:12" ht="28.8" x14ac:dyDescent="0.3">
      <c r="B2802" s="173">
        <v>330425</v>
      </c>
      <c r="C2802" s="503" t="str">
        <f>_xlfn.XLOOKUP(B2802,PLANEAMIENTO!A:A,PLANEAMIENTO!C:C)</f>
        <v>CILINDRO DE BOOM</v>
      </c>
      <c r="D2802" s="504" t="str">
        <f>_xlfn.XLOOKUP(B2802,PLANEAMIENTO!A:A,PLANEAMIENTO!D:D)</f>
        <v>374FL</v>
      </c>
      <c r="E2802" s="173" t="s">
        <v>1287</v>
      </c>
      <c r="F2802" s="172"/>
      <c r="G2802" s="173" t="s">
        <v>894</v>
      </c>
      <c r="H2802" s="173" t="s">
        <v>777</v>
      </c>
      <c r="I2802" s="173" t="s">
        <v>807</v>
      </c>
      <c r="J2802" s="173" t="s">
        <v>1289</v>
      </c>
      <c r="K2802" s="173" t="s">
        <v>1311</v>
      </c>
      <c r="L2802" s="174">
        <v>0</v>
      </c>
    </row>
    <row r="2803" spans="2:12" ht="31.2" x14ac:dyDescent="0.3">
      <c r="B2803" s="173">
        <v>330625</v>
      </c>
      <c r="C2803" s="503" t="str">
        <f>_xlfn.XLOOKUP(B2803,PLANEAMIENTO!A:A,PLANEAMIENTO!C:C)</f>
        <v>CILINDRO DE SUSPENSION POSTERIOR</v>
      </c>
      <c r="D2803" s="504" t="str">
        <f>_xlfn.XLOOKUP(B2803,PLANEAMIENTO!A:A,PLANEAMIENTO!D:D)</f>
        <v>793D</v>
      </c>
      <c r="E2803" s="173" t="s">
        <v>1287</v>
      </c>
      <c r="F2803" s="172"/>
      <c r="G2803" s="173" t="s">
        <v>894</v>
      </c>
      <c r="H2803" s="173" t="s">
        <v>777</v>
      </c>
      <c r="I2803" s="173" t="s">
        <v>807</v>
      </c>
      <c r="J2803" s="173" t="s">
        <v>1289</v>
      </c>
      <c r="K2803" s="173" t="s">
        <v>1311</v>
      </c>
      <c r="L2803" s="174">
        <v>0</v>
      </c>
    </row>
    <row r="2804" spans="2:12" ht="31.2" x14ac:dyDescent="0.3">
      <c r="B2804" s="173">
        <v>331325</v>
      </c>
      <c r="C2804" s="503" t="str">
        <f>_xlfn.XLOOKUP(B2804,PLANEAMIENTO!A:A,PLANEAMIENTO!C:C)</f>
        <v>FRENO DE SERVICIO Y PARQUEO</v>
      </c>
      <c r="D2804" s="504">
        <f>_xlfn.XLOOKUP(B2804,PLANEAMIENTO!A:A,PLANEAMIENTO!D:D)</f>
        <v>24</v>
      </c>
      <c r="E2804" s="173" t="s">
        <v>1287</v>
      </c>
      <c r="F2804" s="172"/>
      <c r="G2804" s="173" t="s">
        <v>894</v>
      </c>
      <c r="H2804" s="173" t="s">
        <v>777</v>
      </c>
      <c r="I2804" s="173" t="s">
        <v>807</v>
      </c>
      <c r="J2804" s="173" t="s">
        <v>1289</v>
      </c>
      <c r="K2804" s="173" t="s">
        <v>1311</v>
      </c>
      <c r="L2804" s="174">
        <v>0</v>
      </c>
    </row>
    <row r="2805" spans="2:12" ht="31.2" x14ac:dyDescent="0.3">
      <c r="B2805" s="173">
        <v>331425</v>
      </c>
      <c r="C2805" s="503" t="str">
        <f>_xlfn.XLOOKUP(B2805,PLANEAMIENTO!A:A,PLANEAMIENTO!C:C)</f>
        <v>FRENO DE SERVICIO Y PARQUEO</v>
      </c>
      <c r="D2805" s="504">
        <f>_xlfn.XLOOKUP(B2805,PLANEAMIENTO!A:A,PLANEAMIENTO!D:D)</f>
        <v>24</v>
      </c>
      <c r="E2805" s="173" t="s">
        <v>1287</v>
      </c>
      <c r="F2805" s="172"/>
      <c r="G2805" s="173" t="s">
        <v>894</v>
      </c>
      <c r="H2805" s="173" t="s">
        <v>777</v>
      </c>
      <c r="I2805" s="173" t="s">
        <v>807</v>
      </c>
      <c r="J2805" s="173" t="s">
        <v>1289</v>
      </c>
      <c r="K2805" s="173" t="s">
        <v>1311</v>
      </c>
      <c r="L2805" s="174">
        <v>0</v>
      </c>
    </row>
    <row r="2806" spans="2:12" ht="31.2" x14ac:dyDescent="0.3">
      <c r="B2806" s="173">
        <v>339625</v>
      </c>
      <c r="C2806" s="503" t="str">
        <f>_xlfn.XLOOKUP(B2806,PLANEAMIENTO!A:A,PLANEAMIENTO!C:C)</f>
        <v>CILINDRO DE SUSPENSION POSTERIOR</v>
      </c>
      <c r="D2806" s="504" t="str">
        <f>_xlfn.XLOOKUP(B2806,PLANEAMIENTO!A:A,PLANEAMIENTO!D:D)</f>
        <v>930E-4SE</v>
      </c>
      <c r="E2806" s="173" t="s">
        <v>1287</v>
      </c>
      <c r="F2806" s="172"/>
      <c r="G2806" s="173" t="s">
        <v>894</v>
      </c>
      <c r="H2806" s="173" t="s">
        <v>777</v>
      </c>
      <c r="I2806" s="173" t="s">
        <v>807</v>
      </c>
      <c r="J2806" s="173" t="s">
        <v>1289</v>
      </c>
      <c r="K2806" s="173" t="s">
        <v>1311</v>
      </c>
      <c r="L2806" s="174">
        <v>0</v>
      </c>
    </row>
    <row r="2807" spans="2:12" ht="28.8" x14ac:dyDescent="0.3">
      <c r="B2807" s="173">
        <v>335325</v>
      </c>
      <c r="C2807" s="503" t="str">
        <f>_xlfn.XLOOKUP(B2807,PLANEAMIENTO!A:A,PLANEAMIENTO!C:C)</f>
        <v>CILINDRO DE TOWHAUL</v>
      </c>
      <c r="D2807" s="504" t="str">
        <f>_xlfn.XLOOKUP(B2807,PLANEAMIENTO!A:A,PLANEAMIENTO!D:D)</f>
        <v>930E-4SE</v>
      </c>
      <c r="E2807" s="173" t="s">
        <v>1287</v>
      </c>
      <c r="F2807" s="172"/>
      <c r="G2807" s="173" t="s">
        <v>894</v>
      </c>
      <c r="H2807" s="173" t="s">
        <v>777</v>
      </c>
      <c r="I2807" s="173" t="s">
        <v>807</v>
      </c>
      <c r="J2807" s="173" t="s">
        <v>1289</v>
      </c>
      <c r="K2807" s="173" t="s">
        <v>1311</v>
      </c>
      <c r="L2807" s="174">
        <v>0</v>
      </c>
    </row>
    <row r="2809" spans="2:12" ht="46.8" x14ac:dyDescent="0.3">
      <c r="B2809" s="628">
        <v>341425</v>
      </c>
      <c r="C2809" s="503" t="str">
        <f>_xlfn.XLOOKUP(B2809,PLANEAMIENTO!A:A,PLANEAMIENTO!C:C)</f>
        <v>CILINDRO DE DESPLAZAMIENTO DE VERTEDERA</v>
      </c>
      <c r="D2809" s="504" t="str">
        <f>_xlfn.XLOOKUP(B2809,PLANEAMIENTO!A:A,PLANEAMIENTO!D:D)</f>
        <v>24M</v>
      </c>
      <c r="E2809" s="628" t="s">
        <v>1022</v>
      </c>
    </row>
    <row r="2810" spans="2:12" ht="15.6" x14ac:dyDescent="0.3">
      <c r="B2810" s="629">
        <v>341725</v>
      </c>
      <c r="C2810" s="503" t="str">
        <f>_xlfn.XLOOKUP(B2810,PLANEAMIENTO!A:A,PLANEAMIENTO!C:C)</f>
        <v>CILINDRO DE GARRA</v>
      </c>
      <c r="D2810" s="504" t="str">
        <f>_xlfn.XLOOKUP(B2810,PLANEAMIENTO!A:A,PLANEAMIENTO!D:D)</f>
        <v>988K</v>
      </c>
      <c r="E2810" s="628" t="s">
        <v>1022</v>
      </c>
    </row>
    <row r="2811" spans="2:12" ht="31.2" x14ac:dyDescent="0.3">
      <c r="B2811" s="430">
        <v>342325</v>
      </c>
      <c r="C2811" s="503" t="str">
        <f>_xlfn.XLOOKUP(B2811,PLANEAMIENTO!A:A,PLANEAMIENTO!C:C)</f>
        <v>CILINDRO DE INCLINACION DE BULLDOZER</v>
      </c>
      <c r="D2811" s="504" t="str">
        <f>_xlfn.XLOOKUP(B2811,PLANEAMIENTO!A:A,PLANEAMIENTO!D:D)</f>
        <v>844H</v>
      </c>
      <c r="E2811" s="628" t="s">
        <v>1022</v>
      </c>
    </row>
    <row r="2812" spans="2:12" ht="31.2" x14ac:dyDescent="0.3">
      <c r="B2812" s="629">
        <v>342425</v>
      </c>
      <c r="C2812" s="503" t="str">
        <f>_xlfn.XLOOKUP(B2812,PLANEAMIENTO!A:A,PLANEAMIENTO!C:C)</f>
        <v>CILINDRO DE INCLINACION DE BULLDOZER</v>
      </c>
      <c r="D2812" s="504" t="str">
        <f>_xlfn.XLOOKUP(B2812,PLANEAMIENTO!A:A,PLANEAMIENTO!D:D)</f>
        <v>844K</v>
      </c>
      <c r="E2812" s="628" t="s">
        <v>1022</v>
      </c>
    </row>
    <row r="2813" spans="2:12" ht="15.6" x14ac:dyDescent="0.3">
      <c r="B2813" s="430">
        <v>342525</v>
      </c>
      <c r="C2813" s="503" t="str">
        <f>_xlfn.XLOOKUP(B2813,PLANEAMIENTO!A:A,PLANEAMIENTO!C:C)</f>
        <v>CILINDRO DE BLADELIFT</v>
      </c>
      <c r="D2813" s="504" t="str">
        <f>_xlfn.XLOOKUP(B2813,PLANEAMIENTO!A:A,PLANEAMIENTO!D:D)</f>
        <v>24M</v>
      </c>
      <c r="E2813" s="628" t="s">
        <v>1022</v>
      </c>
    </row>
    <row r="2814" spans="2:12" ht="15.6" x14ac:dyDescent="0.3">
      <c r="B2814" s="630">
        <v>342625</v>
      </c>
      <c r="C2814" s="503" t="str">
        <f>_xlfn.XLOOKUP(B2814,PLANEAMIENTO!A:A,PLANEAMIENTO!C:C)</f>
        <v>CILINDRO DE DIRECCION</v>
      </c>
      <c r="D2814" s="504" t="str">
        <f>_xlfn.XLOOKUP(B2814,PLANEAMIENTO!A:A,PLANEAMIENTO!D:D)</f>
        <v>930E-4SE</v>
      </c>
      <c r="E2814" s="628" t="s">
        <v>1022</v>
      </c>
    </row>
    <row r="2818" spans="2:12" ht="39.6" x14ac:dyDescent="0.3">
      <c r="B2818" s="168" t="s">
        <v>465</v>
      </c>
      <c r="E2818" s="168" t="s">
        <v>391</v>
      </c>
      <c r="F2818" s="168" t="s">
        <v>392</v>
      </c>
      <c r="G2818" s="168" t="s">
        <v>772</v>
      </c>
      <c r="H2818" s="168" t="s">
        <v>773</v>
      </c>
      <c r="I2818" s="168" t="s">
        <v>774</v>
      </c>
      <c r="J2818" s="168" t="s">
        <v>394</v>
      </c>
      <c r="K2818" s="168" t="s">
        <v>395</v>
      </c>
      <c r="L2818" s="168" t="s">
        <v>396</v>
      </c>
    </row>
    <row r="2819" spans="2:12" ht="28.8" x14ac:dyDescent="0.3">
      <c r="B2819" s="170">
        <v>0</v>
      </c>
      <c r="E2819" s="170" t="s">
        <v>397</v>
      </c>
      <c r="F2819" s="170" t="s">
        <v>398</v>
      </c>
      <c r="G2819" s="170" t="s">
        <v>1342</v>
      </c>
      <c r="H2819" s="170" t="s">
        <v>776</v>
      </c>
      <c r="I2819" s="170" t="s">
        <v>777</v>
      </c>
      <c r="J2819" s="170" t="s">
        <v>415</v>
      </c>
      <c r="K2819" s="170" t="s">
        <v>1343</v>
      </c>
      <c r="L2819" s="171">
        <v>0.82</v>
      </c>
    </row>
    <row r="2820" spans="2:12" ht="31.2" x14ac:dyDescent="0.3">
      <c r="B2820" s="173">
        <v>319525</v>
      </c>
      <c r="C2820" s="503" t="str">
        <f>_xlfn.XLOOKUP(B2820,PLANEAMIENTO!A:A,PLANEAMIENTO!C:C)</f>
        <v>CILINDRO DE SUSPENSION POSTERIOR</v>
      </c>
      <c r="D2820" s="504" t="str">
        <f>_xlfn.XLOOKUP(B2820,PLANEAMIENTO!A:A,PLANEAMIENTO!D:D)</f>
        <v>797F</v>
      </c>
      <c r="E2820" s="173" t="s">
        <v>1344</v>
      </c>
      <c r="F2820" s="173" t="s">
        <v>398</v>
      </c>
      <c r="G2820" s="173" t="s">
        <v>473</v>
      </c>
      <c r="H2820" s="173" t="s">
        <v>777</v>
      </c>
      <c r="I2820" s="173" t="s">
        <v>813</v>
      </c>
      <c r="J2820" s="173" t="s">
        <v>1345</v>
      </c>
      <c r="K2820" s="173" t="s">
        <v>1346</v>
      </c>
      <c r="L2820" s="174">
        <v>0.25</v>
      </c>
    </row>
    <row r="2821" spans="2:12" ht="15.6" x14ac:dyDescent="0.3">
      <c r="B2821" s="173">
        <v>335125</v>
      </c>
      <c r="C2821" s="503" t="str">
        <f>_xlfn.XLOOKUP(B2821,PLANEAMIENTO!A:A,PLANEAMIENTO!C:C)</f>
        <v>CILINDRO DE SIDESHIFT</v>
      </c>
      <c r="D2821" s="504">
        <f>_xlfn.XLOOKUP(B2821,PLANEAMIENTO!A:A,PLANEAMIENTO!D:D)</f>
        <v>24</v>
      </c>
      <c r="E2821" s="173" t="s">
        <v>1347</v>
      </c>
      <c r="F2821" s="173" t="s">
        <v>398</v>
      </c>
      <c r="G2821" s="173" t="s">
        <v>479</v>
      </c>
      <c r="H2821" s="173" t="s">
        <v>777</v>
      </c>
      <c r="I2821" s="173" t="s">
        <v>804</v>
      </c>
      <c r="J2821" s="173" t="s">
        <v>1346</v>
      </c>
      <c r="K2821" s="173" t="s">
        <v>1346</v>
      </c>
      <c r="L2821" s="174">
        <v>0</v>
      </c>
    </row>
    <row r="2822" spans="2:12" ht="31.2" x14ac:dyDescent="0.3">
      <c r="B2822" s="173">
        <v>333825</v>
      </c>
      <c r="C2822" s="503" t="str">
        <f>_xlfn.XLOOKUP(B2822,PLANEAMIENTO!A:A,PLANEAMIENTO!C:C)</f>
        <v>CILINDRO DE INCLINACION DE BULLDOZER</v>
      </c>
      <c r="D2822" s="504" t="str">
        <f>_xlfn.XLOOKUP(B2822,PLANEAMIENTO!A:A,PLANEAMIENTO!D:D)</f>
        <v>844H</v>
      </c>
      <c r="E2822" s="173" t="s">
        <v>1348</v>
      </c>
      <c r="F2822" s="173" t="s">
        <v>398</v>
      </c>
      <c r="G2822" s="173" t="s">
        <v>479</v>
      </c>
      <c r="H2822" s="173" t="s">
        <v>777</v>
      </c>
      <c r="I2822" s="173" t="s">
        <v>804</v>
      </c>
      <c r="J2822" s="173" t="s">
        <v>1346</v>
      </c>
      <c r="K2822" s="173" t="s">
        <v>1346</v>
      </c>
      <c r="L2822" s="174">
        <v>0</v>
      </c>
    </row>
    <row r="2823" spans="2:12" ht="15.6" x14ac:dyDescent="0.3">
      <c r="B2823" s="173">
        <v>339025</v>
      </c>
      <c r="C2823" s="503" t="str">
        <f>_xlfn.XLOOKUP(B2823,PLANEAMIENTO!A:A,PLANEAMIENTO!C:C)</f>
        <v>CILINDRO DE BOOM</v>
      </c>
      <c r="D2823" s="504" t="str">
        <f>_xlfn.XLOOKUP(B2823,PLANEAMIENTO!A:A,PLANEAMIENTO!D:D)</f>
        <v>988K</v>
      </c>
      <c r="E2823" s="173" t="s">
        <v>409</v>
      </c>
      <c r="F2823" s="173" t="s">
        <v>398</v>
      </c>
      <c r="G2823" s="173" t="s">
        <v>406</v>
      </c>
      <c r="H2823" s="173" t="s">
        <v>777</v>
      </c>
      <c r="I2823" s="173" t="s">
        <v>827</v>
      </c>
      <c r="J2823" s="173" t="s">
        <v>1346</v>
      </c>
      <c r="K2823" s="173" t="s">
        <v>1346</v>
      </c>
      <c r="L2823" s="174">
        <v>0</v>
      </c>
    </row>
    <row r="2824" spans="2:12" ht="28.8" x14ac:dyDescent="0.3">
      <c r="B2824" s="173">
        <v>335125</v>
      </c>
      <c r="C2824" s="503" t="str">
        <f>_xlfn.XLOOKUP(B2824,PLANEAMIENTO!A:A,PLANEAMIENTO!C:C)</f>
        <v>CILINDRO DE SIDESHIFT</v>
      </c>
      <c r="D2824" s="504">
        <f>_xlfn.XLOOKUP(B2824,PLANEAMIENTO!A:A,PLANEAMIENTO!D:D)</f>
        <v>24</v>
      </c>
      <c r="E2824" s="173" t="s">
        <v>405</v>
      </c>
      <c r="F2824" s="173" t="s">
        <v>398</v>
      </c>
      <c r="G2824" s="173" t="s">
        <v>407</v>
      </c>
      <c r="H2824" s="173" t="s">
        <v>777</v>
      </c>
      <c r="I2824" s="173" t="s">
        <v>856</v>
      </c>
      <c r="J2824" s="173" t="s">
        <v>415</v>
      </c>
      <c r="K2824" s="173" t="s">
        <v>415</v>
      </c>
      <c r="L2824" s="174">
        <v>0</v>
      </c>
    </row>
    <row r="2825" spans="2:12" ht="28.8" x14ac:dyDescent="0.3">
      <c r="B2825" s="173">
        <v>338025</v>
      </c>
      <c r="C2825" s="503" t="str">
        <f>_xlfn.XLOOKUP(B2825,PLANEAMIENTO!A:A,PLANEAMIENTO!C:C)</f>
        <v>CILINDRO DE DIRECCION</v>
      </c>
      <c r="D2825" s="504" t="str">
        <f>_xlfn.XLOOKUP(B2825,PLANEAMIENTO!A:A,PLANEAMIENTO!D:D)</f>
        <v>793D</v>
      </c>
      <c r="E2825" s="173" t="s">
        <v>409</v>
      </c>
      <c r="F2825" s="173" t="s">
        <v>398</v>
      </c>
      <c r="G2825" s="173" t="s">
        <v>468</v>
      </c>
      <c r="H2825" s="173" t="s">
        <v>777</v>
      </c>
      <c r="I2825" s="173" t="s">
        <v>883</v>
      </c>
      <c r="J2825" s="173" t="s">
        <v>1349</v>
      </c>
      <c r="K2825" s="173" t="s">
        <v>1349</v>
      </c>
      <c r="L2825" s="174">
        <v>0</v>
      </c>
    </row>
    <row r="2826" spans="2:12" ht="31.2" x14ac:dyDescent="0.3">
      <c r="B2826" s="173">
        <v>335525</v>
      </c>
      <c r="C2826" s="503" t="str">
        <f>_xlfn.XLOOKUP(B2826,PLANEAMIENTO!A:A,PLANEAMIENTO!C:C)</f>
        <v>CILINDRO DE SUSPENSION POSTERIOR</v>
      </c>
      <c r="D2826" s="504" t="str">
        <f>_xlfn.XLOOKUP(B2826,PLANEAMIENTO!A:A,PLANEAMIENTO!D:D)</f>
        <v>930E-4SE</v>
      </c>
      <c r="E2826" s="173" t="s">
        <v>409</v>
      </c>
      <c r="F2826" s="173" t="s">
        <v>398</v>
      </c>
      <c r="G2826" s="173" t="s">
        <v>435</v>
      </c>
      <c r="H2826" s="173" t="s">
        <v>777</v>
      </c>
      <c r="I2826" s="173" t="s">
        <v>786</v>
      </c>
      <c r="J2826" s="173" t="s">
        <v>1349</v>
      </c>
      <c r="K2826" s="173" t="s">
        <v>1350</v>
      </c>
      <c r="L2826" s="174">
        <v>0</v>
      </c>
    </row>
    <row r="2827" spans="2:12" ht="31.2" x14ac:dyDescent="0.3">
      <c r="B2827" s="173">
        <v>336125</v>
      </c>
      <c r="C2827" s="503" t="str">
        <f>_xlfn.XLOOKUP(B2827,PLANEAMIENTO!A:A,PLANEAMIENTO!C:C)</f>
        <v>CILINDRO DE SUSPENSION POSTERIOR</v>
      </c>
      <c r="D2827" s="504" t="str">
        <f>_xlfn.XLOOKUP(B2827,PLANEAMIENTO!A:A,PLANEAMIENTO!D:D)</f>
        <v>930E-4SE</v>
      </c>
      <c r="E2827" s="173" t="s">
        <v>409</v>
      </c>
      <c r="F2827" s="173" t="s">
        <v>398</v>
      </c>
      <c r="G2827" s="173" t="s">
        <v>435</v>
      </c>
      <c r="H2827" s="173" t="s">
        <v>777</v>
      </c>
      <c r="I2827" s="173" t="s">
        <v>786</v>
      </c>
      <c r="J2827" s="173" t="s">
        <v>1350</v>
      </c>
      <c r="K2827" s="173" t="s">
        <v>1350</v>
      </c>
      <c r="L2827" s="174">
        <v>0</v>
      </c>
    </row>
    <row r="2828" spans="2:12" ht="31.2" x14ac:dyDescent="0.3">
      <c r="B2828" s="173">
        <v>339625</v>
      </c>
      <c r="C2828" s="503" t="str">
        <f>_xlfn.XLOOKUP(B2828,PLANEAMIENTO!A:A,PLANEAMIENTO!C:C)</f>
        <v>CILINDRO DE SUSPENSION POSTERIOR</v>
      </c>
      <c r="D2828" s="504" t="str">
        <f>_xlfn.XLOOKUP(B2828,PLANEAMIENTO!A:A,PLANEAMIENTO!D:D)</f>
        <v>930E-4SE</v>
      </c>
      <c r="E2828" s="173" t="s">
        <v>409</v>
      </c>
      <c r="F2828" s="173" t="s">
        <v>398</v>
      </c>
      <c r="G2828" s="173" t="s">
        <v>435</v>
      </c>
      <c r="H2828" s="173" t="s">
        <v>777</v>
      </c>
      <c r="I2828" s="173" t="s">
        <v>786</v>
      </c>
      <c r="J2828" s="173" t="s">
        <v>1350</v>
      </c>
      <c r="K2828" s="173" t="s">
        <v>1351</v>
      </c>
      <c r="L2828" s="174">
        <v>0</v>
      </c>
    </row>
    <row r="2829" spans="2:12" ht="31.2" x14ac:dyDescent="0.3">
      <c r="B2829" s="173">
        <v>339925</v>
      </c>
      <c r="C2829" s="503" t="str">
        <f>_xlfn.XLOOKUP(B2829,PLANEAMIENTO!A:A,PLANEAMIENTO!C:C)</f>
        <v>CILINDRO DE SUSPENSION POSTERIOR</v>
      </c>
      <c r="D2829" s="504" t="str">
        <f>_xlfn.XLOOKUP(B2829,PLANEAMIENTO!A:A,PLANEAMIENTO!D:D)</f>
        <v>797F</v>
      </c>
      <c r="E2829" s="173" t="s">
        <v>409</v>
      </c>
      <c r="F2829" s="173" t="s">
        <v>398</v>
      </c>
      <c r="G2829" s="173" t="s">
        <v>435</v>
      </c>
      <c r="H2829" s="173" t="s">
        <v>777</v>
      </c>
      <c r="I2829" s="173" t="s">
        <v>786</v>
      </c>
      <c r="J2829" s="173" t="s">
        <v>1351</v>
      </c>
      <c r="K2829" s="173" t="s">
        <v>1351</v>
      </c>
      <c r="L2829" s="174">
        <v>0</v>
      </c>
    </row>
    <row r="2830" spans="2:12" ht="31.2" x14ac:dyDescent="0.3">
      <c r="B2830" s="173">
        <v>341525</v>
      </c>
      <c r="C2830" s="503" t="str">
        <f>_xlfn.XLOOKUP(B2830,PLANEAMIENTO!A:A,PLANEAMIENTO!C:C)</f>
        <v>CILINDRO DE LEVANTE DE RIPPER</v>
      </c>
      <c r="D2830" s="504" t="str">
        <f>_xlfn.XLOOKUP(B2830,PLANEAMIENTO!A:A,PLANEAMIENTO!D:D)</f>
        <v>24M</v>
      </c>
      <c r="E2830" s="173" t="s">
        <v>409</v>
      </c>
      <c r="F2830" s="173" t="s">
        <v>398</v>
      </c>
      <c r="G2830" s="173" t="s">
        <v>403</v>
      </c>
      <c r="H2830" s="173" t="s">
        <v>777</v>
      </c>
      <c r="I2830" s="173" t="s">
        <v>820</v>
      </c>
      <c r="J2830" s="173" t="s">
        <v>1351</v>
      </c>
      <c r="K2830" s="173" t="s">
        <v>1343</v>
      </c>
      <c r="L2830" s="174">
        <v>0</v>
      </c>
    </row>
    <row r="2831" spans="2:12" ht="31.2" x14ac:dyDescent="0.3">
      <c r="B2831" s="173">
        <v>341525</v>
      </c>
      <c r="C2831" s="503" t="str">
        <f>_xlfn.XLOOKUP(B2831,PLANEAMIENTO!A:A,PLANEAMIENTO!C:C)</f>
        <v>CILINDRO DE LEVANTE DE RIPPER</v>
      </c>
      <c r="D2831" s="504" t="str">
        <f>_xlfn.XLOOKUP(B2831,PLANEAMIENTO!A:A,PLANEAMIENTO!D:D)</f>
        <v>24M</v>
      </c>
      <c r="E2831" s="173" t="s">
        <v>1352</v>
      </c>
      <c r="F2831" s="173" t="s">
        <v>398</v>
      </c>
      <c r="G2831" s="173" t="s">
        <v>479</v>
      </c>
      <c r="H2831" s="173" t="s">
        <v>777</v>
      </c>
      <c r="I2831" s="173" t="s">
        <v>804</v>
      </c>
      <c r="J2831" s="173" t="s">
        <v>1343</v>
      </c>
      <c r="K2831" s="173" t="s">
        <v>1343</v>
      </c>
      <c r="L2831" s="174">
        <v>0</v>
      </c>
    </row>
    <row r="2832" spans="2:12" ht="31.2" x14ac:dyDescent="0.3">
      <c r="B2832" s="173">
        <v>341525</v>
      </c>
      <c r="C2832" s="503" t="str">
        <f>_xlfn.XLOOKUP(B2832,PLANEAMIENTO!A:A,PLANEAMIENTO!C:C)</f>
        <v>CILINDRO DE LEVANTE DE RIPPER</v>
      </c>
      <c r="D2832" s="504" t="str">
        <f>_xlfn.XLOOKUP(B2832,PLANEAMIENTO!A:A,PLANEAMIENTO!D:D)</f>
        <v>24M</v>
      </c>
      <c r="E2832" s="173" t="s">
        <v>662</v>
      </c>
      <c r="F2832" s="173" t="s">
        <v>398</v>
      </c>
      <c r="G2832" s="173" t="s">
        <v>403</v>
      </c>
      <c r="H2832" s="173" t="s">
        <v>777</v>
      </c>
      <c r="I2832" s="173" t="s">
        <v>820</v>
      </c>
      <c r="J2832" s="173" t="s">
        <v>109</v>
      </c>
      <c r="K2832" s="173" t="s">
        <v>1343</v>
      </c>
      <c r="L2832" s="174">
        <v>0</v>
      </c>
    </row>
    <row r="2833" spans="2:12" ht="28.8" x14ac:dyDescent="0.3">
      <c r="B2833" s="170">
        <v>0</v>
      </c>
      <c r="C2833" s="503" t="e">
        <f>_xlfn.XLOOKUP(B2833,PLANEAMIENTO!A:A,PLANEAMIENTO!C:C)</f>
        <v>#N/A</v>
      </c>
      <c r="D2833" s="504" t="e">
        <f>_xlfn.XLOOKUP(B2833,PLANEAMIENTO!A:A,PLANEAMIENTO!D:D)</f>
        <v>#N/A</v>
      </c>
      <c r="E2833" s="170" t="s">
        <v>412</v>
      </c>
      <c r="F2833" s="170" t="s">
        <v>413</v>
      </c>
      <c r="G2833" s="170" t="s">
        <v>1353</v>
      </c>
      <c r="H2833" s="170" t="s">
        <v>777</v>
      </c>
      <c r="I2833" s="170" t="s">
        <v>777</v>
      </c>
      <c r="J2833" s="170" t="s">
        <v>629</v>
      </c>
      <c r="K2833" s="170" t="s">
        <v>1354</v>
      </c>
      <c r="L2833" s="171">
        <v>0.5</v>
      </c>
    </row>
    <row r="2834" spans="2:12" ht="31.2" x14ac:dyDescent="0.3">
      <c r="B2834" s="173">
        <v>342325</v>
      </c>
      <c r="C2834" s="503" t="str">
        <f>_xlfn.XLOOKUP(B2834,PLANEAMIENTO!A:A,PLANEAMIENTO!C:C)</f>
        <v>CILINDRO DE INCLINACION DE BULLDOZER</v>
      </c>
      <c r="D2834" s="504" t="str">
        <f>_xlfn.XLOOKUP(B2834,PLANEAMIENTO!A:A,PLANEAMIENTO!D:D)</f>
        <v>844H</v>
      </c>
      <c r="E2834" s="173" t="s">
        <v>1298</v>
      </c>
      <c r="F2834" s="173" t="s">
        <v>750</v>
      </c>
      <c r="G2834" s="173" t="s">
        <v>522</v>
      </c>
      <c r="H2834" s="173" t="s">
        <v>777</v>
      </c>
      <c r="I2834" s="173" t="s">
        <v>818</v>
      </c>
      <c r="J2834" s="173" t="s">
        <v>1345</v>
      </c>
      <c r="K2834" s="173" t="s">
        <v>1346</v>
      </c>
      <c r="L2834" s="174">
        <v>0.1</v>
      </c>
    </row>
    <row r="2835" spans="2:12" ht="28.8" x14ac:dyDescent="0.3">
      <c r="B2835" s="173">
        <v>340525</v>
      </c>
      <c r="C2835" s="503" t="str">
        <f>_xlfn.XLOOKUP(B2835,PLANEAMIENTO!A:A,PLANEAMIENTO!C:C)</f>
        <v>CILINDRO DE WHEEL LEAN</v>
      </c>
      <c r="D2835" s="504" t="str">
        <f>_xlfn.XLOOKUP(B2835,PLANEAMIENTO!A:A,PLANEAMIENTO!D:D)</f>
        <v>24M</v>
      </c>
      <c r="E2835" s="173" t="s">
        <v>1298</v>
      </c>
      <c r="F2835" s="173" t="s">
        <v>750</v>
      </c>
      <c r="G2835" s="173" t="s">
        <v>522</v>
      </c>
      <c r="H2835" s="173" t="s">
        <v>777</v>
      </c>
      <c r="I2835" s="173" t="s">
        <v>818</v>
      </c>
      <c r="J2835" s="173" t="s">
        <v>1346</v>
      </c>
      <c r="K2835" s="173" t="s">
        <v>1346</v>
      </c>
      <c r="L2835" s="174">
        <v>0</v>
      </c>
    </row>
    <row r="2836" spans="2:12" ht="28.8" x14ac:dyDescent="0.3">
      <c r="B2836" s="173">
        <v>340625</v>
      </c>
      <c r="C2836" s="503" t="str">
        <f>_xlfn.XLOOKUP(B2836,PLANEAMIENTO!A:A,PLANEAMIENTO!C:C)</f>
        <v>CILINDRO DE WHEEL LEAN</v>
      </c>
      <c r="D2836" s="504" t="str">
        <f>_xlfn.XLOOKUP(B2836,PLANEAMIENTO!A:A,PLANEAMIENTO!D:D)</f>
        <v>24M</v>
      </c>
      <c r="E2836" s="173" t="s">
        <v>1298</v>
      </c>
      <c r="F2836" s="173" t="s">
        <v>750</v>
      </c>
      <c r="G2836" s="173" t="s">
        <v>522</v>
      </c>
      <c r="H2836" s="173" t="s">
        <v>777</v>
      </c>
      <c r="I2836" s="173" t="s">
        <v>818</v>
      </c>
      <c r="J2836" s="173" t="s">
        <v>1346</v>
      </c>
      <c r="K2836" s="173" t="s">
        <v>1349</v>
      </c>
      <c r="L2836" s="174">
        <v>0</v>
      </c>
    </row>
    <row r="2837" spans="2:12" ht="15.6" x14ac:dyDescent="0.3">
      <c r="B2837" s="173">
        <v>341625</v>
      </c>
      <c r="C2837" s="503" t="str">
        <f>_xlfn.XLOOKUP(B2837,PLANEAMIENTO!A:A,PLANEAMIENTO!C:C)</f>
        <v>CILINDRO DE WHEEL LEAN</v>
      </c>
      <c r="D2837" s="504" t="str">
        <f>_xlfn.XLOOKUP(B2837,PLANEAMIENTO!A:A,PLANEAMIENTO!D:D)</f>
        <v>24M</v>
      </c>
      <c r="E2837" s="173" t="s">
        <v>1298</v>
      </c>
      <c r="F2837" s="173" t="s">
        <v>750</v>
      </c>
      <c r="G2837" s="173" t="s">
        <v>406</v>
      </c>
      <c r="H2837" s="173" t="s">
        <v>777</v>
      </c>
      <c r="I2837" s="173" t="s">
        <v>827</v>
      </c>
      <c r="J2837" s="173" t="s">
        <v>1349</v>
      </c>
      <c r="K2837" s="173" t="s">
        <v>1349</v>
      </c>
      <c r="L2837" s="174">
        <v>0</v>
      </c>
    </row>
    <row r="2838" spans="2:12" ht="31.2" x14ac:dyDescent="0.3">
      <c r="B2838" s="173">
        <v>338625</v>
      </c>
      <c r="C2838" s="503" t="str">
        <f>_xlfn.XLOOKUP(B2838,PLANEAMIENTO!A:A,PLANEAMIENTO!C:C)</f>
        <v>CILINDRO DE INCLINACION DE BULLDOZER</v>
      </c>
      <c r="D2838" s="504" t="str">
        <f>_xlfn.XLOOKUP(B2838,PLANEAMIENTO!A:A,PLANEAMIENTO!D:D)</f>
        <v>D11T</v>
      </c>
      <c r="E2838" s="173" t="s">
        <v>484</v>
      </c>
      <c r="F2838" s="173" t="s">
        <v>750</v>
      </c>
      <c r="G2838" s="173" t="s">
        <v>471</v>
      </c>
      <c r="H2838" s="173" t="s">
        <v>777</v>
      </c>
      <c r="I2838" s="173" t="s">
        <v>831</v>
      </c>
      <c r="J2838" s="173" t="s">
        <v>1349</v>
      </c>
      <c r="K2838" s="173" t="s">
        <v>1350</v>
      </c>
      <c r="L2838" s="174">
        <v>0</v>
      </c>
    </row>
    <row r="2839" spans="2:12" ht="31.2" x14ac:dyDescent="0.3">
      <c r="B2839" s="173">
        <v>338825</v>
      </c>
      <c r="C2839" s="503" t="str">
        <f>_xlfn.XLOOKUP(B2839,PLANEAMIENTO!A:A,PLANEAMIENTO!C:C)</f>
        <v>CILINDRO DE INCLINACION DE BULLDOZER</v>
      </c>
      <c r="D2839" s="504" t="str">
        <f>_xlfn.XLOOKUP(B2839,PLANEAMIENTO!A:A,PLANEAMIENTO!D:D)</f>
        <v>D475</v>
      </c>
      <c r="E2839" s="173" t="s">
        <v>484</v>
      </c>
      <c r="F2839" s="173" t="s">
        <v>750</v>
      </c>
      <c r="G2839" s="173" t="s">
        <v>471</v>
      </c>
      <c r="H2839" s="173" t="s">
        <v>777</v>
      </c>
      <c r="I2839" s="173" t="s">
        <v>831</v>
      </c>
      <c r="J2839" s="173" t="s">
        <v>1350</v>
      </c>
      <c r="K2839" s="173" t="s">
        <v>1350</v>
      </c>
      <c r="L2839" s="174">
        <v>0</v>
      </c>
    </row>
    <row r="2840" spans="2:12" ht="15.6" x14ac:dyDescent="0.3">
      <c r="B2840" s="173">
        <v>337825</v>
      </c>
      <c r="C2840" s="503" t="str">
        <f>_xlfn.XLOOKUP(B2840,PLANEAMIENTO!A:A,PLANEAMIENTO!C:C)</f>
        <v>CILINDRO DE STICK</v>
      </c>
      <c r="D2840" s="504">
        <f>_xlfn.XLOOKUP(B2840,PLANEAMIENTO!A:A,PLANEAMIENTO!D:D)</f>
        <v>349</v>
      </c>
      <c r="E2840" s="173" t="s">
        <v>1355</v>
      </c>
      <c r="F2840" s="173" t="s">
        <v>750</v>
      </c>
      <c r="G2840" s="173" t="s">
        <v>421</v>
      </c>
      <c r="H2840" s="173" t="s">
        <v>777</v>
      </c>
      <c r="I2840" s="173" t="s">
        <v>807</v>
      </c>
      <c r="J2840" s="173" t="s">
        <v>1350</v>
      </c>
      <c r="K2840" s="173" t="s">
        <v>1351</v>
      </c>
      <c r="L2840" s="174">
        <v>0</v>
      </c>
    </row>
    <row r="2841" spans="2:12" ht="28.8" x14ac:dyDescent="0.3">
      <c r="B2841" s="173">
        <v>338025</v>
      </c>
      <c r="C2841" s="503" t="str">
        <f>_xlfn.XLOOKUP(B2841,PLANEAMIENTO!A:A,PLANEAMIENTO!C:C)</f>
        <v>CILINDRO DE DIRECCION</v>
      </c>
      <c r="D2841" s="504" t="str">
        <f>_xlfn.XLOOKUP(B2841,PLANEAMIENTO!A:A,PLANEAMIENTO!D:D)</f>
        <v>793D</v>
      </c>
      <c r="E2841" s="173" t="s">
        <v>409</v>
      </c>
      <c r="F2841" s="173" t="s">
        <v>750</v>
      </c>
      <c r="G2841" s="173" t="s">
        <v>407</v>
      </c>
      <c r="H2841" s="173" t="s">
        <v>777</v>
      </c>
      <c r="I2841" s="173" t="s">
        <v>856</v>
      </c>
      <c r="J2841" s="173" t="s">
        <v>1351</v>
      </c>
      <c r="K2841" s="173" t="s">
        <v>1343</v>
      </c>
      <c r="L2841" s="174">
        <v>0</v>
      </c>
    </row>
    <row r="2842" spans="2:12" ht="15.6" x14ac:dyDescent="0.3">
      <c r="B2842" s="173">
        <v>338025</v>
      </c>
      <c r="C2842" s="503" t="str">
        <f>_xlfn.XLOOKUP(B2842,PLANEAMIENTO!A:A,PLANEAMIENTO!C:C)</f>
        <v>CILINDRO DE DIRECCION</v>
      </c>
      <c r="D2842" s="504" t="str">
        <f>_xlfn.XLOOKUP(B2842,PLANEAMIENTO!A:A,PLANEAMIENTO!D:D)</f>
        <v>793D</v>
      </c>
      <c r="E2842" s="173" t="s">
        <v>1356</v>
      </c>
      <c r="F2842" s="173" t="s">
        <v>750</v>
      </c>
      <c r="G2842" s="173" t="s">
        <v>406</v>
      </c>
      <c r="H2842" s="173" t="s">
        <v>777</v>
      </c>
      <c r="I2842" s="173" t="s">
        <v>827</v>
      </c>
      <c r="J2842" s="173" t="s">
        <v>1343</v>
      </c>
      <c r="K2842" s="173" t="s">
        <v>1343</v>
      </c>
      <c r="L2842" s="174">
        <v>0</v>
      </c>
    </row>
    <row r="2843" spans="2:12" ht="31.2" x14ac:dyDescent="0.3">
      <c r="B2843" s="173">
        <v>342325</v>
      </c>
      <c r="C2843" s="503" t="str">
        <f>_xlfn.XLOOKUP(B2843,PLANEAMIENTO!A:A,PLANEAMIENTO!C:C)</f>
        <v>CILINDRO DE INCLINACION DE BULLDOZER</v>
      </c>
      <c r="D2843" s="504" t="str">
        <f>_xlfn.XLOOKUP(B2843,PLANEAMIENTO!A:A,PLANEAMIENTO!D:D)</f>
        <v>844H</v>
      </c>
      <c r="E2843" s="173" t="s">
        <v>1357</v>
      </c>
      <c r="F2843" s="173" t="s">
        <v>750</v>
      </c>
      <c r="G2843" s="173" t="s">
        <v>522</v>
      </c>
      <c r="H2843" s="173" t="s">
        <v>777</v>
      </c>
      <c r="I2843" s="173" t="s">
        <v>818</v>
      </c>
      <c r="J2843" s="173" t="s">
        <v>1343</v>
      </c>
      <c r="K2843" s="173" t="s">
        <v>1343</v>
      </c>
      <c r="L2843" s="174">
        <v>0</v>
      </c>
    </row>
    <row r="2844" spans="2:12" ht="31.2" x14ac:dyDescent="0.3">
      <c r="B2844" s="173">
        <v>332425</v>
      </c>
      <c r="C2844" s="503" t="str">
        <f>_xlfn.XLOOKUP(B2844,PLANEAMIENTO!A:A,PLANEAMIENTO!C:C)</f>
        <v>CILINDRO DE SUSPENSION DELANTERA</v>
      </c>
      <c r="D2844" s="504" t="str">
        <f>_xlfn.XLOOKUP(B2844,PLANEAMIENTO!A:A,PLANEAMIENTO!D:D)</f>
        <v>980E</v>
      </c>
      <c r="E2844" s="173" t="s">
        <v>1357</v>
      </c>
      <c r="F2844" s="173" t="s">
        <v>750</v>
      </c>
      <c r="G2844" s="173" t="s">
        <v>522</v>
      </c>
      <c r="H2844" s="173" t="s">
        <v>777</v>
      </c>
      <c r="I2844" s="173" t="s">
        <v>818</v>
      </c>
      <c r="J2844" s="173" t="s">
        <v>1354</v>
      </c>
      <c r="K2844" s="173" t="s">
        <v>1354</v>
      </c>
      <c r="L2844" s="174">
        <v>0</v>
      </c>
    </row>
    <row r="2845" spans="2:12" ht="28.8" x14ac:dyDescent="0.3">
      <c r="B2845" s="170">
        <v>0</v>
      </c>
      <c r="C2845" s="503" t="e">
        <f>_xlfn.XLOOKUP(B2845,PLANEAMIENTO!A:A,PLANEAMIENTO!C:C)</f>
        <v>#N/A</v>
      </c>
      <c r="D2845" s="504" t="e">
        <f>_xlfn.XLOOKUP(B2845,PLANEAMIENTO!A:A,PLANEAMIENTO!D:D)</f>
        <v>#N/A</v>
      </c>
      <c r="E2845" s="170" t="s">
        <v>422</v>
      </c>
      <c r="F2845" s="170" t="s">
        <v>423</v>
      </c>
      <c r="G2845" s="170" t="s">
        <v>1358</v>
      </c>
      <c r="H2845" s="170" t="s">
        <v>777</v>
      </c>
      <c r="I2845" s="170" t="s">
        <v>777</v>
      </c>
      <c r="J2845" s="170" t="s">
        <v>415</v>
      </c>
      <c r="K2845" s="170" t="s">
        <v>1354</v>
      </c>
      <c r="L2845" s="171">
        <v>0.51</v>
      </c>
    </row>
    <row r="2846" spans="2:12" ht="31.2" x14ac:dyDescent="0.3">
      <c r="B2846" s="621">
        <v>325525</v>
      </c>
      <c r="C2846" s="503" t="str">
        <f>_xlfn.XLOOKUP(B2846,PLANEAMIENTO!A:A,PLANEAMIENTO!C:C)</f>
        <v>CILINDRO DE LEVANTE DE BULLDOZER</v>
      </c>
      <c r="D2846" s="504" t="str">
        <f>_xlfn.XLOOKUP(B2846,PLANEAMIENTO!A:A,PLANEAMIENTO!D:D)</f>
        <v>844H</v>
      </c>
      <c r="E2846" s="622" t="s">
        <v>1095</v>
      </c>
      <c r="F2846" s="621" t="s">
        <v>423</v>
      </c>
      <c r="G2846" s="621" t="s">
        <v>495</v>
      </c>
      <c r="H2846" s="621" t="s">
        <v>471</v>
      </c>
      <c r="I2846" s="621" t="s">
        <v>1300</v>
      </c>
      <c r="J2846" s="621" t="s">
        <v>1241</v>
      </c>
      <c r="K2846" s="621" t="s">
        <v>1359</v>
      </c>
      <c r="L2846" s="623">
        <v>0</v>
      </c>
    </row>
    <row r="2847" spans="2:12" ht="31.2" x14ac:dyDescent="0.3">
      <c r="B2847" s="173">
        <v>336625</v>
      </c>
      <c r="C2847" s="503" t="str">
        <f>_xlfn.XLOOKUP(B2847,PLANEAMIENTO!A:A,PLANEAMIENTO!C:C)</f>
        <v>CILINDRO DE LEVANTE DE MANIPULADOR</v>
      </c>
      <c r="D2847" s="504" t="str">
        <f>_xlfn.XLOOKUP(B2847,PLANEAMIENTO!A:A,PLANEAMIENTO!D:D)</f>
        <v>988K</v>
      </c>
      <c r="E2847" s="173" t="s">
        <v>1360</v>
      </c>
      <c r="F2847" s="173" t="s">
        <v>423</v>
      </c>
      <c r="G2847" s="173" t="s">
        <v>471</v>
      </c>
      <c r="H2847" s="173" t="s">
        <v>777</v>
      </c>
      <c r="I2847" s="173" t="s">
        <v>831</v>
      </c>
      <c r="J2847" s="173" t="s">
        <v>1345</v>
      </c>
      <c r="K2847" s="173" t="s">
        <v>1346</v>
      </c>
      <c r="L2847" s="174">
        <v>0.45</v>
      </c>
    </row>
    <row r="2848" spans="2:12" ht="31.2" x14ac:dyDescent="0.3">
      <c r="B2848" s="173">
        <v>336725</v>
      </c>
      <c r="C2848" s="503" t="str">
        <f>_xlfn.XLOOKUP(B2848,PLANEAMIENTO!A:A,PLANEAMIENTO!C:C)</f>
        <v>CILINDRO DE EXTENSION DE MANIPULADOR</v>
      </c>
      <c r="D2848" s="504" t="str">
        <f>_xlfn.XLOOKUP(B2848,PLANEAMIENTO!A:A,PLANEAMIENTO!D:D)</f>
        <v>988K</v>
      </c>
      <c r="E2848" s="173" t="s">
        <v>1360</v>
      </c>
      <c r="F2848" s="173" t="s">
        <v>423</v>
      </c>
      <c r="G2848" s="173" t="s">
        <v>471</v>
      </c>
      <c r="H2848" s="173" t="s">
        <v>777</v>
      </c>
      <c r="I2848" s="173" t="s">
        <v>831</v>
      </c>
      <c r="J2848" s="173" t="s">
        <v>1346</v>
      </c>
      <c r="K2848" s="173" t="s">
        <v>1346</v>
      </c>
      <c r="L2848" s="174">
        <v>0</v>
      </c>
    </row>
    <row r="2849" spans="2:12" ht="15.6" x14ac:dyDescent="0.3">
      <c r="B2849" s="173">
        <v>335125</v>
      </c>
      <c r="C2849" s="503" t="str">
        <f>_xlfn.XLOOKUP(B2849,PLANEAMIENTO!A:A,PLANEAMIENTO!C:C)</f>
        <v>CILINDRO DE SIDESHIFT</v>
      </c>
      <c r="D2849" s="504">
        <f>_xlfn.XLOOKUP(B2849,PLANEAMIENTO!A:A,PLANEAMIENTO!D:D)</f>
        <v>24</v>
      </c>
      <c r="E2849" s="173" t="s">
        <v>1361</v>
      </c>
      <c r="F2849" s="173" t="s">
        <v>423</v>
      </c>
      <c r="G2849" s="173" t="s">
        <v>410</v>
      </c>
      <c r="H2849" s="173" t="s">
        <v>777</v>
      </c>
      <c r="I2849" s="173" t="s">
        <v>849</v>
      </c>
      <c r="J2849" s="173" t="s">
        <v>1346</v>
      </c>
      <c r="K2849" s="173" t="s">
        <v>1349</v>
      </c>
      <c r="L2849" s="174">
        <v>0</v>
      </c>
    </row>
    <row r="2850" spans="2:12" ht="31.2" x14ac:dyDescent="0.3">
      <c r="B2850" s="173">
        <v>331525</v>
      </c>
      <c r="C2850" s="503" t="str">
        <f>_xlfn.XLOOKUP(B2850,PLANEAMIENTO!A:A,PLANEAMIENTO!C:C)</f>
        <v>CILINDRO DE LEVANTE DE BULLDOZER</v>
      </c>
      <c r="D2850" s="504" t="str">
        <f>_xlfn.XLOOKUP(B2850,PLANEAMIENTO!A:A,PLANEAMIENTO!D:D)</f>
        <v>844K</v>
      </c>
      <c r="E2850" s="173" t="s">
        <v>1095</v>
      </c>
      <c r="F2850" s="173" t="s">
        <v>423</v>
      </c>
      <c r="G2850" s="173" t="s">
        <v>495</v>
      </c>
      <c r="H2850" s="173" t="s">
        <v>777</v>
      </c>
      <c r="I2850" s="173" t="s">
        <v>897</v>
      </c>
      <c r="J2850" s="173" t="s">
        <v>1349</v>
      </c>
      <c r="K2850" s="173" t="s">
        <v>1350</v>
      </c>
      <c r="L2850" s="174">
        <v>0</v>
      </c>
    </row>
    <row r="2851" spans="2:12" ht="15.6" x14ac:dyDescent="0.3">
      <c r="B2851" s="173">
        <v>339025</v>
      </c>
      <c r="C2851" s="503" t="str">
        <f>_xlfn.XLOOKUP(B2851,PLANEAMIENTO!A:A,PLANEAMIENTO!C:C)</f>
        <v>CILINDRO DE BOOM</v>
      </c>
      <c r="D2851" s="504" t="str">
        <f>_xlfn.XLOOKUP(B2851,PLANEAMIENTO!A:A,PLANEAMIENTO!D:D)</f>
        <v>988K</v>
      </c>
      <c r="E2851" s="173" t="s">
        <v>1362</v>
      </c>
      <c r="F2851" s="173" t="s">
        <v>423</v>
      </c>
      <c r="G2851" s="173" t="s">
        <v>403</v>
      </c>
      <c r="H2851" s="173" t="s">
        <v>777</v>
      </c>
      <c r="I2851" s="173" t="s">
        <v>820</v>
      </c>
      <c r="J2851" s="173" t="s">
        <v>1350</v>
      </c>
      <c r="K2851" s="173" t="s">
        <v>1351</v>
      </c>
      <c r="L2851" s="174">
        <v>0</v>
      </c>
    </row>
    <row r="2852" spans="2:12" ht="15.6" x14ac:dyDescent="0.3">
      <c r="B2852" s="173">
        <v>335125</v>
      </c>
      <c r="C2852" s="503" t="str">
        <f>_xlfn.XLOOKUP(B2852,PLANEAMIENTO!A:A,PLANEAMIENTO!C:C)</f>
        <v>CILINDRO DE SIDESHIFT</v>
      </c>
      <c r="D2852" s="504">
        <f>_xlfn.XLOOKUP(B2852,PLANEAMIENTO!A:A,PLANEAMIENTO!D:D)</f>
        <v>24</v>
      </c>
      <c r="E2852" s="173" t="s">
        <v>1363</v>
      </c>
      <c r="F2852" s="173" t="s">
        <v>423</v>
      </c>
      <c r="G2852" s="173" t="s">
        <v>479</v>
      </c>
      <c r="H2852" s="173" t="s">
        <v>777</v>
      </c>
      <c r="I2852" s="173" t="s">
        <v>804</v>
      </c>
      <c r="J2852" s="173" t="s">
        <v>1351</v>
      </c>
      <c r="K2852" s="173" t="s">
        <v>1343</v>
      </c>
      <c r="L2852" s="174">
        <v>0</v>
      </c>
    </row>
    <row r="2853" spans="2:12" ht="31.2" x14ac:dyDescent="0.3">
      <c r="B2853" s="173">
        <v>336925</v>
      </c>
      <c r="C2853" s="503" t="str">
        <f>_xlfn.XLOOKUP(B2853,PLANEAMIENTO!A:A,PLANEAMIENTO!C:C)</f>
        <v>CILINDRO DE INCLINACION DE BULLDOZER</v>
      </c>
      <c r="D2853" s="504" t="str">
        <f>_xlfn.XLOOKUP(B2853,PLANEAMIENTO!A:A,PLANEAMIENTO!D:D)</f>
        <v>844K</v>
      </c>
      <c r="E2853" s="173" t="s">
        <v>1364</v>
      </c>
      <c r="F2853" s="173" t="s">
        <v>423</v>
      </c>
      <c r="G2853" s="173" t="s">
        <v>479</v>
      </c>
      <c r="H2853" s="173" t="s">
        <v>777</v>
      </c>
      <c r="I2853" s="173" t="s">
        <v>804</v>
      </c>
      <c r="J2853" s="173" t="s">
        <v>1351</v>
      </c>
      <c r="K2853" s="173" t="s">
        <v>1343</v>
      </c>
      <c r="L2853" s="174">
        <v>0</v>
      </c>
    </row>
    <row r="2854" spans="2:12" ht="31.2" x14ac:dyDescent="0.3">
      <c r="B2854" s="173">
        <v>338625</v>
      </c>
      <c r="C2854" s="503" t="str">
        <f>_xlfn.XLOOKUP(B2854,PLANEAMIENTO!A:A,PLANEAMIENTO!C:C)</f>
        <v>CILINDRO DE INCLINACION DE BULLDOZER</v>
      </c>
      <c r="D2854" s="504" t="str">
        <f>_xlfn.XLOOKUP(B2854,PLANEAMIENTO!A:A,PLANEAMIENTO!D:D)</f>
        <v>D11T</v>
      </c>
      <c r="E2854" s="173" t="s">
        <v>1364</v>
      </c>
      <c r="F2854" s="173" t="s">
        <v>423</v>
      </c>
      <c r="G2854" s="173" t="s">
        <v>479</v>
      </c>
      <c r="H2854" s="173" t="s">
        <v>777</v>
      </c>
      <c r="I2854" s="173" t="s">
        <v>804</v>
      </c>
      <c r="J2854" s="173" t="s">
        <v>1351</v>
      </c>
      <c r="K2854" s="173" t="s">
        <v>1343</v>
      </c>
      <c r="L2854" s="174">
        <v>0</v>
      </c>
    </row>
    <row r="2855" spans="2:12" ht="31.2" x14ac:dyDescent="0.3">
      <c r="B2855" s="173">
        <v>338825</v>
      </c>
      <c r="C2855" s="503" t="str">
        <f>_xlfn.XLOOKUP(B2855,PLANEAMIENTO!A:A,PLANEAMIENTO!C:C)</f>
        <v>CILINDRO DE INCLINACION DE BULLDOZER</v>
      </c>
      <c r="D2855" s="504" t="str">
        <f>_xlfn.XLOOKUP(B2855,PLANEAMIENTO!A:A,PLANEAMIENTO!D:D)</f>
        <v>D475</v>
      </c>
      <c r="E2855" s="173" t="s">
        <v>1364</v>
      </c>
      <c r="F2855" s="173" t="s">
        <v>423</v>
      </c>
      <c r="G2855" s="173" t="s">
        <v>479</v>
      </c>
      <c r="H2855" s="173" t="s">
        <v>777</v>
      </c>
      <c r="I2855" s="173" t="s">
        <v>804</v>
      </c>
      <c r="J2855" s="173" t="s">
        <v>1343</v>
      </c>
      <c r="K2855" s="173" t="s">
        <v>1343</v>
      </c>
      <c r="L2855" s="174">
        <v>0</v>
      </c>
    </row>
    <row r="2856" spans="2:12" ht="31.2" x14ac:dyDescent="0.3">
      <c r="B2856" s="173">
        <v>338925</v>
      </c>
      <c r="C2856" s="503" t="str">
        <f>_xlfn.XLOOKUP(B2856,PLANEAMIENTO!A:A,PLANEAMIENTO!C:C)</f>
        <v>CILINDRO DE INCLINACION DE RIPPER</v>
      </c>
      <c r="D2856" s="504" t="str">
        <f>_xlfn.XLOOKUP(B2856,PLANEAMIENTO!A:A,PLANEAMIENTO!D:D)</f>
        <v>D11T</v>
      </c>
      <c r="E2856" s="173" t="s">
        <v>1365</v>
      </c>
      <c r="F2856" s="173" t="s">
        <v>423</v>
      </c>
      <c r="G2856" s="173" t="s">
        <v>479</v>
      </c>
      <c r="H2856" s="173" t="s">
        <v>777</v>
      </c>
      <c r="I2856" s="173" t="s">
        <v>804</v>
      </c>
      <c r="J2856" s="173" t="s">
        <v>1343</v>
      </c>
      <c r="K2856" s="173" t="s">
        <v>1343</v>
      </c>
      <c r="L2856" s="174">
        <v>0</v>
      </c>
    </row>
    <row r="2857" spans="2:12" ht="15.6" x14ac:dyDescent="0.3">
      <c r="B2857" s="173">
        <v>335925</v>
      </c>
      <c r="C2857" s="503" t="str">
        <f>_xlfn.XLOOKUP(B2857,PLANEAMIENTO!A:A,PLANEAMIENTO!C:C)</f>
        <v>CILINDRO DE TOWHAUL</v>
      </c>
      <c r="D2857" s="504" t="str">
        <f>_xlfn.XLOOKUP(B2857,PLANEAMIENTO!A:A,PLANEAMIENTO!D:D)</f>
        <v>930E-4SE</v>
      </c>
      <c r="E2857" s="173" t="s">
        <v>855</v>
      </c>
      <c r="F2857" s="173" t="s">
        <v>423</v>
      </c>
      <c r="G2857" s="173" t="s">
        <v>421</v>
      </c>
      <c r="H2857" s="173" t="s">
        <v>777</v>
      </c>
      <c r="I2857" s="173" t="s">
        <v>807</v>
      </c>
      <c r="J2857" s="173" t="s">
        <v>1343</v>
      </c>
      <c r="K2857" s="173" t="s">
        <v>1354</v>
      </c>
      <c r="L2857" s="174">
        <v>0</v>
      </c>
    </row>
    <row r="2858" spans="2:12" ht="28.8" x14ac:dyDescent="0.3">
      <c r="B2858" s="173">
        <v>330525</v>
      </c>
      <c r="C2858" s="503" t="str">
        <f>_xlfn.XLOOKUP(B2858,PLANEAMIENTO!A:A,PLANEAMIENTO!C:C)</f>
        <v>CILINDRO DE DIRECCION</v>
      </c>
      <c r="D2858" s="504" t="str">
        <f>_xlfn.XLOOKUP(B2858,PLANEAMIENTO!A:A,PLANEAMIENTO!D:D)</f>
        <v>994K</v>
      </c>
      <c r="E2858" s="173" t="s">
        <v>855</v>
      </c>
      <c r="F2858" s="173" t="s">
        <v>423</v>
      </c>
      <c r="G2858" s="173" t="s">
        <v>407</v>
      </c>
      <c r="H2858" s="173" t="s">
        <v>777</v>
      </c>
      <c r="I2858" s="173" t="s">
        <v>856</v>
      </c>
      <c r="J2858" s="173" t="s">
        <v>1351</v>
      </c>
      <c r="K2858" s="173" t="s">
        <v>1343</v>
      </c>
      <c r="L2858" s="174">
        <v>0</v>
      </c>
    </row>
    <row r="2859" spans="2:12" ht="31.2" x14ac:dyDescent="0.3">
      <c r="B2859" s="173">
        <v>330625</v>
      </c>
      <c r="C2859" s="503" t="str">
        <f>_xlfn.XLOOKUP(B2859,PLANEAMIENTO!A:A,PLANEAMIENTO!C:C)</f>
        <v>CILINDRO DE SUSPENSION POSTERIOR</v>
      </c>
      <c r="D2859" s="504" t="str">
        <f>_xlfn.XLOOKUP(B2859,PLANEAMIENTO!A:A,PLANEAMIENTO!D:D)</f>
        <v>793D</v>
      </c>
      <c r="E2859" s="173" t="s">
        <v>855</v>
      </c>
      <c r="F2859" s="173" t="s">
        <v>423</v>
      </c>
      <c r="G2859" s="173" t="s">
        <v>407</v>
      </c>
      <c r="H2859" s="173" t="s">
        <v>777</v>
      </c>
      <c r="I2859" s="173" t="s">
        <v>856</v>
      </c>
      <c r="J2859" s="173" t="s">
        <v>1343</v>
      </c>
      <c r="K2859" s="173" t="s">
        <v>1343</v>
      </c>
      <c r="L2859" s="174">
        <v>0</v>
      </c>
    </row>
    <row r="2860" spans="2:12" ht="31.2" x14ac:dyDescent="0.3">
      <c r="B2860" s="173">
        <v>331625</v>
      </c>
      <c r="C2860" s="503" t="str">
        <f>_xlfn.XLOOKUP(B2860,PLANEAMIENTO!A:A,PLANEAMIENTO!C:C)</f>
        <v>CILINDRO DE LEVANTE DE RIPPER</v>
      </c>
      <c r="D2860" s="504" t="str">
        <f>_xlfn.XLOOKUP(B2860,PLANEAMIENTO!A:A,PLANEAMIENTO!D:D)</f>
        <v>D11T</v>
      </c>
      <c r="E2860" s="173" t="s">
        <v>855</v>
      </c>
      <c r="F2860" s="173" t="s">
        <v>423</v>
      </c>
      <c r="G2860" s="173" t="s">
        <v>407</v>
      </c>
      <c r="H2860" s="173" t="s">
        <v>777</v>
      </c>
      <c r="I2860" s="173" t="s">
        <v>856</v>
      </c>
      <c r="J2860" s="173" t="s">
        <v>1343</v>
      </c>
      <c r="K2860" s="173" t="s">
        <v>1354</v>
      </c>
      <c r="L2860" s="174">
        <v>0</v>
      </c>
    </row>
    <row r="2861" spans="2:12" ht="28.8" x14ac:dyDescent="0.3">
      <c r="B2861" s="170">
        <v>0</v>
      </c>
      <c r="C2861" s="503" t="e">
        <f>_xlfn.XLOOKUP(B2861,PLANEAMIENTO!A:A,PLANEAMIENTO!C:C)</f>
        <v>#N/A</v>
      </c>
      <c r="D2861" s="504" t="e">
        <f>_xlfn.XLOOKUP(B2861,PLANEAMIENTO!A:A,PLANEAMIENTO!D:D)</f>
        <v>#N/A</v>
      </c>
      <c r="E2861" s="170" t="s">
        <v>485</v>
      </c>
      <c r="F2861" s="170" t="s">
        <v>486</v>
      </c>
      <c r="G2861" s="170" t="s">
        <v>1366</v>
      </c>
      <c r="H2861" s="170" t="s">
        <v>777</v>
      </c>
      <c r="I2861" s="170" t="s">
        <v>777</v>
      </c>
      <c r="J2861" s="170" t="s">
        <v>415</v>
      </c>
      <c r="K2861" s="170" t="s">
        <v>1354</v>
      </c>
      <c r="L2861" s="171">
        <v>0.32</v>
      </c>
    </row>
    <row r="2862" spans="2:12" ht="31.2" x14ac:dyDescent="0.3">
      <c r="B2862" s="173">
        <v>331525</v>
      </c>
      <c r="C2862" s="503" t="str">
        <f>_xlfn.XLOOKUP(B2862,PLANEAMIENTO!A:A,PLANEAMIENTO!C:C)</f>
        <v>CILINDRO DE LEVANTE DE BULLDOZER</v>
      </c>
      <c r="D2862" s="504" t="str">
        <f>_xlfn.XLOOKUP(B2862,PLANEAMIENTO!A:A,PLANEAMIENTO!D:D)</f>
        <v>844K</v>
      </c>
      <c r="E2862" s="173" t="s">
        <v>1117</v>
      </c>
      <c r="F2862" s="173" t="s">
        <v>486</v>
      </c>
      <c r="G2862" s="173" t="s">
        <v>471</v>
      </c>
      <c r="H2862" s="173" t="s">
        <v>777</v>
      </c>
      <c r="I2862" s="173" t="s">
        <v>831</v>
      </c>
      <c r="J2862" s="173" t="s">
        <v>1345</v>
      </c>
      <c r="K2862" s="173" t="s">
        <v>1346</v>
      </c>
      <c r="L2862" s="174">
        <v>0.1</v>
      </c>
    </row>
    <row r="2863" spans="2:12" ht="15.6" x14ac:dyDescent="0.3">
      <c r="B2863" s="173">
        <v>332025</v>
      </c>
      <c r="C2863" s="503" t="str">
        <f>_xlfn.XLOOKUP(B2863,PLANEAMIENTO!A:A,PLANEAMIENTO!C:C)</f>
        <v>CILINDRO DE BLADELIFT</v>
      </c>
      <c r="D2863" s="504" t="str">
        <f>_xlfn.XLOOKUP(B2863,PLANEAMIENTO!A:A,PLANEAMIENTO!D:D)</f>
        <v>24M</v>
      </c>
      <c r="E2863" s="173" t="s">
        <v>1117</v>
      </c>
      <c r="F2863" s="173" t="s">
        <v>486</v>
      </c>
      <c r="G2863" s="173" t="s">
        <v>471</v>
      </c>
      <c r="H2863" s="173" t="s">
        <v>777</v>
      </c>
      <c r="I2863" s="173" t="s">
        <v>831</v>
      </c>
      <c r="J2863" s="173" t="s">
        <v>1346</v>
      </c>
      <c r="K2863" s="173" t="s">
        <v>1349</v>
      </c>
      <c r="L2863" s="174">
        <v>0</v>
      </c>
    </row>
    <row r="2864" spans="2:12" ht="15.6" x14ac:dyDescent="0.3">
      <c r="B2864" s="173">
        <v>324625</v>
      </c>
      <c r="C2864" s="503" t="str">
        <f>_xlfn.XLOOKUP(B2864,PLANEAMIENTO!A:A,PLANEAMIENTO!C:C)</f>
        <v>CILINDRO DE BUCKET</v>
      </c>
      <c r="D2864" s="504" t="str">
        <f>_xlfn.XLOOKUP(B2864,PLANEAMIENTO!A:A,PLANEAMIENTO!D:D)</f>
        <v>390FL</v>
      </c>
      <c r="E2864" s="173" t="s">
        <v>611</v>
      </c>
      <c r="F2864" s="173" t="s">
        <v>486</v>
      </c>
      <c r="G2864" s="173" t="s">
        <v>435</v>
      </c>
      <c r="H2864" s="173" t="s">
        <v>777</v>
      </c>
      <c r="I2864" s="173" t="s">
        <v>786</v>
      </c>
      <c r="J2864" s="173" t="s">
        <v>1349</v>
      </c>
      <c r="K2864" s="173" t="s">
        <v>1349</v>
      </c>
      <c r="L2864" s="174">
        <v>0</v>
      </c>
    </row>
    <row r="2865" spans="2:12" ht="28.8" x14ac:dyDescent="0.3">
      <c r="B2865" s="173">
        <v>330425</v>
      </c>
      <c r="C2865" s="503" t="str">
        <f>_xlfn.XLOOKUP(B2865,PLANEAMIENTO!A:A,PLANEAMIENTO!C:C)</f>
        <v>CILINDRO DE BOOM</v>
      </c>
      <c r="D2865" s="504" t="str">
        <f>_xlfn.XLOOKUP(B2865,PLANEAMIENTO!A:A,PLANEAMIENTO!D:D)</f>
        <v>374FL</v>
      </c>
      <c r="E2865" s="173" t="s">
        <v>488</v>
      </c>
      <c r="F2865" s="173" t="s">
        <v>486</v>
      </c>
      <c r="G2865" s="173" t="s">
        <v>522</v>
      </c>
      <c r="H2865" s="173" t="s">
        <v>777</v>
      </c>
      <c r="I2865" s="173" t="s">
        <v>818</v>
      </c>
      <c r="J2865" s="173" t="s">
        <v>1349</v>
      </c>
      <c r="K2865" s="173" t="s">
        <v>1350</v>
      </c>
      <c r="L2865" s="174">
        <v>0</v>
      </c>
    </row>
    <row r="2866" spans="2:12" ht="31.2" x14ac:dyDescent="0.3">
      <c r="B2866" s="173">
        <v>336625</v>
      </c>
      <c r="C2866" s="503" t="str">
        <f>_xlfn.XLOOKUP(B2866,PLANEAMIENTO!A:A,PLANEAMIENTO!C:C)</f>
        <v>CILINDRO DE LEVANTE DE MANIPULADOR</v>
      </c>
      <c r="D2866" s="504" t="str">
        <f>_xlfn.XLOOKUP(B2866,PLANEAMIENTO!A:A,PLANEAMIENTO!D:D)</f>
        <v>988K</v>
      </c>
      <c r="E2866" s="173" t="s">
        <v>611</v>
      </c>
      <c r="F2866" s="173" t="s">
        <v>486</v>
      </c>
      <c r="G2866" s="173" t="s">
        <v>426</v>
      </c>
      <c r="H2866" s="173" t="s">
        <v>777</v>
      </c>
      <c r="I2866" s="173" t="s">
        <v>796</v>
      </c>
      <c r="J2866" s="173" t="s">
        <v>1350</v>
      </c>
      <c r="K2866" s="173" t="s">
        <v>1350</v>
      </c>
      <c r="L2866" s="174">
        <v>0</v>
      </c>
    </row>
    <row r="2867" spans="2:12" ht="31.2" x14ac:dyDescent="0.3">
      <c r="B2867" s="173">
        <v>336725</v>
      </c>
      <c r="C2867" s="503" t="str">
        <f>_xlfn.XLOOKUP(B2867,PLANEAMIENTO!A:A,PLANEAMIENTO!C:C)</f>
        <v>CILINDRO DE EXTENSION DE MANIPULADOR</v>
      </c>
      <c r="D2867" s="504" t="str">
        <f>_xlfn.XLOOKUP(B2867,PLANEAMIENTO!A:A,PLANEAMIENTO!D:D)</f>
        <v>988K</v>
      </c>
      <c r="E2867" s="173" t="s">
        <v>611</v>
      </c>
      <c r="F2867" s="173" t="s">
        <v>486</v>
      </c>
      <c r="G2867" s="173" t="s">
        <v>426</v>
      </c>
      <c r="H2867" s="173" t="s">
        <v>777</v>
      </c>
      <c r="I2867" s="173" t="s">
        <v>796</v>
      </c>
      <c r="J2867" s="173" t="s">
        <v>1350</v>
      </c>
      <c r="K2867" s="173" t="s">
        <v>1350</v>
      </c>
      <c r="L2867" s="174">
        <v>0</v>
      </c>
    </row>
    <row r="2868" spans="2:12" ht="31.2" x14ac:dyDescent="0.3">
      <c r="B2868" s="173">
        <v>336625</v>
      </c>
      <c r="C2868" s="503" t="str">
        <f>_xlfn.XLOOKUP(B2868,PLANEAMIENTO!A:A,PLANEAMIENTO!C:C)</f>
        <v>CILINDRO DE LEVANTE DE MANIPULADOR</v>
      </c>
      <c r="D2868" s="504" t="str">
        <f>_xlfn.XLOOKUP(B2868,PLANEAMIENTO!A:A,PLANEAMIENTO!D:D)</f>
        <v>988K</v>
      </c>
      <c r="E2868" s="173" t="s">
        <v>488</v>
      </c>
      <c r="F2868" s="173" t="s">
        <v>486</v>
      </c>
      <c r="G2868" s="173" t="s">
        <v>426</v>
      </c>
      <c r="H2868" s="173" t="s">
        <v>777</v>
      </c>
      <c r="I2868" s="173" t="s">
        <v>796</v>
      </c>
      <c r="J2868" s="173" t="s">
        <v>1350</v>
      </c>
      <c r="K2868" s="173" t="s">
        <v>1350</v>
      </c>
      <c r="L2868" s="174">
        <v>0</v>
      </c>
    </row>
    <row r="2869" spans="2:12" ht="31.2" x14ac:dyDescent="0.3">
      <c r="B2869" s="173">
        <v>337525</v>
      </c>
      <c r="C2869" s="503" t="str">
        <f>_xlfn.XLOOKUP(B2869,PLANEAMIENTO!A:A,PLANEAMIENTO!C:C)</f>
        <v>CILINDRO DE LEVANTE DE RIPPER</v>
      </c>
      <c r="D2869" s="504" t="str">
        <f>_xlfn.XLOOKUP(B2869,PLANEAMIENTO!A:A,PLANEAMIENTO!D:D)</f>
        <v>24M</v>
      </c>
      <c r="E2869" s="173" t="s">
        <v>611</v>
      </c>
      <c r="F2869" s="173" t="s">
        <v>486</v>
      </c>
      <c r="G2869" s="173" t="s">
        <v>522</v>
      </c>
      <c r="H2869" s="173" t="s">
        <v>777</v>
      </c>
      <c r="I2869" s="173" t="s">
        <v>818</v>
      </c>
      <c r="J2869" s="173" t="s">
        <v>1351</v>
      </c>
      <c r="K2869" s="173" t="s">
        <v>1351</v>
      </c>
      <c r="L2869" s="174">
        <v>0</v>
      </c>
    </row>
    <row r="2870" spans="2:12" ht="31.2" x14ac:dyDescent="0.3">
      <c r="B2870" s="173">
        <v>337725</v>
      </c>
      <c r="C2870" s="503" t="str">
        <f>_xlfn.XLOOKUP(B2870,PLANEAMIENTO!A:A,PLANEAMIENTO!C:C)</f>
        <v>CILINDRO DE LEVANTE DE RIPPER</v>
      </c>
      <c r="D2870" s="504">
        <f>_xlfn.XLOOKUP(B2870,PLANEAMIENTO!A:A,PLANEAMIENTO!D:D)</f>
        <v>24</v>
      </c>
      <c r="E2870" s="173" t="s">
        <v>611</v>
      </c>
      <c r="F2870" s="173" t="s">
        <v>486</v>
      </c>
      <c r="G2870" s="173" t="s">
        <v>522</v>
      </c>
      <c r="H2870" s="173" t="s">
        <v>777</v>
      </c>
      <c r="I2870" s="173" t="s">
        <v>818</v>
      </c>
      <c r="J2870" s="173" t="s">
        <v>1351</v>
      </c>
      <c r="K2870" s="173" t="s">
        <v>1351</v>
      </c>
      <c r="L2870" s="174">
        <v>0</v>
      </c>
    </row>
    <row r="2871" spans="2:12" ht="31.2" x14ac:dyDescent="0.3">
      <c r="B2871" s="173">
        <v>327725</v>
      </c>
      <c r="C2871" s="503" t="str">
        <f>_xlfn.XLOOKUP(B2871,PLANEAMIENTO!A:A,PLANEAMIENTO!C:C)</f>
        <v>CILINDRO DE INCLINACION DE RIPPER</v>
      </c>
      <c r="D2871" s="504" t="str">
        <f>_xlfn.XLOOKUP(B2871,PLANEAMIENTO!A:A,PLANEAMIENTO!D:D)</f>
        <v>D11</v>
      </c>
      <c r="E2871" s="173" t="s">
        <v>611</v>
      </c>
      <c r="F2871" s="173" t="s">
        <v>486</v>
      </c>
      <c r="G2871" s="173" t="s">
        <v>406</v>
      </c>
      <c r="H2871" s="173" t="s">
        <v>777</v>
      </c>
      <c r="I2871" s="173" t="s">
        <v>827</v>
      </c>
      <c r="J2871" s="173" t="s">
        <v>1351</v>
      </c>
      <c r="K2871" s="173" t="s">
        <v>1343</v>
      </c>
      <c r="L2871" s="174">
        <v>0</v>
      </c>
    </row>
    <row r="2872" spans="2:12" ht="31.2" x14ac:dyDescent="0.3">
      <c r="B2872" s="173">
        <v>327725</v>
      </c>
      <c r="C2872" s="503" t="str">
        <f>_xlfn.XLOOKUP(B2872,PLANEAMIENTO!A:A,PLANEAMIENTO!C:C)</f>
        <v>CILINDRO DE INCLINACION DE RIPPER</v>
      </c>
      <c r="D2872" s="504" t="str">
        <f>_xlfn.XLOOKUP(B2872,PLANEAMIENTO!A:A,PLANEAMIENTO!D:D)</f>
        <v>D11</v>
      </c>
      <c r="E2872" s="173" t="s">
        <v>488</v>
      </c>
      <c r="F2872" s="173" t="s">
        <v>486</v>
      </c>
      <c r="G2872" s="173" t="s">
        <v>435</v>
      </c>
      <c r="H2872" s="173" t="s">
        <v>777</v>
      </c>
      <c r="I2872" s="173" t="s">
        <v>786</v>
      </c>
      <c r="J2872" s="173" t="s">
        <v>1343</v>
      </c>
      <c r="K2872" s="173" t="s">
        <v>1343</v>
      </c>
      <c r="L2872" s="174">
        <v>0</v>
      </c>
    </row>
    <row r="2873" spans="2:12" ht="28.8" x14ac:dyDescent="0.3">
      <c r="B2873" s="173">
        <v>335125</v>
      </c>
      <c r="C2873" s="503" t="str">
        <f>_xlfn.XLOOKUP(B2873,PLANEAMIENTO!A:A,PLANEAMIENTO!C:C)</f>
        <v>CILINDRO DE SIDESHIFT</v>
      </c>
      <c r="D2873" s="504">
        <f>_xlfn.XLOOKUP(B2873,PLANEAMIENTO!A:A,PLANEAMIENTO!D:D)</f>
        <v>24</v>
      </c>
      <c r="E2873" s="173" t="s">
        <v>1367</v>
      </c>
      <c r="F2873" s="173" t="s">
        <v>486</v>
      </c>
      <c r="G2873" s="173" t="s">
        <v>894</v>
      </c>
      <c r="H2873" s="173" t="s">
        <v>777</v>
      </c>
      <c r="I2873" s="173" t="s">
        <v>807</v>
      </c>
      <c r="J2873" s="173" t="s">
        <v>1343</v>
      </c>
      <c r="K2873" s="173" t="s">
        <v>1354</v>
      </c>
      <c r="L2873" s="174">
        <v>0</v>
      </c>
    </row>
    <row r="2874" spans="2:12" ht="31.2" x14ac:dyDescent="0.3">
      <c r="B2874" s="173">
        <v>335425</v>
      </c>
      <c r="C2874" s="503" t="str">
        <f>_xlfn.XLOOKUP(B2874,PLANEAMIENTO!A:A,PLANEAMIENTO!C:C)</f>
        <v>CILINDRO DE INCLINACION DE BULLDOZER</v>
      </c>
      <c r="D2874" s="504" t="str">
        <f>_xlfn.XLOOKUP(B2874,PLANEAMIENTO!A:A,PLANEAMIENTO!D:D)</f>
        <v>D11T</v>
      </c>
      <c r="E2874" s="173" t="s">
        <v>488</v>
      </c>
      <c r="F2874" s="173" t="s">
        <v>486</v>
      </c>
      <c r="G2874" s="173" t="s">
        <v>894</v>
      </c>
      <c r="H2874" s="173" t="s">
        <v>777</v>
      </c>
      <c r="I2874" s="173" t="s">
        <v>807</v>
      </c>
      <c r="J2874" s="173" t="s">
        <v>415</v>
      </c>
      <c r="K2874" s="173" t="s">
        <v>418</v>
      </c>
      <c r="L2874" s="174">
        <v>0</v>
      </c>
    </row>
    <row r="2875" spans="2:12" ht="31.2" x14ac:dyDescent="0.3">
      <c r="B2875" s="173">
        <v>336325</v>
      </c>
      <c r="C2875" s="503" t="str">
        <f>_xlfn.XLOOKUP(B2875,PLANEAMIENTO!A:A,PLANEAMIENTO!C:C)</f>
        <v>CILINDRO DE INCLINACION DE BULLDOZER</v>
      </c>
      <c r="D2875" s="504" t="str">
        <f>_xlfn.XLOOKUP(B2875,PLANEAMIENTO!A:A,PLANEAMIENTO!D:D)</f>
        <v>D11T</v>
      </c>
      <c r="E2875" s="173" t="s">
        <v>488</v>
      </c>
      <c r="F2875" s="173" t="s">
        <v>486</v>
      </c>
      <c r="G2875" s="173" t="s">
        <v>894</v>
      </c>
      <c r="H2875" s="173" t="s">
        <v>777</v>
      </c>
      <c r="I2875" s="173" t="s">
        <v>807</v>
      </c>
      <c r="J2875" s="173" t="s">
        <v>415</v>
      </c>
      <c r="K2875" s="173" t="s">
        <v>418</v>
      </c>
      <c r="L2875" s="174">
        <v>0</v>
      </c>
    </row>
    <row r="2876" spans="2:12" ht="31.2" x14ac:dyDescent="0.3">
      <c r="B2876" s="173">
        <v>336525</v>
      </c>
      <c r="C2876" s="503" t="str">
        <f>_xlfn.XLOOKUP(B2876,PLANEAMIENTO!A:A,PLANEAMIENTO!C:C)</f>
        <v>CILINDRO DE VOLTEO DE STICK</v>
      </c>
      <c r="D2876" s="504" t="str">
        <f>_xlfn.XLOOKUP(B2876,PLANEAMIENTO!A:A,PLANEAMIENTO!D:D)</f>
        <v>PC1250</v>
      </c>
      <c r="E2876" s="173" t="s">
        <v>611</v>
      </c>
      <c r="F2876" s="173" t="s">
        <v>486</v>
      </c>
      <c r="G2876" s="173" t="s">
        <v>894</v>
      </c>
      <c r="H2876" s="173" t="s">
        <v>777</v>
      </c>
      <c r="I2876" s="173" t="s">
        <v>807</v>
      </c>
      <c r="J2876" s="173" t="s">
        <v>415</v>
      </c>
      <c r="K2876" s="173" t="s">
        <v>418</v>
      </c>
      <c r="L2876" s="174">
        <v>0</v>
      </c>
    </row>
    <row r="2877" spans="2:12" ht="31.2" x14ac:dyDescent="0.3">
      <c r="B2877" s="173">
        <v>336525</v>
      </c>
      <c r="C2877" s="503" t="str">
        <f>_xlfn.XLOOKUP(B2877,PLANEAMIENTO!A:A,PLANEAMIENTO!C:C)</f>
        <v>CILINDRO DE VOLTEO DE STICK</v>
      </c>
      <c r="D2877" s="504" t="str">
        <f>_xlfn.XLOOKUP(B2877,PLANEAMIENTO!A:A,PLANEAMIENTO!D:D)</f>
        <v>PC1250</v>
      </c>
      <c r="E2877" s="173" t="s">
        <v>488</v>
      </c>
      <c r="F2877" s="173" t="s">
        <v>486</v>
      </c>
      <c r="G2877" s="173" t="s">
        <v>894</v>
      </c>
      <c r="H2877" s="173" t="s">
        <v>777</v>
      </c>
      <c r="I2877" s="173" t="s">
        <v>807</v>
      </c>
      <c r="J2877" s="173" t="s">
        <v>415</v>
      </c>
      <c r="K2877" s="173" t="s">
        <v>418</v>
      </c>
      <c r="L2877" s="174">
        <v>0</v>
      </c>
    </row>
    <row r="2878" spans="2:12" ht="28.8" x14ac:dyDescent="0.3">
      <c r="B2878" s="170">
        <v>0</v>
      </c>
      <c r="C2878" s="503" t="e">
        <f>_xlfn.XLOOKUP(B2878,PLANEAMIENTO!A:A,PLANEAMIENTO!C:C)</f>
        <v>#N/A</v>
      </c>
      <c r="D2878" s="504" t="e">
        <f>_xlfn.XLOOKUP(B2878,PLANEAMIENTO!A:A,PLANEAMIENTO!D:D)</f>
        <v>#N/A</v>
      </c>
      <c r="E2878" s="170" t="s">
        <v>860</v>
      </c>
      <c r="F2878" s="170" t="s">
        <v>413</v>
      </c>
      <c r="G2878" s="170" t="s">
        <v>1368</v>
      </c>
      <c r="H2878" s="170" t="s">
        <v>777</v>
      </c>
      <c r="I2878" s="170" t="s">
        <v>801</v>
      </c>
      <c r="J2878" s="170" t="s">
        <v>783</v>
      </c>
      <c r="K2878" s="170" t="s">
        <v>1354</v>
      </c>
      <c r="L2878" s="171">
        <v>0.5</v>
      </c>
    </row>
    <row r="2879" spans="2:12" ht="28.8" x14ac:dyDescent="0.3">
      <c r="B2879" s="173">
        <v>327125</v>
      </c>
      <c r="C2879" s="503" t="str">
        <f>_xlfn.XLOOKUP(B2879,PLANEAMIENTO!A:A,PLANEAMIENTO!C:C)</f>
        <v>CILINDRO DE BUCKET</v>
      </c>
      <c r="D2879" s="504" t="str">
        <f>_xlfn.XLOOKUP(B2879,PLANEAMIENTO!A:A,PLANEAMIENTO!D:D)</f>
        <v>374DL</v>
      </c>
      <c r="E2879" s="173" t="s">
        <v>759</v>
      </c>
      <c r="F2879" s="173" t="s">
        <v>413</v>
      </c>
      <c r="G2879" s="173" t="s">
        <v>421</v>
      </c>
      <c r="H2879" s="173" t="s">
        <v>777</v>
      </c>
      <c r="I2879" s="173" t="s">
        <v>807</v>
      </c>
      <c r="J2879" s="173" t="s">
        <v>1346</v>
      </c>
      <c r="K2879" s="173" t="s">
        <v>1349</v>
      </c>
      <c r="L2879" s="174">
        <v>0</v>
      </c>
    </row>
    <row r="2880" spans="2:12" ht="31.2" x14ac:dyDescent="0.3">
      <c r="B2880" s="173">
        <v>336325</v>
      </c>
      <c r="C2880" s="503" t="str">
        <f>_xlfn.XLOOKUP(B2880,PLANEAMIENTO!A:A,PLANEAMIENTO!C:C)</f>
        <v>CILINDRO DE INCLINACION DE BULLDOZER</v>
      </c>
      <c r="D2880" s="504" t="str">
        <f>_xlfn.XLOOKUP(B2880,PLANEAMIENTO!A:A,PLANEAMIENTO!D:D)</f>
        <v>D11T</v>
      </c>
      <c r="E2880" s="173" t="s">
        <v>1369</v>
      </c>
      <c r="F2880" s="173" t="s">
        <v>413</v>
      </c>
      <c r="G2880" s="173" t="s">
        <v>493</v>
      </c>
      <c r="H2880" s="173" t="s">
        <v>777</v>
      </c>
      <c r="I2880" s="173" t="s">
        <v>812</v>
      </c>
      <c r="J2880" s="173" t="s">
        <v>1349</v>
      </c>
      <c r="K2880" s="173" t="s">
        <v>1349</v>
      </c>
      <c r="L2880" s="174">
        <v>0</v>
      </c>
    </row>
    <row r="2881" spans="2:12" ht="28.8" x14ac:dyDescent="0.3">
      <c r="B2881" s="173">
        <v>339025</v>
      </c>
      <c r="C2881" s="503" t="str">
        <f>_xlfn.XLOOKUP(B2881,PLANEAMIENTO!A:A,PLANEAMIENTO!C:C)</f>
        <v>CILINDRO DE BOOM</v>
      </c>
      <c r="D2881" s="504" t="str">
        <f>_xlfn.XLOOKUP(B2881,PLANEAMIENTO!A:A,PLANEAMIENTO!D:D)</f>
        <v>988K</v>
      </c>
      <c r="E2881" s="173" t="s">
        <v>1369</v>
      </c>
      <c r="F2881" s="173" t="s">
        <v>413</v>
      </c>
      <c r="G2881" s="173" t="s">
        <v>493</v>
      </c>
      <c r="H2881" s="173" t="s">
        <v>777</v>
      </c>
      <c r="I2881" s="173" t="s">
        <v>812</v>
      </c>
      <c r="J2881" s="173" t="s">
        <v>1349</v>
      </c>
      <c r="K2881" s="173" t="s">
        <v>1349</v>
      </c>
      <c r="L2881" s="174">
        <v>0</v>
      </c>
    </row>
    <row r="2882" spans="2:12" ht="28.8" x14ac:dyDescent="0.3">
      <c r="B2882" s="173">
        <v>335825</v>
      </c>
      <c r="C2882" s="503" t="str">
        <f>_xlfn.XLOOKUP(B2882,PLANEAMIENTO!A:A,PLANEAMIENTO!C:C)</f>
        <v>CILINDRO DE DIRECCION</v>
      </c>
      <c r="D2882" s="504" t="str">
        <f>_xlfn.XLOOKUP(B2882,PLANEAMIENTO!A:A,PLANEAMIENTO!D:D)</f>
        <v>980E</v>
      </c>
      <c r="E2882" s="173" t="s">
        <v>488</v>
      </c>
      <c r="F2882" s="173" t="s">
        <v>413</v>
      </c>
      <c r="G2882" s="173" t="s">
        <v>403</v>
      </c>
      <c r="H2882" s="173" t="s">
        <v>777</v>
      </c>
      <c r="I2882" s="173" t="s">
        <v>820</v>
      </c>
      <c r="J2882" s="173" t="s">
        <v>1349</v>
      </c>
      <c r="K2882" s="173" t="s">
        <v>1349</v>
      </c>
      <c r="L2882" s="174">
        <v>0</v>
      </c>
    </row>
    <row r="2883" spans="2:12" ht="28.8" x14ac:dyDescent="0.3">
      <c r="B2883" s="173">
        <v>337925</v>
      </c>
      <c r="C2883" s="503" t="str">
        <f>_xlfn.XLOOKUP(B2883,PLANEAMIENTO!A:A,PLANEAMIENTO!C:C)</f>
        <v>CILINDRO DE DIRECCION</v>
      </c>
      <c r="D2883" s="504" t="str">
        <f>_xlfn.XLOOKUP(B2883,PLANEAMIENTO!A:A,PLANEAMIENTO!D:D)</f>
        <v>797F</v>
      </c>
      <c r="E2883" s="173" t="s">
        <v>488</v>
      </c>
      <c r="F2883" s="173" t="s">
        <v>413</v>
      </c>
      <c r="G2883" s="173" t="s">
        <v>403</v>
      </c>
      <c r="H2883" s="173" t="s">
        <v>777</v>
      </c>
      <c r="I2883" s="173" t="s">
        <v>820</v>
      </c>
      <c r="J2883" s="173" t="s">
        <v>1349</v>
      </c>
      <c r="K2883" s="173" t="s">
        <v>1350</v>
      </c>
      <c r="L2883" s="174">
        <v>0</v>
      </c>
    </row>
    <row r="2884" spans="2:12" ht="31.2" x14ac:dyDescent="0.3">
      <c r="B2884" s="173">
        <v>336225</v>
      </c>
      <c r="C2884" s="503" t="str">
        <f>_xlfn.XLOOKUP(B2884,PLANEAMIENTO!A:A,PLANEAMIENTO!C:C)</f>
        <v>CILINDRO DE SUSPENSION POSTERIOR</v>
      </c>
      <c r="D2884" s="504" t="str">
        <f>_xlfn.XLOOKUP(B2884,PLANEAMIENTO!A:A,PLANEAMIENTO!D:D)</f>
        <v>HD1500</v>
      </c>
      <c r="E2884" s="173" t="s">
        <v>612</v>
      </c>
      <c r="F2884" s="173" t="s">
        <v>413</v>
      </c>
      <c r="G2884" s="173" t="s">
        <v>435</v>
      </c>
      <c r="H2884" s="173" t="s">
        <v>777</v>
      </c>
      <c r="I2884" s="173" t="s">
        <v>786</v>
      </c>
      <c r="J2884" s="173" t="s">
        <v>1350</v>
      </c>
      <c r="K2884" s="173" t="s">
        <v>1350</v>
      </c>
      <c r="L2884" s="174">
        <v>0</v>
      </c>
    </row>
    <row r="2885" spans="2:12" ht="31.2" x14ac:dyDescent="0.3">
      <c r="B2885" s="173">
        <v>336225</v>
      </c>
      <c r="C2885" s="503" t="str">
        <f>_xlfn.XLOOKUP(B2885,PLANEAMIENTO!A:A,PLANEAMIENTO!C:C)</f>
        <v>CILINDRO DE SUSPENSION POSTERIOR</v>
      </c>
      <c r="D2885" s="504" t="str">
        <f>_xlfn.XLOOKUP(B2885,PLANEAMIENTO!A:A,PLANEAMIENTO!D:D)</f>
        <v>HD1500</v>
      </c>
      <c r="E2885" s="173" t="s">
        <v>488</v>
      </c>
      <c r="F2885" s="173" t="s">
        <v>413</v>
      </c>
      <c r="G2885" s="173" t="s">
        <v>435</v>
      </c>
      <c r="H2885" s="173" t="s">
        <v>777</v>
      </c>
      <c r="I2885" s="173" t="s">
        <v>786</v>
      </c>
      <c r="J2885" s="173" t="s">
        <v>1350</v>
      </c>
      <c r="K2885" s="173" t="s">
        <v>1351</v>
      </c>
      <c r="L2885" s="174">
        <v>0</v>
      </c>
    </row>
    <row r="2886" spans="2:12" ht="28.8" x14ac:dyDescent="0.3">
      <c r="B2886" s="173">
        <v>335925</v>
      </c>
      <c r="C2886" s="503" t="str">
        <f>_xlfn.XLOOKUP(B2886,PLANEAMIENTO!A:A,PLANEAMIENTO!C:C)</f>
        <v>CILINDRO DE TOWHAUL</v>
      </c>
      <c r="D2886" s="504" t="str">
        <f>_xlfn.XLOOKUP(B2886,PLANEAMIENTO!A:A,PLANEAMIENTO!D:D)</f>
        <v>930E-4SE</v>
      </c>
      <c r="E2886" s="173" t="s">
        <v>1309</v>
      </c>
      <c r="F2886" s="173" t="s">
        <v>413</v>
      </c>
      <c r="G2886" s="173" t="s">
        <v>410</v>
      </c>
      <c r="H2886" s="173" t="s">
        <v>777</v>
      </c>
      <c r="I2886" s="173" t="s">
        <v>849</v>
      </c>
      <c r="J2886" s="173" t="s">
        <v>1351</v>
      </c>
      <c r="K2886" s="173" t="s">
        <v>1343</v>
      </c>
      <c r="L2886" s="174">
        <v>0</v>
      </c>
    </row>
    <row r="2887" spans="2:12" ht="31.2" x14ac:dyDescent="0.3">
      <c r="B2887" s="173">
        <v>336925</v>
      </c>
      <c r="C2887" s="503" t="str">
        <f>_xlfn.XLOOKUP(B2887,PLANEAMIENTO!A:A,PLANEAMIENTO!C:C)</f>
        <v>CILINDRO DE INCLINACION DE BULLDOZER</v>
      </c>
      <c r="D2887" s="504" t="str">
        <f>_xlfn.XLOOKUP(B2887,PLANEAMIENTO!A:A,PLANEAMIENTO!D:D)</f>
        <v>844K</v>
      </c>
      <c r="E2887" s="173" t="s">
        <v>611</v>
      </c>
      <c r="F2887" s="173" t="s">
        <v>413</v>
      </c>
      <c r="G2887" s="173" t="s">
        <v>406</v>
      </c>
      <c r="H2887" s="173" t="s">
        <v>777</v>
      </c>
      <c r="I2887" s="173" t="s">
        <v>827</v>
      </c>
      <c r="J2887" s="173" t="s">
        <v>1343</v>
      </c>
      <c r="K2887" s="173" t="s">
        <v>1343</v>
      </c>
      <c r="L2887" s="174">
        <v>0</v>
      </c>
    </row>
    <row r="2888" spans="2:12" ht="28.8" x14ac:dyDescent="0.3">
      <c r="B2888" s="173">
        <v>338425</v>
      </c>
      <c r="C2888" s="503" t="str">
        <f>_xlfn.XLOOKUP(B2888,PLANEAMIENTO!A:A,PLANEAMIENTO!C:C)</f>
        <v>CILINDRO DE DIRECCION</v>
      </c>
      <c r="D2888" s="504" t="str">
        <f>_xlfn.XLOOKUP(B2888,PLANEAMIENTO!A:A,PLANEAMIENTO!D:D)</f>
        <v>930E-4SE</v>
      </c>
      <c r="E2888" s="173" t="s">
        <v>611</v>
      </c>
      <c r="F2888" s="173" t="s">
        <v>413</v>
      </c>
      <c r="G2888" s="173" t="s">
        <v>406</v>
      </c>
      <c r="H2888" s="173" t="s">
        <v>777</v>
      </c>
      <c r="I2888" s="173" t="s">
        <v>827</v>
      </c>
      <c r="J2888" s="173" t="s">
        <v>1343</v>
      </c>
      <c r="K2888" s="173" t="s">
        <v>1343</v>
      </c>
      <c r="L2888" s="174">
        <v>0</v>
      </c>
    </row>
    <row r="2889" spans="2:12" ht="28.8" x14ac:dyDescent="0.3">
      <c r="B2889" s="173">
        <v>338425</v>
      </c>
      <c r="C2889" s="503" t="str">
        <f>_xlfn.XLOOKUP(B2889,PLANEAMIENTO!A:A,PLANEAMIENTO!C:C)</f>
        <v>CILINDRO DE DIRECCION</v>
      </c>
      <c r="D2889" s="504" t="str">
        <f>_xlfn.XLOOKUP(B2889,PLANEAMIENTO!A:A,PLANEAMIENTO!D:D)</f>
        <v>930E-4SE</v>
      </c>
      <c r="E2889" s="173" t="s">
        <v>488</v>
      </c>
      <c r="F2889" s="173" t="s">
        <v>413</v>
      </c>
      <c r="G2889" s="173" t="s">
        <v>894</v>
      </c>
      <c r="H2889" s="173" t="s">
        <v>777</v>
      </c>
      <c r="I2889" s="173" t="s">
        <v>807</v>
      </c>
      <c r="J2889" s="173" t="s">
        <v>1343</v>
      </c>
      <c r="K2889" s="173" t="s">
        <v>1354</v>
      </c>
      <c r="L2889" s="174">
        <v>0</v>
      </c>
    </row>
    <row r="2890" spans="2:12" ht="28.8" x14ac:dyDescent="0.3">
      <c r="B2890" s="170">
        <v>0</v>
      </c>
      <c r="C2890" s="503" t="e">
        <f>_xlfn.XLOOKUP(B2890,PLANEAMIENTO!A:A,PLANEAMIENTO!C:C)</f>
        <v>#N/A</v>
      </c>
      <c r="D2890" s="504" t="e">
        <f>_xlfn.XLOOKUP(B2890,PLANEAMIENTO!A:A,PLANEAMIENTO!D:D)</f>
        <v>#N/A</v>
      </c>
      <c r="E2890" s="170" t="s">
        <v>428</v>
      </c>
      <c r="F2890" s="170" t="s">
        <v>432</v>
      </c>
      <c r="G2890" s="170" t="s">
        <v>1370</v>
      </c>
      <c r="H2890" s="170" t="s">
        <v>777</v>
      </c>
      <c r="I2890" s="170" t="s">
        <v>777</v>
      </c>
      <c r="J2890" s="170" t="s">
        <v>415</v>
      </c>
      <c r="K2890" s="170" t="s">
        <v>1354</v>
      </c>
      <c r="L2890" s="171">
        <v>0.38</v>
      </c>
    </row>
    <row r="2891" spans="2:12" ht="31.2" x14ac:dyDescent="0.3">
      <c r="B2891" s="173">
        <v>336525</v>
      </c>
      <c r="C2891" s="503" t="str">
        <f>_xlfn.XLOOKUP(B2891,PLANEAMIENTO!A:A,PLANEAMIENTO!C:C)</f>
        <v>CILINDRO DE VOLTEO DE STICK</v>
      </c>
      <c r="D2891" s="504" t="str">
        <f>_xlfn.XLOOKUP(B2891,PLANEAMIENTO!A:A,PLANEAMIENTO!D:D)</f>
        <v>PC1250</v>
      </c>
      <c r="E2891" s="173" t="s">
        <v>1314</v>
      </c>
      <c r="F2891" s="173" t="s">
        <v>432</v>
      </c>
      <c r="G2891" s="173" t="s">
        <v>406</v>
      </c>
      <c r="H2891" s="173" t="s">
        <v>777</v>
      </c>
      <c r="I2891" s="173" t="s">
        <v>827</v>
      </c>
      <c r="J2891" s="173" t="s">
        <v>1346</v>
      </c>
      <c r="K2891" s="173" t="s">
        <v>1346</v>
      </c>
      <c r="L2891" s="174">
        <v>0</v>
      </c>
    </row>
    <row r="2892" spans="2:12" ht="28.8" x14ac:dyDescent="0.3">
      <c r="B2892" s="173">
        <v>0</v>
      </c>
      <c r="C2892" s="503" t="e">
        <f>_xlfn.XLOOKUP(B2892,PLANEAMIENTO!A:A,PLANEAMIENTO!C:C)</f>
        <v>#N/A</v>
      </c>
      <c r="D2892" s="504" t="e">
        <f>_xlfn.XLOOKUP(B2892,PLANEAMIENTO!A:A,PLANEAMIENTO!D:D)</f>
        <v>#N/A</v>
      </c>
      <c r="E2892" s="173" t="s">
        <v>1371</v>
      </c>
      <c r="F2892" s="173" t="s">
        <v>432</v>
      </c>
      <c r="G2892" s="173" t="s">
        <v>493</v>
      </c>
      <c r="H2892" s="173" t="s">
        <v>777</v>
      </c>
      <c r="I2892" s="173" t="s">
        <v>812</v>
      </c>
      <c r="J2892" s="173" t="s">
        <v>1346</v>
      </c>
      <c r="K2892" s="173" t="s">
        <v>1346</v>
      </c>
      <c r="L2892" s="174">
        <v>0</v>
      </c>
    </row>
    <row r="2893" spans="2:12" ht="31.2" x14ac:dyDescent="0.3">
      <c r="B2893" s="173">
        <v>333825</v>
      </c>
      <c r="C2893" s="503" t="str">
        <f>_xlfn.XLOOKUP(B2893,PLANEAMIENTO!A:A,PLANEAMIENTO!C:C)</f>
        <v>CILINDRO DE INCLINACION DE BULLDOZER</v>
      </c>
      <c r="D2893" s="504" t="str">
        <f>_xlfn.XLOOKUP(B2893,PLANEAMIENTO!A:A,PLANEAMIENTO!D:D)</f>
        <v>844H</v>
      </c>
      <c r="E2893" s="173" t="s">
        <v>431</v>
      </c>
      <c r="F2893" s="173" t="s">
        <v>432</v>
      </c>
      <c r="G2893" s="173" t="s">
        <v>421</v>
      </c>
      <c r="H2893" s="173" t="s">
        <v>777</v>
      </c>
      <c r="I2893" s="173" t="s">
        <v>807</v>
      </c>
      <c r="J2893" s="173" t="s">
        <v>1346</v>
      </c>
      <c r="K2893" s="173" t="s">
        <v>1349</v>
      </c>
      <c r="L2893" s="174">
        <v>0</v>
      </c>
    </row>
    <row r="2894" spans="2:12" ht="31.2" x14ac:dyDescent="0.3">
      <c r="B2894" s="173">
        <v>334625</v>
      </c>
      <c r="C2894" s="503" t="str">
        <f>_xlfn.XLOOKUP(B2894,PLANEAMIENTO!A:A,PLANEAMIENTO!C:C)</f>
        <v>CILINDRO DE INCLINACION DE BULLDOZER</v>
      </c>
      <c r="D2894" s="504" t="str">
        <f>_xlfn.XLOOKUP(B2894,PLANEAMIENTO!A:A,PLANEAMIENTO!D:D)</f>
        <v>844H</v>
      </c>
      <c r="E2894" s="173" t="s">
        <v>1372</v>
      </c>
      <c r="F2894" s="173" t="s">
        <v>432</v>
      </c>
      <c r="G2894" s="173" t="s">
        <v>479</v>
      </c>
      <c r="H2894" s="173" t="s">
        <v>777</v>
      </c>
      <c r="I2894" s="173" t="s">
        <v>804</v>
      </c>
      <c r="J2894" s="173" t="s">
        <v>1349</v>
      </c>
      <c r="K2894" s="173" t="s">
        <v>1349</v>
      </c>
      <c r="L2894" s="174">
        <v>0</v>
      </c>
    </row>
    <row r="2895" spans="2:12" ht="31.2" x14ac:dyDescent="0.3">
      <c r="B2895" s="173">
        <v>334625</v>
      </c>
      <c r="C2895" s="503" t="str">
        <f>_xlfn.XLOOKUP(B2895,PLANEAMIENTO!A:A,PLANEAMIENTO!C:C)</f>
        <v>CILINDRO DE INCLINACION DE BULLDOZER</v>
      </c>
      <c r="D2895" s="504" t="str">
        <f>_xlfn.XLOOKUP(B2895,PLANEAMIENTO!A:A,PLANEAMIENTO!D:D)</f>
        <v>844H</v>
      </c>
      <c r="E2895" s="173" t="s">
        <v>431</v>
      </c>
      <c r="F2895" s="173" t="s">
        <v>432</v>
      </c>
      <c r="G2895" s="173" t="s">
        <v>421</v>
      </c>
      <c r="H2895" s="173" t="s">
        <v>777</v>
      </c>
      <c r="I2895" s="173" t="s">
        <v>807</v>
      </c>
      <c r="J2895" s="173" t="s">
        <v>1349</v>
      </c>
      <c r="K2895" s="173" t="s">
        <v>1350</v>
      </c>
      <c r="L2895" s="174">
        <v>0</v>
      </c>
    </row>
    <row r="2896" spans="2:12" ht="31.2" x14ac:dyDescent="0.3">
      <c r="B2896" s="173">
        <v>319525</v>
      </c>
      <c r="C2896" s="503" t="str">
        <f>_xlfn.XLOOKUP(B2896,PLANEAMIENTO!A:A,PLANEAMIENTO!C:C)</f>
        <v>CILINDRO DE SUSPENSION POSTERIOR</v>
      </c>
      <c r="D2896" s="504" t="str">
        <f>_xlfn.XLOOKUP(B2896,PLANEAMIENTO!A:A,PLANEAMIENTO!D:D)</f>
        <v>797F</v>
      </c>
      <c r="E2896" s="173" t="s">
        <v>431</v>
      </c>
      <c r="F2896" s="173" t="s">
        <v>432</v>
      </c>
      <c r="G2896" s="173" t="s">
        <v>657</v>
      </c>
      <c r="H2896" s="173" t="s">
        <v>777</v>
      </c>
      <c r="I2896" s="173" t="s">
        <v>867</v>
      </c>
      <c r="J2896" s="173" t="s">
        <v>1350</v>
      </c>
      <c r="K2896" s="173" t="s">
        <v>1343</v>
      </c>
      <c r="L2896" s="174">
        <v>0</v>
      </c>
    </row>
    <row r="2897" spans="2:12" ht="31.2" x14ac:dyDescent="0.3">
      <c r="B2897" s="173">
        <v>319525</v>
      </c>
      <c r="C2897" s="503" t="str">
        <f>_xlfn.XLOOKUP(B2897,PLANEAMIENTO!A:A,PLANEAMIENTO!C:C)</f>
        <v>CILINDRO DE SUSPENSION POSTERIOR</v>
      </c>
      <c r="D2897" s="504" t="str">
        <f>_xlfn.XLOOKUP(B2897,PLANEAMIENTO!A:A,PLANEAMIENTO!D:D)</f>
        <v>797F</v>
      </c>
      <c r="E2897" s="173" t="s">
        <v>1205</v>
      </c>
      <c r="F2897" s="173" t="s">
        <v>432</v>
      </c>
      <c r="G2897" s="173" t="s">
        <v>403</v>
      </c>
      <c r="H2897" s="173" t="s">
        <v>777</v>
      </c>
      <c r="I2897" s="173" t="s">
        <v>820</v>
      </c>
      <c r="J2897" s="173" t="s">
        <v>1343</v>
      </c>
      <c r="K2897" s="173" t="s">
        <v>1343</v>
      </c>
      <c r="L2897" s="174">
        <v>0</v>
      </c>
    </row>
    <row r="2898" spans="2:12" ht="31.2" x14ac:dyDescent="0.3">
      <c r="B2898" s="173">
        <v>336925</v>
      </c>
      <c r="C2898" s="503" t="str">
        <f>_xlfn.XLOOKUP(B2898,PLANEAMIENTO!A:A,PLANEAMIENTO!C:C)</f>
        <v>CILINDRO DE INCLINACION DE BULLDOZER</v>
      </c>
      <c r="D2898" s="504" t="str">
        <f>_xlfn.XLOOKUP(B2898,PLANEAMIENTO!A:A,PLANEAMIENTO!D:D)</f>
        <v>844K</v>
      </c>
      <c r="E2898" s="173" t="s">
        <v>1373</v>
      </c>
      <c r="F2898" s="173" t="s">
        <v>432</v>
      </c>
      <c r="G2898" s="173" t="s">
        <v>894</v>
      </c>
      <c r="H2898" s="173" t="s">
        <v>777</v>
      </c>
      <c r="I2898" s="173" t="s">
        <v>807</v>
      </c>
      <c r="J2898" s="173" t="s">
        <v>1343</v>
      </c>
      <c r="K2898" s="173" t="s">
        <v>1354</v>
      </c>
      <c r="L2898" s="174">
        <v>0</v>
      </c>
    </row>
    <row r="2899" spans="2:12" ht="28.8" x14ac:dyDescent="0.3">
      <c r="B2899" s="173">
        <v>339025</v>
      </c>
      <c r="C2899" s="503" t="str">
        <f>_xlfn.XLOOKUP(B2899,PLANEAMIENTO!A:A,PLANEAMIENTO!C:C)</f>
        <v>CILINDRO DE BOOM</v>
      </c>
      <c r="D2899" s="504" t="str">
        <f>_xlfn.XLOOKUP(B2899,PLANEAMIENTO!A:A,PLANEAMIENTO!D:D)</f>
        <v>988K</v>
      </c>
      <c r="E2899" s="173" t="s">
        <v>431</v>
      </c>
      <c r="F2899" s="172"/>
      <c r="G2899" s="173" t="s">
        <v>894</v>
      </c>
      <c r="H2899" s="173" t="s">
        <v>777</v>
      </c>
      <c r="I2899" s="173" t="s">
        <v>807</v>
      </c>
      <c r="J2899" s="173" t="s">
        <v>415</v>
      </c>
      <c r="K2899" s="173" t="s">
        <v>418</v>
      </c>
      <c r="L2899" s="174">
        <v>0</v>
      </c>
    </row>
    <row r="2900" spans="2:12" ht="28.8" x14ac:dyDescent="0.3">
      <c r="B2900" s="170">
        <v>0</v>
      </c>
      <c r="C2900" s="503" t="e">
        <f>_xlfn.XLOOKUP(B2900,PLANEAMIENTO!A:A,PLANEAMIENTO!C:C)</f>
        <v>#N/A</v>
      </c>
      <c r="D2900" s="504" t="e">
        <f>_xlfn.XLOOKUP(B2900,PLANEAMIENTO!A:A,PLANEAMIENTO!D:D)</f>
        <v>#N/A</v>
      </c>
      <c r="E2900" s="170" t="s">
        <v>814</v>
      </c>
      <c r="F2900" s="170" t="s">
        <v>815</v>
      </c>
      <c r="G2900" s="170" t="s">
        <v>1374</v>
      </c>
      <c r="H2900" s="170" t="s">
        <v>777</v>
      </c>
      <c r="I2900" s="170" t="s">
        <v>807</v>
      </c>
      <c r="J2900" s="170" t="s">
        <v>415</v>
      </c>
      <c r="K2900" s="170" t="s">
        <v>1354</v>
      </c>
      <c r="L2900" s="171">
        <v>0.81</v>
      </c>
    </row>
    <row r="2901" spans="2:12" ht="31.2" x14ac:dyDescent="0.3">
      <c r="B2901" s="173">
        <v>334425</v>
      </c>
      <c r="C2901" s="503" t="str">
        <f>_xlfn.XLOOKUP(B2901,PLANEAMIENTO!A:A,PLANEAMIENTO!C:C)</f>
        <v>CILINDRO DE LEVANTE DE RIPPER</v>
      </c>
      <c r="D2901" s="504">
        <f>_xlfn.XLOOKUP(B2901,PLANEAMIENTO!A:A,PLANEAMIENTO!D:D)</f>
        <v>24</v>
      </c>
      <c r="E2901" s="173" t="s">
        <v>722</v>
      </c>
      <c r="F2901" s="173" t="s">
        <v>817</v>
      </c>
      <c r="G2901" s="173" t="s">
        <v>493</v>
      </c>
      <c r="H2901" s="173" t="s">
        <v>777</v>
      </c>
      <c r="I2901" s="173" t="s">
        <v>812</v>
      </c>
      <c r="J2901" s="173" t="s">
        <v>1346</v>
      </c>
      <c r="K2901" s="173" t="s">
        <v>1346</v>
      </c>
      <c r="L2901" s="174">
        <v>0</v>
      </c>
    </row>
    <row r="2902" spans="2:12" ht="31.2" x14ac:dyDescent="0.3">
      <c r="B2902" s="173">
        <v>336325</v>
      </c>
      <c r="C2902" s="503" t="str">
        <f>_xlfn.XLOOKUP(B2902,PLANEAMIENTO!A:A,PLANEAMIENTO!C:C)</f>
        <v>CILINDRO DE INCLINACION DE BULLDOZER</v>
      </c>
      <c r="D2902" s="504" t="str">
        <f>_xlfn.XLOOKUP(B2902,PLANEAMIENTO!A:A,PLANEAMIENTO!D:D)</f>
        <v>D11T</v>
      </c>
      <c r="E2902" s="173" t="s">
        <v>1339</v>
      </c>
      <c r="F2902" s="173" t="s">
        <v>817</v>
      </c>
      <c r="G2902" s="173" t="s">
        <v>468</v>
      </c>
      <c r="H2902" s="173" t="s">
        <v>777</v>
      </c>
      <c r="I2902" s="173" t="s">
        <v>883</v>
      </c>
      <c r="J2902" s="173" t="s">
        <v>1346</v>
      </c>
      <c r="K2902" s="173" t="s">
        <v>1346</v>
      </c>
      <c r="L2902" s="174">
        <v>0</v>
      </c>
    </row>
    <row r="2903" spans="2:12" ht="31.2" x14ac:dyDescent="0.3">
      <c r="B2903" s="173">
        <v>327725</v>
      </c>
      <c r="C2903" s="503" t="str">
        <f>_xlfn.XLOOKUP(B2903,PLANEAMIENTO!A:A,PLANEAMIENTO!C:C)</f>
        <v>CILINDRO DE INCLINACION DE RIPPER</v>
      </c>
      <c r="D2903" s="504" t="str">
        <f>_xlfn.XLOOKUP(B2903,PLANEAMIENTO!A:A,PLANEAMIENTO!D:D)</f>
        <v>D11</v>
      </c>
      <c r="E2903" s="173" t="s">
        <v>1375</v>
      </c>
      <c r="F2903" s="173" t="s">
        <v>817</v>
      </c>
      <c r="G2903" s="173" t="s">
        <v>444</v>
      </c>
      <c r="H2903" s="173" t="s">
        <v>777</v>
      </c>
      <c r="I2903" s="173" t="s">
        <v>793</v>
      </c>
      <c r="J2903" s="173" t="s">
        <v>1346</v>
      </c>
      <c r="K2903" s="173" t="s">
        <v>1346</v>
      </c>
      <c r="L2903" s="174">
        <v>0</v>
      </c>
    </row>
    <row r="2904" spans="2:12" ht="31.2" x14ac:dyDescent="0.3">
      <c r="B2904" s="173">
        <v>334625</v>
      </c>
      <c r="C2904" s="503" t="str">
        <f>_xlfn.XLOOKUP(B2904,PLANEAMIENTO!A:A,PLANEAMIENTO!C:C)</f>
        <v>CILINDRO DE INCLINACION DE BULLDOZER</v>
      </c>
      <c r="D2904" s="504" t="str">
        <f>_xlfn.XLOOKUP(B2904,PLANEAMIENTO!A:A,PLANEAMIENTO!D:D)</f>
        <v>844H</v>
      </c>
      <c r="E2904" s="173" t="s">
        <v>1376</v>
      </c>
      <c r="F2904" s="173" t="s">
        <v>817</v>
      </c>
      <c r="G2904" s="173" t="s">
        <v>407</v>
      </c>
      <c r="H2904" s="173" t="s">
        <v>777</v>
      </c>
      <c r="I2904" s="173" t="s">
        <v>856</v>
      </c>
      <c r="J2904" s="173" t="s">
        <v>1346</v>
      </c>
      <c r="K2904" s="173" t="s">
        <v>1349</v>
      </c>
      <c r="L2904" s="174">
        <v>0</v>
      </c>
    </row>
    <row r="2905" spans="2:12" ht="31.2" x14ac:dyDescent="0.3">
      <c r="B2905" s="173">
        <v>336325</v>
      </c>
      <c r="C2905" s="503" t="str">
        <f>_xlfn.XLOOKUP(B2905,PLANEAMIENTO!A:A,PLANEAMIENTO!C:C)</f>
        <v>CILINDRO DE INCLINACION DE BULLDOZER</v>
      </c>
      <c r="D2905" s="504" t="str">
        <f>_xlfn.XLOOKUP(B2905,PLANEAMIENTO!A:A,PLANEAMIENTO!D:D)</f>
        <v>D11T</v>
      </c>
      <c r="E2905" s="173" t="s">
        <v>1376</v>
      </c>
      <c r="F2905" s="173" t="s">
        <v>817</v>
      </c>
      <c r="G2905" s="173" t="s">
        <v>407</v>
      </c>
      <c r="H2905" s="173" t="s">
        <v>777</v>
      </c>
      <c r="I2905" s="173" t="s">
        <v>856</v>
      </c>
      <c r="J2905" s="173" t="s">
        <v>1349</v>
      </c>
      <c r="K2905" s="173" t="s">
        <v>1349</v>
      </c>
      <c r="L2905" s="174">
        <v>0</v>
      </c>
    </row>
    <row r="2906" spans="2:12" ht="31.2" x14ac:dyDescent="0.3">
      <c r="B2906" s="173">
        <v>337525</v>
      </c>
      <c r="C2906" s="503" t="str">
        <f>_xlfn.XLOOKUP(B2906,PLANEAMIENTO!A:A,PLANEAMIENTO!C:C)</f>
        <v>CILINDRO DE LEVANTE DE RIPPER</v>
      </c>
      <c r="D2906" s="504" t="str">
        <f>_xlfn.XLOOKUP(B2906,PLANEAMIENTO!A:A,PLANEAMIENTO!D:D)</f>
        <v>24M</v>
      </c>
      <c r="E2906" s="173" t="s">
        <v>1376</v>
      </c>
      <c r="F2906" s="173" t="s">
        <v>817</v>
      </c>
      <c r="G2906" s="173" t="s">
        <v>407</v>
      </c>
      <c r="H2906" s="173" t="s">
        <v>777</v>
      </c>
      <c r="I2906" s="173" t="s">
        <v>856</v>
      </c>
      <c r="J2906" s="173" t="s">
        <v>1349</v>
      </c>
      <c r="K2906" s="173" t="s">
        <v>1350</v>
      </c>
      <c r="L2906" s="174">
        <v>0</v>
      </c>
    </row>
    <row r="2907" spans="2:12" ht="28.8" x14ac:dyDescent="0.3">
      <c r="B2907" s="173">
        <v>336825</v>
      </c>
      <c r="C2907" s="503" t="str">
        <f>_xlfn.XLOOKUP(B2907,PLANEAMIENTO!A:A,PLANEAMIENTO!C:C)</f>
        <v>CILINDRO DE DIRECCION</v>
      </c>
      <c r="D2907" s="504">
        <f>_xlfn.XLOOKUP(B2907,PLANEAMIENTO!A:A,PLANEAMIENTO!D:D)</f>
        <v>24</v>
      </c>
      <c r="E2907" s="173" t="s">
        <v>1377</v>
      </c>
      <c r="F2907" s="173" t="s">
        <v>817</v>
      </c>
      <c r="G2907" s="173" t="s">
        <v>435</v>
      </c>
      <c r="H2907" s="173" t="s">
        <v>777</v>
      </c>
      <c r="I2907" s="173" t="s">
        <v>786</v>
      </c>
      <c r="J2907" s="173" t="s">
        <v>1350</v>
      </c>
      <c r="K2907" s="173" t="s">
        <v>1350</v>
      </c>
      <c r="L2907" s="174">
        <v>0</v>
      </c>
    </row>
    <row r="2908" spans="2:12" ht="28.8" x14ac:dyDescent="0.3">
      <c r="B2908" s="173">
        <v>336825</v>
      </c>
      <c r="C2908" s="503" t="str">
        <f>_xlfn.XLOOKUP(B2908,PLANEAMIENTO!A:A,PLANEAMIENTO!C:C)</f>
        <v>CILINDRO DE DIRECCION</v>
      </c>
      <c r="D2908" s="504">
        <f>_xlfn.XLOOKUP(B2908,PLANEAMIENTO!A:A,PLANEAMIENTO!D:D)</f>
        <v>24</v>
      </c>
      <c r="E2908" s="173" t="s">
        <v>1378</v>
      </c>
      <c r="F2908" s="173" t="s">
        <v>817</v>
      </c>
      <c r="G2908" s="173" t="s">
        <v>435</v>
      </c>
      <c r="H2908" s="173" t="s">
        <v>777</v>
      </c>
      <c r="I2908" s="173" t="s">
        <v>786</v>
      </c>
      <c r="J2908" s="173" t="s">
        <v>1350</v>
      </c>
      <c r="K2908" s="173" t="s">
        <v>1351</v>
      </c>
      <c r="L2908" s="174">
        <v>0</v>
      </c>
    </row>
    <row r="2909" spans="2:12" ht="31.2" x14ac:dyDescent="0.3">
      <c r="B2909" s="173">
        <v>338225</v>
      </c>
      <c r="C2909" s="503" t="str">
        <f>_xlfn.XLOOKUP(B2909,PLANEAMIENTO!A:A,PLANEAMIENTO!C:C)</f>
        <v>CILINDRO DE LEVANTE DE TOLVA</v>
      </c>
      <c r="D2909" s="504" t="str">
        <f>_xlfn.XLOOKUP(B2909,PLANEAMIENTO!A:A,PLANEAMIENTO!D:D)</f>
        <v>830E</v>
      </c>
      <c r="E2909" s="173" t="s">
        <v>1379</v>
      </c>
      <c r="F2909" s="173" t="s">
        <v>817</v>
      </c>
      <c r="G2909" s="173" t="s">
        <v>406</v>
      </c>
      <c r="H2909" s="173" t="s">
        <v>777</v>
      </c>
      <c r="I2909" s="173" t="s">
        <v>827</v>
      </c>
      <c r="J2909" s="173" t="s">
        <v>1351</v>
      </c>
      <c r="K2909" s="173" t="s">
        <v>1351</v>
      </c>
      <c r="L2909" s="174">
        <v>0</v>
      </c>
    </row>
    <row r="2910" spans="2:12" ht="31.2" x14ac:dyDescent="0.3">
      <c r="B2910" s="173">
        <v>338825</v>
      </c>
      <c r="C2910" s="503" t="str">
        <f>_xlfn.XLOOKUP(B2910,PLANEAMIENTO!A:A,PLANEAMIENTO!C:C)</f>
        <v>CILINDRO DE INCLINACION DE BULLDOZER</v>
      </c>
      <c r="D2910" s="504" t="str">
        <f>_xlfn.XLOOKUP(B2910,PLANEAMIENTO!A:A,PLANEAMIENTO!D:D)</f>
        <v>D475</v>
      </c>
      <c r="E2910" s="173" t="s">
        <v>1205</v>
      </c>
      <c r="F2910" s="173" t="s">
        <v>817</v>
      </c>
      <c r="G2910" s="173" t="s">
        <v>403</v>
      </c>
      <c r="H2910" s="173" t="s">
        <v>777</v>
      </c>
      <c r="I2910" s="173" t="s">
        <v>820</v>
      </c>
      <c r="J2910" s="173" t="s">
        <v>1351</v>
      </c>
      <c r="K2910" s="173" t="s">
        <v>1343</v>
      </c>
      <c r="L2910" s="174">
        <v>0</v>
      </c>
    </row>
    <row r="2911" spans="2:12" ht="28.8" x14ac:dyDescent="0.3">
      <c r="B2911" s="173">
        <v>340425</v>
      </c>
      <c r="C2911" s="503" t="str">
        <f>_xlfn.XLOOKUP(B2911,PLANEAMIENTO!A:A,PLANEAMIENTO!C:C)</f>
        <v>CILINDRO DE BOOM</v>
      </c>
      <c r="D2911" s="504" t="str">
        <f>_xlfn.XLOOKUP(B2911,PLANEAMIENTO!A:A,PLANEAMIENTO!D:D)</f>
        <v>390FL</v>
      </c>
      <c r="E2911" s="173" t="s">
        <v>1205</v>
      </c>
      <c r="F2911" s="173" t="s">
        <v>817</v>
      </c>
      <c r="G2911" s="173" t="s">
        <v>435</v>
      </c>
      <c r="H2911" s="173" t="s">
        <v>777</v>
      </c>
      <c r="I2911" s="173" t="s">
        <v>786</v>
      </c>
      <c r="J2911" s="173" t="s">
        <v>1343</v>
      </c>
      <c r="K2911" s="173" t="s">
        <v>1343</v>
      </c>
      <c r="L2911" s="174">
        <v>0</v>
      </c>
    </row>
    <row r="2912" spans="2:12" ht="28.8" x14ac:dyDescent="0.3">
      <c r="B2912" s="173">
        <v>340502</v>
      </c>
      <c r="C2912" s="503" t="e">
        <f>_xlfn.XLOOKUP(B2912,PLANEAMIENTO!A:A,PLANEAMIENTO!C:C)</f>
        <v>#N/A</v>
      </c>
      <c r="D2912" s="504" t="e">
        <f>_xlfn.XLOOKUP(B2912,PLANEAMIENTO!A:A,PLANEAMIENTO!D:D)</f>
        <v>#N/A</v>
      </c>
      <c r="E2912" s="173" t="s">
        <v>1205</v>
      </c>
      <c r="F2912" s="173" t="s">
        <v>817</v>
      </c>
      <c r="G2912" s="173" t="s">
        <v>406</v>
      </c>
      <c r="H2912" s="173" t="s">
        <v>777</v>
      </c>
      <c r="I2912" s="173" t="s">
        <v>827</v>
      </c>
      <c r="J2912" s="173" t="s">
        <v>1343</v>
      </c>
      <c r="K2912" s="173" t="s">
        <v>1354</v>
      </c>
      <c r="L2912" s="174">
        <v>0</v>
      </c>
    </row>
    <row r="2913" spans="1:12" ht="28.8" x14ac:dyDescent="0.3">
      <c r="B2913" s="173">
        <v>340625</v>
      </c>
      <c r="C2913" s="503" t="str">
        <f>_xlfn.XLOOKUP(B2913,PLANEAMIENTO!A:A,PLANEAMIENTO!C:C)</f>
        <v>CILINDRO DE WHEEL LEAN</v>
      </c>
      <c r="D2913" s="504" t="str">
        <f>_xlfn.XLOOKUP(B2913,PLANEAMIENTO!A:A,PLANEAMIENTO!D:D)</f>
        <v>24M</v>
      </c>
      <c r="E2913" s="173" t="s">
        <v>1205</v>
      </c>
      <c r="F2913" s="173" t="s">
        <v>817</v>
      </c>
      <c r="G2913" s="173" t="s">
        <v>894</v>
      </c>
      <c r="H2913" s="173" t="s">
        <v>777</v>
      </c>
      <c r="I2913" s="173" t="s">
        <v>807</v>
      </c>
      <c r="J2913" s="173" t="s">
        <v>415</v>
      </c>
      <c r="K2913" s="173" t="s">
        <v>418</v>
      </c>
      <c r="L2913" s="174">
        <v>0</v>
      </c>
    </row>
    <row r="2914" spans="1:12" ht="28.8" x14ac:dyDescent="0.3">
      <c r="B2914" s="170">
        <v>0</v>
      </c>
      <c r="C2914" s="503" t="e">
        <f>_xlfn.XLOOKUP(B2914,PLANEAMIENTO!A:A,PLANEAMIENTO!C:C)</f>
        <v>#N/A</v>
      </c>
      <c r="D2914" s="504" t="e">
        <f>_xlfn.XLOOKUP(B2914,PLANEAMIENTO!A:A,PLANEAMIENTO!D:D)</f>
        <v>#N/A</v>
      </c>
      <c r="E2914" s="170" t="s">
        <v>451</v>
      </c>
      <c r="F2914" s="170" t="s">
        <v>452</v>
      </c>
      <c r="G2914" s="542" t="s">
        <v>1380</v>
      </c>
      <c r="H2914" s="542" t="s">
        <v>777</v>
      </c>
      <c r="I2914" s="542" t="s">
        <v>777</v>
      </c>
      <c r="J2914" s="170" t="s">
        <v>415</v>
      </c>
      <c r="K2914" s="170" t="s">
        <v>1381</v>
      </c>
      <c r="L2914" s="171">
        <v>0.13</v>
      </c>
    </row>
    <row r="2915" spans="1:12" ht="31.2" x14ac:dyDescent="0.3">
      <c r="B2915" s="173">
        <v>337025</v>
      </c>
      <c r="C2915" s="503" t="str">
        <f>_xlfn.XLOOKUP(B2915,PLANEAMIENTO!A:A,PLANEAMIENTO!C:C)</f>
        <v xml:space="preserve">CILINDRO DE INCLINACION DE GARRA </v>
      </c>
      <c r="D2915" s="504" t="str">
        <f>_xlfn.XLOOKUP(B2915,PLANEAMIENTO!A:A,PLANEAMIENTO!D:D)</f>
        <v>988K</v>
      </c>
      <c r="E2915" s="173" t="s">
        <v>729</v>
      </c>
      <c r="F2915" s="173" t="s">
        <v>452</v>
      </c>
      <c r="G2915" s="173" t="s">
        <v>479</v>
      </c>
      <c r="H2915" s="173" t="s">
        <v>777</v>
      </c>
      <c r="I2915" s="173" t="s">
        <v>804</v>
      </c>
      <c r="J2915" s="173" t="s">
        <v>1349</v>
      </c>
      <c r="K2915" s="173" t="s">
        <v>1349</v>
      </c>
      <c r="L2915" s="174">
        <v>0</v>
      </c>
    </row>
    <row r="2916" spans="1:12" ht="28.8" x14ac:dyDescent="0.3">
      <c r="B2916" s="173">
        <v>337125</v>
      </c>
      <c r="C2916" s="503" t="str">
        <f>_xlfn.XLOOKUP(B2916,PLANEAMIENTO!A:A,PLANEAMIENTO!C:C)</f>
        <v>CILINDRO DE DIRECCION HYD</v>
      </c>
      <c r="D2916" s="504" t="str">
        <f>_xlfn.XLOOKUP(B2916,PLANEAMIENTO!A:A,PLANEAMIENTO!D:D)</f>
        <v>992K</v>
      </c>
      <c r="E2916" s="173" t="s">
        <v>729</v>
      </c>
      <c r="F2916" s="173" t="s">
        <v>452</v>
      </c>
      <c r="G2916" s="173" t="s">
        <v>479</v>
      </c>
      <c r="H2916" s="173" t="s">
        <v>777</v>
      </c>
      <c r="I2916" s="173" t="s">
        <v>804</v>
      </c>
      <c r="J2916" s="173" t="s">
        <v>1349</v>
      </c>
      <c r="K2916" s="173" t="s">
        <v>1349</v>
      </c>
      <c r="L2916" s="174">
        <v>0</v>
      </c>
    </row>
    <row r="2917" spans="1:12" ht="31.2" x14ac:dyDescent="0.3">
      <c r="B2917" s="173">
        <v>337525</v>
      </c>
      <c r="C2917" s="503" t="str">
        <f>_xlfn.XLOOKUP(B2917,PLANEAMIENTO!A:A,PLANEAMIENTO!C:C)</f>
        <v>CILINDRO DE LEVANTE DE RIPPER</v>
      </c>
      <c r="D2917" s="504" t="str">
        <f>_xlfn.XLOOKUP(B2917,PLANEAMIENTO!A:A,PLANEAMIENTO!D:D)</f>
        <v>24M</v>
      </c>
      <c r="E2917" s="173" t="s">
        <v>729</v>
      </c>
      <c r="F2917" s="173" t="s">
        <v>452</v>
      </c>
      <c r="G2917" s="173" t="s">
        <v>479</v>
      </c>
      <c r="H2917" s="173" t="s">
        <v>777</v>
      </c>
      <c r="I2917" s="173" t="s">
        <v>804</v>
      </c>
      <c r="J2917" s="173" t="s">
        <v>1350</v>
      </c>
      <c r="K2917" s="173" t="s">
        <v>1350</v>
      </c>
      <c r="L2917" s="174">
        <v>0</v>
      </c>
    </row>
    <row r="2918" spans="1:12" ht="31.2" x14ac:dyDescent="0.3">
      <c r="B2918" s="173">
        <v>337725</v>
      </c>
      <c r="C2918" s="503" t="str">
        <f>_xlfn.XLOOKUP(B2918,PLANEAMIENTO!A:A,PLANEAMIENTO!C:C)</f>
        <v>CILINDRO DE LEVANTE DE RIPPER</v>
      </c>
      <c r="D2918" s="504">
        <f>_xlfn.XLOOKUP(B2918,PLANEAMIENTO!A:A,PLANEAMIENTO!D:D)</f>
        <v>24</v>
      </c>
      <c r="E2918" s="173" t="s">
        <v>729</v>
      </c>
      <c r="F2918" s="173" t="s">
        <v>452</v>
      </c>
      <c r="G2918" s="173" t="s">
        <v>479</v>
      </c>
      <c r="H2918" s="173" t="s">
        <v>777</v>
      </c>
      <c r="I2918" s="173" t="s">
        <v>804</v>
      </c>
      <c r="J2918" s="173" t="s">
        <v>1350</v>
      </c>
      <c r="K2918" s="173" t="s">
        <v>1350</v>
      </c>
      <c r="L2918" s="174">
        <v>0</v>
      </c>
    </row>
    <row r="2919" spans="1:12" ht="28.8" x14ac:dyDescent="0.3">
      <c r="B2919" s="173">
        <v>337825</v>
      </c>
      <c r="C2919" s="503" t="str">
        <f>_xlfn.XLOOKUP(B2919,PLANEAMIENTO!A:A,PLANEAMIENTO!C:C)</f>
        <v>CILINDRO DE STICK</v>
      </c>
      <c r="D2919" s="504">
        <f>_xlfn.XLOOKUP(B2919,PLANEAMIENTO!A:A,PLANEAMIENTO!D:D)</f>
        <v>349</v>
      </c>
      <c r="E2919" s="173" t="s">
        <v>729</v>
      </c>
      <c r="F2919" s="173" t="s">
        <v>452</v>
      </c>
      <c r="G2919" s="173" t="s">
        <v>479</v>
      </c>
      <c r="H2919" s="173" t="s">
        <v>777</v>
      </c>
      <c r="I2919" s="173" t="s">
        <v>804</v>
      </c>
      <c r="J2919" s="173" t="s">
        <v>1381</v>
      </c>
      <c r="K2919" s="173" t="s">
        <v>1381</v>
      </c>
      <c r="L2919" s="174">
        <v>0</v>
      </c>
    </row>
    <row r="2920" spans="1:12" ht="28.8" x14ac:dyDescent="0.3">
      <c r="B2920" s="173">
        <v>337925</v>
      </c>
      <c r="C2920" s="503" t="str">
        <f>_xlfn.XLOOKUP(B2920,PLANEAMIENTO!A:A,PLANEAMIENTO!C:C)</f>
        <v>CILINDRO DE DIRECCION</v>
      </c>
      <c r="D2920" s="504" t="str">
        <f>_xlfn.XLOOKUP(B2920,PLANEAMIENTO!A:A,PLANEAMIENTO!D:D)</f>
        <v>797F</v>
      </c>
      <c r="E2920" s="173" t="s">
        <v>729</v>
      </c>
      <c r="F2920" s="173" t="s">
        <v>452</v>
      </c>
      <c r="G2920" s="173" t="s">
        <v>479</v>
      </c>
      <c r="H2920" s="173" t="s">
        <v>777</v>
      </c>
      <c r="I2920" s="173" t="s">
        <v>804</v>
      </c>
      <c r="J2920" s="173" t="s">
        <v>1351</v>
      </c>
      <c r="K2920" s="173" t="s">
        <v>1351</v>
      </c>
      <c r="L2920" s="174">
        <v>0</v>
      </c>
    </row>
    <row r="2921" spans="1:12" ht="31.2" x14ac:dyDescent="0.3">
      <c r="B2921" s="173">
        <v>338125</v>
      </c>
      <c r="C2921" s="503" t="str">
        <f>_xlfn.XLOOKUP(B2921,PLANEAMIENTO!A:A,PLANEAMIENTO!C:C)</f>
        <v>CILINDRO DE LEVANTE DE TOLVA</v>
      </c>
      <c r="D2921" s="504" t="str">
        <f>_xlfn.XLOOKUP(B2921,PLANEAMIENTO!A:A,PLANEAMIENTO!D:D)</f>
        <v>793D</v>
      </c>
      <c r="E2921" s="173" t="s">
        <v>729</v>
      </c>
      <c r="F2921" s="173" t="s">
        <v>452</v>
      </c>
      <c r="G2921" s="173" t="s">
        <v>479</v>
      </c>
      <c r="H2921" s="173" t="s">
        <v>777</v>
      </c>
      <c r="I2921" s="173" t="s">
        <v>804</v>
      </c>
      <c r="J2921" s="173" t="s">
        <v>1351</v>
      </c>
      <c r="K2921" s="173" t="s">
        <v>1351</v>
      </c>
      <c r="L2921" s="174">
        <v>0</v>
      </c>
    </row>
    <row r="2922" spans="1:12" ht="28.8" x14ac:dyDescent="0.3">
      <c r="B2922" s="173">
        <v>338425</v>
      </c>
      <c r="C2922" s="503" t="str">
        <f>_xlfn.XLOOKUP(B2922,PLANEAMIENTO!A:A,PLANEAMIENTO!C:C)</f>
        <v>CILINDRO DE DIRECCION</v>
      </c>
      <c r="D2922" s="504" t="str">
        <f>_xlfn.XLOOKUP(B2922,PLANEAMIENTO!A:A,PLANEAMIENTO!D:D)</f>
        <v>930E-4SE</v>
      </c>
      <c r="E2922" s="173" t="s">
        <v>729</v>
      </c>
      <c r="F2922" s="173" t="s">
        <v>452</v>
      </c>
      <c r="G2922" s="173" t="s">
        <v>479</v>
      </c>
      <c r="H2922" s="173" t="s">
        <v>777</v>
      </c>
      <c r="I2922" s="173" t="s">
        <v>804</v>
      </c>
      <c r="J2922" s="173" t="s">
        <v>1343</v>
      </c>
      <c r="K2922" s="173" t="s">
        <v>1343</v>
      </c>
      <c r="L2922" s="174">
        <v>0</v>
      </c>
    </row>
    <row r="2923" spans="1:12" ht="15.6" x14ac:dyDescent="0.3">
      <c r="C2923" s="503" t="e">
        <f>_xlfn.XLOOKUP(B2923,PLANEAMIENTO!A:A,PLANEAMIENTO!C:C)</f>
        <v>#N/A</v>
      </c>
      <c r="D2923" s="504" t="e">
        <f>_xlfn.XLOOKUP(B2923,PLANEAMIENTO!A:A,PLANEAMIENTO!D:D)</f>
        <v>#N/A</v>
      </c>
    </row>
    <row r="2926" spans="1:12" ht="31.2" x14ac:dyDescent="0.3">
      <c r="A2926" t="s">
        <v>109</v>
      </c>
      <c r="B2926">
        <v>314125</v>
      </c>
      <c r="C2926" s="503" t="str">
        <f>_xlfn.XLOOKUP(B2926,PLANEAMIENTO!A:A,PLANEAMIENTO!C:C)</f>
        <v>CILINDRO DE LEVANTE DE BULLDOZER</v>
      </c>
      <c r="D2926" s="504" t="str">
        <f>_xlfn.XLOOKUP(B2926,PLANEAMIENTO!A:A,PLANEAMIENTO!D:D)</f>
        <v>D11T</v>
      </c>
      <c r="E2926" t="s">
        <v>731</v>
      </c>
    </row>
    <row r="2927" spans="1:12" ht="15.6" x14ac:dyDescent="0.3">
      <c r="A2927" t="s">
        <v>67</v>
      </c>
      <c r="B2927">
        <v>324625</v>
      </c>
      <c r="C2927" s="503" t="str">
        <f>_xlfn.XLOOKUP(B2927,PLANEAMIENTO!A:A,PLANEAMIENTO!C:C)</f>
        <v>CILINDRO DE BUCKET</v>
      </c>
      <c r="D2927" s="504" t="str">
        <f>_xlfn.XLOOKUP(B2927,PLANEAMIENTO!A:A,PLANEAMIENTO!D:D)</f>
        <v>390FL</v>
      </c>
      <c r="E2927" t="s">
        <v>731</v>
      </c>
    </row>
    <row r="2928" spans="1:12" ht="15.6" x14ac:dyDescent="0.3">
      <c r="A2928" t="s">
        <v>67</v>
      </c>
      <c r="B2928">
        <v>327125</v>
      </c>
      <c r="C2928" s="503" t="str">
        <f>_xlfn.XLOOKUP(B2928,PLANEAMIENTO!A:A,PLANEAMIENTO!C:C)</f>
        <v>CILINDRO DE BUCKET</v>
      </c>
      <c r="D2928" s="504" t="str">
        <f>_xlfn.XLOOKUP(B2928,PLANEAMIENTO!A:A,PLANEAMIENTO!D:D)</f>
        <v>374DL</v>
      </c>
      <c r="E2928" t="s">
        <v>731</v>
      </c>
    </row>
    <row r="2929" spans="1:5" ht="31.2" x14ac:dyDescent="0.3">
      <c r="A2929" t="s">
        <v>67</v>
      </c>
      <c r="B2929">
        <v>327525</v>
      </c>
      <c r="C2929" s="503" t="str">
        <f>_xlfn.XLOOKUP(B2929,PLANEAMIENTO!A:A,PLANEAMIENTO!C:C)</f>
        <v>CILINDRO DE LEVANTE DE BULLDOZER</v>
      </c>
      <c r="D2929" s="504" t="str">
        <f>_xlfn.XLOOKUP(B2929,PLANEAMIENTO!A:A,PLANEAMIENTO!D:D)</f>
        <v>844K</v>
      </c>
      <c r="E2929" t="s">
        <v>731</v>
      </c>
    </row>
    <row r="2930" spans="1:5" ht="15.6" x14ac:dyDescent="0.3">
      <c r="A2930" t="s">
        <v>67</v>
      </c>
      <c r="B2930">
        <v>330425</v>
      </c>
      <c r="C2930" s="503" t="str">
        <f>_xlfn.XLOOKUP(B2930,PLANEAMIENTO!A:A,PLANEAMIENTO!C:C)</f>
        <v>CILINDRO DE BOOM</v>
      </c>
      <c r="D2930" s="504" t="str">
        <f>_xlfn.XLOOKUP(B2930,PLANEAMIENTO!A:A,PLANEAMIENTO!D:D)</f>
        <v>374FL</v>
      </c>
      <c r="E2930" t="s">
        <v>731</v>
      </c>
    </row>
    <row r="2931" spans="1:5" ht="31.2" x14ac:dyDescent="0.3">
      <c r="A2931" t="s">
        <v>75</v>
      </c>
      <c r="B2931">
        <v>336625</v>
      </c>
      <c r="C2931" s="503" t="str">
        <f>_xlfn.XLOOKUP(B2931,PLANEAMIENTO!A:A,PLANEAMIENTO!C:C)</f>
        <v>CILINDRO DE LEVANTE DE MANIPULADOR</v>
      </c>
      <c r="D2931" s="504" t="str">
        <f>_xlfn.XLOOKUP(B2931,PLANEAMIENTO!A:A,PLANEAMIENTO!D:D)</f>
        <v>988K</v>
      </c>
      <c r="E2931" t="s">
        <v>731</v>
      </c>
    </row>
    <row r="2932" spans="1:5" ht="31.2" x14ac:dyDescent="0.3">
      <c r="A2932" t="s">
        <v>75</v>
      </c>
      <c r="B2932">
        <v>336725</v>
      </c>
      <c r="C2932" s="503" t="str">
        <f>_xlfn.XLOOKUP(B2932,PLANEAMIENTO!A:A,PLANEAMIENTO!C:C)</f>
        <v>CILINDRO DE EXTENSION DE MANIPULADOR</v>
      </c>
      <c r="D2932" s="504" t="str">
        <f>_xlfn.XLOOKUP(B2932,PLANEAMIENTO!A:A,PLANEAMIENTO!D:D)</f>
        <v>988K</v>
      </c>
      <c r="E2932" t="s">
        <v>731</v>
      </c>
    </row>
    <row r="2933" spans="1:5" ht="31.2" x14ac:dyDescent="0.3">
      <c r="A2933" t="s">
        <v>67</v>
      </c>
      <c r="B2933">
        <v>331425</v>
      </c>
      <c r="C2933" s="503" t="str">
        <f>_xlfn.XLOOKUP(B2933,PLANEAMIENTO!A:A,PLANEAMIENTO!C:C)</f>
        <v>FRENO DE SERVICIO Y PARQUEO</v>
      </c>
      <c r="D2933" s="504">
        <f>_xlfn.XLOOKUP(B2933,PLANEAMIENTO!A:A,PLANEAMIENTO!D:D)</f>
        <v>24</v>
      </c>
      <c r="E2933" t="s">
        <v>731</v>
      </c>
    </row>
    <row r="2934" spans="1:5" ht="31.2" x14ac:dyDescent="0.3">
      <c r="A2934" t="s">
        <v>67</v>
      </c>
      <c r="B2934">
        <v>331325</v>
      </c>
      <c r="C2934" s="503" t="str">
        <f>_xlfn.XLOOKUP(B2934,PLANEAMIENTO!A:A,PLANEAMIENTO!C:C)</f>
        <v>FRENO DE SERVICIO Y PARQUEO</v>
      </c>
      <c r="D2934" s="504">
        <f>_xlfn.XLOOKUP(B2934,PLANEAMIENTO!A:A,PLANEAMIENTO!D:D)</f>
        <v>24</v>
      </c>
      <c r="E2934" t="s">
        <v>731</v>
      </c>
    </row>
    <row r="2935" spans="1:5" ht="31.2" x14ac:dyDescent="0.3">
      <c r="A2935" t="s">
        <v>67</v>
      </c>
      <c r="B2935">
        <v>331625</v>
      </c>
      <c r="C2935" s="503" t="str">
        <f>_xlfn.XLOOKUP(B2935,PLANEAMIENTO!A:A,PLANEAMIENTO!C:C)</f>
        <v>CILINDRO DE LEVANTE DE RIPPER</v>
      </c>
      <c r="D2935" s="504" t="str">
        <f>_xlfn.XLOOKUP(B2935,PLANEAMIENTO!A:A,PLANEAMIENTO!D:D)</f>
        <v>D11T</v>
      </c>
      <c r="E2935" t="s">
        <v>731</v>
      </c>
    </row>
    <row r="2936" spans="1:5" ht="31.2" x14ac:dyDescent="0.3">
      <c r="A2936" t="s">
        <v>67</v>
      </c>
      <c r="B2936">
        <v>331725</v>
      </c>
      <c r="C2936" s="503" t="str">
        <f>_xlfn.XLOOKUP(B2936,PLANEAMIENTO!A:A,PLANEAMIENTO!C:C)</f>
        <v>CILINDRO DE LEVANTE DE RIPPER</v>
      </c>
      <c r="D2936" s="504" t="str">
        <f>_xlfn.XLOOKUP(B2936,PLANEAMIENTO!A:A,PLANEAMIENTO!D:D)</f>
        <v>D11T</v>
      </c>
      <c r="E2936" t="s">
        <v>731</v>
      </c>
    </row>
    <row r="2937" spans="1:5" ht="15.6" x14ac:dyDescent="0.3">
      <c r="A2937" t="s">
        <v>1382</v>
      </c>
      <c r="B2937">
        <v>332025</v>
      </c>
      <c r="C2937" s="503" t="str">
        <f>_xlfn.XLOOKUP(B2937,PLANEAMIENTO!A:A,PLANEAMIENTO!C:C)</f>
        <v>CILINDRO DE BLADELIFT</v>
      </c>
      <c r="D2937" s="504" t="str">
        <f>_xlfn.XLOOKUP(B2937,PLANEAMIENTO!A:A,PLANEAMIENTO!D:D)</f>
        <v>24M</v>
      </c>
      <c r="E2937" t="s">
        <v>731</v>
      </c>
    </row>
    <row r="2938" spans="1:5" ht="31.2" x14ac:dyDescent="0.3">
      <c r="A2938" t="s">
        <v>67</v>
      </c>
      <c r="B2938">
        <v>334725</v>
      </c>
      <c r="C2938" s="503" t="str">
        <f>_xlfn.XLOOKUP(B2938,PLANEAMIENTO!A:A,PLANEAMIENTO!C:C)</f>
        <v>CILINDRO DE LEVANTE DE BULLDOZER</v>
      </c>
      <c r="D2938" s="504" t="str">
        <f>_xlfn.XLOOKUP(B2938,PLANEAMIENTO!A:A,PLANEAMIENTO!D:D)</f>
        <v>D11T</v>
      </c>
      <c r="E2938" t="s">
        <v>731</v>
      </c>
    </row>
    <row r="2939" spans="1:5" ht="31.2" x14ac:dyDescent="0.3">
      <c r="A2939" t="s">
        <v>1382</v>
      </c>
      <c r="B2939">
        <v>334425</v>
      </c>
      <c r="C2939" s="503" t="str">
        <f>_xlfn.XLOOKUP(B2939,PLANEAMIENTO!A:A,PLANEAMIENTO!C:C)</f>
        <v>CILINDRO DE LEVANTE DE RIPPER</v>
      </c>
      <c r="D2939" s="504">
        <f>_xlfn.XLOOKUP(B2939,PLANEAMIENTO!A:A,PLANEAMIENTO!D:D)</f>
        <v>24</v>
      </c>
      <c r="E2939" t="s">
        <v>731</v>
      </c>
    </row>
    <row r="2945" spans="2:12" ht="26.4" x14ac:dyDescent="0.3">
      <c r="B2945" s="168" t="s">
        <v>465</v>
      </c>
      <c r="C2945" s="168" t="s">
        <v>391</v>
      </c>
      <c r="D2945" s="168" t="s">
        <v>392</v>
      </c>
      <c r="E2945" s="168" t="s">
        <v>772</v>
      </c>
      <c r="F2945" s="168" t="s">
        <v>773</v>
      </c>
      <c r="G2945" s="168" t="s">
        <v>774</v>
      </c>
      <c r="H2945" s="168" t="s">
        <v>394</v>
      </c>
      <c r="I2945" s="168" t="s">
        <v>395</v>
      </c>
      <c r="J2945" s="168" t="s">
        <v>396</v>
      </c>
    </row>
    <row r="2946" spans="2:12" ht="28.8" x14ac:dyDescent="0.3">
      <c r="B2946" s="170">
        <v>0</v>
      </c>
      <c r="E2946" s="170" t="s">
        <v>397</v>
      </c>
      <c r="F2946" s="170" t="s">
        <v>398</v>
      </c>
      <c r="G2946" s="170" t="s">
        <v>1383</v>
      </c>
      <c r="H2946" s="170" t="s">
        <v>776</v>
      </c>
      <c r="I2946" s="170" t="s">
        <v>777</v>
      </c>
      <c r="J2946" s="170" t="s">
        <v>415</v>
      </c>
      <c r="K2946" s="170" t="s">
        <v>1384</v>
      </c>
      <c r="L2946" s="171">
        <v>0.79</v>
      </c>
    </row>
    <row r="2947" spans="2:12" ht="31.2" x14ac:dyDescent="0.3">
      <c r="B2947" s="173">
        <v>334425</v>
      </c>
      <c r="C2947" s="503" t="str">
        <f>_xlfn.XLOOKUP(B2947,PLANEAMIENTO!A:A,PLANEAMIENTO!C:C)</f>
        <v>CILINDRO DE LEVANTE DE RIPPER</v>
      </c>
      <c r="D2947" s="504">
        <f>_xlfn.XLOOKUP(B2947,PLANEAMIENTO!A:A,PLANEAMIENTO!D:D)</f>
        <v>24</v>
      </c>
      <c r="E2947" s="173" t="s">
        <v>990</v>
      </c>
      <c r="F2947" s="173" t="s">
        <v>398</v>
      </c>
      <c r="G2947" s="173" t="s">
        <v>479</v>
      </c>
      <c r="H2947" s="173" t="s">
        <v>777</v>
      </c>
      <c r="I2947" s="173" t="s">
        <v>804</v>
      </c>
      <c r="J2947" s="173" t="s">
        <v>1327</v>
      </c>
      <c r="K2947" s="173" t="s">
        <v>1327</v>
      </c>
      <c r="L2947" s="174">
        <v>0</v>
      </c>
    </row>
    <row r="2948" spans="2:12" ht="15.6" x14ac:dyDescent="0.3">
      <c r="B2948" s="173">
        <v>339025</v>
      </c>
      <c r="C2948" s="503" t="str">
        <f>_xlfn.XLOOKUP(B2948,PLANEAMIENTO!A:A,PLANEAMIENTO!C:C)</f>
        <v>CILINDRO DE BOOM</v>
      </c>
      <c r="D2948" s="504" t="str">
        <f>_xlfn.XLOOKUP(B2948,PLANEAMIENTO!A:A,PLANEAMIENTO!D:D)</f>
        <v>988K</v>
      </c>
      <c r="E2948" s="173" t="s">
        <v>409</v>
      </c>
      <c r="F2948" s="173" t="s">
        <v>398</v>
      </c>
      <c r="G2948" s="173" t="s">
        <v>406</v>
      </c>
      <c r="H2948" s="173" t="s">
        <v>777</v>
      </c>
      <c r="I2948" s="173" t="s">
        <v>827</v>
      </c>
      <c r="J2948" s="173" t="s">
        <v>1327</v>
      </c>
      <c r="K2948" s="173" t="s">
        <v>1327</v>
      </c>
      <c r="L2948" s="174">
        <v>0</v>
      </c>
    </row>
    <row r="2949" spans="2:12" ht="28.8" x14ac:dyDescent="0.3">
      <c r="B2949" s="173">
        <v>335125</v>
      </c>
      <c r="C2949" s="503" t="str">
        <f>_xlfn.XLOOKUP(B2949,PLANEAMIENTO!A:A,PLANEAMIENTO!C:C)</f>
        <v>CILINDRO DE SIDESHIFT</v>
      </c>
      <c r="D2949" s="504">
        <f>_xlfn.XLOOKUP(B2949,PLANEAMIENTO!A:A,PLANEAMIENTO!D:D)</f>
        <v>24</v>
      </c>
      <c r="E2949" s="173" t="s">
        <v>405</v>
      </c>
      <c r="F2949" s="173" t="s">
        <v>398</v>
      </c>
      <c r="G2949" s="173" t="s">
        <v>407</v>
      </c>
      <c r="H2949" s="173" t="s">
        <v>777</v>
      </c>
      <c r="I2949" s="173" t="s">
        <v>856</v>
      </c>
      <c r="J2949" s="173" t="s">
        <v>1327</v>
      </c>
      <c r="K2949" s="173" t="s">
        <v>1385</v>
      </c>
      <c r="L2949" s="174">
        <v>0</v>
      </c>
    </row>
    <row r="2950" spans="2:12" ht="15.6" x14ac:dyDescent="0.3">
      <c r="B2950" s="173">
        <v>338025</v>
      </c>
      <c r="C2950" s="503" t="str">
        <f>_xlfn.XLOOKUP(B2950,PLANEAMIENTO!A:A,PLANEAMIENTO!C:C)</f>
        <v>CILINDRO DE DIRECCION</v>
      </c>
      <c r="D2950" s="504" t="str">
        <f>_xlfn.XLOOKUP(B2950,PLANEAMIENTO!A:A,PLANEAMIENTO!D:D)</f>
        <v>793D</v>
      </c>
      <c r="E2950" s="173" t="s">
        <v>405</v>
      </c>
      <c r="F2950" s="173" t="s">
        <v>398</v>
      </c>
      <c r="G2950" s="173" t="s">
        <v>403</v>
      </c>
      <c r="H2950" s="173" t="s">
        <v>777</v>
      </c>
      <c r="I2950" s="173" t="s">
        <v>820</v>
      </c>
      <c r="J2950" s="173" t="s">
        <v>1385</v>
      </c>
      <c r="K2950" s="173" t="s">
        <v>1385</v>
      </c>
      <c r="L2950" s="174">
        <v>0</v>
      </c>
    </row>
    <row r="2951" spans="2:12" ht="31.2" x14ac:dyDescent="0.3">
      <c r="B2951" s="173">
        <v>334625</v>
      </c>
      <c r="C2951" s="503" t="str">
        <f>_xlfn.XLOOKUP(B2951,PLANEAMIENTO!A:A,PLANEAMIENTO!C:C)</f>
        <v>CILINDRO DE INCLINACION DE BULLDOZER</v>
      </c>
      <c r="D2951" s="504" t="str">
        <f>_xlfn.XLOOKUP(B2951,PLANEAMIENTO!A:A,PLANEAMIENTO!D:D)</f>
        <v>844H</v>
      </c>
      <c r="E2951" s="173" t="s">
        <v>1386</v>
      </c>
      <c r="F2951" s="173" t="s">
        <v>398</v>
      </c>
      <c r="G2951" s="173" t="s">
        <v>444</v>
      </c>
      <c r="H2951" s="173" t="s">
        <v>777</v>
      </c>
      <c r="I2951" s="173" t="s">
        <v>793</v>
      </c>
      <c r="J2951" s="173" t="s">
        <v>1385</v>
      </c>
      <c r="K2951" s="173" t="s">
        <v>1385</v>
      </c>
      <c r="L2951" s="174">
        <v>0</v>
      </c>
    </row>
    <row r="2952" spans="2:12" ht="31.2" x14ac:dyDescent="0.3">
      <c r="B2952" s="173">
        <v>334625</v>
      </c>
      <c r="C2952" s="503" t="str">
        <f>_xlfn.XLOOKUP(B2952,PLANEAMIENTO!A:A,PLANEAMIENTO!C:C)</f>
        <v>CILINDRO DE INCLINACION DE BULLDOZER</v>
      </c>
      <c r="D2952" s="504" t="str">
        <f>_xlfn.XLOOKUP(B2952,PLANEAMIENTO!A:A,PLANEAMIENTO!D:D)</f>
        <v>844H</v>
      </c>
      <c r="E2952" s="173" t="s">
        <v>752</v>
      </c>
      <c r="F2952" s="173" t="s">
        <v>398</v>
      </c>
      <c r="G2952" s="173" t="s">
        <v>479</v>
      </c>
      <c r="H2952" s="173" t="s">
        <v>777</v>
      </c>
      <c r="I2952" s="173" t="s">
        <v>804</v>
      </c>
      <c r="J2952" s="173" t="s">
        <v>1385</v>
      </c>
      <c r="K2952" s="173" t="s">
        <v>1387</v>
      </c>
      <c r="L2952" s="174">
        <v>0</v>
      </c>
    </row>
    <row r="2953" spans="2:12" ht="31.2" x14ac:dyDescent="0.3">
      <c r="B2953" s="173">
        <v>333825</v>
      </c>
      <c r="C2953" s="503" t="str">
        <f>_xlfn.XLOOKUP(B2953,PLANEAMIENTO!A:A,PLANEAMIENTO!C:C)</f>
        <v>CILINDRO DE INCLINACION DE BULLDOZER</v>
      </c>
      <c r="D2953" s="504" t="str">
        <f>_xlfn.XLOOKUP(B2953,PLANEAMIENTO!A:A,PLANEAMIENTO!D:D)</f>
        <v>844H</v>
      </c>
      <c r="E2953" s="173" t="s">
        <v>405</v>
      </c>
      <c r="F2953" s="173" t="s">
        <v>398</v>
      </c>
      <c r="G2953" s="173" t="s">
        <v>407</v>
      </c>
      <c r="H2953" s="173" t="s">
        <v>777</v>
      </c>
      <c r="I2953" s="173" t="s">
        <v>856</v>
      </c>
      <c r="J2953" s="173" t="s">
        <v>1387</v>
      </c>
      <c r="K2953" s="173" t="s">
        <v>1387</v>
      </c>
      <c r="L2953" s="174">
        <v>0</v>
      </c>
    </row>
    <row r="2954" spans="2:12" ht="31.2" x14ac:dyDescent="0.3">
      <c r="B2954" s="173">
        <v>334625</v>
      </c>
      <c r="C2954" s="503" t="str">
        <f>_xlfn.XLOOKUP(B2954,PLANEAMIENTO!A:A,PLANEAMIENTO!C:C)</f>
        <v>CILINDRO DE INCLINACION DE BULLDOZER</v>
      </c>
      <c r="D2954" s="504" t="str">
        <f>_xlfn.XLOOKUP(B2954,PLANEAMIENTO!A:A,PLANEAMIENTO!D:D)</f>
        <v>844H</v>
      </c>
      <c r="E2954" s="173" t="s">
        <v>990</v>
      </c>
      <c r="F2954" s="173" t="s">
        <v>398</v>
      </c>
      <c r="G2954" s="173" t="s">
        <v>479</v>
      </c>
      <c r="H2954" s="173" t="s">
        <v>777</v>
      </c>
      <c r="I2954" s="173" t="s">
        <v>804</v>
      </c>
      <c r="J2954" s="173" t="s">
        <v>1387</v>
      </c>
      <c r="K2954" s="173" t="s">
        <v>1387</v>
      </c>
      <c r="L2954" s="174">
        <v>0</v>
      </c>
    </row>
    <row r="2955" spans="2:12" ht="31.2" x14ac:dyDescent="0.3">
      <c r="B2955" s="173">
        <v>341525</v>
      </c>
      <c r="C2955" s="503" t="str">
        <f>_xlfn.XLOOKUP(B2955,PLANEAMIENTO!A:A,PLANEAMIENTO!C:C)</f>
        <v>CILINDRO DE LEVANTE DE RIPPER</v>
      </c>
      <c r="D2955" s="504" t="str">
        <f>_xlfn.XLOOKUP(B2955,PLANEAMIENTO!A:A,PLANEAMIENTO!D:D)</f>
        <v>24M</v>
      </c>
      <c r="E2955" s="173" t="s">
        <v>409</v>
      </c>
      <c r="F2955" s="173" t="s">
        <v>398</v>
      </c>
      <c r="G2955" s="173" t="s">
        <v>403</v>
      </c>
      <c r="H2955" s="173" t="s">
        <v>777</v>
      </c>
      <c r="I2955" s="173" t="s">
        <v>820</v>
      </c>
      <c r="J2955" s="173" t="s">
        <v>1387</v>
      </c>
      <c r="K2955" s="173" t="s">
        <v>1388</v>
      </c>
      <c r="L2955" s="174">
        <v>0</v>
      </c>
    </row>
    <row r="2956" spans="2:12" ht="31.2" x14ac:dyDescent="0.3">
      <c r="B2956" s="173">
        <v>341525</v>
      </c>
      <c r="C2956" s="503" t="str">
        <f>_xlfn.XLOOKUP(B2956,PLANEAMIENTO!A:A,PLANEAMIENTO!C:C)</f>
        <v>CILINDRO DE LEVANTE DE RIPPER</v>
      </c>
      <c r="D2956" s="504" t="str">
        <f>_xlfn.XLOOKUP(B2956,PLANEAMIENTO!A:A,PLANEAMIENTO!D:D)</f>
        <v>24M</v>
      </c>
      <c r="E2956" s="173" t="s">
        <v>1352</v>
      </c>
      <c r="F2956" s="173" t="s">
        <v>398</v>
      </c>
      <c r="G2956" s="173" t="s">
        <v>522</v>
      </c>
      <c r="H2956" s="173" t="s">
        <v>777</v>
      </c>
      <c r="I2956" s="173" t="s">
        <v>818</v>
      </c>
      <c r="J2956" s="173" t="s">
        <v>1388</v>
      </c>
      <c r="K2956" s="173" t="s">
        <v>1388</v>
      </c>
      <c r="L2956" s="174">
        <v>0</v>
      </c>
    </row>
    <row r="2957" spans="2:12" ht="31.2" x14ac:dyDescent="0.3">
      <c r="B2957" s="173">
        <v>341525</v>
      </c>
      <c r="C2957" s="503" t="str">
        <f>_xlfn.XLOOKUP(B2957,PLANEAMIENTO!A:A,PLANEAMIENTO!C:C)</f>
        <v>CILINDRO DE LEVANTE DE RIPPER</v>
      </c>
      <c r="D2957" s="504" t="str">
        <f>_xlfn.XLOOKUP(B2957,PLANEAMIENTO!A:A,PLANEAMIENTO!D:D)</f>
        <v>24M</v>
      </c>
      <c r="E2957" s="173" t="s">
        <v>662</v>
      </c>
      <c r="F2957" s="173" t="s">
        <v>398</v>
      </c>
      <c r="G2957" s="173" t="s">
        <v>407</v>
      </c>
      <c r="H2957" s="173" t="s">
        <v>777</v>
      </c>
      <c r="I2957" s="173" t="s">
        <v>856</v>
      </c>
      <c r="J2957" s="173" t="s">
        <v>1388</v>
      </c>
      <c r="K2957" s="173" t="s">
        <v>1389</v>
      </c>
      <c r="L2957" s="174">
        <v>0</v>
      </c>
    </row>
    <row r="2958" spans="2:12" ht="15.6" x14ac:dyDescent="0.3">
      <c r="B2958" s="173">
        <v>343725</v>
      </c>
      <c r="C2958" s="503" t="str">
        <f>_xlfn.XLOOKUP(B2958,PLANEAMIENTO!A:A,PLANEAMIENTO!C:C)</f>
        <v>CILINDRO DE DIRECCION</v>
      </c>
      <c r="D2958" s="504" t="str">
        <f>_xlfn.XLOOKUP(B2958,PLANEAMIENTO!A:A,PLANEAMIENTO!D:D)</f>
        <v>793D</v>
      </c>
      <c r="E2958" s="173" t="s">
        <v>409</v>
      </c>
      <c r="F2958" s="173" t="s">
        <v>398</v>
      </c>
      <c r="G2958" s="173" t="s">
        <v>403</v>
      </c>
      <c r="H2958" s="173" t="s">
        <v>777</v>
      </c>
      <c r="I2958" s="173" t="s">
        <v>820</v>
      </c>
      <c r="J2958" s="173" t="s">
        <v>1389</v>
      </c>
      <c r="K2958" s="173" t="s">
        <v>1389</v>
      </c>
      <c r="L2958" s="174">
        <v>0</v>
      </c>
    </row>
    <row r="2959" spans="2:12" ht="31.2" x14ac:dyDescent="0.3">
      <c r="B2959" s="173">
        <v>335525</v>
      </c>
      <c r="C2959" s="503" t="str">
        <f>_xlfn.XLOOKUP(B2959,PLANEAMIENTO!A:A,PLANEAMIENTO!C:C)</f>
        <v>CILINDRO DE SUSPENSION POSTERIOR</v>
      </c>
      <c r="D2959" s="504" t="str">
        <f>_xlfn.XLOOKUP(B2959,PLANEAMIENTO!A:A,PLANEAMIENTO!D:D)</f>
        <v>930E-4SE</v>
      </c>
      <c r="E2959" s="173" t="s">
        <v>409</v>
      </c>
      <c r="F2959" s="173" t="s">
        <v>398</v>
      </c>
      <c r="G2959" s="173" t="s">
        <v>468</v>
      </c>
      <c r="H2959" s="173" t="s">
        <v>777</v>
      </c>
      <c r="I2959" s="173" t="s">
        <v>883</v>
      </c>
      <c r="J2959" s="173" t="s">
        <v>1389</v>
      </c>
      <c r="K2959" s="173" t="s">
        <v>1390</v>
      </c>
      <c r="L2959" s="174">
        <v>0</v>
      </c>
    </row>
    <row r="2960" spans="2:12" ht="31.2" x14ac:dyDescent="0.3">
      <c r="B2960" s="173">
        <v>336125</v>
      </c>
      <c r="C2960" s="503" t="str">
        <f>_xlfn.XLOOKUP(B2960,PLANEAMIENTO!A:A,PLANEAMIENTO!C:C)</f>
        <v>CILINDRO DE SUSPENSION POSTERIOR</v>
      </c>
      <c r="D2960" s="504" t="str">
        <f>_xlfn.XLOOKUP(B2960,PLANEAMIENTO!A:A,PLANEAMIENTO!D:D)</f>
        <v>930E-4SE</v>
      </c>
      <c r="E2960" s="173" t="s">
        <v>409</v>
      </c>
      <c r="F2960" s="173" t="s">
        <v>398</v>
      </c>
      <c r="G2960" s="173" t="s">
        <v>468</v>
      </c>
      <c r="H2960" s="173" t="s">
        <v>777</v>
      </c>
      <c r="I2960" s="173" t="s">
        <v>883</v>
      </c>
      <c r="J2960" s="173" t="s">
        <v>1390</v>
      </c>
      <c r="K2960" s="173" t="s">
        <v>1390</v>
      </c>
      <c r="L2960" s="174">
        <v>0</v>
      </c>
    </row>
    <row r="2961" spans="2:12" ht="31.2" x14ac:dyDescent="0.3">
      <c r="B2961" s="173">
        <v>339625</v>
      </c>
      <c r="C2961" s="503" t="str">
        <f>_xlfn.XLOOKUP(B2961,PLANEAMIENTO!A:A,PLANEAMIENTO!C:C)</f>
        <v>CILINDRO DE SUSPENSION POSTERIOR</v>
      </c>
      <c r="D2961" s="504" t="str">
        <f>_xlfn.XLOOKUP(B2961,PLANEAMIENTO!A:A,PLANEAMIENTO!D:D)</f>
        <v>930E-4SE</v>
      </c>
      <c r="E2961" s="173" t="s">
        <v>409</v>
      </c>
      <c r="F2961" s="173" t="s">
        <v>398</v>
      </c>
      <c r="G2961" s="173" t="s">
        <v>468</v>
      </c>
      <c r="H2961" s="173" t="s">
        <v>777</v>
      </c>
      <c r="I2961" s="173" t="s">
        <v>883</v>
      </c>
      <c r="J2961" s="173" t="s">
        <v>1390</v>
      </c>
      <c r="K2961" s="173" t="s">
        <v>1391</v>
      </c>
      <c r="L2961" s="174">
        <v>0</v>
      </c>
    </row>
    <row r="2962" spans="2:12" ht="31.2" x14ac:dyDescent="0.3">
      <c r="B2962" s="173">
        <v>339925</v>
      </c>
      <c r="C2962" s="503" t="str">
        <f>_xlfn.XLOOKUP(B2962,PLANEAMIENTO!A:A,PLANEAMIENTO!C:C)</f>
        <v>CILINDRO DE SUSPENSION POSTERIOR</v>
      </c>
      <c r="D2962" s="504" t="str">
        <f>_xlfn.XLOOKUP(B2962,PLANEAMIENTO!A:A,PLANEAMIENTO!D:D)</f>
        <v>797F</v>
      </c>
      <c r="E2962" s="173" t="s">
        <v>409</v>
      </c>
      <c r="F2962" s="173" t="s">
        <v>398</v>
      </c>
      <c r="G2962" s="173" t="s">
        <v>468</v>
      </c>
      <c r="H2962" s="173" t="s">
        <v>777</v>
      </c>
      <c r="I2962" s="173" t="s">
        <v>883</v>
      </c>
      <c r="J2962" s="173" t="s">
        <v>1391</v>
      </c>
      <c r="K2962" s="173" t="s">
        <v>1384</v>
      </c>
      <c r="L2962" s="174">
        <v>0</v>
      </c>
    </row>
    <row r="2963" spans="2:12" ht="28.8" x14ac:dyDescent="0.3">
      <c r="B2963" s="170">
        <v>0</v>
      </c>
      <c r="C2963" s="503" t="e">
        <f>_xlfn.XLOOKUP(B2963,PLANEAMIENTO!A:A,PLANEAMIENTO!C:C)</f>
        <v>#N/A</v>
      </c>
      <c r="D2963" s="504" t="e">
        <f>_xlfn.XLOOKUP(B2963,PLANEAMIENTO!A:A,PLANEAMIENTO!D:D)</f>
        <v>#N/A</v>
      </c>
      <c r="E2963" s="170" t="s">
        <v>412</v>
      </c>
      <c r="F2963" s="170" t="s">
        <v>413</v>
      </c>
      <c r="G2963" s="170" t="s">
        <v>1392</v>
      </c>
      <c r="H2963" s="170" t="s">
        <v>777</v>
      </c>
      <c r="I2963" s="170" t="s">
        <v>777</v>
      </c>
      <c r="J2963" s="170" t="s">
        <v>415</v>
      </c>
      <c r="K2963" s="170" t="s">
        <v>1390</v>
      </c>
      <c r="L2963" s="171">
        <v>0.5</v>
      </c>
    </row>
    <row r="2964" spans="2:12" ht="31.2" x14ac:dyDescent="0.3">
      <c r="B2964" s="173">
        <v>342325</v>
      </c>
      <c r="C2964" s="503" t="str">
        <f>_xlfn.XLOOKUP(B2964,PLANEAMIENTO!A:A,PLANEAMIENTO!C:C)</f>
        <v>CILINDRO DE INCLINACION DE BULLDOZER</v>
      </c>
      <c r="D2964" s="504" t="str">
        <f>_xlfn.XLOOKUP(B2964,PLANEAMIENTO!A:A,PLANEAMIENTO!D:D)</f>
        <v>844H</v>
      </c>
      <c r="E2964" s="173" t="s">
        <v>1357</v>
      </c>
      <c r="F2964" s="173" t="s">
        <v>750</v>
      </c>
      <c r="G2964" s="173" t="s">
        <v>471</v>
      </c>
      <c r="H2964" s="173" t="s">
        <v>777</v>
      </c>
      <c r="I2964" s="173" t="s">
        <v>831</v>
      </c>
      <c r="J2964" s="173" t="s">
        <v>1327</v>
      </c>
      <c r="K2964" s="173" t="s">
        <v>1327</v>
      </c>
      <c r="L2964" s="174">
        <v>0</v>
      </c>
    </row>
    <row r="2965" spans="2:12" ht="31.2" x14ac:dyDescent="0.3">
      <c r="B2965" s="173">
        <v>338825</v>
      </c>
      <c r="C2965" s="503" t="str">
        <f>_xlfn.XLOOKUP(B2965,PLANEAMIENTO!A:A,PLANEAMIENTO!C:C)</f>
        <v>CILINDRO DE INCLINACION DE BULLDOZER</v>
      </c>
      <c r="D2965" s="504" t="str">
        <f>_xlfn.XLOOKUP(B2965,PLANEAMIENTO!A:A,PLANEAMIENTO!D:D)</f>
        <v>D475</v>
      </c>
      <c r="E2965" s="173" t="s">
        <v>855</v>
      </c>
      <c r="F2965" s="173" t="s">
        <v>750</v>
      </c>
      <c r="G2965" s="173" t="s">
        <v>471</v>
      </c>
      <c r="H2965" s="173" t="s">
        <v>777</v>
      </c>
      <c r="I2965" s="173" t="s">
        <v>831</v>
      </c>
      <c r="J2965" s="173" t="s">
        <v>1327</v>
      </c>
      <c r="K2965" s="173" t="s">
        <v>1385</v>
      </c>
      <c r="L2965" s="174">
        <v>0</v>
      </c>
    </row>
    <row r="2966" spans="2:12" ht="31.2" x14ac:dyDescent="0.3">
      <c r="B2966" s="173">
        <v>336725</v>
      </c>
      <c r="C2966" s="503" t="str">
        <f>_xlfn.XLOOKUP(B2966,PLANEAMIENTO!A:A,PLANEAMIENTO!C:C)</f>
        <v>CILINDRO DE EXTENSION DE MANIPULADOR</v>
      </c>
      <c r="D2966" s="504" t="str">
        <f>_xlfn.XLOOKUP(B2966,PLANEAMIENTO!A:A,PLANEAMIENTO!D:D)</f>
        <v>988K</v>
      </c>
      <c r="E2966" s="173" t="s">
        <v>937</v>
      </c>
      <c r="F2966" s="173" t="s">
        <v>750</v>
      </c>
      <c r="G2966" s="173" t="s">
        <v>493</v>
      </c>
      <c r="H2966" s="173" t="s">
        <v>777</v>
      </c>
      <c r="I2966" s="173" t="s">
        <v>812</v>
      </c>
      <c r="J2966" s="173" t="s">
        <v>1385</v>
      </c>
      <c r="K2966" s="173" t="s">
        <v>1385</v>
      </c>
      <c r="L2966" s="174">
        <v>0</v>
      </c>
    </row>
    <row r="2967" spans="2:12" ht="31.2" x14ac:dyDescent="0.3">
      <c r="B2967" s="173">
        <v>336925</v>
      </c>
      <c r="C2967" s="503" t="str">
        <f>_xlfn.XLOOKUP(B2967,PLANEAMIENTO!A:A,PLANEAMIENTO!C:C)</f>
        <v>CILINDRO DE INCLINACION DE BULLDOZER</v>
      </c>
      <c r="D2967" s="504" t="str">
        <f>_xlfn.XLOOKUP(B2967,PLANEAMIENTO!A:A,PLANEAMIENTO!D:D)</f>
        <v>844K</v>
      </c>
      <c r="E2967" s="173" t="s">
        <v>937</v>
      </c>
      <c r="F2967" s="173" t="s">
        <v>750</v>
      </c>
      <c r="G2967" s="173" t="s">
        <v>493</v>
      </c>
      <c r="H2967" s="173" t="s">
        <v>777</v>
      </c>
      <c r="I2967" s="173" t="s">
        <v>812</v>
      </c>
      <c r="J2967" s="173" t="s">
        <v>1385</v>
      </c>
      <c r="K2967" s="173" t="s">
        <v>1385</v>
      </c>
      <c r="L2967" s="174">
        <v>0</v>
      </c>
    </row>
    <row r="2968" spans="2:12" ht="28.8" x14ac:dyDescent="0.3">
      <c r="B2968" s="173">
        <v>337125</v>
      </c>
      <c r="C2968" s="503" t="str">
        <f>_xlfn.XLOOKUP(B2968,PLANEAMIENTO!A:A,PLANEAMIENTO!C:C)</f>
        <v>CILINDRO DE DIRECCION HYD</v>
      </c>
      <c r="D2968" s="504" t="str">
        <f>_xlfn.XLOOKUP(B2968,PLANEAMIENTO!A:A,PLANEAMIENTO!D:D)</f>
        <v>992K</v>
      </c>
      <c r="E2968" s="173" t="s">
        <v>937</v>
      </c>
      <c r="F2968" s="173" t="s">
        <v>750</v>
      </c>
      <c r="G2968" s="173" t="s">
        <v>493</v>
      </c>
      <c r="H2968" s="173" t="s">
        <v>777</v>
      </c>
      <c r="I2968" s="173" t="s">
        <v>812</v>
      </c>
      <c r="J2968" s="173" t="s">
        <v>1385</v>
      </c>
      <c r="K2968" s="173" t="s">
        <v>1385</v>
      </c>
      <c r="L2968" s="174">
        <v>0</v>
      </c>
    </row>
    <row r="2969" spans="2:12" ht="28.8" x14ac:dyDescent="0.3">
      <c r="B2969" s="173">
        <v>338425</v>
      </c>
      <c r="C2969" s="503" t="str">
        <f>_xlfn.XLOOKUP(B2969,PLANEAMIENTO!A:A,PLANEAMIENTO!C:C)</f>
        <v>CILINDRO DE DIRECCION</v>
      </c>
      <c r="D2969" s="504" t="str">
        <f>_xlfn.XLOOKUP(B2969,PLANEAMIENTO!A:A,PLANEAMIENTO!D:D)</f>
        <v>930E-4SE</v>
      </c>
      <c r="E2969" s="173" t="s">
        <v>937</v>
      </c>
      <c r="F2969" s="173" t="s">
        <v>750</v>
      </c>
      <c r="G2969" s="173" t="s">
        <v>493</v>
      </c>
      <c r="H2969" s="173" t="s">
        <v>777</v>
      </c>
      <c r="I2969" s="173" t="s">
        <v>812</v>
      </c>
      <c r="J2969" s="173" t="s">
        <v>1385</v>
      </c>
      <c r="K2969" s="173" t="s">
        <v>1385</v>
      </c>
      <c r="L2969" s="174">
        <v>0</v>
      </c>
    </row>
    <row r="2970" spans="2:12" ht="31.2" x14ac:dyDescent="0.3">
      <c r="B2970" s="173">
        <v>342825</v>
      </c>
      <c r="C2970" s="503" t="str">
        <f>_xlfn.XLOOKUP(B2970,PLANEAMIENTO!A:A,PLANEAMIENTO!C:C)</f>
        <v>CILINDRO DE INCLINACION DE BULLDOZER</v>
      </c>
      <c r="D2970" s="504" t="str">
        <f>_xlfn.XLOOKUP(B2970,PLANEAMIENTO!A:A,PLANEAMIENTO!D:D)</f>
        <v>D11T</v>
      </c>
      <c r="E2970" s="173" t="s">
        <v>855</v>
      </c>
      <c r="F2970" s="173" t="s">
        <v>750</v>
      </c>
      <c r="G2970" s="173" t="s">
        <v>471</v>
      </c>
      <c r="H2970" s="173" t="s">
        <v>777</v>
      </c>
      <c r="I2970" s="173" t="s">
        <v>831</v>
      </c>
      <c r="J2970" s="173" t="s">
        <v>1387</v>
      </c>
      <c r="K2970" s="173" t="s">
        <v>1387</v>
      </c>
      <c r="L2970" s="174">
        <v>0</v>
      </c>
    </row>
    <row r="2971" spans="2:12" ht="28.8" x14ac:dyDescent="0.3">
      <c r="B2971" s="173">
        <v>330525</v>
      </c>
      <c r="C2971" s="503" t="str">
        <f>_xlfn.XLOOKUP(B2971,PLANEAMIENTO!A:A,PLANEAMIENTO!C:C)</f>
        <v>CILINDRO DE DIRECCION</v>
      </c>
      <c r="D2971" s="504" t="str">
        <f>_xlfn.XLOOKUP(B2971,PLANEAMIENTO!A:A,PLANEAMIENTO!D:D)</f>
        <v>994K</v>
      </c>
      <c r="E2971" s="173" t="s">
        <v>855</v>
      </c>
      <c r="F2971" s="173" t="s">
        <v>423</v>
      </c>
      <c r="G2971" s="173" t="s">
        <v>407</v>
      </c>
      <c r="H2971" s="173" t="s">
        <v>777</v>
      </c>
      <c r="I2971" s="173" t="s">
        <v>856</v>
      </c>
      <c r="J2971" s="173" t="s">
        <v>1387</v>
      </c>
      <c r="K2971" s="173" t="s">
        <v>1388</v>
      </c>
      <c r="L2971" s="174">
        <v>0</v>
      </c>
    </row>
    <row r="2972" spans="2:12" ht="31.2" x14ac:dyDescent="0.3">
      <c r="B2972" s="173">
        <v>330625</v>
      </c>
      <c r="C2972" s="503" t="str">
        <f>_xlfn.XLOOKUP(B2972,PLANEAMIENTO!A:A,PLANEAMIENTO!C:C)</f>
        <v>CILINDRO DE SUSPENSION POSTERIOR</v>
      </c>
      <c r="D2972" s="504" t="str">
        <f>_xlfn.XLOOKUP(B2972,PLANEAMIENTO!A:A,PLANEAMIENTO!D:D)</f>
        <v>793D</v>
      </c>
      <c r="E2972" s="173" t="s">
        <v>855</v>
      </c>
      <c r="F2972" s="173" t="s">
        <v>423</v>
      </c>
      <c r="G2972" s="173" t="s">
        <v>407</v>
      </c>
      <c r="H2972" s="173" t="s">
        <v>777</v>
      </c>
      <c r="I2972" s="173" t="s">
        <v>856</v>
      </c>
      <c r="J2972" s="173" t="s">
        <v>1388</v>
      </c>
      <c r="K2972" s="173" t="s">
        <v>1388</v>
      </c>
      <c r="L2972" s="174">
        <v>0</v>
      </c>
    </row>
    <row r="2973" spans="2:12" ht="31.2" x14ac:dyDescent="0.3">
      <c r="B2973" s="173">
        <v>331625</v>
      </c>
      <c r="C2973" s="503" t="str">
        <f>_xlfn.XLOOKUP(B2973,PLANEAMIENTO!A:A,PLANEAMIENTO!C:C)</f>
        <v>CILINDRO DE LEVANTE DE RIPPER</v>
      </c>
      <c r="D2973" s="504" t="str">
        <f>_xlfn.XLOOKUP(B2973,PLANEAMIENTO!A:A,PLANEAMIENTO!D:D)</f>
        <v>D11T</v>
      </c>
      <c r="E2973" s="173" t="s">
        <v>855</v>
      </c>
      <c r="F2973" s="173" t="s">
        <v>423</v>
      </c>
      <c r="G2973" s="173" t="s">
        <v>407</v>
      </c>
      <c r="H2973" s="173" t="s">
        <v>777</v>
      </c>
      <c r="I2973" s="173" t="s">
        <v>856</v>
      </c>
      <c r="J2973" s="173" t="s">
        <v>1388</v>
      </c>
      <c r="K2973" s="173" t="s">
        <v>1389</v>
      </c>
      <c r="L2973" s="174">
        <v>0</v>
      </c>
    </row>
    <row r="2974" spans="2:12" ht="15.6" x14ac:dyDescent="0.3">
      <c r="B2974" s="173">
        <v>337825</v>
      </c>
      <c r="C2974" s="503" t="str">
        <f>_xlfn.XLOOKUP(B2974,PLANEAMIENTO!A:A,PLANEAMIENTO!C:C)</f>
        <v>CILINDRO DE STICK</v>
      </c>
      <c r="D2974" s="504">
        <f>_xlfn.XLOOKUP(B2974,PLANEAMIENTO!A:A,PLANEAMIENTO!D:D)</f>
        <v>349</v>
      </c>
      <c r="E2974" s="173" t="s">
        <v>1355</v>
      </c>
      <c r="F2974" s="173" t="s">
        <v>750</v>
      </c>
      <c r="G2974" s="173" t="s">
        <v>473</v>
      </c>
      <c r="H2974" s="173" t="s">
        <v>777</v>
      </c>
      <c r="I2974" s="173" t="s">
        <v>813</v>
      </c>
      <c r="J2974" s="173" t="s">
        <v>1389</v>
      </c>
      <c r="K2974" s="173" t="s">
        <v>1390</v>
      </c>
      <c r="L2974" s="174">
        <v>0</v>
      </c>
    </row>
    <row r="2975" spans="2:12" ht="46.8" x14ac:dyDescent="0.3">
      <c r="B2975" s="173">
        <v>341425</v>
      </c>
      <c r="C2975" s="503" t="str">
        <f>_xlfn.XLOOKUP(B2975,PLANEAMIENTO!A:A,PLANEAMIENTO!C:C)</f>
        <v>CILINDRO DE DESPLAZAMIENTO DE VERTEDERA</v>
      </c>
      <c r="D2975" s="504" t="str">
        <f>_xlfn.XLOOKUP(B2975,PLANEAMIENTO!A:A,PLANEAMIENTO!D:D)</f>
        <v>24M</v>
      </c>
      <c r="E2975" s="173" t="s">
        <v>1355</v>
      </c>
      <c r="F2975" s="173" t="s">
        <v>750</v>
      </c>
      <c r="G2975" s="173" t="s">
        <v>471</v>
      </c>
      <c r="H2975" s="173" t="s">
        <v>777</v>
      </c>
      <c r="I2975" s="173" t="s">
        <v>831</v>
      </c>
      <c r="J2975" s="173" t="s">
        <v>1390</v>
      </c>
      <c r="K2975" s="173" t="s">
        <v>1390</v>
      </c>
      <c r="L2975" s="174">
        <v>0</v>
      </c>
    </row>
    <row r="2976" spans="2:12" ht="28.8" x14ac:dyDescent="0.3">
      <c r="B2976" s="173">
        <v>0</v>
      </c>
      <c r="C2976" s="503" t="e">
        <f>_xlfn.XLOOKUP(B2976,PLANEAMIENTO!A:A,PLANEAMIENTO!C:C)</f>
        <v>#N/A</v>
      </c>
      <c r="D2976" s="504" t="e">
        <f>_xlfn.XLOOKUP(B2976,PLANEAMIENTO!A:A,PLANEAMIENTO!D:D)</f>
        <v>#N/A</v>
      </c>
      <c r="E2976" s="173" t="s">
        <v>498</v>
      </c>
      <c r="F2976" s="172"/>
      <c r="G2976" s="173" t="s">
        <v>894</v>
      </c>
      <c r="H2976" s="173" t="s">
        <v>777</v>
      </c>
      <c r="I2976" s="173" t="s">
        <v>807</v>
      </c>
      <c r="J2976" s="173" t="s">
        <v>415</v>
      </c>
      <c r="K2976" s="173" t="s">
        <v>418</v>
      </c>
      <c r="L2976" s="174">
        <v>0</v>
      </c>
    </row>
    <row r="2977" spans="2:12" ht="28.8" x14ac:dyDescent="0.3">
      <c r="B2977" s="170">
        <v>0</v>
      </c>
      <c r="C2977" s="503" t="e">
        <f>_xlfn.XLOOKUP(B2977,PLANEAMIENTO!A:A,PLANEAMIENTO!C:C)</f>
        <v>#N/A</v>
      </c>
      <c r="D2977" s="504" t="e">
        <f>_xlfn.XLOOKUP(B2977,PLANEAMIENTO!A:A,PLANEAMIENTO!D:D)</f>
        <v>#N/A</v>
      </c>
      <c r="E2977" s="170" t="s">
        <v>422</v>
      </c>
      <c r="F2977" s="170" t="s">
        <v>423</v>
      </c>
      <c r="G2977" s="170" t="s">
        <v>1393</v>
      </c>
      <c r="H2977" s="170" t="s">
        <v>777</v>
      </c>
      <c r="I2977" s="170" t="s">
        <v>777</v>
      </c>
      <c r="J2977" s="170" t="s">
        <v>415</v>
      </c>
      <c r="K2977" s="170" t="s">
        <v>1390</v>
      </c>
      <c r="L2977" s="171">
        <v>0.52</v>
      </c>
    </row>
    <row r="2978" spans="2:12" ht="15.6" x14ac:dyDescent="0.3">
      <c r="B2978" s="173">
        <v>335125</v>
      </c>
      <c r="C2978" s="503" t="str">
        <f>_xlfn.XLOOKUP(B2978,PLANEAMIENTO!A:A,PLANEAMIENTO!C:C)</f>
        <v>CILINDRO DE SIDESHIFT</v>
      </c>
      <c r="D2978" s="504">
        <f>_xlfn.XLOOKUP(B2978,PLANEAMIENTO!A:A,PLANEAMIENTO!D:D)</f>
        <v>24</v>
      </c>
      <c r="E2978" s="173" t="s">
        <v>1363</v>
      </c>
      <c r="F2978" s="173" t="s">
        <v>423</v>
      </c>
      <c r="G2978" s="173" t="s">
        <v>479</v>
      </c>
      <c r="H2978" s="173" t="s">
        <v>777</v>
      </c>
      <c r="I2978" s="173" t="s">
        <v>804</v>
      </c>
      <c r="J2978" s="173" t="s">
        <v>1327</v>
      </c>
      <c r="K2978" s="173" t="s">
        <v>1327</v>
      </c>
      <c r="L2978" s="174">
        <v>0</v>
      </c>
    </row>
    <row r="2979" spans="2:12" ht="31.2" x14ac:dyDescent="0.3">
      <c r="B2979" s="173">
        <v>338825</v>
      </c>
      <c r="C2979" s="503" t="str">
        <f>_xlfn.XLOOKUP(B2979,PLANEAMIENTO!A:A,PLANEAMIENTO!C:C)</f>
        <v>CILINDRO DE INCLINACION DE BULLDOZER</v>
      </c>
      <c r="D2979" s="504" t="str">
        <f>_xlfn.XLOOKUP(B2979,PLANEAMIENTO!A:A,PLANEAMIENTO!D:D)</f>
        <v>D475</v>
      </c>
      <c r="E2979" s="173" t="s">
        <v>1364</v>
      </c>
      <c r="F2979" s="173" t="s">
        <v>423</v>
      </c>
      <c r="G2979" s="173" t="s">
        <v>479</v>
      </c>
      <c r="H2979" s="173" t="s">
        <v>777</v>
      </c>
      <c r="I2979" s="173" t="s">
        <v>804</v>
      </c>
      <c r="J2979" s="173" t="s">
        <v>1327</v>
      </c>
      <c r="K2979" s="173" t="s">
        <v>1327</v>
      </c>
      <c r="L2979" s="174">
        <v>0</v>
      </c>
    </row>
    <row r="2980" spans="2:12" ht="31.2" x14ac:dyDescent="0.3">
      <c r="B2980" s="173">
        <v>338925</v>
      </c>
      <c r="C2980" s="503" t="str">
        <f>_xlfn.XLOOKUP(B2980,PLANEAMIENTO!A:A,PLANEAMIENTO!C:C)</f>
        <v>CILINDRO DE INCLINACION DE RIPPER</v>
      </c>
      <c r="D2980" s="504" t="str">
        <f>_xlfn.XLOOKUP(B2980,PLANEAMIENTO!A:A,PLANEAMIENTO!D:D)</f>
        <v>D11T</v>
      </c>
      <c r="E2980" s="173" t="s">
        <v>1365</v>
      </c>
      <c r="F2980" s="173" t="s">
        <v>423</v>
      </c>
      <c r="G2980" s="173" t="s">
        <v>479</v>
      </c>
      <c r="H2980" s="173" t="s">
        <v>777</v>
      </c>
      <c r="I2980" s="173" t="s">
        <v>804</v>
      </c>
      <c r="J2980" s="173" t="s">
        <v>1327</v>
      </c>
      <c r="K2980" s="173" t="s">
        <v>1327</v>
      </c>
      <c r="L2980" s="174">
        <v>0</v>
      </c>
    </row>
    <row r="2981" spans="2:12" ht="31.2" x14ac:dyDescent="0.3">
      <c r="B2981" s="173">
        <v>331525</v>
      </c>
      <c r="C2981" s="503" t="str">
        <f>_xlfn.XLOOKUP(B2981,PLANEAMIENTO!A:A,PLANEAMIENTO!C:C)</f>
        <v>CILINDRO DE LEVANTE DE BULLDOZER</v>
      </c>
      <c r="D2981" s="504" t="str">
        <f>_xlfn.XLOOKUP(B2981,PLANEAMIENTO!A:A,PLANEAMIENTO!D:D)</f>
        <v>844K</v>
      </c>
      <c r="E2981" s="173" t="s">
        <v>1095</v>
      </c>
      <c r="F2981" s="173" t="s">
        <v>423</v>
      </c>
      <c r="G2981" s="173" t="s">
        <v>495</v>
      </c>
      <c r="H2981" s="173" t="s">
        <v>777</v>
      </c>
      <c r="I2981" s="173" t="s">
        <v>897</v>
      </c>
      <c r="J2981" s="173" t="s">
        <v>1327</v>
      </c>
      <c r="K2981" s="173" t="s">
        <v>1387</v>
      </c>
      <c r="L2981" s="174">
        <v>0</v>
      </c>
    </row>
    <row r="2982" spans="2:12" ht="15.6" x14ac:dyDescent="0.3">
      <c r="B2982" s="173">
        <v>339025</v>
      </c>
      <c r="C2982" s="503" t="str">
        <f>_xlfn.XLOOKUP(B2982,PLANEAMIENTO!A:A,PLANEAMIENTO!C:C)</f>
        <v>CILINDRO DE BOOM</v>
      </c>
      <c r="D2982" s="504" t="str">
        <f>_xlfn.XLOOKUP(B2982,PLANEAMIENTO!A:A,PLANEAMIENTO!D:D)</f>
        <v>988K</v>
      </c>
      <c r="E2982" s="173" t="s">
        <v>1362</v>
      </c>
      <c r="F2982" s="173" t="s">
        <v>423</v>
      </c>
      <c r="G2982" s="173" t="s">
        <v>406</v>
      </c>
      <c r="H2982" s="173" t="s">
        <v>777</v>
      </c>
      <c r="I2982" s="173" t="s">
        <v>827</v>
      </c>
      <c r="J2982" s="173" t="s">
        <v>1387</v>
      </c>
      <c r="K2982" s="173" t="s">
        <v>1387</v>
      </c>
      <c r="L2982" s="174">
        <v>0</v>
      </c>
    </row>
    <row r="2983" spans="2:12" ht="15.6" x14ac:dyDescent="0.3">
      <c r="B2983" s="173">
        <v>335925</v>
      </c>
      <c r="C2983" s="503" t="str">
        <f>_xlfn.XLOOKUP(B2983,PLANEAMIENTO!A:A,PLANEAMIENTO!C:C)</f>
        <v>CILINDRO DE TOWHAUL</v>
      </c>
      <c r="D2983" s="504" t="str">
        <f>_xlfn.XLOOKUP(B2983,PLANEAMIENTO!A:A,PLANEAMIENTO!D:D)</f>
        <v>930E-4SE</v>
      </c>
      <c r="E2983" s="173" t="s">
        <v>855</v>
      </c>
      <c r="F2983" s="173" t="s">
        <v>423</v>
      </c>
      <c r="G2983" s="173" t="s">
        <v>471</v>
      </c>
      <c r="H2983" s="173" t="s">
        <v>777</v>
      </c>
      <c r="I2983" s="173" t="s">
        <v>831</v>
      </c>
      <c r="J2983" s="173" t="s">
        <v>1387</v>
      </c>
      <c r="K2983" s="173" t="s">
        <v>1388</v>
      </c>
      <c r="L2983" s="174">
        <v>0</v>
      </c>
    </row>
    <row r="2984" spans="2:12" ht="31.2" x14ac:dyDescent="0.3">
      <c r="B2984" s="173">
        <v>338125</v>
      </c>
      <c r="C2984" s="503" t="str">
        <f>_xlfn.XLOOKUP(B2984,PLANEAMIENTO!A:A,PLANEAMIENTO!C:C)</f>
        <v>CILINDRO DE LEVANTE DE TOLVA</v>
      </c>
      <c r="D2984" s="504" t="str">
        <f>_xlfn.XLOOKUP(B2984,PLANEAMIENTO!A:A,PLANEAMIENTO!D:D)</f>
        <v>793D</v>
      </c>
      <c r="E2984" s="173" t="s">
        <v>1394</v>
      </c>
      <c r="F2984" s="173" t="s">
        <v>423</v>
      </c>
      <c r="G2984" s="173" t="s">
        <v>417</v>
      </c>
      <c r="H2984" s="173" t="s">
        <v>777</v>
      </c>
      <c r="I2984" s="173" t="s">
        <v>1141</v>
      </c>
      <c r="J2984" s="173" t="s">
        <v>1388</v>
      </c>
      <c r="K2984" s="173" t="s">
        <v>1390</v>
      </c>
      <c r="L2984" s="174">
        <v>0</v>
      </c>
    </row>
    <row r="2985" spans="2:12" ht="28.8" x14ac:dyDescent="0.3">
      <c r="B2985" s="170">
        <v>0</v>
      </c>
      <c r="C2985" s="503" t="e">
        <f>_xlfn.XLOOKUP(B2985,PLANEAMIENTO!A:A,PLANEAMIENTO!C:C)</f>
        <v>#N/A</v>
      </c>
      <c r="D2985" s="504" t="e">
        <f>_xlfn.XLOOKUP(B2985,PLANEAMIENTO!A:A,PLANEAMIENTO!D:D)</f>
        <v>#N/A</v>
      </c>
      <c r="E2985" s="170" t="s">
        <v>485</v>
      </c>
      <c r="F2985" s="170" t="s">
        <v>486</v>
      </c>
      <c r="G2985" s="170" t="s">
        <v>1395</v>
      </c>
      <c r="H2985" s="170" t="s">
        <v>777</v>
      </c>
      <c r="I2985" s="170" t="s">
        <v>777</v>
      </c>
      <c r="J2985" s="170" t="s">
        <v>629</v>
      </c>
      <c r="K2985" s="170" t="s">
        <v>1396</v>
      </c>
      <c r="L2985" s="171">
        <v>0.33</v>
      </c>
    </row>
    <row r="2986" spans="2:12" ht="28.8" x14ac:dyDescent="0.3">
      <c r="B2986" s="173">
        <v>340425</v>
      </c>
      <c r="C2986" s="503" t="str">
        <f>_xlfn.XLOOKUP(B2986,PLANEAMIENTO!A:A,PLANEAMIENTO!C:C)</f>
        <v>CILINDRO DE BOOM</v>
      </c>
      <c r="D2986" s="504" t="str">
        <f>_xlfn.XLOOKUP(B2986,PLANEAMIENTO!A:A,PLANEAMIENTO!D:D)</f>
        <v>390FL</v>
      </c>
      <c r="E2986" s="173" t="s">
        <v>611</v>
      </c>
      <c r="F2986" s="173" t="s">
        <v>486</v>
      </c>
      <c r="G2986" s="173" t="s">
        <v>407</v>
      </c>
      <c r="H2986" s="173" t="s">
        <v>777</v>
      </c>
      <c r="I2986" s="173" t="s">
        <v>856</v>
      </c>
      <c r="J2986" s="173" t="s">
        <v>1319</v>
      </c>
      <c r="K2986" s="173" t="s">
        <v>1327</v>
      </c>
      <c r="L2986" s="174">
        <v>0.9</v>
      </c>
    </row>
    <row r="2987" spans="2:12" ht="15.6" x14ac:dyDescent="0.3">
      <c r="B2987" s="173">
        <v>340725</v>
      </c>
      <c r="C2987" s="503" t="str">
        <f>_xlfn.XLOOKUP(B2987,PLANEAMIENTO!A:A,PLANEAMIENTO!C:C)</f>
        <v>CILINDRO DE LEVANTE</v>
      </c>
      <c r="D2987" s="504" t="str">
        <f>_xlfn.XLOOKUP(B2987,PLANEAMIENTO!A:A,PLANEAMIENTO!D:D)</f>
        <v>988K</v>
      </c>
      <c r="E2987" s="173" t="s">
        <v>611</v>
      </c>
      <c r="F2987" s="173" t="s">
        <v>486</v>
      </c>
      <c r="G2987" s="173" t="s">
        <v>435</v>
      </c>
      <c r="H2987" s="173" t="s">
        <v>777</v>
      </c>
      <c r="I2987" s="173" t="s">
        <v>786</v>
      </c>
      <c r="J2987" s="173" t="s">
        <v>1327</v>
      </c>
      <c r="K2987" s="173" t="s">
        <v>1327</v>
      </c>
      <c r="L2987" s="174">
        <v>0</v>
      </c>
    </row>
    <row r="2988" spans="2:12" ht="15.6" x14ac:dyDescent="0.3">
      <c r="B2988" s="173">
        <v>340825</v>
      </c>
      <c r="C2988" s="503" t="str">
        <f>_xlfn.XLOOKUP(B2988,PLANEAMIENTO!A:A,PLANEAMIENTO!C:C)</f>
        <v>CILINDRO DE LEVANTE</v>
      </c>
      <c r="D2988" s="504" t="str">
        <f>_xlfn.XLOOKUP(B2988,PLANEAMIENTO!A:A,PLANEAMIENTO!D:D)</f>
        <v>988K</v>
      </c>
      <c r="E2988" s="173" t="s">
        <v>611</v>
      </c>
      <c r="F2988" s="173" t="s">
        <v>486</v>
      </c>
      <c r="G2988" s="173" t="s">
        <v>435</v>
      </c>
      <c r="H2988" s="173" t="s">
        <v>777</v>
      </c>
      <c r="I2988" s="173" t="s">
        <v>786</v>
      </c>
      <c r="J2988" s="173" t="s">
        <v>1327</v>
      </c>
      <c r="K2988" s="173" t="s">
        <v>1385</v>
      </c>
      <c r="L2988" s="174">
        <v>0</v>
      </c>
    </row>
    <row r="2989" spans="2:12" ht="31.2" x14ac:dyDescent="0.3">
      <c r="B2989" s="173">
        <v>336525</v>
      </c>
      <c r="C2989" s="503" t="str">
        <f>_xlfn.XLOOKUP(B2989,PLANEAMIENTO!A:A,PLANEAMIENTO!C:C)</f>
        <v>CILINDRO DE VOLTEO DE STICK</v>
      </c>
      <c r="D2989" s="504" t="str">
        <f>_xlfn.XLOOKUP(B2989,PLANEAMIENTO!A:A,PLANEAMIENTO!D:D)</f>
        <v>PC1250</v>
      </c>
      <c r="E2989" s="173" t="s">
        <v>611</v>
      </c>
      <c r="F2989" s="173" t="s">
        <v>486</v>
      </c>
      <c r="G2989" s="173" t="s">
        <v>468</v>
      </c>
      <c r="H2989" s="173" t="s">
        <v>777</v>
      </c>
      <c r="I2989" s="173" t="s">
        <v>883</v>
      </c>
      <c r="J2989" s="173" t="s">
        <v>1385</v>
      </c>
      <c r="K2989" s="173" t="s">
        <v>1385</v>
      </c>
      <c r="L2989" s="174">
        <v>0</v>
      </c>
    </row>
    <row r="2990" spans="2:12" ht="31.2" x14ac:dyDescent="0.3">
      <c r="B2990" s="173">
        <v>334425</v>
      </c>
      <c r="C2990" s="503" t="str">
        <f>_xlfn.XLOOKUP(B2990,PLANEAMIENTO!A:A,PLANEAMIENTO!C:C)</f>
        <v>CILINDRO DE LEVANTE DE RIPPER</v>
      </c>
      <c r="D2990" s="504">
        <f>_xlfn.XLOOKUP(B2990,PLANEAMIENTO!A:A,PLANEAMIENTO!D:D)</f>
        <v>24</v>
      </c>
      <c r="E2990" s="173" t="s">
        <v>1117</v>
      </c>
      <c r="F2990" s="173" t="s">
        <v>486</v>
      </c>
      <c r="G2990" s="173" t="s">
        <v>471</v>
      </c>
      <c r="H2990" s="173" t="s">
        <v>777</v>
      </c>
      <c r="I2990" s="173" t="s">
        <v>831</v>
      </c>
      <c r="J2990" s="173" t="s">
        <v>1385</v>
      </c>
      <c r="K2990" s="173" t="s">
        <v>1387</v>
      </c>
      <c r="L2990" s="174">
        <v>0</v>
      </c>
    </row>
    <row r="2991" spans="2:12" ht="15.6" x14ac:dyDescent="0.3">
      <c r="B2991" s="173">
        <v>335125</v>
      </c>
      <c r="C2991" s="503" t="str">
        <f>_xlfn.XLOOKUP(B2991,PLANEAMIENTO!A:A,PLANEAMIENTO!C:C)</f>
        <v>CILINDRO DE SIDESHIFT</v>
      </c>
      <c r="D2991" s="504">
        <f>_xlfn.XLOOKUP(B2991,PLANEAMIENTO!A:A,PLANEAMIENTO!D:D)</f>
        <v>24</v>
      </c>
      <c r="E2991" s="173" t="s">
        <v>488</v>
      </c>
      <c r="F2991" s="173" t="s">
        <v>486</v>
      </c>
      <c r="G2991" s="173" t="s">
        <v>479</v>
      </c>
      <c r="H2991" s="173" t="s">
        <v>777</v>
      </c>
      <c r="I2991" s="173" t="s">
        <v>804</v>
      </c>
      <c r="J2991" s="173" t="s">
        <v>1385</v>
      </c>
      <c r="K2991" s="173" t="s">
        <v>1387</v>
      </c>
      <c r="L2991" s="174">
        <v>0</v>
      </c>
    </row>
    <row r="2992" spans="2:12" ht="15.6" x14ac:dyDescent="0.3">
      <c r="B2992" s="173">
        <v>335125</v>
      </c>
      <c r="C2992" s="503" t="str">
        <f>_xlfn.XLOOKUP(B2992,PLANEAMIENTO!A:A,PLANEAMIENTO!C:C)</f>
        <v>CILINDRO DE SIDESHIFT</v>
      </c>
      <c r="D2992" s="504">
        <f>_xlfn.XLOOKUP(B2992,PLANEAMIENTO!A:A,PLANEAMIENTO!D:D)</f>
        <v>24</v>
      </c>
      <c r="E2992" s="173" t="s">
        <v>611</v>
      </c>
      <c r="F2992" s="173" t="s">
        <v>486</v>
      </c>
      <c r="G2992" s="173" t="s">
        <v>479</v>
      </c>
      <c r="H2992" s="173" t="s">
        <v>777</v>
      </c>
      <c r="I2992" s="173" t="s">
        <v>804</v>
      </c>
      <c r="J2992" s="173" t="s">
        <v>1387</v>
      </c>
      <c r="K2992" s="173" t="s">
        <v>1387</v>
      </c>
      <c r="L2992" s="174">
        <v>0</v>
      </c>
    </row>
    <row r="2993" spans="2:12" ht="15.6" x14ac:dyDescent="0.3">
      <c r="B2993" s="173">
        <v>340325</v>
      </c>
      <c r="C2993" s="503" t="str">
        <f>_xlfn.XLOOKUP(B2993,PLANEAMIENTO!A:A,PLANEAMIENTO!C:C)</f>
        <v>CILINDRO DE DIRECCION</v>
      </c>
      <c r="D2993" s="504" t="str">
        <f>_xlfn.XLOOKUP(B2993,PLANEAMIENTO!A:A,PLANEAMIENTO!D:D)</f>
        <v>793D</v>
      </c>
      <c r="E2993" s="173" t="s">
        <v>611</v>
      </c>
      <c r="F2993" s="173" t="s">
        <v>486</v>
      </c>
      <c r="G2993" s="173" t="s">
        <v>406</v>
      </c>
      <c r="H2993" s="173" t="s">
        <v>777</v>
      </c>
      <c r="I2993" s="173" t="s">
        <v>827</v>
      </c>
      <c r="J2993" s="173" t="s">
        <v>1387</v>
      </c>
      <c r="K2993" s="173" t="s">
        <v>1387</v>
      </c>
      <c r="L2993" s="174">
        <v>0</v>
      </c>
    </row>
    <row r="2994" spans="2:12" ht="15.6" x14ac:dyDescent="0.3">
      <c r="B2994" s="173">
        <v>340325</v>
      </c>
      <c r="C2994" s="503" t="str">
        <f>_xlfn.XLOOKUP(B2994,PLANEAMIENTO!A:A,PLANEAMIENTO!C:C)</f>
        <v>CILINDRO DE DIRECCION</v>
      </c>
      <c r="D2994" s="504" t="str">
        <f>_xlfn.XLOOKUP(B2994,PLANEAMIENTO!A:A,PLANEAMIENTO!D:D)</f>
        <v>793D</v>
      </c>
      <c r="E2994" s="173" t="s">
        <v>488</v>
      </c>
      <c r="F2994" s="173" t="s">
        <v>486</v>
      </c>
      <c r="G2994" s="173" t="s">
        <v>406</v>
      </c>
      <c r="H2994" s="173" t="s">
        <v>777</v>
      </c>
      <c r="I2994" s="173" t="s">
        <v>827</v>
      </c>
      <c r="J2994" s="173" t="s">
        <v>1387</v>
      </c>
      <c r="K2994" s="173" t="s">
        <v>1387</v>
      </c>
      <c r="L2994" s="174">
        <v>0</v>
      </c>
    </row>
    <row r="2995" spans="2:12" ht="15.6" x14ac:dyDescent="0.3">
      <c r="B2995" s="173">
        <v>338025</v>
      </c>
      <c r="C2995" s="503" t="str">
        <f>_xlfn.XLOOKUP(B2995,PLANEAMIENTO!A:A,PLANEAMIENTO!C:C)</f>
        <v>CILINDRO DE DIRECCION</v>
      </c>
      <c r="D2995" s="504" t="str">
        <f>_xlfn.XLOOKUP(B2995,PLANEAMIENTO!A:A,PLANEAMIENTO!D:D)</f>
        <v>793D</v>
      </c>
      <c r="E2995" s="173" t="s">
        <v>611</v>
      </c>
      <c r="F2995" s="173" t="s">
        <v>486</v>
      </c>
      <c r="G2995" s="173" t="s">
        <v>406</v>
      </c>
      <c r="H2995" s="173" t="s">
        <v>777</v>
      </c>
      <c r="I2995" s="173" t="s">
        <v>827</v>
      </c>
      <c r="J2995" s="173" t="s">
        <v>1388</v>
      </c>
      <c r="K2995" s="173" t="s">
        <v>1388</v>
      </c>
      <c r="L2995" s="174">
        <v>0</v>
      </c>
    </row>
    <row r="2996" spans="2:12" ht="15.6" x14ac:dyDescent="0.3">
      <c r="B2996" s="173">
        <v>338025</v>
      </c>
      <c r="C2996" s="503" t="str">
        <f>_xlfn.XLOOKUP(B2996,PLANEAMIENTO!A:A,PLANEAMIENTO!C:C)</f>
        <v>CILINDRO DE DIRECCION</v>
      </c>
      <c r="D2996" s="504" t="str">
        <f>_xlfn.XLOOKUP(B2996,PLANEAMIENTO!A:A,PLANEAMIENTO!D:D)</f>
        <v>793D</v>
      </c>
      <c r="E2996" s="173" t="s">
        <v>488</v>
      </c>
      <c r="F2996" s="173" t="s">
        <v>486</v>
      </c>
      <c r="G2996" s="173" t="s">
        <v>406</v>
      </c>
      <c r="H2996" s="173" t="s">
        <v>777</v>
      </c>
      <c r="I2996" s="173" t="s">
        <v>827</v>
      </c>
      <c r="J2996" s="173" t="s">
        <v>1388</v>
      </c>
      <c r="K2996" s="173" t="s">
        <v>1388</v>
      </c>
      <c r="L2996" s="174">
        <v>0</v>
      </c>
    </row>
    <row r="2997" spans="2:12" ht="15.6" x14ac:dyDescent="0.3">
      <c r="B2997" s="173">
        <v>338425</v>
      </c>
      <c r="C2997" s="503" t="str">
        <f>_xlfn.XLOOKUP(B2997,PLANEAMIENTO!A:A,PLANEAMIENTO!C:C)</f>
        <v>CILINDRO DE DIRECCION</v>
      </c>
      <c r="D2997" s="504" t="str">
        <f>_xlfn.XLOOKUP(B2997,PLANEAMIENTO!A:A,PLANEAMIENTO!D:D)</f>
        <v>930E-4SE</v>
      </c>
      <c r="E2997" s="173" t="s">
        <v>611</v>
      </c>
      <c r="F2997" s="173" t="s">
        <v>486</v>
      </c>
      <c r="G2997" s="173" t="s">
        <v>406</v>
      </c>
      <c r="H2997" s="173" t="s">
        <v>777</v>
      </c>
      <c r="I2997" s="173" t="s">
        <v>827</v>
      </c>
      <c r="J2997" s="173" t="s">
        <v>1388</v>
      </c>
      <c r="K2997" s="173" t="s">
        <v>1388</v>
      </c>
      <c r="L2997" s="174">
        <v>0</v>
      </c>
    </row>
    <row r="2998" spans="2:12" ht="15.6" x14ac:dyDescent="0.3">
      <c r="B2998" s="173">
        <v>338425</v>
      </c>
      <c r="C2998" s="503" t="str">
        <f>_xlfn.XLOOKUP(B2998,PLANEAMIENTO!A:A,PLANEAMIENTO!C:C)</f>
        <v>CILINDRO DE DIRECCION</v>
      </c>
      <c r="D2998" s="504" t="str">
        <f>_xlfn.XLOOKUP(B2998,PLANEAMIENTO!A:A,PLANEAMIENTO!D:D)</f>
        <v>930E-4SE</v>
      </c>
      <c r="E2998" s="173" t="s">
        <v>488</v>
      </c>
      <c r="F2998" s="173" t="s">
        <v>486</v>
      </c>
      <c r="G2998" s="173" t="s">
        <v>406</v>
      </c>
      <c r="H2998" s="173" t="s">
        <v>777</v>
      </c>
      <c r="I2998" s="173" t="s">
        <v>827</v>
      </c>
      <c r="J2998" s="173" t="s">
        <v>1389</v>
      </c>
      <c r="K2998" s="173" t="s">
        <v>1389</v>
      </c>
      <c r="L2998" s="174">
        <v>0</v>
      </c>
    </row>
    <row r="2999" spans="2:12" ht="15.6" x14ac:dyDescent="0.3">
      <c r="B2999" s="173">
        <v>336825</v>
      </c>
      <c r="C2999" s="503" t="str">
        <f>_xlfn.XLOOKUP(B2999,PLANEAMIENTO!A:A,PLANEAMIENTO!C:C)</f>
        <v>CILINDRO DE DIRECCION</v>
      </c>
      <c r="D2999" s="504">
        <f>_xlfn.XLOOKUP(B2999,PLANEAMIENTO!A:A,PLANEAMIENTO!D:D)</f>
        <v>24</v>
      </c>
      <c r="E2999" s="173" t="s">
        <v>611</v>
      </c>
      <c r="F2999" s="173" t="s">
        <v>486</v>
      </c>
      <c r="G2999" s="173" t="s">
        <v>406</v>
      </c>
      <c r="H2999" s="173" t="s">
        <v>777</v>
      </c>
      <c r="I2999" s="173" t="s">
        <v>827</v>
      </c>
      <c r="J2999" s="173" t="s">
        <v>1389</v>
      </c>
      <c r="K2999" s="173" t="s">
        <v>1389</v>
      </c>
      <c r="L2999" s="174">
        <v>0</v>
      </c>
    </row>
    <row r="3000" spans="2:12" ht="15.6" x14ac:dyDescent="0.3">
      <c r="B3000" s="173">
        <v>336825</v>
      </c>
      <c r="C3000" s="503" t="str">
        <f>_xlfn.XLOOKUP(B3000,PLANEAMIENTO!A:A,PLANEAMIENTO!C:C)</f>
        <v>CILINDRO DE DIRECCION</v>
      </c>
      <c r="D3000" s="504">
        <f>_xlfn.XLOOKUP(B3000,PLANEAMIENTO!A:A,PLANEAMIENTO!D:D)</f>
        <v>24</v>
      </c>
      <c r="E3000" s="173" t="s">
        <v>488</v>
      </c>
      <c r="F3000" s="173" t="s">
        <v>486</v>
      </c>
      <c r="G3000" s="173" t="s">
        <v>406</v>
      </c>
      <c r="H3000" s="173" t="s">
        <v>777</v>
      </c>
      <c r="I3000" s="173" t="s">
        <v>827</v>
      </c>
      <c r="J3000" s="173" t="s">
        <v>1389</v>
      </c>
      <c r="K3000" s="173" t="s">
        <v>1389</v>
      </c>
      <c r="L3000" s="174">
        <v>0</v>
      </c>
    </row>
    <row r="3001" spans="2:12" ht="15.6" x14ac:dyDescent="0.3">
      <c r="B3001" s="173">
        <v>342625</v>
      </c>
      <c r="C3001" s="503" t="str">
        <f>_xlfn.XLOOKUP(B3001,PLANEAMIENTO!A:A,PLANEAMIENTO!C:C)</f>
        <v>CILINDRO DE DIRECCION</v>
      </c>
      <c r="D3001" s="504" t="str">
        <f>_xlfn.XLOOKUP(B3001,PLANEAMIENTO!A:A,PLANEAMIENTO!D:D)</f>
        <v>930E-4SE</v>
      </c>
      <c r="E3001" s="173" t="s">
        <v>611</v>
      </c>
      <c r="F3001" s="173" t="s">
        <v>486</v>
      </c>
      <c r="G3001" s="173" t="s">
        <v>406</v>
      </c>
      <c r="H3001" s="173" t="s">
        <v>777</v>
      </c>
      <c r="I3001" s="173" t="s">
        <v>827</v>
      </c>
      <c r="J3001" s="173" t="s">
        <v>1390</v>
      </c>
      <c r="K3001" s="173" t="s">
        <v>1390</v>
      </c>
      <c r="L3001" s="174">
        <v>0</v>
      </c>
    </row>
    <row r="3002" spans="2:12" ht="15.6" x14ac:dyDescent="0.3">
      <c r="B3002" s="173">
        <v>342625</v>
      </c>
      <c r="C3002" s="503" t="str">
        <f>_xlfn.XLOOKUP(B3002,PLANEAMIENTO!A:A,PLANEAMIENTO!C:C)</f>
        <v>CILINDRO DE DIRECCION</v>
      </c>
      <c r="D3002" s="504" t="str">
        <f>_xlfn.XLOOKUP(B3002,PLANEAMIENTO!A:A,PLANEAMIENTO!D:D)</f>
        <v>930E-4SE</v>
      </c>
      <c r="E3002" s="173" t="s">
        <v>488</v>
      </c>
      <c r="F3002" s="173" t="s">
        <v>486</v>
      </c>
      <c r="G3002" s="173" t="s">
        <v>406</v>
      </c>
      <c r="H3002" s="173" t="s">
        <v>777</v>
      </c>
      <c r="I3002" s="173" t="s">
        <v>827</v>
      </c>
      <c r="J3002" s="173" t="s">
        <v>1390</v>
      </c>
      <c r="K3002" s="173" t="s">
        <v>1390</v>
      </c>
      <c r="L3002" s="174">
        <v>0</v>
      </c>
    </row>
    <row r="3003" spans="2:12" ht="31.2" x14ac:dyDescent="0.3">
      <c r="B3003" s="173">
        <v>338925</v>
      </c>
      <c r="C3003" s="503" t="str">
        <f>_xlfn.XLOOKUP(B3003,PLANEAMIENTO!A:A,PLANEAMIENTO!C:C)</f>
        <v>CILINDRO DE INCLINACION DE RIPPER</v>
      </c>
      <c r="D3003" s="504" t="str">
        <f>_xlfn.XLOOKUP(B3003,PLANEAMIENTO!A:A,PLANEAMIENTO!D:D)</f>
        <v>D11T</v>
      </c>
      <c r="E3003" s="173" t="s">
        <v>611</v>
      </c>
      <c r="F3003" s="173" t="s">
        <v>486</v>
      </c>
      <c r="G3003" s="173" t="s">
        <v>403</v>
      </c>
      <c r="H3003" s="173" t="s">
        <v>777</v>
      </c>
      <c r="I3003" s="173" t="s">
        <v>820</v>
      </c>
      <c r="J3003" s="173" t="s">
        <v>1390</v>
      </c>
      <c r="K3003" s="173" t="s">
        <v>1391</v>
      </c>
      <c r="L3003" s="174">
        <v>0</v>
      </c>
    </row>
    <row r="3004" spans="2:12" ht="31.2" x14ac:dyDescent="0.3">
      <c r="B3004" s="173">
        <v>338925</v>
      </c>
      <c r="C3004" s="503" t="str">
        <f>_xlfn.XLOOKUP(B3004,PLANEAMIENTO!A:A,PLANEAMIENTO!C:C)</f>
        <v>CILINDRO DE INCLINACION DE RIPPER</v>
      </c>
      <c r="D3004" s="504" t="str">
        <f>_xlfn.XLOOKUP(B3004,PLANEAMIENTO!A:A,PLANEAMIENTO!D:D)</f>
        <v>D11T</v>
      </c>
      <c r="E3004" s="173" t="s">
        <v>488</v>
      </c>
      <c r="F3004" s="173" t="s">
        <v>486</v>
      </c>
      <c r="G3004" s="173" t="s">
        <v>403</v>
      </c>
      <c r="H3004" s="173" t="s">
        <v>777</v>
      </c>
      <c r="I3004" s="173" t="s">
        <v>820</v>
      </c>
      <c r="J3004" s="173" t="s">
        <v>1391</v>
      </c>
      <c r="K3004" s="173" t="s">
        <v>1391</v>
      </c>
      <c r="L3004" s="174">
        <v>0</v>
      </c>
    </row>
    <row r="3005" spans="2:12" ht="31.2" x14ac:dyDescent="0.3">
      <c r="B3005" s="173">
        <v>335425</v>
      </c>
      <c r="C3005" s="503" t="str">
        <f>_xlfn.XLOOKUP(B3005,PLANEAMIENTO!A:A,PLANEAMIENTO!C:C)</f>
        <v>CILINDRO DE INCLINACION DE BULLDOZER</v>
      </c>
      <c r="D3005" s="504" t="str">
        <f>_xlfn.XLOOKUP(B3005,PLANEAMIENTO!A:A,PLANEAMIENTO!D:D)</f>
        <v>D11T</v>
      </c>
      <c r="E3005" s="173" t="s">
        <v>611</v>
      </c>
      <c r="F3005" s="173" t="s">
        <v>486</v>
      </c>
      <c r="G3005" s="173" t="s">
        <v>522</v>
      </c>
      <c r="H3005" s="173" t="s">
        <v>777</v>
      </c>
      <c r="I3005" s="173" t="s">
        <v>818</v>
      </c>
      <c r="J3005" s="173" t="s">
        <v>1391</v>
      </c>
      <c r="K3005" s="173" t="s">
        <v>1391</v>
      </c>
      <c r="L3005" s="174">
        <v>0</v>
      </c>
    </row>
    <row r="3006" spans="2:12" ht="31.2" x14ac:dyDescent="0.3">
      <c r="B3006" s="173">
        <v>336325</v>
      </c>
      <c r="C3006" s="503" t="str">
        <f>_xlfn.XLOOKUP(B3006,PLANEAMIENTO!A:A,PLANEAMIENTO!C:C)</f>
        <v>CILINDRO DE INCLINACION DE BULLDOZER</v>
      </c>
      <c r="D3006" s="504" t="str">
        <f>_xlfn.XLOOKUP(B3006,PLANEAMIENTO!A:A,PLANEAMIENTO!D:D)</f>
        <v>D11T</v>
      </c>
      <c r="E3006" s="173" t="s">
        <v>611</v>
      </c>
      <c r="F3006" s="173" t="s">
        <v>486</v>
      </c>
      <c r="G3006" s="173" t="s">
        <v>522</v>
      </c>
      <c r="H3006" s="173" t="s">
        <v>777</v>
      </c>
      <c r="I3006" s="173" t="s">
        <v>818</v>
      </c>
      <c r="J3006" s="173" t="s">
        <v>1391</v>
      </c>
      <c r="K3006" s="173" t="s">
        <v>1384</v>
      </c>
      <c r="L3006" s="174">
        <v>0</v>
      </c>
    </row>
    <row r="3007" spans="2:12" ht="31.2" x14ac:dyDescent="0.3">
      <c r="B3007" s="173">
        <v>338625</v>
      </c>
      <c r="C3007" s="503" t="str">
        <f>_xlfn.XLOOKUP(B3007,PLANEAMIENTO!A:A,PLANEAMIENTO!C:C)</f>
        <v>CILINDRO DE INCLINACION DE BULLDOZER</v>
      </c>
      <c r="D3007" s="504" t="str">
        <f>_xlfn.XLOOKUP(B3007,PLANEAMIENTO!A:A,PLANEAMIENTO!D:D)</f>
        <v>D11T</v>
      </c>
      <c r="E3007" s="173" t="s">
        <v>611</v>
      </c>
      <c r="F3007" s="173" t="s">
        <v>486</v>
      </c>
      <c r="G3007" s="173" t="s">
        <v>522</v>
      </c>
      <c r="H3007" s="173" t="s">
        <v>777</v>
      </c>
      <c r="I3007" s="173" t="s">
        <v>818</v>
      </c>
      <c r="J3007" s="173" t="s">
        <v>1384</v>
      </c>
      <c r="K3007" s="173" t="s">
        <v>1384</v>
      </c>
      <c r="L3007" s="174">
        <v>0</v>
      </c>
    </row>
    <row r="3008" spans="2:12" ht="31.2" x14ac:dyDescent="0.3">
      <c r="B3008" s="173">
        <v>342825</v>
      </c>
      <c r="C3008" s="503" t="str">
        <f>_xlfn.XLOOKUP(B3008,PLANEAMIENTO!A:A,PLANEAMIENTO!C:C)</f>
        <v>CILINDRO DE INCLINACION DE BULLDOZER</v>
      </c>
      <c r="D3008" s="504" t="str">
        <f>_xlfn.XLOOKUP(B3008,PLANEAMIENTO!A:A,PLANEAMIENTO!D:D)</f>
        <v>D11T</v>
      </c>
      <c r="E3008" s="173" t="s">
        <v>611</v>
      </c>
      <c r="F3008" s="173" t="s">
        <v>486</v>
      </c>
      <c r="G3008" s="173" t="s">
        <v>522</v>
      </c>
      <c r="H3008" s="173" t="s">
        <v>777</v>
      </c>
      <c r="I3008" s="173" t="s">
        <v>818</v>
      </c>
      <c r="J3008" s="173" t="s">
        <v>1384</v>
      </c>
      <c r="K3008" s="173" t="s">
        <v>1397</v>
      </c>
      <c r="L3008" s="174">
        <v>0</v>
      </c>
    </row>
    <row r="3009" spans="2:12" ht="31.2" x14ac:dyDescent="0.3">
      <c r="B3009" s="173">
        <v>335425</v>
      </c>
      <c r="C3009" s="503" t="str">
        <f>_xlfn.XLOOKUP(B3009,PLANEAMIENTO!A:A,PLANEAMIENTO!C:C)</f>
        <v>CILINDRO DE INCLINACION DE BULLDOZER</v>
      </c>
      <c r="D3009" s="504" t="str">
        <f>_xlfn.XLOOKUP(B3009,PLANEAMIENTO!A:A,PLANEAMIENTO!D:D)</f>
        <v>D11T</v>
      </c>
      <c r="E3009" s="173" t="s">
        <v>488</v>
      </c>
      <c r="F3009" s="173" t="s">
        <v>486</v>
      </c>
      <c r="G3009" s="173" t="s">
        <v>522</v>
      </c>
      <c r="H3009" s="173" t="s">
        <v>777</v>
      </c>
      <c r="I3009" s="173" t="s">
        <v>818</v>
      </c>
      <c r="J3009" s="173" t="s">
        <v>1397</v>
      </c>
      <c r="K3009" s="173" t="s">
        <v>1397</v>
      </c>
      <c r="L3009" s="174">
        <v>0</v>
      </c>
    </row>
    <row r="3010" spans="2:12" ht="31.2" x14ac:dyDescent="0.3">
      <c r="B3010" s="173">
        <v>336325</v>
      </c>
      <c r="C3010" s="503" t="str">
        <f>_xlfn.XLOOKUP(B3010,PLANEAMIENTO!A:A,PLANEAMIENTO!C:C)</f>
        <v>CILINDRO DE INCLINACION DE BULLDOZER</v>
      </c>
      <c r="D3010" s="504" t="str">
        <f>_xlfn.XLOOKUP(B3010,PLANEAMIENTO!A:A,PLANEAMIENTO!D:D)</f>
        <v>D11T</v>
      </c>
      <c r="E3010" s="173" t="s">
        <v>488</v>
      </c>
      <c r="F3010" s="173" t="s">
        <v>486</v>
      </c>
      <c r="G3010" s="173" t="s">
        <v>522</v>
      </c>
      <c r="H3010" s="173" t="s">
        <v>777</v>
      </c>
      <c r="I3010" s="173" t="s">
        <v>818</v>
      </c>
      <c r="J3010" s="173" t="s">
        <v>1397</v>
      </c>
      <c r="K3010" s="173" t="s">
        <v>1397</v>
      </c>
      <c r="L3010" s="174">
        <v>0</v>
      </c>
    </row>
    <row r="3011" spans="2:12" ht="31.2" x14ac:dyDescent="0.3">
      <c r="B3011" s="173">
        <v>338625</v>
      </c>
      <c r="C3011" s="503" t="str">
        <f>_xlfn.XLOOKUP(B3011,PLANEAMIENTO!A:A,PLANEAMIENTO!C:C)</f>
        <v>CILINDRO DE INCLINACION DE BULLDOZER</v>
      </c>
      <c r="D3011" s="504" t="str">
        <f>_xlfn.XLOOKUP(B3011,PLANEAMIENTO!A:A,PLANEAMIENTO!D:D)</f>
        <v>D11T</v>
      </c>
      <c r="E3011" s="173" t="s">
        <v>488</v>
      </c>
      <c r="F3011" s="173" t="s">
        <v>486</v>
      </c>
      <c r="G3011" s="173" t="s">
        <v>522</v>
      </c>
      <c r="H3011" s="173" t="s">
        <v>777</v>
      </c>
      <c r="I3011" s="173" t="s">
        <v>818</v>
      </c>
      <c r="J3011" s="173" t="s">
        <v>1397</v>
      </c>
      <c r="K3011" s="173" t="s">
        <v>1396</v>
      </c>
      <c r="L3011" s="174">
        <v>0</v>
      </c>
    </row>
    <row r="3012" spans="2:12" ht="31.2" x14ac:dyDescent="0.3">
      <c r="B3012" s="173">
        <v>342825</v>
      </c>
      <c r="C3012" s="503" t="str">
        <f>_xlfn.XLOOKUP(B3012,PLANEAMIENTO!A:A,PLANEAMIENTO!C:C)</f>
        <v>CILINDRO DE INCLINACION DE BULLDOZER</v>
      </c>
      <c r="D3012" s="504" t="str">
        <f>_xlfn.XLOOKUP(B3012,PLANEAMIENTO!A:A,PLANEAMIENTO!D:D)</f>
        <v>D11T</v>
      </c>
      <c r="E3012" s="173" t="s">
        <v>488</v>
      </c>
      <c r="F3012" s="173" t="s">
        <v>486</v>
      </c>
      <c r="G3012" s="173" t="s">
        <v>522</v>
      </c>
      <c r="H3012" s="173" t="s">
        <v>777</v>
      </c>
      <c r="I3012" s="173" t="s">
        <v>818</v>
      </c>
      <c r="J3012" s="173" t="s">
        <v>1396</v>
      </c>
      <c r="K3012" s="173" t="s">
        <v>1396</v>
      </c>
      <c r="L3012" s="174">
        <v>0</v>
      </c>
    </row>
    <row r="3013" spans="2:12" ht="15.6" x14ac:dyDescent="0.3">
      <c r="B3013" s="173">
        <v>332025</v>
      </c>
      <c r="C3013" s="503" t="str">
        <f>_xlfn.XLOOKUP(B3013,PLANEAMIENTO!A:A,PLANEAMIENTO!C:C)</f>
        <v>CILINDRO DE BLADELIFT</v>
      </c>
      <c r="D3013" s="504" t="str">
        <f>_xlfn.XLOOKUP(B3013,PLANEAMIENTO!A:A,PLANEAMIENTO!D:D)</f>
        <v>24M</v>
      </c>
      <c r="E3013" s="173" t="s">
        <v>1117</v>
      </c>
      <c r="F3013" s="173" t="s">
        <v>486</v>
      </c>
      <c r="G3013" s="173" t="s">
        <v>471</v>
      </c>
      <c r="H3013" s="173" t="s">
        <v>777</v>
      </c>
      <c r="I3013" s="173" t="s">
        <v>831</v>
      </c>
      <c r="J3013" s="173" t="s">
        <v>1333</v>
      </c>
      <c r="K3013" s="173" t="s">
        <v>1331</v>
      </c>
      <c r="L3013" s="174">
        <v>0</v>
      </c>
    </row>
    <row r="3014" spans="2:12" ht="28.8" x14ac:dyDescent="0.3">
      <c r="B3014" s="170">
        <v>0</v>
      </c>
      <c r="C3014" s="503" t="e">
        <f>_xlfn.XLOOKUP(B3014,PLANEAMIENTO!A:A,PLANEAMIENTO!C:C)</f>
        <v>#N/A</v>
      </c>
      <c r="D3014" s="504" t="e">
        <f>_xlfn.XLOOKUP(B3014,PLANEAMIENTO!A:A,PLANEAMIENTO!D:D)</f>
        <v>#N/A</v>
      </c>
      <c r="E3014" s="170" t="s">
        <v>860</v>
      </c>
      <c r="F3014" s="170" t="s">
        <v>413</v>
      </c>
      <c r="G3014" s="170" t="s">
        <v>1398</v>
      </c>
      <c r="H3014" s="170" t="s">
        <v>777</v>
      </c>
      <c r="I3014" s="170" t="s">
        <v>801</v>
      </c>
      <c r="J3014" s="170" t="s">
        <v>1307</v>
      </c>
      <c r="K3014" s="170" t="s">
        <v>1384</v>
      </c>
      <c r="L3014" s="171">
        <v>0.48</v>
      </c>
    </row>
    <row r="3015" spans="2:12" ht="28.8" x14ac:dyDescent="0.3">
      <c r="B3015" s="173">
        <v>335825</v>
      </c>
      <c r="C3015" s="503" t="str">
        <f>_xlfn.XLOOKUP(B3015,PLANEAMIENTO!A:A,PLANEAMIENTO!C:C)</f>
        <v>CILINDRO DE DIRECCION</v>
      </c>
      <c r="D3015" s="504" t="str">
        <f>_xlfn.XLOOKUP(B3015,PLANEAMIENTO!A:A,PLANEAMIENTO!D:D)</f>
        <v>980E</v>
      </c>
      <c r="E3015" s="173" t="s">
        <v>488</v>
      </c>
      <c r="F3015" s="173" t="s">
        <v>413</v>
      </c>
      <c r="G3015" s="173" t="s">
        <v>407</v>
      </c>
      <c r="H3015" s="173" t="s">
        <v>777</v>
      </c>
      <c r="I3015" s="173" t="s">
        <v>856</v>
      </c>
      <c r="J3015" s="173" t="s">
        <v>1319</v>
      </c>
      <c r="K3015" s="173" t="s">
        <v>1327</v>
      </c>
      <c r="L3015" s="174">
        <v>0.9</v>
      </c>
    </row>
    <row r="3016" spans="2:12" ht="28.8" x14ac:dyDescent="0.3">
      <c r="B3016" s="173">
        <v>337925</v>
      </c>
      <c r="C3016" s="503" t="str">
        <f>_xlfn.XLOOKUP(B3016,PLANEAMIENTO!A:A,PLANEAMIENTO!C:C)</f>
        <v>CILINDRO DE DIRECCION</v>
      </c>
      <c r="D3016" s="504" t="str">
        <f>_xlfn.XLOOKUP(B3016,PLANEAMIENTO!A:A,PLANEAMIENTO!D:D)</f>
        <v>797F</v>
      </c>
      <c r="E3016" s="173" t="s">
        <v>488</v>
      </c>
      <c r="F3016" s="173" t="s">
        <v>413</v>
      </c>
      <c r="G3016" s="173" t="s">
        <v>403</v>
      </c>
      <c r="H3016" s="173" t="s">
        <v>777</v>
      </c>
      <c r="I3016" s="173" t="s">
        <v>820</v>
      </c>
      <c r="J3016" s="173" t="s">
        <v>1327</v>
      </c>
      <c r="K3016" s="173" t="s">
        <v>1327</v>
      </c>
      <c r="L3016" s="174">
        <v>0</v>
      </c>
    </row>
    <row r="3017" spans="2:12" ht="31.2" x14ac:dyDescent="0.3">
      <c r="B3017" s="173">
        <v>336325</v>
      </c>
      <c r="C3017" s="503" t="str">
        <f>_xlfn.XLOOKUP(B3017,PLANEAMIENTO!A:A,PLANEAMIENTO!C:C)</f>
        <v>CILINDRO DE INCLINACION DE BULLDOZER</v>
      </c>
      <c r="D3017" s="504" t="str">
        <f>_xlfn.XLOOKUP(B3017,PLANEAMIENTO!A:A,PLANEAMIENTO!D:D)</f>
        <v>D11T</v>
      </c>
      <c r="E3017" s="173" t="s">
        <v>1369</v>
      </c>
      <c r="F3017" s="173" t="s">
        <v>413</v>
      </c>
      <c r="G3017" s="173" t="s">
        <v>493</v>
      </c>
      <c r="H3017" s="173" t="s">
        <v>777</v>
      </c>
      <c r="I3017" s="173" t="s">
        <v>812</v>
      </c>
      <c r="J3017" s="173" t="s">
        <v>1327</v>
      </c>
      <c r="K3017" s="173" t="s">
        <v>1327</v>
      </c>
      <c r="L3017" s="174">
        <v>0</v>
      </c>
    </row>
    <row r="3018" spans="2:12" ht="28.8" x14ac:dyDescent="0.3">
      <c r="B3018" s="173">
        <v>339025</v>
      </c>
      <c r="C3018" s="503" t="str">
        <f>_xlfn.XLOOKUP(B3018,PLANEAMIENTO!A:A,PLANEAMIENTO!C:C)</f>
        <v>CILINDRO DE BOOM</v>
      </c>
      <c r="D3018" s="504" t="str">
        <f>_xlfn.XLOOKUP(B3018,PLANEAMIENTO!A:A,PLANEAMIENTO!D:D)</f>
        <v>988K</v>
      </c>
      <c r="E3018" s="173" t="s">
        <v>1369</v>
      </c>
      <c r="F3018" s="173" t="s">
        <v>413</v>
      </c>
      <c r="G3018" s="173" t="s">
        <v>493</v>
      </c>
      <c r="H3018" s="173" t="s">
        <v>777</v>
      </c>
      <c r="I3018" s="173" t="s">
        <v>812</v>
      </c>
      <c r="J3018" s="173" t="s">
        <v>1327</v>
      </c>
      <c r="K3018" s="173" t="s">
        <v>1327</v>
      </c>
      <c r="L3018" s="174">
        <v>0</v>
      </c>
    </row>
    <row r="3019" spans="2:12" ht="31.2" x14ac:dyDescent="0.3">
      <c r="B3019" s="173">
        <v>336225</v>
      </c>
      <c r="C3019" s="503" t="str">
        <f>_xlfn.XLOOKUP(B3019,PLANEAMIENTO!A:A,PLANEAMIENTO!C:C)</f>
        <v>CILINDRO DE SUSPENSION POSTERIOR</v>
      </c>
      <c r="D3019" s="504" t="str">
        <f>_xlfn.XLOOKUP(B3019,PLANEAMIENTO!A:A,PLANEAMIENTO!D:D)</f>
        <v>HD1500</v>
      </c>
      <c r="E3019" s="173" t="s">
        <v>612</v>
      </c>
      <c r="F3019" s="173" t="s">
        <v>413</v>
      </c>
      <c r="G3019" s="173" t="s">
        <v>435</v>
      </c>
      <c r="H3019" s="173" t="s">
        <v>777</v>
      </c>
      <c r="I3019" s="173" t="s">
        <v>786</v>
      </c>
      <c r="J3019" s="173" t="s">
        <v>1327</v>
      </c>
      <c r="K3019" s="173" t="s">
        <v>1385</v>
      </c>
      <c r="L3019" s="174">
        <v>0</v>
      </c>
    </row>
    <row r="3020" spans="2:12" ht="31.2" x14ac:dyDescent="0.3">
      <c r="B3020" s="173">
        <v>336225</v>
      </c>
      <c r="C3020" s="503" t="str">
        <f>_xlfn.XLOOKUP(B3020,PLANEAMIENTO!A:A,PLANEAMIENTO!C:C)</f>
        <v>CILINDRO DE SUSPENSION POSTERIOR</v>
      </c>
      <c r="D3020" s="504" t="str">
        <f>_xlfn.XLOOKUP(B3020,PLANEAMIENTO!A:A,PLANEAMIENTO!D:D)</f>
        <v>HD1500</v>
      </c>
      <c r="E3020" s="173" t="s">
        <v>488</v>
      </c>
      <c r="F3020" s="173" t="s">
        <v>413</v>
      </c>
      <c r="G3020" s="173" t="s">
        <v>435</v>
      </c>
      <c r="H3020" s="173" t="s">
        <v>777</v>
      </c>
      <c r="I3020" s="173" t="s">
        <v>786</v>
      </c>
      <c r="J3020" s="173" t="s">
        <v>1385</v>
      </c>
      <c r="K3020" s="173" t="s">
        <v>1387</v>
      </c>
      <c r="L3020" s="174">
        <v>0</v>
      </c>
    </row>
    <row r="3021" spans="2:12" ht="31.2" x14ac:dyDescent="0.3">
      <c r="B3021" s="173">
        <v>319525</v>
      </c>
      <c r="C3021" s="503" t="str">
        <f>_xlfn.XLOOKUP(B3021,PLANEAMIENTO!A:A,PLANEAMIENTO!C:C)</f>
        <v>CILINDRO DE SUSPENSION POSTERIOR</v>
      </c>
      <c r="D3021" s="504" t="str">
        <f>_xlfn.XLOOKUP(B3021,PLANEAMIENTO!A:A,PLANEAMIENTO!D:D)</f>
        <v>797F</v>
      </c>
      <c r="E3021" s="173" t="s">
        <v>612</v>
      </c>
      <c r="F3021" s="173" t="s">
        <v>413</v>
      </c>
      <c r="G3021" s="173" t="s">
        <v>471</v>
      </c>
      <c r="H3021" s="173" t="s">
        <v>777</v>
      </c>
      <c r="I3021" s="173" t="s">
        <v>831</v>
      </c>
      <c r="J3021" s="173" t="s">
        <v>1387</v>
      </c>
      <c r="K3021" s="173" t="s">
        <v>1387</v>
      </c>
      <c r="L3021" s="174">
        <v>0</v>
      </c>
    </row>
    <row r="3022" spans="2:12" ht="31.2" x14ac:dyDescent="0.3">
      <c r="B3022" s="173">
        <v>319525</v>
      </c>
      <c r="C3022" s="503" t="str">
        <f>_xlfn.XLOOKUP(B3022,PLANEAMIENTO!A:A,PLANEAMIENTO!C:C)</f>
        <v>CILINDRO DE SUSPENSION POSTERIOR</v>
      </c>
      <c r="D3022" s="504" t="str">
        <f>_xlfn.XLOOKUP(B3022,PLANEAMIENTO!A:A,PLANEAMIENTO!D:D)</f>
        <v>797F</v>
      </c>
      <c r="E3022" s="173" t="s">
        <v>488</v>
      </c>
      <c r="F3022" s="173" t="s">
        <v>413</v>
      </c>
      <c r="G3022" s="173" t="s">
        <v>471</v>
      </c>
      <c r="H3022" s="173" t="s">
        <v>777</v>
      </c>
      <c r="I3022" s="173" t="s">
        <v>831</v>
      </c>
      <c r="J3022" s="173" t="s">
        <v>1387</v>
      </c>
      <c r="K3022" s="173" t="s">
        <v>1388</v>
      </c>
      <c r="L3022" s="174">
        <v>0</v>
      </c>
    </row>
    <row r="3023" spans="2:12" ht="28.8" x14ac:dyDescent="0.3">
      <c r="B3023" s="173">
        <v>335925</v>
      </c>
      <c r="C3023" s="503" t="str">
        <f>_xlfn.XLOOKUP(B3023,PLANEAMIENTO!A:A,PLANEAMIENTO!C:C)</f>
        <v>CILINDRO DE TOWHAUL</v>
      </c>
      <c r="D3023" s="504" t="str">
        <f>_xlfn.XLOOKUP(B3023,PLANEAMIENTO!A:A,PLANEAMIENTO!D:D)</f>
        <v>930E-4SE</v>
      </c>
      <c r="E3023" s="173" t="s">
        <v>488</v>
      </c>
      <c r="F3023" s="173" t="s">
        <v>413</v>
      </c>
      <c r="G3023" s="173" t="s">
        <v>410</v>
      </c>
      <c r="H3023" s="173" t="s">
        <v>777</v>
      </c>
      <c r="I3023" s="173" t="s">
        <v>849</v>
      </c>
      <c r="J3023" s="173" t="s">
        <v>1388</v>
      </c>
      <c r="K3023" s="173" t="s">
        <v>1389</v>
      </c>
      <c r="L3023" s="174">
        <v>0</v>
      </c>
    </row>
    <row r="3024" spans="2:12" ht="28.8" x14ac:dyDescent="0.3">
      <c r="B3024" s="173">
        <v>335925</v>
      </c>
      <c r="C3024" s="503" t="str">
        <f>_xlfn.XLOOKUP(B3024,PLANEAMIENTO!A:A,PLANEAMIENTO!C:C)</f>
        <v>CILINDRO DE TOWHAUL</v>
      </c>
      <c r="D3024" s="504" t="str">
        <f>_xlfn.XLOOKUP(B3024,PLANEAMIENTO!A:A,PLANEAMIENTO!D:D)</f>
        <v>930E-4SE</v>
      </c>
      <c r="E3024" s="173" t="s">
        <v>612</v>
      </c>
      <c r="F3024" s="173" t="s">
        <v>413</v>
      </c>
      <c r="G3024" s="173" t="s">
        <v>410</v>
      </c>
      <c r="H3024" s="173" t="s">
        <v>777</v>
      </c>
      <c r="I3024" s="173" t="s">
        <v>849</v>
      </c>
      <c r="J3024" s="173" t="s">
        <v>1389</v>
      </c>
      <c r="K3024" s="173" t="s">
        <v>1389</v>
      </c>
      <c r="L3024" s="174">
        <v>0</v>
      </c>
    </row>
    <row r="3025" spans="2:12" ht="31.2" x14ac:dyDescent="0.3">
      <c r="B3025" s="173">
        <v>333825</v>
      </c>
      <c r="C3025" s="503" t="str">
        <f>_xlfn.XLOOKUP(B3025,PLANEAMIENTO!A:A,PLANEAMIENTO!C:C)</f>
        <v>CILINDRO DE INCLINACION DE BULLDOZER</v>
      </c>
      <c r="D3025" s="504" t="str">
        <f>_xlfn.XLOOKUP(B3025,PLANEAMIENTO!A:A,PLANEAMIENTO!D:D)</f>
        <v>844H</v>
      </c>
      <c r="E3025" s="173" t="s">
        <v>1309</v>
      </c>
      <c r="F3025" s="173" t="s">
        <v>413</v>
      </c>
      <c r="G3025" s="173" t="s">
        <v>407</v>
      </c>
      <c r="H3025" s="173" t="s">
        <v>777</v>
      </c>
      <c r="I3025" s="173" t="s">
        <v>856</v>
      </c>
      <c r="J3025" s="173" t="s">
        <v>1389</v>
      </c>
      <c r="K3025" s="173" t="s">
        <v>1390</v>
      </c>
      <c r="L3025" s="174">
        <v>0</v>
      </c>
    </row>
    <row r="3026" spans="2:12" ht="31.2" x14ac:dyDescent="0.3">
      <c r="B3026" s="173">
        <v>334625</v>
      </c>
      <c r="C3026" s="503" t="str">
        <f>_xlfn.XLOOKUP(B3026,PLANEAMIENTO!A:A,PLANEAMIENTO!C:C)</f>
        <v>CILINDRO DE INCLINACION DE BULLDOZER</v>
      </c>
      <c r="D3026" s="504" t="str">
        <f>_xlfn.XLOOKUP(B3026,PLANEAMIENTO!A:A,PLANEAMIENTO!D:D)</f>
        <v>844H</v>
      </c>
      <c r="E3026" s="173" t="s">
        <v>1309</v>
      </c>
      <c r="F3026" s="173" t="s">
        <v>413</v>
      </c>
      <c r="G3026" s="173" t="s">
        <v>407</v>
      </c>
      <c r="H3026" s="173" t="s">
        <v>777</v>
      </c>
      <c r="I3026" s="173" t="s">
        <v>856</v>
      </c>
      <c r="J3026" s="173" t="s">
        <v>1390</v>
      </c>
      <c r="K3026" s="173" t="s">
        <v>1390</v>
      </c>
      <c r="L3026" s="174">
        <v>0</v>
      </c>
    </row>
    <row r="3027" spans="2:12" ht="31.2" x14ac:dyDescent="0.3">
      <c r="B3027" s="173">
        <v>336925</v>
      </c>
      <c r="C3027" s="503" t="str">
        <f>_xlfn.XLOOKUP(B3027,PLANEAMIENTO!A:A,PLANEAMIENTO!C:C)</f>
        <v>CILINDRO DE INCLINACION DE BULLDOZER</v>
      </c>
      <c r="D3027" s="504" t="str">
        <f>_xlfn.XLOOKUP(B3027,PLANEAMIENTO!A:A,PLANEAMIENTO!D:D)</f>
        <v>844K</v>
      </c>
      <c r="E3027" s="173" t="s">
        <v>1309</v>
      </c>
      <c r="F3027" s="173" t="s">
        <v>413</v>
      </c>
      <c r="G3027" s="173" t="s">
        <v>407</v>
      </c>
      <c r="H3027" s="173" t="s">
        <v>777</v>
      </c>
      <c r="I3027" s="173" t="s">
        <v>856</v>
      </c>
      <c r="J3027" s="173" t="s">
        <v>1390</v>
      </c>
      <c r="K3027" s="173" t="s">
        <v>1391</v>
      </c>
      <c r="L3027" s="174">
        <v>0</v>
      </c>
    </row>
    <row r="3028" spans="2:12" ht="31.2" x14ac:dyDescent="0.3">
      <c r="B3028" s="173">
        <v>336925</v>
      </c>
      <c r="C3028" s="503" t="str">
        <f>_xlfn.XLOOKUP(B3028,PLANEAMIENTO!A:A,PLANEAMIENTO!C:C)</f>
        <v>CILINDRO DE INCLINACION DE BULLDOZER</v>
      </c>
      <c r="D3028" s="504" t="str">
        <f>_xlfn.XLOOKUP(B3028,PLANEAMIENTO!A:A,PLANEAMIENTO!D:D)</f>
        <v>844K</v>
      </c>
      <c r="E3028" s="173" t="s">
        <v>611</v>
      </c>
      <c r="F3028" s="173" t="s">
        <v>413</v>
      </c>
      <c r="G3028" s="173" t="s">
        <v>406</v>
      </c>
      <c r="H3028" s="173" t="s">
        <v>777</v>
      </c>
      <c r="I3028" s="173" t="s">
        <v>827</v>
      </c>
      <c r="J3028" s="173" t="s">
        <v>1391</v>
      </c>
      <c r="K3028" s="173" t="s">
        <v>1391</v>
      </c>
      <c r="L3028" s="174">
        <v>0</v>
      </c>
    </row>
    <row r="3029" spans="2:12" ht="31.2" x14ac:dyDescent="0.3">
      <c r="B3029" s="173">
        <v>333825</v>
      </c>
      <c r="C3029" s="503" t="str">
        <f>_xlfn.XLOOKUP(B3029,PLANEAMIENTO!A:A,PLANEAMIENTO!C:C)</f>
        <v>CILINDRO DE INCLINACION DE BULLDOZER</v>
      </c>
      <c r="D3029" s="504" t="str">
        <f>_xlfn.XLOOKUP(B3029,PLANEAMIENTO!A:A,PLANEAMIENTO!D:D)</f>
        <v>844H</v>
      </c>
      <c r="E3029" s="173" t="s">
        <v>611</v>
      </c>
      <c r="F3029" s="173" t="s">
        <v>413</v>
      </c>
      <c r="G3029" s="173" t="s">
        <v>406</v>
      </c>
      <c r="H3029" s="173" t="s">
        <v>777</v>
      </c>
      <c r="I3029" s="173" t="s">
        <v>827</v>
      </c>
      <c r="J3029" s="173" t="s">
        <v>1391</v>
      </c>
      <c r="K3029" s="173" t="s">
        <v>1384</v>
      </c>
      <c r="L3029" s="174">
        <v>0</v>
      </c>
    </row>
    <row r="3030" spans="2:12" ht="31.2" x14ac:dyDescent="0.3">
      <c r="B3030" s="173">
        <v>334625</v>
      </c>
      <c r="C3030" s="503" t="str">
        <f>_xlfn.XLOOKUP(B3030,PLANEAMIENTO!A:A,PLANEAMIENTO!C:C)</f>
        <v>CILINDRO DE INCLINACION DE BULLDOZER</v>
      </c>
      <c r="D3030" s="504" t="str">
        <f>_xlfn.XLOOKUP(B3030,PLANEAMIENTO!A:A,PLANEAMIENTO!D:D)</f>
        <v>844H</v>
      </c>
      <c r="E3030" s="173" t="s">
        <v>611</v>
      </c>
      <c r="F3030" s="173" t="s">
        <v>413</v>
      </c>
      <c r="G3030" s="173" t="s">
        <v>406</v>
      </c>
      <c r="H3030" s="173" t="s">
        <v>777</v>
      </c>
      <c r="I3030" s="173" t="s">
        <v>827</v>
      </c>
      <c r="J3030" s="173" t="s">
        <v>1384</v>
      </c>
      <c r="K3030" s="173" t="s">
        <v>1384</v>
      </c>
      <c r="L3030" s="174">
        <v>0</v>
      </c>
    </row>
    <row r="3031" spans="2:12" ht="28.8" x14ac:dyDescent="0.3">
      <c r="B3031" s="170">
        <v>0</v>
      </c>
      <c r="C3031" s="503" t="e">
        <f>_xlfn.XLOOKUP(B3031,PLANEAMIENTO!A:A,PLANEAMIENTO!C:C)</f>
        <v>#N/A</v>
      </c>
      <c r="D3031" s="504" t="e">
        <f>_xlfn.XLOOKUP(B3031,PLANEAMIENTO!A:A,PLANEAMIENTO!D:D)</f>
        <v>#N/A</v>
      </c>
      <c r="E3031" s="170" t="s">
        <v>428</v>
      </c>
      <c r="F3031" s="170" t="s">
        <v>432</v>
      </c>
      <c r="G3031" s="170" t="s">
        <v>1399</v>
      </c>
      <c r="H3031" s="170" t="s">
        <v>777</v>
      </c>
      <c r="I3031" s="170" t="s">
        <v>777</v>
      </c>
      <c r="J3031" s="170" t="s">
        <v>641</v>
      </c>
      <c r="K3031" s="170" t="s">
        <v>1391</v>
      </c>
      <c r="L3031" s="171">
        <v>0.39</v>
      </c>
    </row>
    <row r="3032" spans="2:12" ht="31.2" x14ac:dyDescent="0.3">
      <c r="B3032" s="173">
        <v>336725</v>
      </c>
      <c r="C3032" s="503" t="str">
        <f>_xlfn.XLOOKUP(B3032,PLANEAMIENTO!A:A,PLANEAMIENTO!C:C)</f>
        <v>CILINDRO DE EXTENSION DE MANIPULADOR</v>
      </c>
      <c r="D3032" s="504" t="str">
        <f>_xlfn.XLOOKUP(B3032,PLANEAMIENTO!A:A,PLANEAMIENTO!D:D)</f>
        <v>988K</v>
      </c>
      <c r="E3032" s="173" t="s">
        <v>1400</v>
      </c>
      <c r="F3032" s="173" t="s">
        <v>432</v>
      </c>
      <c r="G3032" s="173" t="s">
        <v>493</v>
      </c>
      <c r="H3032" s="173" t="s">
        <v>777</v>
      </c>
      <c r="I3032" s="173" t="s">
        <v>812</v>
      </c>
      <c r="J3032" s="173" t="s">
        <v>1327</v>
      </c>
      <c r="K3032" s="173" t="s">
        <v>1327</v>
      </c>
      <c r="L3032" s="174">
        <v>0</v>
      </c>
    </row>
    <row r="3033" spans="2:12" ht="31.2" x14ac:dyDescent="0.3">
      <c r="B3033" s="173">
        <v>334425</v>
      </c>
      <c r="C3033" s="503" t="str">
        <f>_xlfn.XLOOKUP(B3033,PLANEAMIENTO!A:A,PLANEAMIENTO!C:C)</f>
        <v>CILINDRO DE LEVANTE DE RIPPER</v>
      </c>
      <c r="D3033" s="504">
        <f>_xlfn.XLOOKUP(B3033,PLANEAMIENTO!A:A,PLANEAMIENTO!D:D)</f>
        <v>24</v>
      </c>
      <c r="E3033" s="173" t="s">
        <v>1401</v>
      </c>
      <c r="F3033" s="173" t="s">
        <v>432</v>
      </c>
      <c r="G3033" s="173" t="s">
        <v>435</v>
      </c>
      <c r="H3033" s="173" t="s">
        <v>777</v>
      </c>
      <c r="I3033" s="173" t="s">
        <v>786</v>
      </c>
      <c r="J3033" s="173" t="s">
        <v>1327</v>
      </c>
      <c r="K3033" s="173" t="s">
        <v>1327</v>
      </c>
      <c r="L3033" s="174">
        <v>0</v>
      </c>
    </row>
    <row r="3034" spans="2:12" ht="31.2" x14ac:dyDescent="0.3">
      <c r="B3034" s="173">
        <v>334625</v>
      </c>
      <c r="C3034" s="503" t="str">
        <f>_xlfn.XLOOKUP(B3034,PLANEAMIENTO!A:A,PLANEAMIENTO!C:C)</f>
        <v>CILINDRO DE INCLINACION DE BULLDOZER</v>
      </c>
      <c r="D3034" s="504" t="str">
        <f>_xlfn.XLOOKUP(B3034,PLANEAMIENTO!A:A,PLANEAMIENTO!D:D)</f>
        <v>844H</v>
      </c>
      <c r="E3034" s="173" t="s">
        <v>1372</v>
      </c>
      <c r="F3034" s="173" t="s">
        <v>432</v>
      </c>
      <c r="G3034" s="173" t="s">
        <v>479</v>
      </c>
      <c r="H3034" s="173" t="s">
        <v>777</v>
      </c>
      <c r="I3034" s="173" t="s">
        <v>804</v>
      </c>
      <c r="J3034" s="173" t="s">
        <v>1327</v>
      </c>
      <c r="K3034" s="173" t="s">
        <v>1327</v>
      </c>
      <c r="L3034" s="174">
        <v>0</v>
      </c>
    </row>
    <row r="3035" spans="2:12" ht="31.2" x14ac:dyDescent="0.3">
      <c r="B3035" s="173">
        <v>334625</v>
      </c>
      <c r="C3035" s="503" t="str">
        <f>_xlfn.XLOOKUP(B3035,PLANEAMIENTO!A:A,PLANEAMIENTO!C:C)</f>
        <v>CILINDRO DE INCLINACION DE BULLDOZER</v>
      </c>
      <c r="D3035" s="504" t="str">
        <f>_xlfn.XLOOKUP(B3035,PLANEAMIENTO!A:A,PLANEAMIENTO!D:D)</f>
        <v>844H</v>
      </c>
      <c r="E3035" s="173" t="s">
        <v>431</v>
      </c>
      <c r="F3035" s="173" t="s">
        <v>432</v>
      </c>
      <c r="G3035" s="173" t="s">
        <v>421</v>
      </c>
      <c r="H3035" s="173" t="s">
        <v>777</v>
      </c>
      <c r="I3035" s="173" t="s">
        <v>807</v>
      </c>
      <c r="J3035" s="173" t="s">
        <v>1327</v>
      </c>
      <c r="K3035" s="173" t="s">
        <v>1385</v>
      </c>
      <c r="L3035" s="174">
        <v>0</v>
      </c>
    </row>
    <row r="3036" spans="2:12" ht="31.2" x14ac:dyDescent="0.3">
      <c r="B3036" s="173">
        <v>336925</v>
      </c>
      <c r="C3036" s="503" t="str">
        <f>_xlfn.XLOOKUP(B3036,PLANEAMIENTO!A:A,PLANEAMIENTO!C:C)</f>
        <v>CILINDRO DE INCLINACION DE BULLDOZER</v>
      </c>
      <c r="D3036" s="504" t="str">
        <f>_xlfn.XLOOKUP(B3036,PLANEAMIENTO!A:A,PLANEAMIENTO!D:D)</f>
        <v>844K</v>
      </c>
      <c r="E3036" s="173" t="s">
        <v>1373</v>
      </c>
      <c r="F3036" s="173" t="s">
        <v>432</v>
      </c>
      <c r="G3036" s="173" t="s">
        <v>403</v>
      </c>
      <c r="H3036" s="173" t="s">
        <v>777</v>
      </c>
      <c r="I3036" s="173" t="s">
        <v>820</v>
      </c>
      <c r="J3036" s="173" t="s">
        <v>1387</v>
      </c>
      <c r="K3036" s="173" t="s">
        <v>1387</v>
      </c>
      <c r="L3036" s="174">
        <v>0</v>
      </c>
    </row>
    <row r="3037" spans="2:12" ht="31.2" x14ac:dyDescent="0.3">
      <c r="B3037" s="173">
        <v>342325</v>
      </c>
      <c r="C3037" s="503" t="str">
        <f>_xlfn.XLOOKUP(B3037,PLANEAMIENTO!A:A,PLANEAMIENTO!C:C)</f>
        <v>CILINDRO DE INCLINACION DE BULLDOZER</v>
      </c>
      <c r="D3037" s="504" t="str">
        <f>_xlfn.XLOOKUP(B3037,PLANEAMIENTO!A:A,PLANEAMIENTO!D:D)</f>
        <v>844H</v>
      </c>
      <c r="E3037" s="173" t="s">
        <v>1373</v>
      </c>
      <c r="F3037" s="173" t="s">
        <v>432</v>
      </c>
      <c r="G3037" s="173" t="s">
        <v>403</v>
      </c>
      <c r="H3037" s="173" t="s">
        <v>777</v>
      </c>
      <c r="I3037" s="173" t="s">
        <v>820</v>
      </c>
      <c r="J3037" s="173" t="s">
        <v>1387</v>
      </c>
      <c r="K3037" s="173" t="s">
        <v>1387</v>
      </c>
      <c r="L3037" s="174">
        <v>0</v>
      </c>
    </row>
    <row r="3038" spans="2:12" ht="31.2" x14ac:dyDescent="0.3">
      <c r="B3038" s="173">
        <v>342425</v>
      </c>
      <c r="C3038" s="503" t="str">
        <f>_xlfn.XLOOKUP(B3038,PLANEAMIENTO!A:A,PLANEAMIENTO!C:C)</f>
        <v>CILINDRO DE INCLINACION DE BULLDOZER</v>
      </c>
      <c r="D3038" s="504" t="str">
        <f>_xlfn.XLOOKUP(B3038,PLANEAMIENTO!A:A,PLANEAMIENTO!D:D)</f>
        <v>844K</v>
      </c>
      <c r="E3038" s="173" t="s">
        <v>1373</v>
      </c>
      <c r="F3038" s="173" t="s">
        <v>432</v>
      </c>
      <c r="G3038" s="173" t="s">
        <v>403</v>
      </c>
      <c r="H3038" s="173" t="s">
        <v>777</v>
      </c>
      <c r="I3038" s="173" t="s">
        <v>820</v>
      </c>
      <c r="J3038" s="173" t="s">
        <v>1387</v>
      </c>
      <c r="K3038" s="173" t="s">
        <v>1388</v>
      </c>
      <c r="L3038" s="174">
        <v>0</v>
      </c>
    </row>
    <row r="3039" spans="2:12" ht="28.8" x14ac:dyDescent="0.3">
      <c r="B3039" s="173">
        <v>335925</v>
      </c>
      <c r="C3039" s="503" t="str">
        <f>_xlfn.XLOOKUP(B3039,PLANEAMIENTO!A:A,PLANEAMIENTO!C:C)</f>
        <v>CILINDRO DE TOWHAUL</v>
      </c>
      <c r="D3039" s="504" t="str">
        <f>_xlfn.XLOOKUP(B3039,PLANEAMIENTO!A:A,PLANEAMIENTO!D:D)</f>
        <v>930E-4SE</v>
      </c>
      <c r="E3039" s="173" t="s">
        <v>681</v>
      </c>
      <c r="F3039" s="173" t="s">
        <v>432</v>
      </c>
      <c r="G3039" s="173" t="s">
        <v>522</v>
      </c>
      <c r="H3039" s="173" t="s">
        <v>777</v>
      </c>
      <c r="I3039" s="173" t="s">
        <v>818</v>
      </c>
      <c r="J3039" s="173" t="s">
        <v>1388</v>
      </c>
      <c r="K3039" s="173" t="s">
        <v>1388</v>
      </c>
      <c r="L3039" s="174">
        <v>0</v>
      </c>
    </row>
    <row r="3040" spans="2:12" ht="31.2" x14ac:dyDescent="0.3">
      <c r="B3040" s="173">
        <v>336925</v>
      </c>
      <c r="C3040" s="503" t="str">
        <f>_xlfn.XLOOKUP(B3040,PLANEAMIENTO!A:A,PLANEAMIENTO!C:C)</f>
        <v>CILINDRO DE INCLINACION DE BULLDOZER</v>
      </c>
      <c r="D3040" s="504" t="str">
        <f>_xlfn.XLOOKUP(B3040,PLANEAMIENTO!A:A,PLANEAMIENTO!D:D)</f>
        <v>844K</v>
      </c>
      <c r="E3040" s="173" t="s">
        <v>1402</v>
      </c>
      <c r="F3040" s="173" t="s">
        <v>432</v>
      </c>
      <c r="G3040" s="173" t="s">
        <v>403</v>
      </c>
      <c r="H3040" s="173" t="s">
        <v>777</v>
      </c>
      <c r="I3040" s="173" t="s">
        <v>820</v>
      </c>
      <c r="J3040" s="173" t="s">
        <v>1388</v>
      </c>
      <c r="K3040" s="173" t="s">
        <v>1389</v>
      </c>
      <c r="L3040" s="174">
        <v>0</v>
      </c>
    </row>
    <row r="3041" spans="2:12" ht="31.2" x14ac:dyDescent="0.3">
      <c r="B3041" s="173">
        <v>342325</v>
      </c>
      <c r="C3041" s="503" t="str">
        <f>_xlfn.XLOOKUP(B3041,PLANEAMIENTO!A:A,PLANEAMIENTO!C:C)</f>
        <v>CILINDRO DE INCLINACION DE BULLDOZER</v>
      </c>
      <c r="D3041" s="504" t="str">
        <f>_xlfn.XLOOKUP(B3041,PLANEAMIENTO!A:A,PLANEAMIENTO!D:D)</f>
        <v>844H</v>
      </c>
      <c r="E3041" s="173" t="s">
        <v>1402</v>
      </c>
      <c r="F3041" s="173" t="s">
        <v>432</v>
      </c>
      <c r="G3041" s="173" t="s">
        <v>403</v>
      </c>
      <c r="H3041" s="173" t="s">
        <v>777</v>
      </c>
      <c r="I3041" s="173" t="s">
        <v>820</v>
      </c>
      <c r="J3041" s="173" t="s">
        <v>1389</v>
      </c>
      <c r="K3041" s="173" t="s">
        <v>1389</v>
      </c>
      <c r="L3041" s="174">
        <v>0</v>
      </c>
    </row>
    <row r="3042" spans="2:12" ht="28.8" x14ac:dyDescent="0.3">
      <c r="B3042" s="173">
        <v>243425</v>
      </c>
      <c r="C3042" s="503" t="e">
        <f>_xlfn.XLOOKUP(B3042,PLANEAMIENTO!A:A,PLANEAMIENTO!C:C)</f>
        <v>#N/A</v>
      </c>
      <c r="D3042" s="504" t="e">
        <f>_xlfn.XLOOKUP(B3042,PLANEAMIENTO!A:A,PLANEAMIENTO!D:D)</f>
        <v>#N/A</v>
      </c>
      <c r="E3042" s="173" t="s">
        <v>1402</v>
      </c>
      <c r="F3042" s="173" t="s">
        <v>432</v>
      </c>
      <c r="G3042" s="173" t="s">
        <v>403</v>
      </c>
      <c r="H3042" s="173" t="s">
        <v>777</v>
      </c>
      <c r="I3042" s="173" t="s">
        <v>820</v>
      </c>
      <c r="J3042" s="173" t="s">
        <v>1389</v>
      </c>
      <c r="K3042" s="173" t="s">
        <v>1390</v>
      </c>
      <c r="L3042" s="174">
        <v>0</v>
      </c>
    </row>
    <row r="3043" spans="2:12" ht="28.8" x14ac:dyDescent="0.3">
      <c r="B3043" s="173">
        <v>339025</v>
      </c>
      <c r="C3043" s="503" t="str">
        <f>_xlfn.XLOOKUP(B3043,PLANEAMIENTO!A:A,PLANEAMIENTO!C:C)</f>
        <v>CILINDRO DE BOOM</v>
      </c>
      <c r="D3043" s="504" t="str">
        <f>_xlfn.XLOOKUP(B3043,PLANEAMIENTO!A:A,PLANEAMIENTO!D:D)</f>
        <v>988K</v>
      </c>
      <c r="E3043" s="173" t="s">
        <v>431</v>
      </c>
      <c r="F3043" s="173" t="s">
        <v>432</v>
      </c>
      <c r="G3043" s="173" t="s">
        <v>894</v>
      </c>
      <c r="H3043" s="173" t="s">
        <v>777</v>
      </c>
      <c r="I3043" s="173" t="s">
        <v>807</v>
      </c>
      <c r="J3043" s="173" t="s">
        <v>1390</v>
      </c>
      <c r="K3043" s="173" t="s">
        <v>1391</v>
      </c>
      <c r="L3043" s="174">
        <v>0</v>
      </c>
    </row>
    <row r="3044" spans="2:12" ht="28.8" x14ac:dyDescent="0.3">
      <c r="B3044" s="170">
        <v>0</v>
      </c>
      <c r="C3044" s="503" t="e">
        <f>_xlfn.XLOOKUP(B3044,PLANEAMIENTO!A:A,PLANEAMIENTO!C:C)</f>
        <v>#N/A</v>
      </c>
      <c r="D3044" s="504" t="e">
        <f>_xlfn.XLOOKUP(B3044,PLANEAMIENTO!A:A,PLANEAMIENTO!D:D)</f>
        <v>#N/A</v>
      </c>
      <c r="E3044" s="170" t="s">
        <v>642</v>
      </c>
      <c r="F3044" s="170" t="s">
        <v>815</v>
      </c>
      <c r="G3044" s="170" t="s">
        <v>1403</v>
      </c>
      <c r="H3044" s="170" t="s">
        <v>777</v>
      </c>
      <c r="I3044" s="170" t="s">
        <v>807</v>
      </c>
      <c r="J3044" s="170" t="s">
        <v>1278</v>
      </c>
      <c r="K3044" s="170" t="s">
        <v>1390</v>
      </c>
      <c r="L3044" s="171">
        <v>0.79</v>
      </c>
    </row>
    <row r="3045" spans="2:12" ht="28.8" x14ac:dyDescent="0.3">
      <c r="B3045" s="173">
        <v>340825</v>
      </c>
      <c r="C3045" s="503" t="str">
        <f>_xlfn.XLOOKUP(B3045,PLANEAMIENTO!A:A,PLANEAMIENTO!C:C)</f>
        <v>CILINDRO DE LEVANTE</v>
      </c>
      <c r="D3045" s="504" t="str">
        <f>_xlfn.XLOOKUP(B3045,PLANEAMIENTO!A:A,PLANEAMIENTO!D:D)</f>
        <v>988K</v>
      </c>
      <c r="E3045" s="625" t="s">
        <v>1404</v>
      </c>
      <c r="F3045" s="173" t="s">
        <v>817</v>
      </c>
      <c r="G3045" s="173" t="s">
        <v>522</v>
      </c>
      <c r="H3045" s="173" t="s">
        <v>777</v>
      </c>
      <c r="I3045" s="173" t="s">
        <v>818</v>
      </c>
      <c r="J3045" s="173" t="s">
        <v>1319</v>
      </c>
      <c r="K3045" s="173" t="s">
        <v>1327</v>
      </c>
      <c r="L3045" s="174">
        <v>0.14000000000000001</v>
      </c>
    </row>
    <row r="3046" spans="2:12" ht="28.8" x14ac:dyDescent="0.3">
      <c r="B3046" s="173">
        <v>343925</v>
      </c>
      <c r="C3046" s="503" t="str">
        <f>_xlfn.XLOOKUP(B3046,PLANEAMIENTO!A:A,PLANEAMIENTO!C:C)</f>
        <v>CILINDRO DE LEVANTE</v>
      </c>
      <c r="D3046" s="504" t="str">
        <f>_xlfn.XLOOKUP(B3046,PLANEAMIENTO!A:A,PLANEAMIENTO!D:D)</f>
        <v>988K</v>
      </c>
      <c r="E3046" s="173" t="s">
        <v>1052</v>
      </c>
      <c r="F3046" s="173" t="s">
        <v>817</v>
      </c>
      <c r="G3046" s="173" t="s">
        <v>522</v>
      </c>
      <c r="H3046" s="173" t="s">
        <v>777</v>
      </c>
      <c r="I3046" s="173" t="s">
        <v>818</v>
      </c>
      <c r="J3046" s="173" t="s">
        <v>1327</v>
      </c>
      <c r="K3046" s="173" t="s">
        <v>1327</v>
      </c>
      <c r="L3046" s="174">
        <v>0</v>
      </c>
    </row>
    <row r="3047" spans="2:12" ht="28.8" x14ac:dyDescent="0.3">
      <c r="B3047" s="173">
        <v>343825</v>
      </c>
      <c r="C3047" s="503" t="str">
        <f>_xlfn.XLOOKUP(B3047,PLANEAMIENTO!A:A,PLANEAMIENTO!C:C)</f>
        <v>CILINDRO DE DIRECCION</v>
      </c>
      <c r="D3047" s="504" t="str">
        <f>_xlfn.XLOOKUP(B3047,PLANEAMIENTO!A:A,PLANEAMIENTO!D:D)</f>
        <v>930E-4SE</v>
      </c>
      <c r="E3047" s="173" t="s">
        <v>1052</v>
      </c>
      <c r="F3047" s="173" t="s">
        <v>817</v>
      </c>
      <c r="G3047" s="173" t="s">
        <v>426</v>
      </c>
      <c r="H3047" s="173" t="s">
        <v>777</v>
      </c>
      <c r="I3047" s="173" t="s">
        <v>796</v>
      </c>
      <c r="J3047" s="173" t="s">
        <v>1327</v>
      </c>
      <c r="K3047" s="173" t="s">
        <v>1327</v>
      </c>
      <c r="L3047" s="174">
        <v>0</v>
      </c>
    </row>
    <row r="3048" spans="2:12" ht="28.8" x14ac:dyDescent="0.3">
      <c r="B3048" s="173">
        <v>335125</v>
      </c>
      <c r="C3048" s="503" t="str">
        <f>_xlfn.XLOOKUP(B3048,PLANEAMIENTO!A:A,PLANEAMIENTO!C:C)</f>
        <v>CILINDRO DE SIDESHIFT</v>
      </c>
      <c r="D3048" s="504">
        <f>_xlfn.XLOOKUP(B3048,PLANEAMIENTO!A:A,PLANEAMIENTO!D:D)</f>
        <v>24</v>
      </c>
      <c r="E3048" s="173" t="s">
        <v>1052</v>
      </c>
      <c r="F3048" s="173" t="s">
        <v>817</v>
      </c>
      <c r="G3048" s="173" t="s">
        <v>493</v>
      </c>
      <c r="H3048" s="173" t="s">
        <v>777</v>
      </c>
      <c r="I3048" s="173" t="s">
        <v>812</v>
      </c>
      <c r="J3048" s="173" t="s">
        <v>1385</v>
      </c>
      <c r="K3048" s="173" t="s">
        <v>1385</v>
      </c>
      <c r="L3048" s="174">
        <v>0</v>
      </c>
    </row>
    <row r="3049" spans="2:12" ht="31.2" x14ac:dyDescent="0.3">
      <c r="B3049" s="173">
        <v>338225</v>
      </c>
      <c r="C3049" s="503" t="str">
        <f>_xlfn.XLOOKUP(B3049,PLANEAMIENTO!A:A,PLANEAMIENTO!C:C)</f>
        <v>CILINDRO DE LEVANTE DE TOLVA</v>
      </c>
      <c r="D3049" s="504" t="str">
        <f>_xlfn.XLOOKUP(B3049,PLANEAMIENTO!A:A,PLANEAMIENTO!D:D)</f>
        <v>830E</v>
      </c>
      <c r="E3049" s="173" t="s">
        <v>1379</v>
      </c>
      <c r="F3049" s="173" t="s">
        <v>817</v>
      </c>
      <c r="G3049" s="173" t="s">
        <v>406</v>
      </c>
      <c r="H3049" s="173" t="s">
        <v>777</v>
      </c>
      <c r="I3049" s="173" t="s">
        <v>827</v>
      </c>
      <c r="J3049" s="173" t="s">
        <v>1385</v>
      </c>
      <c r="K3049" s="173" t="s">
        <v>1385</v>
      </c>
      <c r="L3049" s="174">
        <v>0</v>
      </c>
    </row>
    <row r="3050" spans="2:12" ht="31.2" x14ac:dyDescent="0.3">
      <c r="B3050" s="173">
        <v>338825</v>
      </c>
      <c r="C3050" s="503" t="str">
        <f>_xlfn.XLOOKUP(B3050,PLANEAMIENTO!A:A,PLANEAMIENTO!C:C)</f>
        <v>CILINDRO DE INCLINACION DE BULLDOZER</v>
      </c>
      <c r="D3050" s="504" t="str">
        <f>_xlfn.XLOOKUP(B3050,PLANEAMIENTO!A:A,PLANEAMIENTO!D:D)</f>
        <v>D475</v>
      </c>
      <c r="E3050" s="173" t="s">
        <v>1205</v>
      </c>
      <c r="F3050" s="173" t="s">
        <v>817</v>
      </c>
      <c r="G3050" s="173" t="s">
        <v>403</v>
      </c>
      <c r="H3050" s="173" t="s">
        <v>777</v>
      </c>
      <c r="I3050" s="173" t="s">
        <v>820</v>
      </c>
      <c r="J3050" s="173" t="s">
        <v>1385</v>
      </c>
      <c r="K3050" s="173" t="s">
        <v>1385</v>
      </c>
      <c r="L3050" s="174">
        <v>0</v>
      </c>
    </row>
    <row r="3051" spans="2:12" ht="28.8" x14ac:dyDescent="0.3">
      <c r="B3051" s="173">
        <v>337825</v>
      </c>
      <c r="C3051" s="503" t="str">
        <f>_xlfn.XLOOKUP(B3051,PLANEAMIENTO!A:A,PLANEAMIENTO!C:C)</f>
        <v>CILINDRO DE STICK</v>
      </c>
      <c r="D3051" s="504">
        <f>_xlfn.XLOOKUP(B3051,PLANEAMIENTO!A:A,PLANEAMIENTO!D:D)</f>
        <v>349</v>
      </c>
      <c r="E3051" s="173" t="s">
        <v>1205</v>
      </c>
      <c r="F3051" s="173" t="s">
        <v>817</v>
      </c>
      <c r="G3051" s="173" t="s">
        <v>426</v>
      </c>
      <c r="H3051" s="173" t="s">
        <v>777</v>
      </c>
      <c r="I3051" s="173" t="s">
        <v>796</v>
      </c>
      <c r="J3051" s="173" t="s">
        <v>1385</v>
      </c>
      <c r="K3051" s="173" t="s">
        <v>1387</v>
      </c>
      <c r="L3051" s="174">
        <v>0</v>
      </c>
    </row>
    <row r="3052" spans="2:12" ht="28.8" x14ac:dyDescent="0.3">
      <c r="B3052" s="173">
        <v>340925</v>
      </c>
      <c r="C3052" s="503" t="str">
        <f>_xlfn.XLOOKUP(B3052,PLANEAMIENTO!A:A,PLANEAMIENTO!C:C)</f>
        <v>CILINDRO DE DIRECCION</v>
      </c>
      <c r="D3052" s="504" t="str">
        <f>_xlfn.XLOOKUP(B3052,PLANEAMIENTO!A:A,PLANEAMIENTO!D:D)</f>
        <v>988K</v>
      </c>
      <c r="E3052" s="173" t="s">
        <v>1205</v>
      </c>
      <c r="F3052" s="173" t="s">
        <v>817</v>
      </c>
      <c r="G3052" s="173" t="s">
        <v>426</v>
      </c>
      <c r="H3052" s="173" t="s">
        <v>777</v>
      </c>
      <c r="I3052" s="173" t="s">
        <v>796</v>
      </c>
      <c r="J3052" s="173" t="s">
        <v>1387</v>
      </c>
      <c r="K3052" s="173" t="s">
        <v>1387</v>
      </c>
      <c r="L3052" s="174">
        <v>0</v>
      </c>
    </row>
    <row r="3053" spans="2:12" ht="46.8" x14ac:dyDescent="0.3">
      <c r="B3053" s="173">
        <v>341425</v>
      </c>
      <c r="C3053" s="503" t="str">
        <f>_xlfn.XLOOKUP(B3053,PLANEAMIENTO!A:A,PLANEAMIENTO!C:C)</f>
        <v>CILINDRO DE DESPLAZAMIENTO DE VERTEDERA</v>
      </c>
      <c r="D3053" s="504" t="str">
        <f>_xlfn.XLOOKUP(B3053,PLANEAMIENTO!A:A,PLANEAMIENTO!D:D)</f>
        <v>24M</v>
      </c>
      <c r="E3053" s="173" t="s">
        <v>1205</v>
      </c>
      <c r="F3053" s="173" t="s">
        <v>817</v>
      </c>
      <c r="G3053" s="173" t="s">
        <v>426</v>
      </c>
      <c r="H3053" s="173" t="s">
        <v>777</v>
      </c>
      <c r="I3053" s="173" t="s">
        <v>796</v>
      </c>
      <c r="J3053" s="173" t="s">
        <v>1387</v>
      </c>
      <c r="K3053" s="173" t="s">
        <v>1387</v>
      </c>
      <c r="L3053" s="174">
        <v>0</v>
      </c>
    </row>
    <row r="3054" spans="2:12" ht="31.2" x14ac:dyDescent="0.3">
      <c r="B3054" s="173">
        <v>338825</v>
      </c>
      <c r="C3054" s="503" t="str">
        <f>_xlfn.XLOOKUP(B3054,PLANEAMIENTO!A:A,PLANEAMIENTO!C:C)</f>
        <v>CILINDRO DE INCLINACION DE BULLDOZER</v>
      </c>
      <c r="D3054" s="504" t="str">
        <f>_xlfn.XLOOKUP(B3054,PLANEAMIENTO!A:A,PLANEAMIENTO!D:D)</f>
        <v>D475</v>
      </c>
      <c r="E3054" s="173" t="s">
        <v>1377</v>
      </c>
      <c r="F3054" s="173" t="s">
        <v>817</v>
      </c>
      <c r="G3054" s="173" t="s">
        <v>468</v>
      </c>
      <c r="H3054" s="173" t="s">
        <v>777</v>
      </c>
      <c r="I3054" s="173" t="s">
        <v>883</v>
      </c>
      <c r="J3054" s="173" t="s">
        <v>1387</v>
      </c>
      <c r="K3054" s="173" t="s">
        <v>1388</v>
      </c>
      <c r="L3054" s="174">
        <v>0</v>
      </c>
    </row>
    <row r="3055" spans="2:12" ht="31.2" x14ac:dyDescent="0.3">
      <c r="B3055" s="173">
        <v>335425</v>
      </c>
      <c r="C3055" s="503" t="str">
        <f>_xlfn.XLOOKUP(B3055,PLANEAMIENTO!A:A,PLANEAMIENTO!C:C)</f>
        <v>CILINDRO DE INCLINACION DE BULLDOZER</v>
      </c>
      <c r="D3055" s="504" t="str">
        <f>_xlfn.XLOOKUP(B3055,PLANEAMIENTO!A:A,PLANEAMIENTO!D:D)</f>
        <v>D11T</v>
      </c>
      <c r="E3055" s="173" t="s">
        <v>1377</v>
      </c>
      <c r="F3055" s="173" t="s">
        <v>817</v>
      </c>
      <c r="G3055" s="173" t="s">
        <v>435</v>
      </c>
      <c r="H3055" s="173" t="s">
        <v>777</v>
      </c>
      <c r="I3055" s="173" t="s">
        <v>786</v>
      </c>
      <c r="J3055" s="173" t="s">
        <v>1388</v>
      </c>
      <c r="K3055" s="173" t="s">
        <v>1388</v>
      </c>
      <c r="L3055" s="174">
        <v>0</v>
      </c>
    </row>
    <row r="3056" spans="2:12" ht="31.2" x14ac:dyDescent="0.3">
      <c r="B3056" s="173">
        <v>336325</v>
      </c>
      <c r="C3056" s="503" t="str">
        <f>_xlfn.XLOOKUP(B3056,PLANEAMIENTO!A:A,PLANEAMIENTO!C:C)</f>
        <v>CILINDRO DE INCLINACION DE BULLDOZER</v>
      </c>
      <c r="D3056" s="504" t="str">
        <f>_xlfn.XLOOKUP(B3056,PLANEAMIENTO!A:A,PLANEAMIENTO!D:D)</f>
        <v>D11T</v>
      </c>
      <c r="E3056" s="173" t="s">
        <v>1377</v>
      </c>
      <c r="F3056" s="173" t="s">
        <v>817</v>
      </c>
      <c r="G3056" s="173" t="s">
        <v>435</v>
      </c>
      <c r="H3056" s="173" t="s">
        <v>777</v>
      </c>
      <c r="I3056" s="173" t="s">
        <v>786</v>
      </c>
      <c r="J3056" s="173" t="s">
        <v>1388</v>
      </c>
      <c r="K3056" s="173" t="s">
        <v>1389</v>
      </c>
      <c r="L3056" s="174">
        <v>0</v>
      </c>
    </row>
    <row r="3057" spans="2:12" ht="31.2" x14ac:dyDescent="0.3">
      <c r="B3057" s="173">
        <v>338625</v>
      </c>
      <c r="C3057" s="503" t="str">
        <f>_xlfn.XLOOKUP(B3057,PLANEAMIENTO!A:A,PLANEAMIENTO!C:C)</f>
        <v>CILINDRO DE INCLINACION DE BULLDOZER</v>
      </c>
      <c r="D3057" s="504" t="str">
        <f>_xlfn.XLOOKUP(B3057,PLANEAMIENTO!A:A,PLANEAMIENTO!D:D)</f>
        <v>D11T</v>
      </c>
      <c r="E3057" s="173" t="s">
        <v>1377</v>
      </c>
      <c r="F3057" s="173" t="s">
        <v>817</v>
      </c>
      <c r="G3057" s="173" t="s">
        <v>435</v>
      </c>
      <c r="H3057" s="173" t="s">
        <v>777</v>
      </c>
      <c r="I3057" s="173" t="s">
        <v>786</v>
      </c>
      <c r="J3057" s="173" t="s">
        <v>1389</v>
      </c>
      <c r="K3057" s="173" t="s">
        <v>1390</v>
      </c>
      <c r="L3057" s="174">
        <v>0</v>
      </c>
    </row>
    <row r="3058" spans="2:12" ht="31.2" x14ac:dyDescent="0.3">
      <c r="B3058" s="173">
        <v>342825</v>
      </c>
      <c r="C3058" s="503" t="str">
        <f>_xlfn.XLOOKUP(B3058,PLANEAMIENTO!A:A,PLANEAMIENTO!C:C)</f>
        <v>CILINDRO DE INCLINACION DE BULLDOZER</v>
      </c>
      <c r="D3058" s="504" t="str">
        <f>_xlfn.XLOOKUP(B3058,PLANEAMIENTO!A:A,PLANEAMIENTO!D:D)</f>
        <v>D11T</v>
      </c>
      <c r="E3058" s="173" t="s">
        <v>1377</v>
      </c>
      <c r="F3058" s="173" t="s">
        <v>817</v>
      </c>
      <c r="G3058" s="173" t="s">
        <v>435</v>
      </c>
      <c r="H3058" s="173" t="s">
        <v>777</v>
      </c>
      <c r="I3058" s="173" t="s">
        <v>786</v>
      </c>
      <c r="J3058" s="173" t="s">
        <v>1390</v>
      </c>
      <c r="K3058" s="173" t="s">
        <v>1390</v>
      </c>
      <c r="L3058" s="174">
        <v>0</v>
      </c>
    </row>
    <row r="3059" spans="2:12" ht="28.8" x14ac:dyDescent="0.3">
      <c r="B3059" s="170">
        <v>0</v>
      </c>
      <c r="C3059" s="503" t="e">
        <f>_xlfn.XLOOKUP(B3059,PLANEAMIENTO!A:A,PLANEAMIENTO!C:C)</f>
        <v>#N/A</v>
      </c>
      <c r="D3059" s="504" t="e">
        <f>_xlfn.XLOOKUP(B3059,PLANEAMIENTO!A:A,PLANEAMIENTO!D:D)</f>
        <v>#N/A</v>
      </c>
      <c r="E3059" s="170" t="s">
        <v>451</v>
      </c>
      <c r="F3059" s="170" t="s">
        <v>452</v>
      </c>
      <c r="G3059" s="542" t="s">
        <v>1405</v>
      </c>
      <c r="H3059" s="542" t="s">
        <v>777</v>
      </c>
      <c r="I3059" s="542" t="s">
        <v>777</v>
      </c>
      <c r="J3059" s="170" t="s">
        <v>415</v>
      </c>
      <c r="K3059" s="170" t="s">
        <v>1406</v>
      </c>
      <c r="L3059" s="171">
        <v>0.14000000000000001</v>
      </c>
    </row>
    <row r="3060" spans="2:12" ht="28.8" x14ac:dyDescent="0.3">
      <c r="B3060" s="170">
        <v>0</v>
      </c>
      <c r="C3060" s="503" t="e">
        <f>_xlfn.XLOOKUP(B3060,PLANEAMIENTO!A:A,PLANEAMIENTO!C:C)</f>
        <v>#N/A</v>
      </c>
      <c r="D3060" s="504" t="e">
        <f>_xlfn.XLOOKUP(B3060,PLANEAMIENTO!A:A,PLANEAMIENTO!D:D)</f>
        <v>#N/A</v>
      </c>
      <c r="E3060" s="170" t="s">
        <v>455</v>
      </c>
      <c r="F3060" s="169"/>
      <c r="G3060" s="542" t="s">
        <v>1203</v>
      </c>
      <c r="H3060" s="542" t="s">
        <v>777</v>
      </c>
      <c r="I3060" s="542" t="s">
        <v>807</v>
      </c>
      <c r="J3060" s="170" t="s">
        <v>415</v>
      </c>
      <c r="K3060" s="170" t="s">
        <v>1317</v>
      </c>
      <c r="L3060" s="171">
        <v>1</v>
      </c>
    </row>
    <row r="3061" spans="2:12" ht="28.8" x14ac:dyDescent="0.3">
      <c r="B3061" s="173">
        <v>0</v>
      </c>
      <c r="C3061" s="503" t="e">
        <f>_xlfn.XLOOKUP(B3061,PLANEAMIENTO!A:A,PLANEAMIENTO!C:C)</f>
        <v>#N/A</v>
      </c>
      <c r="D3061" s="504" t="e">
        <f>_xlfn.XLOOKUP(B3061,PLANEAMIENTO!A:A,PLANEAMIENTO!D:D)</f>
        <v>#N/A</v>
      </c>
      <c r="E3061" s="173" t="s">
        <v>498</v>
      </c>
      <c r="F3061" s="172"/>
      <c r="G3061" s="173" t="s">
        <v>894</v>
      </c>
      <c r="H3061" s="173" t="s">
        <v>777</v>
      </c>
      <c r="I3061" s="173" t="s">
        <v>807</v>
      </c>
      <c r="J3061" s="173" t="s">
        <v>415</v>
      </c>
      <c r="K3061" s="173" t="s">
        <v>418</v>
      </c>
      <c r="L3061" s="174">
        <v>0</v>
      </c>
    </row>
    <row r="3062" spans="2:12" ht="28.8" x14ac:dyDescent="0.3">
      <c r="B3062" s="170">
        <v>0</v>
      </c>
      <c r="C3062" s="503" t="e">
        <f>_xlfn.XLOOKUP(B3062,PLANEAMIENTO!A:A,PLANEAMIENTO!C:C)</f>
        <v>#N/A</v>
      </c>
      <c r="D3062" s="504" t="e">
        <f>_xlfn.XLOOKUP(B3062,PLANEAMIENTO!A:A,PLANEAMIENTO!D:D)</f>
        <v>#N/A</v>
      </c>
      <c r="E3062" s="170" t="s">
        <v>45</v>
      </c>
      <c r="F3062" s="169"/>
      <c r="G3062" s="170" t="s">
        <v>1407</v>
      </c>
      <c r="H3062" s="170" t="s">
        <v>777</v>
      </c>
      <c r="I3062" s="170" t="s">
        <v>892</v>
      </c>
      <c r="J3062" s="170" t="s">
        <v>415</v>
      </c>
      <c r="K3062" s="170" t="s">
        <v>1331</v>
      </c>
      <c r="L3062" s="171">
        <v>1</v>
      </c>
    </row>
    <row r="3063" spans="2:12" ht="28.8" x14ac:dyDescent="0.3">
      <c r="B3063" s="173">
        <v>306724</v>
      </c>
      <c r="C3063" s="503" t="str">
        <f>_xlfn.XLOOKUP(B3063,PLANEAMIENTO!A:A,PLANEAMIENTO!C:C)</f>
        <v>ENROLLADOR DE CABLES</v>
      </c>
      <c r="D3063" s="504" t="str">
        <f>_xlfn.XLOOKUP(B3063,PLANEAMIENTO!A:A,PLANEAMIENTO!D:D)</f>
        <v>CWS</v>
      </c>
      <c r="E3063" s="173" t="s">
        <v>1287</v>
      </c>
      <c r="F3063" s="172"/>
      <c r="G3063" s="173" t="s">
        <v>894</v>
      </c>
      <c r="H3063" s="173" t="s">
        <v>777</v>
      </c>
      <c r="I3063" s="173" t="s">
        <v>807</v>
      </c>
      <c r="J3063" s="173" t="s">
        <v>1268</v>
      </c>
      <c r="K3063" s="173" t="s">
        <v>1291</v>
      </c>
      <c r="L3063" s="174">
        <v>0.5</v>
      </c>
    </row>
    <row r="3064" spans="2:12" ht="31.2" x14ac:dyDescent="0.3">
      <c r="B3064" s="173">
        <v>327725</v>
      </c>
      <c r="C3064" s="503" t="str">
        <f>_xlfn.XLOOKUP(B3064,PLANEAMIENTO!A:A,PLANEAMIENTO!C:C)</f>
        <v>CILINDRO DE INCLINACION DE RIPPER</v>
      </c>
      <c r="D3064" s="504" t="str">
        <f>_xlfn.XLOOKUP(B3064,PLANEAMIENTO!A:A,PLANEAMIENTO!D:D)</f>
        <v>D11</v>
      </c>
      <c r="E3064" s="173" t="s">
        <v>1287</v>
      </c>
      <c r="F3064" s="172"/>
      <c r="G3064" s="173" t="s">
        <v>894</v>
      </c>
      <c r="H3064" s="173" t="s">
        <v>777</v>
      </c>
      <c r="I3064" s="173" t="s">
        <v>807</v>
      </c>
      <c r="J3064" s="173" t="s">
        <v>415</v>
      </c>
      <c r="K3064" s="173" t="s">
        <v>418</v>
      </c>
      <c r="L3064" s="174">
        <v>0</v>
      </c>
    </row>
    <row r="3065" spans="2:12" ht="31.2" x14ac:dyDescent="0.3">
      <c r="B3065" s="173">
        <v>331525</v>
      </c>
      <c r="C3065" s="503" t="str">
        <f>_xlfn.XLOOKUP(B3065,PLANEAMIENTO!A:A,PLANEAMIENTO!C:C)</f>
        <v>CILINDRO DE LEVANTE DE BULLDOZER</v>
      </c>
      <c r="D3065" s="504" t="str">
        <f>_xlfn.XLOOKUP(B3065,PLANEAMIENTO!A:A,PLANEAMIENTO!D:D)</f>
        <v>844K</v>
      </c>
      <c r="E3065" s="173" t="s">
        <v>1287</v>
      </c>
      <c r="F3065" s="172"/>
      <c r="G3065" s="173" t="s">
        <v>894</v>
      </c>
      <c r="H3065" s="173" t="s">
        <v>777</v>
      </c>
      <c r="I3065" s="173" t="s">
        <v>807</v>
      </c>
      <c r="J3065" s="173" t="s">
        <v>1333</v>
      </c>
      <c r="K3065" s="173" t="s">
        <v>1331</v>
      </c>
      <c r="L3065" s="174">
        <v>0.8</v>
      </c>
    </row>
    <row r="3066" spans="2:12" ht="31.2" x14ac:dyDescent="0.3">
      <c r="B3066" s="173">
        <v>333825</v>
      </c>
      <c r="C3066" s="503" t="str">
        <f>_xlfn.XLOOKUP(B3066,PLANEAMIENTO!A:A,PLANEAMIENTO!C:C)</f>
        <v>CILINDRO DE INCLINACION DE BULLDOZER</v>
      </c>
      <c r="D3066" s="504" t="str">
        <f>_xlfn.XLOOKUP(B3066,PLANEAMIENTO!A:A,PLANEAMIENTO!D:D)</f>
        <v>844H</v>
      </c>
      <c r="E3066" s="173" t="s">
        <v>1287</v>
      </c>
      <c r="F3066" s="172"/>
      <c r="G3066" s="173" t="s">
        <v>894</v>
      </c>
      <c r="H3066" s="173" t="s">
        <v>777</v>
      </c>
      <c r="I3066" s="173" t="s">
        <v>807</v>
      </c>
      <c r="J3066" s="173" t="s">
        <v>415</v>
      </c>
      <c r="K3066" s="173" t="s">
        <v>418</v>
      </c>
      <c r="L3066" s="174">
        <v>0</v>
      </c>
    </row>
    <row r="3067" spans="2:12" ht="28.8" x14ac:dyDescent="0.3">
      <c r="B3067" s="173">
        <v>335125</v>
      </c>
      <c r="C3067" s="503" t="str">
        <f>_xlfn.XLOOKUP(B3067,PLANEAMIENTO!A:A,PLANEAMIENTO!C:C)</f>
        <v>CILINDRO DE SIDESHIFT</v>
      </c>
      <c r="D3067" s="504">
        <f>_xlfn.XLOOKUP(B3067,PLANEAMIENTO!A:A,PLANEAMIENTO!D:D)</f>
        <v>24</v>
      </c>
      <c r="E3067" s="173" t="s">
        <v>1287</v>
      </c>
      <c r="F3067" s="172"/>
      <c r="G3067" s="173" t="s">
        <v>894</v>
      </c>
      <c r="H3067" s="173" t="s">
        <v>777</v>
      </c>
      <c r="I3067" s="173" t="s">
        <v>807</v>
      </c>
      <c r="J3067" s="173" t="s">
        <v>415</v>
      </c>
      <c r="K3067" s="173" t="s">
        <v>418</v>
      </c>
      <c r="L3067" s="174">
        <v>0</v>
      </c>
    </row>
    <row r="3068" spans="2:12" ht="28.8" x14ac:dyDescent="0.3">
      <c r="B3068" s="173">
        <v>335825</v>
      </c>
      <c r="C3068" s="503" t="str">
        <f>_xlfn.XLOOKUP(B3068,PLANEAMIENTO!A:A,PLANEAMIENTO!C:C)</f>
        <v>CILINDRO DE DIRECCION</v>
      </c>
      <c r="D3068" s="504" t="str">
        <f>_xlfn.XLOOKUP(B3068,PLANEAMIENTO!A:A,PLANEAMIENTO!D:D)</f>
        <v>980E</v>
      </c>
      <c r="E3068" s="173" t="s">
        <v>1287</v>
      </c>
      <c r="F3068" s="172"/>
      <c r="G3068" s="173" t="s">
        <v>894</v>
      </c>
      <c r="H3068" s="173" t="s">
        <v>777</v>
      </c>
      <c r="I3068" s="173" t="s">
        <v>807</v>
      </c>
      <c r="J3068" s="173" t="s">
        <v>415</v>
      </c>
      <c r="K3068" s="173" t="s">
        <v>418</v>
      </c>
      <c r="L3068" s="174">
        <v>0</v>
      </c>
    </row>
    <row r="3069" spans="2:12" ht="31.2" x14ac:dyDescent="0.3">
      <c r="B3069" s="173">
        <v>336225</v>
      </c>
      <c r="C3069" s="503" t="str">
        <f>_xlfn.XLOOKUP(B3069,PLANEAMIENTO!A:A,PLANEAMIENTO!C:C)</f>
        <v>CILINDRO DE SUSPENSION POSTERIOR</v>
      </c>
      <c r="D3069" s="504" t="str">
        <f>_xlfn.XLOOKUP(B3069,PLANEAMIENTO!A:A,PLANEAMIENTO!D:D)</f>
        <v>HD1500</v>
      </c>
      <c r="E3069" s="173" t="s">
        <v>1287</v>
      </c>
      <c r="F3069" s="172"/>
      <c r="G3069" s="173" t="s">
        <v>894</v>
      </c>
      <c r="H3069" s="173" t="s">
        <v>777</v>
      </c>
      <c r="I3069" s="173" t="s">
        <v>807</v>
      </c>
      <c r="J3069" s="173" t="s">
        <v>415</v>
      </c>
      <c r="K3069" s="173" t="s">
        <v>418</v>
      </c>
      <c r="L3069" s="174">
        <v>0</v>
      </c>
    </row>
    <row r="3070" spans="2:12" ht="31.2" x14ac:dyDescent="0.3">
      <c r="B3070" s="173">
        <v>336525</v>
      </c>
      <c r="C3070" s="503" t="str">
        <f>_xlfn.XLOOKUP(B3070,PLANEAMIENTO!A:A,PLANEAMIENTO!C:C)</f>
        <v>CILINDRO DE VOLTEO DE STICK</v>
      </c>
      <c r="D3070" s="504" t="str">
        <f>_xlfn.XLOOKUP(B3070,PLANEAMIENTO!A:A,PLANEAMIENTO!D:D)</f>
        <v>PC1250</v>
      </c>
      <c r="E3070" s="173" t="s">
        <v>1287</v>
      </c>
      <c r="F3070" s="172"/>
      <c r="G3070" s="173" t="s">
        <v>894</v>
      </c>
      <c r="H3070" s="173" t="s">
        <v>777</v>
      </c>
      <c r="I3070" s="173" t="s">
        <v>807</v>
      </c>
      <c r="J3070" s="173" t="s">
        <v>415</v>
      </c>
      <c r="K3070" s="173" t="s">
        <v>418</v>
      </c>
      <c r="L3070" s="174">
        <v>0</v>
      </c>
    </row>
    <row r="3071" spans="2:12" ht="31.2" x14ac:dyDescent="0.3">
      <c r="B3071" s="173">
        <v>336625</v>
      </c>
      <c r="C3071" s="503" t="str">
        <f>_xlfn.XLOOKUP(B3071,PLANEAMIENTO!A:A,PLANEAMIENTO!C:C)</f>
        <v>CILINDRO DE LEVANTE DE MANIPULADOR</v>
      </c>
      <c r="D3071" s="504" t="str">
        <f>_xlfn.XLOOKUP(B3071,PLANEAMIENTO!A:A,PLANEAMIENTO!D:D)</f>
        <v>988K</v>
      </c>
      <c r="E3071" s="173" t="s">
        <v>1287</v>
      </c>
      <c r="F3071" s="172"/>
      <c r="G3071" s="173" t="s">
        <v>894</v>
      </c>
      <c r="H3071" s="173" t="s">
        <v>777</v>
      </c>
      <c r="I3071" s="173" t="s">
        <v>807</v>
      </c>
      <c r="J3071" s="173" t="s">
        <v>415</v>
      </c>
      <c r="K3071" s="173" t="s">
        <v>418</v>
      </c>
      <c r="L3071" s="174">
        <v>0</v>
      </c>
    </row>
    <row r="3072" spans="2:12" ht="31.2" x14ac:dyDescent="0.3">
      <c r="B3072" s="173">
        <v>336725</v>
      </c>
      <c r="C3072" s="503" t="str">
        <f>_xlfn.XLOOKUP(B3072,PLANEAMIENTO!A:A,PLANEAMIENTO!C:C)</f>
        <v>CILINDRO DE EXTENSION DE MANIPULADOR</v>
      </c>
      <c r="D3072" s="504" t="str">
        <f>_xlfn.XLOOKUP(B3072,PLANEAMIENTO!A:A,PLANEAMIENTO!D:D)</f>
        <v>988K</v>
      </c>
      <c r="E3072" s="173" t="s">
        <v>1287</v>
      </c>
      <c r="F3072" s="172"/>
      <c r="G3072" s="173" t="s">
        <v>894</v>
      </c>
      <c r="H3072" s="173" t="s">
        <v>777</v>
      </c>
      <c r="I3072" s="173" t="s">
        <v>807</v>
      </c>
      <c r="J3072" s="173" t="s">
        <v>415</v>
      </c>
      <c r="K3072" s="173" t="s">
        <v>418</v>
      </c>
      <c r="L3072" s="174">
        <v>0</v>
      </c>
    </row>
    <row r="3073" spans="2:12" ht="28.8" x14ac:dyDescent="0.3">
      <c r="B3073" s="173">
        <v>336825</v>
      </c>
      <c r="C3073" s="503" t="str">
        <f>_xlfn.XLOOKUP(B3073,PLANEAMIENTO!A:A,PLANEAMIENTO!C:C)</f>
        <v>CILINDRO DE DIRECCION</v>
      </c>
      <c r="D3073" s="504">
        <f>_xlfn.XLOOKUP(B3073,PLANEAMIENTO!A:A,PLANEAMIENTO!D:D)</f>
        <v>24</v>
      </c>
      <c r="E3073" s="173" t="s">
        <v>1287</v>
      </c>
      <c r="F3073" s="172"/>
      <c r="G3073" s="173" t="s">
        <v>894</v>
      </c>
      <c r="H3073" s="173" t="s">
        <v>777</v>
      </c>
      <c r="I3073" s="173" t="s">
        <v>807</v>
      </c>
      <c r="J3073" s="173" t="s">
        <v>415</v>
      </c>
      <c r="K3073" s="173" t="s">
        <v>418</v>
      </c>
      <c r="L3073" s="174">
        <v>0</v>
      </c>
    </row>
    <row r="3074" spans="2:12" ht="31.2" x14ac:dyDescent="0.3">
      <c r="B3074" s="173">
        <v>337025</v>
      </c>
      <c r="C3074" s="503" t="str">
        <f>_xlfn.XLOOKUP(B3074,PLANEAMIENTO!A:A,PLANEAMIENTO!C:C)</f>
        <v xml:space="preserve">CILINDRO DE INCLINACION DE GARRA </v>
      </c>
      <c r="D3074" s="504" t="str">
        <f>_xlfn.XLOOKUP(B3074,PLANEAMIENTO!A:A,PLANEAMIENTO!D:D)</f>
        <v>988K</v>
      </c>
      <c r="E3074" s="173" t="s">
        <v>1287</v>
      </c>
      <c r="F3074" s="172"/>
      <c r="G3074" s="173" t="s">
        <v>894</v>
      </c>
      <c r="H3074" s="173" t="s">
        <v>777</v>
      </c>
      <c r="I3074" s="173" t="s">
        <v>807</v>
      </c>
      <c r="J3074" s="173" t="s">
        <v>415</v>
      </c>
      <c r="K3074" s="173" t="s">
        <v>418</v>
      </c>
      <c r="L3074" s="174">
        <v>0</v>
      </c>
    </row>
    <row r="3075" spans="2:12" ht="31.2" x14ac:dyDescent="0.3">
      <c r="B3075" s="173">
        <v>337525</v>
      </c>
      <c r="C3075" s="503" t="str">
        <f>_xlfn.XLOOKUP(B3075,PLANEAMIENTO!A:A,PLANEAMIENTO!C:C)</f>
        <v>CILINDRO DE LEVANTE DE RIPPER</v>
      </c>
      <c r="D3075" s="504" t="str">
        <f>_xlfn.XLOOKUP(B3075,PLANEAMIENTO!A:A,PLANEAMIENTO!D:D)</f>
        <v>24M</v>
      </c>
      <c r="E3075" s="173" t="s">
        <v>1287</v>
      </c>
      <c r="F3075" s="172"/>
      <c r="G3075" s="173" t="s">
        <v>894</v>
      </c>
      <c r="H3075" s="173" t="s">
        <v>777</v>
      </c>
      <c r="I3075" s="173" t="s">
        <v>807</v>
      </c>
      <c r="J3075" s="173" t="s">
        <v>415</v>
      </c>
      <c r="K3075" s="173" t="s">
        <v>418</v>
      </c>
      <c r="L3075" s="174">
        <v>0</v>
      </c>
    </row>
    <row r="3076" spans="2:12" ht="31.2" x14ac:dyDescent="0.3">
      <c r="B3076" s="173">
        <v>337725</v>
      </c>
      <c r="C3076" s="503" t="str">
        <f>_xlfn.XLOOKUP(B3076,PLANEAMIENTO!A:A,PLANEAMIENTO!C:C)</f>
        <v>CILINDRO DE LEVANTE DE RIPPER</v>
      </c>
      <c r="D3076" s="504">
        <f>_xlfn.XLOOKUP(B3076,PLANEAMIENTO!A:A,PLANEAMIENTO!D:D)</f>
        <v>24</v>
      </c>
      <c r="E3076" s="173" t="s">
        <v>1287</v>
      </c>
      <c r="F3076" s="172"/>
      <c r="G3076" s="173" t="s">
        <v>894</v>
      </c>
      <c r="H3076" s="173" t="s">
        <v>777</v>
      </c>
      <c r="I3076" s="173" t="s">
        <v>807</v>
      </c>
      <c r="J3076" s="173" t="s">
        <v>415</v>
      </c>
      <c r="K3076" s="173" t="s">
        <v>418</v>
      </c>
      <c r="L3076" s="174">
        <v>0</v>
      </c>
    </row>
    <row r="3077" spans="2:12" ht="28.8" x14ac:dyDescent="0.3">
      <c r="B3077" s="173">
        <v>337925</v>
      </c>
      <c r="C3077" s="503" t="str">
        <f>_xlfn.XLOOKUP(B3077,PLANEAMIENTO!A:A,PLANEAMIENTO!C:C)</f>
        <v>CILINDRO DE DIRECCION</v>
      </c>
      <c r="D3077" s="504" t="str">
        <f>_xlfn.XLOOKUP(B3077,PLANEAMIENTO!A:A,PLANEAMIENTO!D:D)</f>
        <v>797F</v>
      </c>
      <c r="E3077" s="173" t="s">
        <v>1287</v>
      </c>
      <c r="F3077" s="172"/>
      <c r="G3077" s="173" t="s">
        <v>894</v>
      </c>
      <c r="H3077" s="173" t="s">
        <v>777</v>
      </c>
      <c r="I3077" s="173" t="s">
        <v>807</v>
      </c>
      <c r="J3077" s="173" t="s">
        <v>415</v>
      </c>
      <c r="K3077" s="173" t="s">
        <v>418</v>
      </c>
      <c r="L3077" s="174">
        <v>0</v>
      </c>
    </row>
    <row r="3078" spans="2:12" ht="28.8" x14ac:dyDescent="0.3">
      <c r="B3078" s="173">
        <v>340125</v>
      </c>
      <c r="C3078" s="503" t="str">
        <f>_xlfn.XLOOKUP(B3078,PLANEAMIENTO!A:A,PLANEAMIENTO!C:C)</f>
        <v>CILINDRO DE DIRECCION</v>
      </c>
      <c r="D3078" s="504" t="str">
        <f>_xlfn.XLOOKUP(B3078,PLANEAMIENTO!A:A,PLANEAMIENTO!D:D)</f>
        <v>980E</v>
      </c>
      <c r="E3078" s="173" t="s">
        <v>1287</v>
      </c>
      <c r="F3078" s="172"/>
      <c r="G3078" s="173" t="s">
        <v>894</v>
      </c>
      <c r="H3078" s="173" t="s">
        <v>777</v>
      </c>
      <c r="I3078" s="173" t="s">
        <v>807</v>
      </c>
      <c r="J3078" s="173" t="s">
        <v>415</v>
      </c>
      <c r="K3078" s="173" t="s">
        <v>418</v>
      </c>
      <c r="L3078" s="174">
        <v>0</v>
      </c>
    </row>
    <row r="3079" spans="2:12" ht="28.8" x14ac:dyDescent="0.3">
      <c r="B3079" s="173">
        <v>340225</v>
      </c>
      <c r="C3079" s="503" t="str">
        <f>_xlfn.XLOOKUP(B3079,PLANEAMIENTO!A:A,PLANEAMIENTO!C:C)</f>
        <v>CILINDRO DE DIRECCION</v>
      </c>
      <c r="D3079" s="504" t="str">
        <f>_xlfn.XLOOKUP(B3079,PLANEAMIENTO!A:A,PLANEAMIENTO!D:D)</f>
        <v>980E</v>
      </c>
      <c r="E3079" s="173" t="s">
        <v>1287</v>
      </c>
      <c r="F3079" s="172"/>
      <c r="G3079" s="173" t="s">
        <v>894</v>
      </c>
      <c r="H3079" s="173" t="s">
        <v>777</v>
      </c>
      <c r="I3079" s="173" t="s">
        <v>807</v>
      </c>
      <c r="J3079" s="173" t="s">
        <v>415</v>
      </c>
      <c r="K3079" s="173" t="s">
        <v>418</v>
      </c>
      <c r="L3079" s="174">
        <v>0</v>
      </c>
    </row>
    <row r="3083" spans="2:12" ht="39.6" x14ac:dyDescent="0.3">
      <c r="B3083" s="168" t="s">
        <v>465</v>
      </c>
      <c r="E3083" s="168" t="s">
        <v>391</v>
      </c>
      <c r="F3083" s="168" t="s">
        <v>392</v>
      </c>
      <c r="G3083" s="168" t="s">
        <v>772</v>
      </c>
      <c r="H3083" s="168" t="s">
        <v>773</v>
      </c>
      <c r="I3083" s="168" t="s">
        <v>774</v>
      </c>
      <c r="J3083" s="168" t="s">
        <v>394</v>
      </c>
      <c r="K3083" s="168" t="s">
        <v>395</v>
      </c>
      <c r="L3083" s="168" t="s">
        <v>396</v>
      </c>
    </row>
    <row r="3084" spans="2:12" ht="28.8" x14ac:dyDescent="0.3">
      <c r="B3084" s="170">
        <v>0</v>
      </c>
      <c r="C3084" s="503" t="e">
        <f>_xlfn.XLOOKUP(B3084,PLANEAMIENTO!A:A,PLANEAMIENTO!C:C)</f>
        <v>#N/A</v>
      </c>
      <c r="D3084" s="504" t="e">
        <f>_xlfn.XLOOKUP(B3084,PLANEAMIENTO!A:A,PLANEAMIENTO!D:D)</f>
        <v>#N/A</v>
      </c>
      <c r="E3084" s="170" t="s">
        <v>397</v>
      </c>
      <c r="F3084" s="170" t="s">
        <v>398</v>
      </c>
      <c r="G3084" s="170" t="s">
        <v>1408</v>
      </c>
      <c r="H3084" s="170" t="s">
        <v>776</v>
      </c>
      <c r="I3084" s="170" t="s">
        <v>777</v>
      </c>
      <c r="J3084" s="170" t="s">
        <v>415</v>
      </c>
      <c r="K3084" s="170" t="s">
        <v>1397</v>
      </c>
      <c r="L3084" s="171">
        <v>0.81</v>
      </c>
    </row>
    <row r="3085" spans="2:12" ht="15.6" x14ac:dyDescent="0.3">
      <c r="B3085" s="173">
        <v>332025</v>
      </c>
      <c r="C3085" s="503" t="str">
        <f>_xlfn.XLOOKUP(B3085,PLANEAMIENTO!A:A,PLANEAMIENTO!C:C)</f>
        <v>CILINDRO DE BLADELIFT</v>
      </c>
      <c r="D3085" s="504" t="str">
        <f>_xlfn.XLOOKUP(B3085,PLANEAMIENTO!A:A,PLANEAMIENTO!D:D)</f>
        <v>24M</v>
      </c>
      <c r="E3085" s="173" t="s">
        <v>662</v>
      </c>
      <c r="F3085" s="173" t="s">
        <v>398</v>
      </c>
      <c r="G3085" s="173" t="s">
        <v>406</v>
      </c>
      <c r="H3085" s="173" t="s">
        <v>777</v>
      </c>
      <c r="I3085" s="173" t="s">
        <v>827</v>
      </c>
      <c r="J3085" s="173" t="s">
        <v>1390</v>
      </c>
      <c r="K3085" s="173" t="s">
        <v>1390</v>
      </c>
      <c r="L3085" s="174">
        <v>0</v>
      </c>
    </row>
    <row r="3086" spans="2:12" ht="31.2" x14ac:dyDescent="0.3">
      <c r="B3086" s="173">
        <v>335525</v>
      </c>
      <c r="C3086" s="503" t="str">
        <f>_xlfn.XLOOKUP(B3086,PLANEAMIENTO!A:A,PLANEAMIENTO!C:C)</f>
        <v>CILINDRO DE SUSPENSION POSTERIOR</v>
      </c>
      <c r="D3086" s="504" t="str">
        <f>_xlfn.XLOOKUP(B3086,PLANEAMIENTO!A:A,PLANEAMIENTO!D:D)</f>
        <v>930E-4SE</v>
      </c>
      <c r="E3086" s="173" t="s">
        <v>409</v>
      </c>
      <c r="F3086" s="173" t="s">
        <v>398</v>
      </c>
      <c r="G3086" s="173" t="s">
        <v>468</v>
      </c>
      <c r="H3086" s="173" t="s">
        <v>777</v>
      </c>
      <c r="I3086" s="173" t="s">
        <v>883</v>
      </c>
      <c r="J3086" s="173" t="s">
        <v>1390</v>
      </c>
      <c r="K3086" s="173" t="s">
        <v>1390</v>
      </c>
      <c r="L3086" s="174">
        <v>0</v>
      </c>
    </row>
    <row r="3087" spans="2:12" ht="31.2" x14ac:dyDescent="0.3">
      <c r="B3087" s="173">
        <v>336125</v>
      </c>
      <c r="C3087" s="503" t="str">
        <f>_xlfn.XLOOKUP(B3087,PLANEAMIENTO!A:A,PLANEAMIENTO!C:C)</f>
        <v>CILINDRO DE SUSPENSION POSTERIOR</v>
      </c>
      <c r="D3087" s="504" t="str">
        <f>_xlfn.XLOOKUP(B3087,PLANEAMIENTO!A:A,PLANEAMIENTO!D:D)</f>
        <v>930E-4SE</v>
      </c>
      <c r="E3087" s="173" t="s">
        <v>409</v>
      </c>
      <c r="F3087" s="173" t="s">
        <v>398</v>
      </c>
      <c r="G3087" s="173" t="s">
        <v>468</v>
      </c>
      <c r="H3087" s="173" t="s">
        <v>777</v>
      </c>
      <c r="I3087" s="173" t="s">
        <v>883</v>
      </c>
      <c r="J3087" s="173" t="s">
        <v>1390</v>
      </c>
      <c r="K3087" s="173" t="s">
        <v>1391</v>
      </c>
      <c r="L3087" s="174">
        <v>0</v>
      </c>
    </row>
    <row r="3088" spans="2:12" ht="15.6" x14ac:dyDescent="0.3">
      <c r="B3088" s="173">
        <v>332025</v>
      </c>
      <c r="C3088" s="503" t="str">
        <f>_xlfn.XLOOKUP(B3088,PLANEAMIENTO!A:A,PLANEAMIENTO!C:C)</f>
        <v>CILINDRO DE BLADELIFT</v>
      </c>
      <c r="D3088" s="504" t="str">
        <f>_xlfn.XLOOKUP(B3088,PLANEAMIENTO!A:A,PLANEAMIENTO!D:D)</f>
        <v>24M</v>
      </c>
      <c r="E3088" s="173" t="s">
        <v>1089</v>
      </c>
      <c r="F3088" s="173" t="s">
        <v>398</v>
      </c>
      <c r="G3088" s="173" t="s">
        <v>406</v>
      </c>
      <c r="H3088" s="173" t="s">
        <v>777</v>
      </c>
      <c r="I3088" s="173" t="s">
        <v>827</v>
      </c>
      <c r="J3088" s="173" t="s">
        <v>1391</v>
      </c>
      <c r="K3088" s="173" t="s">
        <v>1391</v>
      </c>
      <c r="L3088" s="174">
        <v>0</v>
      </c>
    </row>
    <row r="3089" spans="2:12" ht="31.2" x14ac:dyDescent="0.3">
      <c r="B3089" s="173">
        <v>339625</v>
      </c>
      <c r="C3089" s="503" t="str">
        <f>_xlfn.XLOOKUP(B3089,PLANEAMIENTO!A:A,PLANEAMIENTO!C:C)</f>
        <v>CILINDRO DE SUSPENSION POSTERIOR</v>
      </c>
      <c r="D3089" s="504" t="str">
        <f>_xlfn.XLOOKUP(B3089,PLANEAMIENTO!A:A,PLANEAMIENTO!D:D)</f>
        <v>930E-4SE</v>
      </c>
      <c r="E3089" s="173" t="s">
        <v>409</v>
      </c>
      <c r="F3089" s="173" t="s">
        <v>398</v>
      </c>
      <c r="G3089" s="173" t="s">
        <v>468</v>
      </c>
      <c r="H3089" s="173" t="s">
        <v>777</v>
      </c>
      <c r="I3089" s="173" t="s">
        <v>883</v>
      </c>
      <c r="J3089" s="173" t="s">
        <v>1391</v>
      </c>
      <c r="K3089" s="173" t="s">
        <v>1384</v>
      </c>
      <c r="L3089" s="174">
        <v>0</v>
      </c>
    </row>
    <row r="3090" spans="2:12" ht="31.2" x14ac:dyDescent="0.3">
      <c r="B3090" s="173">
        <v>339925</v>
      </c>
      <c r="C3090" s="503" t="str">
        <f>_xlfn.XLOOKUP(B3090,PLANEAMIENTO!A:A,PLANEAMIENTO!C:C)</f>
        <v>CILINDRO DE SUSPENSION POSTERIOR</v>
      </c>
      <c r="D3090" s="504" t="str">
        <f>_xlfn.XLOOKUP(B3090,PLANEAMIENTO!A:A,PLANEAMIENTO!D:D)</f>
        <v>797F</v>
      </c>
      <c r="E3090" s="173" t="s">
        <v>409</v>
      </c>
      <c r="F3090" s="173" t="s">
        <v>398</v>
      </c>
      <c r="G3090" s="173" t="s">
        <v>468</v>
      </c>
      <c r="H3090" s="173" t="s">
        <v>777</v>
      </c>
      <c r="I3090" s="173" t="s">
        <v>883</v>
      </c>
      <c r="J3090" s="173" t="s">
        <v>1384</v>
      </c>
      <c r="K3090" s="173" t="s">
        <v>1397</v>
      </c>
      <c r="L3090" s="174">
        <v>0</v>
      </c>
    </row>
    <row r="3091" spans="2:12" ht="15.6" x14ac:dyDescent="0.3">
      <c r="B3091" s="173">
        <v>343725</v>
      </c>
      <c r="C3091" s="503" t="str">
        <f>_xlfn.XLOOKUP(B3091,PLANEAMIENTO!A:A,PLANEAMIENTO!C:C)</f>
        <v>CILINDRO DE DIRECCION</v>
      </c>
      <c r="D3091" s="504" t="str">
        <f>_xlfn.XLOOKUP(B3091,PLANEAMIENTO!A:A,PLANEAMIENTO!D:D)</f>
        <v>793D</v>
      </c>
      <c r="E3091" s="173" t="s">
        <v>1409</v>
      </c>
      <c r="F3091" s="173" t="s">
        <v>398</v>
      </c>
      <c r="G3091" s="173"/>
      <c r="H3091" s="173"/>
      <c r="I3091" s="173"/>
      <c r="J3091" s="173"/>
      <c r="K3091" s="173"/>
      <c r="L3091" s="174"/>
    </row>
    <row r="3092" spans="2:12" ht="28.8" x14ac:dyDescent="0.3">
      <c r="B3092" s="170">
        <v>0</v>
      </c>
      <c r="C3092" s="503" t="e">
        <f>_xlfn.XLOOKUP(B3092,PLANEAMIENTO!A:A,PLANEAMIENTO!C:C)</f>
        <v>#N/A</v>
      </c>
      <c r="D3092" s="504" t="e">
        <f>_xlfn.XLOOKUP(B3092,PLANEAMIENTO!A:A,PLANEAMIENTO!D:D)</f>
        <v>#N/A</v>
      </c>
      <c r="E3092" s="170" t="s">
        <v>412</v>
      </c>
      <c r="F3092" s="170" t="s">
        <v>413</v>
      </c>
      <c r="G3092" s="170" t="s">
        <v>1410</v>
      </c>
      <c r="H3092" s="170" t="s">
        <v>777</v>
      </c>
      <c r="I3092" s="170" t="s">
        <v>777</v>
      </c>
      <c r="J3092" s="170" t="s">
        <v>629</v>
      </c>
      <c r="K3092" s="170" t="s">
        <v>1396</v>
      </c>
      <c r="L3092" s="171">
        <v>0.51</v>
      </c>
    </row>
    <row r="3093" spans="2:12" ht="31.2" x14ac:dyDescent="0.3">
      <c r="B3093" s="173">
        <v>336325</v>
      </c>
      <c r="C3093" s="503" t="str">
        <f>_xlfn.XLOOKUP(B3093,PLANEAMIENTO!A:A,PLANEAMIENTO!C:C)</f>
        <v>CILINDRO DE INCLINACION DE BULLDOZER</v>
      </c>
      <c r="D3093" s="504" t="str">
        <f>_xlfn.XLOOKUP(B3093,PLANEAMIENTO!A:A,PLANEAMIENTO!D:D)</f>
        <v>D11T</v>
      </c>
      <c r="E3093" s="173" t="s">
        <v>937</v>
      </c>
      <c r="F3093" s="173" t="s">
        <v>750</v>
      </c>
      <c r="G3093" s="173" t="s">
        <v>493</v>
      </c>
      <c r="H3093" s="173" t="s">
        <v>777</v>
      </c>
      <c r="I3093" s="173" t="s">
        <v>812</v>
      </c>
      <c r="J3093" s="173" t="s">
        <v>1390</v>
      </c>
      <c r="K3093" s="173" t="s">
        <v>1390</v>
      </c>
      <c r="L3093" s="174">
        <v>0</v>
      </c>
    </row>
    <row r="3094" spans="2:12" ht="28.8" x14ac:dyDescent="0.3">
      <c r="B3094" s="173">
        <v>337125</v>
      </c>
      <c r="C3094" s="503" t="str">
        <f>_xlfn.XLOOKUP(B3094,PLANEAMIENTO!A:A,PLANEAMIENTO!C:C)</f>
        <v>CILINDRO DE DIRECCION HYD</v>
      </c>
      <c r="D3094" s="504" t="str">
        <f>_xlfn.XLOOKUP(B3094,PLANEAMIENTO!A:A,PLANEAMIENTO!D:D)</f>
        <v>992K</v>
      </c>
      <c r="E3094" s="173" t="s">
        <v>937</v>
      </c>
      <c r="F3094" s="173" t="s">
        <v>750</v>
      </c>
      <c r="G3094" s="173" t="s">
        <v>493</v>
      </c>
      <c r="H3094" s="173" t="s">
        <v>777</v>
      </c>
      <c r="I3094" s="173" t="s">
        <v>812</v>
      </c>
      <c r="J3094" s="173" t="s">
        <v>1390</v>
      </c>
      <c r="K3094" s="173" t="s">
        <v>1390</v>
      </c>
      <c r="L3094" s="174">
        <v>0</v>
      </c>
    </row>
    <row r="3095" spans="2:12" ht="31.2" x14ac:dyDescent="0.3">
      <c r="B3095" s="173">
        <v>338625</v>
      </c>
      <c r="C3095" s="503" t="str">
        <f>_xlfn.XLOOKUP(B3095,PLANEAMIENTO!A:A,PLANEAMIENTO!C:C)</f>
        <v>CILINDRO DE INCLINACION DE BULLDOZER</v>
      </c>
      <c r="D3095" s="504" t="str">
        <f>_xlfn.XLOOKUP(B3095,PLANEAMIENTO!A:A,PLANEAMIENTO!D:D)</f>
        <v>D11T</v>
      </c>
      <c r="E3095" s="173" t="s">
        <v>937</v>
      </c>
      <c r="F3095" s="173" t="s">
        <v>750</v>
      </c>
      <c r="G3095" s="173" t="s">
        <v>493</v>
      </c>
      <c r="H3095" s="173" t="s">
        <v>777</v>
      </c>
      <c r="I3095" s="173" t="s">
        <v>812</v>
      </c>
      <c r="J3095" s="173" t="s">
        <v>1390</v>
      </c>
      <c r="K3095" s="173" t="s">
        <v>1390</v>
      </c>
      <c r="L3095" s="174">
        <v>0</v>
      </c>
    </row>
    <row r="3096" spans="2:12" ht="15.6" x14ac:dyDescent="0.3">
      <c r="B3096" s="173">
        <v>337825</v>
      </c>
      <c r="C3096" s="503" t="str">
        <f>_xlfn.XLOOKUP(B3096,PLANEAMIENTO!A:A,PLANEAMIENTO!C:C)</f>
        <v>CILINDRO DE STICK</v>
      </c>
      <c r="D3096" s="504">
        <f>_xlfn.XLOOKUP(B3096,PLANEAMIENTO!A:A,PLANEAMIENTO!D:D)</f>
        <v>349</v>
      </c>
      <c r="E3096" s="173" t="s">
        <v>749</v>
      </c>
      <c r="F3096" s="173" t="s">
        <v>750</v>
      </c>
      <c r="G3096" s="173" t="s">
        <v>421</v>
      </c>
      <c r="H3096" s="173" t="s">
        <v>777</v>
      </c>
      <c r="I3096" s="173" t="s">
        <v>807</v>
      </c>
      <c r="J3096" s="173" t="s">
        <v>1390</v>
      </c>
      <c r="K3096" s="173" t="s">
        <v>1391</v>
      </c>
      <c r="L3096" s="174">
        <v>0</v>
      </c>
    </row>
    <row r="3097" spans="2:12" ht="46.8" x14ac:dyDescent="0.3">
      <c r="B3097" s="173">
        <v>341425</v>
      </c>
      <c r="C3097" s="503" t="str">
        <f>_xlfn.XLOOKUP(B3097,PLANEAMIENTO!A:A,PLANEAMIENTO!C:C)</f>
        <v>CILINDRO DE DESPLAZAMIENTO DE VERTEDERA</v>
      </c>
      <c r="D3097" s="504" t="str">
        <f>_xlfn.XLOOKUP(B3097,PLANEAMIENTO!A:A,PLANEAMIENTO!D:D)</f>
        <v>24M</v>
      </c>
      <c r="E3097" s="173" t="s">
        <v>749</v>
      </c>
      <c r="F3097" s="173" t="s">
        <v>750</v>
      </c>
      <c r="G3097" s="173" t="s">
        <v>471</v>
      </c>
      <c r="H3097" s="173" t="s">
        <v>777</v>
      </c>
      <c r="I3097" s="173" t="s">
        <v>831</v>
      </c>
      <c r="J3097" s="173" t="s">
        <v>1391</v>
      </c>
      <c r="K3097" s="173" t="s">
        <v>1384</v>
      </c>
      <c r="L3097" s="174">
        <v>0</v>
      </c>
    </row>
    <row r="3098" spans="2:12" ht="31.2" x14ac:dyDescent="0.3">
      <c r="B3098" s="173">
        <v>341525</v>
      </c>
      <c r="C3098" s="503" t="str">
        <f>_xlfn.XLOOKUP(B3098,PLANEAMIENTO!A:A,PLANEAMIENTO!C:C)</f>
        <v>CILINDRO DE LEVANTE DE RIPPER</v>
      </c>
      <c r="D3098" s="504" t="str">
        <f>_xlfn.XLOOKUP(B3098,PLANEAMIENTO!A:A,PLANEAMIENTO!D:D)</f>
        <v>24M</v>
      </c>
      <c r="E3098" s="173" t="s">
        <v>409</v>
      </c>
      <c r="F3098" s="173" t="s">
        <v>398</v>
      </c>
      <c r="G3098" s="173" t="s">
        <v>403</v>
      </c>
      <c r="H3098" s="173" t="s">
        <v>777</v>
      </c>
      <c r="I3098" s="173" t="s">
        <v>820</v>
      </c>
      <c r="J3098" s="173" t="s">
        <v>1384</v>
      </c>
      <c r="K3098" s="173" t="s">
        <v>1384</v>
      </c>
      <c r="L3098" s="174">
        <v>0</v>
      </c>
    </row>
    <row r="3099" spans="2:12" ht="31.2" x14ac:dyDescent="0.3">
      <c r="B3099" s="173">
        <v>341525</v>
      </c>
      <c r="C3099" s="503" t="str">
        <f>_xlfn.XLOOKUP(B3099,PLANEAMIENTO!A:A,PLANEAMIENTO!C:C)</f>
        <v>CILINDRO DE LEVANTE DE RIPPER</v>
      </c>
      <c r="D3099" s="504" t="str">
        <f>_xlfn.XLOOKUP(B3099,PLANEAMIENTO!A:A,PLANEAMIENTO!D:D)</f>
        <v>24M</v>
      </c>
      <c r="E3099" s="173" t="s">
        <v>1352</v>
      </c>
      <c r="F3099" s="173" t="s">
        <v>398</v>
      </c>
      <c r="G3099" s="173" t="s">
        <v>522</v>
      </c>
      <c r="H3099" s="173" t="s">
        <v>777</v>
      </c>
      <c r="I3099" s="173" t="s">
        <v>818</v>
      </c>
      <c r="J3099" s="173" t="s">
        <v>1384</v>
      </c>
      <c r="K3099" s="173" t="s">
        <v>1397</v>
      </c>
      <c r="L3099" s="174">
        <v>0</v>
      </c>
    </row>
    <row r="3100" spans="2:12" ht="31.2" x14ac:dyDescent="0.3">
      <c r="B3100" s="173">
        <v>341525</v>
      </c>
      <c r="C3100" s="503" t="str">
        <f>_xlfn.XLOOKUP(B3100,PLANEAMIENTO!A:A,PLANEAMIENTO!C:C)</f>
        <v>CILINDRO DE LEVANTE DE RIPPER</v>
      </c>
      <c r="D3100" s="504" t="str">
        <f>_xlfn.XLOOKUP(B3100,PLANEAMIENTO!A:A,PLANEAMIENTO!D:D)</f>
        <v>24M</v>
      </c>
      <c r="E3100" s="173" t="s">
        <v>662</v>
      </c>
      <c r="F3100" s="173" t="s">
        <v>398</v>
      </c>
      <c r="G3100" s="173" t="s">
        <v>407</v>
      </c>
      <c r="H3100" s="173" t="s">
        <v>777</v>
      </c>
      <c r="I3100" s="173" t="s">
        <v>856</v>
      </c>
      <c r="J3100" s="173" t="s">
        <v>1397</v>
      </c>
      <c r="K3100" s="173" t="s">
        <v>1397</v>
      </c>
      <c r="L3100" s="174">
        <v>0</v>
      </c>
    </row>
    <row r="3101" spans="2:12" ht="31.2" x14ac:dyDescent="0.3">
      <c r="B3101" s="173">
        <v>338825</v>
      </c>
      <c r="C3101" s="503" t="str">
        <f>_xlfn.XLOOKUP(B3101,PLANEAMIENTO!A:A,PLANEAMIENTO!C:C)</f>
        <v>CILINDRO DE INCLINACION DE BULLDOZER</v>
      </c>
      <c r="D3101" s="504" t="str">
        <f>_xlfn.XLOOKUP(B3101,PLANEAMIENTO!A:A,PLANEAMIENTO!D:D)</f>
        <v>D475</v>
      </c>
      <c r="E3101" s="173" t="s">
        <v>855</v>
      </c>
      <c r="F3101" s="173" t="s">
        <v>750</v>
      </c>
      <c r="G3101" s="173" t="s">
        <v>471</v>
      </c>
      <c r="H3101" s="173" t="s">
        <v>777</v>
      </c>
      <c r="I3101" s="173" t="s">
        <v>831</v>
      </c>
      <c r="J3101" s="173" t="s">
        <v>1397</v>
      </c>
      <c r="K3101" s="173" t="s">
        <v>1396</v>
      </c>
      <c r="L3101" s="174">
        <v>0</v>
      </c>
    </row>
    <row r="3102" spans="2:12" ht="28.8" x14ac:dyDescent="0.3">
      <c r="B3102" s="173">
        <v>340525</v>
      </c>
      <c r="C3102" s="503" t="str">
        <f>_xlfn.XLOOKUP(B3102,PLANEAMIENTO!A:A,PLANEAMIENTO!C:C)</f>
        <v>CILINDRO DE WHEEL LEAN</v>
      </c>
      <c r="D3102" s="504" t="str">
        <f>_xlfn.XLOOKUP(B3102,PLANEAMIENTO!A:A,PLANEAMIENTO!D:D)</f>
        <v>24M</v>
      </c>
      <c r="E3102" s="173" t="s">
        <v>937</v>
      </c>
      <c r="F3102" s="173" t="s">
        <v>750</v>
      </c>
      <c r="G3102" s="173" t="s">
        <v>493</v>
      </c>
      <c r="H3102" s="173" t="s">
        <v>777</v>
      </c>
      <c r="I3102" s="173" t="s">
        <v>812</v>
      </c>
      <c r="J3102" s="173" t="s">
        <v>1390</v>
      </c>
      <c r="K3102" s="173" t="s">
        <v>1390</v>
      </c>
      <c r="L3102" s="174">
        <v>0</v>
      </c>
    </row>
    <row r="3103" spans="2:12" ht="28.8" x14ac:dyDescent="0.3">
      <c r="B3103" s="173">
        <v>340625</v>
      </c>
      <c r="C3103" s="503" t="str">
        <f>_xlfn.XLOOKUP(B3103,PLANEAMIENTO!A:A,PLANEAMIENTO!C:C)</f>
        <v>CILINDRO DE WHEEL LEAN</v>
      </c>
      <c r="D3103" s="504" t="str">
        <f>_xlfn.XLOOKUP(B3103,PLANEAMIENTO!A:A,PLANEAMIENTO!D:D)</f>
        <v>24M</v>
      </c>
      <c r="E3103" s="173" t="s">
        <v>937</v>
      </c>
      <c r="F3103" s="173" t="s">
        <v>750</v>
      </c>
      <c r="G3103" s="173" t="s">
        <v>493</v>
      </c>
      <c r="H3103" s="173" t="s">
        <v>777</v>
      </c>
      <c r="I3103" s="173" t="s">
        <v>812</v>
      </c>
      <c r="J3103" s="173" t="s">
        <v>1390</v>
      </c>
      <c r="K3103" s="173" t="s">
        <v>1390</v>
      </c>
      <c r="L3103" s="174">
        <v>0</v>
      </c>
    </row>
    <row r="3104" spans="2:12" ht="28.8" x14ac:dyDescent="0.3">
      <c r="B3104" s="173">
        <v>341625</v>
      </c>
      <c r="C3104" s="503" t="str">
        <f>_xlfn.XLOOKUP(B3104,PLANEAMIENTO!A:A,PLANEAMIENTO!C:C)</f>
        <v>CILINDRO DE WHEEL LEAN</v>
      </c>
      <c r="D3104" s="504" t="str">
        <f>_xlfn.XLOOKUP(B3104,PLANEAMIENTO!A:A,PLANEAMIENTO!D:D)</f>
        <v>24M</v>
      </c>
      <c r="E3104" s="173" t="s">
        <v>937</v>
      </c>
      <c r="F3104" s="173" t="s">
        <v>750</v>
      </c>
      <c r="G3104" s="173" t="s">
        <v>493</v>
      </c>
      <c r="H3104" s="173" t="s">
        <v>777</v>
      </c>
      <c r="I3104" s="173" t="s">
        <v>812</v>
      </c>
      <c r="J3104" s="173" t="s">
        <v>1390</v>
      </c>
      <c r="K3104" s="173" t="s">
        <v>1390</v>
      </c>
      <c r="L3104" s="174">
        <v>0</v>
      </c>
    </row>
    <row r="3105" spans="2:12" ht="28.8" x14ac:dyDescent="0.3">
      <c r="B3105" s="170">
        <v>0</v>
      </c>
      <c r="C3105" s="503" t="e">
        <f>_xlfn.XLOOKUP(B3105,PLANEAMIENTO!A:A,PLANEAMIENTO!C:C)</f>
        <v>#N/A</v>
      </c>
      <c r="D3105" s="504" t="e">
        <f>_xlfn.XLOOKUP(B3105,PLANEAMIENTO!A:A,PLANEAMIENTO!D:D)</f>
        <v>#N/A</v>
      </c>
      <c r="E3105" s="170" t="s">
        <v>422</v>
      </c>
      <c r="F3105" s="170" t="s">
        <v>423</v>
      </c>
      <c r="G3105" s="170" t="s">
        <v>1411</v>
      </c>
      <c r="H3105" s="170" t="s">
        <v>777</v>
      </c>
      <c r="I3105" s="170" t="s">
        <v>777</v>
      </c>
      <c r="J3105" s="170" t="s">
        <v>415</v>
      </c>
      <c r="K3105" s="170" t="s">
        <v>1396</v>
      </c>
      <c r="L3105" s="171">
        <v>0.53</v>
      </c>
    </row>
    <row r="3106" spans="2:12" ht="28.8" x14ac:dyDescent="0.3">
      <c r="B3106" s="173">
        <v>342725</v>
      </c>
      <c r="C3106" s="503" t="str">
        <f>_xlfn.XLOOKUP(B3106,PLANEAMIENTO!A:A,PLANEAMIENTO!C:C)</f>
        <v>CILINDRO DE LEVANTE</v>
      </c>
      <c r="D3106" s="504" t="str">
        <f>_xlfn.XLOOKUP(B3106,PLANEAMIENTO!A:A,PLANEAMIENTO!D:D)</f>
        <v>WA900</v>
      </c>
      <c r="E3106" s="173" t="s">
        <v>1412</v>
      </c>
      <c r="F3106" s="173" t="s">
        <v>423</v>
      </c>
      <c r="G3106" s="173" t="s">
        <v>522</v>
      </c>
      <c r="H3106" s="173" t="s">
        <v>777</v>
      </c>
      <c r="I3106" s="173" t="s">
        <v>818</v>
      </c>
      <c r="J3106" s="173" t="s">
        <v>1390</v>
      </c>
      <c r="K3106" s="173" t="s">
        <v>1390</v>
      </c>
      <c r="L3106" s="174">
        <v>0</v>
      </c>
    </row>
    <row r="3107" spans="2:12" ht="15.6" x14ac:dyDescent="0.3">
      <c r="B3107" s="173">
        <v>335925</v>
      </c>
      <c r="C3107" s="503" t="str">
        <f>_xlfn.XLOOKUP(B3107,PLANEAMIENTO!A:A,PLANEAMIENTO!C:C)</f>
        <v>CILINDRO DE TOWHAUL</v>
      </c>
      <c r="D3107" s="504" t="str">
        <f>_xlfn.XLOOKUP(B3107,PLANEAMIENTO!A:A,PLANEAMIENTO!D:D)</f>
        <v>930E-4SE</v>
      </c>
      <c r="E3107" s="173" t="s">
        <v>855</v>
      </c>
      <c r="F3107" s="173" t="s">
        <v>423</v>
      </c>
      <c r="G3107" s="173" t="s">
        <v>473</v>
      </c>
      <c r="H3107" s="173" t="s">
        <v>777</v>
      </c>
      <c r="I3107" s="173" t="s">
        <v>813</v>
      </c>
      <c r="J3107" s="173" t="s">
        <v>1390</v>
      </c>
      <c r="K3107" s="173" t="s">
        <v>1391</v>
      </c>
      <c r="L3107" s="174">
        <v>0</v>
      </c>
    </row>
    <row r="3108" spans="2:12" ht="31.2" x14ac:dyDescent="0.3">
      <c r="B3108" s="173">
        <v>342325</v>
      </c>
      <c r="C3108" s="503" t="str">
        <f>_xlfn.XLOOKUP(B3108,PLANEAMIENTO!A:A,PLANEAMIENTO!C:C)</f>
        <v>CILINDRO DE INCLINACION DE BULLDOZER</v>
      </c>
      <c r="D3108" s="504" t="str">
        <f>_xlfn.XLOOKUP(B3108,PLANEAMIENTO!A:A,PLANEAMIENTO!D:D)</f>
        <v>844H</v>
      </c>
      <c r="E3108" s="173" t="s">
        <v>709</v>
      </c>
      <c r="F3108" s="173" t="s">
        <v>423</v>
      </c>
      <c r="G3108" s="173" t="s">
        <v>479</v>
      </c>
      <c r="H3108" s="173" t="s">
        <v>777</v>
      </c>
      <c r="I3108" s="173" t="s">
        <v>804</v>
      </c>
      <c r="J3108" s="173" t="s">
        <v>1391</v>
      </c>
      <c r="K3108" s="173" t="s">
        <v>1391</v>
      </c>
      <c r="L3108" s="174">
        <v>0</v>
      </c>
    </row>
    <row r="3109" spans="2:12" ht="31.2" x14ac:dyDescent="0.3">
      <c r="B3109" s="173">
        <v>338125</v>
      </c>
      <c r="C3109" s="503" t="str">
        <f>_xlfn.XLOOKUP(B3109,PLANEAMIENTO!A:A,PLANEAMIENTO!C:C)</f>
        <v>CILINDRO DE LEVANTE DE TOLVA</v>
      </c>
      <c r="D3109" s="504" t="str">
        <f>_xlfn.XLOOKUP(B3109,PLANEAMIENTO!A:A,PLANEAMIENTO!D:D)</f>
        <v>793D</v>
      </c>
      <c r="E3109" s="173" t="s">
        <v>1394</v>
      </c>
      <c r="F3109" s="173" t="s">
        <v>423</v>
      </c>
      <c r="G3109" s="173" t="s">
        <v>417</v>
      </c>
      <c r="H3109" s="173" t="s">
        <v>777</v>
      </c>
      <c r="I3109" s="173" t="s">
        <v>1141</v>
      </c>
      <c r="J3109" s="173" t="s">
        <v>1391</v>
      </c>
      <c r="K3109" s="173" t="s">
        <v>1397</v>
      </c>
      <c r="L3109" s="174">
        <v>0</v>
      </c>
    </row>
    <row r="3110" spans="2:12" ht="31.2" x14ac:dyDescent="0.3">
      <c r="B3110" s="173">
        <v>338925</v>
      </c>
      <c r="C3110" s="503" t="str">
        <f>_xlfn.XLOOKUP(B3110,PLANEAMIENTO!A:A,PLANEAMIENTO!C:C)</f>
        <v>CILINDRO DE INCLINACION DE RIPPER</v>
      </c>
      <c r="D3110" s="504" t="str">
        <f>_xlfn.XLOOKUP(B3110,PLANEAMIENTO!A:A,PLANEAMIENTO!D:D)</f>
        <v>D11T</v>
      </c>
      <c r="E3110" s="173" t="s">
        <v>1413</v>
      </c>
      <c r="F3110" s="173" t="s">
        <v>423</v>
      </c>
      <c r="G3110" s="173" t="s">
        <v>479</v>
      </c>
      <c r="H3110" s="173" t="s">
        <v>777</v>
      </c>
      <c r="I3110" s="173" t="s">
        <v>804</v>
      </c>
      <c r="J3110" s="173" t="s">
        <v>1397</v>
      </c>
      <c r="K3110" s="173" t="s">
        <v>1397</v>
      </c>
      <c r="L3110" s="174">
        <v>0</v>
      </c>
    </row>
    <row r="3111" spans="2:12" ht="46.8" x14ac:dyDescent="0.3">
      <c r="B3111" s="173">
        <v>341425</v>
      </c>
      <c r="C3111" s="503" t="str">
        <f>_xlfn.XLOOKUP(B3111,PLANEAMIENTO!A:A,PLANEAMIENTO!C:C)</f>
        <v>CILINDRO DE DESPLAZAMIENTO DE VERTEDERA</v>
      </c>
      <c r="D3111" s="504" t="str">
        <f>_xlfn.XLOOKUP(B3111,PLANEAMIENTO!A:A,PLANEAMIENTO!D:D)</f>
        <v>24M</v>
      </c>
      <c r="E3111" s="173" t="s">
        <v>1414</v>
      </c>
      <c r="F3111" s="173" t="s">
        <v>423</v>
      </c>
      <c r="G3111" s="173" t="s">
        <v>479</v>
      </c>
      <c r="H3111" s="173" t="s">
        <v>777</v>
      </c>
      <c r="I3111" s="173" t="s">
        <v>804</v>
      </c>
      <c r="J3111" s="173" t="s">
        <v>1397</v>
      </c>
      <c r="K3111" s="173" t="s">
        <v>1396</v>
      </c>
      <c r="L3111" s="174">
        <v>0</v>
      </c>
    </row>
    <row r="3112" spans="2:12" ht="31.2" x14ac:dyDescent="0.3">
      <c r="B3112" s="173">
        <v>341525</v>
      </c>
      <c r="C3112" s="503" t="str">
        <f>_xlfn.XLOOKUP(B3112,PLANEAMIENTO!A:A,PLANEAMIENTO!C:C)</f>
        <v>CILINDRO DE LEVANTE DE RIPPER</v>
      </c>
      <c r="D3112" s="504" t="str">
        <f>_xlfn.XLOOKUP(B3112,PLANEAMIENTO!A:A,PLANEAMIENTO!D:D)</f>
        <v>24M</v>
      </c>
      <c r="E3112" s="173" t="s">
        <v>1414</v>
      </c>
      <c r="F3112" s="173" t="s">
        <v>423</v>
      </c>
      <c r="G3112" s="173" t="s">
        <v>479</v>
      </c>
      <c r="H3112" s="173" t="s">
        <v>777</v>
      </c>
      <c r="I3112" s="173" t="s">
        <v>804</v>
      </c>
      <c r="J3112" s="173" t="s">
        <v>1396</v>
      </c>
      <c r="K3112" s="173" t="s">
        <v>1396</v>
      </c>
      <c r="L3112" s="174">
        <v>0</v>
      </c>
    </row>
    <row r="3113" spans="2:12" ht="31.2" x14ac:dyDescent="0.3">
      <c r="B3113" s="173">
        <v>341525</v>
      </c>
      <c r="C3113" s="503" t="str">
        <f>_xlfn.XLOOKUP(B3113,PLANEAMIENTO!A:A,PLANEAMIENTO!C:C)</f>
        <v>CILINDRO DE LEVANTE DE RIPPER</v>
      </c>
      <c r="D3113" s="504" t="str">
        <f>_xlfn.XLOOKUP(B3113,PLANEAMIENTO!A:A,PLANEAMIENTO!D:D)</f>
        <v>24M</v>
      </c>
      <c r="E3113" s="173" t="s">
        <v>1415</v>
      </c>
      <c r="F3113" s="173" t="s">
        <v>423</v>
      </c>
      <c r="G3113" s="173" t="s">
        <v>479</v>
      </c>
      <c r="H3113" s="173" t="s">
        <v>777</v>
      </c>
      <c r="I3113" s="173" t="s">
        <v>804</v>
      </c>
      <c r="J3113" s="173" t="s">
        <v>1396</v>
      </c>
      <c r="K3113" s="173" t="s">
        <v>1396</v>
      </c>
      <c r="L3113" s="174">
        <v>0</v>
      </c>
    </row>
    <row r="3114" spans="2:12" ht="28.8" x14ac:dyDescent="0.3">
      <c r="B3114" s="170">
        <v>0</v>
      </c>
      <c r="C3114" s="503" t="e">
        <f>_xlfn.XLOOKUP(B3114,PLANEAMIENTO!A:A,PLANEAMIENTO!C:C)</f>
        <v>#N/A</v>
      </c>
      <c r="D3114" s="504" t="e">
        <f>_xlfn.XLOOKUP(B3114,PLANEAMIENTO!A:A,PLANEAMIENTO!D:D)</f>
        <v>#N/A</v>
      </c>
      <c r="E3114" s="170" t="s">
        <v>485</v>
      </c>
      <c r="F3114" s="170" t="s">
        <v>486</v>
      </c>
      <c r="G3114" s="170" t="s">
        <v>1416</v>
      </c>
      <c r="H3114" s="170" t="s">
        <v>777</v>
      </c>
      <c r="I3114" s="170" t="s">
        <v>777</v>
      </c>
      <c r="J3114" s="170" t="s">
        <v>629</v>
      </c>
      <c r="K3114" s="170" t="s">
        <v>1417</v>
      </c>
      <c r="L3114" s="171">
        <v>0.34</v>
      </c>
    </row>
    <row r="3115" spans="2:12" ht="28.8" x14ac:dyDescent="0.3">
      <c r="B3115" s="173">
        <v>342725</v>
      </c>
      <c r="C3115" s="503" t="str">
        <f>_xlfn.XLOOKUP(B3115,PLANEAMIENTO!A:A,PLANEAMIENTO!C:C)</f>
        <v>CILINDRO DE LEVANTE</v>
      </c>
      <c r="D3115" s="504" t="str">
        <f>_xlfn.XLOOKUP(B3115,PLANEAMIENTO!A:A,PLANEAMIENTO!D:D)</f>
        <v>WA900</v>
      </c>
      <c r="E3115" s="173" t="s">
        <v>611</v>
      </c>
      <c r="F3115" s="173" t="s">
        <v>486</v>
      </c>
      <c r="G3115" s="173" t="s">
        <v>468</v>
      </c>
      <c r="H3115" s="173" t="s">
        <v>777</v>
      </c>
      <c r="I3115" s="173" t="s">
        <v>883</v>
      </c>
      <c r="J3115" s="173" t="s">
        <v>1390</v>
      </c>
      <c r="K3115" s="173" t="s">
        <v>1390</v>
      </c>
      <c r="L3115" s="174">
        <v>0</v>
      </c>
    </row>
    <row r="3116" spans="2:12" ht="28.8" x14ac:dyDescent="0.3">
      <c r="B3116" s="173">
        <v>340325</v>
      </c>
      <c r="C3116" s="503" t="str">
        <f>_xlfn.XLOOKUP(B3116,PLANEAMIENTO!A:A,PLANEAMIENTO!C:C)</f>
        <v>CILINDRO DE DIRECCION</v>
      </c>
      <c r="D3116" s="504" t="str">
        <f>_xlfn.XLOOKUP(B3116,PLANEAMIENTO!A:A,PLANEAMIENTO!D:D)</f>
        <v>793D</v>
      </c>
      <c r="E3116" s="173" t="s">
        <v>611</v>
      </c>
      <c r="F3116" s="173" t="s">
        <v>486</v>
      </c>
      <c r="G3116" s="173" t="s">
        <v>522</v>
      </c>
      <c r="H3116" s="173" t="s">
        <v>777</v>
      </c>
      <c r="I3116" s="173" t="s">
        <v>818</v>
      </c>
      <c r="J3116" s="173" t="s">
        <v>1390</v>
      </c>
      <c r="K3116" s="173" t="s">
        <v>1391</v>
      </c>
      <c r="L3116" s="174">
        <v>0</v>
      </c>
    </row>
    <row r="3117" spans="2:12" ht="28.8" x14ac:dyDescent="0.3">
      <c r="B3117" s="173">
        <v>340325</v>
      </c>
      <c r="C3117" s="503" t="str">
        <f>_xlfn.XLOOKUP(B3117,PLANEAMIENTO!A:A,PLANEAMIENTO!C:C)</f>
        <v>CILINDRO DE DIRECCION</v>
      </c>
      <c r="D3117" s="504" t="str">
        <f>_xlfn.XLOOKUP(B3117,PLANEAMIENTO!A:A,PLANEAMIENTO!D:D)</f>
        <v>793D</v>
      </c>
      <c r="E3117" s="173" t="s">
        <v>488</v>
      </c>
      <c r="F3117" s="173" t="s">
        <v>486</v>
      </c>
      <c r="G3117" s="173" t="s">
        <v>522</v>
      </c>
      <c r="H3117" s="173" t="s">
        <v>777</v>
      </c>
      <c r="I3117" s="173" t="s">
        <v>818</v>
      </c>
      <c r="J3117" s="173" t="s">
        <v>1391</v>
      </c>
      <c r="K3117" s="173" t="s">
        <v>1391</v>
      </c>
      <c r="L3117" s="174">
        <v>0</v>
      </c>
    </row>
    <row r="3118" spans="2:12" ht="28.8" x14ac:dyDescent="0.3">
      <c r="B3118" s="173">
        <v>338025</v>
      </c>
      <c r="C3118" s="503" t="str">
        <f>_xlfn.XLOOKUP(B3118,PLANEAMIENTO!A:A,PLANEAMIENTO!C:C)</f>
        <v>CILINDRO DE DIRECCION</v>
      </c>
      <c r="D3118" s="504" t="str">
        <f>_xlfn.XLOOKUP(B3118,PLANEAMIENTO!A:A,PLANEAMIENTO!D:D)</f>
        <v>793D</v>
      </c>
      <c r="E3118" s="173" t="s">
        <v>611</v>
      </c>
      <c r="F3118" s="173" t="s">
        <v>486</v>
      </c>
      <c r="G3118" s="173" t="s">
        <v>522</v>
      </c>
      <c r="H3118" s="173" t="s">
        <v>777</v>
      </c>
      <c r="I3118" s="173" t="s">
        <v>818</v>
      </c>
      <c r="J3118" s="173" t="s">
        <v>1391</v>
      </c>
      <c r="K3118" s="173" t="s">
        <v>1391</v>
      </c>
      <c r="L3118" s="174">
        <v>0</v>
      </c>
    </row>
    <row r="3119" spans="2:12" ht="28.8" x14ac:dyDescent="0.3">
      <c r="B3119" s="173">
        <v>338025</v>
      </c>
      <c r="C3119" s="503" t="str">
        <f>_xlfn.XLOOKUP(B3119,PLANEAMIENTO!A:A,PLANEAMIENTO!C:C)</f>
        <v>CILINDRO DE DIRECCION</v>
      </c>
      <c r="D3119" s="504" t="str">
        <f>_xlfn.XLOOKUP(B3119,PLANEAMIENTO!A:A,PLANEAMIENTO!D:D)</f>
        <v>793D</v>
      </c>
      <c r="E3119" s="173" t="s">
        <v>488</v>
      </c>
      <c r="F3119" s="173" t="s">
        <v>486</v>
      </c>
      <c r="G3119" s="173" t="s">
        <v>522</v>
      </c>
      <c r="H3119" s="173" t="s">
        <v>777</v>
      </c>
      <c r="I3119" s="173" t="s">
        <v>818</v>
      </c>
      <c r="J3119" s="173" t="s">
        <v>1391</v>
      </c>
      <c r="K3119" s="173" t="s">
        <v>1384</v>
      </c>
      <c r="L3119" s="174">
        <v>0</v>
      </c>
    </row>
    <row r="3120" spans="2:12" ht="28.8" x14ac:dyDescent="0.3">
      <c r="B3120" s="173">
        <v>338425</v>
      </c>
      <c r="C3120" s="503" t="str">
        <f>_xlfn.XLOOKUP(B3120,PLANEAMIENTO!A:A,PLANEAMIENTO!C:C)</f>
        <v>CILINDRO DE DIRECCION</v>
      </c>
      <c r="D3120" s="504" t="str">
        <f>_xlfn.XLOOKUP(B3120,PLANEAMIENTO!A:A,PLANEAMIENTO!D:D)</f>
        <v>930E-4SE</v>
      </c>
      <c r="E3120" s="173" t="s">
        <v>611</v>
      </c>
      <c r="F3120" s="173" t="s">
        <v>486</v>
      </c>
      <c r="G3120" s="173" t="s">
        <v>522</v>
      </c>
      <c r="H3120" s="173" t="s">
        <v>777</v>
      </c>
      <c r="I3120" s="173" t="s">
        <v>818</v>
      </c>
      <c r="J3120" s="173" t="s">
        <v>1384</v>
      </c>
      <c r="K3120" s="173" t="s">
        <v>1384</v>
      </c>
      <c r="L3120" s="174">
        <v>0</v>
      </c>
    </row>
    <row r="3121" spans="2:12" ht="28.8" x14ac:dyDescent="0.3">
      <c r="B3121" s="173">
        <v>342625</v>
      </c>
      <c r="C3121" s="503" t="str">
        <f>_xlfn.XLOOKUP(B3121,PLANEAMIENTO!A:A,PLANEAMIENTO!C:C)</f>
        <v>CILINDRO DE DIRECCION</v>
      </c>
      <c r="D3121" s="504" t="str">
        <f>_xlfn.XLOOKUP(B3121,PLANEAMIENTO!A:A,PLANEAMIENTO!D:D)</f>
        <v>930E-4SE</v>
      </c>
      <c r="E3121" s="173" t="s">
        <v>488</v>
      </c>
      <c r="F3121" s="173" t="s">
        <v>486</v>
      </c>
      <c r="G3121" s="173" t="s">
        <v>522</v>
      </c>
      <c r="H3121" s="173" t="s">
        <v>777</v>
      </c>
      <c r="I3121" s="173" t="s">
        <v>818</v>
      </c>
      <c r="J3121" s="173" t="s">
        <v>1384</v>
      </c>
      <c r="K3121" s="173" t="s">
        <v>1397</v>
      </c>
      <c r="L3121" s="174">
        <v>0</v>
      </c>
    </row>
    <row r="3122" spans="2:12" ht="28.8" x14ac:dyDescent="0.3">
      <c r="B3122" s="173">
        <v>336825</v>
      </c>
      <c r="C3122" s="503" t="str">
        <f>_xlfn.XLOOKUP(B3122,PLANEAMIENTO!A:A,PLANEAMIENTO!C:C)</f>
        <v>CILINDRO DE DIRECCION</v>
      </c>
      <c r="D3122" s="504">
        <f>_xlfn.XLOOKUP(B3122,PLANEAMIENTO!A:A,PLANEAMIENTO!D:D)</f>
        <v>24</v>
      </c>
      <c r="E3122" s="173" t="s">
        <v>611</v>
      </c>
      <c r="F3122" s="173" t="s">
        <v>486</v>
      </c>
      <c r="G3122" s="173" t="s">
        <v>522</v>
      </c>
      <c r="H3122" s="173" t="s">
        <v>777</v>
      </c>
      <c r="I3122" s="173" t="s">
        <v>818</v>
      </c>
      <c r="J3122" s="173" t="s">
        <v>1397</v>
      </c>
      <c r="K3122" s="173" t="s">
        <v>1397</v>
      </c>
      <c r="L3122" s="174">
        <v>0</v>
      </c>
    </row>
    <row r="3123" spans="2:12" ht="31.2" x14ac:dyDescent="0.3">
      <c r="B3123" s="173">
        <v>338925</v>
      </c>
      <c r="C3123" s="503" t="str">
        <f>_xlfn.XLOOKUP(B3123,PLANEAMIENTO!A:A,PLANEAMIENTO!C:C)</f>
        <v>CILINDRO DE INCLINACION DE RIPPER</v>
      </c>
      <c r="D3123" s="504" t="str">
        <f>_xlfn.XLOOKUP(B3123,PLANEAMIENTO!A:A,PLANEAMIENTO!D:D)</f>
        <v>D11T</v>
      </c>
      <c r="E3123" s="173" t="s">
        <v>488</v>
      </c>
      <c r="F3123" s="173" t="s">
        <v>486</v>
      </c>
      <c r="G3123" s="173" t="s">
        <v>403</v>
      </c>
      <c r="H3123" s="173" t="s">
        <v>777</v>
      </c>
      <c r="I3123" s="173" t="s">
        <v>820</v>
      </c>
      <c r="J3123" s="173" t="s">
        <v>1397</v>
      </c>
      <c r="K3123" s="173" t="s">
        <v>1397</v>
      </c>
      <c r="L3123" s="174">
        <v>0</v>
      </c>
    </row>
    <row r="3124" spans="2:12" ht="31.2" x14ac:dyDescent="0.3">
      <c r="B3124" s="173">
        <v>335425</v>
      </c>
      <c r="C3124" s="503" t="str">
        <f>_xlfn.XLOOKUP(B3124,PLANEAMIENTO!A:A,PLANEAMIENTO!C:C)</f>
        <v>CILINDRO DE INCLINACION DE BULLDOZER</v>
      </c>
      <c r="D3124" s="504" t="str">
        <f>_xlfn.XLOOKUP(B3124,PLANEAMIENTO!A:A,PLANEAMIENTO!D:D)</f>
        <v>D11T</v>
      </c>
      <c r="E3124" s="173" t="s">
        <v>611</v>
      </c>
      <c r="F3124" s="173" t="s">
        <v>486</v>
      </c>
      <c r="G3124" s="173" t="s">
        <v>522</v>
      </c>
      <c r="H3124" s="173" t="s">
        <v>777</v>
      </c>
      <c r="I3124" s="173" t="s">
        <v>818</v>
      </c>
      <c r="J3124" s="173" t="s">
        <v>1397</v>
      </c>
      <c r="K3124" s="173" t="s">
        <v>1396</v>
      </c>
      <c r="L3124" s="174">
        <v>0</v>
      </c>
    </row>
    <row r="3125" spans="2:12" ht="31.2" x14ac:dyDescent="0.3">
      <c r="B3125" s="173">
        <v>336325</v>
      </c>
      <c r="C3125" s="503" t="str">
        <f>_xlfn.XLOOKUP(B3125,PLANEAMIENTO!A:A,PLANEAMIENTO!C:C)</f>
        <v>CILINDRO DE INCLINACION DE BULLDOZER</v>
      </c>
      <c r="D3125" s="504" t="str">
        <f>_xlfn.XLOOKUP(B3125,PLANEAMIENTO!A:A,PLANEAMIENTO!D:D)</f>
        <v>D11T</v>
      </c>
      <c r="E3125" s="173" t="s">
        <v>611</v>
      </c>
      <c r="F3125" s="173" t="s">
        <v>486</v>
      </c>
      <c r="G3125" s="173" t="s">
        <v>522</v>
      </c>
      <c r="H3125" s="173" t="s">
        <v>777</v>
      </c>
      <c r="I3125" s="173" t="s">
        <v>818</v>
      </c>
      <c r="J3125" s="173" t="s">
        <v>1396</v>
      </c>
      <c r="K3125" s="173" t="s">
        <v>1396</v>
      </c>
      <c r="L3125" s="174">
        <v>0</v>
      </c>
    </row>
    <row r="3126" spans="2:12" ht="31.2" x14ac:dyDescent="0.3">
      <c r="B3126" s="173">
        <v>338625</v>
      </c>
      <c r="C3126" s="503" t="str">
        <f>_xlfn.XLOOKUP(B3126,PLANEAMIENTO!A:A,PLANEAMIENTO!C:C)</f>
        <v>CILINDRO DE INCLINACION DE BULLDOZER</v>
      </c>
      <c r="D3126" s="504" t="str">
        <f>_xlfn.XLOOKUP(B3126,PLANEAMIENTO!A:A,PLANEAMIENTO!D:D)</f>
        <v>D11T</v>
      </c>
      <c r="E3126" s="173" t="s">
        <v>611</v>
      </c>
      <c r="F3126" s="173" t="s">
        <v>486</v>
      </c>
      <c r="G3126" s="173" t="s">
        <v>522</v>
      </c>
      <c r="H3126" s="173" t="s">
        <v>777</v>
      </c>
      <c r="I3126" s="173" t="s">
        <v>818</v>
      </c>
      <c r="J3126" s="173" t="s">
        <v>1396</v>
      </c>
      <c r="K3126" s="173" t="s">
        <v>1418</v>
      </c>
      <c r="L3126" s="174">
        <v>0</v>
      </c>
    </row>
    <row r="3127" spans="2:12" ht="31.2" x14ac:dyDescent="0.3">
      <c r="B3127" s="173">
        <v>342825</v>
      </c>
      <c r="C3127" s="503" t="str">
        <f>_xlfn.XLOOKUP(B3127,PLANEAMIENTO!A:A,PLANEAMIENTO!C:C)</f>
        <v>CILINDRO DE INCLINACION DE BULLDOZER</v>
      </c>
      <c r="D3127" s="504" t="str">
        <f>_xlfn.XLOOKUP(B3127,PLANEAMIENTO!A:A,PLANEAMIENTO!D:D)</f>
        <v>D11T</v>
      </c>
      <c r="E3127" s="173" t="s">
        <v>611</v>
      </c>
      <c r="F3127" s="173" t="s">
        <v>486</v>
      </c>
      <c r="G3127" s="173" t="s">
        <v>522</v>
      </c>
      <c r="H3127" s="173" t="s">
        <v>777</v>
      </c>
      <c r="I3127" s="173" t="s">
        <v>818</v>
      </c>
      <c r="J3127" s="173" t="s">
        <v>1418</v>
      </c>
      <c r="K3127" s="173" t="s">
        <v>1418</v>
      </c>
      <c r="L3127" s="174">
        <v>0</v>
      </c>
    </row>
    <row r="3128" spans="2:12" ht="31.2" x14ac:dyDescent="0.3">
      <c r="B3128" s="173">
        <v>335425</v>
      </c>
      <c r="C3128" s="503" t="str">
        <f>_xlfn.XLOOKUP(B3128,PLANEAMIENTO!A:A,PLANEAMIENTO!C:C)</f>
        <v>CILINDRO DE INCLINACION DE BULLDOZER</v>
      </c>
      <c r="D3128" s="504" t="str">
        <f>_xlfn.XLOOKUP(B3128,PLANEAMIENTO!A:A,PLANEAMIENTO!D:D)</f>
        <v>D11T</v>
      </c>
      <c r="E3128" s="173" t="s">
        <v>488</v>
      </c>
      <c r="F3128" s="173" t="s">
        <v>486</v>
      </c>
      <c r="G3128" s="173" t="s">
        <v>522</v>
      </c>
      <c r="H3128" s="173" t="s">
        <v>777</v>
      </c>
      <c r="I3128" s="173" t="s">
        <v>818</v>
      </c>
      <c r="J3128" s="173" t="s">
        <v>1418</v>
      </c>
      <c r="K3128" s="173" t="s">
        <v>1418</v>
      </c>
      <c r="L3128" s="174">
        <v>0</v>
      </c>
    </row>
    <row r="3129" spans="2:12" ht="31.2" x14ac:dyDescent="0.3">
      <c r="B3129" s="173">
        <v>336325</v>
      </c>
      <c r="C3129" s="503" t="str">
        <f>_xlfn.XLOOKUP(B3129,PLANEAMIENTO!A:A,PLANEAMIENTO!C:C)</f>
        <v>CILINDRO DE INCLINACION DE BULLDOZER</v>
      </c>
      <c r="D3129" s="504" t="str">
        <f>_xlfn.XLOOKUP(B3129,PLANEAMIENTO!A:A,PLANEAMIENTO!D:D)</f>
        <v>D11T</v>
      </c>
      <c r="E3129" s="173" t="s">
        <v>488</v>
      </c>
      <c r="F3129" s="173" t="s">
        <v>486</v>
      </c>
      <c r="G3129" s="173" t="s">
        <v>522</v>
      </c>
      <c r="H3129" s="173" t="s">
        <v>777</v>
      </c>
      <c r="I3129" s="173" t="s">
        <v>818</v>
      </c>
      <c r="J3129" s="173" t="s">
        <v>1418</v>
      </c>
      <c r="K3129" s="173" t="s">
        <v>1417</v>
      </c>
      <c r="L3129" s="174">
        <v>0</v>
      </c>
    </row>
    <row r="3130" spans="2:12" ht="31.2" x14ac:dyDescent="0.3">
      <c r="B3130" s="173">
        <v>338625</v>
      </c>
      <c r="C3130" s="503" t="str">
        <f>_xlfn.XLOOKUP(B3130,PLANEAMIENTO!A:A,PLANEAMIENTO!C:C)</f>
        <v>CILINDRO DE INCLINACION DE BULLDOZER</v>
      </c>
      <c r="D3130" s="504" t="str">
        <f>_xlfn.XLOOKUP(B3130,PLANEAMIENTO!A:A,PLANEAMIENTO!D:D)</f>
        <v>D11T</v>
      </c>
      <c r="E3130" s="173" t="s">
        <v>488</v>
      </c>
      <c r="F3130" s="173" t="s">
        <v>486</v>
      </c>
      <c r="G3130" s="173" t="s">
        <v>522</v>
      </c>
      <c r="H3130" s="173" t="s">
        <v>777</v>
      </c>
      <c r="I3130" s="173" t="s">
        <v>818</v>
      </c>
      <c r="J3130" s="173" t="s">
        <v>1417</v>
      </c>
      <c r="K3130" s="173" t="s">
        <v>1417</v>
      </c>
      <c r="L3130" s="174">
        <v>0</v>
      </c>
    </row>
    <row r="3131" spans="2:12" ht="31.2" x14ac:dyDescent="0.3">
      <c r="B3131" s="173">
        <v>342825</v>
      </c>
      <c r="C3131" s="503" t="str">
        <f>_xlfn.XLOOKUP(B3131,PLANEAMIENTO!A:A,PLANEAMIENTO!C:C)</f>
        <v>CILINDRO DE INCLINACION DE BULLDOZER</v>
      </c>
      <c r="D3131" s="504" t="str">
        <f>_xlfn.XLOOKUP(B3131,PLANEAMIENTO!A:A,PLANEAMIENTO!D:D)</f>
        <v>D11T</v>
      </c>
      <c r="E3131" s="173" t="s">
        <v>488</v>
      </c>
      <c r="F3131" s="173" t="s">
        <v>486</v>
      </c>
      <c r="G3131" s="173" t="s">
        <v>522</v>
      </c>
      <c r="H3131" s="173" t="s">
        <v>777</v>
      </c>
      <c r="I3131" s="173" t="s">
        <v>818</v>
      </c>
      <c r="J3131" s="173" t="s">
        <v>1417</v>
      </c>
      <c r="K3131" s="173" t="s">
        <v>1417</v>
      </c>
      <c r="L3131" s="174">
        <v>0</v>
      </c>
    </row>
    <row r="3132" spans="2:12" ht="15.6" x14ac:dyDescent="0.3">
      <c r="B3132" s="173">
        <v>332025</v>
      </c>
      <c r="C3132" s="503" t="str">
        <f>_xlfn.XLOOKUP(B3132,PLANEAMIENTO!A:A,PLANEAMIENTO!C:C)</f>
        <v>CILINDRO DE BLADELIFT</v>
      </c>
      <c r="D3132" s="504" t="str">
        <f>_xlfn.XLOOKUP(B3132,PLANEAMIENTO!A:A,PLANEAMIENTO!D:D)</f>
        <v>24M</v>
      </c>
      <c r="E3132" s="173" t="s">
        <v>1117</v>
      </c>
      <c r="F3132" s="173" t="s">
        <v>486</v>
      </c>
      <c r="G3132" s="173" t="s">
        <v>471</v>
      </c>
      <c r="H3132" s="173" t="s">
        <v>777</v>
      </c>
      <c r="I3132" s="173" t="s">
        <v>831</v>
      </c>
      <c r="J3132" s="173" t="s">
        <v>1333</v>
      </c>
      <c r="K3132" s="173" t="s">
        <v>1331</v>
      </c>
      <c r="L3132" s="174">
        <v>0</v>
      </c>
    </row>
    <row r="3133" spans="2:12" ht="28.8" x14ac:dyDescent="0.3">
      <c r="B3133" s="170">
        <v>0</v>
      </c>
      <c r="C3133" s="503" t="e">
        <f>_xlfn.XLOOKUP(B3133,PLANEAMIENTO!A:A,PLANEAMIENTO!C:C)</f>
        <v>#N/A</v>
      </c>
      <c r="D3133" s="504" t="e">
        <f>_xlfn.XLOOKUP(B3133,PLANEAMIENTO!A:A,PLANEAMIENTO!D:D)</f>
        <v>#N/A</v>
      </c>
      <c r="E3133" s="170" t="s">
        <v>860</v>
      </c>
      <c r="F3133" s="170" t="s">
        <v>413</v>
      </c>
      <c r="G3133" s="170" t="s">
        <v>1419</v>
      </c>
      <c r="H3133" s="170" t="s">
        <v>777</v>
      </c>
      <c r="I3133" s="170" t="s">
        <v>801</v>
      </c>
      <c r="J3133" s="170" t="s">
        <v>1307</v>
      </c>
      <c r="K3133" s="170" t="s">
        <v>1420</v>
      </c>
      <c r="L3133" s="171">
        <v>0.48</v>
      </c>
    </row>
    <row r="3134" spans="2:12" ht="31.2" x14ac:dyDescent="0.3">
      <c r="B3134" s="173">
        <v>341225</v>
      </c>
      <c r="C3134" s="503" t="str">
        <f>_xlfn.XLOOKUP(B3134,PLANEAMIENTO!A:A,PLANEAMIENTO!C:C)</f>
        <v>CILINDRO DE SUSPENSION POSTERIOR</v>
      </c>
      <c r="D3134" s="504" t="str">
        <f>_xlfn.XLOOKUP(B3134,PLANEAMIENTO!A:A,PLANEAMIENTO!D:D)</f>
        <v>930E-4SE</v>
      </c>
      <c r="E3134" s="173" t="s">
        <v>488</v>
      </c>
      <c r="F3134" s="173" t="s">
        <v>413</v>
      </c>
      <c r="G3134" s="173" t="s">
        <v>410</v>
      </c>
      <c r="H3134" s="173" t="s">
        <v>777</v>
      </c>
      <c r="I3134" s="173" t="s">
        <v>849</v>
      </c>
      <c r="J3134" s="173" t="s">
        <v>1389</v>
      </c>
      <c r="K3134" s="173" t="s">
        <v>1390</v>
      </c>
      <c r="L3134" s="174">
        <v>0.8</v>
      </c>
    </row>
    <row r="3135" spans="2:12" ht="31.2" x14ac:dyDescent="0.3">
      <c r="B3135" s="173">
        <v>336225</v>
      </c>
      <c r="C3135" s="503" t="str">
        <f>_xlfn.XLOOKUP(B3135,PLANEAMIENTO!A:A,PLANEAMIENTO!C:C)</f>
        <v>CILINDRO DE SUSPENSION POSTERIOR</v>
      </c>
      <c r="D3135" s="504" t="str">
        <f>_xlfn.XLOOKUP(B3135,PLANEAMIENTO!A:A,PLANEAMIENTO!D:D)</f>
        <v>HD1500</v>
      </c>
      <c r="E3135" s="173" t="s">
        <v>612</v>
      </c>
      <c r="F3135" s="173" t="s">
        <v>413</v>
      </c>
      <c r="G3135" s="173" t="s">
        <v>468</v>
      </c>
      <c r="H3135" s="173" t="s">
        <v>777</v>
      </c>
      <c r="I3135" s="173" t="s">
        <v>883</v>
      </c>
      <c r="J3135" s="173" t="s">
        <v>1390</v>
      </c>
      <c r="K3135" s="173" t="s">
        <v>1391</v>
      </c>
      <c r="L3135" s="174">
        <v>0</v>
      </c>
    </row>
    <row r="3136" spans="2:12" ht="31.2" x14ac:dyDescent="0.3">
      <c r="B3136" s="173">
        <v>336225</v>
      </c>
      <c r="C3136" s="503" t="str">
        <f>_xlfn.XLOOKUP(B3136,PLANEAMIENTO!A:A,PLANEAMIENTO!C:C)</f>
        <v>CILINDRO DE SUSPENSION POSTERIOR</v>
      </c>
      <c r="D3136" s="504" t="str">
        <f>_xlfn.XLOOKUP(B3136,PLANEAMIENTO!A:A,PLANEAMIENTO!D:D)</f>
        <v>HD1500</v>
      </c>
      <c r="E3136" s="173" t="s">
        <v>488</v>
      </c>
      <c r="F3136" s="173" t="s">
        <v>413</v>
      </c>
      <c r="G3136" s="173" t="s">
        <v>468</v>
      </c>
      <c r="H3136" s="173" t="s">
        <v>777</v>
      </c>
      <c r="I3136" s="173" t="s">
        <v>883</v>
      </c>
      <c r="J3136" s="173" t="s">
        <v>1391</v>
      </c>
      <c r="K3136" s="173" t="s">
        <v>1391</v>
      </c>
      <c r="L3136" s="174">
        <v>0</v>
      </c>
    </row>
    <row r="3137" spans="2:12" ht="31.2" x14ac:dyDescent="0.3">
      <c r="B3137" s="173">
        <v>319525</v>
      </c>
      <c r="C3137" s="503" t="str">
        <f>_xlfn.XLOOKUP(B3137,PLANEAMIENTO!A:A,PLANEAMIENTO!C:C)</f>
        <v>CILINDRO DE SUSPENSION POSTERIOR</v>
      </c>
      <c r="D3137" s="504" t="str">
        <f>_xlfn.XLOOKUP(B3137,PLANEAMIENTO!A:A,PLANEAMIENTO!D:D)</f>
        <v>797F</v>
      </c>
      <c r="E3137" s="173" t="s">
        <v>612</v>
      </c>
      <c r="F3137" s="173" t="s">
        <v>413</v>
      </c>
      <c r="G3137" s="173" t="s">
        <v>450</v>
      </c>
      <c r="H3137" s="173" t="s">
        <v>777</v>
      </c>
      <c r="I3137" s="173" t="s">
        <v>1104</v>
      </c>
      <c r="J3137" s="173" t="s">
        <v>1391</v>
      </c>
      <c r="K3137" s="173" t="s">
        <v>1384</v>
      </c>
      <c r="L3137" s="174">
        <v>0</v>
      </c>
    </row>
    <row r="3138" spans="2:12" ht="31.2" x14ac:dyDescent="0.3">
      <c r="B3138" s="173">
        <v>319525</v>
      </c>
      <c r="C3138" s="503" t="str">
        <f>_xlfn.XLOOKUP(B3138,PLANEAMIENTO!A:A,PLANEAMIENTO!C:C)</f>
        <v>CILINDRO DE SUSPENSION POSTERIOR</v>
      </c>
      <c r="D3138" s="504" t="str">
        <f>_xlfn.XLOOKUP(B3138,PLANEAMIENTO!A:A,PLANEAMIENTO!D:D)</f>
        <v>797F</v>
      </c>
      <c r="E3138" s="173" t="s">
        <v>488</v>
      </c>
      <c r="F3138" s="173" t="s">
        <v>413</v>
      </c>
      <c r="G3138" s="173" t="s">
        <v>450</v>
      </c>
      <c r="H3138" s="173" t="s">
        <v>777</v>
      </c>
      <c r="I3138" s="173" t="s">
        <v>1104</v>
      </c>
      <c r="J3138" s="173" t="s">
        <v>1384</v>
      </c>
      <c r="K3138" s="173" t="s">
        <v>1397</v>
      </c>
      <c r="L3138" s="174">
        <v>0</v>
      </c>
    </row>
    <row r="3139" spans="2:12" ht="28.8" x14ac:dyDescent="0.3">
      <c r="B3139" s="173">
        <v>335925</v>
      </c>
      <c r="C3139" s="503" t="str">
        <f>_xlfn.XLOOKUP(B3139,PLANEAMIENTO!A:A,PLANEAMIENTO!C:C)</f>
        <v>CILINDRO DE TOWHAUL</v>
      </c>
      <c r="D3139" s="504" t="str">
        <f>_xlfn.XLOOKUP(B3139,PLANEAMIENTO!A:A,PLANEAMIENTO!D:D)</f>
        <v>930E-4SE</v>
      </c>
      <c r="E3139" s="173" t="s">
        <v>488</v>
      </c>
      <c r="F3139" s="173" t="s">
        <v>413</v>
      </c>
      <c r="G3139" s="173" t="s">
        <v>410</v>
      </c>
      <c r="H3139" s="173" t="s">
        <v>777</v>
      </c>
      <c r="I3139" s="173" t="s">
        <v>849</v>
      </c>
      <c r="J3139" s="173" t="s">
        <v>1397</v>
      </c>
      <c r="K3139" s="173" t="s">
        <v>1396</v>
      </c>
      <c r="L3139" s="174">
        <v>0</v>
      </c>
    </row>
    <row r="3140" spans="2:12" ht="28.8" x14ac:dyDescent="0.3">
      <c r="B3140" s="173">
        <v>335925</v>
      </c>
      <c r="C3140" s="503" t="str">
        <f>_xlfn.XLOOKUP(B3140,PLANEAMIENTO!A:A,PLANEAMIENTO!C:C)</f>
        <v>CILINDRO DE TOWHAUL</v>
      </c>
      <c r="D3140" s="504" t="str">
        <f>_xlfn.XLOOKUP(B3140,PLANEAMIENTO!A:A,PLANEAMIENTO!D:D)</f>
        <v>930E-4SE</v>
      </c>
      <c r="E3140" s="173" t="s">
        <v>612</v>
      </c>
      <c r="F3140" s="173" t="s">
        <v>413</v>
      </c>
      <c r="G3140" s="173" t="s">
        <v>410</v>
      </c>
      <c r="H3140" s="173" t="s">
        <v>777</v>
      </c>
      <c r="I3140" s="173" t="s">
        <v>849</v>
      </c>
      <c r="J3140" s="173" t="s">
        <v>1396</v>
      </c>
      <c r="K3140" s="173" t="s">
        <v>1396</v>
      </c>
      <c r="L3140" s="174">
        <v>0</v>
      </c>
    </row>
    <row r="3141" spans="2:12" ht="31.2" x14ac:dyDescent="0.3">
      <c r="B3141" s="173">
        <v>333825</v>
      </c>
      <c r="C3141" s="503" t="str">
        <f>_xlfn.XLOOKUP(B3141,PLANEAMIENTO!A:A,PLANEAMIENTO!C:C)</f>
        <v>CILINDRO DE INCLINACION DE BULLDOZER</v>
      </c>
      <c r="D3141" s="504" t="str">
        <f>_xlfn.XLOOKUP(B3141,PLANEAMIENTO!A:A,PLANEAMIENTO!D:D)</f>
        <v>844H</v>
      </c>
      <c r="E3141" s="173" t="s">
        <v>1309</v>
      </c>
      <c r="F3141" s="173" t="s">
        <v>413</v>
      </c>
      <c r="G3141" s="173" t="s">
        <v>407</v>
      </c>
      <c r="H3141" s="173" t="s">
        <v>777</v>
      </c>
      <c r="I3141" s="173" t="s">
        <v>856</v>
      </c>
      <c r="J3141" s="173" t="s">
        <v>1396</v>
      </c>
      <c r="K3141" s="173" t="s">
        <v>1418</v>
      </c>
      <c r="L3141" s="174">
        <v>0</v>
      </c>
    </row>
    <row r="3142" spans="2:12" ht="31.2" x14ac:dyDescent="0.3">
      <c r="B3142" s="173">
        <v>334625</v>
      </c>
      <c r="C3142" s="503" t="str">
        <f>_xlfn.XLOOKUP(B3142,PLANEAMIENTO!A:A,PLANEAMIENTO!C:C)</f>
        <v>CILINDRO DE INCLINACION DE BULLDOZER</v>
      </c>
      <c r="D3142" s="504" t="str">
        <f>_xlfn.XLOOKUP(B3142,PLANEAMIENTO!A:A,PLANEAMIENTO!D:D)</f>
        <v>844H</v>
      </c>
      <c r="E3142" s="173" t="s">
        <v>1309</v>
      </c>
      <c r="F3142" s="173" t="s">
        <v>413</v>
      </c>
      <c r="G3142" s="173" t="s">
        <v>407</v>
      </c>
      <c r="H3142" s="173" t="s">
        <v>777</v>
      </c>
      <c r="I3142" s="173" t="s">
        <v>856</v>
      </c>
      <c r="J3142" s="173" t="s">
        <v>1418</v>
      </c>
      <c r="K3142" s="173" t="s">
        <v>1418</v>
      </c>
      <c r="L3142" s="174">
        <v>0</v>
      </c>
    </row>
    <row r="3143" spans="2:12" ht="31.2" x14ac:dyDescent="0.3">
      <c r="B3143" s="173">
        <v>336925</v>
      </c>
      <c r="C3143" s="503" t="str">
        <f>_xlfn.XLOOKUP(B3143,PLANEAMIENTO!A:A,PLANEAMIENTO!C:C)</f>
        <v>CILINDRO DE INCLINACION DE BULLDOZER</v>
      </c>
      <c r="D3143" s="504" t="str">
        <f>_xlfn.XLOOKUP(B3143,PLANEAMIENTO!A:A,PLANEAMIENTO!D:D)</f>
        <v>844K</v>
      </c>
      <c r="E3143" s="173" t="s">
        <v>1309</v>
      </c>
      <c r="F3143" s="173" t="s">
        <v>413</v>
      </c>
      <c r="G3143" s="173" t="s">
        <v>407</v>
      </c>
      <c r="H3143" s="173" t="s">
        <v>777</v>
      </c>
      <c r="I3143" s="173" t="s">
        <v>856</v>
      </c>
      <c r="J3143" s="173" t="s">
        <v>1418</v>
      </c>
      <c r="K3143" s="173" t="s">
        <v>1417</v>
      </c>
      <c r="L3143" s="174">
        <v>0</v>
      </c>
    </row>
    <row r="3144" spans="2:12" ht="31.2" x14ac:dyDescent="0.3">
      <c r="B3144" s="173">
        <v>336925</v>
      </c>
      <c r="C3144" s="503" t="str">
        <f>_xlfn.XLOOKUP(B3144,PLANEAMIENTO!A:A,PLANEAMIENTO!C:C)</f>
        <v>CILINDRO DE INCLINACION DE BULLDOZER</v>
      </c>
      <c r="D3144" s="504" t="str">
        <f>_xlfn.XLOOKUP(B3144,PLANEAMIENTO!A:A,PLANEAMIENTO!D:D)</f>
        <v>844K</v>
      </c>
      <c r="E3144" s="173" t="s">
        <v>611</v>
      </c>
      <c r="F3144" s="173" t="s">
        <v>413</v>
      </c>
      <c r="G3144" s="173" t="s">
        <v>406</v>
      </c>
      <c r="H3144" s="173" t="s">
        <v>777</v>
      </c>
      <c r="I3144" s="173" t="s">
        <v>827</v>
      </c>
      <c r="J3144" s="173" t="s">
        <v>1417</v>
      </c>
      <c r="K3144" s="173" t="s">
        <v>1417</v>
      </c>
      <c r="L3144" s="174">
        <v>0</v>
      </c>
    </row>
    <row r="3145" spans="2:12" ht="31.2" x14ac:dyDescent="0.3">
      <c r="B3145" s="173">
        <v>333825</v>
      </c>
      <c r="C3145" s="503" t="str">
        <f>_xlfn.XLOOKUP(B3145,PLANEAMIENTO!A:A,PLANEAMIENTO!C:C)</f>
        <v>CILINDRO DE INCLINACION DE BULLDOZER</v>
      </c>
      <c r="D3145" s="504" t="str">
        <f>_xlfn.XLOOKUP(B3145,PLANEAMIENTO!A:A,PLANEAMIENTO!D:D)</f>
        <v>844H</v>
      </c>
      <c r="E3145" s="173" t="s">
        <v>611</v>
      </c>
      <c r="F3145" s="173" t="s">
        <v>413</v>
      </c>
      <c r="G3145" s="173" t="s">
        <v>406</v>
      </c>
      <c r="H3145" s="173" t="s">
        <v>777</v>
      </c>
      <c r="I3145" s="173" t="s">
        <v>827</v>
      </c>
      <c r="J3145" s="173" t="s">
        <v>1417</v>
      </c>
      <c r="K3145" s="173" t="s">
        <v>1420</v>
      </c>
      <c r="L3145" s="174">
        <v>0</v>
      </c>
    </row>
    <row r="3146" spans="2:12" ht="31.2" x14ac:dyDescent="0.3">
      <c r="B3146" s="173">
        <v>334625</v>
      </c>
      <c r="C3146" s="503" t="str">
        <f>_xlfn.XLOOKUP(B3146,PLANEAMIENTO!A:A,PLANEAMIENTO!C:C)</f>
        <v>CILINDRO DE INCLINACION DE BULLDOZER</v>
      </c>
      <c r="D3146" s="504" t="str">
        <f>_xlfn.XLOOKUP(B3146,PLANEAMIENTO!A:A,PLANEAMIENTO!D:D)</f>
        <v>844H</v>
      </c>
      <c r="E3146" s="173" t="s">
        <v>611</v>
      </c>
      <c r="F3146" s="173" t="s">
        <v>413</v>
      </c>
      <c r="G3146" s="173" t="s">
        <v>406</v>
      </c>
      <c r="H3146" s="173" t="s">
        <v>777</v>
      </c>
      <c r="I3146" s="173" t="s">
        <v>827</v>
      </c>
      <c r="J3146" s="173" t="s">
        <v>1420</v>
      </c>
      <c r="K3146" s="173" t="s">
        <v>1420</v>
      </c>
      <c r="L3146" s="174">
        <v>0</v>
      </c>
    </row>
    <row r="3147" spans="2:12" ht="28.8" x14ac:dyDescent="0.3">
      <c r="B3147" s="170">
        <v>0</v>
      </c>
      <c r="C3147" s="503" t="e">
        <f>_xlfn.XLOOKUP(B3147,PLANEAMIENTO!A:A,PLANEAMIENTO!C:C)</f>
        <v>#N/A</v>
      </c>
      <c r="D3147" s="504" t="e">
        <f>_xlfn.XLOOKUP(B3147,PLANEAMIENTO!A:A,PLANEAMIENTO!D:D)</f>
        <v>#N/A</v>
      </c>
      <c r="E3147" s="170" t="s">
        <v>428</v>
      </c>
      <c r="F3147" s="170" t="s">
        <v>432</v>
      </c>
      <c r="G3147" s="170" t="s">
        <v>1421</v>
      </c>
      <c r="H3147" s="170" t="s">
        <v>777</v>
      </c>
      <c r="I3147" s="170" t="s">
        <v>777</v>
      </c>
      <c r="J3147" s="170" t="s">
        <v>641</v>
      </c>
      <c r="K3147" s="170" t="s">
        <v>1418</v>
      </c>
      <c r="L3147" s="171">
        <v>0.39</v>
      </c>
    </row>
    <row r="3148" spans="2:12" ht="31.2" x14ac:dyDescent="0.3">
      <c r="B3148" s="173">
        <v>342425</v>
      </c>
      <c r="C3148" s="503" t="str">
        <f>_xlfn.XLOOKUP(B3148,PLANEAMIENTO!A:A,PLANEAMIENTO!C:C)</f>
        <v>CILINDRO DE INCLINACION DE BULLDOZER</v>
      </c>
      <c r="D3148" s="504" t="str">
        <f>_xlfn.XLOOKUP(B3148,PLANEAMIENTO!A:A,PLANEAMIENTO!D:D)</f>
        <v>844K</v>
      </c>
      <c r="E3148" s="173" t="s">
        <v>1373</v>
      </c>
      <c r="F3148" s="173" t="s">
        <v>432</v>
      </c>
      <c r="G3148" s="173" t="s">
        <v>403</v>
      </c>
      <c r="H3148" s="173" t="s">
        <v>777</v>
      </c>
      <c r="I3148" s="173" t="s">
        <v>820</v>
      </c>
      <c r="J3148" s="173" t="s">
        <v>1389</v>
      </c>
      <c r="K3148" s="173" t="s">
        <v>1390</v>
      </c>
      <c r="L3148" s="174">
        <v>0.5</v>
      </c>
    </row>
    <row r="3149" spans="2:12" ht="28.8" x14ac:dyDescent="0.3">
      <c r="B3149" s="173">
        <v>343725</v>
      </c>
      <c r="C3149" s="503" t="str">
        <f>_xlfn.XLOOKUP(B3149,PLANEAMIENTO!A:A,PLANEAMIENTO!C:C)</f>
        <v>CILINDRO DE DIRECCION</v>
      </c>
      <c r="D3149" s="504" t="str">
        <f>_xlfn.XLOOKUP(B3149,PLANEAMIENTO!A:A,PLANEAMIENTO!D:D)</f>
        <v>793D</v>
      </c>
      <c r="E3149" s="173" t="s">
        <v>1422</v>
      </c>
      <c r="F3149" s="173" t="s">
        <v>432</v>
      </c>
      <c r="G3149" s="173" t="s">
        <v>450</v>
      </c>
      <c r="H3149" s="173" t="s">
        <v>777</v>
      </c>
      <c r="I3149" s="173" t="s">
        <v>1104</v>
      </c>
      <c r="J3149" s="173" t="s">
        <v>1390</v>
      </c>
      <c r="K3149" s="173" t="s">
        <v>1390</v>
      </c>
      <c r="L3149" s="174">
        <v>0</v>
      </c>
    </row>
    <row r="3150" spans="2:12" ht="31.2" x14ac:dyDescent="0.3">
      <c r="B3150" s="173">
        <v>342425</v>
      </c>
      <c r="C3150" s="503" t="str">
        <f>_xlfn.XLOOKUP(B3150,PLANEAMIENTO!A:A,PLANEAMIENTO!C:C)</f>
        <v>CILINDRO DE INCLINACION DE BULLDOZER</v>
      </c>
      <c r="D3150" s="504" t="str">
        <f>_xlfn.XLOOKUP(B3150,PLANEAMIENTO!A:A,PLANEAMIENTO!D:D)</f>
        <v>844K</v>
      </c>
      <c r="E3150" s="173" t="s">
        <v>672</v>
      </c>
      <c r="F3150" s="173" t="s">
        <v>432</v>
      </c>
      <c r="G3150" s="173" t="s">
        <v>435</v>
      </c>
      <c r="H3150" s="173" t="s">
        <v>777</v>
      </c>
      <c r="I3150" s="173" t="s">
        <v>786</v>
      </c>
      <c r="J3150" s="173" t="s">
        <v>1390</v>
      </c>
      <c r="K3150" s="173" t="s">
        <v>1391</v>
      </c>
      <c r="L3150" s="174">
        <v>0</v>
      </c>
    </row>
    <row r="3151" spans="2:12" ht="28.8" x14ac:dyDescent="0.3">
      <c r="B3151" s="173">
        <v>335925</v>
      </c>
      <c r="C3151" s="503" t="str">
        <f>_xlfn.XLOOKUP(B3151,PLANEAMIENTO!A:A,PLANEAMIENTO!C:C)</f>
        <v>CILINDRO DE TOWHAUL</v>
      </c>
      <c r="D3151" s="504" t="str">
        <f>_xlfn.XLOOKUP(B3151,PLANEAMIENTO!A:A,PLANEAMIENTO!D:D)</f>
        <v>930E-4SE</v>
      </c>
      <c r="E3151" s="173" t="s">
        <v>681</v>
      </c>
      <c r="F3151" s="173" t="s">
        <v>432</v>
      </c>
      <c r="G3151" s="173" t="s">
        <v>522</v>
      </c>
      <c r="H3151" s="173" t="s">
        <v>777</v>
      </c>
      <c r="I3151" s="173" t="s">
        <v>818</v>
      </c>
      <c r="J3151" s="173" t="s">
        <v>1391</v>
      </c>
      <c r="K3151" s="173" t="s">
        <v>1391</v>
      </c>
      <c r="L3151" s="174">
        <v>0</v>
      </c>
    </row>
    <row r="3152" spans="2:12" ht="28.8" x14ac:dyDescent="0.3">
      <c r="B3152" s="173">
        <v>337825</v>
      </c>
      <c r="C3152" s="503" t="str">
        <f>_xlfn.XLOOKUP(B3152,PLANEAMIENTO!A:A,PLANEAMIENTO!C:C)</f>
        <v>CILINDRO DE STICK</v>
      </c>
      <c r="D3152" s="504">
        <f>_xlfn.XLOOKUP(B3152,PLANEAMIENTO!A:A,PLANEAMIENTO!D:D)</f>
        <v>349</v>
      </c>
      <c r="E3152" s="173" t="s">
        <v>1423</v>
      </c>
      <c r="F3152" s="173" t="s">
        <v>432</v>
      </c>
      <c r="G3152" s="173" t="s">
        <v>471</v>
      </c>
      <c r="H3152" s="173" t="s">
        <v>777</v>
      </c>
      <c r="I3152" s="173" t="s">
        <v>831</v>
      </c>
      <c r="J3152" s="173" t="s">
        <v>1391</v>
      </c>
      <c r="K3152" s="173" t="s">
        <v>1384</v>
      </c>
      <c r="L3152" s="174">
        <v>0</v>
      </c>
    </row>
    <row r="3153" spans="2:12" ht="31.2" x14ac:dyDescent="0.3">
      <c r="B3153" s="173">
        <v>338825</v>
      </c>
      <c r="C3153" s="503" t="str">
        <f>_xlfn.XLOOKUP(B3153,PLANEAMIENTO!A:A,PLANEAMIENTO!C:C)</f>
        <v>CILINDRO DE INCLINACION DE BULLDOZER</v>
      </c>
      <c r="D3153" s="504" t="str">
        <f>_xlfn.XLOOKUP(B3153,PLANEAMIENTO!A:A,PLANEAMIENTO!D:D)</f>
        <v>D475</v>
      </c>
      <c r="E3153" s="173" t="s">
        <v>1423</v>
      </c>
      <c r="F3153" s="173" t="s">
        <v>432</v>
      </c>
      <c r="G3153" s="173" t="s">
        <v>410</v>
      </c>
      <c r="H3153" s="173" t="s">
        <v>777</v>
      </c>
      <c r="I3153" s="173" t="s">
        <v>849</v>
      </c>
      <c r="J3153" s="173" t="s">
        <v>1384</v>
      </c>
      <c r="K3153" s="173" t="s">
        <v>1397</v>
      </c>
      <c r="L3153" s="174">
        <v>0</v>
      </c>
    </row>
    <row r="3154" spans="2:12" ht="46.8" x14ac:dyDescent="0.3">
      <c r="B3154" s="173">
        <v>341425</v>
      </c>
      <c r="C3154" s="503" t="str">
        <f>_xlfn.XLOOKUP(B3154,PLANEAMIENTO!A:A,PLANEAMIENTO!C:C)</f>
        <v>CILINDRO DE DESPLAZAMIENTO DE VERTEDERA</v>
      </c>
      <c r="D3154" s="504" t="str">
        <f>_xlfn.XLOOKUP(B3154,PLANEAMIENTO!A:A,PLANEAMIENTO!D:D)</f>
        <v>24M</v>
      </c>
      <c r="E3154" s="173" t="s">
        <v>1424</v>
      </c>
      <c r="F3154" s="173" t="s">
        <v>432</v>
      </c>
      <c r="G3154" s="173" t="s">
        <v>471</v>
      </c>
      <c r="H3154" s="173" t="s">
        <v>777</v>
      </c>
      <c r="I3154" s="173" t="s">
        <v>831</v>
      </c>
      <c r="J3154" s="173" t="s">
        <v>1397</v>
      </c>
      <c r="K3154" s="173" t="s">
        <v>1397</v>
      </c>
      <c r="L3154" s="174">
        <v>0</v>
      </c>
    </row>
    <row r="3155" spans="2:12" ht="31.2" x14ac:dyDescent="0.3">
      <c r="B3155" s="173">
        <v>339725</v>
      </c>
      <c r="C3155" s="503" t="str">
        <f>_xlfn.XLOOKUP(B3155,PLANEAMIENTO!A:A,PLANEAMIENTO!C:C)</f>
        <v>FRENO DE SERVICIO Y PARQUEO</v>
      </c>
      <c r="D3155" s="504">
        <f>_xlfn.XLOOKUP(B3155,PLANEAMIENTO!A:A,PLANEAMIENTO!D:D)</f>
        <v>24</v>
      </c>
      <c r="E3155" s="173" t="s">
        <v>1425</v>
      </c>
      <c r="F3155" s="173" t="s">
        <v>432</v>
      </c>
      <c r="G3155" s="173" t="s">
        <v>491</v>
      </c>
      <c r="H3155" s="173" t="s">
        <v>777</v>
      </c>
      <c r="I3155" s="173" t="s">
        <v>968</v>
      </c>
      <c r="J3155" s="173" t="s">
        <v>1396</v>
      </c>
      <c r="K3155" s="173" t="s">
        <v>1418</v>
      </c>
      <c r="L3155" s="174">
        <v>0</v>
      </c>
    </row>
    <row r="3156" spans="2:12" ht="28.8" x14ac:dyDescent="0.3">
      <c r="B3156" s="170">
        <v>0</v>
      </c>
      <c r="C3156" s="503" t="e">
        <f>_xlfn.XLOOKUP(B3156,PLANEAMIENTO!A:A,PLANEAMIENTO!C:C)</f>
        <v>#N/A</v>
      </c>
      <c r="D3156" s="504" t="e">
        <f>_xlfn.XLOOKUP(B3156,PLANEAMIENTO!A:A,PLANEAMIENTO!D:D)</f>
        <v>#N/A</v>
      </c>
      <c r="E3156" s="170" t="s">
        <v>642</v>
      </c>
      <c r="F3156" s="170" t="s">
        <v>815</v>
      </c>
      <c r="G3156" s="170" t="s">
        <v>1426</v>
      </c>
      <c r="H3156" s="170" t="s">
        <v>777</v>
      </c>
      <c r="I3156" s="170" t="s">
        <v>807</v>
      </c>
      <c r="J3156" s="170" t="s">
        <v>1278</v>
      </c>
      <c r="K3156" s="170" t="s">
        <v>1417</v>
      </c>
      <c r="L3156" s="171">
        <v>0.77</v>
      </c>
    </row>
    <row r="3157" spans="2:12" ht="28.8" x14ac:dyDescent="0.3">
      <c r="B3157" s="173">
        <v>340525</v>
      </c>
      <c r="C3157" s="503" t="str">
        <f>_xlfn.XLOOKUP(B3157,PLANEAMIENTO!A:A,PLANEAMIENTO!C:C)</f>
        <v>CILINDRO DE WHEEL LEAN</v>
      </c>
      <c r="D3157" s="504" t="str">
        <f>_xlfn.XLOOKUP(B3157,PLANEAMIENTO!A:A,PLANEAMIENTO!D:D)</f>
        <v>24M</v>
      </c>
      <c r="E3157" s="173" t="s">
        <v>1377</v>
      </c>
      <c r="F3157" s="173" t="s">
        <v>817</v>
      </c>
      <c r="G3157" s="173" t="s">
        <v>407</v>
      </c>
      <c r="H3157" s="173" t="s">
        <v>777</v>
      </c>
      <c r="I3157" s="173" t="s">
        <v>856</v>
      </c>
      <c r="J3157" s="173" t="s">
        <v>1390</v>
      </c>
      <c r="K3157" s="173" t="s">
        <v>1390</v>
      </c>
      <c r="L3157" s="174">
        <v>0</v>
      </c>
    </row>
    <row r="3158" spans="2:12" ht="28.8" x14ac:dyDescent="0.3">
      <c r="B3158" s="173">
        <v>340625</v>
      </c>
      <c r="C3158" s="503" t="str">
        <f>_xlfn.XLOOKUP(B3158,PLANEAMIENTO!A:A,PLANEAMIENTO!C:C)</f>
        <v>CILINDRO DE WHEEL LEAN</v>
      </c>
      <c r="D3158" s="504" t="str">
        <f>_xlfn.XLOOKUP(B3158,PLANEAMIENTO!A:A,PLANEAMIENTO!D:D)</f>
        <v>24M</v>
      </c>
      <c r="E3158" s="173" t="s">
        <v>1377</v>
      </c>
      <c r="F3158" s="173" t="s">
        <v>817</v>
      </c>
      <c r="G3158" s="173" t="s">
        <v>407</v>
      </c>
      <c r="H3158" s="173" t="s">
        <v>777</v>
      </c>
      <c r="I3158" s="173" t="s">
        <v>856</v>
      </c>
      <c r="J3158" s="173" t="s">
        <v>1390</v>
      </c>
      <c r="K3158" s="173" t="s">
        <v>1390</v>
      </c>
      <c r="L3158" s="174">
        <v>0</v>
      </c>
    </row>
    <row r="3159" spans="2:12" ht="28.8" x14ac:dyDescent="0.3">
      <c r="B3159" s="173">
        <v>341625</v>
      </c>
      <c r="C3159" s="503" t="str">
        <f>_xlfn.XLOOKUP(B3159,PLANEAMIENTO!A:A,PLANEAMIENTO!C:C)</f>
        <v>CILINDRO DE WHEEL LEAN</v>
      </c>
      <c r="D3159" s="504" t="str">
        <f>_xlfn.XLOOKUP(B3159,PLANEAMIENTO!A:A,PLANEAMIENTO!D:D)</f>
        <v>24M</v>
      </c>
      <c r="E3159" s="173" t="s">
        <v>1377</v>
      </c>
      <c r="F3159" s="173" t="s">
        <v>817</v>
      </c>
      <c r="G3159" s="173" t="s">
        <v>407</v>
      </c>
      <c r="H3159" s="173" t="s">
        <v>777</v>
      </c>
      <c r="I3159" s="173" t="s">
        <v>856</v>
      </c>
      <c r="J3159" s="173" t="s">
        <v>1391</v>
      </c>
      <c r="K3159" s="173" t="s">
        <v>1391</v>
      </c>
      <c r="L3159" s="174">
        <v>0</v>
      </c>
    </row>
    <row r="3160" spans="2:12" ht="31.2" x14ac:dyDescent="0.3">
      <c r="B3160" s="173">
        <v>342425</v>
      </c>
      <c r="C3160" s="503" t="str">
        <f>_xlfn.XLOOKUP(B3160,PLANEAMIENTO!A:A,PLANEAMIENTO!C:C)</f>
        <v>CILINDRO DE INCLINACION DE BULLDOZER</v>
      </c>
      <c r="D3160" s="504" t="str">
        <f>_xlfn.XLOOKUP(B3160,PLANEAMIENTO!A:A,PLANEAMIENTO!D:D)</f>
        <v>844K</v>
      </c>
      <c r="E3160" s="173" t="s">
        <v>1043</v>
      </c>
      <c r="F3160" s="173" t="s">
        <v>817</v>
      </c>
      <c r="G3160" s="173" t="s">
        <v>522</v>
      </c>
      <c r="H3160" s="173" t="s">
        <v>777</v>
      </c>
      <c r="I3160" s="173" t="s">
        <v>818</v>
      </c>
      <c r="J3160" s="173" t="s">
        <v>1391</v>
      </c>
      <c r="K3160" s="173" t="s">
        <v>1391</v>
      </c>
      <c r="L3160" s="174">
        <v>0</v>
      </c>
    </row>
    <row r="3161" spans="2:12" ht="31.2" x14ac:dyDescent="0.3">
      <c r="B3161" s="173">
        <v>342825</v>
      </c>
      <c r="C3161" s="503" t="str">
        <f>_xlfn.XLOOKUP(B3161,PLANEAMIENTO!A:A,PLANEAMIENTO!C:C)</f>
        <v>CILINDRO DE INCLINACION DE BULLDOZER</v>
      </c>
      <c r="D3161" s="504" t="str">
        <f>_xlfn.XLOOKUP(B3161,PLANEAMIENTO!A:A,PLANEAMIENTO!D:D)</f>
        <v>D11T</v>
      </c>
      <c r="E3161" s="173" t="s">
        <v>1043</v>
      </c>
      <c r="F3161" s="173" t="s">
        <v>817</v>
      </c>
      <c r="G3161" s="173" t="s">
        <v>522</v>
      </c>
      <c r="H3161" s="173" t="s">
        <v>777</v>
      </c>
      <c r="I3161" s="173" t="s">
        <v>818</v>
      </c>
      <c r="J3161" s="173" t="s">
        <v>1391</v>
      </c>
      <c r="K3161" s="173" t="s">
        <v>1384</v>
      </c>
      <c r="L3161" s="174">
        <v>0</v>
      </c>
    </row>
    <row r="3162" spans="2:12" ht="31.2" x14ac:dyDescent="0.3">
      <c r="B3162" s="173">
        <v>342325</v>
      </c>
      <c r="C3162" s="503" t="str">
        <f>_xlfn.XLOOKUP(B3162,PLANEAMIENTO!A:A,PLANEAMIENTO!C:C)</f>
        <v>CILINDRO DE INCLINACION DE BULLDOZER</v>
      </c>
      <c r="D3162" s="504" t="str">
        <f>_xlfn.XLOOKUP(B3162,PLANEAMIENTO!A:A,PLANEAMIENTO!D:D)</f>
        <v>844H</v>
      </c>
      <c r="E3162" s="173" t="s">
        <v>1043</v>
      </c>
      <c r="F3162" s="173" t="s">
        <v>817</v>
      </c>
      <c r="G3162" s="173" t="s">
        <v>522</v>
      </c>
      <c r="H3162" s="173" t="s">
        <v>777</v>
      </c>
      <c r="I3162" s="173" t="s">
        <v>818</v>
      </c>
      <c r="J3162" s="173" t="s">
        <v>1384</v>
      </c>
      <c r="K3162" s="173" t="s">
        <v>1384</v>
      </c>
      <c r="L3162" s="174">
        <v>0</v>
      </c>
    </row>
    <row r="3163" spans="2:12" ht="31.2" x14ac:dyDescent="0.3">
      <c r="B3163" s="173">
        <v>338825</v>
      </c>
      <c r="C3163" s="503" t="str">
        <f>_xlfn.XLOOKUP(B3163,PLANEAMIENTO!A:A,PLANEAMIENTO!C:C)</f>
        <v>CILINDRO DE INCLINACION DE BULLDOZER</v>
      </c>
      <c r="D3163" s="504" t="str">
        <f>_xlfn.XLOOKUP(B3163,PLANEAMIENTO!A:A,PLANEAMIENTO!D:D)</f>
        <v>D475</v>
      </c>
      <c r="E3163" s="173" t="s">
        <v>1043</v>
      </c>
      <c r="F3163" s="173" t="s">
        <v>817</v>
      </c>
      <c r="G3163" s="173" t="s">
        <v>522</v>
      </c>
      <c r="H3163" s="173" t="s">
        <v>777</v>
      </c>
      <c r="I3163" s="173" t="s">
        <v>818</v>
      </c>
      <c r="J3163" s="173" t="s">
        <v>1384</v>
      </c>
      <c r="K3163" s="173" t="s">
        <v>1397</v>
      </c>
      <c r="L3163" s="174">
        <v>0</v>
      </c>
    </row>
    <row r="3164" spans="2:12" ht="31.2" x14ac:dyDescent="0.3">
      <c r="B3164" s="173">
        <v>338625</v>
      </c>
      <c r="C3164" s="503" t="str">
        <f>_xlfn.XLOOKUP(B3164,PLANEAMIENTO!A:A,PLANEAMIENTO!C:C)</f>
        <v>CILINDRO DE INCLINACION DE BULLDOZER</v>
      </c>
      <c r="D3164" s="504" t="str">
        <f>_xlfn.XLOOKUP(B3164,PLANEAMIENTO!A:A,PLANEAMIENTO!D:D)</f>
        <v>D11T</v>
      </c>
      <c r="E3164" s="173" t="s">
        <v>1043</v>
      </c>
      <c r="F3164" s="173" t="s">
        <v>817</v>
      </c>
      <c r="G3164" s="173" t="s">
        <v>522</v>
      </c>
      <c r="H3164" s="173" t="s">
        <v>777</v>
      </c>
      <c r="I3164" s="173" t="s">
        <v>818</v>
      </c>
      <c r="J3164" s="173" t="s">
        <v>1397</v>
      </c>
      <c r="K3164" s="173" t="s">
        <v>1397</v>
      </c>
      <c r="L3164" s="174">
        <v>0</v>
      </c>
    </row>
    <row r="3165" spans="2:12" ht="31.2" x14ac:dyDescent="0.3">
      <c r="B3165" s="173">
        <v>338825</v>
      </c>
      <c r="C3165" s="503" t="str">
        <f>_xlfn.XLOOKUP(B3165,PLANEAMIENTO!A:A,PLANEAMIENTO!C:C)</f>
        <v>CILINDRO DE INCLINACION DE BULLDOZER</v>
      </c>
      <c r="D3165" s="504" t="str">
        <f>_xlfn.XLOOKUP(B3165,PLANEAMIENTO!A:A,PLANEAMIENTO!D:D)</f>
        <v>D475</v>
      </c>
      <c r="E3165" s="173" t="s">
        <v>1205</v>
      </c>
      <c r="F3165" s="173" t="s">
        <v>817</v>
      </c>
      <c r="G3165" s="173" t="s">
        <v>403</v>
      </c>
      <c r="H3165" s="173" t="s">
        <v>777</v>
      </c>
      <c r="I3165" s="173" t="s">
        <v>820</v>
      </c>
      <c r="J3165" s="173" t="s">
        <v>1397</v>
      </c>
      <c r="K3165" s="173" t="s">
        <v>1397</v>
      </c>
      <c r="L3165" s="174">
        <v>0</v>
      </c>
    </row>
    <row r="3166" spans="2:12" ht="28.8" x14ac:dyDescent="0.3">
      <c r="B3166" s="173">
        <v>337825</v>
      </c>
      <c r="C3166" s="503" t="str">
        <f>_xlfn.XLOOKUP(B3166,PLANEAMIENTO!A:A,PLANEAMIENTO!C:C)</f>
        <v>CILINDRO DE STICK</v>
      </c>
      <c r="D3166" s="504">
        <f>_xlfn.XLOOKUP(B3166,PLANEAMIENTO!A:A,PLANEAMIENTO!D:D)</f>
        <v>349</v>
      </c>
      <c r="E3166" s="173" t="s">
        <v>1205</v>
      </c>
      <c r="F3166" s="173" t="s">
        <v>817</v>
      </c>
      <c r="G3166" s="173" t="s">
        <v>426</v>
      </c>
      <c r="H3166" s="173" t="s">
        <v>777</v>
      </c>
      <c r="I3166" s="173" t="s">
        <v>796</v>
      </c>
      <c r="J3166" s="173" t="s">
        <v>1397</v>
      </c>
      <c r="K3166" s="173" t="s">
        <v>1396</v>
      </c>
      <c r="L3166" s="174">
        <v>0</v>
      </c>
    </row>
    <row r="3167" spans="2:12" ht="28.8" x14ac:dyDescent="0.3">
      <c r="B3167" s="173">
        <v>340925</v>
      </c>
      <c r="C3167" s="503" t="str">
        <f>_xlfn.XLOOKUP(B3167,PLANEAMIENTO!A:A,PLANEAMIENTO!C:C)</f>
        <v>CILINDRO DE DIRECCION</v>
      </c>
      <c r="D3167" s="504" t="str">
        <f>_xlfn.XLOOKUP(B3167,PLANEAMIENTO!A:A,PLANEAMIENTO!D:D)</f>
        <v>988K</v>
      </c>
      <c r="E3167" s="173" t="s">
        <v>1205</v>
      </c>
      <c r="F3167" s="173" t="s">
        <v>817</v>
      </c>
      <c r="G3167" s="173" t="s">
        <v>426</v>
      </c>
      <c r="H3167" s="173" t="s">
        <v>777</v>
      </c>
      <c r="I3167" s="173" t="s">
        <v>796</v>
      </c>
      <c r="J3167" s="173" t="s">
        <v>1396</v>
      </c>
      <c r="K3167" s="173" t="s">
        <v>1396</v>
      </c>
      <c r="L3167" s="174">
        <v>0</v>
      </c>
    </row>
    <row r="3168" spans="2:12" ht="46.8" x14ac:dyDescent="0.3">
      <c r="B3168" s="173">
        <v>341425</v>
      </c>
      <c r="C3168" s="503" t="str">
        <f>_xlfn.XLOOKUP(B3168,PLANEAMIENTO!A:A,PLANEAMIENTO!C:C)</f>
        <v>CILINDRO DE DESPLAZAMIENTO DE VERTEDERA</v>
      </c>
      <c r="D3168" s="504" t="str">
        <f>_xlfn.XLOOKUP(B3168,PLANEAMIENTO!A:A,PLANEAMIENTO!D:D)</f>
        <v>24M</v>
      </c>
      <c r="E3168" s="173" t="s">
        <v>1205</v>
      </c>
      <c r="F3168" s="173" t="s">
        <v>817</v>
      </c>
      <c r="G3168" s="173" t="s">
        <v>426</v>
      </c>
      <c r="H3168" s="173" t="s">
        <v>777</v>
      </c>
      <c r="I3168" s="173" t="s">
        <v>796</v>
      </c>
      <c r="J3168" s="173" t="s">
        <v>1396</v>
      </c>
      <c r="K3168" s="173" t="s">
        <v>1396</v>
      </c>
      <c r="L3168" s="174">
        <v>0</v>
      </c>
    </row>
    <row r="3169" spans="1:12" ht="28.8" x14ac:dyDescent="0.3">
      <c r="B3169" s="173">
        <v>344125</v>
      </c>
      <c r="C3169" s="503" t="str">
        <f>_xlfn.XLOOKUP(B3169,PLANEAMIENTO!A:A,PLANEAMIENTO!C:C)</f>
        <v>CILINDRO DE DIRECCION</v>
      </c>
      <c r="D3169" s="504" t="str">
        <f>_xlfn.XLOOKUP(B3169,PLANEAMIENTO!A:A,PLANEAMIENTO!D:D)</f>
        <v>930E-4SE</v>
      </c>
      <c r="E3169" s="173" t="s">
        <v>1052</v>
      </c>
      <c r="F3169" s="173" t="s">
        <v>817</v>
      </c>
      <c r="G3169" s="173" t="s">
        <v>406</v>
      </c>
      <c r="H3169" s="173" t="s">
        <v>777</v>
      </c>
      <c r="I3169" s="173" t="s">
        <v>827</v>
      </c>
      <c r="J3169" s="173" t="s">
        <v>1396</v>
      </c>
      <c r="K3169" s="173" t="s">
        <v>1418</v>
      </c>
      <c r="L3169" s="174">
        <v>0</v>
      </c>
    </row>
    <row r="3170" spans="1:12" ht="31.2" x14ac:dyDescent="0.3">
      <c r="B3170" s="173">
        <v>344325</v>
      </c>
      <c r="C3170" s="503" t="str">
        <f>_xlfn.XLOOKUP(B3170,PLANEAMIENTO!A:A,PLANEAMIENTO!C:C)</f>
        <v>CILINDRO DE INCLINACION DE BULLDOZER</v>
      </c>
      <c r="D3170" s="504" t="str">
        <f>_xlfn.XLOOKUP(B3170,PLANEAMIENTO!A:A,PLANEAMIENTO!D:D)</f>
        <v>844H</v>
      </c>
      <c r="E3170" s="173" t="s">
        <v>1052</v>
      </c>
      <c r="F3170" s="173" t="s">
        <v>817</v>
      </c>
      <c r="G3170" s="173" t="s">
        <v>406</v>
      </c>
      <c r="H3170" s="173" t="s">
        <v>777</v>
      </c>
      <c r="I3170" s="173" t="s">
        <v>827</v>
      </c>
      <c r="J3170" s="173" t="s">
        <v>1418</v>
      </c>
      <c r="K3170" s="173" t="s">
        <v>1418</v>
      </c>
      <c r="L3170" s="174">
        <v>0</v>
      </c>
    </row>
    <row r="3171" spans="1:12" ht="28.8" x14ac:dyDescent="0.3">
      <c r="B3171" s="173">
        <v>344125</v>
      </c>
      <c r="C3171" s="503" t="str">
        <f>_xlfn.XLOOKUP(B3171,PLANEAMIENTO!A:A,PLANEAMIENTO!C:C)</f>
        <v>CILINDRO DE DIRECCION</v>
      </c>
      <c r="D3171" s="504" t="str">
        <f>_xlfn.XLOOKUP(B3171,PLANEAMIENTO!A:A,PLANEAMIENTO!D:D)</f>
        <v>930E-4SE</v>
      </c>
      <c r="E3171" s="173" t="s">
        <v>1205</v>
      </c>
      <c r="F3171" s="173" t="s">
        <v>817</v>
      </c>
      <c r="G3171" s="173" t="s">
        <v>406</v>
      </c>
      <c r="H3171" s="173" t="s">
        <v>777</v>
      </c>
      <c r="I3171" s="173" t="s">
        <v>827</v>
      </c>
      <c r="J3171" s="173" t="s">
        <v>1418</v>
      </c>
      <c r="K3171" s="173" t="s">
        <v>1418</v>
      </c>
      <c r="L3171" s="174">
        <v>0</v>
      </c>
    </row>
    <row r="3172" spans="1:12" ht="31.2" x14ac:dyDescent="0.3">
      <c r="B3172" s="173">
        <v>344325</v>
      </c>
      <c r="C3172" s="503" t="str">
        <f>_xlfn.XLOOKUP(B3172,PLANEAMIENTO!A:A,PLANEAMIENTO!C:C)</f>
        <v>CILINDRO DE INCLINACION DE BULLDOZER</v>
      </c>
      <c r="D3172" s="504" t="str">
        <f>_xlfn.XLOOKUP(B3172,PLANEAMIENTO!A:A,PLANEAMIENTO!D:D)</f>
        <v>844H</v>
      </c>
      <c r="E3172" s="173" t="s">
        <v>1205</v>
      </c>
      <c r="F3172" s="173" t="s">
        <v>817</v>
      </c>
      <c r="G3172" s="173" t="s">
        <v>406</v>
      </c>
      <c r="H3172" s="173" t="s">
        <v>777</v>
      </c>
      <c r="I3172" s="173" t="s">
        <v>827</v>
      </c>
      <c r="J3172" s="173" t="s">
        <v>1418</v>
      </c>
      <c r="K3172" s="173" t="s">
        <v>1417</v>
      </c>
      <c r="L3172" s="174">
        <v>0</v>
      </c>
    </row>
    <row r="3173" spans="1:12" ht="28.8" x14ac:dyDescent="0.3">
      <c r="B3173" s="170">
        <v>0</v>
      </c>
      <c r="C3173" s="503" t="e">
        <f>_xlfn.XLOOKUP(B3173,PLANEAMIENTO!A:A,PLANEAMIENTO!C:C)</f>
        <v>#N/A</v>
      </c>
      <c r="D3173" s="504" t="e">
        <f>_xlfn.XLOOKUP(B3173,PLANEAMIENTO!A:A,PLANEAMIENTO!D:D)</f>
        <v>#N/A</v>
      </c>
      <c r="E3173" s="170" t="s">
        <v>451</v>
      </c>
      <c r="F3173" s="170" t="s">
        <v>452</v>
      </c>
      <c r="G3173" s="542" t="s">
        <v>1405</v>
      </c>
      <c r="H3173" s="542" t="s">
        <v>777</v>
      </c>
      <c r="I3173" s="542" t="s">
        <v>777</v>
      </c>
      <c r="J3173" s="170" t="s">
        <v>415</v>
      </c>
      <c r="K3173" s="170" t="s">
        <v>1406</v>
      </c>
      <c r="L3173" s="171">
        <v>0.14000000000000001</v>
      </c>
    </row>
    <row r="3174" spans="1:12" ht="28.8" x14ac:dyDescent="0.3">
      <c r="B3174" s="170">
        <v>0</v>
      </c>
      <c r="C3174" s="503" t="e">
        <f>_xlfn.XLOOKUP(B3174,PLANEAMIENTO!A:A,PLANEAMIENTO!C:C)</f>
        <v>#N/A</v>
      </c>
      <c r="D3174" s="504" t="e">
        <f>_xlfn.XLOOKUP(B3174,PLANEAMIENTO!A:A,PLANEAMIENTO!D:D)</f>
        <v>#N/A</v>
      </c>
      <c r="E3174" s="170" t="s">
        <v>455</v>
      </c>
      <c r="F3174" s="169"/>
      <c r="G3174" s="542" t="s">
        <v>1203</v>
      </c>
      <c r="H3174" s="542" t="s">
        <v>777</v>
      </c>
      <c r="I3174" s="542" t="s">
        <v>807</v>
      </c>
      <c r="J3174" s="170" t="s">
        <v>415</v>
      </c>
      <c r="K3174" s="170" t="s">
        <v>1317</v>
      </c>
      <c r="L3174" s="171">
        <v>1</v>
      </c>
    </row>
    <row r="3175" spans="1:12" ht="28.8" x14ac:dyDescent="0.3">
      <c r="B3175" s="173">
        <v>344125</v>
      </c>
      <c r="C3175" s="503" t="str">
        <f>_xlfn.XLOOKUP(B3175,PLANEAMIENTO!A:A,PLANEAMIENTO!C:C)</f>
        <v>CILINDRO DE DIRECCION</v>
      </c>
      <c r="D3175" s="504" t="str">
        <f>_xlfn.XLOOKUP(B3175,PLANEAMIENTO!A:A,PLANEAMIENTO!D:D)</f>
        <v>930E-4SE</v>
      </c>
      <c r="E3175" s="173" t="s">
        <v>1427</v>
      </c>
      <c r="F3175" s="172"/>
      <c r="G3175" s="173" t="s">
        <v>894</v>
      </c>
      <c r="H3175" s="173" t="s">
        <v>777</v>
      </c>
      <c r="I3175" s="173" t="s">
        <v>807</v>
      </c>
      <c r="J3175" s="173" t="s">
        <v>415</v>
      </c>
      <c r="K3175" s="173" t="s">
        <v>418</v>
      </c>
      <c r="L3175" s="174">
        <v>0</v>
      </c>
    </row>
    <row r="3176" spans="1:12" ht="31.2" x14ac:dyDescent="0.3">
      <c r="B3176" s="655">
        <v>344225</v>
      </c>
      <c r="C3176" s="503" t="str">
        <f>_xlfn.XLOOKUP(B3176,PLANEAMIENTO!A:A,PLANEAMIENTO!C:C)</f>
        <v>CILINDRO DE LEVANTE DE BULLDOZER</v>
      </c>
      <c r="D3176" s="504" t="str">
        <f>_xlfn.XLOOKUP(B3176,PLANEAMIENTO!A:A,PLANEAMIENTO!D:D)</f>
        <v>D11T</v>
      </c>
      <c r="E3176" s="173" t="s">
        <v>1427</v>
      </c>
      <c r="F3176" s="172"/>
      <c r="G3176" s="173" t="s">
        <v>894</v>
      </c>
      <c r="H3176" s="173" t="s">
        <v>777</v>
      </c>
      <c r="I3176" s="173" t="s">
        <v>807</v>
      </c>
      <c r="J3176" s="173" t="s">
        <v>415</v>
      </c>
      <c r="K3176" s="173" t="s">
        <v>418</v>
      </c>
      <c r="L3176" s="174">
        <v>0</v>
      </c>
    </row>
    <row r="3177" spans="1:12" ht="31.2" x14ac:dyDescent="0.3">
      <c r="B3177" s="173">
        <v>344325</v>
      </c>
      <c r="C3177" s="503" t="str">
        <f>_xlfn.XLOOKUP(B3177,PLANEAMIENTO!A:A,PLANEAMIENTO!C:C)</f>
        <v>CILINDRO DE INCLINACION DE BULLDOZER</v>
      </c>
      <c r="D3177" s="504" t="str">
        <f>_xlfn.XLOOKUP(B3177,PLANEAMIENTO!A:A,PLANEAMIENTO!D:D)</f>
        <v>844H</v>
      </c>
      <c r="E3177" s="173" t="s">
        <v>1427</v>
      </c>
      <c r="F3177" s="172"/>
      <c r="G3177" s="173" t="s">
        <v>894</v>
      </c>
      <c r="H3177" s="173" t="s">
        <v>777</v>
      </c>
      <c r="I3177" s="173" t="s">
        <v>807</v>
      </c>
      <c r="J3177" s="173" t="s">
        <v>415</v>
      </c>
      <c r="K3177" s="173" t="s">
        <v>418</v>
      </c>
      <c r="L3177" s="174">
        <v>0</v>
      </c>
    </row>
    <row r="3178" spans="1:12" ht="28.8" x14ac:dyDescent="0.3">
      <c r="B3178" s="170">
        <v>0</v>
      </c>
      <c r="C3178" s="503" t="e">
        <f>_xlfn.XLOOKUP(B3178,PLANEAMIENTO!A:A,PLANEAMIENTO!C:C)</f>
        <v>#N/A</v>
      </c>
      <c r="D3178" s="504" t="e">
        <f>_xlfn.XLOOKUP(B3178,PLANEAMIENTO!A:A,PLANEAMIENTO!D:D)</f>
        <v>#N/A</v>
      </c>
      <c r="E3178" s="170" t="s">
        <v>45</v>
      </c>
      <c r="F3178" s="169"/>
      <c r="G3178" s="170" t="s">
        <v>1383</v>
      </c>
      <c r="H3178" s="170" t="s">
        <v>777</v>
      </c>
      <c r="I3178" s="170" t="s">
        <v>892</v>
      </c>
      <c r="J3178" s="170" t="s">
        <v>415</v>
      </c>
      <c r="K3178" s="170" t="s">
        <v>1384</v>
      </c>
      <c r="L3178" s="171">
        <v>1</v>
      </c>
    </row>
    <row r="3179" spans="1:12" ht="31.2" x14ac:dyDescent="0.3">
      <c r="A3179" s="339" t="s">
        <v>93</v>
      </c>
      <c r="B3179" s="173">
        <v>319525</v>
      </c>
      <c r="C3179" s="503" t="str">
        <f>_xlfn.XLOOKUP(B3179,PLANEAMIENTO!A:A,PLANEAMIENTO!C:C)</f>
        <v>CILINDRO DE SUSPENSION POSTERIOR</v>
      </c>
      <c r="D3179" s="504" t="str">
        <f>_xlfn.XLOOKUP(B3179,PLANEAMIENTO!A:A,PLANEAMIENTO!D:D)</f>
        <v>797F</v>
      </c>
      <c r="E3179" s="173" t="s">
        <v>1287</v>
      </c>
      <c r="F3179" s="172"/>
      <c r="G3179" s="173" t="s">
        <v>894</v>
      </c>
      <c r="H3179" s="173" t="s">
        <v>777</v>
      </c>
      <c r="I3179" s="173" t="s">
        <v>807</v>
      </c>
      <c r="J3179" s="173" t="s">
        <v>1391</v>
      </c>
      <c r="K3179" s="173" t="s">
        <v>1384</v>
      </c>
      <c r="L3179" s="174">
        <v>0</v>
      </c>
    </row>
    <row r="3180" spans="1:12" ht="31.2" x14ac:dyDescent="0.3">
      <c r="A3180" s="339" t="s">
        <v>93</v>
      </c>
      <c r="B3180" s="173">
        <v>333825</v>
      </c>
      <c r="C3180" s="503" t="str">
        <f>_xlfn.XLOOKUP(B3180,PLANEAMIENTO!A:A,PLANEAMIENTO!C:C)</f>
        <v>CILINDRO DE INCLINACION DE BULLDOZER</v>
      </c>
      <c r="D3180" s="504" t="str">
        <f>_xlfn.XLOOKUP(B3180,PLANEAMIENTO!A:A,PLANEAMIENTO!D:D)</f>
        <v>844H</v>
      </c>
      <c r="E3180" s="173" t="s">
        <v>1287</v>
      </c>
      <c r="F3180" s="172"/>
      <c r="G3180" s="173" t="s">
        <v>894</v>
      </c>
      <c r="H3180" s="173" t="s">
        <v>777</v>
      </c>
      <c r="I3180" s="173" t="s">
        <v>807</v>
      </c>
      <c r="J3180" s="173" t="s">
        <v>1391</v>
      </c>
      <c r="K3180" s="173" t="s">
        <v>1384</v>
      </c>
      <c r="L3180" s="174">
        <v>0</v>
      </c>
    </row>
    <row r="3181" spans="1:12" ht="31.2" x14ac:dyDescent="0.3">
      <c r="A3181" s="339" t="s">
        <v>93</v>
      </c>
      <c r="B3181" s="173">
        <v>334625</v>
      </c>
      <c r="C3181" s="503" t="str">
        <f>_xlfn.XLOOKUP(B3181,PLANEAMIENTO!A:A,PLANEAMIENTO!C:C)</f>
        <v>CILINDRO DE INCLINACION DE BULLDOZER</v>
      </c>
      <c r="D3181" s="504" t="str">
        <f>_xlfn.XLOOKUP(B3181,PLANEAMIENTO!A:A,PLANEAMIENTO!D:D)</f>
        <v>844H</v>
      </c>
      <c r="E3181" s="173" t="s">
        <v>1287</v>
      </c>
      <c r="F3181" s="172"/>
      <c r="G3181" s="173" t="s">
        <v>894</v>
      </c>
      <c r="H3181" s="173" t="s">
        <v>777</v>
      </c>
      <c r="I3181" s="173" t="s">
        <v>807</v>
      </c>
      <c r="J3181" s="173" t="s">
        <v>1391</v>
      </c>
      <c r="K3181" s="173" t="s">
        <v>1384</v>
      </c>
      <c r="L3181" s="174">
        <v>0</v>
      </c>
    </row>
    <row r="3182" spans="1:12" ht="28.8" x14ac:dyDescent="0.3">
      <c r="A3182" s="339" t="s">
        <v>67</v>
      </c>
      <c r="B3182" s="173">
        <v>335125</v>
      </c>
      <c r="C3182" s="503" t="str">
        <f>_xlfn.XLOOKUP(B3182,PLANEAMIENTO!A:A,PLANEAMIENTO!C:C)</f>
        <v>CILINDRO DE SIDESHIFT</v>
      </c>
      <c r="D3182" s="504">
        <f>_xlfn.XLOOKUP(B3182,PLANEAMIENTO!A:A,PLANEAMIENTO!D:D)</f>
        <v>24</v>
      </c>
      <c r="E3182" s="173" t="s">
        <v>1287</v>
      </c>
      <c r="F3182" s="172"/>
      <c r="G3182" s="173" t="s">
        <v>894</v>
      </c>
      <c r="H3182" s="173" t="s">
        <v>777</v>
      </c>
      <c r="I3182" s="173" t="s">
        <v>807</v>
      </c>
      <c r="J3182" s="173" t="s">
        <v>1391</v>
      </c>
      <c r="K3182" s="173" t="s">
        <v>1384</v>
      </c>
      <c r="L3182" s="174">
        <v>0.3</v>
      </c>
    </row>
    <row r="3183" spans="1:12" ht="31.2" x14ac:dyDescent="0.3">
      <c r="A3183" s="339" t="s">
        <v>67</v>
      </c>
      <c r="B3183" s="173">
        <v>336225</v>
      </c>
      <c r="C3183" s="503" t="str">
        <f>_xlfn.XLOOKUP(B3183,PLANEAMIENTO!A:A,PLANEAMIENTO!C:C)</f>
        <v>CILINDRO DE SUSPENSION POSTERIOR</v>
      </c>
      <c r="D3183" s="504" t="str">
        <f>_xlfn.XLOOKUP(B3183,PLANEAMIENTO!A:A,PLANEAMIENTO!D:D)</f>
        <v>HD1500</v>
      </c>
      <c r="E3183" s="173" t="s">
        <v>1287</v>
      </c>
      <c r="F3183" s="172"/>
      <c r="G3183" s="173" t="s">
        <v>894</v>
      </c>
      <c r="H3183" s="173" t="s">
        <v>777</v>
      </c>
      <c r="I3183" s="173" t="s">
        <v>807</v>
      </c>
      <c r="J3183" s="173" t="s">
        <v>1391</v>
      </c>
      <c r="K3183" s="173" t="s">
        <v>1384</v>
      </c>
      <c r="L3183" s="174">
        <v>0</v>
      </c>
    </row>
    <row r="3184" spans="1:12" ht="31.2" x14ac:dyDescent="0.3">
      <c r="A3184" s="339" t="s">
        <v>67</v>
      </c>
      <c r="B3184" s="173">
        <v>336725</v>
      </c>
      <c r="C3184" s="503" t="str">
        <f>_xlfn.XLOOKUP(B3184,PLANEAMIENTO!A:A,PLANEAMIENTO!C:C)</f>
        <v>CILINDRO DE EXTENSION DE MANIPULADOR</v>
      </c>
      <c r="D3184" s="504" t="str">
        <f>_xlfn.XLOOKUP(B3184,PLANEAMIENTO!A:A,PLANEAMIENTO!D:D)</f>
        <v>988K</v>
      </c>
      <c r="E3184" s="173" t="s">
        <v>1287</v>
      </c>
      <c r="F3184" s="172"/>
      <c r="G3184" s="173" t="s">
        <v>894</v>
      </c>
      <c r="H3184" s="173" t="s">
        <v>777</v>
      </c>
      <c r="I3184" s="173" t="s">
        <v>807</v>
      </c>
      <c r="J3184" s="173" t="s">
        <v>1391</v>
      </c>
      <c r="K3184" s="173" t="s">
        <v>1384</v>
      </c>
      <c r="L3184" s="174">
        <v>0.75</v>
      </c>
    </row>
    <row r="3185" spans="1:12" ht="28.8" x14ac:dyDescent="0.3">
      <c r="A3185" s="339" t="s">
        <v>67</v>
      </c>
      <c r="B3185" s="173">
        <v>336825</v>
      </c>
      <c r="C3185" s="503" t="str">
        <f>_xlfn.XLOOKUP(B3185,PLANEAMIENTO!A:A,PLANEAMIENTO!C:C)</f>
        <v>CILINDRO DE DIRECCION</v>
      </c>
      <c r="D3185" s="504">
        <f>_xlfn.XLOOKUP(B3185,PLANEAMIENTO!A:A,PLANEAMIENTO!D:D)</f>
        <v>24</v>
      </c>
      <c r="E3185" s="173" t="s">
        <v>1287</v>
      </c>
      <c r="F3185" s="172"/>
      <c r="G3185" s="173" t="s">
        <v>894</v>
      </c>
      <c r="H3185" s="173" t="s">
        <v>777</v>
      </c>
      <c r="I3185" s="173" t="s">
        <v>807</v>
      </c>
      <c r="J3185" s="173" t="s">
        <v>1391</v>
      </c>
      <c r="K3185" s="173" t="s">
        <v>1384</v>
      </c>
      <c r="L3185" s="174">
        <v>0</v>
      </c>
    </row>
    <row r="3186" spans="1:12" ht="28.8" x14ac:dyDescent="0.3">
      <c r="A3186" s="339" t="s">
        <v>67</v>
      </c>
      <c r="B3186" s="173">
        <v>338025</v>
      </c>
      <c r="C3186" s="503" t="str">
        <f>_xlfn.XLOOKUP(B3186,PLANEAMIENTO!A:A,PLANEAMIENTO!C:C)</f>
        <v>CILINDRO DE DIRECCION</v>
      </c>
      <c r="D3186" s="504" t="str">
        <f>_xlfn.XLOOKUP(B3186,PLANEAMIENTO!A:A,PLANEAMIENTO!D:D)</f>
        <v>793D</v>
      </c>
      <c r="E3186" s="173" t="s">
        <v>1287</v>
      </c>
      <c r="F3186" s="172"/>
      <c r="G3186" s="173" t="s">
        <v>894</v>
      </c>
      <c r="H3186" s="173" t="s">
        <v>777</v>
      </c>
      <c r="I3186" s="173" t="s">
        <v>807</v>
      </c>
      <c r="J3186" s="173" t="s">
        <v>1391</v>
      </c>
      <c r="K3186" s="173" t="s">
        <v>1384</v>
      </c>
      <c r="L3186" s="174">
        <v>0</v>
      </c>
    </row>
    <row r="3187" spans="1:12" ht="28.8" x14ac:dyDescent="0.3">
      <c r="A3187" s="339" t="s">
        <v>67</v>
      </c>
      <c r="B3187" s="173">
        <v>338425</v>
      </c>
      <c r="C3187" s="503" t="str">
        <f>_xlfn.XLOOKUP(B3187,PLANEAMIENTO!A:A,PLANEAMIENTO!C:C)</f>
        <v>CILINDRO DE DIRECCION</v>
      </c>
      <c r="D3187" s="504" t="str">
        <f>_xlfn.XLOOKUP(B3187,PLANEAMIENTO!A:A,PLANEAMIENTO!D:D)</f>
        <v>930E-4SE</v>
      </c>
      <c r="E3187" s="173" t="s">
        <v>1287</v>
      </c>
      <c r="F3187" s="172"/>
      <c r="G3187" s="173" t="s">
        <v>894</v>
      </c>
      <c r="H3187" s="173" t="s">
        <v>777</v>
      </c>
      <c r="I3187" s="173" t="s">
        <v>807</v>
      </c>
      <c r="J3187" s="173" t="s">
        <v>1391</v>
      </c>
      <c r="K3187" s="173" t="s">
        <v>1384</v>
      </c>
      <c r="L3187" s="174">
        <v>0</v>
      </c>
    </row>
    <row r="3188" spans="1:12" ht="28.8" x14ac:dyDescent="0.3">
      <c r="A3188" s="339" t="s">
        <v>67</v>
      </c>
      <c r="B3188" s="173">
        <v>342625</v>
      </c>
      <c r="C3188" s="503" t="str">
        <f>_xlfn.XLOOKUP(B3188,PLANEAMIENTO!A:A,PLANEAMIENTO!C:C)</f>
        <v>CILINDRO DE DIRECCION</v>
      </c>
      <c r="D3188" s="504" t="str">
        <f>_xlfn.XLOOKUP(B3188,PLANEAMIENTO!A:A,PLANEAMIENTO!D:D)</f>
        <v>930E-4SE</v>
      </c>
      <c r="E3188" s="173" t="s">
        <v>1287</v>
      </c>
      <c r="F3188" s="172"/>
      <c r="G3188" s="173" t="s">
        <v>894</v>
      </c>
      <c r="H3188" s="173" t="s">
        <v>777</v>
      </c>
      <c r="I3188" s="173" t="s">
        <v>807</v>
      </c>
      <c r="J3188" s="173" t="s">
        <v>1391</v>
      </c>
      <c r="K3188" s="173" t="s">
        <v>1384</v>
      </c>
      <c r="L3188" s="174">
        <v>0</v>
      </c>
    </row>
    <row r="3189" spans="1:12" ht="31.2" x14ac:dyDescent="0.3">
      <c r="A3189" s="339"/>
      <c r="B3189" s="173">
        <v>338925</v>
      </c>
      <c r="C3189" s="503" t="str">
        <f>_xlfn.XLOOKUP(B3189,PLANEAMIENTO!A:A,PLANEAMIENTO!C:C)</f>
        <v>CILINDRO DE INCLINACION DE RIPPER</v>
      </c>
      <c r="D3189" s="504" t="str">
        <f>_xlfn.XLOOKUP(B3189,PLANEAMIENTO!A:A,PLANEAMIENTO!D:D)</f>
        <v>D11T</v>
      </c>
      <c r="E3189" s="173" t="s">
        <v>1287</v>
      </c>
      <c r="F3189" s="172"/>
      <c r="G3189" s="173" t="s">
        <v>894</v>
      </c>
      <c r="H3189" s="173" t="s">
        <v>777</v>
      </c>
      <c r="I3189" s="173" t="s">
        <v>807</v>
      </c>
      <c r="J3189" s="173" t="s">
        <v>1391</v>
      </c>
      <c r="K3189" s="173" t="s">
        <v>1384</v>
      </c>
      <c r="L3189" s="174">
        <v>0</v>
      </c>
    </row>
    <row r="3190" spans="1:12" ht="28.8" x14ac:dyDescent="0.3">
      <c r="A3190" s="339" t="s">
        <v>67</v>
      </c>
      <c r="B3190" s="173">
        <v>340325</v>
      </c>
      <c r="C3190" s="503" t="str">
        <f>_xlfn.XLOOKUP(B3190,PLANEAMIENTO!A:A,PLANEAMIENTO!C:C)</f>
        <v>CILINDRO DE DIRECCION</v>
      </c>
      <c r="D3190" s="504" t="str">
        <f>_xlfn.XLOOKUP(B3190,PLANEAMIENTO!A:A,PLANEAMIENTO!D:D)</f>
        <v>793D</v>
      </c>
      <c r="E3190" s="173" t="s">
        <v>1287</v>
      </c>
      <c r="F3190" s="172"/>
      <c r="G3190" s="173" t="s">
        <v>894</v>
      </c>
      <c r="H3190" s="173" t="s">
        <v>777</v>
      </c>
      <c r="I3190" s="173" t="s">
        <v>807</v>
      </c>
      <c r="J3190" s="173" t="s">
        <v>1391</v>
      </c>
      <c r="K3190" s="173" t="s">
        <v>1384</v>
      </c>
      <c r="L3190" s="174">
        <v>0</v>
      </c>
    </row>
    <row r="3194" spans="1:12" ht="39.6" x14ac:dyDescent="0.3">
      <c r="B3194" s="168" t="s">
        <v>465</v>
      </c>
      <c r="E3194" s="168" t="s">
        <v>391</v>
      </c>
      <c r="F3194" s="168" t="s">
        <v>392</v>
      </c>
      <c r="G3194" s="168" t="s">
        <v>772</v>
      </c>
      <c r="H3194" s="168" t="s">
        <v>773</v>
      </c>
      <c r="I3194" s="168" t="s">
        <v>774</v>
      </c>
      <c r="J3194" s="168" t="s">
        <v>394</v>
      </c>
      <c r="K3194" s="168" t="s">
        <v>395</v>
      </c>
      <c r="L3194" s="168" t="s">
        <v>396</v>
      </c>
    </row>
    <row r="3195" spans="1:12" ht="28.8" x14ac:dyDescent="0.3">
      <c r="B3195" s="170">
        <v>0</v>
      </c>
      <c r="E3195" s="170" t="s">
        <v>397</v>
      </c>
      <c r="F3195" s="170" t="s">
        <v>398</v>
      </c>
      <c r="G3195" s="170" t="s">
        <v>1428</v>
      </c>
      <c r="H3195" s="170" t="s">
        <v>776</v>
      </c>
      <c r="I3195" s="170" t="s">
        <v>777</v>
      </c>
      <c r="J3195" s="170" t="s">
        <v>415</v>
      </c>
      <c r="K3195" s="170" t="s">
        <v>1429</v>
      </c>
      <c r="L3195" s="171">
        <v>0.79</v>
      </c>
    </row>
    <row r="3196" spans="1:12" ht="31.2" x14ac:dyDescent="0.3">
      <c r="B3196" s="173">
        <v>340025</v>
      </c>
      <c r="C3196" s="503" t="str">
        <f>_xlfn.XLOOKUP(B3196,PLANEAMIENTO!A:A,PLANEAMIENTO!C:C)</f>
        <v>CILINDRO DE SUSPENSION POSTERIOR</v>
      </c>
      <c r="D3196" s="504" t="str">
        <f>_xlfn.XLOOKUP(B3196,PLANEAMIENTO!A:A,PLANEAMIENTO!D:D)</f>
        <v>930E-4SE</v>
      </c>
      <c r="E3196" s="173" t="s">
        <v>662</v>
      </c>
      <c r="F3196" s="173" t="s">
        <v>398</v>
      </c>
      <c r="G3196" s="173" t="s">
        <v>450</v>
      </c>
      <c r="H3196" s="173" t="s">
        <v>777</v>
      </c>
      <c r="I3196" s="173" t="s">
        <v>1104</v>
      </c>
      <c r="J3196" s="173" t="s">
        <v>1430</v>
      </c>
      <c r="K3196" s="173" t="s">
        <v>1431</v>
      </c>
      <c r="L3196" s="174">
        <v>0.5</v>
      </c>
    </row>
    <row r="3197" spans="1:12" ht="31.2" x14ac:dyDescent="0.3">
      <c r="B3197" s="173">
        <v>341225</v>
      </c>
      <c r="C3197" s="503" t="str">
        <f>_xlfn.XLOOKUP(B3197,PLANEAMIENTO!A:A,PLANEAMIENTO!C:C)</f>
        <v>CILINDRO DE SUSPENSION POSTERIOR</v>
      </c>
      <c r="D3197" s="504" t="str">
        <f>_xlfn.XLOOKUP(B3197,PLANEAMIENTO!A:A,PLANEAMIENTO!D:D)</f>
        <v>930E-4SE</v>
      </c>
      <c r="E3197" s="173" t="s">
        <v>662</v>
      </c>
      <c r="F3197" s="173" t="s">
        <v>398</v>
      </c>
      <c r="G3197" s="173" t="s">
        <v>450</v>
      </c>
      <c r="H3197" s="173" t="s">
        <v>777</v>
      </c>
      <c r="I3197" s="173" t="s">
        <v>1104</v>
      </c>
      <c r="J3197" s="173" t="s">
        <v>1431</v>
      </c>
      <c r="K3197" s="173" t="s">
        <v>1431</v>
      </c>
      <c r="L3197" s="174">
        <v>0</v>
      </c>
    </row>
    <row r="3198" spans="1:12" ht="31.2" x14ac:dyDescent="0.3">
      <c r="B3198" s="173">
        <v>339625</v>
      </c>
      <c r="C3198" s="503" t="str">
        <f>_xlfn.XLOOKUP(B3198,PLANEAMIENTO!A:A,PLANEAMIENTO!C:C)</f>
        <v>CILINDRO DE SUSPENSION POSTERIOR</v>
      </c>
      <c r="D3198" s="504" t="str">
        <f>_xlfn.XLOOKUP(B3198,PLANEAMIENTO!A:A,PLANEAMIENTO!D:D)</f>
        <v>930E-4SE</v>
      </c>
      <c r="E3198" s="173" t="s">
        <v>409</v>
      </c>
      <c r="F3198" s="173" t="s">
        <v>398</v>
      </c>
      <c r="G3198" s="173" t="s">
        <v>468</v>
      </c>
      <c r="H3198" s="173" t="s">
        <v>777</v>
      </c>
      <c r="I3198" s="173" t="s">
        <v>883</v>
      </c>
      <c r="J3198" s="173" t="s">
        <v>1431</v>
      </c>
      <c r="K3198" s="173" t="s">
        <v>1432</v>
      </c>
      <c r="L3198" s="174">
        <v>0</v>
      </c>
    </row>
    <row r="3199" spans="1:12" ht="31.2" x14ac:dyDescent="0.3">
      <c r="B3199" s="173">
        <v>339925</v>
      </c>
      <c r="C3199" s="503" t="str">
        <f>_xlfn.XLOOKUP(B3199,PLANEAMIENTO!A:A,PLANEAMIENTO!C:C)</f>
        <v>CILINDRO DE SUSPENSION POSTERIOR</v>
      </c>
      <c r="D3199" s="504" t="str">
        <f>_xlfn.XLOOKUP(B3199,PLANEAMIENTO!A:A,PLANEAMIENTO!D:D)</f>
        <v>797F</v>
      </c>
      <c r="E3199" s="173" t="s">
        <v>409</v>
      </c>
      <c r="F3199" s="173" t="s">
        <v>398</v>
      </c>
      <c r="G3199" s="173" t="s">
        <v>468</v>
      </c>
      <c r="H3199" s="173" t="s">
        <v>777</v>
      </c>
      <c r="I3199" s="173" t="s">
        <v>883</v>
      </c>
      <c r="J3199" s="173" t="s">
        <v>1432</v>
      </c>
      <c r="K3199" s="173" t="s">
        <v>1433</v>
      </c>
      <c r="L3199" s="174">
        <v>0</v>
      </c>
    </row>
    <row r="3200" spans="1:12" ht="31.2" x14ac:dyDescent="0.3">
      <c r="B3200" s="173">
        <v>344425</v>
      </c>
      <c r="C3200" s="503" t="str">
        <f>_xlfn.XLOOKUP(B3200,PLANEAMIENTO!A:A,PLANEAMIENTO!C:C)</f>
        <v>CILINDRO DE SUSPENSION POSTERIOR</v>
      </c>
      <c r="D3200" s="504" t="str">
        <f>_xlfn.XLOOKUP(B3200,PLANEAMIENTO!A:A,PLANEAMIENTO!D:D)</f>
        <v>797F</v>
      </c>
      <c r="E3200" s="173" t="s">
        <v>409</v>
      </c>
      <c r="F3200" s="173" t="s">
        <v>398</v>
      </c>
      <c r="G3200" s="173" t="s">
        <v>468</v>
      </c>
      <c r="H3200" s="173" t="s">
        <v>777</v>
      </c>
      <c r="I3200" s="173" t="s">
        <v>883</v>
      </c>
      <c r="J3200" s="173" t="s">
        <v>1433</v>
      </c>
      <c r="K3200" s="173" t="s">
        <v>1433</v>
      </c>
      <c r="L3200" s="174">
        <v>0</v>
      </c>
    </row>
    <row r="3201" spans="2:12" ht="31.2" x14ac:dyDescent="0.3">
      <c r="B3201" s="173">
        <v>343125</v>
      </c>
      <c r="C3201" s="503" t="str">
        <f>_xlfn.XLOOKUP(B3201,PLANEAMIENTO!A:A,PLANEAMIENTO!C:C)</f>
        <v>CILINDRO DE SUSPENSION POSTERIOR</v>
      </c>
      <c r="D3201" s="504" t="str">
        <f>_xlfn.XLOOKUP(B3201,PLANEAMIENTO!A:A,PLANEAMIENTO!D:D)</f>
        <v>930E-4SE</v>
      </c>
      <c r="E3201" s="173" t="s">
        <v>662</v>
      </c>
      <c r="F3201" s="173" t="s">
        <v>398</v>
      </c>
      <c r="G3201" s="173" t="s">
        <v>473</v>
      </c>
      <c r="H3201" s="173" t="s">
        <v>777</v>
      </c>
      <c r="I3201" s="173" t="s">
        <v>813</v>
      </c>
      <c r="J3201" s="173" t="s">
        <v>1433</v>
      </c>
      <c r="K3201" s="173" t="s">
        <v>1429</v>
      </c>
      <c r="L3201" s="174">
        <v>0</v>
      </c>
    </row>
    <row r="3202" spans="2:12" ht="28.8" x14ac:dyDescent="0.3">
      <c r="B3202" s="170">
        <v>0</v>
      </c>
      <c r="C3202" s="503" t="e">
        <f>_xlfn.XLOOKUP(B3202,PLANEAMIENTO!A:A,PLANEAMIENTO!C:C)</f>
        <v>#N/A</v>
      </c>
      <c r="D3202" s="504" t="e">
        <f>_xlfn.XLOOKUP(B3202,PLANEAMIENTO!A:A,PLANEAMIENTO!D:D)</f>
        <v>#N/A</v>
      </c>
      <c r="E3202" s="170" t="s">
        <v>412</v>
      </c>
      <c r="F3202" s="170" t="s">
        <v>413</v>
      </c>
      <c r="G3202" s="170" t="s">
        <v>1434</v>
      </c>
      <c r="H3202" s="170" t="s">
        <v>777</v>
      </c>
      <c r="I3202" s="170" t="s">
        <v>777</v>
      </c>
      <c r="J3202" s="170" t="s">
        <v>629</v>
      </c>
      <c r="K3202" s="170" t="s">
        <v>1429</v>
      </c>
      <c r="L3202" s="171">
        <v>0.52</v>
      </c>
    </row>
    <row r="3203" spans="2:12" ht="31.2" x14ac:dyDescent="0.3">
      <c r="B3203" s="173">
        <v>341525</v>
      </c>
      <c r="C3203" s="503" t="str">
        <f>_xlfn.XLOOKUP(B3203,PLANEAMIENTO!A:A,PLANEAMIENTO!C:C)</f>
        <v>CILINDRO DE LEVANTE DE RIPPER</v>
      </c>
      <c r="D3203" s="504" t="str">
        <f>_xlfn.XLOOKUP(B3203,PLANEAMIENTO!A:A,PLANEAMIENTO!D:D)</f>
        <v>24M</v>
      </c>
      <c r="E3203" s="173" t="s">
        <v>662</v>
      </c>
      <c r="F3203" s="173" t="s">
        <v>398</v>
      </c>
      <c r="G3203" s="173" t="s">
        <v>407</v>
      </c>
      <c r="H3203" s="173" t="s">
        <v>777</v>
      </c>
      <c r="I3203" s="173" t="s">
        <v>856</v>
      </c>
      <c r="J3203" s="173" t="s">
        <v>1430</v>
      </c>
      <c r="K3203" s="173" t="s">
        <v>1431</v>
      </c>
      <c r="L3203" s="174">
        <v>0.6</v>
      </c>
    </row>
    <row r="3204" spans="2:12" ht="31.2" x14ac:dyDescent="0.3">
      <c r="B3204" s="173">
        <v>338825</v>
      </c>
      <c r="C3204" s="503" t="str">
        <f>_xlfn.XLOOKUP(B3204,PLANEAMIENTO!A:A,PLANEAMIENTO!C:C)</f>
        <v>CILINDRO DE INCLINACION DE BULLDOZER</v>
      </c>
      <c r="D3204" s="504" t="str">
        <f>_xlfn.XLOOKUP(B3204,PLANEAMIENTO!A:A,PLANEAMIENTO!D:D)</f>
        <v>D475</v>
      </c>
      <c r="E3204" s="173" t="s">
        <v>855</v>
      </c>
      <c r="F3204" s="173" t="s">
        <v>750</v>
      </c>
      <c r="G3204" s="173" t="s">
        <v>473</v>
      </c>
      <c r="H3204" s="173" t="s">
        <v>777</v>
      </c>
      <c r="I3204" s="173" t="s">
        <v>813</v>
      </c>
      <c r="J3204" s="173" t="s">
        <v>1431</v>
      </c>
      <c r="K3204" s="173" t="s">
        <v>1432</v>
      </c>
      <c r="L3204" s="174">
        <v>0</v>
      </c>
    </row>
    <row r="3205" spans="2:12" ht="15.6" x14ac:dyDescent="0.3">
      <c r="B3205" s="173">
        <v>344825</v>
      </c>
      <c r="C3205" s="503" t="str">
        <f>_xlfn.XLOOKUP(B3205,PLANEAMIENTO!A:A,PLANEAMIENTO!C:C)</f>
        <v>CILINDRO DE ARTICULACION</v>
      </c>
      <c r="D3205" s="504">
        <f>_xlfn.XLOOKUP(B3205,PLANEAMIENTO!A:A,PLANEAMIENTO!D:D)</f>
        <v>24</v>
      </c>
      <c r="E3205" s="173" t="s">
        <v>425</v>
      </c>
      <c r="F3205" s="173" t="s">
        <v>750</v>
      </c>
      <c r="G3205" s="173" t="s">
        <v>406</v>
      </c>
      <c r="H3205" s="173" t="s">
        <v>777</v>
      </c>
      <c r="I3205" s="173" t="s">
        <v>827</v>
      </c>
      <c r="J3205" s="173" t="s">
        <v>1432</v>
      </c>
      <c r="K3205" s="173" t="s">
        <v>1432</v>
      </c>
      <c r="L3205" s="174">
        <v>0</v>
      </c>
    </row>
    <row r="3206" spans="2:12" ht="31.2" x14ac:dyDescent="0.3">
      <c r="B3206" s="173">
        <v>344325</v>
      </c>
      <c r="C3206" s="503" t="str">
        <f>_xlfn.XLOOKUP(B3206,PLANEAMIENTO!A:A,PLANEAMIENTO!C:C)</f>
        <v>CILINDRO DE INCLINACION DE BULLDOZER</v>
      </c>
      <c r="D3206" s="504" t="str">
        <f>_xlfn.XLOOKUP(B3206,PLANEAMIENTO!A:A,PLANEAMIENTO!D:D)</f>
        <v>844H</v>
      </c>
      <c r="E3206" s="173" t="s">
        <v>1435</v>
      </c>
      <c r="F3206" s="173" t="s">
        <v>750</v>
      </c>
      <c r="G3206" s="173" t="s">
        <v>495</v>
      </c>
      <c r="H3206" s="173" t="s">
        <v>777</v>
      </c>
      <c r="I3206" s="173" t="s">
        <v>897</v>
      </c>
      <c r="J3206" s="173" t="s">
        <v>1432</v>
      </c>
      <c r="K3206" s="173" t="s">
        <v>1433</v>
      </c>
      <c r="L3206" s="174">
        <v>0</v>
      </c>
    </row>
    <row r="3207" spans="2:12" ht="31.2" x14ac:dyDescent="0.3">
      <c r="B3207" s="173">
        <v>344325</v>
      </c>
      <c r="C3207" s="503" t="str">
        <f>_xlfn.XLOOKUP(B3207,PLANEAMIENTO!A:A,PLANEAMIENTO!C:C)</f>
        <v>CILINDRO DE INCLINACION DE BULLDOZER</v>
      </c>
      <c r="D3207" s="504" t="str">
        <f>_xlfn.XLOOKUP(B3207,PLANEAMIENTO!A:A,PLANEAMIENTO!D:D)</f>
        <v>844H</v>
      </c>
      <c r="E3207" s="173" t="s">
        <v>477</v>
      </c>
      <c r="F3207" s="173" t="s">
        <v>750</v>
      </c>
      <c r="G3207" s="173" t="s">
        <v>471</v>
      </c>
      <c r="H3207" s="173" t="s">
        <v>777</v>
      </c>
      <c r="I3207" s="173" t="s">
        <v>831</v>
      </c>
      <c r="J3207" s="173" t="s">
        <v>1433</v>
      </c>
      <c r="K3207" s="173" t="s">
        <v>1429</v>
      </c>
      <c r="L3207" s="174">
        <v>0</v>
      </c>
    </row>
    <row r="3208" spans="2:12" ht="28.8" x14ac:dyDescent="0.3">
      <c r="B3208" s="173">
        <v>344125.1</v>
      </c>
      <c r="C3208" s="503" t="e">
        <f>_xlfn.XLOOKUP(B3208,PLANEAMIENTO!A:A,PLANEAMIENTO!C:C)</f>
        <v>#N/A</v>
      </c>
      <c r="D3208" s="504" t="e">
        <f>_xlfn.XLOOKUP(B3208,PLANEAMIENTO!A:A,PLANEAMIENTO!D:D)</f>
        <v>#N/A</v>
      </c>
      <c r="E3208" s="173" t="s">
        <v>1436</v>
      </c>
      <c r="F3208" s="173" t="s">
        <v>750</v>
      </c>
      <c r="G3208" s="173" t="s">
        <v>522</v>
      </c>
      <c r="H3208" s="173" t="s">
        <v>777</v>
      </c>
      <c r="I3208" s="173" t="s">
        <v>818</v>
      </c>
      <c r="J3208" s="173" t="s">
        <v>1429</v>
      </c>
      <c r="K3208" s="173" t="s">
        <v>1429</v>
      </c>
      <c r="L3208" s="174">
        <v>0</v>
      </c>
    </row>
    <row r="3209" spans="2:12" ht="28.8" x14ac:dyDescent="0.3">
      <c r="B3209" s="170">
        <v>0</v>
      </c>
      <c r="C3209" s="503" t="e">
        <f>_xlfn.XLOOKUP(B3209,PLANEAMIENTO!A:A,PLANEAMIENTO!C:C)</f>
        <v>#N/A</v>
      </c>
      <c r="D3209" s="504" t="e">
        <f>_xlfn.XLOOKUP(B3209,PLANEAMIENTO!A:A,PLANEAMIENTO!D:D)</f>
        <v>#N/A</v>
      </c>
      <c r="E3209" s="170" t="s">
        <v>422</v>
      </c>
      <c r="F3209" s="170" t="s">
        <v>423</v>
      </c>
      <c r="G3209" s="170" t="s">
        <v>1437</v>
      </c>
      <c r="H3209" s="170" t="s">
        <v>777</v>
      </c>
      <c r="I3209" s="170" t="s">
        <v>777</v>
      </c>
      <c r="J3209" s="170" t="s">
        <v>415</v>
      </c>
      <c r="K3209" s="170" t="s">
        <v>1433</v>
      </c>
      <c r="L3209" s="171">
        <v>0.54</v>
      </c>
    </row>
    <row r="3210" spans="2:12" ht="31.2" x14ac:dyDescent="0.3">
      <c r="B3210" s="173">
        <v>338125</v>
      </c>
      <c r="C3210" s="503" t="str">
        <f>_xlfn.XLOOKUP(B3210,PLANEAMIENTO!A:A,PLANEAMIENTO!C:C)</f>
        <v>CILINDRO DE LEVANTE DE TOLVA</v>
      </c>
      <c r="D3210" s="504" t="str">
        <f>_xlfn.XLOOKUP(B3210,PLANEAMIENTO!A:A,PLANEAMIENTO!D:D)</f>
        <v>793D</v>
      </c>
      <c r="E3210" s="173" t="s">
        <v>1394</v>
      </c>
      <c r="F3210" s="173" t="s">
        <v>423</v>
      </c>
      <c r="G3210" s="173" t="s">
        <v>417</v>
      </c>
      <c r="H3210" s="173" t="s">
        <v>1438</v>
      </c>
      <c r="I3210" s="173" t="s">
        <v>1439</v>
      </c>
      <c r="J3210" s="173" t="s">
        <v>1440</v>
      </c>
      <c r="K3210" s="173" t="s">
        <v>1430</v>
      </c>
      <c r="L3210" s="174">
        <v>0.7</v>
      </c>
    </row>
    <row r="3211" spans="2:12" ht="31.2" x14ac:dyDescent="0.3">
      <c r="B3211" s="173">
        <v>342325</v>
      </c>
      <c r="C3211" s="503" t="str">
        <f>_xlfn.XLOOKUP(B3211,PLANEAMIENTO!A:A,PLANEAMIENTO!C:C)</f>
        <v>CILINDRO DE INCLINACION DE BULLDOZER</v>
      </c>
      <c r="D3211" s="504" t="str">
        <f>_xlfn.XLOOKUP(B3211,PLANEAMIENTO!A:A,PLANEAMIENTO!D:D)</f>
        <v>844H</v>
      </c>
      <c r="E3211" s="173" t="s">
        <v>709</v>
      </c>
      <c r="F3211" s="173" t="s">
        <v>423</v>
      </c>
      <c r="G3211" s="173" t="s">
        <v>479</v>
      </c>
      <c r="H3211" s="173" t="s">
        <v>777</v>
      </c>
      <c r="I3211" s="173" t="s">
        <v>804</v>
      </c>
      <c r="J3211" s="173" t="s">
        <v>1431</v>
      </c>
      <c r="K3211" s="173" t="s">
        <v>1431</v>
      </c>
      <c r="L3211" s="174">
        <v>0</v>
      </c>
    </row>
    <row r="3212" spans="2:12" ht="31.2" x14ac:dyDescent="0.3">
      <c r="B3212" s="173">
        <v>338925</v>
      </c>
      <c r="C3212" s="503" t="str">
        <f>_xlfn.XLOOKUP(B3212,PLANEAMIENTO!A:A,PLANEAMIENTO!C:C)</f>
        <v>CILINDRO DE INCLINACION DE RIPPER</v>
      </c>
      <c r="D3212" s="504" t="str">
        <f>_xlfn.XLOOKUP(B3212,PLANEAMIENTO!A:A,PLANEAMIENTO!D:D)</f>
        <v>D11T</v>
      </c>
      <c r="E3212" s="173" t="s">
        <v>1413</v>
      </c>
      <c r="F3212" s="173" t="s">
        <v>423</v>
      </c>
      <c r="G3212" s="173" t="s">
        <v>479</v>
      </c>
      <c r="H3212" s="173" t="s">
        <v>777</v>
      </c>
      <c r="I3212" s="173" t="s">
        <v>804</v>
      </c>
      <c r="J3212" s="173" t="s">
        <v>1431</v>
      </c>
      <c r="K3212" s="173" t="s">
        <v>1431</v>
      </c>
      <c r="L3212" s="174">
        <v>0</v>
      </c>
    </row>
    <row r="3213" spans="2:12" ht="46.8" x14ac:dyDescent="0.3">
      <c r="B3213" s="173">
        <v>341425</v>
      </c>
      <c r="C3213" s="503" t="str">
        <f>_xlfn.XLOOKUP(B3213,PLANEAMIENTO!A:A,PLANEAMIENTO!C:C)</f>
        <v>CILINDRO DE DESPLAZAMIENTO DE VERTEDERA</v>
      </c>
      <c r="D3213" s="504" t="str">
        <f>_xlfn.XLOOKUP(B3213,PLANEAMIENTO!A:A,PLANEAMIENTO!D:D)</f>
        <v>24M</v>
      </c>
      <c r="E3213" s="173" t="s">
        <v>1414</v>
      </c>
      <c r="F3213" s="173" t="s">
        <v>423</v>
      </c>
      <c r="G3213" s="173" t="s">
        <v>479</v>
      </c>
      <c r="H3213" s="173" t="s">
        <v>777</v>
      </c>
      <c r="I3213" s="173" t="s">
        <v>804</v>
      </c>
      <c r="J3213" s="173" t="s">
        <v>1431</v>
      </c>
      <c r="K3213" s="173" t="s">
        <v>1431</v>
      </c>
      <c r="L3213" s="174">
        <v>0</v>
      </c>
    </row>
    <row r="3214" spans="2:12" ht="31.2" x14ac:dyDescent="0.3">
      <c r="B3214" s="173">
        <v>341525</v>
      </c>
      <c r="C3214" s="503" t="str">
        <f>_xlfn.XLOOKUP(B3214,PLANEAMIENTO!A:A,PLANEAMIENTO!C:C)</f>
        <v>CILINDRO DE LEVANTE DE RIPPER</v>
      </c>
      <c r="D3214" s="504" t="str">
        <f>_xlfn.XLOOKUP(B3214,PLANEAMIENTO!A:A,PLANEAMIENTO!D:D)</f>
        <v>24M</v>
      </c>
      <c r="E3214" s="173" t="s">
        <v>1414</v>
      </c>
      <c r="F3214" s="173" t="s">
        <v>423</v>
      </c>
      <c r="G3214" s="173" t="s">
        <v>479</v>
      </c>
      <c r="H3214" s="173" t="s">
        <v>777</v>
      </c>
      <c r="I3214" s="173" t="s">
        <v>804</v>
      </c>
      <c r="J3214" s="173" t="s">
        <v>1431</v>
      </c>
      <c r="K3214" s="173" t="s">
        <v>1431</v>
      </c>
      <c r="L3214" s="174">
        <v>0</v>
      </c>
    </row>
    <row r="3215" spans="2:12" ht="31.2" x14ac:dyDescent="0.3">
      <c r="B3215" s="173">
        <v>341525</v>
      </c>
      <c r="C3215" s="503" t="str">
        <f>_xlfn.XLOOKUP(B3215,PLANEAMIENTO!A:A,PLANEAMIENTO!C:C)</f>
        <v>CILINDRO DE LEVANTE DE RIPPER</v>
      </c>
      <c r="D3215" s="504" t="str">
        <f>_xlfn.XLOOKUP(B3215,PLANEAMIENTO!A:A,PLANEAMIENTO!D:D)</f>
        <v>24M</v>
      </c>
      <c r="E3215" s="173" t="s">
        <v>1415</v>
      </c>
      <c r="F3215" s="173" t="s">
        <v>423</v>
      </c>
      <c r="G3215" s="173" t="s">
        <v>479</v>
      </c>
      <c r="H3215" s="173" t="s">
        <v>777</v>
      </c>
      <c r="I3215" s="173" t="s">
        <v>804</v>
      </c>
      <c r="J3215" s="173" t="s">
        <v>1431</v>
      </c>
      <c r="K3215" s="173" t="s">
        <v>1432</v>
      </c>
      <c r="L3215" s="174">
        <v>0</v>
      </c>
    </row>
    <row r="3216" spans="2:12" ht="31.2" x14ac:dyDescent="0.3">
      <c r="B3216" s="173">
        <v>342325</v>
      </c>
      <c r="C3216" s="503" t="str">
        <f>_xlfn.XLOOKUP(B3216,PLANEAMIENTO!A:A,PLANEAMIENTO!C:C)</f>
        <v>CILINDRO DE INCLINACION DE BULLDOZER</v>
      </c>
      <c r="D3216" s="504" t="str">
        <f>_xlfn.XLOOKUP(B3216,PLANEAMIENTO!A:A,PLANEAMIENTO!D:D)</f>
        <v>844H</v>
      </c>
      <c r="E3216" s="173" t="s">
        <v>1414</v>
      </c>
      <c r="F3216" s="173" t="s">
        <v>423</v>
      </c>
      <c r="G3216" s="173" t="s">
        <v>479</v>
      </c>
      <c r="H3216" s="173" t="s">
        <v>777</v>
      </c>
      <c r="I3216" s="173" t="s">
        <v>804</v>
      </c>
      <c r="J3216" s="173" t="s">
        <v>1432</v>
      </c>
      <c r="K3216" s="173" t="s">
        <v>1432</v>
      </c>
      <c r="L3216" s="174">
        <v>0</v>
      </c>
    </row>
    <row r="3217" spans="2:12" ht="31.2" x14ac:dyDescent="0.3">
      <c r="B3217" s="173">
        <v>344225</v>
      </c>
      <c r="C3217" s="503" t="str">
        <f>_xlfn.XLOOKUP(B3217,PLANEAMIENTO!A:A,PLANEAMIENTO!C:C)</f>
        <v>CILINDRO DE LEVANTE DE BULLDOZER</v>
      </c>
      <c r="D3217" s="504" t="str">
        <f>_xlfn.XLOOKUP(B3217,PLANEAMIENTO!A:A,PLANEAMIENTO!D:D)</f>
        <v>D11T</v>
      </c>
      <c r="E3217" s="173" t="s">
        <v>1414</v>
      </c>
      <c r="F3217" s="173" t="s">
        <v>423</v>
      </c>
      <c r="G3217" s="173" t="s">
        <v>479</v>
      </c>
      <c r="H3217" s="173" t="s">
        <v>777</v>
      </c>
      <c r="I3217" s="173" t="s">
        <v>804</v>
      </c>
      <c r="J3217" s="173" t="s">
        <v>1432</v>
      </c>
      <c r="K3217" s="173" t="s">
        <v>1432</v>
      </c>
      <c r="L3217" s="174">
        <v>0</v>
      </c>
    </row>
    <row r="3218" spans="2:12" ht="15.6" x14ac:dyDescent="0.3">
      <c r="B3218" s="173">
        <v>344725</v>
      </c>
      <c r="C3218" s="503" t="str">
        <f>_xlfn.XLOOKUP(B3218,PLANEAMIENTO!A:A,PLANEAMIENTO!C:C)</f>
        <v>CILINDRO DE BOOM</v>
      </c>
      <c r="D3218" s="504" t="str">
        <f>_xlfn.XLOOKUP(B3218,PLANEAMIENTO!A:A,PLANEAMIENTO!D:D)</f>
        <v>6060FS</v>
      </c>
      <c r="E3218" s="173" t="s">
        <v>1441</v>
      </c>
      <c r="F3218" s="173" t="s">
        <v>423</v>
      </c>
      <c r="G3218" s="173" t="s">
        <v>410</v>
      </c>
      <c r="H3218" s="173" t="s">
        <v>777</v>
      </c>
      <c r="I3218" s="173" t="s">
        <v>849</v>
      </c>
      <c r="J3218" s="173" t="s">
        <v>1432</v>
      </c>
      <c r="K3218" s="173" t="s">
        <v>1433</v>
      </c>
      <c r="L3218" s="174">
        <v>0</v>
      </c>
    </row>
    <row r="3219" spans="2:12" ht="28.8" x14ac:dyDescent="0.3">
      <c r="B3219" s="170">
        <v>0</v>
      </c>
      <c r="C3219" s="503" t="e">
        <f>_xlfn.XLOOKUP(B3219,PLANEAMIENTO!A:A,PLANEAMIENTO!C:C)</f>
        <v>#N/A</v>
      </c>
      <c r="D3219" s="504" t="e">
        <f>_xlfn.XLOOKUP(B3219,PLANEAMIENTO!A:A,PLANEAMIENTO!D:D)</f>
        <v>#N/A</v>
      </c>
      <c r="E3219" s="170" t="s">
        <v>485</v>
      </c>
      <c r="F3219" s="170" t="s">
        <v>486</v>
      </c>
      <c r="G3219" s="170" t="s">
        <v>1442</v>
      </c>
      <c r="H3219" s="170" t="s">
        <v>777</v>
      </c>
      <c r="I3219" s="170" t="s">
        <v>777</v>
      </c>
      <c r="J3219" s="170" t="s">
        <v>629</v>
      </c>
      <c r="K3219" s="170" t="s">
        <v>1443</v>
      </c>
      <c r="L3219" s="171">
        <v>0.34</v>
      </c>
    </row>
    <row r="3220" spans="2:12" ht="31.2" x14ac:dyDescent="0.3">
      <c r="B3220" s="173">
        <v>342325</v>
      </c>
      <c r="C3220" s="503" t="str">
        <f>_xlfn.XLOOKUP(B3220,PLANEAMIENTO!A:A,PLANEAMIENTO!C:C)</f>
        <v>CILINDRO DE INCLINACION DE BULLDOZER</v>
      </c>
      <c r="D3220" s="504" t="str">
        <f>_xlfn.XLOOKUP(B3220,PLANEAMIENTO!A:A,PLANEAMIENTO!D:D)</f>
        <v>844H</v>
      </c>
      <c r="E3220" s="173" t="s">
        <v>488</v>
      </c>
      <c r="F3220" s="173" t="s">
        <v>486</v>
      </c>
      <c r="G3220" s="173" t="s">
        <v>403</v>
      </c>
      <c r="H3220" s="173" t="s">
        <v>777</v>
      </c>
      <c r="I3220" s="173" t="s">
        <v>820</v>
      </c>
      <c r="J3220" s="173" t="s">
        <v>1430</v>
      </c>
      <c r="K3220" s="173" t="s">
        <v>1431</v>
      </c>
      <c r="L3220" s="174">
        <v>0.4</v>
      </c>
    </row>
    <row r="3221" spans="2:12" ht="15.6" x14ac:dyDescent="0.3">
      <c r="B3221" s="173">
        <v>332025</v>
      </c>
      <c r="C3221" s="503" t="str">
        <f>_xlfn.XLOOKUP(B3221,PLANEAMIENTO!A:A,PLANEAMIENTO!C:C)</f>
        <v>CILINDRO DE BLADELIFT</v>
      </c>
      <c r="D3221" s="504" t="str">
        <f>_xlfn.XLOOKUP(B3221,PLANEAMIENTO!A:A,PLANEAMIENTO!D:D)</f>
        <v>24M</v>
      </c>
      <c r="E3221" s="173" t="s">
        <v>1117</v>
      </c>
      <c r="F3221" s="173" t="s">
        <v>486</v>
      </c>
      <c r="G3221" s="173" t="s">
        <v>471</v>
      </c>
      <c r="H3221" s="173" t="s">
        <v>777</v>
      </c>
      <c r="I3221" s="173" t="s">
        <v>831</v>
      </c>
      <c r="J3221" s="173" t="s">
        <v>1431</v>
      </c>
      <c r="K3221" s="173" t="s">
        <v>1431</v>
      </c>
      <c r="L3221" s="174">
        <v>0</v>
      </c>
    </row>
    <row r="3222" spans="2:12" ht="28.8" x14ac:dyDescent="0.3">
      <c r="B3222" s="173">
        <v>343725</v>
      </c>
      <c r="C3222" s="503" t="str">
        <f>_xlfn.XLOOKUP(B3222,PLANEAMIENTO!A:A,PLANEAMIENTO!C:C)</f>
        <v>CILINDRO DE DIRECCION</v>
      </c>
      <c r="D3222" s="504" t="str">
        <f>_xlfn.XLOOKUP(B3222,PLANEAMIENTO!A:A,PLANEAMIENTO!D:D)</f>
        <v>793D</v>
      </c>
      <c r="E3222" s="173" t="s">
        <v>488</v>
      </c>
      <c r="F3222" s="173" t="s">
        <v>486</v>
      </c>
      <c r="G3222" s="173" t="s">
        <v>468</v>
      </c>
      <c r="H3222" s="173" t="s">
        <v>777</v>
      </c>
      <c r="I3222" s="173" t="s">
        <v>883</v>
      </c>
      <c r="J3222" s="173" t="s">
        <v>1431</v>
      </c>
      <c r="K3222" s="173" t="s">
        <v>1432</v>
      </c>
      <c r="L3222" s="174">
        <v>0</v>
      </c>
    </row>
    <row r="3223" spans="2:12" ht="31.2" x14ac:dyDescent="0.3">
      <c r="B3223" s="173">
        <v>334625</v>
      </c>
      <c r="C3223" s="503" t="str">
        <f>_xlfn.XLOOKUP(B3223,PLANEAMIENTO!A:A,PLANEAMIENTO!C:C)</f>
        <v>CILINDRO DE INCLINACION DE BULLDOZER</v>
      </c>
      <c r="D3223" s="504" t="str">
        <f>_xlfn.XLOOKUP(B3223,PLANEAMIENTO!A:A,PLANEAMIENTO!D:D)</f>
        <v>844H</v>
      </c>
      <c r="E3223" s="173" t="s">
        <v>488</v>
      </c>
      <c r="F3223" s="173" t="s">
        <v>486</v>
      </c>
      <c r="G3223" s="173" t="s">
        <v>468</v>
      </c>
      <c r="H3223" s="173" t="s">
        <v>777</v>
      </c>
      <c r="I3223" s="173" t="s">
        <v>883</v>
      </c>
      <c r="J3223" s="173" t="s">
        <v>1432</v>
      </c>
      <c r="K3223" s="173" t="s">
        <v>1433</v>
      </c>
      <c r="L3223" s="174">
        <v>0</v>
      </c>
    </row>
    <row r="3224" spans="2:12" ht="31.2" x14ac:dyDescent="0.3">
      <c r="B3224" s="173">
        <v>336925</v>
      </c>
      <c r="C3224" s="503" t="str">
        <f>_xlfn.XLOOKUP(B3224,PLANEAMIENTO!A:A,PLANEAMIENTO!C:C)</f>
        <v>CILINDRO DE INCLINACION DE BULLDOZER</v>
      </c>
      <c r="D3224" s="504" t="str">
        <f>_xlfn.XLOOKUP(B3224,PLANEAMIENTO!A:A,PLANEAMIENTO!D:D)</f>
        <v>844K</v>
      </c>
      <c r="E3224" s="173" t="s">
        <v>488</v>
      </c>
      <c r="F3224" s="173" t="s">
        <v>486</v>
      </c>
      <c r="G3224" s="173" t="s">
        <v>468</v>
      </c>
      <c r="H3224" s="173" t="s">
        <v>777</v>
      </c>
      <c r="I3224" s="173" t="s">
        <v>883</v>
      </c>
      <c r="J3224" s="173" t="s">
        <v>1433</v>
      </c>
      <c r="K3224" s="173" t="s">
        <v>1433</v>
      </c>
      <c r="L3224" s="174">
        <v>0</v>
      </c>
    </row>
    <row r="3225" spans="2:12" ht="31.2" x14ac:dyDescent="0.3">
      <c r="B3225" s="173">
        <v>342425</v>
      </c>
      <c r="C3225" s="503" t="str">
        <f>_xlfn.XLOOKUP(B3225,PLANEAMIENTO!A:A,PLANEAMIENTO!C:C)</f>
        <v>CILINDRO DE INCLINACION DE BULLDOZER</v>
      </c>
      <c r="D3225" s="504" t="str">
        <f>_xlfn.XLOOKUP(B3225,PLANEAMIENTO!A:A,PLANEAMIENTO!D:D)</f>
        <v>844K</v>
      </c>
      <c r="E3225" s="173" t="s">
        <v>488</v>
      </c>
      <c r="F3225" s="173" t="s">
        <v>486</v>
      </c>
      <c r="G3225" s="173" t="s">
        <v>468</v>
      </c>
      <c r="H3225" s="173" t="s">
        <v>777</v>
      </c>
      <c r="I3225" s="173" t="s">
        <v>883</v>
      </c>
      <c r="J3225" s="173" t="s">
        <v>1433</v>
      </c>
      <c r="K3225" s="173" t="s">
        <v>1429</v>
      </c>
      <c r="L3225" s="174">
        <v>0</v>
      </c>
    </row>
    <row r="3226" spans="2:12" ht="15.6" x14ac:dyDescent="0.3">
      <c r="B3226" s="173">
        <v>338525</v>
      </c>
      <c r="C3226" s="503" t="str">
        <f>_xlfn.XLOOKUP(B3226,PLANEAMIENTO!A:A,PLANEAMIENTO!C:C)</f>
        <v>CILINDRO DE BLADELIFT</v>
      </c>
      <c r="D3226" s="504">
        <f>_xlfn.XLOOKUP(B3226,PLANEAMIENTO!A:A,PLANEAMIENTO!D:D)</f>
        <v>24</v>
      </c>
      <c r="E3226" s="173" t="s">
        <v>1117</v>
      </c>
      <c r="F3226" s="173" t="s">
        <v>486</v>
      </c>
      <c r="G3226" s="173" t="s">
        <v>435</v>
      </c>
      <c r="H3226" s="173" t="s">
        <v>777</v>
      </c>
      <c r="I3226" s="173" t="s">
        <v>786</v>
      </c>
      <c r="J3226" s="173" t="s">
        <v>1429</v>
      </c>
      <c r="K3226" s="173" t="s">
        <v>1429</v>
      </c>
      <c r="L3226" s="174">
        <v>0</v>
      </c>
    </row>
    <row r="3227" spans="2:12" ht="31.2" x14ac:dyDescent="0.3">
      <c r="B3227" s="173">
        <v>335425</v>
      </c>
      <c r="C3227" s="503" t="str">
        <f>_xlfn.XLOOKUP(B3227,PLANEAMIENTO!A:A,PLANEAMIENTO!C:C)</f>
        <v>CILINDRO DE INCLINACION DE BULLDOZER</v>
      </c>
      <c r="D3227" s="504" t="str">
        <f>_xlfn.XLOOKUP(B3227,PLANEAMIENTO!A:A,PLANEAMIENTO!D:D)</f>
        <v>D11T</v>
      </c>
      <c r="E3227" s="173" t="s">
        <v>488</v>
      </c>
      <c r="F3227" s="173" t="s">
        <v>486</v>
      </c>
      <c r="G3227" s="173" t="s">
        <v>403</v>
      </c>
      <c r="H3227" s="173" t="s">
        <v>777</v>
      </c>
      <c r="I3227" s="173" t="s">
        <v>820</v>
      </c>
      <c r="J3227" s="173" t="s">
        <v>1429</v>
      </c>
      <c r="K3227" s="173" t="s">
        <v>1444</v>
      </c>
      <c r="L3227" s="174">
        <v>0</v>
      </c>
    </row>
    <row r="3228" spans="2:12" ht="31.2" x14ac:dyDescent="0.3">
      <c r="B3228" s="173">
        <v>336325</v>
      </c>
      <c r="C3228" s="503" t="str">
        <f>_xlfn.XLOOKUP(B3228,PLANEAMIENTO!A:A,PLANEAMIENTO!C:C)</f>
        <v>CILINDRO DE INCLINACION DE BULLDOZER</v>
      </c>
      <c r="D3228" s="504" t="str">
        <f>_xlfn.XLOOKUP(B3228,PLANEAMIENTO!A:A,PLANEAMIENTO!D:D)</f>
        <v>D11T</v>
      </c>
      <c r="E3228" s="173" t="s">
        <v>488</v>
      </c>
      <c r="F3228" s="173" t="s">
        <v>486</v>
      </c>
      <c r="G3228" s="173" t="s">
        <v>403</v>
      </c>
      <c r="H3228" s="173" t="s">
        <v>777</v>
      </c>
      <c r="I3228" s="173" t="s">
        <v>820</v>
      </c>
      <c r="J3228" s="173" t="s">
        <v>1444</v>
      </c>
      <c r="K3228" s="173" t="s">
        <v>1444</v>
      </c>
      <c r="L3228" s="174">
        <v>0</v>
      </c>
    </row>
    <row r="3229" spans="2:12" ht="31.2" x14ac:dyDescent="0.3">
      <c r="B3229" s="173">
        <v>338625</v>
      </c>
      <c r="C3229" s="503" t="str">
        <f>_xlfn.XLOOKUP(B3229,PLANEAMIENTO!A:A,PLANEAMIENTO!C:C)</f>
        <v>CILINDRO DE INCLINACION DE BULLDOZER</v>
      </c>
      <c r="D3229" s="504" t="str">
        <f>_xlfn.XLOOKUP(B3229,PLANEAMIENTO!A:A,PLANEAMIENTO!D:D)</f>
        <v>D11T</v>
      </c>
      <c r="E3229" s="173" t="s">
        <v>488</v>
      </c>
      <c r="F3229" s="173" t="s">
        <v>486</v>
      </c>
      <c r="G3229" s="173" t="s">
        <v>403</v>
      </c>
      <c r="H3229" s="173" t="s">
        <v>777</v>
      </c>
      <c r="I3229" s="173" t="s">
        <v>820</v>
      </c>
      <c r="J3229" s="173" t="s">
        <v>1444</v>
      </c>
      <c r="K3229" s="173" t="s">
        <v>1445</v>
      </c>
      <c r="L3229" s="174">
        <v>0</v>
      </c>
    </row>
    <row r="3230" spans="2:12" ht="31.2" x14ac:dyDescent="0.3">
      <c r="B3230" s="173">
        <v>342825</v>
      </c>
      <c r="C3230" s="503" t="str">
        <f>_xlfn.XLOOKUP(B3230,PLANEAMIENTO!A:A,PLANEAMIENTO!C:C)</f>
        <v>CILINDRO DE INCLINACION DE BULLDOZER</v>
      </c>
      <c r="D3230" s="504" t="str">
        <f>_xlfn.XLOOKUP(B3230,PLANEAMIENTO!A:A,PLANEAMIENTO!D:D)</f>
        <v>D11T</v>
      </c>
      <c r="E3230" s="173" t="s">
        <v>488</v>
      </c>
      <c r="F3230" s="173" t="s">
        <v>486</v>
      </c>
      <c r="G3230" s="173" t="s">
        <v>403</v>
      </c>
      <c r="H3230" s="173" t="s">
        <v>777</v>
      </c>
      <c r="I3230" s="173" t="s">
        <v>820</v>
      </c>
      <c r="J3230" s="173" t="s">
        <v>1445</v>
      </c>
      <c r="K3230" s="173" t="s">
        <v>1445</v>
      </c>
      <c r="L3230" s="174">
        <v>0</v>
      </c>
    </row>
    <row r="3231" spans="2:12" ht="15.6" x14ac:dyDescent="0.3">
      <c r="B3231" s="173">
        <v>337125</v>
      </c>
      <c r="C3231" s="503" t="str">
        <f>_xlfn.XLOOKUP(B3231,PLANEAMIENTO!A:A,PLANEAMIENTO!C:C)</f>
        <v>CILINDRO DE DIRECCION HYD</v>
      </c>
      <c r="D3231" s="504" t="str">
        <f>_xlfn.XLOOKUP(B3231,PLANEAMIENTO!A:A,PLANEAMIENTO!D:D)</f>
        <v>992K</v>
      </c>
      <c r="E3231" s="173" t="s">
        <v>611</v>
      </c>
      <c r="F3231" s="173" t="s">
        <v>486</v>
      </c>
      <c r="G3231" s="173" t="s">
        <v>403</v>
      </c>
      <c r="H3231" s="173" t="s">
        <v>777</v>
      </c>
      <c r="I3231" s="173" t="s">
        <v>820</v>
      </c>
      <c r="J3231" s="173" t="s">
        <v>1445</v>
      </c>
      <c r="K3231" s="173" t="s">
        <v>1443</v>
      </c>
      <c r="L3231" s="174">
        <v>0</v>
      </c>
    </row>
    <row r="3232" spans="2:12" ht="28.8" x14ac:dyDescent="0.3">
      <c r="B3232" s="170">
        <v>0</v>
      </c>
      <c r="C3232" s="503" t="e">
        <f>_xlfn.XLOOKUP(B3232,PLANEAMIENTO!A:A,PLANEAMIENTO!C:C)</f>
        <v>#N/A</v>
      </c>
      <c r="D3232" s="504" t="e">
        <f>_xlfn.XLOOKUP(B3232,PLANEAMIENTO!A:A,PLANEAMIENTO!D:D)</f>
        <v>#N/A</v>
      </c>
      <c r="E3232" s="170" t="s">
        <v>860</v>
      </c>
      <c r="F3232" s="170" t="s">
        <v>413</v>
      </c>
      <c r="G3232" s="170" t="s">
        <v>1446</v>
      </c>
      <c r="H3232" s="170" t="s">
        <v>777</v>
      </c>
      <c r="I3232" s="170" t="s">
        <v>801</v>
      </c>
      <c r="J3232" s="170" t="s">
        <v>415</v>
      </c>
      <c r="K3232" s="170" t="s">
        <v>1444</v>
      </c>
      <c r="L3232" s="171">
        <v>0.49</v>
      </c>
    </row>
    <row r="3233" spans="2:12" ht="28.8" x14ac:dyDescent="0.3">
      <c r="B3233" s="173">
        <v>335925</v>
      </c>
      <c r="C3233" s="503" t="str">
        <f>_xlfn.XLOOKUP(B3233,PLANEAMIENTO!A:A,PLANEAMIENTO!C:C)</f>
        <v>CILINDRO DE TOWHAUL</v>
      </c>
      <c r="D3233" s="504" t="str">
        <f>_xlfn.XLOOKUP(B3233,PLANEAMIENTO!A:A,PLANEAMIENTO!D:D)</f>
        <v>930E-4SE</v>
      </c>
      <c r="E3233" s="173" t="s">
        <v>488</v>
      </c>
      <c r="F3233" s="173" t="s">
        <v>413</v>
      </c>
      <c r="G3233" s="173" t="s">
        <v>410</v>
      </c>
      <c r="H3233" s="173" t="s">
        <v>777</v>
      </c>
      <c r="I3233" s="173" t="s">
        <v>849</v>
      </c>
      <c r="J3233" s="173" t="s">
        <v>1430</v>
      </c>
      <c r="K3233" s="173" t="s">
        <v>1431</v>
      </c>
      <c r="L3233" s="174">
        <v>0.5</v>
      </c>
    </row>
    <row r="3234" spans="2:12" ht="28.8" x14ac:dyDescent="0.3">
      <c r="B3234" s="173">
        <v>335925</v>
      </c>
      <c r="C3234" s="503" t="str">
        <f>_xlfn.XLOOKUP(B3234,PLANEAMIENTO!A:A,PLANEAMIENTO!C:C)</f>
        <v>CILINDRO DE TOWHAUL</v>
      </c>
      <c r="D3234" s="504" t="str">
        <f>_xlfn.XLOOKUP(B3234,PLANEAMIENTO!A:A,PLANEAMIENTO!D:D)</f>
        <v>930E-4SE</v>
      </c>
      <c r="E3234" s="173" t="s">
        <v>612</v>
      </c>
      <c r="F3234" s="173" t="s">
        <v>413</v>
      </c>
      <c r="G3234" s="173" t="s">
        <v>410</v>
      </c>
      <c r="H3234" s="173" t="s">
        <v>777</v>
      </c>
      <c r="I3234" s="173" t="s">
        <v>849</v>
      </c>
      <c r="J3234" s="173" t="s">
        <v>1431</v>
      </c>
      <c r="K3234" s="173" t="s">
        <v>1431</v>
      </c>
      <c r="L3234" s="174">
        <v>0</v>
      </c>
    </row>
    <row r="3235" spans="2:12" ht="31.2" x14ac:dyDescent="0.3">
      <c r="B3235" s="173">
        <v>336925</v>
      </c>
      <c r="C3235" s="503" t="str">
        <f>_xlfn.XLOOKUP(B3235,PLANEAMIENTO!A:A,PLANEAMIENTO!C:C)</f>
        <v>CILINDRO DE INCLINACION DE BULLDOZER</v>
      </c>
      <c r="D3235" s="504" t="str">
        <f>_xlfn.XLOOKUP(B3235,PLANEAMIENTO!A:A,PLANEAMIENTO!D:D)</f>
        <v>844K</v>
      </c>
      <c r="E3235" s="173" t="s">
        <v>612</v>
      </c>
      <c r="F3235" s="173" t="s">
        <v>413</v>
      </c>
      <c r="G3235" s="173" t="s">
        <v>407</v>
      </c>
      <c r="H3235" s="173" t="s">
        <v>777</v>
      </c>
      <c r="I3235" s="173" t="s">
        <v>856</v>
      </c>
      <c r="J3235" s="173" t="s">
        <v>1431</v>
      </c>
      <c r="K3235" s="173" t="s">
        <v>1432</v>
      </c>
      <c r="L3235" s="174">
        <v>0</v>
      </c>
    </row>
    <row r="3236" spans="2:12" ht="31.2" x14ac:dyDescent="0.3">
      <c r="B3236" s="173">
        <v>342325</v>
      </c>
      <c r="C3236" s="503" t="str">
        <f>_xlfn.XLOOKUP(B3236,PLANEAMIENTO!A:A,PLANEAMIENTO!C:C)</f>
        <v>CILINDRO DE INCLINACION DE BULLDOZER</v>
      </c>
      <c r="D3236" s="504" t="str">
        <f>_xlfn.XLOOKUP(B3236,PLANEAMIENTO!A:A,PLANEAMIENTO!D:D)</f>
        <v>844H</v>
      </c>
      <c r="E3236" s="173" t="s">
        <v>612</v>
      </c>
      <c r="F3236" s="173" t="s">
        <v>413</v>
      </c>
      <c r="G3236" s="173" t="s">
        <v>407</v>
      </c>
      <c r="H3236" s="173" t="s">
        <v>777</v>
      </c>
      <c r="I3236" s="173" t="s">
        <v>856</v>
      </c>
      <c r="J3236" s="173" t="s">
        <v>1432</v>
      </c>
      <c r="K3236" s="173" t="s">
        <v>1432</v>
      </c>
      <c r="L3236" s="174">
        <v>0</v>
      </c>
    </row>
    <row r="3237" spans="2:12" ht="31.2" x14ac:dyDescent="0.3">
      <c r="B3237" s="173">
        <v>342425</v>
      </c>
      <c r="C3237" s="503" t="str">
        <f>_xlfn.XLOOKUP(B3237,PLANEAMIENTO!A:A,PLANEAMIENTO!C:C)</f>
        <v>CILINDRO DE INCLINACION DE BULLDOZER</v>
      </c>
      <c r="D3237" s="504" t="str">
        <f>_xlfn.XLOOKUP(B3237,PLANEAMIENTO!A:A,PLANEAMIENTO!D:D)</f>
        <v>844K</v>
      </c>
      <c r="E3237" s="173" t="s">
        <v>611</v>
      </c>
      <c r="F3237" s="173" t="s">
        <v>413</v>
      </c>
      <c r="G3237" s="173" t="s">
        <v>403</v>
      </c>
      <c r="H3237" s="173" t="s">
        <v>777</v>
      </c>
      <c r="I3237" s="173" t="s">
        <v>820</v>
      </c>
      <c r="J3237" s="173" t="s">
        <v>1432</v>
      </c>
      <c r="K3237" s="173" t="s">
        <v>1433</v>
      </c>
      <c r="L3237" s="174">
        <v>0</v>
      </c>
    </row>
    <row r="3238" spans="2:12" ht="31.2" x14ac:dyDescent="0.3">
      <c r="B3238" s="173">
        <v>335425</v>
      </c>
      <c r="C3238" s="503" t="str">
        <f>_xlfn.XLOOKUP(B3238,PLANEAMIENTO!A:A,PLANEAMIENTO!C:C)</f>
        <v>CILINDRO DE INCLINACION DE BULLDOZER</v>
      </c>
      <c r="D3238" s="504" t="str">
        <f>_xlfn.XLOOKUP(B3238,PLANEAMIENTO!A:A,PLANEAMIENTO!D:D)</f>
        <v>D11T</v>
      </c>
      <c r="E3238" s="173" t="s">
        <v>611</v>
      </c>
      <c r="F3238" s="173" t="s">
        <v>413</v>
      </c>
      <c r="G3238" s="173" t="s">
        <v>403</v>
      </c>
      <c r="H3238" s="173" t="s">
        <v>777</v>
      </c>
      <c r="I3238" s="173" t="s">
        <v>820</v>
      </c>
      <c r="J3238" s="173" t="s">
        <v>1433</v>
      </c>
      <c r="K3238" s="173" t="s">
        <v>1433</v>
      </c>
      <c r="L3238" s="174">
        <v>0</v>
      </c>
    </row>
    <row r="3239" spans="2:12" ht="31.2" x14ac:dyDescent="0.3">
      <c r="B3239" s="173">
        <v>336325</v>
      </c>
      <c r="C3239" s="503" t="str">
        <f>_xlfn.XLOOKUP(B3239,PLANEAMIENTO!A:A,PLANEAMIENTO!C:C)</f>
        <v>CILINDRO DE INCLINACION DE BULLDOZER</v>
      </c>
      <c r="D3239" s="504" t="str">
        <f>_xlfn.XLOOKUP(B3239,PLANEAMIENTO!A:A,PLANEAMIENTO!D:D)</f>
        <v>D11T</v>
      </c>
      <c r="E3239" s="173" t="s">
        <v>611</v>
      </c>
      <c r="F3239" s="173" t="s">
        <v>413</v>
      </c>
      <c r="G3239" s="173" t="s">
        <v>403</v>
      </c>
      <c r="H3239" s="173" t="s">
        <v>777</v>
      </c>
      <c r="I3239" s="173" t="s">
        <v>820</v>
      </c>
      <c r="J3239" s="173" t="s">
        <v>1433</v>
      </c>
      <c r="K3239" s="173" t="s">
        <v>1429</v>
      </c>
      <c r="L3239" s="174">
        <v>0</v>
      </c>
    </row>
    <row r="3240" spans="2:12" ht="31.2" x14ac:dyDescent="0.3">
      <c r="B3240" s="173">
        <v>338625</v>
      </c>
      <c r="C3240" s="503" t="str">
        <f>_xlfn.XLOOKUP(B3240,PLANEAMIENTO!A:A,PLANEAMIENTO!C:C)</f>
        <v>CILINDRO DE INCLINACION DE BULLDOZER</v>
      </c>
      <c r="D3240" s="504" t="str">
        <f>_xlfn.XLOOKUP(B3240,PLANEAMIENTO!A:A,PLANEAMIENTO!D:D)</f>
        <v>D11T</v>
      </c>
      <c r="E3240" s="173" t="s">
        <v>611</v>
      </c>
      <c r="F3240" s="173" t="s">
        <v>413</v>
      </c>
      <c r="G3240" s="173" t="s">
        <v>403</v>
      </c>
      <c r="H3240" s="173" t="s">
        <v>777</v>
      </c>
      <c r="I3240" s="173" t="s">
        <v>820</v>
      </c>
      <c r="J3240" s="173" t="s">
        <v>1429</v>
      </c>
      <c r="K3240" s="173" t="s">
        <v>1429</v>
      </c>
      <c r="L3240" s="174">
        <v>0</v>
      </c>
    </row>
    <row r="3241" spans="2:12" ht="31.2" x14ac:dyDescent="0.3">
      <c r="B3241" s="173">
        <v>342825</v>
      </c>
      <c r="C3241" s="503" t="str">
        <f>_xlfn.XLOOKUP(B3241,PLANEAMIENTO!A:A,PLANEAMIENTO!C:C)</f>
        <v>CILINDRO DE INCLINACION DE BULLDOZER</v>
      </c>
      <c r="D3241" s="504" t="str">
        <f>_xlfn.XLOOKUP(B3241,PLANEAMIENTO!A:A,PLANEAMIENTO!D:D)</f>
        <v>D11T</v>
      </c>
      <c r="E3241" s="173" t="s">
        <v>611</v>
      </c>
      <c r="F3241" s="173" t="s">
        <v>413</v>
      </c>
      <c r="G3241" s="173" t="s">
        <v>894</v>
      </c>
      <c r="H3241" s="173" t="s">
        <v>777</v>
      </c>
      <c r="I3241" s="173" t="s">
        <v>807</v>
      </c>
      <c r="J3241" s="173" t="s">
        <v>1429</v>
      </c>
      <c r="K3241" s="173" t="s">
        <v>1444</v>
      </c>
      <c r="L3241" s="174">
        <v>0</v>
      </c>
    </row>
    <row r="3242" spans="2:12" ht="28.8" x14ac:dyDescent="0.3">
      <c r="B3242" s="173">
        <v>337125</v>
      </c>
      <c r="C3242" s="503" t="str">
        <f>_xlfn.XLOOKUP(B3242,PLANEAMIENTO!A:A,PLANEAMIENTO!C:C)</f>
        <v>CILINDRO DE DIRECCION HYD</v>
      </c>
      <c r="D3242" s="504" t="str">
        <f>_xlfn.XLOOKUP(B3242,PLANEAMIENTO!A:A,PLANEAMIENTO!D:D)</f>
        <v>992K</v>
      </c>
      <c r="E3242" s="173" t="s">
        <v>488</v>
      </c>
      <c r="F3242" s="173" t="s">
        <v>413</v>
      </c>
      <c r="G3242" s="173" t="s">
        <v>894</v>
      </c>
      <c r="H3242" s="173" t="s">
        <v>777</v>
      </c>
      <c r="I3242" s="173" t="s">
        <v>807</v>
      </c>
      <c r="J3242" s="173" t="s">
        <v>415</v>
      </c>
      <c r="K3242" s="173" t="s">
        <v>418</v>
      </c>
      <c r="L3242" s="174">
        <v>0</v>
      </c>
    </row>
    <row r="3243" spans="2:12" ht="28.8" x14ac:dyDescent="0.3">
      <c r="B3243" s="170">
        <v>0</v>
      </c>
      <c r="C3243" s="503" t="e">
        <f>_xlfn.XLOOKUP(B3243,PLANEAMIENTO!A:A,PLANEAMIENTO!C:C)</f>
        <v>#N/A</v>
      </c>
      <c r="D3243" s="504" t="e">
        <f>_xlfn.XLOOKUP(B3243,PLANEAMIENTO!A:A,PLANEAMIENTO!D:D)</f>
        <v>#N/A</v>
      </c>
      <c r="E3243" s="170" t="s">
        <v>428</v>
      </c>
      <c r="F3243" s="170" t="s">
        <v>432</v>
      </c>
      <c r="G3243" s="170" t="s">
        <v>1447</v>
      </c>
      <c r="H3243" s="170" t="s">
        <v>777</v>
      </c>
      <c r="I3243" s="170" t="s">
        <v>777</v>
      </c>
      <c r="J3243" s="170" t="s">
        <v>641</v>
      </c>
      <c r="K3243" s="170" t="s">
        <v>1429</v>
      </c>
      <c r="L3243" s="171">
        <v>0.39</v>
      </c>
    </row>
    <row r="3244" spans="2:12" ht="28.8" x14ac:dyDescent="0.3">
      <c r="B3244" s="173">
        <v>337825</v>
      </c>
      <c r="C3244" s="503" t="str">
        <f>_xlfn.XLOOKUP(B3244,PLANEAMIENTO!A:A,PLANEAMIENTO!C:C)</f>
        <v>CILINDRO DE STICK</v>
      </c>
      <c r="D3244" s="504">
        <f>_xlfn.XLOOKUP(B3244,PLANEAMIENTO!A:A,PLANEAMIENTO!D:D)</f>
        <v>349</v>
      </c>
      <c r="E3244" s="173" t="s">
        <v>1423</v>
      </c>
      <c r="F3244" s="173" t="s">
        <v>432</v>
      </c>
      <c r="G3244" s="173" t="s">
        <v>471</v>
      </c>
      <c r="H3244" s="173" t="s">
        <v>777</v>
      </c>
      <c r="I3244" s="173" t="s">
        <v>831</v>
      </c>
      <c r="J3244" s="173" t="s">
        <v>1431</v>
      </c>
      <c r="K3244" s="173" t="s">
        <v>1431</v>
      </c>
      <c r="L3244" s="174">
        <v>0</v>
      </c>
    </row>
    <row r="3245" spans="2:12" ht="31.2" x14ac:dyDescent="0.3">
      <c r="B3245" s="173">
        <v>338825</v>
      </c>
      <c r="C3245" s="503" t="str">
        <f>_xlfn.XLOOKUP(B3245,PLANEAMIENTO!A:A,PLANEAMIENTO!C:C)</f>
        <v>CILINDRO DE INCLINACION DE BULLDOZER</v>
      </c>
      <c r="D3245" s="504" t="str">
        <f>_xlfn.XLOOKUP(B3245,PLANEAMIENTO!A:A,PLANEAMIENTO!D:D)</f>
        <v>D475</v>
      </c>
      <c r="E3245" s="173" t="s">
        <v>1423</v>
      </c>
      <c r="F3245" s="173" t="s">
        <v>432</v>
      </c>
      <c r="G3245" s="173" t="s">
        <v>410</v>
      </c>
      <c r="H3245" s="173" t="s">
        <v>777</v>
      </c>
      <c r="I3245" s="173" t="s">
        <v>849</v>
      </c>
      <c r="J3245" s="173" t="s">
        <v>1431</v>
      </c>
      <c r="K3245" s="173" t="s">
        <v>1432</v>
      </c>
      <c r="L3245" s="174">
        <v>0</v>
      </c>
    </row>
    <row r="3246" spans="2:12" ht="46.8" x14ac:dyDescent="0.3">
      <c r="B3246" s="173">
        <v>341425</v>
      </c>
      <c r="C3246" s="503" t="str">
        <f>_xlfn.XLOOKUP(B3246,PLANEAMIENTO!A:A,PLANEAMIENTO!C:C)</f>
        <v>CILINDRO DE DESPLAZAMIENTO DE VERTEDERA</v>
      </c>
      <c r="D3246" s="504" t="str">
        <f>_xlfn.XLOOKUP(B3246,PLANEAMIENTO!A:A,PLANEAMIENTO!D:D)</f>
        <v>24M</v>
      </c>
      <c r="E3246" s="173" t="s">
        <v>1424</v>
      </c>
      <c r="F3246" s="173" t="s">
        <v>432</v>
      </c>
      <c r="G3246" s="173" t="s">
        <v>471</v>
      </c>
      <c r="H3246" s="173" t="s">
        <v>777</v>
      </c>
      <c r="I3246" s="173" t="s">
        <v>831</v>
      </c>
      <c r="J3246" s="173" t="s">
        <v>1432</v>
      </c>
      <c r="K3246" s="173" t="s">
        <v>1433</v>
      </c>
      <c r="L3246" s="174">
        <v>0</v>
      </c>
    </row>
    <row r="3247" spans="2:12" ht="31.2" x14ac:dyDescent="0.3">
      <c r="B3247" s="173">
        <v>329725</v>
      </c>
      <c r="C3247" s="503" t="str">
        <f>_xlfn.XLOOKUP(B3247,PLANEAMIENTO!A:A,PLANEAMIENTO!C:C)</f>
        <v>CILINDRO DE INCLINACION DE BULLDOZER</v>
      </c>
      <c r="D3247" s="504" t="str">
        <f>_xlfn.XLOOKUP(B3247,PLANEAMIENTO!A:A,PLANEAMIENTO!D:D)</f>
        <v>D475</v>
      </c>
      <c r="E3247" s="173" t="s">
        <v>1425</v>
      </c>
      <c r="F3247" s="173" t="s">
        <v>432</v>
      </c>
      <c r="G3247" s="173" t="s">
        <v>491</v>
      </c>
      <c r="H3247" s="173" t="s">
        <v>777</v>
      </c>
      <c r="I3247" s="173" t="s">
        <v>968</v>
      </c>
      <c r="J3247" s="173" t="s">
        <v>1433</v>
      </c>
      <c r="K3247" s="173" t="s">
        <v>1429</v>
      </c>
      <c r="L3247" s="174">
        <v>0</v>
      </c>
    </row>
    <row r="3248" spans="2:12" ht="28.8" x14ac:dyDescent="0.3">
      <c r="B3248" s="170">
        <v>0</v>
      </c>
      <c r="C3248" s="503" t="e">
        <f>_xlfn.XLOOKUP(B3248,PLANEAMIENTO!A:A,PLANEAMIENTO!C:C)</f>
        <v>#N/A</v>
      </c>
      <c r="D3248" s="504" t="e">
        <f>_xlfn.XLOOKUP(B3248,PLANEAMIENTO!A:A,PLANEAMIENTO!D:D)</f>
        <v>#N/A</v>
      </c>
      <c r="E3248" s="170" t="s">
        <v>642</v>
      </c>
      <c r="F3248" s="170" t="s">
        <v>815</v>
      </c>
      <c r="G3248" s="170" t="s">
        <v>1448</v>
      </c>
      <c r="H3248" s="170" t="s">
        <v>777</v>
      </c>
      <c r="I3248" s="170" t="s">
        <v>807</v>
      </c>
      <c r="J3248" s="170" t="s">
        <v>1449</v>
      </c>
      <c r="K3248" s="170" t="s">
        <v>1433</v>
      </c>
      <c r="L3248" s="171">
        <v>0.78</v>
      </c>
    </row>
    <row r="3249" spans="2:12" ht="31.2" x14ac:dyDescent="0.3">
      <c r="B3249" s="173">
        <v>338825</v>
      </c>
      <c r="C3249" s="503" t="str">
        <f>_xlfn.XLOOKUP(B3249,PLANEAMIENTO!A:A,PLANEAMIENTO!C:C)</f>
        <v>CILINDRO DE INCLINACION DE BULLDOZER</v>
      </c>
      <c r="D3249" s="504" t="str">
        <f>_xlfn.XLOOKUP(B3249,PLANEAMIENTO!A:A,PLANEAMIENTO!D:D)</f>
        <v>D475</v>
      </c>
      <c r="E3249" s="173" t="s">
        <v>1205</v>
      </c>
      <c r="F3249" s="173" t="s">
        <v>817</v>
      </c>
      <c r="G3249" s="173" t="s">
        <v>403</v>
      </c>
      <c r="H3249" s="173" t="s">
        <v>777</v>
      </c>
      <c r="I3249" s="173" t="s">
        <v>820</v>
      </c>
      <c r="J3249" s="173" t="s">
        <v>1430</v>
      </c>
      <c r="K3249" s="173" t="s">
        <v>1431</v>
      </c>
      <c r="L3249" s="174">
        <v>0.5</v>
      </c>
    </row>
    <row r="3250" spans="2:12" ht="31.2" x14ac:dyDescent="0.3">
      <c r="B3250" s="173">
        <v>338825</v>
      </c>
      <c r="C3250" s="503" t="str">
        <f>_xlfn.XLOOKUP(B3250,PLANEAMIENTO!A:A,PLANEAMIENTO!C:C)</f>
        <v>CILINDRO DE INCLINACION DE BULLDOZER</v>
      </c>
      <c r="D3250" s="504" t="str">
        <f>_xlfn.XLOOKUP(B3250,PLANEAMIENTO!A:A,PLANEAMIENTO!D:D)</f>
        <v>D475</v>
      </c>
      <c r="E3250" s="173" t="s">
        <v>1450</v>
      </c>
      <c r="F3250" s="173" t="s">
        <v>817</v>
      </c>
      <c r="G3250" s="173" t="s">
        <v>426</v>
      </c>
      <c r="H3250" s="173" t="s">
        <v>777</v>
      </c>
      <c r="I3250" s="173" t="s">
        <v>796</v>
      </c>
      <c r="J3250" s="173" t="s">
        <v>1431</v>
      </c>
      <c r="K3250" s="173" t="s">
        <v>1431</v>
      </c>
      <c r="L3250" s="174">
        <v>0</v>
      </c>
    </row>
    <row r="3251" spans="2:12" ht="28.8" x14ac:dyDescent="0.3">
      <c r="B3251" s="173">
        <v>344125</v>
      </c>
      <c r="C3251" s="503" t="str">
        <f>_xlfn.XLOOKUP(B3251,PLANEAMIENTO!A:A,PLANEAMIENTO!C:C)</f>
        <v>CILINDRO DE DIRECCION</v>
      </c>
      <c r="D3251" s="504" t="str">
        <f>_xlfn.XLOOKUP(B3251,PLANEAMIENTO!A:A,PLANEAMIENTO!D:D)</f>
        <v>930E-4SE</v>
      </c>
      <c r="E3251" s="173" t="s">
        <v>1052</v>
      </c>
      <c r="F3251" s="173" t="s">
        <v>817</v>
      </c>
      <c r="G3251" s="173" t="s">
        <v>406</v>
      </c>
      <c r="H3251" s="173" t="s">
        <v>777</v>
      </c>
      <c r="I3251" s="173" t="s">
        <v>827</v>
      </c>
      <c r="J3251" s="173" t="s">
        <v>1431</v>
      </c>
      <c r="K3251" s="173" t="s">
        <v>1431</v>
      </c>
      <c r="L3251" s="174">
        <v>0</v>
      </c>
    </row>
    <row r="3252" spans="2:12" ht="31.2" x14ac:dyDescent="0.3">
      <c r="B3252" s="173">
        <v>344225</v>
      </c>
      <c r="C3252" s="503" t="str">
        <f>_xlfn.XLOOKUP(B3252,PLANEAMIENTO!A:A,PLANEAMIENTO!C:C)</f>
        <v>CILINDRO DE LEVANTE DE BULLDOZER</v>
      </c>
      <c r="D3252" s="504" t="str">
        <f>_xlfn.XLOOKUP(B3252,PLANEAMIENTO!A:A,PLANEAMIENTO!D:D)</f>
        <v>D11T</v>
      </c>
      <c r="E3252" s="173" t="s">
        <v>1052</v>
      </c>
      <c r="F3252" s="173" t="s">
        <v>817</v>
      </c>
      <c r="G3252" s="173" t="s">
        <v>406</v>
      </c>
      <c r="H3252" s="173" t="s">
        <v>777</v>
      </c>
      <c r="I3252" s="173" t="s">
        <v>827</v>
      </c>
      <c r="J3252" s="173" t="s">
        <v>1431</v>
      </c>
      <c r="K3252" s="173" t="s">
        <v>1432</v>
      </c>
      <c r="L3252" s="174">
        <v>0</v>
      </c>
    </row>
    <row r="3253" spans="2:12" ht="28.8" x14ac:dyDescent="0.3">
      <c r="B3253" s="173">
        <v>344925</v>
      </c>
      <c r="C3253" s="503" t="str">
        <f>_xlfn.XLOOKUP(B3253,PLANEAMIENTO!A:A,PLANEAMIENTO!C:C)</f>
        <v>CILINDRO DE DIRECCION</v>
      </c>
      <c r="D3253" s="504" t="str">
        <f>_xlfn.XLOOKUP(B3253,PLANEAMIENTO!A:A,PLANEAMIENTO!D:D)</f>
        <v>793D</v>
      </c>
      <c r="E3253" s="173" t="s">
        <v>1052</v>
      </c>
      <c r="F3253" s="173" t="s">
        <v>817</v>
      </c>
      <c r="G3253" s="173" t="s">
        <v>406</v>
      </c>
      <c r="H3253" s="173" t="s">
        <v>777</v>
      </c>
      <c r="I3253" s="173" t="s">
        <v>827</v>
      </c>
      <c r="J3253" s="173" t="s">
        <v>1432</v>
      </c>
      <c r="K3253" s="173" t="s">
        <v>1432</v>
      </c>
      <c r="L3253" s="174">
        <v>0</v>
      </c>
    </row>
    <row r="3254" spans="2:12" ht="31.2" x14ac:dyDescent="0.3">
      <c r="B3254" s="173">
        <v>344425</v>
      </c>
      <c r="C3254" s="503" t="str">
        <f>_xlfn.XLOOKUP(B3254,PLANEAMIENTO!A:A,PLANEAMIENTO!C:C)</f>
        <v>CILINDRO DE SUSPENSION POSTERIOR</v>
      </c>
      <c r="D3254" s="504" t="str">
        <f>_xlfn.XLOOKUP(B3254,PLANEAMIENTO!A:A,PLANEAMIENTO!D:D)</f>
        <v>797F</v>
      </c>
      <c r="E3254" s="173" t="s">
        <v>1052</v>
      </c>
      <c r="F3254" s="173" t="s">
        <v>817</v>
      </c>
      <c r="G3254" s="173" t="s">
        <v>435</v>
      </c>
      <c r="H3254" s="173" t="s">
        <v>777</v>
      </c>
      <c r="I3254" s="173" t="s">
        <v>786</v>
      </c>
      <c r="J3254" s="173" t="s">
        <v>1432</v>
      </c>
      <c r="K3254" s="173" t="s">
        <v>1432</v>
      </c>
      <c r="L3254" s="174">
        <v>0</v>
      </c>
    </row>
    <row r="3255" spans="2:12" ht="46.8" x14ac:dyDescent="0.3">
      <c r="B3255" s="173">
        <v>341425</v>
      </c>
      <c r="C3255" s="503" t="str">
        <f>_xlfn.XLOOKUP(B3255,PLANEAMIENTO!A:A,PLANEAMIENTO!C:C)</f>
        <v>CILINDRO DE DESPLAZAMIENTO DE VERTEDERA</v>
      </c>
      <c r="D3255" s="504" t="str">
        <f>_xlfn.XLOOKUP(B3255,PLANEAMIENTO!A:A,PLANEAMIENTO!D:D)</f>
        <v>24M</v>
      </c>
      <c r="E3255" s="173" t="s">
        <v>1450</v>
      </c>
      <c r="F3255" s="173" t="s">
        <v>817</v>
      </c>
      <c r="G3255" s="173" t="s">
        <v>426</v>
      </c>
      <c r="H3255" s="173" t="s">
        <v>777</v>
      </c>
      <c r="I3255" s="173" t="s">
        <v>796</v>
      </c>
      <c r="J3255" s="173" t="s">
        <v>1432</v>
      </c>
      <c r="K3255" s="173" t="s">
        <v>1433</v>
      </c>
      <c r="L3255" s="174">
        <v>0</v>
      </c>
    </row>
    <row r="3256" spans="2:12" ht="28.8" x14ac:dyDescent="0.3">
      <c r="B3256" s="173">
        <v>337825</v>
      </c>
      <c r="C3256" s="503" t="str">
        <f>_xlfn.XLOOKUP(B3256,PLANEAMIENTO!A:A,PLANEAMIENTO!C:C)</f>
        <v>CILINDRO DE STICK</v>
      </c>
      <c r="D3256" s="504">
        <f>_xlfn.XLOOKUP(B3256,PLANEAMIENTO!A:A,PLANEAMIENTO!D:D)</f>
        <v>349</v>
      </c>
      <c r="E3256" s="173" t="s">
        <v>1205</v>
      </c>
      <c r="F3256" s="173" t="s">
        <v>817</v>
      </c>
      <c r="G3256" s="173" t="s">
        <v>426</v>
      </c>
      <c r="H3256" s="173" t="s">
        <v>777</v>
      </c>
      <c r="I3256" s="173" t="s">
        <v>796</v>
      </c>
      <c r="J3256" s="173" t="s">
        <v>1433</v>
      </c>
      <c r="K3256" s="173" t="s">
        <v>1433</v>
      </c>
      <c r="L3256" s="174">
        <v>0</v>
      </c>
    </row>
    <row r="3257" spans="2:12" ht="28.8" x14ac:dyDescent="0.3">
      <c r="B3257" s="173">
        <v>344125</v>
      </c>
      <c r="C3257" s="503" t="str">
        <f>_xlfn.XLOOKUP(B3257,PLANEAMIENTO!A:A,PLANEAMIENTO!C:C)</f>
        <v>CILINDRO DE DIRECCION</v>
      </c>
      <c r="D3257" s="504" t="str">
        <f>_xlfn.XLOOKUP(B3257,PLANEAMIENTO!A:A,PLANEAMIENTO!D:D)</f>
        <v>930E-4SE</v>
      </c>
      <c r="E3257" s="173" t="s">
        <v>1205</v>
      </c>
      <c r="F3257" s="173" t="s">
        <v>817</v>
      </c>
      <c r="G3257" s="173" t="s">
        <v>406</v>
      </c>
      <c r="H3257" s="173" t="s">
        <v>777</v>
      </c>
      <c r="I3257" s="173" t="s">
        <v>827</v>
      </c>
      <c r="J3257" s="173" t="s">
        <v>1432</v>
      </c>
      <c r="K3257" s="173" t="s">
        <v>1432</v>
      </c>
      <c r="L3257" s="174">
        <v>0</v>
      </c>
    </row>
    <row r="3258" spans="2:12" ht="31.2" x14ac:dyDescent="0.3">
      <c r="B3258" s="173">
        <v>344325</v>
      </c>
      <c r="C3258" s="503" t="str">
        <f>_xlfn.XLOOKUP(B3258,PLANEAMIENTO!A:A,PLANEAMIENTO!C:C)</f>
        <v>CILINDRO DE INCLINACION DE BULLDOZER</v>
      </c>
      <c r="D3258" s="504" t="str">
        <f>_xlfn.XLOOKUP(B3258,PLANEAMIENTO!A:A,PLANEAMIENTO!D:D)</f>
        <v>844H</v>
      </c>
      <c r="E3258" s="173" t="s">
        <v>1205</v>
      </c>
      <c r="F3258" s="173" t="s">
        <v>817</v>
      </c>
      <c r="G3258" s="173" t="s">
        <v>406</v>
      </c>
      <c r="H3258" s="173" t="s">
        <v>777</v>
      </c>
      <c r="I3258" s="173" t="s">
        <v>827</v>
      </c>
      <c r="J3258" s="173" t="s">
        <v>1432</v>
      </c>
      <c r="K3258" s="173" t="s">
        <v>1432</v>
      </c>
      <c r="L3258" s="174">
        <v>0</v>
      </c>
    </row>
    <row r="3259" spans="2:12" ht="28.8" x14ac:dyDescent="0.3">
      <c r="B3259" s="170">
        <v>0</v>
      </c>
      <c r="C3259" s="503" t="e">
        <f>_xlfn.XLOOKUP(B3259,PLANEAMIENTO!A:A,PLANEAMIENTO!C:C)</f>
        <v>#N/A</v>
      </c>
      <c r="D3259" s="504" t="e">
        <f>_xlfn.XLOOKUP(B3259,PLANEAMIENTO!A:A,PLANEAMIENTO!D:D)</f>
        <v>#N/A</v>
      </c>
      <c r="E3259" s="170" t="s">
        <v>451</v>
      </c>
      <c r="F3259" s="170" t="s">
        <v>452</v>
      </c>
      <c r="G3259" s="542" t="s">
        <v>1451</v>
      </c>
      <c r="H3259" s="542" t="s">
        <v>777</v>
      </c>
      <c r="I3259" s="542" t="s">
        <v>777</v>
      </c>
      <c r="J3259" s="170" t="s">
        <v>415</v>
      </c>
      <c r="K3259" s="170" t="s">
        <v>1381</v>
      </c>
      <c r="L3259" s="171">
        <v>0.14000000000000001</v>
      </c>
    </row>
    <row r="3260" spans="2:12" ht="28.8" x14ac:dyDescent="0.3">
      <c r="B3260" s="170">
        <v>0</v>
      </c>
      <c r="C3260" s="503" t="e">
        <f>_xlfn.XLOOKUP(B3260,PLANEAMIENTO!A:A,PLANEAMIENTO!C:C)</f>
        <v>#N/A</v>
      </c>
      <c r="D3260" s="504" t="e">
        <f>_xlfn.XLOOKUP(B3260,PLANEAMIENTO!A:A,PLANEAMIENTO!D:D)</f>
        <v>#N/A</v>
      </c>
      <c r="E3260" s="170" t="s">
        <v>45</v>
      </c>
      <c r="F3260" s="169"/>
      <c r="G3260" s="170" t="s">
        <v>1452</v>
      </c>
      <c r="H3260" s="170" t="s">
        <v>777</v>
      </c>
      <c r="I3260" s="170" t="s">
        <v>892</v>
      </c>
      <c r="J3260" s="170" t="s">
        <v>415</v>
      </c>
      <c r="K3260" s="170" t="s">
        <v>1433</v>
      </c>
      <c r="L3260" s="171">
        <v>1</v>
      </c>
    </row>
    <row r="3261" spans="2:12" ht="31.2" x14ac:dyDescent="0.3">
      <c r="B3261" s="173">
        <v>333825</v>
      </c>
      <c r="C3261" s="503" t="str">
        <f>_xlfn.XLOOKUP(B3261,PLANEAMIENTO!A:A,PLANEAMIENTO!C:C)</f>
        <v>CILINDRO DE INCLINACION DE BULLDOZER</v>
      </c>
      <c r="D3261" s="504" t="str">
        <f>_xlfn.XLOOKUP(B3261,PLANEAMIENTO!A:A,PLANEAMIENTO!D:D)</f>
        <v>844H</v>
      </c>
      <c r="E3261" s="173" t="s">
        <v>1287</v>
      </c>
      <c r="F3261" s="172"/>
      <c r="G3261" s="173" t="s">
        <v>894</v>
      </c>
      <c r="H3261" s="173" t="s">
        <v>777</v>
      </c>
      <c r="I3261" s="173" t="s">
        <v>807</v>
      </c>
      <c r="J3261" s="173" t="s">
        <v>1432</v>
      </c>
      <c r="K3261" s="173" t="s">
        <v>1433</v>
      </c>
      <c r="L3261" s="174">
        <v>0</v>
      </c>
    </row>
    <row r="3262" spans="2:12" ht="31.2" x14ac:dyDescent="0.3">
      <c r="B3262" s="173">
        <v>334625</v>
      </c>
      <c r="C3262" s="503" t="str">
        <f>_xlfn.XLOOKUP(B3262,PLANEAMIENTO!A:A,PLANEAMIENTO!C:C)</f>
        <v>CILINDRO DE INCLINACION DE BULLDOZER</v>
      </c>
      <c r="D3262" s="504" t="str">
        <f>_xlfn.XLOOKUP(B3262,PLANEAMIENTO!A:A,PLANEAMIENTO!D:D)</f>
        <v>844H</v>
      </c>
      <c r="E3262" s="173" t="s">
        <v>1287</v>
      </c>
      <c r="F3262" s="172"/>
      <c r="G3262" s="173" t="s">
        <v>894</v>
      </c>
      <c r="H3262" s="173" t="s">
        <v>777</v>
      </c>
      <c r="I3262" s="173" t="s">
        <v>807</v>
      </c>
      <c r="J3262" s="173" t="s">
        <v>1432</v>
      </c>
      <c r="K3262" s="173" t="s">
        <v>1433</v>
      </c>
      <c r="L3262" s="174">
        <v>0</v>
      </c>
    </row>
    <row r="3263" spans="2:12" ht="28.8" x14ac:dyDescent="0.3">
      <c r="B3263" s="173">
        <v>332025</v>
      </c>
      <c r="C3263" s="503" t="str">
        <f>_xlfn.XLOOKUP(B3263,PLANEAMIENTO!A:A,PLANEAMIENTO!C:C)</f>
        <v>CILINDRO DE BLADELIFT</v>
      </c>
      <c r="D3263" s="504" t="str">
        <f>_xlfn.XLOOKUP(B3263,PLANEAMIENTO!A:A,PLANEAMIENTO!D:D)</f>
        <v>24M</v>
      </c>
      <c r="E3263" s="173" t="s">
        <v>1287</v>
      </c>
      <c r="F3263" s="172"/>
      <c r="G3263" s="173" t="s">
        <v>894</v>
      </c>
      <c r="H3263" s="173" t="s">
        <v>777</v>
      </c>
      <c r="I3263" s="173" t="s">
        <v>807</v>
      </c>
      <c r="J3263" s="173" t="s">
        <v>1432</v>
      </c>
      <c r="K3263" s="173" t="s">
        <v>1433</v>
      </c>
      <c r="L3263" s="174">
        <v>0</v>
      </c>
    </row>
    <row r="3264" spans="2:12" ht="28.8" x14ac:dyDescent="0.3">
      <c r="B3264" s="173">
        <v>335925</v>
      </c>
      <c r="C3264" s="503" t="str">
        <f>_xlfn.XLOOKUP(B3264,PLANEAMIENTO!A:A,PLANEAMIENTO!C:C)</f>
        <v>CILINDRO DE TOWHAUL</v>
      </c>
      <c r="D3264" s="504" t="str">
        <f>_xlfn.XLOOKUP(B3264,PLANEAMIENTO!A:A,PLANEAMIENTO!D:D)</f>
        <v>930E-4SE</v>
      </c>
      <c r="E3264" s="173" t="s">
        <v>1287</v>
      </c>
      <c r="F3264" s="172"/>
      <c r="G3264" s="173" t="s">
        <v>894</v>
      </c>
      <c r="H3264" s="173" t="s">
        <v>777</v>
      </c>
      <c r="I3264" s="173" t="s">
        <v>807</v>
      </c>
      <c r="J3264" s="173" t="s">
        <v>1432</v>
      </c>
      <c r="K3264" s="173" t="s">
        <v>1433</v>
      </c>
      <c r="L3264" s="174">
        <v>0</v>
      </c>
    </row>
    <row r="3265" spans="2:12" ht="28.8" x14ac:dyDescent="0.3">
      <c r="B3265" s="173">
        <v>342725</v>
      </c>
      <c r="C3265" s="503" t="str">
        <f>_xlfn.XLOOKUP(B3265,PLANEAMIENTO!A:A,PLANEAMIENTO!C:C)</f>
        <v>CILINDRO DE LEVANTE</v>
      </c>
      <c r="D3265" s="504" t="str">
        <f>_xlfn.XLOOKUP(B3265,PLANEAMIENTO!A:A,PLANEAMIENTO!D:D)</f>
        <v>WA900</v>
      </c>
      <c r="E3265" s="173" t="s">
        <v>1287</v>
      </c>
      <c r="F3265" s="172"/>
      <c r="G3265" s="173" t="s">
        <v>894</v>
      </c>
      <c r="H3265" s="173" t="s">
        <v>777</v>
      </c>
      <c r="I3265" s="173" t="s">
        <v>807</v>
      </c>
      <c r="J3265" s="173" t="s">
        <v>1432</v>
      </c>
      <c r="K3265" s="173" t="s">
        <v>1433</v>
      </c>
      <c r="L3265" s="174">
        <v>0</v>
      </c>
    </row>
    <row r="3266" spans="2:12" ht="28.8" x14ac:dyDescent="0.3">
      <c r="B3266" s="173">
        <v>343025</v>
      </c>
      <c r="C3266" s="503" t="str">
        <f>_xlfn.XLOOKUP(B3266,PLANEAMIENTO!A:A,PLANEAMIENTO!C:C)</f>
        <v>CILINDRO DE DIRECCION</v>
      </c>
      <c r="D3266" s="504" t="str">
        <f>_xlfn.XLOOKUP(B3266,PLANEAMIENTO!A:A,PLANEAMIENTO!D:D)</f>
        <v>HD1500</v>
      </c>
      <c r="E3266" s="173" t="s">
        <v>1287</v>
      </c>
      <c r="F3266" s="172"/>
      <c r="G3266" s="173" t="s">
        <v>894</v>
      </c>
      <c r="H3266" s="173" t="s">
        <v>777</v>
      </c>
      <c r="I3266" s="173" t="s">
        <v>807</v>
      </c>
      <c r="J3266" s="173" t="s">
        <v>1432</v>
      </c>
      <c r="K3266" s="173" t="s">
        <v>1433</v>
      </c>
      <c r="L3266" s="174">
        <v>0</v>
      </c>
    </row>
    <row r="3267" spans="2:12" ht="28.8" x14ac:dyDescent="0.3">
      <c r="B3267" s="173">
        <v>343725</v>
      </c>
      <c r="C3267" s="503" t="str">
        <f>_xlfn.XLOOKUP(B3267,PLANEAMIENTO!A:A,PLANEAMIENTO!C:C)</f>
        <v>CILINDRO DE DIRECCION</v>
      </c>
      <c r="D3267" s="504" t="str">
        <f>_xlfn.XLOOKUP(B3267,PLANEAMIENTO!A:A,PLANEAMIENTO!D:D)</f>
        <v>793D</v>
      </c>
      <c r="E3267" s="173" t="s">
        <v>1287</v>
      </c>
      <c r="F3267" s="172"/>
      <c r="G3267" s="173" t="s">
        <v>894</v>
      </c>
      <c r="H3267" s="173" t="s">
        <v>777</v>
      </c>
      <c r="I3267" s="173" t="s">
        <v>807</v>
      </c>
      <c r="J3267" s="173" t="s">
        <v>1432</v>
      </c>
      <c r="K3267" s="173" t="s">
        <v>1433</v>
      </c>
      <c r="L3267" s="174">
        <v>0</v>
      </c>
    </row>
    <row r="3270" spans="2:12" ht="39.6" x14ac:dyDescent="0.3">
      <c r="B3270" s="168" t="s">
        <v>465</v>
      </c>
      <c r="E3270" s="168" t="s">
        <v>391</v>
      </c>
      <c r="F3270" s="168" t="s">
        <v>392</v>
      </c>
      <c r="G3270" s="168" t="s">
        <v>772</v>
      </c>
      <c r="H3270" s="168" t="s">
        <v>773</v>
      </c>
      <c r="I3270" s="168" t="s">
        <v>774</v>
      </c>
      <c r="J3270" s="168" t="s">
        <v>394</v>
      </c>
      <c r="K3270" s="168" t="s">
        <v>395</v>
      </c>
    </row>
    <row r="3271" spans="2:12" ht="28.8" x14ac:dyDescent="0.3">
      <c r="B3271" s="170">
        <v>0</v>
      </c>
      <c r="E3271" s="170" t="s">
        <v>412</v>
      </c>
      <c r="F3271" s="170" t="s">
        <v>413</v>
      </c>
      <c r="G3271" s="170" t="s">
        <v>1453</v>
      </c>
      <c r="H3271" s="170" t="s">
        <v>777</v>
      </c>
      <c r="I3271" s="170" t="s">
        <v>777</v>
      </c>
      <c r="J3271" s="170" t="s">
        <v>629</v>
      </c>
      <c r="K3271" s="170" t="s">
        <v>1406</v>
      </c>
    </row>
    <row r="3272" spans="2:12" ht="31.2" x14ac:dyDescent="0.3">
      <c r="B3272" s="173">
        <v>345125</v>
      </c>
      <c r="C3272" s="503" t="str">
        <f>_xlfn.XLOOKUP(B3272,PLANEAMIENTO!A:A,PLANEAMIENTO!C:C)</f>
        <v>CILINDRO DE INCLINACION DE BULLDOZER</v>
      </c>
      <c r="D3272" s="504" t="str">
        <f>_xlfn.XLOOKUP(B3272,PLANEAMIENTO!A:A,PLANEAMIENTO!D:D)</f>
        <v>D11T</v>
      </c>
      <c r="E3272" s="173" t="s">
        <v>425</v>
      </c>
      <c r="F3272" s="173" t="s">
        <v>750</v>
      </c>
      <c r="G3272" s="173" t="s">
        <v>522</v>
      </c>
      <c r="H3272" s="173" t="s">
        <v>777</v>
      </c>
      <c r="I3272" s="173" t="s">
        <v>818</v>
      </c>
      <c r="J3272" s="173" t="s">
        <v>1454</v>
      </c>
      <c r="K3272" s="173" t="s">
        <v>1454</v>
      </c>
    </row>
    <row r="3273" spans="2:12" ht="31.2" x14ac:dyDescent="0.3">
      <c r="B3273" s="173">
        <v>345225</v>
      </c>
      <c r="C3273" s="503" t="str">
        <f>_xlfn.XLOOKUP(B3273,PLANEAMIENTO!A:A,PLANEAMIENTO!C:C)</f>
        <v>CILINDRO DE INCLINACION DE BULLDOZER</v>
      </c>
      <c r="D3273" s="504" t="str">
        <f>_xlfn.XLOOKUP(B3273,PLANEAMIENTO!A:A,PLANEAMIENTO!D:D)</f>
        <v>D11T</v>
      </c>
      <c r="E3273" s="173" t="s">
        <v>425</v>
      </c>
      <c r="F3273" s="173" t="s">
        <v>750</v>
      </c>
      <c r="G3273" s="173" t="s">
        <v>522</v>
      </c>
      <c r="H3273" s="173" t="s">
        <v>777</v>
      </c>
      <c r="I3273" s="173" t="s">
        <v>818</v>
      </c>
      <c r="J3273" s="173" t="s">
        <v>1454</v>
      </c>
      <c r="K3273" s="173" t="s">
        <v>1454</v>
      </c>
    </row>
    <row r="3274" spans="2:12" ht="28.8" x14ac:dyDescent="0.3">
      <c r="B3274" s="173">
        <v>345325</v>
      </c>
      <c r="C3274" s="503" t="str">
        <f>_xlfn.XLOOKUP(B3274,PLANEAMIENTO!A:A,PLANEAMIENTO!C:C)</f>
        <v>CILINDRO DE STICK</v>
      </c>
      <c r="D3274" s="504" t="str">
        <f>_xlfn.XLOOKUP(B3274,PLANEAMIENTO!A:A,PLANEAMIENTO!D:D)</f>
        <v>390FL</v>
      </c>
      <c r="E3274" s="173" t="s">
        <v>425</v>
      </c>
      <c r="F3274" s="173" t="s">
        <v>750</v>
      </c>
      <c r="G3274" s="173" t="s">
        <v>522</v>
      </c>
      <c r="H3274" s="173" t="s">
        <v>777</v>
      </c>
      <c r="I3274" s="173" t="s">
        <v>818</v>
      </c>
      <c r="J3274" s="173" t="s">
        <v>1454</v>
      </c>
      <c r="K3274" s="173" t="s">
        <v>1455</v>
      </c>
    </row>
    <row r="3275" spans="2:12" ht="31.2" x14ac:dyDescent="0.3">
      <c r="B3275" s="173">
        <v>345425</v>
      </c>
      <c r="C3275" s="503" t="str">
        <f>_xlfn.XLOOKUP(B3275,PLANEAMIENTO!A:A,PLANEAMIENTO!C:C)</f>
        <v>CILINDRO DE LEVANTE DE BULLDOZER</v>
      </c>
      <c r="D3275" s="504" t="str">
        <f>_xlfn.XLOOKUP(B3275,PLANEAMIENTO!A:A,PLANEAMIENTO!D:D)</f>
        <v>D11T</v>
      </c>
      <c r="E3275" s="173" t="s">
        <v>425</v>
      </c>
      <c r="F3275" s="173" t="s">
        <v>750</v>
      </c>
      <c r="G3275" s="173" t="s">
        <v>522</v>
      </c>
      <c r="H3275" s="173" t="s">
        <v>777</v>
      </c>
      <c r="I3275" s="173" t="s">
        <v>818</v>
      </c>
      <c r="J3275" s="173" t="s">
        <v>1455</v>
      </c>
      <c r="K3275" s="173" t="s">
        <v>1455</v>
      </c>
    </row>
    <row r="3276" spans="2:12" ht="28.8" x14ac:dyDescent="0.3">
      <c r="B3276" s="173">
        <v>345525</v>
      </c>
      <c r="C3276" s="503" t="str">
        <f>_xlfn.XLOOKUP(B3276,PLANEAMIENTO!A:A,PLANEAMIENTO!C:C)</f>
        <v>CILINDRO DE DIRECCION</v>
      </c>
      <c r="D3276" s="504" t="str">
        <f>_xlfn.XLOOKUP(B3276,PLANEAMIENTO!A:A,PLANEAMIENTO!D:D)</f>
        <v>930E-4SE</v>
      </c>
      <c r="E3276" s="173" t="s">
        <v>425</v>
      </c>
      <c r="F3276" s="173" t="s">
        <v>750</v>
      </c>
      <c r="G3276" s="173" t="s">
        <v>522</v>
      </c>
      <c r="H3276" s="173" t="s">
        <v>777</v>
      </c>
      <c r="I3276" s="173" t="s">
        <v>818</v>
      </c>
      <c r="J3276" s="173" t="s">
        <v>1455</v>
      </c>
      <c r="K3276" s="173" t="s">
        <v>1455</v>
      </c>
    </row>
    <row r="3277" spans="2:12" ht="15.6" x14ac:dyDescent="0.3">
      <c r="B3277" s="173">
        <v>344825</v>
      </c>
      <c r="C3277" s="503" t="str">
        <f>_xlfn.XLOOKUP(B3277,PLANEAMIENTO!A:A,PLANEAMIENTO!C:C)</f>
        <v>CILINDRO DE ARTICULACION</v>
      </c>
      <c r="D3277" s="504">
        <f>_xlfn.XLOOKUP(B3277,PLANEAMIENTO!A:A,PLANEAMIENTO!D:D)</f>
        <v>24</v>
      </c>
      <c r="E3277" s="173" t="s">
        <v>478</v>
      </c>
      <c r="F3277" s="173" t="s">
        <v>750</v>
      </c>
      <c r="G3277" s="173" t="s">
        <v>479</v>
      </c>
      <c r="H3277" s="173" t="s">
        <v>777</v>
      </c>
      <c r="I3277" s="173" t="s">
        <v>804</v>
      </c>
      <c r="J3277" s="173" t="s">
        <v>1455</v>
      </c>
      <c r="K3277" s="173" t="s">
        <v>1456</v>
      </c>
    </row>
    <row r="3278" spans="2:12" ht="31.2" x14ac:dyDescent="0.3">
      <c r="B3278" s="173">
        <v>338825</v>
      </c>
      <c r="C3278" s="503" t="str">
        <f>_xlfn.XLOOKUP(B3278,PLANEAMIENTO!A:A,PLANEAMIENTO!C:C)</f>
        <v>CILINDRO DE INCLINACION DE BULLDOZER</v>
      </c>
      <c r="D3278" s="504" t="str">
        <f>_xlfn.XLOOKUP(B3278,PLANEAMIENTO!A:A,PLANEAMIENTO!D:D)</f>
        <v>D475</v>
      </c>
      <c r="E3278" s="173" t="s">
        <v>478</v>
      </c>
      <c r="F3278" s="173" t="s">
        <v>750</v>
      </c>
      <c r="G3278" s="173" t="s">
        <v>479</v>
      </c>
      <c r="H3278" s="173" t="s">
        <v>777</v>
      </c>
      <c r="I3278" s="173" t="s">
        <v>804</v>
      </c>
      <c r="J3278" s="173" t="s">
        <v>1456</v>
      </c>
      <c r="K3278" s="173" t="s">
        <v>1456</v>
      </c>
    </row>
    <row r="3279" spans="2:12" ht="31.2" x14ac:dyDescent="0.3">
      <c r="B3279" s="173">
        <v>344325</v>
      </c>
      <c r="C3279" s="503" t="str">
        <f>_xlfn.XLOOKUP(B3279,PLANEAMIENTO!A:A,PLANEAMIENTO!C:C)</f>
        <v>CILINDRO DE INCLINACION DE BULLDOZER</v>
      </c>
      <c r="D3279" s="504" t="str">
        <f>_xlfn.XLOOKUP(B3279,PLANEAMIENTO!A:A,PLANEAMIENTO!D:D)</f>
        <v>844H</v>
      </c>
      <c r="E3279" s="173" t="s">
        <v>477</v>
      </c>
      <c r="F3279" s="173" t="s">
        <v>750</v>
      </c>
      <c r="G3279" s="173" t="s">
        <v>471</v>
      </c>
      <c r="H3279" s="173" t="s">
        <v>777</v>
      </c>
      <c r="I3279" s="173" t="s">
        <v>831</v>
      </c>
      <c r="J3279" s="173" t="s">
        <v>1456</v>
      </c>
      <c r="K3279" s="173" t="s">
        <v>1457</v>
      </c>
    </row>
    <row r="3280" spans="2:12" ht="28.8" x14ac:dyDescent="0.3">
      <c r="B3280" s="173">
        <v>344125.1</v>
      </c>
      <c r="C3280" s="503" t="s">
        <v>86</v>
      </c>
      <c r="D3280" s="504" t="s">
        <v>70</v>
      </c>
      <c r="E3280" s="173" t="s">
        <v>1436</v>
      </c>
      <c r="F3280" s="173" t="s">
        <v>750</v>
      </c>
      <c r="G3280" s="173" t="s">
        <v>522</v>
      </c>
      <c r="H3280" s="173" t="s">
        <v>777</v>
      </c>
      <c r="I3280" s="173" t="s">
        <v>818</v>
      </c>
      <c r="J3280" s="173" t="s">
        <v>1457</v>
      </c>
      <c r="K3280" s="173" t="s">
        <v>1457</v>
      </c>
    </row>
    <row r="3281" spans="2:11" ht="28.8" x14ac:dyDescent="0.3">
      <c r="B3281" s="173">
        <v>344125.1</v>
      </c>
      <c r="C3281" s="503" t="s">
        <v>86</v>
      </c>
      <c r="D3281" s="504" t="s">
        <v>70</v>
      </c>
      <c r="E3281" s="173" t="s">
        <v>409</v>
      </c>
      <c r="F3281" s="173" t="s">
        <v>750</v>
      </c>
      <c r="G3281" s="173" t="s">
        <v>522</v>
      </c>
      <c r="H3281" s="173" t="s">
        <v>777</v>
      </c>
      <c r="I3281" s="173" t="s">
        <v>818</v>
      </c>
      <c r="J3281" s="173" t="s">
        <v>1457</v>
      </c>
      <c r="K3281" s="173" t="s">
        <v>1457</v>
      </c>
    </row>
    <row r="3282" spans="2:11" ht="31.2" x14ac:dyDescent="0.3">
      <c r="B3282" s="173">
        <v>291324</v>
      </c>
      <c r="C3282" s="503" t="str">
        <f>_xlfn.XLOOKUP(B3282,PLANEAMIENTO!A:A,PLANEAMIENTO!C:C)</f>
        <v>CILINDRO DE LEVANTE DE BULLDOZER</v>
      </c>
      <c r="D3282" s="504" t="str">
        <f>_xlfn.XLOOKUP(B3282,PLANEAMIENTO!A:A,PLANEAMIENTO!D:D)</f>
        <v>844H</v>
      </c>
      <c r="E3282" s="173" t="s">
        <v>477</v>
      </c>
      <c r="F3282" s="173" t="s">
        <v>750</v>
      </c>
      <c r="G3282" s="173" t="s">
        <v>471</v>
      </c>
      <c r="H3282" s="173" t="s">
        <v>777</v>
      </c>
      <c r="I3282" s="173" t="s">
        <v>831</v>
      </c>
      <c r="J3282" s="173" t="s">
        <v>1457</v>
      </c>
      <c r="K3282" s="173" t="s">
        <v>1406</v>
      </c>
    </row>
    <row r="3283" spans="2:11" ht="28.8" x14ac:dyDescent="0.3">
      <c r="B3283" s="170">
        <v>0</v>
      </c>
      <c r="E3283" s="170" t="s">
        <v>422</v>
      </c>
      <c r="F3283" s="170" t="s">
        <v>423</v>
      </c>
      <c r="G3283" s="170" t="s">
        <v>1458</v>
      </c>
      <c r="H3283" s="170" t="s">
        <v>777</v>
      </c>
      <c r="I3283" s="170" t="s">
        <v>777</v>
      </c>
      <c r="J3283" s="170" t="s">
        <v>415</v>
      </c>
      <c r="K3283" s="170" t="s">
        <v>1457</v>
      </c>
    </row>
    <row r="3284" spans="2:11" ht="31.2" x14ac:dyDescent="0.3">
      <c r="B3284" s="173">
        <v>336125</v>
      </c>
      <c r="C3284" s="503" t="str">
        <f>_xlfn.XLOOKUP(B3284,PLANEAMIENTO!A:A,PLANEAMIENTO!C:C)</f>
        <v>CILINDRO DE SUSPENSION POSTERIOR</v>
      </c>
      <c r="D3284" s="504" t="str">
        <f>_xlfn.XLOOKUP(B3284,PLANEAMIENTO!A:A,PLANEAMIENTO!D:D)</f>
        <v>930E-4SE</v>
      </c>
      <c r="E3284" s="173" t="s">
        <v>662</v>
      </c>
      <c r="F3284" s="173" t="s">
        <v>423</v>
      </c>
      <c r="G3284" s="173" t="s">
        <v>471</v>
      </c>
      <c r="H3284" s="173" t="s">
        <v>777</v>
      </c>
      <c r="I3284" s="173" t="s">
        <v>831</v>
      </c>
      <c r="J3284" s="173" t="s">
        <v>1454</v>
      </c>
      <c r="K3284" s="173" t="s">
        <v>1454</v>
      </c>
    </row>
    <row r="3285" spans="2:11" ht="31.2" x14ac:dyDescent="0.3">
      <c r="B3285" s="173">
        <v>334425</v>
      </c>
      <c r="C3285" s="503" t="str">
        <f>_xlfn.XLOOKUP(B3285,PLANEAMIENTO!A:A,PLANEAMIENTO!C:C)</f>
        <v>CILINDRO DE LEVANTE DE RIPPER</v>
      </c>
      <c r="D3285" s="504">
        <f>_xlfn.XLOOKUP(B3285,PLANEAMIENTO!A:A,PLANEAMIENTO!D:D)</f>
        <v>24</v>
      </c>
      <c r="E3285" s="173" t="s">
        <v>409</v>
      </c>
      <c r="F3285" s="173" t="s">
        <v>423</v>
      </c>
      <c r="G3285" s="173" t="s">
        <v>435</v>
      </c>
      <c r="H3285" s="173" t="s">
        <v>777</v>
      </c>
      <c r="I3285" s="173" t="s">
        <v>786</v>
      </c>
      <c r="J3285" s="173" t="s">
        <v>1454</v>
      </c>
      <c r="K3285" s="173" t="s">
        <v>1455</v>
      </c>
    </row>
    <row r="3286" spans="2:11" ht="31.2" x14ac:dyDescent="0.3">
      <c r="B3286" s="173">
        <v>342325</v>
      </c>
      <c r="C3286" s="503" t="str">
        <f>_xlfn.XLOOKUP(B3286,PLANEAMIENTO!A:A,PLANEAMIENTO!C:C)</f>
        <v>CILINDRO DE INCLINACION DE BULLDOZER</v>
      </c>
      <c r="D3286" s="504" t="str">
        <f>_xlfn.XLOOKUP(B3286,PLANEAMIENTO!A:A,PLANEAMIENTO!D:D)</f>
        <v>844H</v>
      </c>
      <c r="E3286" s="173" t="s">
        <v>1414</v>
      </c>
      <c r="F3286" s="173" t="s">
        <v>423</v>
      </c>
      <c r="G3286" s="173" t="s">
        <v>479</v>
      </c>
      <c r="H3286" s="173" t="s">
        <v>777</v>
      </c>
      <c r="I3286" s="173" t="s">
        <v>804</v>
      </c>
      <c r="J3286" s="173" t="s">
        <v>1455</v>
      </c>
      <c r="K3286" s="173" t="s">
        <v>1455</v>
      </c>
    </row>
    <row r="3287" spans="2:11" ht="31.2" x14ac:dyDescent="0.3">
      <c r="B3287" s="173">
        <v>344225</v>
      </c>
      <c r="C3287" s="503" t="str">
        <f>_xlfn.XLOOKUP(B3287,PLANEAMIENTO!A:A,PLANEAMIENTO!C:C)</f>
        <v>CILINDRO DE LEVANTE DE BULLDOZER</v>
      </c>
      <c r="D3287" s="504" t="str">
        <f>_xlfn.XLOOKUP(B3287,PLANEAMIENTO!A:A,PLANEAMIENTO!D:D)</f>
        <v>D11T</v>
      </c>
      <c r="E3287" s="173" t="s">
        <v>1414</v>
      </c>
      <c r="F3287" s="173" t="s">
        <v>423</v>
      </c>
      <c r="G3287" s="173" t="s">
        <v>479</v>
      </c>
      <c r="H3287" s="173" t="s">
        <v>777</v>
      </c>
      <c r="I3287" s="173" t="s">
        <v>804</v>
      </c>
      <c r="J3287" s="173" t="s">
        <v>1455</v>
      </c>
      <c r="K3287" s="173" t="s">
        <v>1455</v>
      </c>
    </row>
    <row r="3288" spans="2:11" ht="15.6" x14ac:dyDescent="0.3">
      <c r="B3288" s="173">
        <v>344725</v>
      </c>
      <c r="C3288" s="503" t="str">
        <f>_xlfn.XLOOKUP(B3288,PLANEAMIENTO!A:A,PLANEAMIENTO!C:C)</f>
        <v>CILINDRO DE BOOM</v>
      </c>
      <c r="D3288" s="504" t="str">
        <f>_xlfn.XLOOKUP(B3288,PLANEAMIENTO!A:A,PLANEAMIENTO!D:D)</f>
        <v>6060FS</v>
      </c>
      <c r="E3288" s="173" t="s">
        <v>1441</v>
      </c>
      <c r="F3288" s="173" t="s">
        <v>423</v>
      </c>
      <c r="G3288" s="173" t="s">
        <v>410</v>
      </c>
      <c r="H3288" s="173" t="s">
        <v>777</v>
      </c>
      <c r="I3288" s="173" t="s">
        <v>849</v>
      </c>
      <c r="J3288" s="173" t="s">
        <v>1455</v>
      </c>
      <c r="K3288" s="173" t="s">
        <v>1456</v>
      </c>
    </row>
    <row r="3289" spans="2:11" ht="31.2" x14ac:dyDescent="0.3">
      <c r="B3289" s="173">
        <v>345225</v>
      </c>
      <c r="C3289" s="503" t="str">
        <f>_xlfn.XLOOKUP(B3289,PLANEAMIENTO!A:A,PLANEAMIENTO!C:C)</f>
        <v>CILINDRO DE INCLINACION DE BULLDOZER</v>
      </c>
      <c r="D3289" s="504" t="str">
        <f>_xlfn.XLOOKUP(B3289,PLANEAMIENTO!A:A,PLANEAMIENTO!D:D)</f>
        <v>D11T</v>
      </c>
      <c r="E3289" s="173" t="s">
        <v>1414</v>
      </c>
      <c r="F3289" s="173" t="s">
        <v>423</v>
      </c>
      <c r="G3289" s="173" t="s">
        <v>479</v>
      </c>
      <c r="H3289" s="173" t="s">
        <v>777</v>
      </c>
      <c r="I3289" s="173" t="s">
        <v>804</v>
      </c>
      <c r="J3289" s="173" t="s">
        <v>1456</v>
      </c>
      <c r="K3289" s="173" t="s">
        <v>1456</v>
      </c>
    </row>
    <row r="3290" spans="2:11" ht="15.6" x14ac:dyDescent="0.3">
      <c r="B3290" s="173">
        <v>344525</v>
      </c>
      <c r="C3290" s="503" t="str">
        <f>_xlfn.XLOOKUP(B3290,PLANEAMIENTO!A:A,PLANEAMIENTO!C:C)</f>
        <v>CILINDRO DE STICK</v>
      </c>
      <c r="D3290" s="504" t="str">
        <f>_xlfn.XLOOKUP(B3290,PLANEAMIENTO!A:A,PLANEAMIENTO!D:D)</f>
        <v>6060FS</v>
      </c>
      <c r="E3290" s="173" t="s">
        <v>1459</v>
      </c>
      <c r="F3290" s="173" t="s">
        <v>423</v>
      </c>
      <c r="G3290" s="173" t="s">
        <v>471</v>
      </c>
      <c r="H3290" s="173" t="s">
        <v>777</v>
      </c>
      <c r="I3290" s="173" t="s">
        <v>831</v>
      </c>
      <c r="J3290" s="173" t="s">
        <v>1456</v>
      </c>
      <c r="K3290" s="173" t="s">
        <v>1457</v>
      </c>
    </row>
    <row r="3291" spans="2:11" ht="15.6" x14ac:dyDescent="0.3">
      <c r="B3291" s="173">
        <v>344625</v>
      </c>
      <c r="C3291" s="503" t="str">
        <f>_xlfn.XLOOKUP(B3291,PLANEAMIENTO!A:A,PLANEAMIENTO!C:C)</f>
        <v>CILINDRO DE BUCKET</v>
      </c>
      <c r="D3291" s="504" t="str">
        <f>_xlfn.XLOOKUP(B3291,PLANEAMIENTO!A:A,PLANEAMIENTO!D:D)</f>
        <v>6060FS</v>
      </c>
      <c r="E3291" s="173" t="s">
        <v>1459</v>
      </c>
      <c r="F3291" s="173" t="s">
        <v>423</v>
      </c>
      <c r="G3291" s="173" t="s">
        <v>471</v>
      </c>
      <c r="H3291" s="173" t="s">
        <v>777</v>
      </c>
      <c r="I3291" s="173" t="s">
        <v>831</v>
      </c>
      <c r="J3291" s="173" t="s">
        <v>1457</v>
      </c>
      <c r="K3291" s="173" t="s">
        <v>1457</v>
      </c>
    </row>
    <row r="3292" spans="2:11" ht="28.8" x14ac:dyDescent="0.3">
      <c r="B3292" s="173">
        <v>0</v>
      </c>
      <c r="C3292" s="503" t="e">
        <f>_xlfn.XLOOKUP(B3292,PLANEAMIENTO!A:A,PLANEAMIENTO!C:C)</f>
        <v>#N/A</v>
      </c>
      <c r="D3292" s="504" t="e">
        <f>_xlfn.XLOOKUP(B3292,PLANEAMIENTO!A:A,PLANEAMIENTO!D:D)</f>
        <v>#N/A</v>
      </c>
      <c r="E3292" s="173" t="s">
        <v>498</v>
      </c>
      <c r="F3292" s="172"/>
      <c r="G3292" s="173" t="s">
        <v>894</v>
      </c>
      <c r="H3292" s="173" t="s">
        <v>777</v>
      </c>
      <c r="I3292" s="173" t="s">
        <v>807</v>
      </c>
      <c r="J3292" s="173" t="s">
        <v>415</v>
      </c>
      <c r="K3292" s="173" t="s">
        <v>418</v>
      </c>
    </row>
    <row r="3293" spans="2:11" ht="28.8" x14ac:dyDescent="0.3">
      <c r="B3293" s="170">
        <v>0</v>
      </c>
      <c r="D3293" s="504" t="e">
        <f>_xlfn.XLOOKUP(B3293,PLANEAMIENTO!A:A,PLANEAMIENTO!D:D)</f>
        <v>#N/A</v>
      </c>
      <c r="E3293" s="170" t="s">
        <v>485</v>
      </c>
      <c r="F3293" s="170" t="s">
        <v>486</v>
      </c>
      <c r="G3293" s="170" t="s">
        <v>1460</v>
      </c>
      <c r="H3293" s="170" t="s">
        <v>777</v>
      </c>
      <c r="I3293" s="170" t="s">
        <v>777</v>
      </c>
      <c r="J3293" s="170" t="s">
        <v>629</v>
      </c>
      <c r="K3293" s="170" t="s">
        <v>1461</v>
      </c>
    </row>
    <row r="3294" spans="2:11" ht="31.2" x14ac:dyDescent="0.3">
      <c r="B3294" s="173">
        <v>336925</v>
      </c>
      <c r="C3294" s="503" t="str">
        <f>_xlfn.XLOOKUP(B3294,PLANEAMIENTO!A:A,PLANEAMIENTO!C:C)</f>
        <v>CILINDRO DE INCLINACION DE BULLDOZER</v>
      </c>
      <c r="D3294" s="504" t="str">
        <f>_xlfn.XLOOKUP(B3294,PLANEAMIENTO!A:A,PLANEAMIENTO!D:D)</f>
        <v>844K</v>
      </c>
      <c r="E3294" s="173" t="s">
        <v>1309</v>
      </c>
      <c r="F3294" s="173" t="s">
        <v>486</v>
      </c>
      <c r="G3294" s="173" t="s">
        <v>407</v>
      </c>
      <c r="H3294" s="173" t="s">
        <v>777</v>
      </c>
      <c r="I3294" s="173" t="s">
        <v>856</v>
      </c>
      <c r="J3294" s="173" t="s">
        <v>1454</v>
      </c>
      <c r="K3294" s="173" t="s">
        <v>1454</v>
      </c>
    </row>
    <row r="3295" spans="2:11" ht="31.2" x14ac:dyDescent="0.3">
      <c r="B3295" s="173">
        <v>342425</v>
      </c>
      <c r="C3295" s="503" t="str">
        <f>_xlfn.XLOOKUP(B3295,PLANEAMIENTO!A:A,PLANEAMIENTO!C:C)</f>
        <v>CILINDRO DE INCLINACION DE BULLDOZER</v>
      </c>
      <c r="D3295" s="504" t="str">
        <f>_xlfn.XLOOKUP(B3295,PLANEAMIENTO!A:A,PLANEAMIENTO!D:D)</f>
        <v>844K</v>
      </c>
      <c r="E3295" s="173" t="s">
        <v>1309</v>
      </c>
      <c r="F3295" s="173" t="s">
        <v>486</v>
      </c>
      <c r="G3295" s="173" t="s">
        <v>407</v>
      </c>
      <c r="H3295" s="173" t="s">
        <v>777</v>
      </c>
      <c r="I3295" s="173" t="s">
        <v>856</v>
      </c>
      <c r="J3295" s="173" t="s">
        <v>1454</v>
      </c>
      <c r="K3295" s="173" t="s">
        <v>1454</v>
      </c>
    </row>
    <row r="3296" spans="2:11" ht="15.6" x14ac:dyDescent="0.3">
      <c r="B3296" s="173">
        <v>340525</v>
      </c>
      <c r="C3296" s="503" t="str">
        <f>_xlfn.XLOOKUP(B3296,PLANEAMIENTO!A:A,PLANEAMIENTO!C:C)</f>
        <v>CILINDRO DE WHEEL LEAN</v>
      </c>
      <c r="D3296" s="504" t="str">
        <f>_xlfn.XLOOKUP(B3296,PLANEAMIENTO!A:A,PLANEAMIENTO!D:D)</f>
        <v>24M</v>
      </c>
      <c r="E3296" s="173" t="s">
        <v>1118</v>
      </c>
      <c r="F3296" s="173" t="s">
        <v>486</v>
      </c>
      <c r="G3296" s="173" t="s">
        <v>406</v>
      </c>
      <c r="H3296" s="173" t="s">
        <v>777</v>
      </c>
      <c r="I3296" s="173" t="s">
        <v>827</v>
      </c>
      <c r="J3296" s="173" t="s">
        <v>1455</v>
      </c>
      <c r="K3296" s="173" t="s">
        <v>1455</v>
      </c>
    </row>
    <row r="3297" spans="2:11" ht="15.6" x14ac:dyDescent="0.3">
      <c r="B3297" s="173">
        <v>340925</v>
      </c>
      <c r="C3297" s="503" t="str">
        <f>_xlfn.XLOOKUP(B3297,PLANEAMIENTO!A:A,PLANEAMIENTO!C:C)</f>
        <v>CILINDRO DE DIRECCION</v>
      </c>
      <c r="D3297" s="504" t="str">
        <f>_xlfn.XLOOKUP(B3297,PLANEAMIENTO!A:A,PLANEAMIENTO!D:D)</f>
        <v>988K</v>
      </c>
      <c r="E3297" s="173" t="s">
        <v>1118</v>
      </c>
      <c r="F3297" s="173" t="s">
        <v>486</v>
      </c>
      <c r="G3297" s="173" t="s">
        <v>406</v>
      </c>
      <c r="H3297" s="173" t="s">
        <v>777</v>
      </c>
      <c r="I3297" s="173" t="s">
        <v>827</v>
      </c>
      <c r="J3297" s="173" t="s">
        <v>1455</v>
      </c>
      <c r="K3297" s="173" t="s">
        <v>1455</v>
      </c>
    </row>
    <row r="3298" spans="2:11" ht="15.6" x14ac:dyDescent="0.3">
      <c r="B3298" s="173">
        <v>340925</v>
      </c>
      <c r="C3298" s="503" t="str">
        <f>_xlfn.XLOOKUP(B3298,PLANEAMIENTO!A:A,PLANEAMIENTO!C:C)</f>
        <v>CILINDRO DE DIRECCION</v>
      </c>
      <c r="D3298" s="504" t="str">
        <f>_xlfn.XLOOKUP(B3298,PLANEAMIENTO!A:A,PLANEAMIENTO!D:D)</f>
        <v>988K</v>
      </c>
      <c r="E3298" s="173" t="s">
        <v>488</v>
      </c>
      <c r="F3298" s="173" t="s">
        <v>486</v>
      </c>
      <c r="G3298" s="173" t="s">
        <v>406</v>
      </c>
      <c r="H3298" s="173" t="s">
        <v>777</v>
      </c>
      <c r="I3298" s="173" t="s">
        <v>827</v>
      </c>
      <c r="J3298" s="173" t="s">
        <v>1455</v>
      </c>
      <c r="K3298" s="173" t="s">
        <v>1455</v>
      </c>
    </row>
    <row r="3299" spans="2:11" ht="31.2" x14ac:dyDescent="0.3">
      <c r="B3299" s="173">
        <v>335425</v>
      </c>
      <c r="C3299" s="503" t="str">
        <f>_xlfn.XLOOKUP(B3299,PLANEAMIENTO!A:A,PLANEAMIENTO!C:C)</f>
        <v>CILINDRO DE INCLINACION DE BULLDOZER</v>
      </c>
      <c r="D3299" s="504" t="str">
        <f>_xlfn.XLOOKUP(B3299,PLANEAMIENTO!A:A,PLANEAMIENTO!D:D)</f>
        <v>D11T</v>
      </c>
      <c r="E3299" s="173" t="s">
        <v>488</v>
      </c>
      <c r="F3299" s="173" t="s">
        <v>486</v>
      </c>
      <c r="G3299" s="173" t="s">
        <v>403</v>
      </c>
      <c r="H3299" s="173" t="s">
        <v>777</v>
      </c>
      <c r="I3299" s="173" t="s">
        <v>820</v>
      </c>
      <c r="J3299" s="173" t="s">
        <v>1456</v>
      </c>
      <c r="K3299" s="173" t="s">
        <v>1456</v>
      </c>
    </row>
    <row r="3300" spans="2:11" ht="31.2" x14ac:dyDescent="0.3">
      <c r="B3300" s="173">
        <v>336325</v>
      </c>
      <c r="C3300" s="503" t="str">
        <f>_xlfn.XLOOKUP(B3300,PLANEAMIENTO!A:A,PLANEAMIENTO!C:C)</f>
        <v>CILINDRO DE INCLINACION DE BULLDOZER</v>
      </c>
      <c r="D3300" s="504" t="str">
        <f>_xlfn.XLOOKUP(B3300,PLANEAMIENTO!A:A,PLANEAMIENTO!D:D)</f>
        <v>D11T</v>
      </c>
      <c r="E3300" s="173" t="s">
        <v>488</v>
      </c>
      <c r="F3300" s="173" t="s">
        <v>486</v>
      </c>
      <c r="G3300" s="173" t="s">
        <v>403</v>
      </c>
      <c r="H3300" s="173" t="s">
        <v>777</v>
      </c>
      <c r="I3300" s="173" t="s">
        <v>820</v>
      </c>
      <c r="J3300" s="173" t="s">
        <v>1456</v>
      </c>
      <c r="K3300" s="173" t="s">
        <v>1456</v>
      </c>
    </row>
    <row r="3301" spans="2:11" ht="31.2" x14ac:dyDescent="0.3">
      <c r="B3301" s="173">
        <v>338625</v>
      </c>
      <c r="C3301" s="503" t="str">
        <f>_xlfn.XLOOKUP(B3301,PLANEAMIENTO!A:A,PLANEAMIENTO!C:C)</f>
        <v>CILINDRO DE INCLINACION DE BULLDOZER</v>
      </c>
      <c r="D3301" s="504" t="str">
        <f>_xlfn.XLOOKUP(B3301,PLANEAMIENTO!A:A,PLANEAMIENTO!D:D)</f>
        <v>D11T</v>
      </c>
      <c r="E3301" s="173" t="s">
        <v>488</v>
      </c>
      <c r="F3301" s="173" t="s">
        <v>486</v>
      </c>
      <c r="G3301" s="173" t="s">
        <v>403</v>
      </c>
      <c r="H3301" s="173" t="s">
        <v>777</v>
      </c>
      <c r="I3301" s="173" t="s">
        <v>820</v>
      </c>
      <c r="J3301" s="173" t="s">
        <v>1456</v>
      </c>
      <c r="K3301" s="173" t="s">
        <v>1457</v>
      </c>
    </row>
    <row r="3302" spans="2:11" ht="31.2" x14ac:dyDescent="0.3">
      <c r="B3302" s="173">
        <v>342825</v>
      </c>
      <c r="C3302" s="503" t="str">
        <f>_xlfn.XLOOKUP(B3302,PLANEAMIENTO!A:A,PLANEAMIENTO!C:C)</f>
        <v>CILINDRO DE INCLINACION DE BULLDOZER</v>
      </c>
      <c r="D3302" s="504" t="str">
        <f>_xlfn.XLOOKUP(B3302,PLANEAMIENTO!A:A,PLANEAMIENTO!D:D)</f>
        <v>D11T</v>
      </c>
      <c r="E3302" s="173" t="s">
        <v>488</v>
      </c>
      <c r="F3302" s="173" t="s">
        <v>486</v>
      </c>
      <c r="G3302" s="173" t="s">
        <v>403</v>
      </c>
      <c r="H3302" s="173" t="s">
        <v>777</v>
      </c>
      <c r="I3302" s="173" t="s">
        <v>820</v>
      </c>
      <c r="J3302" s="173" t="s">
        <v>1457</v>
      </c>
      <c r="K3302" s="173" t="s">
        <v>1457</v>
      </c>
    </row>
    <row r="3303" spans="2:11" ht="31.2" x14ac:dyDescent="0.3">
      <c r="B3303" s="173">
        <v>341525</v>
      </c>
      <c r="C3303" s="503" t="str">
        <f>_xlfn.XLOOKUP(B3303,PLANEAMIENTO!A:A,PLANEAMIENTO!C:C)</f>
        <v>CILINDRO DE LEVANTE DE RIPPER</v>
      </c>
      <c r="D3303" s="504" t="str">
        <f>_xlfn.XLOOKUP(B3303,PLANEAMIENTO!A:A,PLANEAMIENTO!D:D)</f>
        <v>24M</v>
      </c>
      <c r="E3303" s="173" t="s">
        <v>1462</v>
      </c>
      <c r="F3303" s="173" t="s">
        <v>486</v>
      </c>
      <c r="G3303" s="173" t="s">
        <v>471</v>
      </c>
      <c r="H3303" s="173" t="s">
        <v>777</v>
      </c>
      <c r="I3303" s="173" t="s">
        <v>831</v>
      </c>
      <c r="J3303" s="173" t="s">
        <v>1457</v>
      </c>
      <c r="K3303" s="173" t="s">
        <v>1406</v>
      </c>
    </row>
    <row r="3304" spans="2:11" ht="15.6" x14ac:dyDescent="0.3">
      <c r="B3304" s="173">
        <v>342525</v>
      </c>
      <c r="C3304" s="503" t="str">
        <f>_xlfn.XLOOKUP(B3304,PLANEAMIENTO!A:A,PLANEAMIENTO!C:C)</f>
        <v>CILINDRO DE BLADELIFT</v>
      </c>
      <c r="D3304" s="504" t="str">
        <f>_xlfn.XLOOKUP(B3304,PLANEAMIENTO!A:A,PLANEAMIENTO!D:D)</f>
        <v>24M</v>
      </c>
      <c r="E3304" s="173" t="s">
        <v>1462</v>
      </c>
      <c r="F3304" s="173" t="s">
        <v>486</v>
      </c>
      <c r="G3304" s="173" t="s">
        <v>471</v>
      </c>
      <c r="H3304" s="173" t="s">
        <v>777</v>
      </c>
      <c r="I3304" s="173" t="s">
        <v>831</v>
      </c>
      <c r="J3304" s="173" t="s">
        <v>1406</v>
      </c>
      <c r="K3304" s="173" t="s">
        <v>1461</v>
      </c>
    </row>
    <row r="3305" spans="2:11" ht="28.8" x14ac:dyDescent="0.3">
      <c r="B3305" s="170">
        <v>0</v>
      </c>
      <c r="C3305" s="503" t="e">
        <f>_xlfn.XLOOKUP(B3305,PLANEAMIENTO!A:A,PLANEAMIENTO!C:C)</f>
        <v>#N/A</v>
      </c>
      <c r="D3305" s="504" t="e">
        <f>_xlfn.XLOOKUP(B3305,PLANEAMIENTO!A:A,PLANEAMIENTO!D:D)</f>
        <v>#N/A</v>
      </c>
      <c r="E3305" s="170" t="s">
        <v>860</v>
      </c>
      <c r="F3305" s="170" t="s">
        <v>413</v>
      </c>
      <c r="G3305" s="170" t="s">
        <v>1463</v>
      </c>
      <c r="H3305" s="170" t="s">
        <v>777</v>
      </c>
      <c r="I3305" s="170" t="s">
        <v>801</v>
      </c>
      <c r="J3305" s="170" t="s">
        <v>1307</v>
      </c>
      <c r="K3305" s="170" t="s">
        <v>1464</v>
      </c>
    </row>
    <row r="3306" spans="2:11" ht="31.2" x14ac:dyDescent="0.3">
      <c r="B3306" s="173">
        <v>342825</v>
      </c>
      <c r="C3306" s="503" t="str">
        <f>_xlfn.XLOOKUP(B3306,PLANEAMIENTO!A:A,PLANEAMIENTO!C:C)</f>
        <v>CILINDRO DE INCLINACION DE BULLDOZER</v>
      </c>
      <c r="D3306" s="504" t="str">
        <f>_xlfn.XLOOKUP(B3306,PLANEAMIENTO!A:A,PLANEAMIENTO!D:D)</f>
        <v>D11T</v>
      </c>
      <c r="E3306" s="173" t="s">
        <v>611</v>
      </c>
      <c r="F3306" s="173" t="s">
        <v>413</v>
      </c>
      <c r="G3306" s="173" t="s">
        <v>522</v>
      </c>
      <c r="H3306" s="173" t="s">
        <v>777</v>
      </c>
      <c r="I3306" s="173" t="s">
        <v>818</v>
      </c>
      <c r="J3306" s="173" t="s">
        <v>1454</v>
      </c>
      <c r="K3306" s="173" t="s">
        <v>1454</v>
      </c>
    </row>
    <row r="3307" spans="2:11" ht="28.8" x14ac:dyDescent="0.3">
      <c r="B3307" s="173">
        <v>337125</v>
      </c>
      <c r="C3307" s="503" t="str">
        <f>_xlfn.XLOOKUP(B3307,PLANEAMIENTO!A:A,PLANEAMIENTO!C:C)</f>
        <v>CILINDRO DE DIRECCION HYD</v>
      </c>
      <c r="D3307" s="504" t="str">
        <f>_xlfn.XLOOKUP(B3307,PLANEAMIENTO!A:A,PLANEAMIENTO!D:D)</f>
        <v>992K</v>
      </c>
      <c r="E3307" s="173" t="s">
        <v>611</v>
      </c>
      <c r="F3307" s="173" t="s">
        <v>413</v>
      </c>
      <c r="G3307" s="173" t="s">
        <v>522</v>
      </c>
      <c r="H3307" s="173" t="s">
        <v>777</v>
      </c>
      <c r="I3307" s="173" t="s">
        <v>818</v>
      </c>
      <c r="J3307" s="173" t="s">
        <v>1454</v>
      </c>
      <c r="K3307" s="173" t="s">
        <v>1454</v>
      </c>
    </row>
    <row r="3308" spans="2:11" ht="28.8" x14ac:dyDescent="0.3">
      <c r="B3308" s="173">
        <v>337125</v>
      </c>
      <c r="C3308" s="503" t="str">
        <f>_xlfn.XLOOKUP(B3308,PLANEAMIENTO!A:A,PLANEAMIENTO!C:C)</f>
        <v>CILINDRO DE DIRECCION HYD</v>
      </c>
      <c r="D3308" s="504" t="str">
        <f>_xlfn.XLOOKUP(B3308,PLANEAMIENTO!A:A,PLANEAMIENTO!D:D)</f>
        <v>992K</v>
      </c>
      <c r="E3308" s="173" t="s">
        <v>488</v>
      </c>
      <c r="F3308" s="173" t="s">
        <v>413</v>
      </c>
      <c r="G3308" s="173" t="s">
        <v>471</v>
      </c>
      <c r="H3308" s="173" t="s">
        <v>777</v>
      </c>
      <c r="I3308" s="173" t="s">
        <v>831</v>
      </c>
      <c r="J3308" s="173" t="s">
        <v>1454</v>
      </c>
      <c r="K3308" s="173" t="s">
        <v>1455</v>
      </c>
    </row>
    <row r="3309" spans="2:11" ht="28.8" x14ac:dyDescent="0.3">
      <c r="B3309" s="173">
        <v>337825</v>
      </c>
      <c r="C3309" s="503" t="str">
        <f>_xlfn.XLOOKUP(B3309,PLANEAMIENTO!A:A,PLANEAMIENTO!C:C)</f>
        <v>CILINDRO DE STICK</v>
      </c>
      <c r="D3309" s="504">
        <f>_xlfn.XLOOKUP(B3309,PLANEAMIENTO!A:A,PLANEAMIENTO!D:D)</f>
        <v>349</v>
      </c>
      <c r="E3309" s="173" t="s">
        <v>611</v>
      </c>
      <c r="F3309" s="173" t="s">
        <v>413</v>
      </c>
      <c r="G3309" s="173" t="s">
        <v>471</v>
      </c>
      <c r="H3309" s="173" t="s">
        <v>777</v>
      </c>
      <c r="I3309" s="173" t="s">
        <v>831</v>
      </c>
      <c r="J3309" s="173" t="s">
        <v>1455</v>
      </c>
      <c r="K3309" s="173" t="s">
        <v>1456</v>
      </c>
    </row>
    <row r="3310" spans="2:11" ht="28.8" x14ac:dyDescent="0.3">
      <c r="B3310" s="173">
        <v>337825</v>
      </c>
      <c r="C3310" s="503" t="str">
        <f>_xlfn.XLOOKUP(B3310,PLANEAMIENTO!A:A,PLANEAMIENTO!C:C)</f>
        <v>CILINDRO DE STICK</v>
      </c>
      <c r="D3310" s="504">
        <f>_xlfn.XLOOKUP(B3310,PLANEAMIENTO!A:A,PLANEAMIENTO!D:D)</f>
        <v>349</v>
      </c>
      <c r="E3310" s="173" t="s">
        <v>488</v>
      </c>
      <c r="F3310" s="173" t="s">
        <v>413</v>
      </c>
      <c r="G3310" s="173" t="s">
        <v>471</v>
      </c>
      <c r="H3310" s="173" t="s">
        <v>777</v>
      </c>
      <c r="I3310" s="173" t="s">
        <v>831</v>
      </c>
      <c r="J3310" s="173" t="s">
        <v>1456</v>
      </c>
      <c r="K3310" s="173" t="s">
        <v>1456</v>
      </c>
    </row>
    <row r="3311" spans="2:11" ht="31.2" x14ac:dyDescent="0.3">
      <c r="B3311" s="173">
        <v>338125</v>
      </c>
      <c r="C3311" s="503" t="str">
        <f>_xlfn.XLOOKUP(B3311,PLANEAMIENTO!A:A,PLANEAMIENTO!C:C)</f>
        <v>CILINDRO DE LEVANTE DE TOLVA</v>
      </c>
      <c r="D3311" s="504" t="str">
        <f>_xlfn.XLOOKUP(B3311,PLANEAMIENTO!A:A,PLANEAMIENTO!D:D)</f>
        <v>793D</v>
      </c>
      <c r="E3311" s="173" t="s">
        <v>611</v>
      </c>
      <c r="F3311" s="173" t="s">
        <v>413</v>
      </c>
      <c r="G3311" s="173" t="s">
        <v>468</v>
      </c>
      <c r="H3311" s="173" t="s">
        <v>777</v>
      </c>
      <c r="I3311" s="173" t="s">
        <v>883</v>
      </c>
      <c r="J3311" s="173" t="s">
        <v>1456</v>
      </c>
      <c r="K3311" s="173" t="s">
        <v>1457</v>
      </c>
    </row>
    <row r="3312" spans="2:11" ht="31.2" x14ac:dyDescent="0.3">
      <c r="B3312" s="173">
        <v>338125</v>
      </c>
      <c r="C3312" s="503" t="str">
        <f>_xlfn.XLOOKUP(B3312,PLANEAMIENTO!A:A,PLANEAMIENTO!C:C)</f>
        <v>CILINDRO DE LEVANTE DE TOLVA</v>
      </c>
      <c r="D3312" s="504" t="str">
        <f>_xlfn.XLOOKUP(B3312,PLANEAMIENTO!A:A,PLANEAMIENTO!D:D)</f>
        <v>793D</v>
      </c>
      <c r="E3312" s="173" t="s">
        <v>488</v>
      </c>
      <c r="F3312" s="173" t="s">
        <v>413</v>
      </c>
      <c r="G3312" s="173" t="s">
        <v>468</v>
      </c>
      <c r="H3312" s="173" t="s">
        <v>777</v>
      </c>
      <c r="I3312" s="173" t="s">
        <v>883</v>
      </c>
      <c r="J3312" s="173" t="s">
        <v>1457</v>
      </c>
      <c r="K3312" s="173" t="s">
        <v>1406</v>
      </c>
    </row>
    <row r="3313" spans="2:11" ht="31.2" x14ac:dyDescent="0.3">
      <c r="B3313" s="173">
        <v>338225</v>
      </c>
      <c r="C3313" s="503" t="str">
        <f>_xlfn.XLOOKUP(B3313,PLANEAMIENTO!A:A,PLANEAMIENTO!C:C)</f>
        <v>CILINDRO DE LEVANTE DE TOLVA</v>
      </c>
      <c r="D3313" s="504" t="str">
        <f>_xlfn.XLOOKUP(B3313,PLANEAMIENTO!A:A,PLANEAMIENTO!D:D)</f>
        <v>830E</v>
      </c>
      <c r="E3313" s="173" t="s">
        <v>611</v>
      </c>
      <c r="F3313" s="173" t="s">
        <v>413</v>
      </c>
      <c r="G3313" s="173" t="s">
        <v>471</v>
      </c>
      <c r="H3313" s="173" t="s">
        <v>777</v>
      </c>
      <c r="I3313" s="173" t="s">
        <v>831</v>
      </c>
      <c r="J3313" s="173" t="s">
        <v>1406</v>
      </c>
      <c r="K3313" s="173" t="s">
        <v>1406</v>
      </c>
    </row>
    <row r="3314" spans="2:11" ht="31.2" x14ac:dyDescent="0.3">
      <c r="B3314" s="173">
        <v>343625</v>
      </c>
      <c r="C3314" s="503" t="str">
        <f>_xlfn.XLOOKUP(B3314,PLANEAMIENTO!A:A,PLANEAMIENTO!C:C)</f>
        <v>CILINDRO DE SUSPENSION POSTERIOR</v>
      </c>
      <c r="D3314" s="504" t="str">
        <f>_xlfn.XLOOKUP(B3314,PLANEAMIENTO!A:A,PLANEAMIENTO!D:D)</f>
        <v>830E</v>
      </c>
      <c r="E3314" s="173" t="s">
        <v>1465</v>
      </c>
      <c r="F3314" s="173" t="s">
        <v>413</v>
      </c>
      <c r="G3314" s="173" t="s">
        <v>894</v>
      </c>
      <c r="H3314" s="173" t="s">
        <v>777</v>
      </c>
      <c r="I3314" s="173" t="s">
        <v>807</v>
      </c>
      <c r="J3314" s="173" t="s">
        <v>1406</v>
      </c>
      <c r="K3314" s="173" t="s">
        <v>1461</v>
      </c>
    </row>
    <row r="3315" spans="2:11" ht="31.2" x14ac:dyDescent="0.3">
      <c r="B3315" s="173">
        <v>343625</v>
      </c>
      <c r="C3315" s="503" t="str">
        <f>_xlfn.XLOOKUP(B3315,PLANEAMIENTO!A:A,PLANEAMIENTO!C:C)</f>
        <v>CILINDRO DE SUSPENSION POSTERIOR</v>
      </c>
      <c r="D3315" s="504" t="str">
        <f>_xlfn.XLOOKUP(B3315,PLANEAMIENTO!A:A,PLANEAMIENTO!D:D)</f>
        <v>830E</v>
      </c>
      <c r="E3315" s="173" t="s">
        <v>611</v>
      </c>
      <c r="F3315" s="173" t="s">
        <v>413</v>
      </c>
      <c r="G3315" s="173" t="s">
        <v>894</v>
      </c>
      <c r="H3315" s="173" t="s">
        <v>777</v>
      </c>
      <c r="I3315" s="173" t="s">
        <v>807</v>
      </c>
      <c r="J3315" s="173" t="s">
        <v>1461</v>
      </c>
      <c r="K3315" s="173" t="s">
        <v>1464</v>
      </c>
    </row>
    <row r="3316" spans="2:11" ht="28.8" x14ac:dyDescent="0.3">
      <c r="B3316" s="170">
        <v>0</v>
      </c>
      <c r="C3316" s="503" t="e">
        <f>_xlfn.XLOOKUP(B3316,PLANEAMIENTO!A:A,PLANEAMIENTO!C:C)</f>
        <v>#N/A</v>
      </c>
      <c r="D3316" s="504" t="e">
        <f>_xlfn.XLOOKUP(B3316,PLANEAMIENTO!A:A,PLANEAMIENTO!D:D)</f>
        <v>#N/A</v>
      </c>
      <c r="E3316" s="170" t="s">
        <v>428</v>
      </c>
      <c r="F3316" s="170" t="s">
        <v>432</v>
      </c>
      <c r="G3316" s="170" t="s">
        <v>1466</v>
      </c>
      <c r="H3316" s="170" t="s">
        <v>777</v>
      </c>
      <c r="I3316" s="170" t="s">
        <v>777</v>
      </c>
      <c r="J3316" s="170" t="s">
        <v>415</v>
      </c>
      <c r="K3316" s="170" t="s">
        <v>1454</v>
      </c>
    </row>
    <row r="3317" spans="2:11" ht="31.2" x14ac:dyDescent="0.3">
      <c r="B3317" s="173">
        <v>336125</v>
      </c>
      <c r="C3317" s="503" t="str">
        <f>_xlfn.XLOOKUP(B3317,PLANEAMIENTO!A:A,PLANEAMIENTO!C:C)</f>
        <v>CILINDRO DE SUSPENSION POSTERIOR</v>
      </c>
      <c r="D3317" s="504" t="str">
        <f>_xlfn.XLOOKUP(B3317,PLANEAMIENTO!A:A,PLANEAMIENTO!D:D)</f>
        <v>930E-4SE</v>
      </c>
      <c r="E3317" s="173" t="s">
        <v>1467</v>
      </c>
      <c r="F3317" s="173" t="s">
        <v>432</v>
      </c>
      <c r="G3317" s="173" t="s">
        <v>421</v>
      </c>
      <c r="H3317" s="173" t="s">
        <v>777</v>
      </c>
      <c r="I3317" s="173" t="s">
        <v>807</v>
      </c>
      <c r="J3317" s="173" t="s">
        <v>415</v>
      </c>
      <c r="K3317" s="173" t="s">
        <v>418</v>
      </c>
    </row>
    <row r="3318" spans="2:11" ht="31.2" x14ac:dyDescent="0.3">
      <c r="B3318" s="173">
        <v>339625</v>
      </c>
      <c r="C3318" s="503" t="str">
        <f>_xlfn.XLOOKUP(B3318,PLANEAMIENTO!A:A,PLANEAMIENTO!C:C)</f>
        <v>CILINDRO DE SUSPENSION POSTERIOR</v>
      </c>
      <c r="D3318" s="504" t="str">
        <f>_xlfn.XLOOKUP(B3318,PLANEAMIENTO!A:A,PLANEAMIENTO!D:D)</f>
        <v>930E-4SE</v>
      </c>
      <c r="E3318" s="173" t="s">
        <v>1467</v>
      </c>
      <c r="F3318" s="173" t="s">
        <v>432</v>
      </c>
      <c r="G3318" s="173" t="s">
        <v>421</v>
      </c>
      <c r="H3318" s="173" t="s">
        <v>777</v>
      </c>
      <c r="I3318" s="173" t="s">
        <v>807</v>
      </c>
      <c r="J3318" s="173" t="s">
        <v>418</v>
      </c>
      <c r="K3318" s="173" t="s">
        <v>404</v>
      </c>
    </row>
    <row r="3319" spans="2:11" ht="31.2" x14ac:dyDescent="0.3">
      <c r="B3319" s="173">
        <v>340025</v>
      </c>
      <c r="C3319" s="503" t="str">
        <f>_xlfn.XLOOKUP(B3319,PLANEAMIENTO!A:A,PLANEAMIENTO!C:C)</f>
        <v>CILINDRO DE SUSPENSION POSTERIOR</v>
      </c>
      <c r="D3319" s="504" t="str">
        <f>_xlfn.XLOOKUP(B3319,PLANEAMIENTO!A:A,PLANEAMIENTO!D:D)</f>
        <v>930E-4SE</v>
      </c>
      <c r="E3319" s="173" t="s">
        <v>1467</v>
      </c>
      <c r="F3319" s="173" t="s">
        <v>432</v>
      </c>
      <c r="G3319" s="173" t="s">
        <v>421</v>
      </c>
      <c r="H3319" s="173" t="s">
        <v>777</v>
      </c>
      <c r="I3319" s="173" t="s">
        <v>807</v>
      </c>
      <c r="J3319" s="173" t="s">
        <v>404</v>
      </c>
      <c r="K3319" s="173" t="s">
        <v>408</v>
      </c>
    </row>
    <row r="3320" spans="2:11" ht="28.8" x14ac:dyDescent="0.3">
      <c r="B3320" s="173">
        <v>341725</v>
      </c>
      <c r="C3320" s="503" t="str">
        <f>_xlfn.XLOOKUP(B3320,PLANEAMIENTO!A:A,PLANEAMIENTO!C:C)</f>
        <v>CILINDRO DE GARRA</v>
      </c>
      <c r="D3320" s="504" t="str">
        <f>_xlfn.XLOOKUP(B3320,PLANEAMIENTO!A:A,PLANEAMIENTO!D:D)</f>
        <v>988K</v>
      </c>
      <c r="E3320" s="173" t="s">
        <v>1467</v>
      </c>
      <c r="F3320" s="173" t="s">
        <v>432</v>
      </c>
      <c r="G3320" s="173" t="s">
        <v>406</v>
      </c>
      <c r="H3320" s="173" t="s">
        <v>777</v>
      </c>
      <c r="I3320" s="173" t="s">
        <v>827</v>
      </c>
      <c r="J3320" s="173" t="s">
        <v>408</v>
      </c>
      <c r="K3320" s="173" t="s">
        <v>408</v>
      </c>
    </row>
    <row r="3321" spans="2:11" ht="46.8" x14ac:dyDescent="0.3">
      <c r="B3321" s="173">
        <v>341425</v>
      </c>
      <c r="C3321" s="503" t="str">
        <f>_xlfn.XLOOKUP(B3321,PLANEAMIENTO!A:A,PLANEAMIENTO!C:C)</f>
        <v>CILINDRO DE DESPLAZAMIENTO DE VERTEDERA</v>
      </c>
      <c r="D3321" s="504" t="str">
        <f>_xlfn.XLOOKUP(B3321,PLANEAMIENTO!A:A,PLANEAMIENTO!D:D)</f>
        <v>24M</v>
      </c>
      <c r="E3321" s="173" t="s">
        <v>1468</v>
      </c>
      <c r="F3321" s="173" t="s">
        <v>432</v>
      </c>
      <c r="G3321" s="173" t="s">
        <v>403</v>
      </c>
      <c r="H3321" s="173" t="s">
        <v>777</v>
      </c>
      <c r="I3321" s="173" t="s">
        <v>820</v>
      </c>
      <c r="J3321" s="173" t="s">
        <v>408</v>
      </c>
      <c r="K3321" s="173" t="s">
        <v>401</v>
      </c>
    </row>
    <row r="3322" spans="2:11" ht="28.8" x14ac:dyDescent="0.3">
      <c r="B3322" s="173">
        <v>343925</v>
      </c>
      <c r="C3322" s="503" t="str">
        <f>_xlfn.XLOOKUP(B3322,PLANEAMIENTO!A:A,PLANEAMIENTO!C:C)</f>
        <v>CILINDRO DE LEVANTE</v>
      </c>
      <c r="D3322" s="504" t="str">
        <f>_xlfn.XLOOKUP(B3322,PLANEAMIENTO!A:A,PLANEAMIENTO!D:D)</f>
        <v>988K</v>
      </c>
      <c r="E3322" s="173" t="s">
        <v>1205</v>
      </c>
      <c r="F3322" s="173" t="s">
        <v>432</v>
      </c>
      <c r="G3322" s="173" t="s">
        <v>406</v>
      </c>
      <c r="H3322" s="173" t="s">
        <v>777</v>
      </c>
      <c r="I3322" s="173" t="s">
        <v>827</v>
      </c>
      <c r="J3322" s="173" t="s">
        <v>401</v>
      </c>
      <c r="K3322" s="173" t="s">
        <v>401</v>
      </c>
    </row>
    <row r="3323" spans="2:11" ht="31.2" x14ac:dyDescent="0.3">
      <c r="B3323" s="173">
        <v>344325</v>
      </c>
      <c r="C3323" s="503" t="str">
        <f>_xlfn.XLOOKUP(B3323,PLANEAMIENTO!A:A,PLANEAMIENTO!C:C)</f>
        <v>CILINDRO DE INCLINACION DE BULLDOZER</v>
      </c>
      <c r="D3323" s="504" t="str">
        <f>_xlfn.XLOOKUP(B3323,PLANEAMIENTO!A:A,PLANEAMIENTO!D:D)</f>
        <v>844H</v>
      </c>
      <c r="E3323" s="173" t="s">
        <v>1469</v>
      </c>
      <c r="F3323" s="173" t="s">
        <v>432</v>
      </c>
      <c r="G3323" s="173" t="s">
        <v>410</v>
      </c>
      <c r="H3323" s="173" t="s">
        <v>777</v>
      </c>
      <c r="I3323" s="173" t="s">
        <v>849</v>
      </c>
      <c r="J3323" s="173" t="s">
        <v>401</v>
      </c>
      <c r="K3323" s="173" t="s">
        <v>470</v>
      </c>
    </row>
    <row r="3324" spans="2:11" ht="28.8" x14ac:dyDescent="0.3">
      <c r="B3324" s="173">
        <v>0</v>
      </c>
      <c r="C3324" s="503" t="e">
        <f>_xlfn.XLOOKUP(B3324,PLANEAMIENTO!A:A,PLANEAMIENTO!C:C)</f>
        <v>#N/A</v>
      </c>
      <c r="D3324" s="504" t="e">
        <f>_xlfn.XLOOKUP(B3324,PLANEAMIENTO!A:A,PLANEAMIENTO!D:D)</f>
        <v>#N/A</v>
      </c>
      <c r="E3324" s="173" t="s">
        <v>498</v>
      </c>
      <c r="F3324" s="172"/>
      <c r="G3324" s="173" t="s">
        <v>894</v>
      </c>
      <c r="H3324" s="173" t="s">
        <v>777</v>
      </c>
      <c r="I3324" s="173" t="s">
        <v>807</v>
      </c>
      <c r="J3324" s="173" t="s">
        <v>415</v>
      </c>
      <c r="K3324" s="173" t="s">
        <v>418</v>
      </c>
    </row>
    <row r="3325" spans="2:11" ht="28.8" x14ac:dyDescent="0.3">
      <c r="B3325" s="173">
        <v>0</v>
      </c>
      <c r="C3325" s="503" t="e">
        <f>_xlfn.XLOOKUP(B3325,PLANEAMIENTO!A:A,PLANEAMIENTO!C:C)</f>
        <v>#N/A</v>
      </c>
      <c r="D3325" s="504" t="e">
        <f>_xlfn.XLOOKUP(B3325,PLANEAMIENTO!A:A,PLANEAMIENTO!D:D)</f>
        <v>#N/A</v>
      </c>
      <c r="E3325" s="173" t="s">
        <v>498</v>
      </c>
      <c r="F3325" s="172"/>
      <c r="G3325" s="173" t="s">
        <v>894</v>
      </c>
      <c r="H3325" s="173" t="s">
        <v>777</v>
      </c>
      <c r="I3325" s="173" t="s">
        <v>807</v>
      </c>
      <c r="J3325" s="173" t="s">
        <v>415</v>
      </c>
      <c r="K3325" s="173" t="s">
        <v>418</v>
      </c>
    </row>
    <row r="3326" spans="2:11" ht="31.2" x14ac:dyDescent="0.3">
      <c r="B3326" s="173">
        <v>329725</v>
      </c>
      <c r="C3326" s="503" t="str">
        <f>_xlfn.XLOOKUP(B3326,PLANEAMIENTO!A:A,PLANEAMIENTO!C:C)</f>
        <v>CILINDRO DE INCLINACION DE BULLDOZER</v>
      </c>
      <c r="D3326" s="504" t="str">
        <f>_xlfn.XLOOKUP(B3326,PLANEAMIENTO!A:A,PLANEAMIENTO!D:D)</f>
        <v>D475</v>
      </c>
      <c r="E3326" s="173" t="s">
        <v>1425</v>
      </c>
      <c r="F3326" s="173" t="s">
        <v>432</v>
      </c>
      <c r="G3326" s="173" t="s">
        <v>491</v>
      </c>
      <c r="H3326" s="173" t="s">
        <v>777</v>
      </c>
      <c r="I3326" s="173" t="s">
        <v>968</v>
      </c>
      <c r="J3326" s="173" t="s">
        <v>1470</v>
      </c>
      <c r="K3326" s="173" t="s">
        <v>1454</v>
      </c>
    </row>
    <row r="3327" spans="2:11" ht="28.8" x14ac:dyDescent="0.3">
      <c r="B3327" s="170">
        <v>0</v>
      </c>
      <c r="C3327" s="503" t="e">
        <f>_xlfn.XLOOKUP(B3327,PLANEAMIENTO!A:A,PLANEAMIENTO!C:C)</f>
        <v>#N/A</v>
      </c>
      <c r="D3327" s="504" t="e">
        <f>_xlfn.XLOOKUP(B3327,PLANEAMIENTO!A:A,PLANEAMIENTO!D:D)</f>
        <v>#N/A</v>
      </c>
      <c r="E3327" s="170" t="s">
        <v>642</v>
      </c>
      <c r="F3327" s="170" t="s">
        <v>815</v>
      </c>
      <c r="G3327" s="170" t="s">
        <v>1471</v>
      </c>
      <c r="H3327" s="170" t="s">
        <v>777</v>
      </c>
      <c r="I3327" s="170" t="s">
        <v>807</v>
      </c>
      <c r="J3327" s="170" t="s">
        <v>1278</v>
      </c>
      <c r="K3327" s="170" t="s">
        <v>1461</v>
      </c>
    </row>
    <row r="3328" spans="2:11" ht="28.8" x14ac:dyDescent="0.3">
      <c r="B3328" s="173">
        <v>344925</v>
      </c>
      <c r="C3328" s="503" t="str">
        <f>_xlfn.XLOOKUP(B3328,PLANEAMIENTO!A:A,PLANEAMIENTO!C:C)</f>
        <v>CILINDRO DE DIRECCION</v>
      </c>
      <c r="D3328" s="504" t="str">
        <f>_xlfn.XLOOKUP(B3328,PLANEAMIENTO!A:A,PLANEAMIENTO!D:D)</f>
        <v>793D</v>
      </c>
      <c r="E3328" s="173" t="s">
        <v>1052</v>
      </c>
      <c r="F3328" s="173" t="s">
        <v>817</v>
      </c>
      <c r="G3328" s="173" t="s">
        <v>406</v>
      </c>
      <c r="H3328" s="173" t="s">
        <v>777</v>
      </c>
      <c r="I3328" s="173" t="s">
        <v>827</v>
      </c>
      <c r="J3328" s="173" t="s">
        <v>1454</v>
      </c>
      <c r="K3328" s="173" t="s">
        <v>1454</v>
      </c>
    </row>
    <row r="3329" spans="2:11" ht="31.2" x14ac:dyDescent="0.3">
      <c r="B3329" s="173">
        <v>344425</v>
      </c>
      <c r="C3329" s="503" t="str">
        <f>_xlfn.XLOOKUP(B3329,PLANEAMIENTO!A:A,PLANEAMIENTO!C:C)</f>
        <v>CILINDRO DE SUSPENSION POSTERIOR</v>
      </c>
      <c r="D3329" s="504" t="str">
        <f>_xlfn.XLOOKUP(B3329,PLANEAMIENTO!A:A,PLANEAMIENTO!D:D)</f>
        <v>797F</v>
      </c>
      <c r="E3329" s="173" t="s">
        <v>1052</v>
      </c>
      <c r="F3329" s="173" t="s">
        <v>817</v>
      </c>
      <c r="G3329" s="173" t="s">
        <v>403</v>
      </c>
      <c r="H3329" s="173" t="s">
        <v>777</v>
      </c>
      <c r="I3329" s="173" t="s">
        <v>820</v>
      </c>
      <c r="J3329" s="173" t="s">
        <v>1454</v>
      </c>
      <c r="K3329" s="173" t="s">
        <v>1454</v>
      </c>
    </row>
    <row r="3330" spans="2:11" ht="28.8" x14ac:dyDescent="0.3">
      <c r="B3330" s="173">
        <v>345025</v>
      </c>
      <c r="C3330" s="503" t="str">
        <f>_xlfn.XLOOKUP(B3330,PLANEAMIENTO!A:A,PLANEAMIENTO!C:C)</f>
        <v>CILINDRO DE DIRECCION</v>
      </c>
      <c r="D3330" s="504" t="str">
        <f>_xlfn.XLOOKUP(B3330,PLANEAMIENTO!A:A,PLANEAMIENTO!D:D)</f>
        <v>797F</v>
      </c>
      <c r="E3330" s="173" t="s">
        <v>1052</v>
      </c>
      <c r="F3330" s="173" t="s">
        <v>817</v>
      </c>
      <c r="G3330" s="173" t="s">
        <v>403</v>
      </c>
      <c r="H3330" s="173" t="s">
        <v>777</v>
      </c>
      <c r="I3330" s="173" t="s">
        <v>820</v>
      </c>
      <c r="J3330" s="173" t="s">
        <v>1454</v>
      </c>
      <c r="K3330" s="173" t="s">
        <v>1455</v>
      </c>
    </row>
    <row r="3331" spans="2:11" ht="46.8" x14ac:dyDescent="0.3">
      <c r="B3331" s="173">
        <v>341425</v>
      </c>
      <c r="C3331" s="503" t="str">
        <f>_xlfn.XLOOKUP(B3331,PLANEAMIENTO!A:A,PLANEAMIENTO!C:C)</f>
        <v>CILINDRO DE DESPLAZAMIENTO DE VERTEDERA</v>
      </c>
      <c r="D3331" s="504" t="str">
        <f>_xlfn.XLOOKUP(B3331,PLANEAMIENTO!A:A,PLANEAMIENTO!D:D)</f>
        <v>24M</v>
      </c>
      <c r="E3331" s="173" t="s">
        <v>1450</v>
      </c>
      <c r="F3331" s="173" t="s">
        <v>817</v>
      </c>
      <c r="G3331" s="173" t="s">
        <v>426</v>
      </c>
      <c r="H3331" s="173" t="s">
        <v>777</v>
      </c>
      <c r="I3331" s="173" t="s">
        <v>796</v>
      </c>
      <c r="J3331" s="173" t="s">
        <v>1455</v>
      </c>
      <c r="K3331" s="173" t="s">
        <v>1455</v>
      </c>
    </row>
    <row r="3332" spans="2:11" ht="28.8" x14ac:dyDescent="0.3">
      <c r="B3332" s="173">
        <v>337825</v>
      </c>
      <c r="C3332" s="503" t="str">
        <f>_xlfn.XLOOKUP(B3332,PLANEAMIENTO!A:A,PLANEAMIENTO!C:C)</f>
        <v>CILINDRO DE STICK</v>
      </c>
      <c r="D3332" s="504">
        <f>_xlfn.XLOOKUP(B3332,PLANEAMIENTO!A:A,PLANEAMIENTO!D:D)</f>
        <v>349</v>
      </c>
      <c r="E3332" s="173" t="s">
        <v>1205</v>
      </c>
      <c r="F3332" s="173" t="s">
        <v>817</v>
      </c>
      <c r="G3332" s="173" t="s">
        <v>406</v>
      </c>
      <c r="H3332" s="173" t="s">
        <v>777</v>
      </c>
      <c r="I3332" s="173" t="s">
        <v>827</v>
      </c>
      <c r="J3332" s="173" t="s">
        <v>1455</v>
      </c>
      <c r="K3332" s="173" t="s">
        <v>1455</v>
      </c>
    </row>
    <row r="3333" spans="2:11" ht="28.8" x14ac:dyDescent="0.3">
      <c r="B3333" s="173">
        <v>343925</v>
      </c>
      <c r="C3333" s="503" t="str">
        <f>_xlfn.XLOOKUP(B3333,PLANEAMIENTO!A:A,PLANEAMIENTO!C:C)</f>
        <v>CILINDRO DE LEVANTE</v>
      </c>
      <c r="D3333" s="504" t="str">
        <f>_xlfn.XLOOKUP(B3333,PLANEAMIENTO!A:A,PLANEAMIENTO!D:D)</f>
        <v>988K</v>
      </c>
      <c r="E3333" s="173" t="s">
        <v>1472</v>
      </c>
      <c r="F3333" s="173" t="s">
        <v>817</v>
      </c>
      <c r="G3333" s="173" t="s">
        <v>426</v>
      </c>
      <c r="H3333" s="173" t="s">
        <v>777</v>
      </c>
      <c r="I3333" s="173" t="s">
        <v>796</v>
      </c>
      <c r="J3333" s="173" t="s">
        <v>1455</v>
      </c>
      <c r="K3333" s="173" t="s">
        <v>1456</v>
      </c>
    </row>
    <row r="3334" spans="2:11" ht="28.8" x14ac:dyDescent="0.3">
      <c r="B3334" s="173">
        <v>344825</v>
      </c>
      <c r="C3334" s="503" t="str">
        <f>_xlfn.XLOOKUP(B3334,PLANEAMIENTO!A:A,PLANEAMIENTO!C:C)</f>
        <v>CILINDRO DE ARTICULACION</v>
      </c>
      <c r="D3334" s="504">
        <f>_xlfn.XLOOKUP(B3334,PLANEAMIENTO!A:A,PLANEAMIENTO!D:D)</f>
        <v>24</v>
      </c>
      <c r="E3334" s="173" t="s">
        <v>1205</v>
      </c>
      <c r="F3334" s="173" t="s">
        <v>817</v>
      </c>
      <c r="G3334" s="173" t="s">
        <v>406</v>
      </c>
      <c r="H3334" s="173" t="s">
        <v>777</v>
      </c>
      <c r="I3334" s="173" t="s">
        <v>827</v>
      </c>
      <c r="J3334" s="173" t="s">
        <v>1456</v>
      </c>
      <c r="K3334" s="173" t="s">
        <v>1456</v>
      </c>
    </row>
    <row r="3335" spans="2:11" ht="28.8" x14ac:dyDescent="0.3">
      <c r="B3335" s="173">
        <v>344925</v>
      </c>
      <c r="C3335" s="503" t="str">
        <f>_xlfn.XLOOKUP(B3335,PLANEAMIENTO!A:A,PLANEAMIENTO!C:C)</f>
        <v>CILINDRO DE DIRECCION</v>
      </c>
      <c r="D3335" s="504" t="str">
        <f>_xlfn.XLOOKUP(B3335,PLANEAMIENTO!A:A,PLANEAMIENTO!D:D)</f>
        <v>793D</v>
      </c>
      <c r="E3335" s="173" t="s">
        <v>1205</v>
      </c>
      <c r="F3335" s="173" t="s">
        <v>817</v>
      </c>
      <c r="G3335" s="173" t="s">
        <v>894</v>
      </c>
      <c r="H3335" s="173" t="s">
        <v>777</v>
      </c>
      <c r="I3335" s="173" t="s">
        <v>807</v>
      </c>
      <c r="J3335" s="173" t="s">
        <v>1456</v>
      </c>
      <c r="K3335" s="173" t="s">
        <v>1457</v>
      </c>
    </row>
    <row r="3336" spans="2:11" ht="28.8" x14ac:dyDescent="0.3">
      <c r="B3336" s="173">
        <v>345025</v>
      </c>
      <c r="C3336" s="503" t="str">
        <f>_xlfn.XLOOKUP(B3336,PLANEAMIENTO!A:A,PLANEAMIENTO!C:C)</f>
        <v>CILINDRO DE DIRECCION</v>
      </c>
      <c r="D3336" s="504" t="str">
        <f>_xlfn.XLOOKUP(B3336,PLANEAMIENTO!A:A,PLANEAMIENTO!D:D)</f>
        <v>797F</v>
      </c>
      <c r="E3336" s="173" t="s">
        <v>1205</v>
      </c>
      <c r="F3336" s="173" t="s">
        <v>817</v>
      </c>
      <c r="G3336" s="173" t="s">
        <v>894</v>
      </c>
      <c r="H3336" s="173" t="s">
        <v>777</v>
      </c>
      <c r="I3336" s="173" t="s">
        <v>807</v>
      </c>
      <c r="J3336" s="173" t="s">
        <v>1457</v>
      </c>
      <c r="K3336" s="173" t="s">
        <v>1406</v>
      </c>
    </row>
    <row r="3337" spans="2:11" ht="31.2" x14ac:dyDescent="0.3">
      <c r="B3337" s="173">
        <v>345125</v>
      </c>
      <c r="C3337" s="503" t="str">
        <f>_xlfn.XLOOKUP(B3337,PLANEAMIENTO!A:A,PLANEAMIENTO!C:C)</f>
        <v>CILINDRO DE INCLINACION DE BULLDOZER</v>
      </c>
      <c r="D3337" s="504" t="str">
        <f>_xlfn.XLOOKUP(B3337,PLANEAMIENTO!A:A,PLANEAMIENTO!D:D)</f>
        <v>D11T</v>
      </c>
      <c r="E3337" s="173" t="s">
        <v>1205</v>
      </c>
      <c r="F3337" s="173" t="s">
        <v>817</v>
      </c>
      <c r="G3337" s="173" t="s">
        <v>894</v>
      </c>
      <c r="H3337" s="173" t="s">
        <v>777</v>
      </c>
      <c r="I3337" s="173" t="s">
        <v>807</v>
      </c>
      <c r="J3337" s="173" t="s">
        <v>1406</v>
      </c>
      <c r="K3337" s="173" t="s">
        <v>1461</v>
      </c>
    </row>
    <row r="3338" spans="2:11" ht="28.8" x14ac:dyDescent="0.3">
      <c r="B3338" s="170">
        <v>0</v>
      </c>
      <c r="C3338" s="503" t="e">
        <f>_xlfn.XLOOKUP(B3338,PLANEAMIENTO!A:A,PLANEAMIENTO!C:C)</f>
        <v>#N/A</v>
      </c>
      <c r="D3338" s="504" t="e">
        <f>_xlfn.XLOOKUP(B3338,PLANEAMIENTO!A:A,PLANEAMIENTO!D:D)</f>
        <v>#N/A</v>
      </c>
      <c r="E3338" s="170" t="s">
        <v>451</v>
      </c>
      <c r="F3338" s="170" t="s">
        <v>452</v>
      </c>
      <c r="G3338" s="542" t="s">
        <v>1451</v>
      </c>
      <c r="H3338" s="542" t="s">
        <v>777</v>
      </c>
      <c r="I3338" s="542" t="s">
        <v>777</v>
      </c>
      <c r="J3338" s="170" t="s">
        <v>415</v>
      </c>
      <c r="K3338" s="170" t="s">
        <v>1406</v>
      </c>
    </row>
    <row r="3339" spans="2:11" ht="28.8" x14ac:dyDescent="0.3">
      <c r="B3339" s="170">
        <v>0</v>
      </c>
      <c r="C3339" s="503" t="e">
        <f>_xlfn.XLOOKUP(B3339,PLANEAMIENTO!A:A,PLANEAMIENTO!C:C)</f>
        <v>#N/A</v>
      </c>
      <c r="D3339" s="504" t="e">
        <f>_xlfn.XLOOKUP(B3339,PLANEAMIENTO!A:A,PLANEAMIENTO!D:D)</f>
        <v>#N/A</v>
      </c>
      <c r="E3339" s="170" t="s">
        <v>455</v>
      </c>
      <c r="F3339" s="169"/>
      <c r="G3339" s="542" t="s">
        <v>1383</v>
      </c>
      <c r="H3339" s="542" t="s">
        <v>777</v>
      </c>
      <c r="I3339" s="542" t="s">
        <v>807</v>
      </c>
      <c r="J3339" s="170" t="s">
        <v>415</v>
      </c>
      <c r="K3339" s="170" t="s">
        <v>1384</v>
      </c>
    </row>
    <row r="3340" spans="2:11" ht="28.8" x14ac:dyDescent="0.3">
      <c r="B3340" s="173">
        <v>123</v>
      </c>
      <c r="C3340" s="503" t="e">
        <f>_xlfn.XLOOKUP(B3340,PLANEAMIENTO!A:A,PLANEAMIENTO!C:C)</f>
        <v>#N/A</v>
      </c>
      <c r="D3340" s="504" t="e">
        <f>_xlfn.XLOOKUP(B3340,PLANEAMIENTO!A:A,PLANEAMIENTO!D:D)</f>
        <v>#N/A</v>
      </c>
      <c r="E3340" s="173">
        <v>123</v>
      </c>
      <c r="F3340" s="172"/>
      <c r="G3340" s="173" t="s">
        <v>894</v>
      </c>
      <c r="H3340" s="173" t="s">
        <v>777</v>
      </c>
      <c r="I3340" s="173" t="s">
        <v>807</v>
      </c>
      <c r="J3340" s="173" t="s">
        <v>415</v>
      </c>
      <c r="K3340" s="173" t="s">
        <v>418</v>
      </c>
    </row>
    <row r="3341" spans="2:11" ht="28.8" x14ac:dyDescent="0.3">
      <c r="B3341" s="173">
        <v>0</v>
      </c>
      <c r="C3341" s="503" t="e">
        <f>_xlfn.XLOOKUP(B3341,PLANEAMIENTO!A:A,PLANEAMIENTO!C:C)</f>
        <v>#N/A</v>
      </c>
      <c r="D3341" s="504" t="e">
        <f>_xlfn.XLOOKUP(B3341,PLANEAMIENTO!A:A,PLANEAMIENTO!D:D)</f>
        <v>#N/A</v>
      </c>
      <c r="E3341" s="173" t="s">
        <v>498</v>
      </c>
      <c r="F3341" s="172"/>
      <c r="G3341" s="173" t="s">
        <v>894</v>
      </c>
      <c r="H3341" s="173" t="s">
        <v>777</v>
      </c>
      <c r="I3341" s="173" t="s">
        <v>807</v>
      </c>
      <c r="J3341" s="173" t="s">
        <v>415</v>
      </c>
      <c r="K3341" s="173" t="s">
        <v>418</v>
      </c>
    </row>
    <row r="3342" spans="2:11" ht="28.8" x14ac:dyDescent="0.3">
      <c r="B3342" s="173">
        <v>0</v>
      </c>
      <c r="C3342" s="503" t="e">
        <f>_xlfn.XLOOKUP(B3342,PLANEAMIENTO!A:A,PLANEAMIENTO!C:C)</f>
        <v>#N/A</v>
      </c>
      <c r="D3342" s="504" t="e">
        <f>_xlfn.XLOOKUP(B3342,PLANEAMIENTO!A:A,PLANEAMIENTO!D:D)</f>
        <v>#N/A</v>
      </c>
      <c r="E3342" s="173" t="s">
        <v>498</v>
      </c>
      <c r="F3342" s="172"/>
      <c r="G3342" s="173" t="s">
        <v>894</v>
      </c>
      <c r="H3342" s="173" t="s">
        <v>777</v>
      </c>
      <c r="I3342" s="173" t="s">
        <v>807</v>
      </c>
      <c r="J3342" s="173" t="s">
        <v>415</v>
      </c>
      <c r="K3342" s="173" t="s">
        <v>418</v>
      </c>
    </row>
    <row r="3343" spans="2:11" ht="28.8" x14ac:dyDescent="0.3">
      <c r="B3343" s="173">
        <v>0</v>
      </c>
      <c r="C3343" s="503" t="e">
        <f>_xlfn.XLOOKUP(B3343,PLANEAMIENTO!A:A,PLANEAMIENTO!C:C)</f>
        <v>#N/A</v>
      </c>
      <c r="D3343" s="504" t="e">
        <f>_xlfn.XLOOKUP(B3343,PLANEAMIENTO!A:A,PLANEAMIENTO!D:D)</f>
        <v>#N/A</v>
      </c>
      <c r="E3343" s="173" t="s">
        <v>498</v>
      </c>
      <c r="F3343" s="172"/>
      <c r="G3343" s="173" t="s">
        <v>894</v>
      </c>
      <c r="H3343" s="173" t="s">
        <v>777</v>
      </c>
      <c r="I3343" s="173" t="s">
        <v>807</v>
      </c>
      <c r="J3343" s="173" t="s">
        <v>415</v>
      </c>
      <c r="K3343" s="173" t="s">
        <v>418</v>
      </c>
    </row>
    <row r="3344" spans="2:11" ht="28.8" x14ac:dyDescent="0.3">
      <c r="B3344" s="173">
        <v>0</v>
      </c>
      <c r="C3344" s="503" t="e">
        <f>_xlfn.XLOOKUP(B3344,PLANEAMIENTO!A:A,PLANEAMIENTO!C:C)</f>
        <v>#N/A</v>
      </c>
      <c r="D3344" s="504" t="e">
        <f>_xlfn.XLOOKUP(B3344,PLANEAMIENTO!A:A,PLANEAMIENTO!D:D)</f>
        <v>#N/A</v>
      </c>
      <c r="E3344" s="173" t="s">
        <v>498</v>
      </c>
      <c r="F3344" s="172"/>
      <c r="G3344" s="173" t="s">
        <v>894</v>
      </c>
      <c r="H3344" s="173" t="s">
        <v>777</v>
      </c>
      <c r="I3344" s="173" t="s">
        <v>807</v>
      </c>
      <c r="J3344" s="173" t="s">
        <v>415</v>
      </c>
      <c r="K3344" s="173" t="s">
        <v>418</v>
      </c>
    </row>
    <row r="3345" spans="2:11" ht="28.8" x14ac:dyDescent="0.3">
      <c r="B3345" s="170">
        <v>0</v>
      </c>
      <c r="C3345" s="503" t="e">
        <f>_xlfn.XLOOKUP(B3345,PLANEAMIENTO!A:A,PLANEAMIENTO!C:C)</f>
        <v>#N/A</v>
      </c>
      <c r="D3345" s="504" t="e">
        <f>_xlfn.XLOOKUP(B3345,PLANEAMIENTO!A:A,PLANEAMIENTO!D:D)</f>
        <v>#N/A</v>
      </c>
      <c r="E3345" s="170" t="s">
        <v>45</v>
      </c>
      <c r="F3345" s="169"/>
      <c r="G3345" s="170" t="s">
        <v>1473</v>
      </c>
      <c r="H3345" s="170" t="s">
        <v>777</v>
      </c>
      <c r="I3345" s="170" t="s">
        <v>892</v>
      </c>
      <c r="J3345" s="170" t="s">
        <v>415</v>
      </c>
      <c r="K3345" s="170" t="s">
        <v>1456</v>
      </c>
    </row>
    <row r="3346" spans="2:11" ht="31.2" x14ac:dyDescent="0.3">
      <c r="B3346" s="173">
        <v>334625</v>
      </c>
      <c r="C3346" s="503" t="str">
        <f>_xlfn.XLOOKUP(B3346,PLANEAMIENTO!A:A,PLANEAMIENTO!C:C)</f>
        <v>CILINDRO DE INCLINACION DE BULLDOZER</v>
      </c>
      <c r="D3346" s="504" t="str">
        <f>_xlfn.XLOOKUP(B3346,PLANEAMIENTO!A:A,PLANEAMIENTO!D:D)</f>
        <v>844H</v>
      </c>
      <c r="E3346" s="173" t="s">
        <v>1287</v>
      </c>
      <c r="F3346" s="172"/>
      <c r="G3346" s="173" t="s">
        <v>894</v>
      </c>
      <c r="H3346" s="173" t="s">
        <v>777</v>
      </c>
      <c r="I3346" s="173" t="s">
        <v>807</v>
      </c>
      <c r="J3346" s="173" t="s">
        <v>1455</v>
      </c>
      <c r="K3346" s="173" t="s">
        <v>1456</v>
      </c>
    </row>
    <row r="3347" spans="2:11" ht="28.8" x14ac:dyDescent="0.3">
      <c r="B3347" s="173">
        <v>343725</v>
      </c>
      <c r="C3347" s="503" t="str">
        <f>_xlfn.XLOOKUP(B3347,PLANEAMIENTO!A:A,PLANEAMIENTO!C:C)</f>
        <v>CILINDRO DE DIRECCION</v>
      </c>
      <c r="D3347" s="504" t="str">
        <f>_xlfn.XLOOKUP(B3347,PLANEAMIENTO!A:A,PLANEAMIENTO!D:D)</f>
        <v>793D</v>
      </c>
      <c r="E3347" s="173" t="s">
        <v>1287</v>
      </c>
      <c r="F3347" s="172"/>
      <c r="G3347" s="173" t="s">
        <v>894</v>
      </c>
      <c r="H3347" s="173" t="s">
        <v>777</v>
      </c>
      <c r="I3347" s="173" t="s">
        <v>807</v>
      </c>
      <c r="J3347" s="173" t="s">
        <v>1455</v>
      </c>
      <c r="K3347" s="173" t="s">
        <v>1456</v>
      </c>
    </row>
    <row r="3348" spans="2:11" ht="31.2" x14ac:dyDescent="0.3">
      <c r="B3348" s="173">
        <v>335425</v>
      </c>
      <c r="C3348" s="503" t="str">
        <f>_xlfn.XLOOKUP(B3348,PLANEAMIENTO!A:A,PLANEAMIENTO!C:C)</f>
        <v>CILINDRO DE INCLINACION DE BULLDOZER</v>
      </c>
      <c r="D3348" s="504" t="str">
        <f>_xlfn.XLOOKUP(B3348,PLANEAMIENTO!A:A,PLANEAMIENTO!D:D)</f>
        <v>D11T</v>
      </c>
      <c r="E3348" s="173" t="s">
        <v>1287</v>
      </c>
      <c r="F3348" s="172"/>
      <c r="G3348" s="173" t="s">
        <v>894</v>
      </c>
      <c r="H3348" s="173" t="s">
        <v>777</v>
      </c>
      <c r="I3348" s="173" t="s">
        <v>807</v>
      </c>
      <c r="J3348" s="173" t="s">
        <v>1455</v>
      </c>
      <c r="K3348" s="173" t="s">
        <v>1456</v>
      </c>
    </row>
    <row r="3349" spans="2:11" ht="31.2" x14ac:dyDescent="0.3">
      <c r="B3349" s="173">
        <v>336325</v>
      </c>
      <c r="C3349" s="503" t="str">
        <f>_xlfn.XLOOKUP(B3349,PLANEAMIENTO!A:A,PLANEAMIENTO!C:C)</f>
        <v>CILINDRO DE INCLINACION DE BULLDOZER</v>
      </c>
      <c r="D3349" s="504" t="str">
        <f>_xlfn.XLOOKUP(B3349,PLANEAMIENTO!A:A,PLANEAMIENTO!D:D)</f>
        <v>D11T</v>
      </c>
      <c r="E3349" s="173" t="s">
        <v>1287</v>
      </c>
      <c r="F3349" s="172"/>
      <c r="G3349" s="173" t="s">
        <v>894</v>
      </c>
      <c r="H3349" s="173" t="s">
        <v>777</v>
      </c>
      <c r="I3349" s="173" t="s">
        <v>807</v>
      </c>
      <c r="J3349" s="173" t="s">
        <v>1455</v>
      </c>
      <c r="K3349" s="173" t="s">
        <v>1456</v>
      </c>
    </row>
    <row r="3350" spans="2:11" ht="31.2" x14ac:dyDescent="0.3">
      <c r="B3350" s="173">
        <v>336925</v>
      </c>
      <c r="C3350" s="503" t="str">
        <f>_xlfn.XLOOKUP(B3350,PLANEAMIENTO!A:A,PLANEAMIENTO!C:C)</f>
        <v>CILINDRO DE INCLINACION DE BULLDOZER</v>
      </c>
      <c r="D3350" s="504" t="str">
        <f>_xlfn.XLOOKUP(B3350,PLANEAMIENTO!A:A,PLANEAMIENTO!D:D)</f>
        <v>844K</v>
      </c>
      <c r="E3350" s="173" t="s">
        <v>1287</v>
      </c>
      <c r="F3350" s="172"/>
      <c r="G3350" s="173" t="s">
        <v>894</v>
      </c>
      <c r="H3350" s="173" t="s">
        <v>777</v>
      </c>
      <c r="I3350" s="173" t="s">
        <v>807</v>
      </c>
      <c r="J3350" s="173" t="s">
        <v>1455</v>
      </c>
      <c r="K3350" s="173" t="s">
        <v>1456</v>
      </c>
    </row>
    <row r="3351" spans="2:11" ht="28.8" x14ac:dyDescent="0.3">
      <c r="B3351" s="173">
        <v>337125</v>
      </c>
      <c r="C3351" s="503" t="str">
        <f>_xlfn.XLOOKUP(B3351,PLANEAMIENTO!A:A,PLANEAMIENTO!C:C)</f>
        <v>CILINDRO DE DIRECCION HYD</v>
      </c>
      <c r="D3351" s="504" t="str">
        <f>_xlfn.XLOOKUP(B3351,PLANEAMIENTO!A:A,PLANEAMIENTO!D:D)</f>
        <v>992K</v>
      </c>
      <c r="E3351" s="173" t="s">
        <v>1287</v>
      </c>
      <c r="F3351" s="172"/>
      <c r="G3351" s="173" t="s">
        <v>894</v>
      </c>
      <c r="H3351" s="173" t="s">
        <v>777</v>
      </c>
      <c r="I3351" s="173" t="s">
        <v>807</v>
      </c>
      <c r="J3351" s="173" t="s">
        <v>1455</v>
      </c>
      <c r="K3351" s="173" t="s">
        <v>1456</v>
      </c>
    </row>
    <row r="3352" spans="2:11" ht="31.2" x14ac:dyDescent="0.3">
      <c r="B3352" s="173">
        <v>338125</v>
      </c>
      <c r="C3352" s="503" t="str">
        <f>_xlfn.XLOOKUP(B3352,PLANEAMIENTO!A:A,PLANEAMIENTO!C:C)</f>
        <v>CILINDRO DE LEVANTE DE TOLVA</v>
      </c>
      <c r="D3352" s="504" t="str">
        <f>_xlfn.XLOOKUP(B3352,PLANEAMIENTO!A:A,PLANEAMIENTO!D:D)</f>
        <v>793D</v>
      </c>
      <c r="E3352" s="173" t="s">
        <v>1287</v>
      </c>
      <c r="F3352" s="172"/>
      <c r="G3352" s="173" t="s">
        <v>894</v>
      </c>
      <c r="H3352" s="173" t="s">
        <v>777</v>
      </c>
      <c r="I3352" s="173" t="s">
        <v>807</v>
      </c>
      <c r="J3352" s="173" t="s">
        <v>1455</v>
      </c>
      <c r="K3352" s="173" t="s">
        <v>1456</v>
      </c>
    </row>
    <row r="3353" spans="2:11" ht="31.2" x14ac:dyDescent="0.3">
      <c r="B3353" s="173">
        <v>338625</v>
      </c>
      <c r="C3353" s="503" t="str">
        <f>_xlfn.XLOOKUP(B3353,PLANEAMIENTO!A:A,PLANEAMIENTO!C:C)</f>
        <v>CILINDRO DE INCLINACION DE BULLDOZER</v>
      </c>
      <c r="D3353" s="504" t="str">
        <f>_xlfn.XLOOKUP(B3353,PLANEAMIENTO!A:A,PLANEAMIENTO!D:D)</f>
        <v>D11T</v>
      </c>
      <c r="E3353" s="173" t="s">
        <v>1287</v>
      </c>
      <c r="F3353" s="172"/>
      <c r="G3353" s="173" t="s">
        <v>894</v>
      </c>
      <c r="H3353" s="173" t="s">
        <v>777</v>
      </c>
      <c r="I3353" s="173" t="s">
        <v>807</v>
      </c>
      <c r="J3353" s="173" t="s">
        <v>1455</v>
      </c>
      <c r="K3353" s="173" t="s">
        <v>1456</v>
      </c>
    </row>
    <row r="3354" spans="2:11" ht="28.8" x14ac:dyDescent="0.3">
      <c r="B3354" s="173">
        <v>340525</v>
      </c>
      <c r="C3354" s="503" t="str">
        <f>_xlfn.XLOOKUP(B3354,PLANEAMIENTO!A:A,PLANEAMIENTO!C:C)</f>
        <v>CILINDRO DE WHEEL LEAN</v>
      </c>
      <c r="D3354" s="504" t="str">
        <f>_xlfn.XLOOKUP(B3354,PLANEAMIENTO!A:A,PLANEAMIENTO!D:D)</f>
        <v>24M</v>
      </c>
      <c r="E3354" s="173" t="s">
        <v>1287</v>
      </c>
      <c r="F3354" s="172"/>
      <c r="G3354" s="173" t="s">
        <v>894</v>
      </c>
      <c r="H3354" s="173" t="s">
        <v>777</v>
      </c>
      <c r="I3354" s="173" t="s">
        <v>807</v>
      </c>
      <c r="J3354" s="173" t="s">
        <v>1455</v>
      </c>
      <c r="K3354" s="173" t="s">
        <v>1456</v>
      </c>
    </row>
    <row r="3355" spans="2:11" ht="28.8" x14ac:dyDescent="0.3">
      <c r="B3355" s="173">
        <v>340925</v>
      </c>
      <c r="C3355" s="503" t="str">
        <f>_xlfn.XLOOKUP(B3355,PLANEAMIENTO!A:A,PLANEAMIENTO!C:C)</f>
        <v>CILINDRO DE DIRECCION</v>
      </c>
      <c r="D3355" s="504" t="str">
        <f>_xlfn.XLOOKUP(B3355,PLANEAMIENTO!A:A,PLANEAMIENTO!D:D)</f>
        <v>988K</v>
      </c>
      <c r="E3355" s="173" t="s">
        <v>1287</v>
      </c>
      <c r="F3355" s="172"/>
      <c r="G3355" s="173" t="s">
        <v>894</v>
      </c>
      <c r="H3355" s="173" t="s">
        <v>777</v>
      </c>
      <c r="I3355" s="173" t="s">
        <v>807</v>
      </c>
      <c r="J3355" s="173" t="s">
        <v>1455</v>
      </c>
      <c r="K3355" s="173" t="s">
        <v>1456</v>
      </c>
    </row>
    <row r="3356" spans="2:11" ht="31.2" x14ac:dyDescent="0.3">
      <c r="B3356" s="173">
        <v>342325</v>
      </c>
      <c r="C3356" s="503" t="str">
        <f>_xlfn.XLOOKUP(B3356,PLANEAMIENTO!A:A,PLANEAMIENTO!C:C)</f>
        <v>CILINDRO DE INCLINACION DE BULLDOZER</v>
      </c>
      <c r="D3356" s="504" t="str">
        <f>_xlfn.XLOOKUP(B3356,PLANEAMIENTO!A:A,PLANEAMIENTO!D:D)</f>
        <v>844H</v>
      </c>
      <c r="E3356" s="173" t="s">
        <v>1287</v>
      </c>
      <c r="F3356" s="172"/>
      <c r="G3356" s="173" t="s">
        <v>894</v>
      </c>
      <c r="H3356" s="173" t="s">
        <v>777</v>
      </c>
      <c r="I3356" s="173" t="s">
        <v>807</v>
      </c>
      <c r="J3356" s="173" t="s">
        <v>1455</v>
      </c>
      <c r="K3356" s="173" t="s">
        <v>1456</v>
      </c>
    </row>
    <row r="3357" spans="2:11" ht="28.8" x14ac:dyDescent="0.3">
      <c r="B3357" s="173">
        <v>306724</v>
      </c>
      <c r="C3357" s="503" t="str">
        <f>_xlfn.XLOOKUP(B3357,PLANEAMIENTO!A:A,PLANEAMIENTO!C:C)</f>
        <v>ENROLLADOR DE CABLES</v>
      </c>
      <c r="D3357" s="504" t="str">
        <f>_xlfn.XLOOKUP(B3357,PLANEAMIENTO!A:A,PLANEAMIENTO!D:D)</f>
        <v>CWS</v>
      </c>
      <c r="E3357" s="173" t="s">
        <v>1287</v>
      </c>
      <c r="F3357" s="172"/>
      <c r="G3357" s="173" t="s">
        <v>894</v>
      </c>
      <c r="H3357" s="173" t="s">
        <v>777</v>
      </c>
      <c r="I3357" s="173" t="s">
        <v>807</v>
      </c>
      <c r="J3357" s="173" t="s">
        <v>415</v>
      </c>
      <c r="K3357" s="173" t="s">
        <v>418</v>
      </c>
    </row>
    <row r="3358" spans="2:11" ht="15.6" x14ac:dyDescent="0.3">
      <c r="C3358" s="503" t="e">
        <f>_xlfn.XLOOKUP(B3358,PLANEAMIENTO!A:A,PLANEAMIENTO!C:C)</f>
        <v>#N/A</v>
      </c>
      <c r="D3358" s="504" t="e">
        <f>_xlfn.XLOOKUP(B3358,PLANEAMIENTO!A:A,PLANEAMIENTO!D:D)</f>
        <v>#N/A</v>
      </c>
    </row>
    <row r="3363" spans="2:11" ht="39.6" x14ac:dyDescent="0.3">
      <c r="B3363" s="168" t="s">
        <v>465</v>
      </c>
      <c r="E3363" s="168" t="s">
        <v>391</v>
      </c>
      <c r="F3363" s="168" t="s">
        <v>392</v>
      </c>
      <c r="G3363" s="168" t="s">
        <v>772</v>
      </c>
      <c r="H3363" s="168" t="s">
        <v>773</v>
      </c>
      <c r="I3363" s="168" t="s">
        <v>774</v>
      </c>
      <c r="J3363" s="168" t="s">
        <v>394</v>
      </c>
      <c r="K3363" s="168" t="s">
        <v>395</v>
      </c>
    </row>
    <row r="3364" spans="2:11" ht="28.8" x14ac:dyDescent="0.3">
      <c r="B3364" s="170">
        <v>0</v>
      </c>
      <c r="C3364" s="503" t="e">
        <f>_xlfn.XLOOKUP(B3364,PLANEAMIENTO!A:A,PLANEAMIENTO!C:C)</f>
        <v>#N/A</v>
      </c>
      <c r="D3364" s="504" t="e">
        <f>_xlfn.XLOOKUP(B3364,PLANEAMIENTO!A:A,PLANEAMIENTO!D:D)</f>
        <v>#N/A</v>
      </c>
      <c r="E3364" s="170" t="s">
        <v>412</v>
      </c>
      <c r="F3364" s="170" t="s">
        <v>413</v>
      </c>
      <c r="G3364" s="170" t="s">
        <v>1474</v>
      </c>
      <c r="H3364" s="170" t="s">
        <v>777</v>
      </c>
      <c r="I3364" s="170" t="s">
        <v>777</v>
      </c>
      <c r="J3364" s="170" t="s">
        <v>629</v>
      </c>
      <c r="K3364" s="170" t="s">
        <v>1475</v>
      </c>
    </row>
    <row r="3365" spans="2:11" ht="28.8" x14ac:dyDescent="0.3">
      <c r="B3365" s="173">
        <v>345525</v>
      </c>
      <c r="C3365" s="503" t="str">
        <f>_xlfn.XLOOKUP(B3365,PLANEAMIENTO!A:A,PLANEAMIENTO!C:C)</f>
        <v>CILINDRO DE DIRECCION</v>
      </c>
      <c r="D3365" s="504" t="str">
        <f>_xlfn.XLOOKUP(B3365,PLANEAMIENTO!A:A,PLANEAMIENTO!D:D)</f>
        <v>930E-4SE</v>
      </c>
      <c r="E3365" s="173" t="s">
        <v>1298</v>
      </c>
      <c r="F3365" s="173" t="s">
        <v>750</v>
      </c>
      <c r="G3365" s="173" t="s">
        <v>522</v>
      </c>
      <c r="H3365" s="173" t="s">
        <v>777</v>
      </c>
      <c r="I3365" s="173" t="s">
        <v>818</v>
      </c>
      <c r="J3365" s="173" t="s">
        <v>1461</v>
      </c>
      <c r="K3365" s="173" t="s">
        <v>1461</v>
      </c>
    </row>
    <row r="3366" spans="2:11" ht="31.2" x14ac:dyDescent="0.3">
      <c r="B3366" s="173">
        <v>344325</v>
      </c>
      <c r="C3366" s="503" t="str">
        <f>_xlfn.XLOOKUP(B3366,PLANEAMIENTO!A:A,PLANEAMIENTO!C:C)</f>
        <v>CILINDRO DE INCLINACION DE BULLDOZER</v>
      </c>
      <c r="D3366" s="504" t="str">
        <f>_xlfn.XLOOKUP(B3366,PLANEAMIENTO!A:A,PLANEAMIENTO!D:D)</f>
        <v>844H</v>
      </c>
      <c r="E3366" s="173" t="s">
        <v>477</v>
      </c>
      <c r="F3366" s="173" t="s">
        <v>750</v>
      </c>
      <c r="G3366" s="173" t="s">
        <v>471</v>
      </c>
      <c r="H3366" s="173" t="s">
        <v>777</v>
      </c>
      <c r="I3366" s="173" t="s">
        <v>831</v>
      </c>
      <c r="J3366" s="173" t="s">
        <v>1461</v>
      </c>
      <c r="K3366" s="173" t="s">
        <v>1464</v>
      </c>
    </row>
    <row r="3367" spans="2:11" ht="31.2" x14ac:dyDescent="0.3">
      <c r="B3367" s="173">
        <v>345125</v>
      </c>
      <c r="C3367" s="503" t="str">
        <f>_xlfn.XLOOKUP(B3367,PLANEAMIENTO!A:A,PLANEAMIENTO!C:C)</f>
        <v>CILINDRO DE INCLINACION DE BULLDOZER</v>
      </c>
      <c r="D3367" s="504" t="str">
        <f>_xlfn.XLOOKUP(B3367,PLANEAMIENTO!A:A,PLANEAMIENTO!D:D)</f>
        <v>D11T</v>
      </c>
      <c r="E3367" s="173" t="s">
        <v>477</v>
      </c>
      <c r="F3367" s="173" t="s">
        <v>750</v>
      </c>
      <c r="G3367" s="173" t="s">
        <v>471</v>
      </c>
      <c r="H3367" s="173" t="s">
        <v>777</v>
      </c>
      <c r="I3367" s="173" t="s">
        <v>831</v>
      </c>
      <c r="J3367" s="173" t="s">
        <v>1464</v>
      </c>
      <c r="K3367" s="173" t="s">
        <v>1464</v>
      </c>
    </row>
    <row r="3368" spans="2:11" ht="31.2" x14ac:dyDescent="0.3">
      <c r="B3368" s="173">
        <v>345225</v>
      </c>
      <c r="C3368" s="503" t="str">
        <f>_xlfn.XLOOKUP(B3368,PLANEAMIENTO!A:A,PLANEAMIENTO!C:C)</f>
        <v>CILINDRO DE INCLINACION DE BULLDOZER</v>
      </c>
      <c r="D3368" s="504" t="str">
        <f>_xlfn.XLOOKUP(B3368,PLANEAMIENTO!A:A,PLANEAMIENTO!D:D)</f>
        <v>D11T</v>
      </c>
      <c r="E3368" s="173" t="s">
        <v>477</v>
      </c>
      <c r="F3368" s="173" t="s">
        <v>750</v>
      </c>
      <c r="G3368" s="173" t="s">
        <v>471</v>
      </c>
      <c r="H3368" s="173" t="s">
        <v>777</v>
      </c>
      <c r="I3368" s="173" t="s">
        <v>831</v>
      </c>
      <c r="J3368" s="173" t="s">
        <v>1464</v>
      </c>
      <c r="K3368" s="173" t="s">
        <v>1476</v>
      </c>
    </row>
    <row r="3369" spans="2:11" ht="31.2" x14ac:dyDescent="0.3">
      <c r="B3369" s="173">
        <v>345425</v>
      </c>
      <c r="C3369" s="503" t="str">
        <f>_xlfn.XLOOKUP(B3369,PLANEAMIENTO!A:A,PLANEAMIENTO!C:C)</f>
        <v>CILINDRO DE LEVANTE DE BULLDOZER</v>
      </c>
      <c r="D3369" s="504" t="str">
        <f>_xlfn.XLOOKUP(B3369,PLANEAMIENTO!A:A,PLANEAMIENTO!D:D)</f>
        <v>D11T</v>
      </c>
      <c r="E3369" s="173" t="s">
        <v>477</v>
      </c>
      <c r="F3369" s="173" t="s">
        <v>750</v>
      </c>
      <c r="G3369" s="173" t="s">
        <v>471</v>
      </c>
      <c r="H3369" s="173" t="s">
        <v>777</v>
      </c>
      <c r="I3369" s="173" t="s">
        <v>831</v>
      </c>
      <c r="J3369" s="173" t="s">
        <v>1476</v>
      </c>
      <c r="K3369" s="173" t="s">
        <v>1477</v>
      </c>
    </row>
    <row r="3370" spans="2:11" ht="28.8" x14ac:dyDescent="0.3">
      <c r="B3370" s="173">
        <v>346025</v>
      </c>
      <c r="C3370" s="503" t="str">
        <f>_xlfn.XLOOKUP(B3370,PLANEAMIENTO!A:A,PLANEAMIENTO!C:C)</f>
        <v>CILINDRO DE DIRECCION</v>
      </c>
      <c r="D3370" s="504" t="str">
        <f>_xlfn.XLOOKUP(B3370,PLANEAMIENTO!A:A,PLANEAMIENTO!D:D)</f>
        <v>930E-4SE</v>
      </c>
      <c r="E3370" s="173" t="s">
        <v>1298</v>
      </c>
      <c r="F3370" s="173" t="s">
        <v>750</v>
      </c>
      <c r="G3370" s="173" t="s">
        <v>522</v>
      </c>
      <c r="H3370" s="173" t="s">
        <v>777</v>
      </c>
      <c r="I3370" s="173" t="s">
        <v>818</v>
      </c>
      <c r="J3370" s="173" t="s">
        <v>1477</v>
      </c>
      <c r="K3370" s="173" t="s">
        <v>1477</v>
      </c>
    </row>
    <row r="3371" spans="2:11" ht="31.2" x14ac:dyDescent="0.3">
      <c r="B3371" s="173">
        <v>346225</v>
      </c>
      <c r="C3371" s="503" t="str">
        <f>_xlfn.XLOOKUP(B3371,PLANEAMIENTO!A:A,PLANEAMIENTO!C:C)</f>
        <v>CILINDRO DE LEVANTE DE BULLDOZER</v>
      </c>
      <c r="D3371" s="504" t="str">
        <f>_xlfn.XLOOKUP(B3371,PLANEAMIENTO!A:A,PLANEAMIENTO!D:D)</f>
        <v>844K</v>
      </c>
      <c r="E3371" s="173" t="s">
        <v>1298</v>
      </c>
      <c r="F3371" s="173" t="s">
        <v>750</v>
      </c>
      <c r="G3371" s="173" t="s">
        <v>522</v>
      </c>
      <c r="H3371" s="173" t="s">
        <v>777</v>
      </c>
      <c r="I3371" s="173" t="s">
        <v>818</v>
      </c>
      <c r="J3371" s="173" t="s">
        <v>1477</v>
      </c>
      <c r="K3371" s="173" t="s">
        <v>1477</v>
      </c>
    </row>
    <row r="3372" spans="2:11" ht="28.8" x14ac:dyDescent="0.3">
      <c r="B3372" s="173">
        <v>344125.1</v>
      </c>
      <c r="C3372" s="503" t="e">
        <f>_xlfn.XLOOKUP(B3372,PLANEAMIENTO!A:A,PLANEAMIENTO!C:C)</f>
        <v>#N/A</v>
      </c>
      <c r="D3372" s="504" t="e">
        <f>_xlfn.XLOOKUP(B3372,PLANEAMIENTO!A:A,PLANEAMIENTO!D:D)</f>
        <v>#N/A</v>
      </c>
      <c r="E3372" s="173" t="s">
        <v>1298</v>
      </c>
      <c r="F3372" s="173" t="s">
        <v>750</v>
      </c>
      <c r="G3372" s="173" t="s">
        <v>522</v>
      </c>
      <c r="H3372" s="173" t="s">
        <v>777</v>
      </c>
      <c r="I3372" s="173" t="s">
        <v>818</v>
      </c>
      <c r="J3372" s="173" t="s">
        <v>1477</v>
      </c>
      <c r="K3372" s="173" t="s">
        <v>1475</v>
      </c>
    </row>
    <row r="3373" spans="2:11" ht="31.2" x14ac:dyDescent="0.3">
      <c r="B3373" s="173">
        <v>346225</v>
      </c>
      <c r="C3373" s="503" t="str">
        <f>_xlfn.XLOOKUP(B3373,PLANEAMIENTO!A:A,PLANEAMIENTO!C:C)</f>
        <v>CILINDRO DE LEVANTE DE BULLDOZER</v>
      </c>
      <c r="D3373" s="504" t="str">
        <f>_xlfn.XLOOKUP(B3373,PLANEAMIENTO!A:A,PLANEAMIENTO!D:D)</f>
        <v>844K</v>
      </c>
      <c r="E3373" s="173" t="s">
        <v>477</v>
      </c>
      <c r="F3373" s="173" t="s">
        <v>750</v>
      </c>
      <c r="G3373" s="173" t="s">
        <v>471</v>
      </c>
      <c r="H3373" s="173" t="s">
        <v>777</v>
      </c>
      <c r="I3373" s="173" t="s">
        <v>831</v>
      </c>
      <c r="J3373" s="173" t="s">
        <v>1475</v>
      </c>
      <c r="K3373" s="173" t="s">
        <v>1475</v>
      </c>
    </row>
    <row r="3374" spans="2:11" ht="28.8" x14ac:dyDescent="0.3">
      <c r="B3374" s="170">
        <v>0</v>
      </c>
      <c r="C3374" s="503" t="e">
        <f>_xlfn.XLOOKUP(B3374,PLANEAMIENTO!A:A,PLANEAMIENTO!C:C)</f>
        <v>#N/A</v>
      </c>
      <c r="D3374" s="504" t="e">
        <f>_xlfn.XLOOKUP(B3374,PLANEAMIENTO!A:A,PLANEAMIENTO!D:D)</f>
        <v>#N/A</v>
      </c>
      <c r="E3374" s="170" t="s">
        <v>422</v>
      </c>
      <c r="F3374" s="170" t="s">
        <v>423</v>
      </c>
      <c r="G3374" s="170" t="s">
        <v>1478</v>
      </c>
      <c r="H3374" s="170" t="s">
        <v>777</v>
      </c>
      <c r="I3374" s="170" t="s">
        <v>777</v>
      </c>
      <c r="J3374" s="170" t="s">
        <v>415</v>
      </c>
      <c r="K3374" s="170" t="s">
        <v>1479</v>
      </c>
    </row>
    <row r="3375" spans="2:11" ht="15.6" x14ac:dyDescent="0.3">
      <c r="B3375" s="173">
        <v>344725</v>
      </c>
      <c r="C3375" s="503" t="str">
        <f>_xlfn.XLOOKUP(B3375,PLANEAMIENTO!A:A,PLANEAMIENTO!C:C)</f>
        <v>CILINDRO DE BOOM</v>
      </c>
      <c r="D3375" s="504" t="str">
        <f>_xlfn.XLOOKUP(B3375,PLANEAMIENTO!A:A,PLANEAMIENTO!D:D)</f>
        <v>6060FS</v>
      </c>
      <c r="E3375" s="173" t="s">
        <v>1441</v>
      </c>
      <c r="F3375" s="173" t="s">
        <v>423</v>
      </c>
      <c r="G3375" s="173" t="s">
        <v>410</v>
      </c>
      <c r="H3375" s="173" t="s">
        <v>777</v>
      </c>
      <c r="I3375" s="173" t="s">
        <v>849</v>
      </c>
      <c r="J3375" s="173" t="s">
        <v>1461</v>
      </c>
      <c r="K3375" s="173" t="s">
        <v>1461</v>
      </c>
    </row>
    <row r="3376" spans="2:11" ht="15.6" x14ac:dyDescent="0.3">
      <c r="B3376" s="173">
        <v>344525</v>
      </c>
      <c r="C3376" s="503" t="str">
        <f>_xlfn.XLOOKUP(B3376,PLANEAMIENTO!A:A,PLANEAMIENTO!C:C)</f>
        <v>CILINDRO DE STICK</v>
      </c>
      <c r="D3376" s="504" t="str">
        <f>_xlfn.XLOOKUP(B3376,PLANEAMIENTO!A:A,PLANEAMIENTO!D:D)</f>
        <v>6060FS</v>
      </c>
      <c r="E3376" s="173" t="s">
        <v>1480</v>
      </c>
      <c r="F3376" s="173" t="s">
        <v>423</v>
      </c>
      <c r="G3376" s="173" t="s">
        <v>435</v>
      </c>
      <c r="H3376" s="173" t="s">
        <v>777</v>
      </c>
      <c r="I3376" s="173" t="s">
        <v>786</v>
      </c>
      <c r="J3376" s="173" t="s">
        <v>1461</v>
      </c>
      <c r="K3376" s="173" t="s">
        <v>1464</v>
      </c>
    </row>
    <row r="3377" spans="2:11" ht="15.6" x14ac:dyDescent="0.3">
      <c r="B3377" s="173">
        <v>344625</v>
      </c>
      <c r="C3377" s="503" t="str">
        <f>_xlfn.XLOOKUP(B3377,PLANEAMIENTO!A:A,PLANEAMIENTO!C:C)</f>
        <v>CILINDRO DE BUCKET</v>
      </c>
      <c r="D3377" s="504" t="str">
        <f>_xlfn.XLOOKUP(B3377,PLANEAMIENTO!A:A,PLANEAMIENTO!D:D)</f>
        <v>6060FS</v>
      </c>
      <c r="E3377" s="173" t="s">
        <v>1480</v>
      </c>
      <c r="F3377" s="173" t="s">
        <v>423</v>
      </c>
      <c r="G3377" s="173" t="s">
        <v>435</v>
      </c>
      <c r="H3377" s="173" t="s">
        <v>777</v>
      </c>
      <c r="I3377" s="173" t="s">
        <v>786</v>
      </c>
      <c r="J3377" s="173" t="s">
        <v>1464</v>
      </c>
      <c r="K3377" s="173" t="s">
        <v>1464</v>
      </c>
    </row>
    <row r="3378" spans="2:11" ht="15.6" x14ac:dyDescent="0.3">
      <c r="B3378" s="173">
        <v>346525</v>
      </c>
      <c r="C3378" s="503" t="str">
        <f>_xlfn.XLOOKUP(B3378,PLANEAMIENTO!A:A,PLANEAMIENTO!C:C)</f>
        <v>CILINDRO DE STICK</v>
      </c>
      <c r="D3378" s="504" t="str">
        <f>_xlfn.XLOOKUP(B3378,PLANEAMIENTO!A:A,PLANEAMIENTO!D:D)</f>
        <v>390DL</v>
      </c>
      <c r="E3378" s="173" t="s">
        <v>1298</v>
      </c>
      <c r="F3378" s="173" t="s">
        <v>423</v>
      </c>
      <c r="G3378" s="173" t="s">
        <v>435</v>
      </c>
      <c r="H3378" s="173" t="s">
        <v>777</v>
      </c>
      <c r="I3378" s="173" t="s">
        <v>786</v>
      </c>
      <c r="J3378" s="173" t="s">
        <v>1464</v>
      </c>
      <c r="K3378" s="173" t="s">
        <v>1476</v>
      </c>
    </row>
    <row r="3379" spans="2:11" ht="31.2" x14ac:dyDescent="0.3">
      <c r="B3379" s="173">
        <v>339925</v>
      </c>
      <c r="C3379" s="503" t="str">
        <f>_xlfn.XLOOKUP(B3379,PLANEAMIENTO!A:A,PLANEAMIENTO!C:C)</f>
        <v>CILINDRO DE SUSPENSION POSTERIOR</v>
      </c>
      <c r="D3379" s="504" t="str">
        <f>_xlfn.XLOOKUP(B3379,PLANEAMIENTO!A:A,PLANEAMIENTO!D:D)</f>
        <v>797F</v>
      </c>
      <c r="E3379" s="173" t="s">
        <v>1481</v>
      </c>
      <c r="F3379" s="173" t="s">
        <v>423</v>
      </c>
      <c r="G3379" s="173" t="s">
        <v>435</v>
      </c>
      <c r="H3379" s="173" t="s">
        <v>777</v>
      </c>
      <c r="I3379" s="173" t="s">
        <v>786</v>
      </c>
      <c r="J3379" s="173" t="s">
        <v>1476</v>
      </c>
      <c r="K3379" s="173" t="s">
        <v>1476</v>
      </c>
    </row>
    <row r="3380" spans="2:11" ht="31.2" x14ac:dyDescent="0.3">
      <c r="B3380" s="173">
        <v>344425</v>
      </c>
      <c r="C3380" s="503" t="str">
        <f>_xlfn.XLOOKUP(B3380,PLANEAMIENTO!A:A,PLANEAMIENTO!C:C)</f>
        <v>CILINDRO DE SUSPENSION POSTERIOR</v>
      </c>
      <c r="D3380" s="504" t="str">
        <f>_xlfn.XLOOKUP(B3380,PLANEAMIENTO!A:A,PLANEAMIENTO!D:D)</f>
        <v>797F</v>
      </c>
      <c r="E3380" s="173" t="s">
        <v>409</v>
      </c>
      <c r="F3380" s="173" t="s">
        <v>423</v>
      </c>
      <c r="G3380" s="173" t="s">
        <v>403</v>
      </c>
      <c r="H3380" s="173" t="s">
        <v>777</v>
      </c>
      <c r="I3380" s="173" t="s">
        <v>820</v>
      </c>
      <c r="J3380" s="173" t="s">
        <v>1477</v>
      </c>
      <c r="K3380" s="173" t="s">
        <v>1477</v>
      </c>
    </row>
    <row r="3381" spans="2:11" ht="28.8" x14ac:dyDescent="0.3">
      <c r="B3381" s="173">
        <v>345325</v>
      </c>
      <c r="C3381" s="503" t="str">
        <f>_xlfn.XLOOKUP(B3381,PLANEAMIENTO!A:A,PLANEAMIENTO!C:C)</f>
        <v>CILINDRO DE STICK</v>
      </c>
      <c r="D3381" s="504" t="str">
        <f>_xlfn.XLOOKUP(B3381,PLANEAMIENTO!A:A,PLANEAMIENTO!D:D)</f>
        <v>390FL</v>
      </c>
      <c r="E3381" s="173" t="s">
        <v>1130</v>
      </c>
      <c r="F3381" s="173" t="s">
        <v>423</v>
      </c>
      <c r="G3381" s="173" t="s">
        <v>1438</v>
      </c>
      <c r="H3381" s="173" t="s">
        <v>777</v>
      </c>
      <c r="I3381" s="173" t="s">
        <v>791</v>
      </c>
      <c r="J3381" s="173" t="s">
        <v>1477</v>
      </c>
      <c r="K3381" s="173" t="s">
        <v>1479</v>
      </c>
    </row>
    <row r="3382" spans="2:11" ht="28.8" x14ac:dyDescent="0.3">
      <c r="B3382" s="170">
        <v>0</v>
      </c>
      <c r="C3382" s="503" t="e">
        <f>_xlfn.XLOOKUP(B3382,PLANEAMIENTO!A:A,PLANEAMIENTO!C:C)</f>
        <v>#N/A</v>
      </c>
      <c r="D3382" s="504" t="e">
        <f>_xlfn.XLOOKUP(B3382,PLANEAMIENTO!A:A,PLANEAMIENTO!D:D)</f>
        <v>#N/A</v>
      </c>
      <c r="E3382" s="170" t="s">
        <v>485</v>
      </c>
      <c r="F3382" s="170" t="s">
        <v>486</v>
      </c>
      <c r="G3382" s="170" t="s">
        <v>1482</v>
      </c>
      <c r="H3382" s="170" t="s">
        <v>777</v>
      </c>
      <c r="I3382" s="170" t="s">
        <v>777</v>
      </c>
      <c r="J3382" s="170" t="s">
        <v>629</v>
      </c>
      <c r="K3382" s="170" t="s">
        <v>1475</v>
      </c>
    </row>
    <row r="3383" spans="2:11" ht="31.2" x14ac:dyDescent="0.3">
      <c r="B3383" s="173">
        <v>336325</v>
      </c>
      <c r="C3383" s="503" t="str">
        <f>_xlfn.XLOOKUP(B3383,PLANEAMIENTO!A:A,PLANEAMIENTO!C:C)</f>
        <v>CILINDRO DE INCLINACION DE BULLDOZER</v>
      </c>
      <c r="D3383" s="504" t="str">
        <f>_xlfn.XLOOKUP(B3383,PLANEAMIENTO!A:A,PLANEAMIENTO!D:D)</f>
        <v>D11T</v>
      </c>
      <c r="E3383" s="173" t="s">
        <v>488</v>
      </c>
      <c r="F3383" s="173" t="s">
        <v>486</v>
      </c>
      <c r="G3383" s="173" t="s">
        <v>403</v>
      </c>
      <c r="H3383" s="173" t="s">
        <v>777</v>
      </c>
      <c r="I3383" s="173" t="s">
        <v>820</v>
      </c>
      <c r="J3383" s="173" t="s">
        <v>1461</v>
      </c>
      <c r="K3383" s="173" t="s">
        <v>1461</v>
      </c>
    </row>
    <row r="3384" spans="2:11" ht="31.2" x14ac:dyDescent="0.3">
      <c r="B3384" s="173">
        <v>342825</v>
      </c>
      <c r="C3384" s="503" t="str">
        <f>_xlfn.XLOOKUP(B3384,PLANEAMIENTO!A:A,PLANEAMIENTO!C:C)</f>
        <v>CILINDRO DE INCLINACION DE BULLDOZER</v>
      </c>
      <c r="D3384" s="504" t="str">
        <f>_xlfn.XLOOKUP(B3384,PLANEAMIENTO!A:A,PLANEAMIENTO!D:D)</f>
        <v>D11T</v>
      </c>
      <c r="E3384" s="173" t="s">
        <v>488</v>
      </c>
      <c r="F3384" s="173" t="s">
        <v>486</v>
      </c>
      <c r="G3384" s="173" t="s">
        <v>403</v>
      </c>
      <c r="H3384" s="173" t="s">
        <v>777</v>
      </c>
      <c r="I3384" s="173" t="s">
        <v>820</v>
      </c>
      <c r="J3384" s="173" t="s">
        <v>1461</v>
      </c>
      <c r="K3384" s="173" t="s">
        <v>1461</v>
      </c>
    </row>
    <row r="3385" spans="2:11" ht="15.6" x14ac:dyDescent="0.3">
      <c r="B3385" s="173">
        <v>342525</v>
      </c>
      <c r="C3385" s="503" t="str">
        <f>_xlfn.XLOOKUP(B3385,PLANEAMIENTO!A:A,PLANEAMIENTO!C:C)</f>
        <v>CILINDRO DE BLADELIFT</v>
      </c>
      <c r="D3385" s="504" t="str">
        <f>_xlfn.XLOOKUP(B3385,PLANEAMIENTO!A:A,PLANEAMIENTO!D:D)</f>
        <v>24M</v>
      </c>
      <c r="E3385" s="173" t="s">
        <v>1462</v>
      </c>
      <c r="F3385" s="173" t="s">
        <v>486</v>
      </c>
      <c r="G3385" s="173" t="s">
        <v>410</v>
      </c>
      <c r="H3385" s="173" t="s">
        <v>777</v>
      </c>
      <c r="I3385" s="173" t="s">
        <v>849</v>
      </c>
      <c r="J3385" s="173" t="s">
        <v>1461</v>
      </c>
      <c r="K3385" s="173" t="s">
        <v>1464</v>
      </c>
    </row>
    <row r="3386" spans="2:11" ht="46.8" x14ac:dyDescent="0.3">
      <c r="B3386" s="173">
        <v>341425</v>
      </c>
      <c r="C3386" s="503" t="str">
        <f>_xlfn.XLOOKUP(B3386,PLANEAMIENTO!A:A,PLANEAMIENTO!C:C)</f>
        <v>CILINDRO DE DESPLAZAMIENTO DE VERTEDERA</v>
      </c>
      <c r="D3386" s="504" t="str">
        <f>_xlfn.XLOOKUP(B3386,PLANEAMIENTO!A:A,PLANEAMIENTO!D:D)</f>
        <v>24M</v>
      </c>
      <c r="E3386" s="173" t="s">
        <v>611</v>
      </c>
      <c r="F3386" s="173" t="s">
        <v>486</v>
      </c>
      <c r="G3386" s="173" t="s">
        <v>522</v>
      </c>
      <c r="H3386" s="173" t="s">
        <v>777</v>
      </c>
      <c r="I3386" s="173" t="s">
        <v>818</v>
      </c>
      <c r="J3386" s="173" t="s">
        <v>1464</v>
      </c>
      <c r="K3386" s="173" t="s">
        <v>1476</v>
      </c>
    </row>
    <row r="3387" spans="2:11" ht="46.8" x14ac:dyDescent="0.3">
      <c r="B3387" s="173">
        <v>341425</v>
      </c>
      <c r="C3387" s="503" t="str">
        <f>_xlfn.XLOOKUP(B3387,PLANEAMIENTO!A:A,PLANEAMIENTO!C:C)</f>
        <v>CILINDRO DE DESPLAZAMIENTO DE VERTEDERA</v>
      </c>
      <c r="D3387" s="504" t="str">
        <f>_xlfn.XLOOKUP(B3387,PLANEAMIENTO!A:A,PLANEAMIENTO!D:D)</f>
        <v>24M</v>
      </c>
      <c r="E3387" s="173" t="s">
        <v>488</v>
      </c>
      <c r="F3387" s="173" t="s">
        <v>486</v>
      </c>
      <c r="G3387" s="173" t="s">
        <v>522</v>
      </c>
      <c r="H3387" s="173" t="s">
        <v>777</v>
      </c>
      <c r="I3387" s="173" t="s">
        <v>818</v>
      </c>
      <c r="J3387" s="173" t="s">
        <v>1476</v>
      </c>
      <c r="K3387" s="173" t="s">
        <v>1476</v>
      </c>
    </row>
    <row r="3388" spans="2:11" ht="31.2" x14ac:dyDescent="0.3">
      <c r="B3388" s="173">
        <v>338825</v>
      </c>
      <c r="C3388" s="503" t="str">
        <f>_xlfn.XLOOKUP(B3388,PLANEAMIENTO!A:A,PLANEAMIENTO!C:C)</f>
        <v>CILINDRO DE INCLINACION DE BULLDOZER</v>
      </c>
      <c r="D3388" s="504" t="str">
        <f>_xlfn.XLOOKUP(B3388,PLANEAMIENTO!A:A,PLANEAMIENTO!D:D)</f>
        <v>D475</v>
      </c>
      <c r="E3388" s="173" t="s">
        <v>611</v>
      </c>
      <c r="F3388" s="173" t="s">
        <v>486</v>
      </c>
      <c r="G3388" s="173" t="s">
        <v>403</v>
      </c>
      <c r="H3388" s="173" t="s">
        <v>777</v>
      </c>
      <c r="I3388" s="173" t="s">
        <v>820</v>
      </c>
      <c r="J3388" s="173" t="s">
        <v>1476</v>
      </c>
      <c r="K3388" s="173" t="s">
        <v>1476</v>
      </c>
    </row>
    <row r="3389" spans="2:11" ht="31.2" x14ac:dyDescent="0.3">
      <c r="B3389" s="173">
        <v>338825</v>
      </c>
      <c r="C3389" s="503" t="str">
        <f>_xlfn.XLOOKUP(B3389,PLANEAMIENTO!A:A,PLANEAMIENTO!C:C)</f>
        <v>CILINDRO DE INCLINACION DE BULLDOZER</v>
      </c>
      <c r="D3389" s="504" t="str">
        <f>_xlfn.XLOOKUP(B3389,PLANEAMIENTO!A:A,PLANEAMIENTO!D:D)</f>
        <v>D475</v>
      </c>
      <c r="E3389" s="173" t="s">
        <v>488</v>
      </c>
      <c r="F3389" s="173" t="s">
        <v>486</v>
      </c>
      <c r="G3389" s="173" t="s">
        <v>403</v>
      </c>
      <c r="H3389" s="173" t="s">
        <v>777</v>
      </c>
      <c r="I3389" s="173" t="s">
        <v>820</v>
      </c>
      <c r="J3389" s="173" t="s">
        <v>1476</v>
      </c>
      <c r="K3389" s="173" t="s">
        <v>1477</v>
      </c>
    </row>
    <row r="3390" spans="2:11" ht="15.6" x14ac:dyDescent="0.3">
      <c r="B3390" s="173">
        <v>344825</v>
      </c>
      <c r="C3390" s="503" t="str">
        <f>_xlfn.XLOOKUP(B3390,PLANEAMIENTO!A:A,PLANEAMIENTO!C:C)</f>
        <v>CILINDRO DE ARTICULACION</v>
      </c>
      <c r="D3390" s="504">
        <f>_xlfn.XLOOKUP(B3390,PLANEAMIENTO!A:A,PLANEAMIENTO!D:D)</f>
        <v>24</v>
      </c>
      <c r="E3390" s="173" t="s">
        <v>611</v>
      </c>
      <c r="F3390" s="173" t="s">
        <v>486</v>
      </c>
      <c r="G3390" s="173" t="s">
        <v>403</v>
      </c>
      <c r="H3390" s="173" t="s">
        <v>777</v>
      </c>
      <c r="I3390" s="173" t="s">
        <v>820</v>
      </c>
      <c r="J3390" s="173" t="s">
        <v>1477</v>
      </c>
      <c r="K3390" s="173" t="s">
        <v>1477</v>
      </c>
    </row>
    <row r="3391" spans="2:11" ht="15.6" x14ac:dyDescent="0.3">
      <c r="B3391" s="173">
        <v>344825</v>
      </c>
      <c r="C3391" s="503" t="str">
        <f>_xlfn.XLOOKUP(B3391,PLANEAMIENTO!A:A,PLANEAMIENTO!C:C)</f>
        <v>CILINDRO DE ARTICULACION</v>
      </c>
      <c r="D3391" s="504">
        <f>_xlfn.XLOOKUP(B3391,PLANEAMIENTO!A:A,PLANEAMIENTO!D:D)</f>
        <v>24</v>
      </c>
      <c r="E3391" s="173" t="s">
        <v>488</v>
      </c>
      <c r="F3391" s="173" t="s">
        <v>486</v>
      </c>
      <c r="G3391" s="173" t="s">
        <v>403</v>
      </c>
      <c r="H3391" s="173" t="s">
        <v>777</v>
      </c>
      <c r="I3391" s="173" t="s">
        <v>820</v>
      </c>
      <c r="J3391" s="173" t="s">
        <v>1477</v>
      </c>
      <c r="K3391" s="173" t="s">
        <v>1475</v>
      </c>
    </row>
    <row r="3392" spans="2:11" ht="15.6" x14ac:dyDescent="0.3">
      <c r="B3392" s="173">
        <v>344925</v>
      </c>
      <c r="C3392" s="503" t="str">
        <f>_xlfn.XLOOKUP(B3392,PLANEAMIENTO!A:A,PLANEAMIENTO!C:C)</f>
        <v>CILINDRO DE DIRECCION</v>
      </c>
      <c r="D3392" s="504" t="str">
        <f>_xlfn.XLOOKUP(B3392,PLANEAMIENTO!A:A,PLANEAMIENTO!D:D)</f>
        <v>793D</v>
      </c>
      <c r="E3392" s="173" t="s">
        <v>488</v>
      </c>
      <c r="F3392" s="173" t="s">
        <v>486</v>
      </c>
      <c r="G3392" s="173" t="s">
        <v>403</v>
      </c>
      <c r="H3392" s="173" t="s">
        <v>777</v>
      </c>
      <c r="I3392" s="173" t="s">
        <v>820</v>
      </c>
      <c r="J3392" s="173" t="s">
        <v>1475</v>
      </c>
      <c r="K3392" s="173" t="s">
        <v>1475</v>
      </c>
    </row>
    <row r="3393" spans="2:11" ht="28.8" x14ac:dyDescent="0.3">
      <c r="B3393" s="170">
        <v>0</v>
      </c>
      <c r="C3393" s="503" t="e">
        <f>_xlfn.XLOOKUP(B3393,PLANEAMIENTO!A:A,PLANEAMIENTO!C:C)</f>
        <v>#N/A</v>
      </c>
      <c r="D3393" s="504" t="e">
        <f>_xlfn.XLOOKUP(B3393,PLANEAMIENTO!A:A,PLANEAMIENTO!D:D)</f>
        <v>#N/A</v>
      </c>
      <c r="E3393" s="170" t="s">
        <v>860</v>
      </c>
      <c r="F3393" s="170" t="s">
        <v>413</v>
      </c>
      <c r="G3393" s="170" t="s">
        <v>1483</v>
      </c>
      <c r="H3393" s="170" t="s">
        <v>777</v>
      </c>
      <c r="I3393" s="170" t="s">
        <v>801</v>
      </c>
      <c r="J3393" s="170" t="s">
        <v>1307</v>
      </c>
      <c r="K3393" s="170" t="s">
        <v>1484</v>
      </c>
    </row>
    <row r="3394" spans="2:11" ht="31.2" x14ac:dyDescent="0.3">
      <c r="B3394" s="173">
        <v>338125</v>
      </c>
      <c r="C3394" s="503" t="str">
        <f>_xlfn.XLOOKUP(B3394,PLANEAMIENTO!A:A,PLANEAMIENTO!C:C)</f>
        <v>CILINDRO DE LEVANTE DE TOLVA</v>
      </c>
      <c r="D3394" s="504" t="str">
        <f>_xlfn.XLOOKUP(B3394,PLANEAMIENTO!A:A,PLANEAMIENTO!D:D)</f>
        <v>793D</v>
      </c>
      <c r="E3394" s="173" t="s">
        <v>611</v>
      </c>
      <c r="F3394" s="173" t="s">
        <v>413</v>
      </c>
      <c r="G3394" s="173" t="s">
        <v>468</v>
      </c>
      <c r="H3394" s="173" t="s">
        <v>777</v>
      </c>
      <c r="I3394" s="173" t="s">
        <v>883</v>
      </c>
      <c r="J3394" s="173" t="s">
        <v>1406</v>
      </c>
      <c r="K3394" s="173" t="s">
        <v>1461</v>
      </c>
    </row>
    <row r="3395" spans="2:11" ht="28.8" x14ac:dyDescent="0.3">
      <c r="B3395" s="173">
        <v>344725</v>
      </c>
      <c r="C3395" s="503" t="str">
        <f>_xlfn.XLOOKUP(B3395,PLANEAMIENTO!A:A,PLANEAMIENTO!C:C)</f>
        <v>CILINDRO DE BOOM</v>
      </c>
      <c r="D3395" s="504" t="str">
        <f>_xlfn.XLOOKUP(B3395,PLANEAMIENTO!A:A,PLANEAMIENTO!D:D)</f>
        <v>6060FS</v>
      </c>
      <c r="E3395" s="173" t="s">
        <v>1485</v>
      </c>
      <c r="F3395" s="173" t="s">
        <v>413</v>
      </c>
      <c r="G3395" s="173" t="s">
        <v>410</v>
      </c>
      <c r="H3395" s="173" t="s">
        <v>777</v>
      </c>
      <c r="I3395" s="173" t="s">
        <v>849</v>
      </c>
      <c r="J3395" s="173" t="s">
        <v>1461</v>
      </c>
      <c r="K3395" s="173" t="s">
        <v>1461</v>
      </c>
    </row>
    <row r="3396" spans="2:11" ht="28.8" x14ac:dyDescent="0.3">
      <c r="B3396" s="173">
        <v>343925</v>
      </c>
      <c r="C3396" s="503" t="str">
        <f>_xlfn.XLOOKUP(B3396,PLANEAMIENTO!A:A,PLANEAMIENTO!C:C)</f>
        <v>CILINDRO DE LEVANTE</v>
      </c>
      <c r="D3396" s="504" t="str">
        <f>_xlfn.XLOOKUP(B3396,PLANEAMIENTO!A:A,PLANEAMIENTO!D:D)</f>
        <v>988K</v>
      </c>
      <c r="E3396" s="173" t="s">
        <v>611</v>
      </c>
      <c r="F3396" s="173" t="s">
        <v>413</v>
      </c>
      <c r="G3396" s="173" t="s">
        <v>471</v>
      </c>
      <c r="H3396" s="173" t="s">
        <v>777</v>
      </c>
      <c r="I3396" s="173" t="s">
        <v>831</v>
      </c>
      <c r="J3396" s="173" t="s">
        <v>1461</v>
      </c>
      <c r="K3396" s="173" t="s">
        <v>1464</v>
      </c>
    </row>
    <row r="3397" spans="2:11" ht="31.2" x14ac:dyDescent="0.3">
      <c r="B3397" s="173">
        <v>336125</v>
      </c>
      <c r="C3397" s="503" t="str">
        <f>_xlfn.XLOOKUP(B3397,PLANEAMIENTO!A:A,PLANEAMIENTO!C:C)</f>
        <v>CILINDRO DE SUSPENSION POSTERIOR</v>
      </c>
      <c r="D3397" s="504" t="str">
        <f>_xlfn.XLOOKUP(B3397,PLANEAMIENTO!A:A,PLANEAMIENTO!D:D)</f>
        <v>930E-4SE</v>
      </c>
      <c r="E3397" s="173" t="s">
        <v>611</v>
      </c>
      <c r="F3397" s="173" t="s">
        <v>413</v>
      </c>
      <c r="G3397" s="173" t="s">
        <v>471</v>
      </c>
      <c r="H3397" s="173" t="s">
        <v>777</v>
      </c>
      <c r="I3397" s="173" t="s">
        <v>831</v>
      </c>
      <c r="J3397" s="173" t="s">
        <v>1464</v>
      </c>
      <c r="K3397" s="173" t="s">
        <v>1476</v>
      </c>
    </row>
    <row r="3398" spans="2:11" ht="31.2" x14ac:dyDescent="0.3">
      <c r="B3398" s="173">
        <v>336125</v>
      </c>
      <c r="C3398" s="503" t="str">
        <f>_xlfn.XLOOKUP(B3398,PLANEAMIENTO!A:A,PLANEAMIENTO!C:C)</f>
        <v>CILINDRO DE SUSPENSION POSTERIOR</v>
      </c>
      <c r="D3398" s="504" t="str">
        <f>_xlfn.XLOOKUP(B3398,PLANEAMIENTO!A:A,PLANEAMIENTO!D:D)</f>
        <v>930E-4SE</v>
      </c>
      <c r="E3398" s="173" t="s">
        <v>488</v>
      </c>
      <c r="F3398" s="173" t="s">
        <v>413</v>
      </c>
      <c r="G3398" s="173" t="s">
        <v>471</v>
      </c>
      <c r="H3398" s="173" t="s">
        <v>777</v>
      </c>
      <c r="I3398" s="173" t="s">
        <v>831</v>
      </c>
      <c r="J3398" s="173" t="s">
        <v>1476</v>
      </c>
      <c r="K3398" s="173" t="s">
        <v>1476</v>
      </c>
    </row>
    <row r="3399" spans="2:11" ht="31.2" x14ac:dyDescent="0.3">
      <c r="B3399" s="173">
        <v>340025</v>
      </c>
      <c r="C3399" s="503" t="str">
        <f>_xlfn.XLOOKUP(B3399,PLANEAMIENTO!A:A,PLANEAMIENTO!C:C)</f>
        <v>CILINDRO DE SUSPENSION POSTERIOR</v>
      </c>
      <c r="D3399" s="504" t="str">
        <f>_xlfn.XLOOKUP(B3399,PLANEAMIENTO!A:A,PLANEAMIENTO!D:D)</f>
        <v>930E-4SE</v>
      </c>
      <c r="E3399" s="173" t="s">
        <v>488</v>
      </c>
      <c r="F3399" s="173" t="s">
        <v>413</v>
      </c>
      <c r="G3399" s="173" t="s">
        <v>471</v>
      </c>
      <c r="H3399" s="173" t="s">
        <v>777</v>
      </c>
      <c r="I3399" s="173" t="s">
        <v>831</v>
      </c>
      <c r="J3399" s="173" t="s">
        <v>1476</v>
      </c>
      <c r="K3399" s="173" t="s">
        <v>1477</v>
      </c>
    </row>
    <row r="3400" spans="2:11" ht="31.2" x14ac:dyDescent="0.3">
      <c r="B3400" s="173">
        <v>343125</v>
      </c>
      <c r="C3400" s="503" t="str">
        <f>_xlfn.XLOOKUP(B3400,PLANEAMIENTO!A:A,PLANEAMIENTO!C:C)</f>
        <v>CILINDRO DE SUSPENSION POSTERIOR</v>
      </c>
      <c r="D3400" s="504" t="str">
        <f>_xlfn.XLOOKUP(B3400,PLANEAMIENTO!A:A,PLANEAMIENTO!D:D)</f>
        <v>930E-4SE</v>
      </c>
      <c r="E3400" s="173" t="s">
        <v>488</v>
      </c>
      <c r="F3400" s="173" t="s">
        <v>413</v>
      </c>
      <c r="G3400" s="173" t="s">
        <v>471</v>
      </c>
      <c r="H3400" s="173" t="s">
        <v>777</v>
      </c>
      <c r="I3400" s="173" t="s">
        <v>831</v>
      </c>
      <c r="J3400" s="173" t="s">
        <v>1477</v>
      </c>
      <c r="K3400" s="173" t="s">
        <v>1475</v>
      </c>
    </row>
    <row r="3401" spans="2:11" ht="31.2" x14ac:dyDescent="0.3">
      <c r="B3401" s="173">
        <v>343225</v>
      </c>
      <c r="C3401" s="503" t="str">
        <f>_xlfn.XLOOKUP(B3401,PLANEAMIENTO!A:A,PLANEAMIENTO!C:C)</f>
        <v>CILINDRO DE SUSPENSION POSTERIOR</v>
      </c>
      <c r="D3401" s="504" t="str">
        <f>_xlfn.XLOOKUP(B3401,PLANEAMIENTO!A:A,PLANEAMIENTO!D:D)</f>
        <v>930E-4SE</v>
      </c>
      <c r="E3401" s="173" t="s">
        <v>488</v>
      </c>
      <c r="F3401" s="173" t="s">
        <v>413</v>
      </c>
      <c r="G3401" s="173" t="s">
        <v>471</v>
      </c>
      <c r="H3401" s="173" t="s">
        <v>777</v>
      </c>
      <c r="I3401" s="173" t="s">
        <v>831</v>
      </c>
      <c r="J3401" s="173" t="s">
        <v>1475</v>
      </c>
      <c r="K3401" s="173" t="s">
        <v>1475</v>
      </c>
    </row>
    <row r="3402" spans="2:11" ht="31.2" x14ac:dyDescent="0.3">
      <c r="B3402" s="173">
        <v>341225</v>
      </c>
      <c r="C3402" s="503" t="str">
        <f>_xlfn.XLOOKUP(B3402,PLANEAMIENTO!A:A,PLANEAMIENTO!C:C)</f>
        <v>CILINDRO DE SUSPENSION POSTERIOR</v>
      </c>
      <c r="D3402" s="504" t="str">
        <f>_xlfn.XLOOKUP(B3402,PLANEAMIENTO!A:A,PLANEAMIENTO!D:D)</f>
        <v>930E-4SE</v>
      </c>
      <c r="E3402" s="173" t="s">
        <v>488</v>
      </c>
      <c r="F3402" s="173" t="s">
        <v>413</v>
      </c>
      <c r="G3402" s="173" t="s">
        <v>894</v>
      </c>
      <c r="H3402" s="173" t="s">
        <v>777</v>
      </c>
      <c r="I3402" s="173" t="s">
        <v>807</v>
      </c>
      <c r="J3402" s="173" t="s">
        <v>1475</v>
      </c>
      <c r="K3402" s="173" t="s">
        <v>1484</v>
      </c>
    </row>
    <row r="3403" spans="2:11" ht="28.8" x14ac:dyDescent="0.3">
      <c r="B3403" s="170">
        <v>0</v>
      </c>
      <c r="C3403" s="503" t="e">
        <f>_xlfn.XLOOKUP(B3403,PLANEAMIENTO!A:A,PLANEAMIENTO!C:C)</f>
        <v>#N/A</v>
      </c>
      <c r="D3403" s="504" t="e">
        <f>_xlfn.XLOOKUP(B3403,PLANEAMIENTO!A:A,PLANEAMIENTO!D:D)</f>
        <v>#N/A</v>
      </c>
      <c r="E3403" s="170" t="s">
        <v>428</v>
      </c>
      <c r="F3403" s="170" t="s">
        <v>432</v>
      </c>
      <c r="G3403" s="170" t="s">
        <v>1486</v>
      </c>
      <c r="H3403" s="170" t="s">
        <v>777</v>
      </c>
      <c r="I3403" s="170" t="s">
        <v>777</v>
      </c>
      <c r="J3403" s="170" t="s">
        <v>415</v>
      </c>
      <c r="K3403" s="170" t="s">
        <v>1484</v>
      </c>
    </row>
    <row r="3404" spans="2:11" ht="28.8" x14ac:dyDescent="0.3">
      <c r="B3404" s="173">
        <v>347225</v>
      </c>
      <c r="C3404" s="503" t="str">
        <f>_xlfn.XLOOKUP(B3404,PLANEAMIENTO!A:A,PLANEAMIENTO!C:C)</f>
        <v>CILINDRO DE BLADE TIP</v>
      </c>
      <c r="D3404" s="504">
        <f>_xlfn.XLOOKUP(B3404,PLANEAMIENTO!A:A,PLANEAMIENTO!D:D)</f>
        <v>24</v>
      </c>
      <c r="E3404" s="173" t="s">
        <v>1052</v>
      </c>
      <c r="F3404" s="173" t="s">
        <v>432</v>
      </c>
      <c r="G3404" s="173" t="s">
        <v>406</v>
      </c>
      <c r="H3404" s="173" t="s">
        <v>777</v>
      </c>
      <c r="I3404" s="173" t="s">
        <v>827</v>
      </c>
      <c r="J3404" s="173" t="s">
        <v>1461</v>
      </c>
      <c r="K3404" s="173" t="s">
        <v>1461</v>
      </c>
    </row>
    <row r="3405" spans="2:11" ht="31.2" x14ac:dyDescent="0.3">
      <c r="B3405" s="173">
        <v>347325</v>
      </c>
      <c r="C3405" s="503" t="str">
        <f>_xlfn.XLOOKUP(B3405,PLANEAMIENTO!A:A,PLANEAMIENTO!C:C)</f>
        <v>CILINDRO DE LEVANTE DE BULLDOZER</v>
      </c>
      <c r="D3405" s="504" t="str">
        <f>_xlfn.XLOOKUP(B3405,PLANEAMIENTO!A:A,PLANEAMIENTO!D:D)</f>
        <v>D475A</v>
      </c>
      <c r="E3405" s="173" t="s">
        <v>1052</v>
      </c>
      <c r="F3405" s="173" t="s">
        <v>432</v>
      </c>
      <c r="G3405" s="173" t="s">
        <v>406</v>
      </c>
      <c r="H3405" s="173" t="s">
        <v>777</v>
      </c>
      <c r="I3405" s="173" t="s">
        <v>827</v>
      </c>
      <c r="J3405" s="173" t="s">
        <v>1461</v>
      </c>
      <c r="K3405" s="173" t="s">
        <v>1461</v>
      </c>
    </row>
    <row r="3406" spans="2:11" ht="31.2" x14ac:dyDescent="0.3">
      <c r="B3406" s="173">
        <v>347425</v>
      </c>
      <c r="C3406" s="503" t="str">
        <f>_xlfn.XLOOKUP(B3406,PLANEAMIENTO!A:A,PLANEAMIENTO!C:C)</f>
        <v>CILINDRO DE LEVANTE DE BULLDOZER</v>
      </c>
      <c r="D3406" s="504" t="str">
        <f>_xlfn.XLOOKUP(B3406,PLANEAMIENTO!A:A,PLANEAMIENTO!D:D)</f>
        <v>D475A</v>
      </c>
      <c r="E3406" s="173" t="s">
        <v>1052</v>
      </c>
      <c r="F3406" s="173" t="s">
        <v>432</v>
      </c>
      <c r="G3406" s="173" t="s">
        <v>406</v>
      </c>
      <c r="H3406" s="173" t="s">
        <v>777</v>
      </c>
      <c r="I3406" s="173" t="s">
        <v>827</v>
      </c>
      <c r="J3406" s="173" t="s">
        <v>1461</v>
      </c>
      <c r="K3406" s="173" t="s">
        <v>1461</v>
      </c>
    </row>
    <row r="3407" spans="2:11" ht="31.2" x14ac:dyDescent="0.3">
      <c r="B3407" s="173">
        <v>344325</v>
      </c>
      <c r="C3407" s="503" t="str">
        <f>_xlfn.XLOOKUP(B3407,PLANEAMIENTO!A:A,PLANEAMIENTO!C:C)</f>
        <v>CILINDRO DE INCLINACION DE BULLDOZER</v>
      </c>
      <c r="D3407" s="504" t="str">
        <f>_xlfn.XLOOKUP(B3407,PLANEAMIENTO!A:A,PLANEAMIENTO!D:D)</f>
        <v>844H</v>
      </c>
      <c r="E3407" s="173" t="s">
        <v>1469</v>
      </c>
      <c r="F3407" s="173" t="s">
        <v>432</v>
      </c>
      <c r="G3407" s="173" t="s">
        <v>410</v>
      </c>
      <c r="H3407" s="173" t="s">
        <v>777</v>
      </c>
      <c r="I3407" s="173" t="s">
        <v>849</v>
      </c>
      <c r="J3407" s="173" t="s">
        <v>1464</v>
      </c>
      <c r="K3407" s="173" t="s">
        <v>1464</v>
      </c>
    </row>
    <row r="3408" spans="2:11" ht="31.2" x14ac:dyDescent="0.3">
      <c r="B3408" s="173">
        <v>341225</v>
      </c>
      <c r="C3408" s="503" t="str">
        <f>_xlfn.XLOOKUP(B3408,PLANEAMIENTO!A:A,PLANEAMIENTO!C:C)</f>
        <v>CILINDRO DE SUSPENSION POSTERIOR</v>
      </c>
      <c r="D3408" s="504" t="str">
        <f>_xlfn.XLOOKUP(B3408,PLANEAMIENTO!A:A,PLANEAMIENTO!D:D)</f>
        <v>930E-4SE</v>
      </c>
      <c r="E3408" s="173" t="s">
        <v>1400</v>
      </c>
      <c r="F3408" s="173" t="s">
        <v>432</v>
      </c>
      <c r="G3408" s="173" t="s">
        <v>421</v>
      </c>
      <c r="H3408" s="173" t="s">
        <v>777</v>
      </c>
      <c r="I3408" s="173" t="s">
        <v>807</v>
      </c>
      <c r="J3408" s="173" t="s">
        <v>1464</v>
      </c>
      <c r="K3408" s="173" t="s">
        <v>1476</v>
      </c>
    </row>
    <row r="3409" spans="2:11" ht="31.2" x14ac:dyDescent="0.3">
      <c r="B3409" s="173">
        <v>339925</v>
      </c>
      <c r="C3409" s="503" t="str">
        <f>_xlfn.XLOOKUP(B3409,PLANEAMIENTO!A:A,PLANEAMIENTO!C:C)</f>
        <v>CILINDRO DE SUSPENSION POSTERIOR</v>
      </c>
      <c r="D3409" s="504" t="str">
        <f>_xlfn.XLOOKUP(B3409,PLANEAMIENTO!A:A,PLANEAMIENTO!D:D)</f>
        <v>797F</v>
      </c>
      <c r="E3409" s="173" t="s">
        <v>1400</v>
      </c>
      <c r="F3409" s="173" t="s">
        <v>432</v>
      </c>
      <c r="G3409" s="173" t="s">
        <v>421</v>
      </c>
      <c r="H3409" s="173" t="s">
        <v>777</v>
      </c>
      <c r="I3409" s="173" t="s">
        <v>807</v>
      </c>
      <c r="J3409" s="173" t="s">
        <v>1476</v>
      </c>
      <c r="K3409" s="173" t="s">
        <v>1477</v>
      </c>
    </row>
    <row r="3410" spans="2:11" ht="31.2" x14ac:dyDescent="0.3">
      <c r="B3410" s="173">
        <v>346325</v>
      </c>
      <c r="C3410" s="503" t="str">
        <f>_xlfn.XLOOKUP(B3410,PLANEAMIENTO!A:A,PLANEAMIENTO!C:C)</f>
        <v>CILINDRO DE INCLINACION DE BULLDOZER</v>
      </c>
      <c r="D3410" s="504" t="str">
        <f>_xlfn.XLOOKUP(B3410,PLANEAMIENTO!A:A,PLANEAMIENTO!D:D)</f>
        <v>834H</v>
      </c>
      <c r="E3410" s="173" t="s">
        <v>1487</v>
      </c>
      <c r="F3410" s="173" t="s">
        <v>432</v>
      </c>
      <c r="G3410" s="173" t="s">
        <v>406</v>
      </c>
      <c r="H3410" s="173" t="s">
        <v>777</v>
      </c>
      <c r="I3410" s="173" t="s">
        <v>827</v>
      </c>
      <c r="J3410" s="173" t="s">
        <v>1477</v>
      </c>
      <c r="K3410" s="173" t="s">
        <v>1475</v>
      </c>
    </row>
    <row r="3411" spans="2:11" ht="31.2" x14ac:dyDescent="0.3">
      <c r="B3411" s="173">
        <v>346425</v>
      </c>
      <c r="C3411" s="503" t="str">
        <f>_xlfn.XLOOKUP(B3411,PLANEAMIENTO!A:A,PLANEAMIENTO!C:C)</f>
        <v>CILINDRO DE INCLINACION DE BULLDOZER</v>
      </c>
      <c r="D3411" s="504" t="str">
        <f>_xlfn.XLOOKUP(B3411,PLANEAMIENTO!A:A,PLANEAMIENTO!D:D)</f>
        <v>834H</v>
      </c>
      <c r="E3411" s="173" t="s">
        <v>1487</v>
      </c>
      <c r="F3411" s="173" t="s">
        <v>432</v>
      </c>
      <c r="G3411" s="173" t="s">
        <v>406</v>
      </c>
      <c r="H3411" s="173" t="s">
        <v>777</v>
      </c>
      <c r="I3411" s="173" t="s">
        <v>827</v>
      </c>
      <c r="J3411" s="173" t="s">
        <v>1475</v>
      </c>
      <c r="K3411" s="173" t="s">
        <v>1475</v>
      </c>
    </row>
    <row r="3412" spans="2:11" ht="31.2" x14ac:dyDescent="0.3">
      <c r="B3412" s="173">
        <v>347025</v>
      </c>
      <c r="C3412" s="503" t="str">
        <f>_xlfn.XLOOKUP(B3412,PLANEAMIENTO!A:A,PLANEAMIENTO!C:C)</f>
        <v>CILINDRO DE INCLINACION DE BULLDOZER</v>
      </c>
      <c r="D3412" s="504" t="str">
        <f>_xlfn.XLOOKUP(B3412,PLANEAMIENTO!A:A,PLANEAMIENTO!D:D)</f>
        <v>D475A</v>
      </c>
      <c r="E3412" s="173" t="s">
        <v>1488</v>
      </c>
      <c r="F3412" s="173" t="s">
        <v>432</v>
      </c>
      <c r="G3412" s="173" t="s">
        <v>421</v>
      </c>
      <c r="H3412" s="173" t="s">
        <v>777</v>
      </c>
      <c r="I3412" s="173" t="s">
        <v>807</v>
      </c>
      <c r="J3412" s="173" t="s">
        <v>1475</v>
      </c>
      <c r="K3412" s="173" t="s">
        <v>1484</v>
      </c>
    </row>
    <row r="3413" spans="2:11" ht="28.8" x14ac:dyDescent="0.3">
      <c r="B3413" s="173">
        <v>347225</v>
      </c>
      <c r="C3413" s="503" t="str">
        <f>_xlfn.XLOOKUP(B3413,PLANEAMIENTO!A:A,PLANEAMIENTO!C:C)</f>
        <v>CILINDRO DE BLADE TIP</v>
      </c>
      <c r="D3413" s="504">
        <f>_xlfn.XLOOKUP(B3413,PLANEAMIENTO!A:A,PLANEAMIENTO!D:D)</f>
        <v>24</v>
      </c>
      <c r="E3413" s="173" t="s">
        <v>1205</v>
      </c>
      <c r="F3413" s="173" t="s">
        <v>432</v>
      </c>
      <c r="G3413" s="173" t="s">
        <v>894</v>
      </c>
      <c r="H3413" s="173" t="s">
        <v>777</v>
      </c>
      <c r="I3413" s="173" t="s">
        <v>807</v>
      </c>
      <c r="J3413" s="173" t="s">
        <v>415</v>
      </c>
      <c r="K3413" s="173" t="s">
        <v>418</v>
      </c>
    </row>
    <row r="3414" spans="2:11" ht="28.8" x14ac:dyDescent="0.3">
      <c r="B3414" s="173">
        <v>0</v>
      </c>
      <c r="C3414" s="503" t="e">
        <f>_xlfn.XLOOKUP(B3414,PLANEAMIENTO!A:A,PLANEAMIENTO!C:C)</f>
        <v>#N/A</v>
      </c>
      <c r="D3414" s="504" t="e">
        <f>_xlfn.XLOOKUP(B3414,PLANEAMIENTO!A:A,PLANEAMIENTO!D:D)</f>
        <v>#N/A</v>
      </c>
      <c r="E3414" s="173" t="s">
        <v>498</v>
      </c>
      <c r="F3414" s="172"/>
      <c r="G3414" s="173" t="s">
        <v>894</v>
      </c>
      <c r="H3414" s="173" t="s">
        <v>777</v>
      </c>
      <c r="I3414" s="173" t="s">
        <v>807</v>
      </c>
      <c r="J3414" s="173" t="s">
        <v>415</v>
      </c>
      <c r="K3414" s="173" t="s">
        <v>418</v>
      </c>
    </row>
    <row r="3415" spans="2:11" ht="28.8" x14ac:dyDescent="0.3">
      <c r="B3415" s="173">
        <v>0</v>
      </c>
      <c r="C3415" s="503" t="e">
        <f>_xlfn.XLOOKUP(B3415,PLANEAMIENTO!A:A,PLANEAMIENTO!C:C)</f>
        <v>#N/A</v>
      </c>
      <c r="D3415" s="504" t="e">
        <f>_xlfn.XLOOKUP(B3415,PLANEAMIENTO!A:A,PLANEAMIENTO!D:D)</f>
        <v>#N/A</v>
      </c>
      <c r="E3415" s="173" t="s">
        <v>498</v>
      </c>
      <c r="F3415" s="172"/>
      <c r="G3415" s="173" t="s">
        <v>894</v>
      </c>
      <c r="H3415" s="173" t="s">
        <v>777</v>
      </c>
      <c r="I3415" s="173" t="s">
        <v>807</v>
      </c>
      <c r="J3415" s="173" t="s">
        <v>415</v>
      </c>
      <c r="K3415" s="173" t="s">
        <v>418</v>
      </c>
    </row>
    <row r="3416" spans="2:11" ht="28.8" x14ac:dyDescent="0.3">
      <c r="B3416" s="173">
        <v>0</v>
      </c>
      <c r="C3416" s="503" t="e">
        <f>_xlfn.XLOOKUP(B3416,PLANEAMIENTO!A:A,PLANEAMIENTO!C:C)</f>
        <v>#N/A</v>
      </c>
      <c r="D3416" s="504" t="e">
        <f>_xlfn.XLOOKUP(B3416,PLANEAMIENTO!A:A,PLANEAMIENTO!D:D)</f>
        <v>#N/A</v>
      </c>
      <c r="E3416" s="173" t="s">
        <v>498</v>
      </c>
      <c r="F3416" s="172"/>
      <c r="G3416" s="173" t="s">
        <v>894</v>
      </c>
      <c r="H3416" s="173" t="s">
        <v>777</v>
      </c>
      <c r="I3416" s="173" t="s">
        <v>807</v>
      </c>
      <c r="J3416" s="173" t="s">
        <v>415</v>
      </c>
      <c r="K3416" s="173" t="s">
        <v>418</v>
      </c>
    </row>
    <row r="3417" spans="2:11" ht="31.2" x14ac:dyDescent="0.3">
      <c r="B3417" s="173">
        <v>329725</v>
      </c>
      <c r="C3417" s="503" t="str">
        <f>_xlfn.XLOOKUP(B3417,PLANEAMIENTO!A:A,PLANEAMIENTO!C:C)</f>
        <v>CILINDRO DE INCLINACION DE BULLDOZER</v>
      </c>
      <c r="D3417" s="504" t="str">
        <f>_xlfn.XLOOKUP(B3417,PLANEAMIENTO!A:A,PLANEAMIENTO!D:D)</f>
        <v>D475</v>
      </c>
      <c r="E3417" s="173" t="s">
        <v>1425</v>
      </c>
      <c r="F3417" s="173" t="s">
        <v>432</v>
      </c>
      <c r="G3417" s="173" t="s">
        <v>491</v>
      </c>
      <c r="H3417" s="173" t="s">
        <v>777</v>
      </c>
      <c r="I3417" s="173" t="s">
        <v>968</v>
      </c>
      <c r="J3417" s="173" t="s">
        <v>1470</v>
      </c>
      <c r="K3417" s="173" t="s">
        <v>1454</v>
      </c>
    </row>
    <row r="3418" spans="2:11" ht="28.8" x14ac:dyDescent="0.3">
      <c r="B3418" s="170">
        <v>0</v>
      </c>
      <c r="C3418" s="503" t="e">
        <f>_xlfn.XLOOKUP(B3418,PLANEAMIENTO!A:A,PLANEAMIENTO!C:C)</f>
        <v>#N/A</v>
      </c>
      <c r="D3418" s="504" t="e">
        <f>_xlfn.XLOOKUP(B3418,PLANEAMIENTO!A:A,PLANEAMIENTO!D:D)</f>
        <v>#N/A</v>
      </c>
      <c r="E3418" s="170" t="s">
        <v>642</v>
      </c>
      <c r="F3418" s="170" t="s">
        <v>815</v>
      </c>
      <c r="G3418" s="170" t="s">
        <v>1489</v>
      </c>
      <c r="H3418" s="170" t="s">
        <v>777</v>
      </c>
      <c r="I3418" s="170" t="s">
        <v>807</v>
      </c>
      <c r="J3418" s="170" t="s">
        <v>1278</v>
      </c>
      <c r="K3418" s="170" t="s">
        <v>1479</v>
      </c>
    </row>
    <row r="3419" spans="2:11" ht="28.8" x14ac:dyDescent="0.3">
      <c r="B3419" s="173">
        <v>345725</v>
      </c>
      <c r="C3419" s="503" t="str">
        <f>_xlfn.XLOOKUP(B3419,PLANEAMIENTO!A:A,PLANEAMIENTO!C:C)</f>
        <v>CILINDRO DE DIRECCION</v>
      </c>
      <c r="D3419" s="504" t="str">
        <f>_xlfn.XLOOKUP(B3419,PLANEAMIENTO!A:A,PLANEAMIENTO!D:D)</f>
        <v>930E-4SE</v>
      </c>
      <c r="E3419" s="173" t="s">
        <v>1052</v>
      </c>
      <c r="F3419" s="173" t="s">
        <v>817</v>
      </c>
      <c r="G3419" s="173" t="s">
        <v>406</v>
      </c>
      <c r="H3419" s="173" t="s">
        <v>777</v>
      </c>
      <c r="I3419" s="173" t="s">
        <v>827</v>
      </c>
      <c r="J3419" s="173" t="s">
        <v>1461</v>
      </c>
      <c r="K3419" s="173" t="s">
        <v>1461</v>
      </c>
    </row>
    <row r="3420" spans="2:11" ht="28.8" x14ac:dyDescent="0.3">
      <c r="B3420" s="173">
        <v>345825</v>
      </c>
      <c r="C3420" s="503" t="str">
        <f>_xlfn.XLOOKUP(B3420,PLANEAMIENTO!A:A,PLANEAMIENTO!C:C)</f>
        <v>CILINDRO DE DIRECCION</v>
      </c>
      <c r="D3420" s="504" t="str">
        <f>_xlfn.XLOOKUP(B3420,PLANEAMIENTO!A:A,PLANEAMIENTO!D:D)</f>
        <v>930E-4SE</v>
      </c>
      <c r="E3420" s="173" t="s">
        <v>1052</v>
      </c>
      <c r="F3420" s="173" t="s">
        <v>817</v>
      </c>
      <c r="G3420" s="173" t="s">
        <v>406</v>
      </c>
      <c r="H3420" s="173" t="s">
        <v>777</v>
      </c>
      <c r="I3420" s="173" t="s">
        <v>827</v>
      </c>
      <c r="J3420" s="173" t="s">
        <v>1461</v>
      </c>
      <c r="K3420" s="173" t="s">
        <v>1461</v>
      </c>
    </row>
    <row r="3421" spans="2:11" ht="28.8" x14ac:dyDescent="0.3">
      <c r="B3421" s="173">
        <v>346125</v>
      </c>
      <c r="C3421" s="503" t="str">
        <f>_xlfn.XLOOKUP(B3421,PLANEAMIENTO!A:A,PLANEAMIENTO!C:C)</f>
        <v>CILINDRO DE DIRECCION</v>
      </c>
      <c r="D3421" s="504" t="str">
        <f>_xlfn.XLOOKUP(B3421,PLANEAMIENTO!A:A,PLANEAMIENTO!D:D)</f>
        <v>930E-4SE</v>
      </c>
      <c r="E3421" s="173" t="s">
        <v>1052</v>
      </c>
      <c r="F3421" s="173" t="s">
        <v>817</v>
      </c>
      <c r="G3421" s="173" t="s">
        <v>406</v>
      </c>
      <c r="H3421" s="173" t="s">
        <v>777</v>
      </c>
      <c r="I3421" s="173" t="s">
        <v>827</v>
      </c>
      <c r="J3421" s="173" t="s">
        <v>1461</v>
      </c>
      <c r="K3421" s="173" t="s">
        <v>1461</v>
      </c>
    </row>
    <row r="3422" spans="2:11" ht="31.2" x14ac:dyDescent="0.3">
      <c r="B3422" s="173">
        <v>347025</v>
      </c>
      <c r="C3422" s="503" t="str">
        <f>_xlfn.XLOOKUP(B3422,PLANEAMIENTO!A:A,PLANEAMIENTO!C:C)</f>
        <v>CILINDRO DE INCLINACION DE BULLDOZER</v>
      </c>
      <c r="D3422" s="504" t="str">
        <f>_xlfn.XLOOKUP(B3422,PLANEAMIENTO!A:A,PLANEAMIENTO!D:D)</f>
        <v>D475A</v>
      </c>
      <c r="E3422" s="173" t="s">
        <v>1052</v>
      </c>
      <c r="F3422" s="173" t="s">
        <v>817</v>
      </c>
      <c r="G3422" s="173" t="s">
        <v>406</v>
      </c>
      <c r="H3422" s="173" t="s">
        <v>777</v>
      </c>
      <c r="I3422" s="173" t="s">
        <v>827</v>
      </c>
      <c r="J3422" s="173" t="s">
        <v>1464</v>
      </c>
      <c r="K3422" s="173" t="s">
        <v>1464</v>
      </c>
    </row>
    <row r="3423" spans="2:11" ht="31.2" x14ac:dyDescent="0.3">
      <c r="B3423" s="173">
        <v>347525</v>
      </c>
      <c r="C3423" s="503" t="str">
        <f>_xlfn.XLOOKUP(B3423,PLANEAMIENTO!A:A,PLANEAMIENTO!C:C)</f>
        <v>CILINDRO DE INCLINACION DE BULLDOZER</v>
      </c>
      <c r="D3423" s="504" t="str">
        <f>_xlfn.XLOOKUP(B3423,PLANEAMIENTO!A:A,PLANEAMIENTO!D:D)</f>
        <v>D475A</v>
      </c>
      <c r="E3423" s="173" t="s">
        <v>1052</v>
      </c>
      <c r="F3423" s="173" t="s">
        <v>817</v>
      </c>
      <c r="G3423" s="173" t="s">
        <v>406</v>
      </c>
      <c r="H3423" s="173" t="s">
        <v>777</v>
      </c>
      <c r="I3423" s="173" t="s">
        <v>827</v>
      </c>
      <c r="J3423" s="173" t="s">
        <v>1464</v>
      </c>
      <c r="K3423" s="173" t="s">
        <v>1464</v>
      </c>
    </row>
    <row r="3424" spans="2:11" ht="28.8" x14ac:dyDescent="0.3">
      <c r="B3424" s="173">
        <v>344125.1</v>
      </c>
      <c r="C3424" s="503" t="e">
        <f>_xlfn.XLOOKUP(B3424,PLANEAMIENTO!A:A,PLANEAMIENTO!C:C)</f>
        <v>#N/A</v>
      </c>
      <c r="D3424" s="504" t="e">
        <f>_xlfn.XLOOKUP(B3424,PLANEAMIENTO!A:A,PLANEAMIENTO!D:D)</f>
        <v>#N/A</v>
      </c>
      <c r="E3424" s="173" t="s">
        <v>1052</v>
      </c>
      <c r="F3424" s="173" t="s">
        <v>817</v>
      </c>
      <c r="G3424" s="173" t="s">
        <v>406</v>
      </c>
      <c r="H3424" s="173" t="s">
        <v>777</v>
      </c>
      <c r="I3424" s="173" t="s">
        <v>827</v>
      </c>
      <c r="J3424" s="173" t="s">
        <v>1464</v>
      </c>
      <c r="K3424" s="173" t="s">
        <v>1464</v>
      </c>
    </row>
    <row r="3425" spans="2:11" ht="46.8" x14ac:dyDescent="0.3">
      <c r="B3425" s="173">
        <v>341425</v>
      </c>
      <c r="C3425" s="503" t="str">
        <f>_xlfn.XLOOKUP(B3425,PLANEAMIENTO!A:A,PLANEAMIENTO!C:C)</f>
        <v>CILINDRO DE DESPLAZAMIENTO DE VERTEDERA</v>
      </c>
      <c r="D3425" s="504" t="str">
        <f>_xlfn.XLOOKUP(B3425,PLANEAMIENTO!A:A,PLANEAMIENTO!D:D)</f>
        <v>24M</v>
      </c>
      <c r="E3425" s="173" t="s">
        <v>1450</v>
      </c>
      <c r="F3425" s="173" t="s">
        <v>817</v>
      </c>
      <c r="G3425" s="173" t="s">
        <v>426</v>
      </c>
      <c r="H3425" s="173" t="s">
        <v>777</v>
      </c>
      <c r="I3425" s="173" t="s">
        <v>796</v>
      </c>
      <c r="J3425" s="173" t="s">
        <v>1476</v>
      </c>
      <c r="K3425" s="173" t="s">
        <v>1476</v>
      </c>
    </row>
    <row r="3426" spans="2:11" ht="28.8" x14ac:dyDescent="0.3">
      <c r="B3426" s="173">
        <v>343925</v>
      </c>
      <c r="C3426" s="503" t="str">
        <f>_xlfn.XLOOKUP(B3426,PLANEAMIENTO!A:A,PLANEAMIENTO!C:C)</f>
        <v>CILINDRO DE LEVANTE</v>
      </c>
      <c r="D3426" s="504" t="str">
        <f>_xlfn.XLOOKUP(B3426,PLANEAMIENTO!A:A,PLANEAMIENTO!D:D)</f>
        <v>988K</v>
      </c>
      <c r="E3426" s="173" t="s">
        <v>1472</v>
      </c>
      <c r="F3426" s="173" t="s">
        <v>817</v>
      </c>
      <c r="G3426" s="173" t="s">
        <v>426</v>
      </c>
      <c r="H3426" s="173" t="s">
        <v>777</v>
      </c>
      <c r="I3426" s="173" t="s">
        <v>796</v>
      </c>
      <c r="J3426" s="173" t="s">
        <v>1476</v>
      </c>
      <c r="K3426" s="173" t="s">
        <v>1476</v>
      </c>
    </row>
    <row r="3427" spans="2:11" ht="31.2" x14ac:dyDescent="0.3">
      <c r="B3427" s="173">
        <v>345125</v>
      </c>
      <c r="C3427" s="503" t="str">
        <f>_xlfn.XLOOKUP(B3427,PLANEAMIENTO!A:A,PLANEAMIENTO!C:C)</f>
        <v>CILINDRO DE INCLINACION DE BULLDOZER</v>
      </c>
      <c r="D3427" s="504" t="str">
        <f>_xlfn.XLOOKUP(B3427,PLANEAMIENTO!A:A,PLANEAMIENTO!D:D)</f>
        <v>D11T</v>
      </c>
      <c r="E3427" s="173" t="s">
        <v>1490</v>
      </c>
      <c r="F3427" s="173" t="s">
        <v>817</v>
      </c>
      <c r="G3427" s="173" t="s">
        <v>407</v>
      </c>
      <c r="H3427" s="173" t="s">
        <v>777</v>
      </c>
      <c r="I3427" s="173" t="s">
        <v>856</v>
      </c>
      <c r="J3427" s="173" t="s">
        <v>1476</v>
      </c>
      <c r="K3427" s="173" t="s">
        <v>1477</v>
      </c>
    </row>
    <row r="3428" spans="2:11" ht="31.2" x14ac:dyDescent="0.3">
      <c r="B3428" s="173">
        <v>345225</v>
      </c>
      <c r="C3428" s="503" t="str">
        <f>_xlfn.XLOOKUP(B3428,PLANEAMIENTO!A:A,PLANEAMIENTO!C:C)</f>
        <v>CILINDRO DE INCLINACION DE BULLDOZER</v>
      </c>
      <c r="D3428" s="504" t="str">
        <f>_xlfn.XLOOKUP(B3428,PLANEAMIENTO!A:A,PLANEAMIENTO!D:D)</f>
        <v>D11T</v>
      </c>
      <c r="E3428" s="173" t="s">
        <v>1490</v>
      </c>
      <c r="F3428" s="173" t="s">
        <v>817</v>
      </c>
      <c r="G3428" s="173" t="s">
        <v>407</v>
      </c>
      <c r="H3428" s="173" t="s">
        <v>777</v>
      </c>
      <c r="I3428" s="173" t="s">
        <v>856</v>
      </c>
      <c r="J3428" s="173" t="s">
        <v>1477</v>
      </c>
      <c r="K3428" s="173" t="s">
        <v>1477</v>
      </c>
    </row>
    <row r="3429" spans="2:11" ht="31.2" x14ac:dyDescent="0.3">
      <c r="B3429" s="173">
        <v>345625</v>
      </c>
      <c r="C3429" s="503" t="str">
        <f>_xlfn.XLOOKUP(B3429,PLANEAMIENTO!A:A,PLANEAMIENTO!C:C)</f>
        <v>CILINDRO DE SUSPENSION POSTERIOR</v>
      </c>
      <c r="D3429" s="504" t="str">
        <f>_xlfn.XLOOKUP(B3429,PLANEAMIENTO!A:A,PLANEAMIENTO!D:D)</f>
        <v>930E-4SE</v>
      </c>
      <c r="E3429" s="173" t="s">
        <v>1205</v>
      </c>
      <c r="F3429" s="173" t="s">
        <v>817</v>
      </c>
      <c r="G3429" s="173" t="s">
        <v>894</v>
      </c>
      <c r="H3429" s="173" t="s">
        <v>777</v>
      </c>
      <c r="I3429" s="173" t="s">
        <v>807</v>
      </c>
      <c r="J3429" s="173" t="s">
        <v>1477</v>
      </c>
      <c r="K3429" s="173" t="s">
        <v>1475</v>
      </c>
    </row>
    <row r="3430" spans="2:11" ht="28.8" x14ac:dyDescent="0.3">
      <c r="B3430" s="173">
        <v>346025</v>
      </c>
      <c r="C3430" s="503" t="str">
        <f>_xlfn.XLOOKUP(B3430,PLANEAMIENTO!A:A,PLANEAMIENTO!C:C)</f>
        <v>CILINDRO DE DIRECCION</v>
      </c>
      <c r="D3430" s="504" t="str">
        <f>_xlfn.XLOOKUP(B3430,PLANEAMIENTO!A:A,PLANEAMIENTO!D:D)</f>
        <v>930E-4SE</v>
      </c>
      <c r="E3430" s="173" t="s">
        <v>1205</v>
      </c>
      <c r="F3430" s="173" t="s">
        <v>817</v>
      </c>
      <c r="G3430" s="173" t="s">
        <v>894</v>
      </c>
      <c r="H3430" s="173" t="s">
        <v>777</v>
      </c>
      <c r="I3430" s="173" t="s">
        <v>807</v>
      </c>
      <c r="J3430" s="173" t="s">
        <v>1475</v>
      </c>
      <c r="K3430" s="173" t="s">
        <v>1484</v>
      </c>
    </row>
    <row r="3431" spans="2:11" ht="28.8" x14ac:dyDescent="0.3">
      <c r="B3431" s="173">
        <v>346125</v>
      </c>
      <c r="C3431" s="503" t="str">
        <f>_xlfn.XLOOKUP(B3431,PLANEAMIENTO!A:A,PLANEAMIENTO!C:C)</f>
        <v>CILINDRO DE DIRECCION</v>
      </c>
      <c r="D3431" s="504" t="str">
        <f>_xlfn.XLOOKUP(B3431,PLANEAMIENTO!A:A,PLANEAMIENTO!D:D)</f>
        <v>930E-4SE</v>
      </c>
      <c r="E3431" s="173" t="s">
        <v>1205</v>
      </c>
      <c r="F3431" s="173" t="s">
        <v>817</v>
      </c>
      <c r="G3431" s="173" t="s">
        <v>894</v>
      </c>
      <c r="H3431" s="173" t="s">
        <v>777</v>
      </c>
      <c r="I3431" s="173" t="s">
        <v>807</v>
      </c>
      <c r="J3431" s="173" t="s">
        <v>1484</v>
      </c>
      <c r="K3431" s="173" t="s">
        <v>1479</v>
      </c>
    </row>
    <row r="3432" spans="2:11" ht="28.8" x14ac:dyDescent="0.3">
      <c r="B3432" s="170">
        <v>0</v>
      </c>
      <c r="C3432" s="503" t="e">
        <f>_xlfn.XLOOKUP(B3432,PLANEAMIENTO!A:A,PLANEAMIENTO!C:C)</f>
        <v>#N/A</v>
      </c>
      <c r="D3432" s="504" t="e">
        <f>_xlfn.XLOOKUP(B3432,PLANEAMIENTO!A:A,PLANEAMIENTO!D:D)</f>
        <v>#N/A</v>
      </c>
      <c r="E3432" s="170" t="s">
        <v>451</v>
      </c>
      <c r="F3432" s="170" t="s">
        <v>452</v>
      </c>
      <c r="G3432" s="542" t="s">
        <v>1451</v>
      </c>
      <c r="H3432" s="542" t="s">
        <v>777</v>
      </c>
      <c r="I3432" s="542" t="s">
        <v>777</v>
      </c>
      <c r="J3432" s="170" t="s">
        <v>415</v>
      </c>
      <c r="K3432" s="170" t="s">
        <v>1406</v>
      </c>
    </row>
    <row r="3433" spans="2:11" ht="28.8" x14ac:dyDescent="0.3">
      <c r="B3433" s="170">
        <v>0</v>
      </c>
      <c r="C3433" s="503" t="e">
        <f>_xlfn.XLOOKUP(B3433,PLANEAMIENTO!A:A,PLANEAMIENTO!C:C)</f>
        <v>#N/A</v>
      </c>
      <c r="D3433" s="504" t="e">
        <f>_xlfn.XLOOKUP(B3433,PLANEAMIENTO!A:A,PLANEAMIENTO!D:D)</f>
        <v>#N/A</v>
      </c>
      <c r="E3433" s="170" t="s">
        <v>455</v>
      </c>
      <c r="F3433" s="169"/>
      <c r="G3433" s="542" t="s">
        <v>1491</v>
      </c>
      <c r="H3433" s="542" t="s">
        <v>777</v>
      </c>
      <c r="I3433" s="542" t="s">
        <v>807</v>
      </c>
      <c r="J3433" s="170" t="s">
        <v>1492</v>
      </c>
      <c r="K3433" s="170" t="s">
        <v>1476</v>
      </c>
    </row>
    <row r="3434" spans="2:11" ht="28.8" x14ac:dyDescent="0.3">
      <c r="B3434" s="173">
        <v>347125</v>
      </c>
      <c r="C3434" s="503" t="str">
        <f>_xlfn.XLOOKUP(B3434,PLANEAMIENTO!A:A,PLANEAMIENTO!C:C)</f>
        <v>CILINDRO DE WHEEL LEAN</v>
      </c>
      <c r="D3434" s="504">
        <f>_xlfn.XLOOKUP(B3434,PLANEAMIENTO!A:A,PLANEAMIENTO!D:D)</f>
        <v>24</v>
      </c>
      <c r="E3434" s="173" t="s">
        <v>1427</v>
      </c>
      <c r="F3434" s="172"/>
      <c r="G3434" s="173" t="s">
        <v>894</v>
      </c>
      <c r="H3434" s="173" t="s">
        <v>777</v>
      </c>
      <c r="I3434" s="173" t="s">
        <v>807</v>
      </c>
      <c r="J3434" s="173" t="s">
        <v>1464</v>
      </c>
      <c r="K3434" s="173" t="s">
        <v>1476</v>
      </c>
    </row>
    <row r="3435" spans="2:11" ht="28.8" x14ac:dyDescent="0.3">
      <c r="B3435" s="173">
        <v>346825</v>
      </c>
      <c r="C3435" s="503" t="str">
        <f>_xlfn.XLOOKUP(B3435,PLANEAMIENTO!A:A,PLANEAMIENTO!C:C)</f>
        <v>RUEDA DELANTERA</v>
      </c>
      <c r="D3435" s="504" t="str">
        <f>_xlfn.XLOOKUP(B3435,PLANEAMIENTO!A:A,PLANEAMIENTO!D:D)</f>
        <v>930E-4SE</v>
      </c>
      <c r="E3435" s="173" t="s">
        <v>1427</v>
      </c>
      <c r="F3435" s="172"/>
      <c r="G3435" s="173" t="s">
        <v>894</v>
      </c>
      <c r="H3435" s="173" t="s">
        <v>777</v>
      </c>
      <c r="I3435" s="173" t="s">
        <v>807</v>
      </c>
      <c r="J3435" s="173" t="s">
        <v>1464</v>
      </c>
      <c r="K3435" s="173" t="s">
        <v>1476</v>
      </c>
    </row>
    <row r="3436" spans="2:11" ht="31.2" x14ac:dyDescent="0.3">
      <c r="B3436" s="173">
        <v>346925</v>
      </c>
      <c r="C3436" s="503" t="str">
        <f>_xlfn.XLOOKUP(B3436,PLANEAMIENTO!A:A,PLANEAMIENTO!C:C)</f>
        <v>CILINDRO DE SUSPENSION DELANTERA</v>
      </c>
      <c r="D3436" s="504" t="str">
        <f>_xlfn.XLOOKUP(B3436,PLANEAMIENTO!A:A,PLANEAMIENTO!D:D)</f>
        <v>930E-4SE</v>
      </c>
      <c r="E3436" s="173" t="s">
        <v>1427</v>
      </c>
      <c r="F3436" s="172"/>
      <c r="G3436" s="173" t="s">
        <v>894</v>
      </c>
      <c r="H3436" s="173" t="s">
        <v>777</v>
      </c>
      <c r="I3436" s="173" t="s">
        <v>807</v>
      </c>
      <c r="J3436" s="173" t="s">
        <v>1464</v>
      </c>
      <c r="K3436" s="173" t="s">
        <v>1476</v>
      </c>
    </row>
    <row r="3437" spans="2:11" ht="28.8" x14ac:dyDescent="0.3">
      <c r="B3437" s="173">
        <v>346525</v>
      </c>
      <c r="C3437" s="503" t="str">
        <f>_xlfn.XLOOKUP(B3437,PLANEAMIENTO!A:A,PLANEAMIENTO!C:C)</f>
        <v>CILINDRO DE STICK</v>
      </c>
      <c r="D3437" s="504" t="str">
        <f>_xlfn.XLOOKUP(B3437,PLANEAMIENTO!A:A,PLANEAMIENTO!D:D)</f>
        <v>390DL</v>
      </c>
      <c r="E3437" s="173" t="s">
        <v>1427</v>
      </c>
      <c r="F3437" s="172"/>
      <c r="G3437" s="173" t="s">
        <v>894</v>
      </c>
      <c r="H3437" s="173" t="s">
        <v>777</v>
      </c>
      <c r="I3437" s="173" t="s">
        <v>807</v>
      </c>
      <c r="J3437" s="173" t="s">
        <v>1464</v>
      </c>
      <c r="K3437" s="173" t="s">
        <v>1476</v>
      </c>
    </row>
    <row r="3438" spans="2:11" ht="28.8" x14ac:dyDescent="0.3">
      <c r="B3438" s="170">
        <v>0</v>
      </c>
      <c r="C3438" s="503" t="e">
        <f>_xlfn.XLOOKUP(B3438,PLANEAMIENTO!A:A,PLANEAMIENTO!C:C)</f>
        <v>#N/A</v>
      </c>
      <c r="D3438" s="504" t="e">
        <f>_xlfn.XLOOKUP(B3438,PLANEAMIENTO!A:A,PLANEAMIENTO!D:D)</f>
        <v>#N/A</v>
      </c>
      <c r="E3438" s="170" t="s">
        <v>45</v>
      </c>
      <c r="F3438" s="169"/>
      <c r="G3438" s="170" t="s">
        <v>1493</v>
      </c>
      <c r="H3438" s="170" t="s">
        <v>777</v>
      </c>
      <c r="I3438" s="170" t="s">
        <v>892</v>
      </c>
      <c r="J3438" s="170" t="s">
        <v>415</v>
      </c>
      <c r="K3438" s="170" t="s">
        <v>1476</v>
      </c>
    </row>
    <row r="3439" spans="2:11" ht="31.2" x14ac:dyDescent="0.3">
      <c r="B3439" s="173">
        <v>335425</v>
      </c>
      <c r="C3439" s="503" t="str">
        <f>_xlfn.XLOOKUP(B3439,PLANEAMIENTO!A:A,PLANEAMIENTO!C:C)</f>
        <v>CILINDRO DE INCLINACION DE BULLDOZER</v>
      </c>
      <c r="D3439" s="504" t="str">
        <f>_xlfn.XLOOKUP(B3439,PLANEAMIENTO!A:A,PLANEAMIENTO!D:D)</f>
        <v>D11T</v>
      </c>
      <c r="E3439" s="173" t="s">
        <v>1287</v>
      </c>
      <c r="F3439" s="172"/>
      <c r="G3439" s="173" t="s">
        <v>894</v>
      </c>
      <c r="H3439" s="173" t="s">
        <v>777</v>
      </c>
      <c r="I3439" s="173" t="s">
        <v>807</v>
      </c>
      <c r="J3439" s="173" t="s">
        <v>1464</v>
      </c>
      <c r="K3439" s="173" t="s">
        <v>1476</v>
      </c>
    </row>
    <row r="3440" spans="2:11" ht="31.2" x14ac:dyDescent="0.3">
      <c r="B3440" s="173">
        <v>336325</v>
      </c>
      <c r="C3440" s="503" t="str">
        <f>_xlfn.XLOOKUP(B3440,PLANEAMIENTO!A:A,PLANEAMIENTO!C:C)</f>
        <v>CILINDRO DE INCLINACION DE BULLDOZER</v>
      </c>
      <c r="D3440" s="504" t="str">
        <f>_xlfn.XLOOKUP(B3440,PLANEAMIENTO!A:A,PLANEAMIENTO!D:D)</f>
        <v>D11T</v>
      </c>
      <c r="E3440" s="173" t="s">
        <v>1287</v>
      </c>
      <c r="F3440" s="172"/>
      <c r="G3440" s="173" t="s">
        <v>894</v>
      </c>
      <c r="H3440" s="173" t="s">
        <v>777</v>
      </c>
      <c r="I3440" s="173" t="s">
        <v>807</v>
      </c>
      <c r="J3440" s="173" t="s">
        <v>1464</v>
      </c>
      <c r="K3440" s="173" t="s">
        <v>1476</v>
      </c>
    </row>
    <row r="3441" spans="2:11" ht="31.2" x14ac:dyDescent="0.3">
      <c r="B3441" s="173">
        <v>338125</v>
      </c>
      <c r="C3441" s="503" t="str">
        <f>_xlfn.XLOOKUP(B3441,PLANEAMIENTO!A:A,PLANEAMIENTO!C:C)</f>
        <v>CILINDRO DE LEVANTE DE TOLVA</v>
      </c>
      <c r="D3441" s="504" t="str">
        <f>_xlfn.XLOOKUP(B3441,PLANEAMIENTO!A:A,PLANEAMIENTO!D:D)</f>
        <v>793D</v>
      </c>
      <c r="E3441" s="173" t="s">
        <v>1287</v>
      </c>
      <c r="F3441" s="172"/>
      <c r="G3441" s="173" t="s">
        <v>894</v>
      </c>
      <c r="H3441" s="173" t="s">
        <v>777</v>
      </c>
      <c r="I3441" s="173" t="s">
        <v>807</v>
      </c>
      <c r="J3441" s="173" t="s">
        <v>1464</v>
      </c>
      <c r="K3441" s="173" t="s">
        <v>1476</v>
      </c>
    </row>
    <row r="3442" spans="2:11" ht="28.8" x14ac:dyDescent="0.3">
      <c r="B3442" s="173">
        <v>341725</v>
      </c>
      <c r="C3442" s="503" t="str">
        <f>_xlfn.XLOOKUP(B3442,PLANEAMIENTO!A:A,PLANEAMIENTO!C:C)</f>
        <v>CILINDRO DE GARRA</v>
      </c>
      <c r="D3442" s="504" t="str">
        <f>_xlfn.XLOOKUP(B3442,PLANEAMIENTO!A:A,PLANEAMIENTO!D:D)</f>
        <v>988K</v>
      </c>
      <c r="E3442" s="173" t="s">
        <v>1287</v>
      </c>
      <c r="F3442" s="172"/>
      <c r="G3442" s="173" t="s">
        <v>894</v>
      </c>
      <c r="H3442" s="173" t="s">
        <v>777</v>
      </c>
      <c r="I3442" s="173" t="s">
        <v>807</v>
      </c>
      <c r="J3442" s="173" t="s">
        <v>1464</v>
      </c>
      <c r="K3442" s="173" t="s">
        <v>1476</v>
      </c>
    </row>
    <row r="3443" spans="2:11" ht="28.8" x14ac:dyDescent="0.3">
      <c r="B3443" s="173">
        <v>342525</v>
      </c>
      <c r="C3443" s="503" t="str">
        <f>_xlfn.XLOOKUP(B3443,PLANEAMIENTO!A:A,PLANEAMIENTO!C:C)</f>
        <v>CILINDRO DE BLADELIFT</v>
      </c>
      <c r="D3443" s="504" t="str">
        <f>_xlfn.XLOOKUP(B3443,PLANEAMIENTO!A:A,PLANEAMIENTO!D:D)</f>
        <v>24M</v>
      </c>
      <c r="E3443" s="173" t="s">
        <v>1287</v>
      </c>
      <c r="F3443" s="172"/>
      <c r="G3443" s="173" t="s">
        <v>894</v>
      </c>
      <c r="H3443" s="173" t="s">
        <v>777</v>
      </c>
      <c r="I3443" s="173" t="s">
        <v>807</v>
      </c>
      <c r="J3443" s="173" t="s">
        <v>1464</v>
      </c>
      <c r="K3443" s="173" t="s">
        <v>1476</v>
      </c>
    </row>
    <row r="3444" spans="2:11" ht="31.2" x14ac:dyDescent="0.3">
      <c r="B3444" s="173">
        <v>338225</v>
      </c>
      <c r="C3444" s="503" t="str">
        <f>_xlfn.XLOOKUP(B3444,PLANEAMIENTO!A:A,PLANEAMIENTO!C:C)</f>
        <v>CILINDRO DE LEVANTE DE TOLVA</v>
      </c>
      <c r="D3444" s="504" t="str">
        <f>_xlfn.XLOOKUP(B3444,PLANEAMIENTO!A:A,PLANEAMIENTO!D:D)</f>
        <v>830E</v>
      </c>
      <c r="E3444" s="173" t="s">
        <v>1287</v>
      </c>
      <c r="F3444" s="172"/>
      <c r="G3444" s="173" t="s">
        <v>894</v>
      </c>
      <c r="H3444" s="173" t="s">
        <v>777</v>
      </c>
      <c r="I3444" s="173" t="s">
        <v>807</v>
      </c>
      <c r="J3444" s="173" t="s">
        <v>1464</v>
      </c>
      <c r="K3444" s="173" t="s">
        <v>1476</v>
      </c>
    </row>
    <row r="3445" spans="2:11" ht="28.8" x14ac:dyDescent="0.3">
      <c r="B3445" s="173">
        <v>337825</v>
      </c>
      <c r="C3445" s="503" t="str">
        <f>_xlfn.XLOOKUP(B3445,PLANEAMIENTO!A:A,PLANEAMIENTO!C:C)</f>
        <v>CILINDRO DE STICK</v>
      </c>
      <c r="D3445" s="504">
        <f>_xlfn.XLOOKUP(B3445,PLANEAMIENTO!A:A,PLANEAMIENTO!D:D)</f>
        <v>349</v>
      </c>
      <c r="E3445" s="173" t="s">
        <v>1287</v>
      </c>
      <c r="F3445" s="172"/>
      <c r="G3445" s="173" t="s">
        <v>894</v>
      </c>
      <c r="H3445" s="173" t="s">
        <v>777</v>
      </c>
      <c r="I3445" s="173" t="s">
        <v>807</v>
      </c>
      <c r="J3445" s="173" t="s">
        <v>1464</v>
      </c>
      <c r="K3445" s="173" t="s">
        <v>1476</v>
      </c>
    </row>
    <row r="3446" spans="2:11" ht="31.2" x14ac:dyDescent="0.3">
      <c r="B3446" s="173">
        <v>338825</v>
      </c>
      <c r="C3446" s="503" t="str">
        <f>_xlfn.XLOOKUP(B3446,PLANEAMIENTO!A:A,PLANEAMIENTO!C:C)</f>
        <v>CILINDRO DE INCLINACION DE BULLDOZER</v>
      </c>
      <c r="D3446" s="504" t="str">
        <f>_xlfn.XLOOKUP(B3446,PLANEAMIENTO!A:A,PLANEAMIENTO!D:D)</f>
        <v>D475</v>
      </c>
      <c r="E3446" s="173" t="s">
        <v>1287</v>
      </c>
      <c r="F3446" s="172"/>
      <c r="G3446" s="173" t="s">
        <v>894</v>
      </c>
      <c r="H3446" s="173" t="s">
        <v>777</v>
      </c>
      <c r="I3446" s="173" t="s">
        <v>807</v>
      </c>
      <c r="J3446" s="173" t="s">
        <v>1464</v>
      </c>
      <c r="K3446" s="173" t="s">
        <v>1476</v>
      </c>
    </row>
    <row r="3447" spans="2:11" ht="31.2" x14ac:dyDescent="0.3">
      <c r="B3447" s="173">
        <v>339725</v>
      </c>
      <c r="C3447" s="503" t="str">
        <f>_xlfn.XLOOKUP(B3447,PLANEAMIENTO!A:A,PLANEAMIENTO!C:C)</f>
        <v>FRENO DE SERVICIO Y PARQUEO</v>
      </c>
      <c r="D3447" s="504">
        <f>_xlfn.XLOOKUP(B3447,PLANEAMIENTO!A:A,PLANEAMIENTO!D:D)</f>
        <v>24</v>
      </c>
      <c r="E3447" s="173" t="s">
        <v>1287</v>
      </c>
      <c r="F3447" s="173" t="s">
        <v>452</v>
      </c>
      <c r="G3447" s="173" t="s">
        <v>894</v>
      </c>
      <c r="H3447" s="173" t="s">
        <v>777</v>
      </c>
      <c r="I3447" s="173" t="s">
        <v>807</v>
      </c>
      <c r="J3447" s="173" t="s">
        <v>1464</v>
      </c>
      <c r="K3447" s="173" t="s">
        <v>1476</v>
      </c>
    </row>
    <row r="3448" spans="2:11" ht="31.2" x14ac:dyDescent="0.3">
      <c r="B3448" s="173">
        <v>342825</v>
      </c>
      <c r="C3448" s="503" t="str">
        <f>_xlfn.XLOOKUP(B3448,PLANEAMIENTO!A:A,PLANEAMIENTO!C:C)</f>
        <v>CILINDRO DE INCLINACION DE BULLDOZER</v>
      </c>
      <c r="D3448" s="504" t="str">
        <f>_xlfn.XLOOKUP(B3448,PLANEAMIENTO!A:A,PLANEAMIENTO!D:D)</f>
        <v>D11T</v>
      </c>
      <c r="E3448" s="173" t="s">
        <v>1287</v>
      </c>
      <c r="F3448" s="172"/>
      <c r="G3448" s="173" t="s">
        <v>894</v>
      </c>
      <c r="H3448" s="173" t="s">
        <v>777</v>
      </c>
      <c r="I3448" s="173" t="s">
        <v>807</v>
      </c>
      <c r="J3448" s="173" t="s">
        <v>1464</v>
      </c>
      <c r="K3448" s="173" t="s">
        <v>1476</v>
      </c>
    </row>
    <row r="3449" spans="2:11" ht="31.2" x14ac:dyDescent="0.3">
      <c r="B3449" s="173">
        <v>338825</v>
      </c>
      <c r="C3449" s="503" t="str">
        <f>_xlfn.XLOOKUP(B3449,PLANEAMIENTO!A:A,PLANEAMIENTO!C:C)</f>
        <v>CILINDRO DE INCLINACION DE BULLDOZER</v>
      </c>
      <c r="D3449" s="504" t="str">
        <f>_xlfn.XLOOKUP(B3449,PLANEAMIENTO!A:A,PLANEAMIENTO!D:D)</f>
        <v>D475</v>
      </c>
      <c r="E3449" s="173" t="s">
        <v>1287</v>
      </c>
      <c r="F3449" s="172"/>
      <c r="G3449" s="173" t="s">
        <v>894</v>
      </c>
      <c r="H3449" s="173" t="s">
        <v>777</v>
      </c>
      <c r="I3449" s="173" t="s">
        <v>807</v>
      </c>
      <c r="J3449" s="173" t="s">
        <v>1464</v>
      </c>
      <c r="K3449" s="173" t="s">
        <v>1476</v>
      </c>
    </row>
    <row r="3450" spans="2:11" ht="15.6" x14ac:dyDescent="0.3">
      <c r="B3450" s="262">
        <v>344825</v>
      </c>
      <c r="C3450" s="503" t="str">
        <f>_xlfn.XLOOKUP(B3450,PLANEAMIENTO!A:A,PLANEAMIENTO!C:C)</f>
        <v>CILINDRO DE ARTICULACION</v>
      </c>
      <c r="D3450" s="504">
        <f>_xlfn.XLOOKUP(B3450,PLANEAMIENTO!A:A,PLANEAMIENTO!D:D)</f>
        <v>24</v>
      </c>
    </row>
    <row r="3451" spans="2:11" ht="15.6" x14ac:dyDescent="0.3">
      <c r="B3451" s="262">
        <v>344525</v>
      </c>
      <c r="C3451" s="503" t="str">
        <f>_xlfn.XLOOKUP(B3451,PLANEAMIENTO!A:A,PLANEAMIENTO!C:C)</f>
        <v>CILINDRO DE STICK</v>
      </c>
      <c r="D3451" s="504" t="str">
        <f>_xlfn.XLOOKUP(B3451,PLANEAMIENTO!A:A,PLANEAMIENTO!D:D)</f>
        <v>6060FS</v>
      </c>
    </row>
    <row r="3452" spans="2:11" ht="15.6" x14ac:dyDescent="0.3">
      <c r="B3452" s="262">
        <v>344625</v>
      </c>
      <c r="C3452" s="503" t="str">
        <f>_xlfn.XLOOKUP(B3452,PLANEAMIENTO!A:A,PLANEAMIENTO!C:C)</f>
        <v>CILINDRO DE BUCKET</v>
      </c>
      <c r="D3452" s="504" t="str">
        <f>_xlfn.XLOOKUP(B3452,PLANEAMIENTO!A:A,PLANEAMIENTO!D:D)</f>
        <v>6060FS</v>
      </c>
    </row>
    <row r="3453" spans="2:11" ht="15.6" x14ac:dyDescent="0.3">
      <c r="B3453" s="262">
        <v>344725</v>
      </c>
      <c r="C3453" s="503" t="str">
        <f>_xlfn.XLOOKUP(B3453,PLANEAMIENTO!A:A,PLANEAMIENTO!C:C)</f>
        <v>CILINDRO DE BOOM</v>
      </c>
      <c r="D3453" s="504" t="str">
        <f>_xlfn.XLOOKUP(B3453,PLANEAMIENTO!A:A,PLANEAMIENTO!D:D)</f>
        <v>6060FS</v>
      </c>
    </row>
    <row r="3457" spans="2:11" ht="39.6" x14ac:dyDescent="0.3">
      <c r="B3457" s="168" t="s">
        <v>465</v>
      </c>
      <c r="E3457" s="168" t="s">
        <v>391</v>
      </c>
      <c r="F3457" s="168" t="s">
        <v>392</v>
      </c>
      <c r="G3457" s="168" t="s">
        <v>772</v>
      </c>
      <c r="H3457" s="168" t="s">
        <v>773</v>
      </c>
      <c r="I3457" s="168" t="s">
        <v>774</v>
      </c>
      <c r="J3457" s="168" t="s">
        <v>394</v>
      </c>
      <c r="K3457" s="168" t="s">
        <v>395</v>
      </c>
    </row>
    <row r="3458" spans="2:11" ht="28.8" x14ac:dyDescent="0.3">
      <c r="B3458" s="170">
        <v>0</v>
      </c>
      <c r="E3458" s="170" t="s">
        <v>412</v>
      </c>
      <c r="F3458" s="170" t="s">
        <v>413</v>
      </c>
      <c r="G3458" s="170" t="s">
        <v>1494</v>
      </c>
      <c r="H3458" s="170" t="s">
        <v>777</v>
      </c>
      <c r="I3458" s="170" t="s">
        <v>777</v>
      </c>
      <c r="J3458" s="170" t="s">
        <v>629</v>
      </c>
      <c r="K3458" s="170" t="s">
        <v>1495</v>
      </c>
    </row>
    <row r="3459" spans="2:11" ht="31.2" x14ac:dyDescent="0.3">
      <c r="B3459" s="173">
        <v>345125</v>
      </c>
      <c r="C3459" s="503" t="str">
        <f>_xlfn.XLOOKUP(B3459,PLANEAMIENTO!A:A,PLANEAMIENTO!C:C)</f>
        <v>CILINDRO DE INCLINACION DE BULLDOZER</v>
      </c>
      <c r="D3459" s="504" t="str">
        <f>_xlfn.XLOOKUP(B3459,PLANEAMIENTO!A:A,PLANEAMIENTO!D:D)</f>
        <v>D11T</v>
      </c>
      <c r="E3459" s="173" t="s">
        <v>1496</v>
      </c>
      <c r="F3459" s="173" t="s">
        <v>750</v>
      </c>
      <c r="G3459" s="173" t="s">
        <v>426</v>
      </c>
      <c r="H3459" s="173" t="s">
        <v>777</v>
      </c>
      <c r="I3459" s="173" t="s">
        <v>796</v>
      </c>
      <c r="J3459" s="173" t="s">
        <v>1484</v>
      </c>
      <c r="K3459" s="173" t="s">
        <v>1484</v>
      </c>
    </row>
    <row r="3460" spans="2:11" ht="26.25" customHeight="1" x14ac:dyDescent="0.3">
      <c r="B3460" s="173">
        <v>345225</v>
      </c>
      <c r="C3460" s="503" t="str">
        <f>_xlfn.XLOOKUP(B3460,PLANEAMIENTO!A:A,PLANEAMIENTO!C:C)</f>
        <v>CILINDRO DE INCLINACION DE BULLDOZER</v>
      </c>
      <c r="D3460" s="504" t="str">
        <f>_xlfn.XLOOKUP(B3460,PLANEAMIENTO!A:A,PLANEAMIENTO!D:D)</f>
        <v>D11T</v>
      </c>
      <c r="E3460" s="173" t="s">
        <v>1496</v>
      </c>
      <c r="F3460" s="173" t="s">
        <v>750</v>
      </c>
      <c r="G3460" s="173" t="s">
        <v>426</v>
      </c>
      <c r="H3460" s="173" t="s">
        <v>777</v>
      </c>
      <c r="I3460" s="173" t="s">
        <v>796</v>
      </c>
      <c r="J3460" s="173" t="s">
        <v>1484</v>
      </c>
      <c r="K3460" s="173" t="s">
        <v>1484</v>
      </c>
    </row>
    <row r="3461" spans="2:11" ht="15.6" x14ac:dyDescent="0.3">
      <c r="B3461" s="173">
        <v>345925</v>
      </c>
      <c r="C3461" s="503" t="str">
        <f>_xlfn.XLOOKUP(B3461,PLANEAMIENTO!A:A,PLANEAMIENTO!C:C)</f>
        <v>CILINDRO DE DIRECCION</v>
      </c>
      <c r="D3461" s="504" t="str">
        <f>_xlfn.XLOOKUP(B3461,PLANEAMIENTO!A:A,PLANEAMIENTO!D:D)</f>
        <v>930E-4SE</v>
      </c>
      <c r="E3461" s="173" t="s">
        <v>425</v>
      </c>
      <c r="F3461" s="173" t="s">
        <v>750</v>
      </c>
      <c r="G3461" s="173" t="s">
        <v>471</v>
      </c>
      <c r="H3461" s="173" t="s">
        <v>777</v>
      </c>
      <c r="I3461" s="173" t="s">
        <v>831</v>
      </c>
      <c r="J3461" s="173" t="s">
        <v>1484</v>
      </c>
      <c r="K3461" s="173" t="s">
        <v>1479</v>
      </c>
    </row>
    <row r="3462" spans="2:11" ht="31.2" x14ac:dyDescent="0.3">
      <c r="B3462" s="173">
        <v>346225</v>
      </c>
      <c r="C3462" s="503" t="str">
        <f>_xlfn.XLOOKUP(B3462,PLANEAMIENTO!A:A,PLANEAMIENTO!C:C)</f>
        <v>CILINDRO DE LEVANTE DE BULLDOZER</v>
      </c>
      <c r="D3462" s="504" t="str">
        <f>_xlfn.XLOOKUP(B3462,PLANEAMIENTO!A:A,PLANEAMIENTO!D:D)</f>
        <v>844K</v>
      </c>
      <c r="E3462" s="173" t="s">
        <v>425</v>
      </c>
      <c r="F3462" s="173" t="s">
        <v>750</v>
      </c>
      <c r="G3462" s="173" t="s">
        <v>471</v>
      </c>
      <c r="H3462" s="173" t="s">
        <v>777</v>
      </c>
      <c r="I3462" s="173" t="s">
        <v>831</v>
      </c>
      <c r="J3462" s="173" t="s">
        <v>1479</v>
      </c>
      <c r="K3462" s="173" t="s">
        <v>1479</v>
      </c>
    </row>
    <row r="3463" spans="2:11" ht="28.8" x14ac:dyDescent="0.3">
      <c r="B3463" s="173">
        <v>345925</v>
      </c>
      <c r="C3463" s="503" t="str">
        <f>_xlfn.XLOOKUP(B3463,PLANEAMIENTO!A:A,PLANEAMIENTO!C:C)</f>
        <v>CILINDRO DE DIRECCION</v>
      </c>
      <c r="D3463" s="504" t="str">
        <f>_xlfn.XLOOKUP(B3463,PLANEAMIENTO!A:A,PLANEAMIENTO!D:D)</f>
        <v>930E-4SE</v>
      </c>
      <c r="E3463" s="173" t="s">
        <v>477</v>
      </c>
      <c r="F3463" s="173" t="s">
        <v>750</v>
      </c>
      <c r="G3463" s="173" t="s">
        <v>522</v>
      </c>
      <c r="H3463" s="173" t="s">
        <v>777</v>
      </c>
      <c r="I3463" s="173" t="s">
        <v>818</v>
      </c>
      <c r="J3463" s="173" t="s">
        <v>1479</v>
      </c>
      <c r="K3463" s="173" t="s">
        <v>1497</v>
      </c>
    </row>
    <row r="3464" spans="2:11" ht="31.2" x14ac:dyDescent="0.3">
      <c r="B3464" s="173">
        <v>346925</v>
      </c>
      <c r="C3464" s="503" t="str">
        <f>_xlfn.XLOOKUP(B3464,PLANEAMIENTO!A:A,PLANEAMIENTO!C:C)</f>
        <v>CILINDRO DE SUSPENSION DELANTERA</v>
      </c>
      <c r="D3464" s="504" t="str">
        <f>_xlfn.XLOOKUP(B3464,PLANEAMIENTO!A:A,PLANEAMIENTO!D:D)</f>
        <v>930E-4SE</v>
      </c>
      <c r="E3464" s="173" t="s">
        <v>477</v>
      </c>
      <c r="F3464" s="173" t="s">
        <v>750</v>
      </c>
      <c r="G3464" s="173" t="s">
        <v>522</v>
      </c>
      <c r="H3464" s="173" t="s">
        <v>777</v>
      </c>
      <c r="I3464" s="173" t="s">
        <v>818</v>
      </c>
      <c r="J3464" s="173" t="s">
        <v>1497</v>
      </c>
      <c r="K3464" s="173" t="s">
        <v>1497</v>
      </c>
    </row>
    <row r="3465" spans="2:11" ht="31.2" x14ac:dyDescent="0.3">
      <c r="B3465" s="173">
        <v>345125</v>
      </c>
      <c r="C3465" s="503" t="str">
        <f>_xlfn.XLOOKUP(B3465,PLANEAMIENTO!A:A,PLANEAMIENTO!C:C)</f>
        <v>CILINDRO DE INCLINACION DE BULLDOZER</v>
      </c>
      <c r="D3465" s="504" t="str">
        <f>_xlfn.XLOOKUP(B3465,PLANEAMIENTO!A:A,PLANEAMIENTO!D:D)</f>
        <v>D11T</v>
      </c>
      <c r="E3465" s="173" t="s">
        <v>937</v>
      </c>
      <c r="F3465" s="173" t="s">
        <v>750</v>
      </c>
      <c r="G3465" s="173" t="s">
        <v>522</v>
      </c>
      <c r="H3465" s="173" t="s">
        <v>777</v>
      </c>
      <c r="I3465" s="173" t="s">
        <v>818</v>
      </c>
      <c r="J3465" s="173" t="s">
        <v>1497</v>
      </c>
      <c r="K3465" s="173" t="s">
        <v>1498</v>
      </c>
    </row>
    <row r="3466" spans="2:11" ht="31.2" x14ac:dyDescent="0.3">
      <c r="B3466" s="173">
        <v>345225</v>
      </c>
      <c r="C3466" s="503" t="str">
        <f>_xlfn.XLOOKUP(B3466,PLANEAMIENTO!A:A,PLANEAMIENTO!C:C)</f>
        <v>CILINDRO DE INCLINACION DE BULLDOZER</v>
      </c>
      <c r="D3466" s="504" t="str">
        <f>_xlfn.XLOOKUP(B3466,PLANEAMIENTO!A:A,PLANEAMIENTO!D:D)</f>
        <v>D11T</v>
      </c>
      <c r="E3466" s="173" t="s">
        <v>937</v>
      </c>
      <c r="F3466" s="173" t="s">
        <v>750</v>
      </c>
      <c r="G3466" s="173" t="s">
        <v>471</v>
      </c>
      <c r="H3466" s="173" t="s">
        <v>777</v>
      </c>
      <c r="I3466" s="173" t="s">
        <v>831</v>
      </c>
      <c r="J3466" s="173" t="s">
        <v>1498</v>
      </c>
      <c r="K3466" s="173" t="s">
        <v>1498</v>
      </c>
    </row>
    <row r="3467" spans="2:11" ht="15.6" x14ac:dyDescent="0.3">
      <c r="B3467" s="173">
        <v>345825</v>
      </c>
      <c r="C3467" s="503" t="str">
        <f>_xlfn.XLOOKUP(B3467,PLANEAMIENTO!A:A,PLANEAMIENTO!C:C)</f>
        <v>CILINDRO DE DIRECCION</v>
      </c>
      <c r="D3467" s="504" t="str">
        <f>_xlfn.XLOOKUP(B3467,PLANEAMIENTO!A:A,PLANEAMIENTO!D:D)</f>
        <v>930E-4SE</v>
      </c>
      <c r="E3467" s="173" t="s">
        <v>1499</v>
      </c>
      <c r="F3467" s="173" t="s">
        <v>750</v>
      </c>
      <c r="G3467" s="173" t="s">
        <v>479</v>
      </c>
      <c r="H3467" s="173" t="s">
        <v>777</v>
      </c>
      <c r="I3467" s="173" t="s">
        <v>804</v>
      </c>
      <c r="J3467" s="173" t="s">
        <v>1498</v>
      </c>
      <c r="K3467" s="173" t="s">
        <v>1498</v>
      </c>
    </row>
    <row r="3468" spans="2:11" ht="15.6" x14ac:dyDescent="0.3">
      <c r="B3468" s="173">
        <v>345925</v>
      </c>
      <c r="C3468" s="503" t="str">
        <f>_xlfn.XLOOKUP(B3468,PLANEAMIENTO!A:A,PLANEAMIENTO!C:C)</f>
        <v>CILINDRO DE DIRECCION</v>
      </c>
      <c r="D3468" s="504" t="str">
        <f>_xlfn.XLOOKUP(B3468,PLANEAMIENTO!A:A,PLANEAMIENTO!D:D)</f>
        <v>930E-4SE</v>
      </c>
      <c r="E3468" s="173" t="s">
        <v>1499</v>
      </c>
      <c r="F3468" s="173" t="s">
        <v>750</v>
      </c>
      <c r="G3468" s="173" t="s">
        <v>479</v>
      </c>
      <c r="H3468" s="173" t="s">
        <v>777</v>
      </c>
      <c r="I3468" s="173" t="s">
        <v>804</v>
      </c>
      <c r="J3468" s="173" t="s">
        <v>1498</v>
      </c>
      <c r="K3468" s="173" t="s">
        <v>1495</v>
      </c>
    </row>
    <row r="3469" spans="2:11" ht="31.2" x14ac:dyDescent="0.3">
      <c r="B3469" s="173">
        <v>346325</v>
      </c>
      <c r="C3469" s="503" t="str">
        <f>_xlfn.XLOOKUP(B3469,PLANEAMIENTO!A:A,PLANEAMIENTO!C:C)</f>
        <v>CILINDRO DE INCLINACION DE BULLDOZER</v>
      </c>
      <c r="D3469" s="504" t="str">
        <f>_xlfn.XLOOKUP(B3469,PLANEAMIENTO!A:A,PLANEAMIENTO!D:D)</f>
        <v>834H</v>
      </c>
      <c r="E3469" s="173" t="s">
        <v>1499</v>
      </c>
      <c r="F3469" s="173" t="s">
        <v>750</v>
      </c>
      <c r="G3469" s="173" t="s">
        <v>479</v>
      </c>
      <c r="H3469" s="173" t="s">
        <v>777</v>
      </c>
      <c r="I3469" s="173" t="s">
        <v>804</v>
      </c>
      <c r="J3469" s="173" t="s">
        <v>1495</v>
      </c>
      <c r="K3469" s="173" t="s">
        <v>1495</v>
      </c>
    </row>
    <row r="3470" spans="2:11" ht="28.8" x14ac:dyDescent="0.3">
      <c r="B3470" s="170">
        <v>0</v>
      </c>
      <c r="C3470" s="503" t="e">
        <f>_xlfn.XLOOKUP(B3470,PLANEAMIENTO!A:A,PLANEAMIENTO!C:C)</f>
        <v>#N/A</v>
      </c>
      <c r="D3470" s="504" t="e">
        <f>_xlfn.XLOOKUP(B3470,PLANEAMIENTO!A:A,PLANEAMIENTO!D:D)</f>
        <v>#N/A</v>
      </c>
      <c r="E3470" s="170" t="s">
        <v>422</v>
      </c>
      <c r="F3470" s="170" t="s">
        <v>423</v>
      </c>
      <c r="G3470" s="170" t="s">
        <v>1500</v>
      </c>
      <c r="H3470" s="170" t="s">
        <v>777</v>
      </c>
      <c r="I3470" s="170" t="s">
        <v>777</v>
      </c>
      <c r="J3470" s="170" t="s">
        <v>415</v>
      </c>
      <c r="K3470" s="170" t="s">
        <v>1501</v>
      </c>
    </row>
    <row r="3471" spans="2:11" ht="31.2" x14ac:dyDescent="0.3">
      <c r="B3471" s="173">
        <v>339925</v>
      </c>
      <c r="C3471" s="503" t="str">
        <f>_xlfn.XLOOKUP(B3471,PLANEAMIENTO!A:A,PLANEAMIENTO!C:C)</f>
        <v>CILINDRO DE SUSPENSION POSTERIOR</v>
      </c>
      <c r="D3471" s="504" t="str">
        <f>_xlfn.XLOOKUP(B3471,PLANEAMIENTO!A:A,PLANEAMIENTO!D:D)</f>
        <v>797F</v>
      </c>
      <c r="E3471" s="173" t="s">
        <v>1502</v>
      </c>
      <c r="F3471" s="173" t="s">
        <v>423</v>
      </c>
      <c r="G3471" s="173" t="s">
        <v>479</v>
      </c>
      <c r="H3471" s="173" t="s">
        <v>777</v>
      </c>
      <c r="I3471" s="173" t="s">
        <v>804</v>
      </c>
      <c r="J3471" s="173" t="s">
        <v>1484</v>
      </c>
      <c r="K3471" s="173" t="s">
        <v>1484</v>
      </c>
    </row>
    <row r="3472" spans="2:11" ht="31.2" x14ac:dyDescent="0.3">
      <c r="B3472" s="173">
        <v>339925</v>
      </c>
      <c r="C3472" s="503" t="str">
        <f>_xlfn.XLOOKUP(B3472,PLANEAMIENTO!A:A,PLANEAMIENTO!C:C)</f>
        <v>CILINDRO DE SUSPENSION POSTERIOR</v>
      </c>
      <c r="D3472" s="504" t="str">
        <f>_xlfn.XLOOKUP(B3472,PLANEAMIENTO!A:A,PLANEAMIENTO!D:D)</f>
        <v>797F</v>
      </c>
      <c r="E3472" s="173" t="s">
        <v>1503</v>
      </c>
      <c r="F3472" s="173" t="s">
        <v>423</v>
      </c>
      <c r="G3472" s="173" t="s">
        <v>450</v>
      </c>
      <c r="H3472" s="173" t="s">
        <v>777</v>
      </c>
      <c r="I3472" s="173" t="s">
        <v>1104</v>
      </c>
      <c r="J3472" s="173" t="s">
        <v>1484</v>
      </c>
      <c r="K3472" s="173" t="s">
        <v>1484</v>
      </c>
    </row>
    <row r="3473" spans="2:11" ht="15.6" x14ac:dyDescent="0.3">
      <c r="B3473" s="173">
        <v>345325</v>
      </c>
      <c r="C3473" s="503" t="str">
        <f>_xlfn.XLOOKUP(B3473,PLANEAMIENTO!A:A,PLANEAMIENTO!C:C)</f>
        <v>CILINDRO DE STICK</v>
      </c>
      <c r="D3473" s="504" t="str">
        <f>_xlfn.XLOOKUP(B3473,PLANEAMIENTO!A:A,PLANEAMIENTO!D:D)</f>
        <v>390FL</v>
      </c>
      <c r="E3473" s="173" t="s">
        <v>1130</v>
      </c>
      <c r="F3473" s="173" t="s">
        <v>423</v>
      </c>
      <c r="G3473" s="173" t="s">
        <v>417</v>
      </c>
      <c r="H3473" s="173" t="s">
        <v>777</v>
      </c>
      <c r="I3473" s="173" t="s">
        <v>1141</v>
      </c>
      <c r="J3473" s="173" t="s">
        <v>1484</v>
      </c>
      <c r="K3473" s="173" t="s">
        <v>1498</v>
      </c>
    </row>
    <row r="3474" spans="2:11" ht="15.6" x14ac:dyDescent="0.3">
      <c r="B3474" s="173">
        <v>347125</v>
      </c>
      <c r="C3474" s="503" t="str">
        <f>_xlfn.XLOOKUP(B3474,PLANEAMIENTO!A:A,PLANEAMIENTO!C:C)</f>
        <v>CILINDRO DE WHEEL LEAN</v>
      </c>
      <c r="D3474" s="504">
        <f>_xlfn.XLOOKUP(B3474,PLANEAMIENTO!A:A,PLANEAMIENTO!D:D)</f>
        <v>24</v>
      </c>
      <c r="E3474" s="173" t="s">
        <v>1504</v>
      </c>
      <c r="F3474" s="173" t="s">
        <v>423</v>
      </c>
      <c r="G3474" s="173" t="s">
        <v>406</v>
      </c>
      <c r="H3474" s="173" t="s">
        <v>777</v>
      </c>
      <c r="I3474" s="173" t="s">
        <v>827</v>
      </c>
      <c r="J3474" s="173" t="s">
        <v>1498</v>
      </c>
      <c r="K3474" s="173" t="s">
        <v>1498</v>
      </c>
    </row>
    <row r="3475" spans="2:11" ht="31.2" x14ac:dyDescent="0.3">
      <c r="B3475" s="173">
        <v>344425</v>
      </c>
      <c r="C3475" s="503" t="str">
        <f>_xlfn.XLOOKUP(B3475,PLANEAMIENTO!A:A,PLANEAMIENTO!C:C)</f>
        <v>CILINDRO DE SUSPENSION POSTERIOR</v>
      </c>
      <c r="D3475" s="504" t="str">
        <f>_xlfn.XLOOKUP(B3475,PLANEAMIENTO!A:A,PLANEAMIENTO!D:D)</f>
        <v>797F</v>
      </c>
      <c r="E3475" s="173" t="s">
        <v>409</v>
      </c>
      <c r="F3475" s="173" t="s">
        <v>423</v>
      </c>
      <c r="G3475" s="173" t="s">
        <v>471</v>
      </c>
      <c r="H3475" s="173" t="s">
        <v>777</v>
      </c>
      <c r="I3475" s="173" t="s">
        <v>831</v>
      </c>
      <c r="J3475" s="173" t="s">
        <v>1498</v>
      </c>
      <c r="K3475" s="173" t="s">
        <v>1495</v>
      </c>
    </row>
    <row r="3476" spans="2:11" ht="15.6" x14ac:dyDescent="0.3">
      <c r="B3476" s="173">
        <v>345525</v>
      </c>
      <c r="C3476" s="503" t="str">
        <f>_xlfn.XLOOKUP(B3476,PLANEAMIENTO!A:A,PLANEAMIENTO!C:C)</f>
        <v>CILINDRO DE DIRECCION</v>
      </c>
      <c r="D3476" s="504" t="str">
        <f>_xlfn.XLOOKUP(B3476,PLANEAMIENTO!A:A,PLANEAMIENTO!D:D)</f>
        <v>930E-4SE</v>
      </c>
      <c r="E3476" s="173" t="s">
        <v>420</v>
      </c>
      <c r="F3476" s="173" t="s">
        <v>423</v>
      </c>
      <c r="G3476" s="173" t="s">
        <v>473</v>
      </c>
      <c r="H3476" s="173" t="s">
        <v>777</v>
      </c>
      <c r="I3476" s="173" t="s">
        <v>813</v>
      </c>
      <c r="J3476" s="173" t="s">
        <v>1495</v>
      </c>
      <c r="K3476" s="173" t="s">
        <v>1495</v>
      </c>
    </row>
    <row r="3477" spans="2:11" ht="31.2" x14ac:dyDescent="0.3">
      <c r="B3477" s="173">
        <v>345225</v>
      </c>
      <c r="C3477" s="503" t="str">
        <f>_xlfn.XLOOKUP(B3477,PLANEAMIENTO!A:A,PLANEAMIENTO!C:C)</f>
        <v>CILINDRO DE INCLINACION DE BULLDOZER</v>
      </c>
      <c r="D3477" s="504" t="str">
        <f>_xlfn.XLOOKUP(B3477,PLANEAMIENTO!A:A,PLANEAMIENTO!D:D)</f>
        <v>D11T</v>
      </c>
      <c r="E3477" s="173" t="s">
        <v>1499</v>
      </c>
      <c r="F3477" s="173" t="s">
        <v>423</v>
      </c>
      <c r="G3477" s="173" t="s">
        <v>403</v>
      </c>
      <c r="H3477" s="173" t="s">
        <v>777</v>
      </c>
      <c r="I3477" s="173" t="s">
        <v>820</v>
      </c>
      <c r="J3477" s="173" t="s">
        <v>1495</v>
      </c>
      <c r="K3477" s="173" t="s">
        <v>1501</v>
      </c>
    </row>
    <row r="3478" spans="2:11" ht="28.8" x14ac:dyDescent="0.3">
      <c r="B3478" s="170">
        <v>0</v>
      </c>
      <c r="C3478" s="503" t="e">
        <f>_xlfn.XLOOKUP(B3478,PLANEAMIENTO!A:A,PLANEAMIENTO!C:C)</f>
        <v>#N/A</v>
      </c>
      <c r="D3478" s="504" t="e">
        <f>_xlfn.XLOOKUP(B3478,PLANEAMIENTO!A:A,PLANEAMIENTO!D:D)</f>
        <v>#N/A</v>
      </c>
      <c r="E3478" s="170" t="s">
        <v>485</v>
      </c>
      <c r="F3478" s="170" t="s">
        <v>486</v>
      </c>
      <c r="G3478" s="170" t="s">
        <v>1505</v>
      </c>
      <c r="H3478" s="170" t="s">
        <v>777</v>
      </c>
      <c r="I3478" s="170" t="s">
        <v>777</v>
      </c>
      <c r="J3478" s="170" t="s">
        <v>415</v>
      </c>
      <c r="K3478" s="170" t="s">
        <v>1501</v>
      </c>
    </row>
    <row r="3479" spans="2:11" ht="31.2" x14ac:dyDescent="0.3">
      <c r="B3479" s="173">
        <v>345425</v>
      </c>
      <c r="C3479" s="503" t="str">
        <f>_xlfn.XLOOKUP(B3479,PLANEAMIENTO!A:A,PLANEAMIENTO!C:C)</f>
        <v>CILINDRO DE LEVANTE DE BULLDOZER</v>
      </c>
      <c r="D3479" s="504" t="str">
        <f>_xlfn.XLOOKUP(B3479,PLANEAMIENTO!A:A,PLANEAMIENTO!D:D)</f>
        <v>D11T</v>
      </c>
      <c r="E3479" s="173" t="s">
        <v>1506</v>
      </c>
      <c r="F3479" s="173" t="s">
        <v>486</v>
      </c>
      <c r="G3479" s="173" t="s">
        <v>406</v>
      </c>
      <c r="H3479" s="173" t="s">
        <v>777</v>
      </c>
      <c r="I3479" s="173" t="s">
        <v>827</v>
      </c>
      <c r="J3479" s="173" t="s">
        <v>1484</v>
      </c>
      <c r="K3479" s="173" t="s">
        <v>1484</v>
      </c>
    </row>
    <row r="3480" spans="2:11" ht="31.2" x14ac:dyDescent="0.3">
      <c r="B3480" s="173">
        <v>344325</v>
      </c>
      <c r="C3480" s="503" t="str">
        <f>_xlfn.XLOOKUP(B3480,PLANEAMIENTO!A:A,PLANEAMIENTO!C:C)</f>
        <v>CILINDRO DE INCLINACION DE BULLDOZER</v>
      </c>
      <c r="D3480" s="504" t="str">
        <f>_xlfn.XLOOKUP(B3480,PLANEAMIENTO!A:A,PLANEAMIENTO!D:D)</f>
        <v>844H</v>
      </c>
      <c r="E3480" s="173" t="s">
        <v>1118</v>
      </c>
      <c r="F3480" s="173" t="s">
        <v>486</v>
      </c>
      <c r="G3480" s="173" t="s">
        <v>406</v>
      </c>
      <c r="H3480" s="173" t="s">
        <v>777</v>
      </c>
      <c r="I3480" s="173" t="s">
        <v>827</v>
      </c>
      <c r="J3480" s="173" t="s">
        <v>1484</v>
      </c>
      <c r="K3480" s="173" t="s">
        <v>1484</v>
      </c>
    </row>
    <row r="3481" spans="2:11" ht="31.2" x14ac:dyDescent="0.3">
      <c r="B3481" s="173">
        <v>344325</v>
      </c>
      <c r="C3481" s="503" t="str">
        <f>_xlfn.XLOOKUP(B3481,PLANEAMIENTO!A:A,PLANEAMIENTO!C:C)</f>
        <v>CILINDRO DE INCLINACION DE BULLDOZER</v>
      </c>
      <c r="D3481" s="504" t="str">
        <f>_xlfn.XLOOKUP(B3481,PLANEAMIENTO!A:A,PLANEAMIENTO!D:D)</f>
        <v>844H</v>
      </c>
      <c r="E3481" s="173" t="s">
        <v>1507</v>
      </c>
      <c r="F3481" s="173" t="s">
        <v>486</v>
      </c>
      <c r="G3481" s="173" t="s">
        <v>471</v>
      </c>
      <c r="H3481" s="173" t="s">
        <v>777</v>
      </c>
      <c r="I3481" s="173" t="s">
        <v>831</v>
      </c>
      <c r="J3481" s="173" t="s">
        <v>1484</v>
      </c>
      <c r="K3481" s="173" t="s">
        <v>1479</v>
      </c>
    </row>
    <row r="3482" spans="2:11" ht="46.8" x14ac:dyDescent="0.3">
      <c r="B3482" s="173">
        <v>341425</v>
      </c>
      <c r="C3482" s="503" t="str">
        <f>_xlfn.XLOOKUP(B3482,PLANEAMIENTO!A:A,PLANEAMIENTO!C:C)</f>
        <v>CILINDRO DE DESPLAZAMIENTO DE VERTEDERA</v>
      </c>
      <c r="D3482" s="504" t="str">
        <f>_xlfn.XLOOKUP(B3482,PLANEAMIENTO!A:A,PLANEAMIENTO!D:D)</f>
        <v>24M</v>
      </c>
      <c r="E3482" s="173" t="s">
        <v>1508</v>
      </c>
      <c r="F3482" s="173" t="s">
        <v>486</v>
      </c>
      <c r="G3482" s="173" t="s">
        <v>471</v>
      </c>
      <c r="H3482" s="173" t="s">
        <v>777</v>
      </c>
      <c r="I3482" s="173" t="s">
        <v>831</v>
      </c>
      <c r="J3482" s="173" t="s">
        <v>1479</v>
      </c>
      <c r="K3482" s="173" t="s">
        <v>1479</v>
      </c>
    </row>
    <row r="3483" spans="2:11" ht="28.8" x14ac:dyDescent="0.3">
      <c r="B3483" s="173">
        <v>342525</v>
      </c>
      <c r="C3483" s="503" t="str">
        <f>_xlfn.XLOOKUP(B3483,PLANEAMIENTO!A:A,PLANEAMIENTO!C:C)</f>
        <v>CILINDRO DE BLADELIFT</v>
      </c>
      <c r="D3483" s="504" t="str">
        <f>_xlfn.XLOOKUP(B3483,PLANEAMIENTO!A:A,PLANEAMIENTO!D:D)</f>
        <v>24M</v>
      </c>
      <c r="E3483" s="173" t="s">
        <v>1117</v>
      </c>
      <c r="F3483" s="173" t="s">
        <v>486</v>
      </c>
      <c r="G3483" s="173" t="s">
        <v>450</v>
      </c>
      <c r="H3483" s="173" t="s">
        <v>777</v>
      </c>
      <c r="I3483" s="173" t="s">
        <v>1104</v>
      </c>
      <c r="J3483" s="173" t="s">
        <v>1497</v>
      </c>
      <c r="K3483" s="173" t="s">
        <v>1497</v>
      </c>
    </row>
    <row r="3484" spans="2:11" ht="31.2" x14ac:dyDescent="0.3">
      <c r="B3484" s="173">
        <v>341525</v>
      </c>
      <c r="C3484" s="503" t="str">
        <f>_xlfn.XLOOKUP(B3484,PLANEAMIENTO!A:A,PLANEAMIENTO!C:C)</f>
        <v>CILINDRO DE LEVANTE DE RIPPER</v>
      </c>
      <c r="D3484" s="504" t="str">
        <f>_xlfn.XLOOKUP(B3484,PLANEAMIENTO!A:A,PLANEAMIENTO!D:D)</f>
        <v>24M</v>
      </c>
      <c r="E3484" s="173" t="s">
        <v>1117</v>
      </c>
      <c r="F3484" s="173" t="s">
        <v>486</v>
      </c>
      <c r="G3484" s="173" t="s">
        <v>468</v>
      </c>
      <c r="H3484" s="173" t="s">
        <v>777</v>
      </c>
      <c r="I3484" s="173" t="s">
        <v>883</v>
      </c>
      <c r="J3484" s="173" t="s">
        <v>1497</v>
      </c>
      <c r="K3484" s="173" t="s">
        <v>1498</v>
      </c>
    </row>
    <row r="3485" spans="2:11" ht="31.2" x14ac:dyDescent="0.3">
      <c r="B3485" s="173">
        <v>343125</v>
      </c>
      <c r="C3485" s="503" t="str">
        <f>_xlfn.XLOOKUP(B3485,PLANEAMIENTO!A:A,PLANEAMIENTO!C:C)</f>
        <v>CILINDRO DE SUSPENSION POSTERIOR</v>
      </c>
      <c r="D3485" s="504" t="str">
        <f>_xlfn.XLOOKUP(B3485,PLANEAMIENTO!A:A,PLANEAMIENTO!D:D)</f>
        <v>930E-4SE</v>
      </c>
      <c r="E3485" s="173" t="s">
        <v>1118</v>
      </c>
      <c r="F3485" s="173" t="s">
        <v>486</v>
      </c>
      <c r="G3485" s="173" t="s">
        <v>403</v>
      </c>
      <c r="H3485" s="173" t="s">
        <v>777</v>
      </c>
      <c r="I3485" s="173" t="s">
        <v>820</v>
      </c>
      <c r="J3485" s="173" t="s">
        <v>1498</v>
      </c>
      <c r="K3485" s="173" t="s">
        <v>1498</v>
      </c>
    </row>
    <row r="3486" spans="2:11" ht="15.6" x14ac:dyDescent="0.3">
      <c r="B3486" s="625">
        <v>344925</v>
      </c>
      <c r="C3486" s="503" t="str">
        <f>_xlfn.XLOOKUP(B3486,PLANEAMIENTO!A:A,PLANEAMIENTO!C:C)</f>
        <v>CILINDRO DE DIRECCION</v>
      </c>
      <c r="D3486" s="504" t="str">
        <f>_xlfn.XLOOKUP(B3486,PLANEAMIENTO!A:A,PLANEAMIENTO!D:D)</f>
        <v>793D</v>
      </c>
      <c r="E3486" s="173" t="s">
        <v>488</v>
      </c>
      <c r="F3486" s="173" t="s">
        <v>486</v>
      </c>
      <c r="G3486" s="173" t="s">
        <v>403</v>
      </c>
      <c r="H3486" s="173" t="s">
        <v>777</v>
      </c>
      <c r="I3486" s="173" t="s">
        <v>820</v>
      </c>
      <c r="J3486" s="173" t="s">
        <v>1498</v>
      </c>
      <c r="K3486" s="173" t="s">
        <v>1495</v>
      </c>
    </row>
    <row r="3487" spans="2:11" ht="15.6" x14ac:dyDescent="0.3">
      <c r="B3487" s="625">
        <v>345025</v>
      </c>
      <c r="C3487" s="503" t="str">
        <f>_xlfn.XLOOKUP(B3487,PLANEAMIENTO!A:A,PLANEAMIENTO!C:C)</f>
        <v>CILINDRO DE DIRECCION</v>
      </c>
      <c r="D3487" s="504" t="str">
        <f>_xlfn.XLOOKUP(B3487,PLANEAMIENTO!A:A,PLANEAMIENTO!D:D)</f>
        <v>797F</v>
      </c>
      <c r="E3487" s="173" t="s">
        <v>488</v>
      </c>
      <c r="F3487" s="173" t="s">
        <v>486</v>
      </c>
      <c r="G3487" s="173" t="s">
        <v>403</v>
      </c>
      <c r="H3487" s="173" t="s">
        <v>777</v>
      </c>
      <c r="I3487" s="173" t="s">
        <v>820</v>
      </c>
      <c r="J3487" s="173" t="s">
        <v>1495</v>
      </c>
      <c r="K3487" s="173" t="s">
        <v>1495</v>
      </c>
    </row>
    <row r="3488" spans="2:11" ht="15.6" x14ac:dyDescent="0.3">
      <c r="B3488" s="625">
        <v>345525</v>
      </c>
      <c r="C3488" s="503" t="str">
        <f>_xlfn.XLOOKUP(B3488,PLANEAMIENTO!A:A,PLANEAMIENTO!C:C)</f>
        <v>CILINDRO DE DIRECCION</v>
      </c>
      <c r="D3488" s="504" t="str">
        <f>_xlfn.XLOOKUP(B3488,PLANEAMIENTO!A:A,PLANEAMIENTO!D:D)</f>
        <v>930E-4SE</v>
      </c>
      <c r="E3488" s="173" t="s">
        <v>488</v>
      </c>
      <c r="F3488" s="173" t="s">
        <v>486</v>
      </c>
      <c r="G3488" s="173" t="s">
        <v>403</v>
      </c>
      <c r="H3488" s="173" t="s">
        <v>777</v>
      </c>
      <c r="I3488" s="173" t="s">
        <v>820</v>
      </c>
      <c r="J3488" s="173" t="s">
        <v>1495</v>
      </c>
      <c r="K3488" s="173" t="s">
        <v>1501</v>
      </c>
    </row>
    <row r="3489" spans="2:11" ht="28.8" x14ac:dyDescent="0.3">
      <c r="B3489" s="625">
        <v>346025</v>
      </c>
      <c r="C3489" s="503" t="str">
        <f>_xlfn.XLOOKUP(B3489,PLANEAMIENTO!A:A,PLANEAMIENTO!C:C)</f>
        <v>CILINDRO DE DIRECCION</v>
      </c>
      <c r="D3489" s="504" t="str">
        <f>_xlfn.XLOOKUP(B3489,PLANEAMIENTO!A:A,PLANEAMIENTO!D:D)</f>
        <v>930E-4SE</v>
      </c>
      <c r="E3489" s="173" t="s">
        <v>488</v>
      </c>
      <c r="F3489" s="173" t="s">
        <v>486</v>
      </c>
      <c r="G3489" s="173" t="s">
        <v>894</v>
      </c>
      <c r="H3489" s="173" t="s">
        <v>777</v>
      </c>
      <c r="I3489" s="173" t="s">
        <v>807</v>
      </c>
      <c r="J3489" s="173" t="s">
        <v>415</v>
      </c>
      <c r="K3489" s="173" t="s">
        <v>418</v>
      </c>
    </row>
    <row r="3490" spans="2:11" ht="28.8" x14ac:dyDescent="0.3">
      <c r="B3490" s="625">
        <v>346125</v>
      </c>
      <c r="C3490" s="503" t="str">
        <f>_xlfn.XLOOKUP(B3490,PLANEAMIENTO!A:A,PLANEAMIENTO!C:C)</f>
        <v>CILINDRO DE DIRECCION</v>
      </c>
      <c r="D3490" s="504" t="str">
        <f>_xlfn.XLOOKUP(B3490,PLANEAMIENTO!A:A,PLANEAMIENTO!D:D)</f>
        <v>930E-4SE</v>
      </c>
      <c r="E3490" s="173" t="s">
        <v>488</v>
      </c>
      <c r="F3490" s="173" t="s">
        <v>486</v>
      </c>
      <c r="G3490" s="173" t="s">
        <v>894</v>
      </c>
      <c r="H3490" s="173" t="s">
        <v>777</v>
      </c>
      <c r="I3490" s="173" t="s">
        <v>807</v>
      </c>
      <c r="J3490" s="173" t="s">
        <v>415</v>
      </c>
      <c r="K3490" s="173" t="s">
        <v>418</v>
      </c>
    </row>
    <row r="3491" spans="2:11" ht="28.8" x14ac:dyDescent="0.3">
      <c r="B3491" s="170">
        <v>0</v>
      </c>
      <c r="C3491" s="503" t="e">
        <f>_xlfn.XLOOKUP(B3491,PLANEAMIENTO!A:A,PLANEAMIENTO!C:C)</f>
        <v>#N/A</v>
      </c>
      <c r="D3491" s="504" t="e">
        <f>_xlfn.XLOOKUP(B3491,PLANEAMIENTO!A:A,PLANEAMIENTO!D:D)</f>
        <v>#N/A</v>
      </c>
      <c r="E3491" s="170" t="s">
        <v>860</v>
      </c>
      <c r="F3491" s="170" t="s">
        <v>413</v>
      </c>
      <c r="G3491" s="170" t="s">
        <v>1509</v>
      </c>
      <c r="H3491" s="170" t="s">
        <v>777</v>
      </c>
      <c r="I3491" s="170" t="s">
        <v>801</v>
      </c>
      <c r="J3491" s="170" t="s">
        <v>1307</v>
      </c>
      <c r="K3491" s="170" t="s">
        <v>1510</v>
      </c>
    </row>
    <row r="3492" spans="2:11" ht="31.2" x14ac:dyDescent="0.3">
      <c r="B3492" s="173">
        <v>336125</v>
      </c>
      <c r="C3492" s="503" t="str">
        <f>_xlfn.XLOOKUP(B3492,PLANEAMIENTO!A:A,PLANEAMIENTO!C:C)</f>
        <v>CILINDRO DE SUSPENSION POSTERIOR</v>
      </c>
      <c r="D3492" s="504" t="str">
        <f>_xlfn.XLOOKUP(B3492,PLANEAMIENTO!A:A,PLANEAMIENTO!D:D)</f>
        <v>930E-4SE</v>
      </c>
      <c r="E3492" s="173" t="s">
        <v>1118</v>
      </c>
      <c r="F3492" s="173" t="s">
        <v>413</v>
      </c>
      <c r="G3492" s="173" t="s">
        <v>468</v>
      </c>
      <c r="H3492" s="173" t="s">
        <v>777</v>
      </c>
      <c r="I3492" s="173" t="s">
        <v>883</v>
      </c>
      <c r="J3492" s="173" t="s">
        <v>1484</v>
      </c>
      <c r="K3492" s="173" t="s">
        <v>1484</v>
      </c>
    </row>
    <row r="3493" spans="2:11" ht="31.2" x14ac:dyDescent="0.3">
      <c r="B3493" s="173">
        <v>336125</v>
      </c>
      <c r="C3493" s="503" t="str">
        <f>_xlfn.XLOOKUP(B3493,PLANEAMIENTO!A:A,PLANEAMIENTO!C:C)</f>
        <v>CILINDRO DE SUSPENSION POSTERIOR</v>
      </c>
      <c r="D3493" s="504" t="str">
        <f>_xlfn.XLOOKUP(B3493,PLANEAMIENTO!A:A,PLANEAMIENTO!D:D)</f>
        <v>930E-4SE</v>
      </c>
      <c r="E3493" s="173" t="s">
        <v>1507</v>
      </c>
      <c r="F3493" s="173" t="s">
        <v>413</v>
      </c>
      <c r="G3493" s="173" t="s">
        <v>410</v>
      </c>
      <c r="H3493" s="173" t="s">
        <v>777</v>
      </c>
      <c r="I3493" s="173" t="s">
        <v>849</v>
      </c>
      <c r="J3493" s="173" t="s">
        <v>1484</v>
      </c>
      <c r="K3493" s="173" t="s">
        <v>1479</v>
      </c>
    </row>
    <row r="3494" spans="2:11" ht="28.8" x14ac:dyDescent="0.3">
      <c r="B3494" s="173">
        <v>343925</v>
      </c>
      <c r="C3494" s="503" t="str">
        <f>_xlfn.XLOOKUP(B3494,PLANEAMIENTO!A:A,PLANEAMIENTO!C:C)</f>
        <v>CILINDRO DE LEVANTE</v>
      </c>
      <c r="D3494" s="504" t="str">
        <f>_xlfn.XLOOKUP(B3494,PLANEAMIENTO!A:A,PLANEAMIENTO!D:D)</f>
        <v>988K</v>
      </c>
      <c r="E3494" s="173" t="s">
        <v>1118</v>
      </c>
      <c r="F3494" s="173" t="s">
        <v>413</v>
      </c>
      <c r="G3494" s="173" t="s">
        <v>471</v>
      </c>
      <c r="H3494" s="173" t="s">
        <v>777</v>
      </c>
      <c r="I3494" s="173" t="s">
        <v>831</v>
      </c>
      <c r="J3494" s="173" t="s">
        <v>1479</v>
      </c>
      <c r="K3494" s="173" t="s">
        <v>1497</v>
      </c>
    </row>
    <row r="3495" spans="2:11" ht="31.2" x14ac:dyDescent="0.3">
      <c r="B3495" s="173">
        <v>343125</v>
      </c>
      <c r="C3495" s="503" t="str">
        <f>_xlfn.XLOOKUP(B3495,PLANEAMIENTO!A:A,PLANEAMIENTO!C:C)</f>
        <v>CILINDRO DE SUSPENSION POSTERIOR</v>
      </c>
      <c r="D3495" s="504" t="str">
        <f>_xlfn.XLOOKUP(B3495,PLANEAMIENTO!A:A,PLANEAMIENTO!D:D)</f>
        <v>930E-4SE</v>
      </c>
      <c r="E3495" s="173" t="s">
        <v>488</v>
      </c>
      <c r="F3495" s="173" t="s">
        <v>413</v>
      </c>
      <c r="G3495" s="173" t="s">
        <v>471</v>
      </c>
      <c r="H3495" s="173" t="s">
        <v>777</v>
      </c>
      <c r="I3495" s="173" t="s">
        <v>831</v>
      </c>
      <c r="J3495" s="173" t="s">
        <v>1497</v>
      </c>
      <c r="K3495" s="173" t="s">
        <v>1497</v>
      </c>
    </row>
    <row r="3496" spans="2:11" ht="31.2" x14ac:dyDescent="0.3">
      <c r="B3496" s="173">
        <v>340025</v>
      </c>
      <c r="C3496" s="503" t="str">
        <f>_xlfn.XLOOKUP(B3496,PLANEAMIENTO!A:A,PLANEAMIENTO!C:C)</f>
        <v>CILINDRO DE SUSPENSION POSTERIOR</v>
      </c>
      <c r="D3496" s="504" t="str">
        <f>_xlfn.XLOOKUP(B3496,PLANEAMIENTO!A:A,PLANEAMIENTO!D:D)</f>
        <v>930E-4SE</v>
      </c>
      <c r="E3496" s="173" t="s">
        <v>1118</v>
      </c>
      <c r="F3496" s="173" t="s">
        <v>413</v>
      </c>
      <c r="G3496" s="173" t="s">
        <v>471</v>
      </c>
      <c r="H3496" s="173" t="s">
        <v>777</v>
      </c>
      <c r="I3496" s="173" t="s">
        <v>831</v>
      </c>
      <c r="J3496" s="173" t="s">
        <v>1497</v>
      </c>
      <c r="K3496" s="173" t="s">
        <v>1498</v>
      </c>
    </row>
    <row r="3497" spans="2:11" ht="31.2" x14ac:dyDescent="0.3">
      <c r="B3497" s="173">
        <v>341225</v>
      </c>
      <c r="C3497" s="503" t="str">
        <f>_xlfn.XLOOKUP(B3497,PLANEAMIENTO!A:A,PLANEAMIENTO!C:C)</f>
        <v>CILINDRO DE SUSPENSION POSTERIOR</v>
      </c>
      <c r="D3497" s="504" t="str">
        <f>_xlfn.XLOOKUP(B3497,PLANEAMIENTO!A:A,PLANEAMIENTO!D:D)</f>
        <v>930E-4SE</v>
      </c>
      <c r="E3497" s="173" t="s">
        <v>1118</v>
      </c>
      <c r="F3497" s="173" t="s">
        <v>413</v>
      </c>
      <c r="G3497" s="173" t="s">
        <v>471</v>
      </c>
      <c r="H3497" s="173" t="s">
        <v>777</v>
      </c>
      <c r="I3497" s="173" t="s">
        <v>831</v>
      </c>
      <c r="J3497" s="173" t="s">
        <v>1498</v>
      </c>
      <c r="K3497" s="173" t="s">
        <v>1495</v>
      </c>
    </row>
    <row r="3498" spans="2:11" ht="31.2" x14ac:dyDescent="0.3">
      <c r="B3498" s="173">
        <v>340025</v>
      </c>
      <c r="C3498" s="503" t="str">
        <f>_xlfn.XLOOKUP(B3498,PLANEAMIENTO!A:A,PLANEAMIENTO!C:C)</f>
        <v>CILINDRO DE SUSPENSION POSTERIOR</v>
      </c>
      <c r="D3498" s="504" t="str">
        <f>_xlfn.XLOOKUP(B3498,PLANEAMIENTO!A:A,PLANEAMIENTO!D:D)</f>
        <v>930E-4SE</v>
      </c>
      <c r="E3498" s="173" t="s">
        <v>1507</v>
      </c>
      <c r="F3498" s="173" t="s">
        <v>413</v>
      </c>
      <c r="G3498" s="173" t="s">
        <v>471</v>
      </c>
      <c r="H3498" s="173" t="s">
        <v>777</v>
      </c>
      <c r="I3498" s="173" t="s">
        <v>831</v>
      </c>
      <c r="J3498" s="173" t="s">
        <v>1495</v>
      </c>
      <c r="K3498" s="173" t="s">
        <v>1495</v>
      </c>
    </row>
    <row r="3499" spans="2:11" ht="31.2" x14ac:dyDescent="0.3">
      <c r="B3499" s="173">
        <v>341225</v>
      </c>
      <c r="C3499" s="503" t="str">
        <f>_xlfn.XLOOKUP(B3499,PLANEAMIENTO!A:A,PLANEAMIENTO!C:C)</f>
        <v>CILINDRO DE SUSPENSION POSTERIOR</v>
      </c>
      <c r="D3499" s="504" t="str">
        <f>_xlfn.XLOOKUP(B3499,PLANEAMIENTO!A:A,PLANEAMIENTO!D:D)</f>
        <v>930E-4SE</v>
      </c>
      <c r="E3499" s="173" t="s">
        <v>1507</v>
      </c>
      <c r="F3499" s="173" t="s">
        <v>413</v>
      </c>
      <c r="G3499" s="173" t="s">
        <v>471</v>
      </c>
      <c r="H3499" s="173" t="s">
        <v>777</v>
      </c>
      <c r="I3499" s="173" t="s">
        <v>831</v>
      </c>
      <c r="J3499" s="173" t="s">
        <v>1495</v>
      </c>
      <c r="K3499" s="173" t="s">
        <v>1501</v>
      </c>
    </row>
    <row r="3500" spans="2:11" ht="28.8" x14ac:dyDescent="0.3">
      <c r="B3500" s="173">
        <v>0</v>
      </c>
      <c r="C3500" s="503" t="e">
        <f>_xlfn.XLOOKUP(B3500,PLANEAMIENTO!A:A,PLANEAMIENTO!C:C)</f>
        <v>#N/A</v>
      </c>
      <c r="D3500" s="504" t="e">
        <f>_xlfn.XLOOKUP(B3500,PLANEAMIENTO!A:A,PLANEAMIENTO!D:D)</f>
        <v>#N/A</v>
      </c>
      <c r="E3500" s="172"/>
      <c r="F3500" s="173" t="s">
        <v>413</v>
      </c>
      <c r="G3500" s="173" t="s">
        <v>894</v>
      </c>
      <c r="H3500" s="173" t="s">
        <v>777</v>
      </c>
      <c r="I3500" s="173" t="s">
        <v>807</v>
      </c>
      <c r="J3500" s="173" t="s">
        <v>1501</v>
      </c>
      <c r="K3500" s="173" t="s">
        <v>1510</v>
      </c>
    </row>
    <row r="3501" spans="2:11" ht="28.8" x14ac:dyDescent="0.3">
      <c r="B3501" s="170">
        <v>0</v>
      </c>
      <c r="C3501" s="503" t="e">
        <f>_xlfn.XLOOKUP(B3501,PLANEAMIENTO!A:A,PLANEAMIENTO!C:C)</f>
        <v>#N/A</v>
      </c>
      <c r="D3501" s="504" t="e">
        <f>_xlfn.XLOOKUP(B3501,PLANEAMIENTO!A:A,PLANEAMIENTO!D:D)</f>
        <v>#N/A</v>
      </c>
      <c r="E3501" s="170" t="s">
        <v>428</v>
      </c>
      <c r="F3501" s="170" t="s">
        <v>432</v>
      </c>
      <c r="G3501" s="170" t="s">
        <v>1511</v>
      </c>
      <c r="H3501" s="170" t="s">
        <v>777</v>
      </c>
      <c r="I3501" s="170" t="s">
        <v>777</v>
      </c>
      <c r="J3501" s="170" t="s">
        <v>415</v>
      </c>
      <c r="K3501" s="170" t="s">
        <v>1495</v>
      </c>
    </row>
    <row r="3502" spans="2:11" ht="31.2" x14ac:dyDescent="0.3">
      <c r="B3502" s="173">
        <v>345125</v>
      </c>
      <c r="C3502" s="503" t="str">
        <f>_xlfn.XLOOKUP(B3502,PLANEAMIENTO!A:A,PLANEAMIENTO!C:C)</f>
        <v>CILINDRO DE INCLINACION DE BULLDOZER</v>
      </c>
      <c r="D3502" s="504" t="str">
        <f>_xlfn.XLOOKUP(B3502,PLANEAMIENTO!A:A,PLANEAMIENTO!D:D)</f>
        <v>D11T</v>
      </c>
      <c r="E3502" s="173" t="s">
        <v>1512</v>
      </c>
      <c r="F3502" s="173" t="s">
        <v>432</v>
      </c>
      <c r="G3502" s="173" t="s">
        <v>471</v>
      </c>
      <c r="H3502" s="173" t="s">
        <v>777</v>
      </c>
      <c r="I3502" s="173" t="s">
        <v>831</v>
      </c>
      <c r="J3502" s="173" t="s">
        <v>1484</v>
      </c>
      <c r="K3502" s="173" t="s">
        <v>1484</v>
      </c>
    </row>
    <row r="3503" spans="2:11" ht="31.2" x14ac:dyDescent="0.3">
      <c r="B3503" s="173">
        <v>345225</v>
      </c>
      <c r="C3503" s="503" t="str">
        <f>_xlfn.XLOOKUP(B3503,PLANEAMIENTO!A:A,PLANEAMIENTO!C:C)</f>
        <v>CILINDRO DE INCLINACION DE BULLDOZER</v>
      </c>
      <c r="D3503" s="504" t="str">
        <f>_xlfn.XLOOKUP(B3503,PLANEAMIENTO!A:A,PLANEAMIENTO!D:D)</f>
        <v>D11T</v>
      </c>
      <c r="E3503" s="173" t="s">
        <v>1512</v>
      </c>
      <c r="F3503" s="173" t="s">
        <v>432</v>
      </c>
      <c r="G3503" s="173" t="s">
        <v>471</v>
      </c>
      <c r="H3503" s="173" t="s">
        <v>777</v>
      </c>
      <c r="I3503" s="173" t="s">
        <v>831</v>
      </c>
      <c r="J3503" s="173" t="s">
        <v>1484</v>
      </c>
      <c r="K3503" s="173" t="s">
        <v>1479</v>
      </c>
    </row>
    <row r="3504" spans="2:11" ht="31.2" x14ac:dyDescent="0.3">
      <c r="B3504" s="173">
        <v>341225</v>
      </c>
      <c r="C3504" s="503" t="str">
        <f>_xlfn.XLOOKUP(B3504,PLANEAMIENTO!A:A,PLANEAMIENTO!C:C)</f>
        <v>CILINDRO DE SUSPENSION POSTERIOR</v>
      </c>
      <c r="D3504" s="504" t="str">
        <f>_xlfn.XLOOKUP(B3504,PLANEAMIENTO!A:A,PLANEAMIENTO!D:D)</f>
        <v>930E-4SE</v>
      </c>
      <c r="E3504" s="173" t="s">
        <v>1513</v>
      </c>
      <c r="F3504" s="173" t="s">
        <v>432</v>
      </c>
      <c r="G3504" s="173" t="s">
        <v>495</v>
      </c>
      <c r="H3504" s="173" t="s">
        <v>777</v>
      </c>
      <c r="I3504" s="173" t="s">
        <v>897</v>
      </c>
      <c r="J3504" s="173" t="s">
        <v>1479</v>
      </c>
      <c r="K3504" s="173" t="s">
        <v>1497</v>
      </c>
    </row>
    <row r="3505" spans="2:11" ht="31.2" x14ac:dyDescent="0.3">
      <c r="B3505" s="173">
        <v>339925</v>
      </c>
      <c r="C3505" s="503" t="str">
        <f>_xlfn.XLOOKUP(B3505,PLANEAMIENTO!A:A,PLANEAMIENTO!C:C)</f>
        <v>CILINDRO DE SUSPENSION POSTERIOR</v>
      </c>
      <c r="D3505" s="504" t="str">
        <f>_xlfn.XLOOKUP(B3505,PLANEAMIENTO!A:A,PLANEAMIENTO!D:D)</f>
        <v>797F</v>
      </c>
      <c r="E3505" s="173" t="s">
        <v>1513</v>
      </c>
      <c r="F3505" s="173" t="s">
        <v>432</v>
      </c>
      <c r="G3505" s="173" t="s">
        <v>495</v>
      </c>
      <c r="H3505" s="173" t="s">
        <v>777</v>
      </c>
      <c r="I3505" s="173" t="s">
        <v>897</v>
      </c>
      <c r="J3505" s="173" t="s">
        <v>1497</v>
      </c>
      <c r="K3505" s="173" t="s">
        <v>1495</v>
      </c>
    </row>
    <row r="3506" spans="2:11" ht="28.8" x14ac:dyDescent="0.3">
      <c r="B3506" s="173">
        <v>346125</v>
      </c>
      <c r="C3506" s="503" t="str">
        <f>_xlfn.XLOOKUP(B3506,PLANEAMIENTO!A:A,PLANEAMIENTO!C:C)</f>
        <v>CILINDRO DE DIRECCION</v>
      </c>
      <c r="D3506" s="504" t="str">
        <f>_xlfn.XLOOKUP(B3506,PLANEAMIENTO!A:A,PLANEAMIENTO!D:D)</f>
        <v>930E-4SE</v>
      </c>
      <c r="E3506" s="173" t="s">
        <v>1512</v>
      </c>
      <c r="F3506" s="173" t="s">
        <v>432</v>
      </c>
      <c r="G3506" s="173" t="s">
        <v>435</v>
      </c>
      <c r="H3506" s="173" t="s">
        <v>777</v>
      </c>
      <c r="I3506" s="173" t="s">
        <v>786</v>
      </c>
      <c r="J3506" s="173" t="s">
        <v>1495</v>
      </c>
      <c r="K3506" s="173" t="s">
        <v>1495</v>
      </c>
    </row>
    <row r="3507" spans="2:11" ht="28.8" x14ac:dyDescent="0.3">
      <c r="B3507" s="173">
        <v>345925</v>
      </c>
      <c r="C3507" s="503" t="str">
        <f>_xlfn.XLOOKUP(B3507,PLANEAMIENTO!A:A,PLANEAMIENTO!C:C)</f>
        <v>CILINDRO DE DIRECCION</v>
      </c>
      <c r="D3507" s="504" t="str">
        <f>_xlfn.XLOOKUP(B3507,PLANEAMIENTO!A:A,PLANEAMIENTO!D:D)</f>
        <v>930E-4SE</v>
      </c>
      <c r="E3507" s="173" t="s">
        <v>1512</v>
      </c>
      <c r="F3507" s="173" t="s">
        <v>432</v>
      </c>
      <c r="G3507" s="173" t="s">
        <v>406</v>
      </c>
      <c r="H3507" s="173" t="s">
        <v>777</v>
      </c>
      <c r="I3507" s="173" t="s">
        <v>827</v>
      </c>
      <c r="J3507" s="173" t="s">
        <v>1495</v>
      </c>
      <c r="K3507" s="173" t="s">
        <v>1495</v>
      </c>
    </row>
    <row r="3508" spans="2:11" ht="28.8" x14ac:dyDescent="0.3">
      <c r="B3508" s="170">
        <v>0</v>
      </c>
      <c r="C3508" s="503" t="e">
        <f>_xlfn.XLOOKUP(B3508,PLANEAMIENTO!A:A,PLANEAMIENTO!C:C)</f>
        <v>#N/A</v>
      </c>
      <c r="D3508" s="504" t="e">
        <f>_xlfn.XLOOKUP(B3508,PLANEAMIENTO!A:A,PLANEAMIENTO!D:D)</f>
        <v>#N/A</v>
      </c>
      <c r="E3508" s="170" t="s">
        <v>642</v>
      </c>
      <c r="F3508" s="170" t="s">
        <v>815</v>
      </c>
      <c r="G3508" s="170" t="s">
        <v>1514</v>
      </c>
      <c r="H3508" s="170" t="s">
        <v>777</v>
      </c>
      <c r="I3508" s="170" t="s">
        <v>807</v>
      </c>
      <c r="J3508" s="168" t="s">
        <v>394</v>
      </c>
      <c r="K3508" s="168" t="s">
        <v>395</v>
      </c>
    </row>
    <row r="3509" spans="2:11" ht="31.2" x14ac:dyDescent="0.3">
      <c r="B3509" s="173">
        <v>345125</v>
      </c>
      <c r="C3509" s="503" t="str">
        <f>_xlfn.XLOOKUP(B3509,PLANEAMIENTO!A:A,PLANEAMIENTO!C:C)</f>
        <v>CILINDRO DE INCLINACION DE BULLDOZER</v>
      </c>
      <c r="D3509" s="504" t="str">
        <f>_xlfn.XLOOKUP(B3509,PLANEAMIENTO!A:A,PLANEAMIENTO!D:D)</f>
        <v>D11T</v>
      </c>
      <c r="E3509" s="173" t="s">
        <v>1205</v>
      </c>
      <c r="F3509" s="173" t="s">
        <v>817</v>
      </c>
      <c r="G3509" s="173" t="s">
        <v>406</v>
      </c>
      <c r="H3509" s="173" t="s">
        <v>777</v>
      </c>
      <c r="I3509" s="173" t="s">
        <v>827</v>
      </c>
      <c r="J3509" s="173" t="s">
        <v>1484</v>
      </c>
      <c r="K3509" s="173" t="s">
        <v>1484</v>
      </c>
    </row>
    <row r="3510" spans="2:11" ht="31.2" x14ac:dyDescent="0.3">
      <c r="B3510" s="173">
        <v>345225</v>
      </c>
      <c r="C3510" s="503" t="str">
        <f>_xlfn.XLOOKUP(B3510,PLANEAMIENTO!A:A,PLANEAMIENTO!C:C)</f>
        <v>CILINDRO DE INCLINACION DE BULLDOZER</v>
      </c>
      <c r="D3510" s="504" t="str">
        <f>_xlfn.XLOOKUP(B3510,PLANEAMIENTO!A:A,PLANEAMIENTO!D:D)</f>
        <v>D11T</v>
      </c>
      <c r="E3510" s="173" t="s">
        <v>1205</v>
      </c>
      <c r="F3510" s="173" t="s">
        <v>817</v>
      </c>
      <c r="G3510" s="173" t="s">
        <v>406</v>
      </c>
      <c r="H3510" s="173" t="s">
        <v>777</v>
      </c>
      <c r="I3510" s="173" t="s">
        <v>827</v>
      </c>
      <c r="J3510" s="173" t="s">
        <v>1484</v>
      </c>
      <c r="K3510" s="173" t="s">
        <v>1484</v>
      </c>
    </row>
    <row r="3511" spans="2:11" ht="46.8" x14ac:dyDescent="0.3">
      <c r="B3511" s="173">
        <v>341425</v>
      </c>
      <c r="C3511" s="503" t="str">
        <f>_xlfn.XLOOKUP(B3511,PLANEAMIENTO!A:A,PLANEAMIENTO!C:C)</f>
        <v>CILINDRO DE DESPLAZAMIENTO DE VERTEDERA</v>
      </c>
      <c r="D3511" s="504" t="str">
        <f>_xlfn.XLOOKUP(B3511,PLANEAMIENTO!A:A,PLANEAMIENTO!D:D)</f>
        <v>24M</v>
      </c>
      <c r="E3511" s="173" t="s">
        <v>1515</v>
      </c>
      <c r="F3511" s="173" t="s">
        <v>817</v>
      </c>
      <c r="G3511" s="173" t="s">
        <v>406</v>
      </c>
      <c r="H3511" s="173" t="s">
        <v>777</v>
      </c>
      <c r="I3511" s="173" t="s">
        <v>827</v>
      </c>
      <c r="J3511" s="173" t="s">
        <v>1484</v>
      </c>
      <c r="K3511" s="173" t="s">
        <v>1484</v>
      </c>
    </row>
    <row r="3512" spans="2:11" ht="28.8" x14ac:dyDescent="0.3">
      <c r="B3512" s="173">
        <v>343925</v>
      </c>
      <c r="C3512" s="503" t="str">
        <f>_xlfn.XLOOKUP(B3512,PLANEAMIENTO!A:A,PLANEAMIENTO!C:C)</f>
        <v>CILINDRO DE LEVANTE</v>
      </c>
      <c r="D3512" s="504" t="str">
        <f>_xlfn.XLOOKUP(B3512,PLANEAMIENTO!A:A,PLANEAMIENTO!D:D)</f>
        <v>988K</v>
      </c>
      <c r="E3512" s="173" t="s">
        <v>1516</v>
      </c>
      <c r="F3512" s="173" t="s">
        <v>817</v>
      </c>
      <c r="G3512" s="173" t="s">
        <v>406</v>
      </c>
      <c r="H3512" s="173" t="s">
        <v>777</v>
      </c>
      <c r="I3512" s="173" t="s">
        <v>827</v>
      </c>
      <c r="J3512" s="173" t="s">
        <v>1479</v>
      </c>
      <c r="K3512" s="173" t="s">
        <v>1479</v>
      </c>
    </row>
    <row r="3513" spans="2:11" ht="31.2" x14ac:dyDescent="0.3">
      <c r="B3513" s="173">
        <v>345625</v>
      </c>
      <c r="C3513" s="503" t="str">
        <f>_xlfn.XLOOKUP(B3513,PLANEAMIENTO!A:A,PLANEAMIENTO!C:C)</f>
        <v>CILINDRO DE SUSPENSION POSTERIOR</v>
      </c>
      <c r="D3513" s="504" t="str">
        <f>_xlfn.XLOOKUP(B3513,PLANEAMIENTO!A:A,PLANEAMIENTO!D:D)</f>
        <v>930E-4SE</v>
      </c>
      <c r="E3513" s="173" t="s">
        <v>1517</v>
      </c>
      <c r="F3513" s="173" t="s">
        <v>817</v>
      </c>
      <c r="G3513" s="173" t="s">
        <v>421</v>
      </c>
      <c r="H3513" s="173" t="s">
        <v>777</v>
      </c>
      <c r="I3513" s="173" t="s">
        <v>807</v>
      </c>
      <c r="J3513" s="173" t="s">
        <v>1479</v>
      </c>
      <c r="K3513" s="173" t="s">
        <v>1497</v>
      </c>
    </row>
    <row r="3514" spans="2:11" ht="31.2" x14ac:dyDescent="0.3">
      <c r="B3514" s="173">
        <v>346325</v>
      </c>
      <c r="C3514" s="503" t="str">
        <f>_xlfn.XLOOKUP(B3514,PLANEAMIENTO!A:A,PLANEAMIENTO!C:C)</f>
        <v>CILINDRO DE INCLINACION DE BULLDOZER</v>
      </c>
      <c r="D3514" s="504" t="str">
        <f>_xlfn.XLOOKUP(B3514,PLANEAMIENTO!A:A,PLANEAMIENTO!D:D)</f>
        <v>834H</v>
      </c>
      <c r="E3514" s="173" t="s">
        <v>1517</v>
      </c>
      <c r="F3514" s="173" t="s">
        <v>817</v>
      </c>
      <c r="G3514" s="173" t="s">
        <v>406</v>
      </c>
      <c r="H3514" s="173" t="s">
        <v>777</v>
      </c>
      <c r="I3514" s="173" t="s">
        <v>827</v>
      </c>
      <c r="J3514" s="173" t="s">
        <v>1497</v>
      </c>
      <c r="K3514" s="173" t="s">
        <v>1497</v>
      </c>
    </row>
    <row r="3515" spans="2:11" ht="31.2" x14ac:dyDescent="0.3">
      <c r="B3515" s="173">
        <v>346425</v>
      </c>
      <c r="C3515" s="503" t="str">
        <f>_xlfn.XLOOKUP(B3515,PLANEAMIENTO!A:A,PLANEAMIENTO!C:C)</f>
        <v>CILINDRO DE INCLINACION DE BULLDOZER</v>
      </c>
      <c r="D3515" s="504" t="str">
        <f>_xlfn.XLOOKUP(B3515,PLANEAMIENTO!A:A,PLANEAMIENTO!D:D)</f>
        <v>834H</v>
      </c>
      <c r="E3515" s="173" t="s">
        <v>1517</v>
      </c>
      <c r="F3515" s="173" t="s">
        <v>817</v>
      </c>
      <c r="G3515" s="173" t="s">
        <v>426</v>
      </c>
      <c r="H3515" s="173" t="s">
        <v>777</v>
      </c>
      <c r="I3515" s="173" t="s">
        <v>796</v>
      </c>
      <c r="J3515" s="173" t="s">
        <v>1497</v>
      </c>
      <c r="K3515" s="173" t="s">
        <v>1497</v>
      </c>
    </row>
    <row r="3516" spans="2:11" ht="28.8" x14ac:dyDescent="0.3">
      <c r="B3516" s="173">
        <v>346525</v>
      </c>
      <c r="C3516" s="503" t="str">
        <f>_xlfn.XLOOKUP(B3516,PLANEAMIENTO!A:A,PLANEAMIENTO!C:C)</f>
        <v>CILINDRO DE STICK</v>
      </c>
      <c r="D3516" s="504" t="str">
        <f>_xlfn.XLOOKUP(B3516,PLANEAMIENTO!A:A,PLANEAMIENTO!D:D)</f>
        <v>390DL</v>
      </c>
      <c r="E3516" s="173" t="s">
        <v>1517</v>
      </c>
      <c r="F3516" s="173" t="s">
        <v>817</v>
      </c>
      <c r="G3516" s="173" t="s">
        <v>426</v>
      </c>
      <c r="H3516" s="173" t="s">
        <v>777</v>
      </c>
      <c r="I3516" s="173" t="s">
        <v>796</v>
      </c>
      <c r="J3516" s="173" t="s">
        <v>1498</v>
      </c>
      <c r="K3516" s="173" t="s">
        <v>1498</v>
      </c>
    </row>
    <row r="3517" spans="2:11" ht="31.2" x14ac:dyDescent="0.3">
      <c r="B3517" s="173">
        <v>347025</v>
      </c>
      <c r="C3517" s="503" t="str">
        <f>_xlfn.XLOOKUP(B3517,PLANEAMIENTO!A:A,PLANEAMIENTO!C:C)</f>
        <v>CILINDRO DE INCLINACION DE BULLDOZER</v>
      </c>
      <c r="D3517" s="504" t="str">
        <f>_xlfn.XLOOKUP(B3517,PLANEAMIENTO!A:A,PLANEAMIENTO!D:D)</f>
        <v>D475A</v>
      </c>
      <c r="E3517" s="173" t="s">
        <v>1205</v>
      </c>
      <c r="F3517" s="173" t="s">
        <v>817</v>
      </c>
      <c r="G3517" s="173" t="s">
        <v>407</v>
      </c>
      <c r="H3517" s="173" t="s">
        <v>777</v>
      </c>
      <c r="I3517" s="173" t="s">
        <v>856</v>
      </c>
      <c r="J3517" s="173" t="s">
        <v>1498</v>
      </c>
      <c r="K3517" s="173" t="s">
        <v>1498</v>
      </c>
    </row>
    <row r="3518" spans="2:11" ht="31.2" x14ac:dyDescent="0.3">
      <c r="B3518" s="173">
        <v>347025</v>
      </c>
      <c r="C3518" s="503" t="str">
        <f>_xlfn.XLOOKUP(B3518,PLANEAMIENTO!A:A,PLANEAMIENTO!C:C)</f>
        <v>CILINDRO DE INCLINACION DE BULLDOZER</v>
      </c>
      <c r="D3518" s="504" t="str">
        <f>_xlfn.XLOOKUP(B3518,PLANEAMIENTO!A:A,PLANEAMIENTO!D:D)</f>
        <v>D475A</v>
      </c>
      <c r="E3518" s="173" t="s">
        <v>1518</v>
      </c>
      <c r="F3518" s="173" t="s">
        <v>817</v>
      </c>
      <c r="G3518" s="173" t="s">
        <v>407</v>
      </c>
      <c r="H3518" s="173" t="s">
        <v>777</v>
      </c>
      <c r="I3518" s="173" t="s">
        <v>856</v>
      </c>
      <c r="J3518" s="173" t="s">
        <v>1498</v>
      </c>
      <c r="K3518" s="173" t="s">
        <v>1495</v>
      </c>
    </row>
    <row r="3519" spans="2:11" ht="28.8" x14ac:dyDescent="0.3">
      <c r="B3519" s="173">
        <v>347225</v>
      </c>
      <c r="C3519" s="503" t="str">
        <f>_xlfn.XLOOKUP(B3519,PLANEAMIENTO!A:A,PLANEAMIENTO!C:C)</f>
        <v>CILINDRO DE BLADE TIP</v>
      </c>
      <c r="D3519" s="504">
        <f>_xlfn.XLOOKUP(B3519,PLANEAMIENTO!A:A,PLANEAMIENTO!D:D)</f>
        <v>24</v>
      </c>
      <c r="E3519" s="173" t="s">
        <v>905</v>
      </c>
      <c r="F3519" s="173" t="s">
        <v>817</v>
      </c>
      <c r="G3519" s="173" t="s">
        <v>894</v>
      </c>
      <c r="H3519" s="173" t="s">
        <v>777</v>
      </c>
      <c r="I3519" s="173" t="s">
        <v>807</v>
      </c>
      <c r="J3519" s="173" t="s">
        <v>1495</v>
      </c>
      <c r="K3519" s="173" t="s">
        <v>1501</v>
      </c>
    </row>
    <row r="3520" spans="2:11" ht="31.2" x14ac:dyDescent="0.3">
      <c r="B3520" s="173">
        <v>347325</v>
      </c>
      <c r="C3520" s="503" t="str">
        <f>_xlfn.XLOOKUP(B3520,PLANEAMIENTO!A:A,PLANEAMIENTO!C:C)</f>
        <v>CILINDRO DE LEVANTE DE BULLDOZER</v>
      </c>
      <c r="D3520" s="504" t="str">
        <f>_xlfn.XLOOKUP(B3520,PLANEAMIENTO!A:A,PLANEAMIENTO!D:D)</f>
        <v>D475A</v>
      </c>
      <c r="E3520" s="173" t="s">
        <v>722</v>
      </c>
      <c r="F3520" s="173" t="s">
        <v>817</v>
      </c>
      <c r="G3520" s="173" t="s">
        <v>894</v>
      </c>
      <c r="H3520" s="173" t="s">
        <v>777</v>
      </c>
      <c r="I3520" s="173" t="s">
        <v>807</v>
      </c>
      <c r="J3520" s="173" t="s">
        <v>1501</v>
      </c>
      <c r="K3520" s="173" t="s">
        <v>1510</v>
      </c>
    </row>
    <row r="3521" spans="2:11" ht="31.2" x14ac:dyDescent="0.3">
      <c r="B3521" s="173">
        <v>347425</v>
      </c>
      <c r="C3521" s="503" t="str">
        <f>_xlfn.XLOOKUP(B3521,PLANEAMIENTO!A:A,PLANEAMIENTO!C:C)</f>
        <v>CILINDRO DE LEVANTE DE BULLDOZER</v>
      </c>
      <c r="D3521" s="504" t="str">
        <f>_xlfn.XLOOKUP(B3521,PLANEAMIENTO!A:A,PLANEAMIENTO!D:D)</f>
        <v>D475A</v>
      </c>
      <c r="E3521" s="173" t="s">
        <v>722</v>
      </c>
      <c r="F3521" s="173" t="s">
        <v>817</v>
      </c>
      <c r="G3521" s="173" t="s">
        <v>894</v>
      </c>
      <c r="H3521" s="173" t="s">
        <v>777</v>
      </c>
      <c r="I3521" s="173" t="s">
        <v>807</v>
      </c>
      <c r="J3521" s="173" t="s">
        <v>1510</v>
      </c>
      <c r="K3521" s="173" t="s">
        <v>1519</v>
      </c>
    </row>
    <row r="3522" spans="2:11" ht="28.8" x14ac:dyDescent="0.3">
      <c r="B3522" s="170">
        <v>0</v>
      </c>
      <c r="C3522" s="503" t="e">
        <f>_xlfn.XLOOKUP(B3522,PLANEAMIENTO!A:A,PLANEAMIENTO!C:C)</f>
        <v>#N/A</v>
      </c>
      <c r="D3522" s="504" t="e">
        <f>_xlfn.XLOOKUP(B3522,PLANEAMIENTO!A:A,PLANEAMIENTO!D:D)</f>
        <v>#N/A</v>
      </c>
      <c r="E3522" s="170" t="s">
        <v>451</v>
      </c>
      <c r="F3522" s="170" t="s">
        <v>452</v>
      </c>
      <c r="G3522" s="542" t="s">
        <v>1451</v>
      </c>
      <c r="H3522" s="542" t="s">
        <v>777</v>
      </c>
      <c r="I3522" s="542" t="s">
        <v>777</v>
      </c>
      <c r="J3522" s="170" t="s">
        <v>415</v>
      </c>
      <c r="K3522" s="170" t="s">
        <v>1406</v>
      </c>
    </row>
    <row r="3523" spans="2:11" ht="46.8" x14ac:dyDescent="0.3">
      <c r="B3523" s="173">
        <v>341425</v>
      </c>
      <c r="C3523" s="503" t="str">
        <f>_xlfn.XLOOKUP(B3523,PLANEAMIENTO!A:A,PLANEAMIENTO!C:C)</f>
        <v>CILINDRO DE DESPLAZAMIENTO DE VERTEDERA</v>
      </c>
      <c r="D3523" s="504" t="str">
        <f>_xlfn.XLOOKUP(B3523,PLANEAMIENTO!A:A,PLANEAMIENTO!D:D)</f>
        <v>24M</v>
      </c>
      <c r="E3523" s="173" t="s">
        <v>454</v>
      </c>
      <c r="F3523" s="172"/>
      <c r="G3523" s="173" t="s">
        <v>894</v>
      </c>
      <c r="H3523" s="173" t="s">
        <v>777</v>
      </c>
      <c r="I3523" s="173" t="s">
        <v>807</v>
      </c>
      <c r="J3523" s="173" t="s">
        <v>415</v>
      </c>
      <c r="K3523" s="173" t="s">
        <v>418</v>
      </c>
    </row>
    <row r="3524" spans="2:11" ht="28.8" x14ac:dyDescent="0.3">
      <c r="B3524" s="173">
        <v>0</v>
      </c>
      <c r="C3524" s="503" t="e">
        <f>_xlfn.XLOOKUP(B3524,PLANEAMIENTO!A:A,PLANEAMIENTO!C:C)</f>
        <v>#N/A</v>
      </c>
      <c r="D3524" s="504" t="e">
        <f>_xlfn.XLOOKUP(B3524,PLANEAMIENTO!A:A,PLANEAMIENTO!D:D)</f>
        <v>#N/A</v>
      </c>
      <c r="E3524" s="173" t="s">
        <v>498</v>
      </c>
      <c r="F3524" s="172"/>
      <c r="G3524" s="173" t="s">
        <v>894</v>
      </c>
      <c r="H3524" s="173" t="s">
        <v>777</v>
      </c>
      <c r="I3524" s="173" t="s">
        <v>807</v>
      </c>
      <c r="J3524" s="173" t="s">
        <v>415</v>
      </c>
      <c r="K3524" s="173" t="s">
        <v>418</v>
      </c>
    </row>
    <row r="3525" spans="2:11" ht="28.8" x14ac:dyDescent="0.3">
      <c r="B3525" s="170">
        <v>0</v>
      </c>
      <c r="C3525" s="503" t="e">
        <f>_xlfn.XLOOKUP(B3525,PLANEAMIENTO!A:A,PLANEAMIENTO!C:C)</f>
        <v>#N/A</v>
      </c>
      <c r="D3525" s="504" t="e">
        <f>_xlfn.XLOOKUP(B3525,PLANEAMIENTO!A:A,PLANEAMIENTO!D:D)</f>
        <v>#N/A</v>
      </c>
      <c r="E3525" s="170" t="s">
        <v>455</v>
      </c>
      <c r="F3525" s="169"/>
      <c r="G3525" s="542" t="s">
        <v>1491</v>
      </c>
      <c r="H3525" s="542" t="s">
        <v>777</v>
      </c>
      <c r="I3525" s="542" t="s">
        <v>807</v>
      </c>
      <c r="J3525" s="170" t="s">
        <v>1492</v>
      </c>
      <c r="K3525" s="170" t="s">
        <v>1476</v>
      </c>
    </row>
    <row r="3526" spans="2:11" ht="31.2" x14ac:dyDescent="0.3">
      <c r="B3526" s="173">
        <v>347625</v>
      </c>
      <c r="C3526" s="503" t="str">
        <f>_xlfn.XLOOKUP(B3526,PLANEAMIENTO!A:A,PLANEAMIENTO!C:C)</f>
        <v>CILINDRO DE SUSPENSION POSTERIOR</v>
      </c>
      <c r="D3526" s="504" t="str">
        <f>_xlfn.XLOOKUP(B3526,PLANEAMIENTO!A:A,PLANEAMIENTO!D:D)</f>
        <v>930E-4SE</v>
      </c>
      <c r="E3526" s="173" t="s">
        <v>1427</v>
      </c>
      <c r="F3526" s="172"/>
      <c r="G3526" s="173" t="s">
        <v>894</v>
      </c>
      <c r="H3526" s="173" t="s">
        <v>777</v>
      </c>
      <c r="I3526" s="173" t="s">
        <v>807</v>
      </c>
      <c r="J3526" s="173" t="s">
        <v>1464</v>
      </c>
      <c r="K3526" s="173" t="s">
        <v>1476</v>
      </c>
    </row>
    <row r="3527" spans="2:11" ht="28.8" x14ac:dyDescent="0.3">
      <c r="B3527" s="173">
        <v>347725</v>
      </c>
      <c r="C3527" s="503" t="str">
        <f>_xlfn.XLOOKUP(B3527,PLANEAMIENTO!A:A,PLANEAMIENTO!C:C)</f>
        <v>CILINDRO DE DIRECCION</v>
      </c>
      <c r="D3527" s="504" t="str">
        <f>_xlfn.XLOOKUP(B3527,PLANEAMIENTO!A:A,PLANEAMIENTO!D:D)</f>
        <v>930E-4SE</v>
      </c>
      <c r="E3527" s="173" t="s">
        <v>1427</v>
      </c>
      <c r="F3527" s="172"/>
      <c r="G3527" s="173" t="s">
        <v>894</v>
      </c>
      <c r="H3527" s="173" t="s">
        <v>777</v>
      </c>
      <c r="I3527" s="173" t="s">
        <v>807</v>
      </c>
      <c r="J3527" s="173" t="s">
        <v>1464</v>
      </c>
      <c r="K3527" s="173" t="s">
        <v>1476</v>
      </c>
    </row>
    <row r="3528" spans="2:11" ht="28.8" x14ac:dyDescent="0.3">
      <c r="B3528" s="173">
        <v>347825</v>
      </c>
      <c r="C3528" s="503" t="str">
        <f>_xlfn.XLOOKUP(B3528,PLANEAMIENTO!A:A,PLANEAMIENTO!C:C)</f>
        <v>CILINDRO DE WHEEL LEAN</v>
      </c>
      <c r="D3528" s="504">
        <f>_xlfn.XLOOKUP(B3528,PLANEAMIENTO!A:A,PLANEAMIENTO!D:D)</f>
        <v>24</v>
      </c>
      <c r="E3528" s="173" t="s">
        <v>1427</v>
      </c>
      <c r="F3528" s="172"/>
      <c r="G3528" s="173" t="s">
        <v>894</v>
      </c>
      <c r="H3528" s="173" t="s">
        <v>777</v>
      </c>
      <c r="I3528" s="173" t="s">
        <v>807</v>
      </c>
      <c r="J3528" s="173" t="s">
        <v>1464</v>
      </c>
      <c r="K3528" s="173" t="s">
        <v>1476</v>
      </c>
    </row>
    <row r="3529" spans="2:11" ht="31.2" x14ac:dyDescent="0.3">
      <c r="B3529" s="173">
        <v>347925</v>
      </c>
      <c r="C3529" s="503" t="str">
        <f>_xlfn.XLOOKUP(B3529,PLANEAMIENTO!A:A,PLANEAMIENTO!C:C)</f>
        <v>CILINDRO DE LEVANTE DE BULLDOZER</v>
      </c>
      <c r="D3529" s="504" t="str">
        <f>_xlfn.XLOOKUP(B3529,PLANEAMIENTO!A:A,PLANEAMIENTO!D:D)</f>
        <v>D11T</v>
      </c>
      <c r="E3529" s="173" t="s">
        <v>1427</v>
      </c>
      <c r="F3529" s="172"/>
      <c r="G3529" s="173"/>
      <c r="H3529" s="173"/>
      <c r="I3529" s="173"/>
      <c r="J3529" s="173"/>
      <c r="K3529" s="173"/>
    </row>
    <row r="3530" spans="2:11" ht="31.2" x14ac:dyDescent="0.3">
      <c r="B3530" s="173">
        <v>348025</v>
      </c>
      <c r="C3530" s="503" t="str">
        <f>_xlfn.XLOOKUP(B3530,PLANEAMIENTO!A:A,PLANEAMIENTO!C:C)</f>
        <v>CILINDRO DE LEVANTE DE BULLDOZER</v>
      </c>
      <c r="D3530" s="504" t="str">
        <f>_xlfn.XLOOKUP(B3530,PLANEAMIENTO!A:A,PLANEAMIENTO!D:D)</f>
        <v>D11T</v>
      </c>
      <c r="E3530" s="173" t="s">
        <v>1427</v>
      </c>
      <c r="F3530" s="172"/>
      <c r="G3530" s="173"/>
      <c r="H3530" s="173"/>
      <c r="I3530" s="173"/>
      <c r="J3530" s="173"/>
      <c r="K3530" s="173"/>
    </row>
    <row r="3531" spans="2:11" ht="31.2" x14ac:dyDescent="0.3">
      <c r="B3531" s="173">
        <v>348125</v>
      </c>
      <c r="C3531" s="503" t="str">
        <f>_xlfn.XLOOKUP(B3531,PLANEAMIENTO!A:A,PLANEAMIENTO!C:C)</f>
        <v>CILINDRO DE INCLINACION DE BULLDOZER</v>
      </c>
      <c r="D3531" s="504" t="str">
        <f>_xlfn.XLOOKUP(B3531,PLANEAMIENTO!A:A,PLANEAMIENTO!D:D)</f>
        <v>D11T</v>
      </c>
      <c r="E3531" s="173" t="s">
        <v>1427</v>
      </c>
      <c r="F3531" s="172"/>
      <c r="G3531" s="173"/>
      <c r="H3531" s="173"/>
      <c r="I3531" s="173"/>
      <c r="J3531" s="173"/>
      <c r="K3531" s="173"/>
    </row>
    <row r="3532" spans="2:11" ht="46.8" x14ac:dyDescent="0.3">
      <c r="B3532" s="173">
        <v>348225</v>
      </c>
      <c r="C3532" s="503" t="str">
        <f>_xlfn.XLOOKUP(B3532,PLANEAMIENTO!A:A,PLANEAMIENTO!C:C)</f>
        <v>CILINDRO DE DESPLAZAMIENTO DE VERTEDERA</v>
      </c>
      <c r="D3532" s="504">
        <f>_xlfn.XLOOKUP(B3532,PLANEAMIENTO!A:A,PLANEAMIENTO!D:D)</f>
        <v>24</v>
      </c>
      <c r="E3532" s="173" t="s">
        <v>1427</v>
      </c>
      <c r="F3532" s="172"/>
      <c r="G3532" s="173"/>
      <c r="H3532" s="173"/>
      <c r="I3532" s="173"/>
      <c r="J3532" s="173"/>
      <c r="K3532" s="173"/>
    </row>
    <row r="3533" spans="2:11" ht="31.2" x14ac:dyDescent="0.3">
      <c r="B3533" s="173">
        <v>348325</v>
      </c>
      <c r="C3533" s="503" t="str">
        <f>_xlfn.XLOOKUP(B3533,PLANEAMIENTO!A:A,PLANEAMIENTO!C:C)</f>
        <v>CILINDRO DE SUSPENSION POSTERIOR</v>
      </c>
      <c r="D3533" s="504" t="str">
        <f>_xlfn.XLOOKUP(B3533,PLANEAMIENTO!A:A,PLANEAMIENTO!D:D)</f>
        <v>830DC</v>
      </c>
      <c r="E3533" s="173" t="s">
        <v>1427</v>
      </c>
      <c r="F3533" s="172"/>
      <c r="G3533" s="173" t="s">
        <v>894</v>
      </c>
      <c r="H3533" s="173" t="s">
        <v>777</v>
      </c>
      <c r="I3533" s="173" t="s">
        <v>807</v>
      </c>
      <c r="J3533" s="173" t="s">
        <v>1464</v>
      </c>
      <c r="K3533" s="173" t="s">
        <v>1476</v>
      </c>
    </row>
    <row r="3534" spans="2:11" ht="28.8" x14ac:dyDescent="0.3">
      <c r="B3534" s="170">
        <v>0</v>
      </c>
      <c r="C3534" s="503" t="e">
        <f>_xlfn.XLOOKUP(B3534,PLANEAMIENTO!A:A,PLANEAMIENTO!C:C)</f>
        <v>#N/A</v>
      </c>
      <c r="D3534" s="504" t="e">
        <f>_xlfn.XLOOKUP(B3534,PLANEAMIENTO!A:A,PLANEAMIENTO!D:D)</f>
        <v>#N/A</v>
      </c>
      <c r="E3534" s="170" t="s">
        <v>45</v>
      </c>
      <c r="F3534" s="169"/>
      <c r="G3534" s="170" t="s">
        <v>1493</v>
      </c>
      <c r="H3534" s="170" t="s">
        <v>777</v>
      </c>
      <c r="I3534" s="170" t="s">
        <v>892</v>
      </c>
      <c r="J3534" s="170" t="s">
        <v>415</v>
      </c>
      <c r="K3534" s="170" t="s">
        <v>1476</v>
      </c>
    </row>
    <row r="3535" spans="2:11" ht="28.8" x14ac:dyDescent="0.3">
      <c r="B3535" s="168" t="s">
        <v>465</v>
      </c>
      <c r="C3535" s="503" t="e">
        <f>_xlfn.XLOOKUP(B3535,PLANEAMIENTO!A:A,PLANEAMIENTO!C:C)</f>
        <v>#N/A</v>
      </c>
      <c r="D3535" s="504" t="e">
        <f>_xlfn.XLOOKUP(B3535,PLANEAMIENTO!A:A,PLANEAMIENTO!D:D)</f>
        <v>#N/A</v>
      </c>
      <c r="E3535" s="173" t="s">
        <v>1287</v>
      </c>
      <c r="F3535" s="172"/>
      <c r="G3535" s="173" t="s">
        <v>894</v>
      </c>
      <c r="H3535" s="173" t="s">
        <v>777</v>
      </c>
      <c r="I3535" s="173" t="s">
        <v>807</v>
      </c>
      <c r="J3535" s="173" t="s">
        <v>1464</v>
      </c>
      <c r="K3535" s="173" t="s">
        <v>1476</v>
      </c>
    </row>
    <row r="3536" spans="2:11" ht="28.8" x14ac:dyDescent="0.3">
      <c r="B3536" s="173">
        <v>342525</v>
      </c>
      <c r="C3536" s="503" t="str">
        <f>_xlfn.XLOOKUP(B3536,PLANEAMIENTO!A:A,PLANEAMIENTO!C:C)</f>
        <v>CILINDRO DE BLADELIFT</v>
      </c>
      <c r="D3536" s="504" t="str">
        <f>_xlfn.XLOOKUP(B3536,PLANEAMIENTO!A:A,PLANEAMIENTO!D:D)</f>
        <v>24M</v>
      </c>
      <c r="E3536" s="173" t="s">
        <v>1287</v>
      </c>
      <c r="F3536" s="172"/>
      <c r="G3536" s="173" t="s">
        <v>894</v>
      </c>
      <c r="H3536" s="173" t="s">
        <v>777</v>
      </c>
      <c r="I3536" s="173" t="s">
        <v>807</v>
      </c>
      <c r="J3536" s="173" t="s">
        <v>1464</v>
      </c>
      <c r="K3536" s="173" t="s">
        <v>1476</v>
      </c>
    </row>
    <row r="3537" spans="2:11" ht="31.2" x14ac:dyDescent="0.3">
      <c r="B3537" s="173">
        <v>338225</v>
      </c>
      <c r="C3537" s="503" t="str">
        <f>_xlfn.XLOOKUP(B3537,PLANEAMIENTO!A:A,PLANEAMIENTO!C:C)</f>
        <v>CILINDRO DE LEVANTE DE TOLVA</v>
      </c>
      <c r="D3537" s="504" t="str">
        <f>_xlfn.XLOOKUP(B3537,PLANEAMIENTO!A:A,PLANEAMIENTO!D:D)</f>
        <v>830E</v>
      </c>
      <c r="E3537" s="173" t="s">
        <v>1287</v>
      </c>
      <c r="F3537" s="173" t="s">
        <v>452</v>
      </c>
      <c r="G3537" s="173" t="s">
        <v>894</v>
      </c>
      <c r="H3537" s="173" t="s">
        <v>777</v>
      </c>
      <c r="I3537" s="173" t="s">
        <v>807</v>
      </c>
      <c r="J3537" s="173" t="s">
        <v>1464</v>
      </c>
      <c r="K3537" s="173" t="s">
        <v>1476</v>
      </c>
    </row>
    <row r="3538" spans="2:11" ht="31.2" x14ac:dyDescent="0.3">
      <c r="B3538" s="173">
        <v>339725</v>
      </c>
      <c r="C3538" s="503" t="str">
        <f>_xlfn.XLOOKUP(B3538,PLANEAMIENTO!A:A,PLANEAMIENTO!C:C)</f>
        <v>FRENO DE SERVICIO Y PARQUEO</v>
      </c>
      <c r="D3538" s="504">
        <f>_xlfn.XLOOKUP(B3538,PLANEAMIENTO!A:A,PLANEAMIENTO!D:D)</f>
        <v>24</v>
      </c>
      <c r="E3538" s="173" t="s">
        <v>1287</v>
      </c>
      <c r="F3538" s="172"/>
      <c r="G3538" s="173" t="s">
        <v>894</v>
      </c>
      <c r="H3538" s="173" t="s">
        <v>777</v>
      </c>
      <c r="I3538" s="173" t="s">
        <v>807</v>
      </c>
      <c r="J3538" s="173" t="s">
        <v>1464</v>
      </c>
      <c r="K3538" s="173" t="s">
        <v>1476</v>
      </c>
    </row>
    <row r="3539" spans="2:11" ht="28.8" x14ac:dyDescent="0.3">
      <c r="B3539" s="687">
        <v>344825</v>
      </c>
      <c r="C3539" s="503" t="str">
        <f>_xlfn.XLOOKUP(B3539,PLANEAMIENTO!A:A,PLANEAMIENTO!C:C)</f>
        <v>CILINDRO DE ARTICULACION</v>
      </c>
      <c r="D3539" s="504">
        <f>_xlfn.XLOOKUP(B3539,PLANEAMIENTO!A:A,PLANEAMIENTO!D:D)</f>
        <v>24</v>
      </c>
      <c r="E3539" s="173" t="s">
        <v>1287</v>
      </c>
      <c r="F3539" s="172"/>
      <c r="G3539" s="173" t="s">
        <v>894</v>
      </c>
      <c r="H3539" s="173" t="s">
        <v>777</v>
      </c>
      <c r="I3539" s="173" t="s">
        <v>807</v>
      </c>
      <c r="J3539" s="173" t="s">
        <v>415</v>
      </c>
      <c r="K3539" s="173" t="s">
        <v>418</v>
      </c>
    </row>
    <row r="3540" spans="2:11" ht="28.8" x14ac:dyDescent="0.3">
      <c r="B3540" s="687">
        <v>344525</v>
      </c>
      <c r="C3540" s="503" t="str">
        <f>_xlfn.XLOOKUP(B3540,PLANEAMIENTO!A:A,PLANEAMIENTO!C:C)</f>
        <v>CILINDRO DE STICK</v>
      </c>
      <c r="D3540" s="504" t="str">
        <f>_xlfn.XLOOKUP(B3540,PLANEAMIENTO!A:A,PLANEAMIENTO!D:D)</f>
        <v>6060FS</v>
      </c>
      <c r="E3540" s="173" t="s">
        <v>1520</v>
      </c>
      <c r="F3540" s="172"/>
      <c r="G3540" s="173" t="s">
        <v>894</v>
      </c>
      <c r="H3540" s="173" t="s">
        <v>777</v>
      </c>
      <c r="I3540" s="173" t="s">
        <v>807</v>
      </c>
      <c r="J3540" s="173" t="s">
        <v>415</v>
      </c>
      <c r="K3540" s="173" t="s">
        <v>418</v>
      </c>
    </row>
    <row r="3541" spans="2:11" ht="28.8" x14ac:dyDescent="0.3">
      <c r="B3541" s="687">
        <v>344625</v>
      </c>
      <c r="C3541" s="503" t="str">
        <f>_xlfn.XLOOKUP(B3541,PLANEAMIENTO!A:A,PLANEAMIENTO!C:C)</f>
        <v>CILINDRO DE BUCKET</v>
      </c>
      <c r="D3541" s="504" t="str">
        <f>_xlfn.XLOOKUP(B3541,PLANEAMIENTO!A:A,PLANEAMIENTO!D:D)</f>
        <v>6060FS</v>
      </c>
      <c r="E3541" s="173" t="s">
        <v>1520</v>
      </c>
      <c r="F3541" s="172"/>
      <c r="G3541" s="173" t="s">
        <v>894</v>
      </c>
      <c r="H3541" s="173" t="s">
        <v>777</v>
      </c>
      <c r="I3541" s="173" t="s">
        <v>807</v>
      </c>
      <c r="J3541" s="173" t="s">
        <v>415</v>
      </c>
      <c r="K3541" s="173" t="s">
        <v>418</v>
      </c>
    </row>
    <row r="3542" spans="2:11" ht="31.2" x14ac:dyDescent="0.3">
      <c r="B3542" s="173">
        <v>336125</v>
      </c>
      <c r="C3542" s="503" t="str">
        <f>_xlfn.XLOOKUP(B3542,PLANEAMIENTO!A:A,PLANEAMIENTO!C:C)</f>
        <v>CILINDRO DE SUSPENSION POSTERIOR</v>
      </c>
      <c r="D3542" s="504" t="str">
        <f>_xlfn.XLOOKUP(B3542,PLANEAMIENTO!A:A,PLANEAMIENTO!D:D)</f>
        <v>930E-4SE</v>
      </c>
      <c r="E3542" s="173" t="s">
        <v>1287</v>
      </c>
    </row>
    <row r="3543" spans="2:11" ht="46.8" x14ac:dyDescent="0.3">
      <c r="B3543" s="173">
        <v>341425</v>
      </c>
      <c r="C3543" s="503" t="str">
        <f>_xlfn.XLOOKUP(B3543,PLANEAMIENTO!A:A,PLANEAMIENTO!C:C)</f>
        <v>CILINDRO DE DESPLAZAMIENTO DE VERTEDERA</v>
      </c>
      <c r="D3543" s="504" t="str">
        <f>_xlfn.XLOOKUP(B3543,PLANEAMIENTO!A:A,PLANEAMIENTO!D:D)</f>
        <v>24M</v>
      </c>
      <c r="E3543" s="173" t="s">
        <v>1287</v>
      </c>
    </row>
    <row r="3544" spans="2:11" ht="15.6" x14ac:dyDescent="0.3">
      <c r="B3544" s="173">
        <v>342725</v>
      </c>
      <c r="C3544" s="503" t="str">
        <f>_xlfn.XLOOKUP(B3544,PLANEAMIENTO!A:A,PLANEAMIENTO!C:C)</f>
        <v>CILINDRO DE LEVANTE</v>
      </c>
      <c r="D3544" s="504" t="str">
        <f>_xlfn.XLOOKUP(B3544,PLANEAMIENTO!A:A,PLANEAMIENTO!D:D)</f>
        <v>WA900</v>
      </c>
      <c r="E3544" s="173" t="s">
        <v>1287</v>
      </c>
    </row>
    <row r="3545" spans="2:11" ht="31.2" x14ac:dyDescent="0.3">
      <c r="B3545" s="173">
        <v>343125</v>
      </c>
      <c r="C3545" s="503" t="str">
        <f>_xlfn.XLOOKUP(B3545,PLANEAMIENTO!A:A,PLANEAMIENTO!C:C)</f>
        <v>CILINDRO DE SUSPENSION POSTERIOR</v>
      </c>
      <c r="D3545" s="504" t="str">
        <f>_xlfn.XLOOKUP(B3545,PLANEAMIENTO!A:A,PLANEAMIENTO!D:D)</f>
        <v>930E-4SE</v>
      </c>
      <c r="E3545" s="173" t="s">
        <v>1287</v>
      </c>
    </row>
    <row r="3546" spans="2:11" ht="31.2" x14ac:dyDescent="0.3">
      <c r="B3546" s="173">
        <v>345425</v>
      </c>
      <c r="C3546" s="503" t="str">
        <f>_xlfn.XLOOKUP(B3546,PLANEAMIENTO!A:A,PLANEAMIENTO!C:C)</f>
        <v>CILINDRO DE LEVANTE DE BULLDOZER</v>
      </c>
      <c r="D3546" s="504" t="str">
        <f>_xlfn.XLOOKUP(B3546,PLANEAMIENTO!A:A,PLANEAMIENTO!D:D)</f>
        <v>D11T</v>
      </c>
      <c r="E3546" s="173" t="s">
        <v>1520</v>
      </c>
    </row>
    <row r="3547" spans="2:11" ht="31.2" x14ac:dyDescent="0.3">
      <c r="B3547" s="262">
        <v>344325</v>
      </c>
      <c r="C3547" s="503" t="str">
        <f>_xlfn.XLOOKUP(B3547,PLANEAMIENTO!A:A,PLANEAMIENTO!C:C)</f>
        <v>CILINDRO DE INCLINACION DE BULLDOZER</v>
      </c>
      <c r="D3547" s="504" t="str">
        <f>_xlfn.XLOOKUP(B3547,PLANEAMIENTO!A:A,PLANEAMIENTO!D:D)</f>
        <v>844H</v>
      </c>
      <c r="E3547" s="173" t="s">
        <v>1520</v>
      </c>
    </row>
    <row r="3551" spans="2:11" x14ac:dyDescent="0.3">
      <c r="B3551" s="168" t="s">
        <v>465</v>
      </c>
    </row>
    <row r="3552" spans="2:11" ht="15.6" x14ac:dyDescent="0.3">
      <c r="B3552" s="625">
        <v>344925</v>
      </c>
      <c r="C3552" s="503" t="str">
        <f>_xlfn.XLOOKUP(B3552,PLANEAMIENTO!A:A,PLANEAMIENTO!C:C)</f>
        <v>CILINDRO DE DIRECCION</v>
      </c>
      <c r="D3552" s="504" t="str">
        <f>_xlfn.XLOOKUP(B3552,PLANEAMIENTO!A:A,PLANEAMIENTO!D:D)</f>
        <v>793D</v>
      </c>
    </row>
    <row r="3553" spans="2:12" ht="15.6" x14ac:dyDescent="0.3">
      <c r="B3553" s="625">
        <v>345025</v>
      </c>
      <c r="C3553" s="503" t="str">
        <f>_xlfn.XLOOKUP(B3553,PLANEAMIENTO!A:A,PLANEAMIENTO!C:C)</f>
        <v>CILINDRO DE DIRECCION</v>
      </c>
      <c r="D3553" s="504" t="str">
        <f>_xlfn.XLOOKUP(B3553,PLANEAMIENTO!A:A,PLANEAMIENTO!D:D)</f>
        <v>797F</v>
      </c>
    </row>
    <row r="3554" spans="2:12" ht="15.6" x14ac:dyDescent="0.3">
      <c r="B3554" s="625">
        <v>345525</v>
      </c>
      <c r="C3554" s="503" t="str">
        <f>_xlfn.XLOOKUP(B3554,PLANEAMIENTO!A:A,PLANEAMIENTO!C:C)</f>
        <v>CILINDRO DE DIRECCION</v>
      </c>
      <c r="D3554" s="504" t="str">
        <f>_xlfn.XLOOKUP(B3554,PLANEAMIENTO!A:A,PLANEAMIENTO!D:D)</f>
        <v>930E-4SE</v>
      </c>
    </row>
    <row r="3555" spans="2:12" ht="15.6" x14ac:dyDescent="0.3">
      <c r="B3555" s="625">
        <v>346025</v>
      </c>
      <c r="C3555" s="503" t="str">
        <f>_xlfn.XLOOKUP(B3555,PLANEAMIENTO!A:A,PLANEAMIENTO!C:C)</f>
        <v>CILINDRO DE DIRECCION</v>
      </c>
      <c r="D3555" s="504" t="str">
        <f>_xlfn.XLOOKUP(B3555,PLANEAMIENTO!A:A,PLANEAMIENTO!D:D)</f>
        <v>930E-4SE</v>
      </c>
    </row>
    <row r="3556" spans="2:12" ht="15.6" x14ac:dyDescent="0.3">
      <c r="B3556" s="625">
        <v>346125</v>
      </c>
      <c r="C3556" s="503" t="str">
        <f>_xlfn.XLOOKUP(B3556,PLANEAMIENTO!A:A,PLANEAMIENTO!C:C)</f>
        <v>CILINDRO DE DIRECCION</v>
      </c>
      <c r="D3556" s="504" t="str">
        <f>_xlfn.XLOOKUP(B3556,PLANEAMIENTO!A:A,PLANEAMIENTO!D:D)</f>
        <v>930E-4SE</v>
      </c>
    </row>
    <row r="3560" spans="2:12" ht="39.6" x14ac:dyDescent="0.3">
      <c r="B3560" s="168" t="s">
        <v>465</v>
      </c>
      <c r="E3560" s="168" t="s">
        <v>391</v>
      </c>
      <c r="F3560" s="168" t="s">
        <v>392</v>
      </c>
      <c r="G3560" s="168" t="s">
        <v>772</v>
      </c>
      <c r="H3560" s="168" t="s">
        <v>773</v>
      </c>
      <c r="I3560" s="168" t="s">
        <v>774</v>
      </c>
      <c r="J3560" s="168" t="s">
        <v>394</v>
      </c>
      <c r="K3560" s="168" t="s">
        <v>395</v>
      </c>
      <c r="L3560" s="168" t="s">
        <v>396</v>
      </c>
    </row>
    <row r="3561" spans="2:12" ht="28.8" x14ac:dyDescent="0.3">
      <c r="B3561" s="170">
        <v>0</v>
      </c>
      <c r="E3561" s="170" t="s">
        <v>397</v>
      </c>
      <c r="F3561" s="170" t="s">
        <v>398</v>
      </c>
      <c r="G3561" s="170" t="s">
        <v>1521</v>
      </c>
      <c r="H3561" s="170" t="s">
        <v>776</v>
      </c>
      <c r="I3561" s="170" t="s">
        <v>777</v>
      </c>
      <c r="J3561" s="170" t="s">
        <v>1522</v>
      </c>
      <c r="K3561" s="170" t="s">
        <v>1523</v>
      </c>
      <c r="L3561" s="171">
        <v>0.7</v>
      </c>
    </row>
    <row r="3562" spans="2:12" ht="31.2" x14ac:dyDescent="0.3">
      <c r="B3562" s="173">
        <v>338225</v>
      </c>
      <c r="C3562" s="503" t="str">
        <f>_xlfn.XLOOKUP(B3562,PLANEAMIENTO!A:A,PLANEAMIENTO!C:C)</f>
        <v>CILINDRO DE LEVANTE DE TOLVA</v>
      </c>
      <c r="D3562" s="504" t="str">
        <f>_xlfn.XLOOKUP(B3562,PLANEAMIENTO!A:A,PLANEAMIENTO!D:D)</f>
        <v>830E</v>
      </c>
      <c r="E3562" s="173" t="s">
        <v>1524</v>
      </c>
      <c r="F3562" s="173" t="s">
        <v>398</v>
      </c>
      <c r="G3562" s="173" t="s">
        <v>473</v>
      </c>
      <c r="H3562" s="173" t="s">
        <v>777</v>
      </c>
      <c r="I3562" s="173" t="s">
        <v>813</v>
      </c>
      <c r="J3562" s="173" t="s">
        <v>1525</v>
      </c>
      <c r="K3562" s="173" t="s">
        <v>1525</v>
      </c>
      <c r="L3562" s="174">
        <v>0</v>
      </c>
    </row>
    <row r="3563" spans="2:12" ht="31.2" x14ac:dyDescent="0.3">
      <c r="B3563" s="173">
        <v>344425</v>
      </c>
      <c r="C3563" s="503" t="str">
        <f>_xlfn.XLOOKUP(B3563,PLANEAMIENTO!A:A,PLANEAMIENTO!C:C)</f>
        <v>CILINDRO DE SUSPENSION POSTERIOR</v>
      </c>
      <c r="D3563" s="504" t="str">
        <f>_xlfn.XLOOKUP(B3563,PLANEAMIENTO!A:A,PLANEAMIENTO!D:D)</f>
        <v>797F</v>
      </c>
      <c r="E3563" s="173" t="s">
        <v>409</v>
      </c>
      <c r="F3563" s="173" t="s">
        <v>398</v>
      </c>
      <c r="G3563" s="173" t="s">
        <v>403</v>
      </c>
      <c r="H3563" s="173" t="s">
        <v>777</v>
      </c>
      <c r="I3563" s="173" t="s">
        <v>820</v>
      </c>
      <c r="J3563" s="173" t="s">
        <v>1525</v>
      </c>
      <c r="K3563" s="173" t="s">
        <v>1526</v>
      </c>
      <c r="L3563" s="174">
        <v>0</v>
      </c>
    </row>
    <row r="3564" spans="2:12" ht="31.2" x14ac:dyDescent="0.3">
      <c r="B3564" s="173">
        <v>338225</v>
      </c>
      <c r="C3564" s="503" t="str">
        <f>_xlfn.XLOOKUP(B3564,PLANEAMIENTO!A:A,PLANEAMIENTO!C:C)</f>
        <v>CILINDRO DE LEVANTE DE TOLVA</v>
      </c>
      <c r="D3564" s="504" t="str">
        <f>_xlfn.XLOOKUP(B3564,PLANEAMIENTO!A:A,PLANEAMIENTO!D:D)</f>
        <v>830E</v>
      </c>
      <c r="E3564" s="173" t="s">
        <v>1527</v>
      </c>
      <c r="F3564" s="173" t="s">
        <v>398</v>
      </c>
      <c r="G3564" s="173" t="s">
        <v>421</v>
      </c>
      <c r="H3564" s="173" t="s">
        <v>777</v>
      </c>
      <c r="I3564" s="173" t="s">
        <v>807</v>
      </c>
      <c r="J3564" s="173" t="s">
        <v>1526</v>
      </c>
      <c r="K3564" s="173" t="s">
        <v>1528</v>
      </c>
      <c r="L3564" s="174">
        <v>0</v>
      </c>
    </row>
    <row r="3565" spans="2:12" ht="15.6" x14ac:dyDescent="0.3">
      <c r="B3565" s="173">
        <v>345325</v>
      </c>
      <c r="C3565" s="503" t="str">
        <f>_xlfn.XLOOKUP(B3565,PLANEAMIENTO!A:A,PLANEAMIENTO!C:C)</f>
        <v>CILINDRO DE STICK</v>
      </c>
      <c r="D3565" s="504" t="str">
        <f>_xlfn.XLOOKUP(B3565,PLANEAMIENTO!A:A,PLANEAMIENTO!D:D)</f>
        <v>390FL</v>
      </c>
      <c r="E3565" s="173" t="s">
        <v>937</v>
      </c>
      <c r="F3565" s="173" t="s">
        <v>398</v>
      </c>
      <c r="G3565" s="173" t="s">
        <v>471</v>
      </c>
      <c r="H3565" s="173" t="s">
        <v>777</v>
      </c>
      <c r="I3565" s="173" t="s">
        <v>831</v>
      </c>
      <c r="J3565" s="173" t="s">
        <v>1528</v>
      </c>
      <c r="K3565" s="173" t="s">
        <v>1529</v>
      </c>
      <c r="L3565" s="174">
        <v>0</v>
      </c>
    </row>
    <row r="3566" spans="2:12" ht="28.8" x14ac:dyDescent="0.3">
      <c r="B3566" s="173">
        <v>345325</v>
      </c>
      <c r="C3566" s="503" t="str">
        <f>_xlfn.XLOOKUP(B3566,PLANEAMIENTO!A:A,PLANEAMIENTO!C:C)</f>
        <v>CILINDRO DE STICK</v>
      </c>
      <c r="D3566" s="504" t="str">
        <f>_xlfn.XLOOKUP(B3566,PLANEAMIENTO!A:A,PLANEAMIENTO!D:D)</f>
        <v>390FL</v>
      </c>
      <c r="E3566" s="173" t="s">
        <v>687</v>
      </c>
      <c r="F3566" s="173" t="s">
        <v>398</v>
      </c>
      <c r="G3566" s="173" t="s">
        <v>491</v>
      </c>
      <c r="H3566" s="173" t="s">
        <v>777</v>
      </c>
      <c r="I3566" s="173" t="s">
        <v>968</v>
      </c>
      <c r="J3566" s="173" t="s">
        <v>1529</v>
      </c>
      <c r="K3566" s="173" t="s">
        <v>1530</v>
      </c>
      <c r="L3566" s="174">
        <v>0</v>
      </c>
    </row>
    <row r="3567" spans="2:12" ht="15.6" x14ac:dyDescent="0.3">
      <c r="B3567" s="173">
        <v>346525</v>
      </c>
      <c r="C3567" s="503" t="str">
        <f>_xlfn.XLOOKUP(B3567,PLANEAMIENTO!A:A,PLANEAMIENTO!C:C)</f>
        <v>CILINDRO DE STICK</v>
      </c>
      <c r="D3567" s="504" t="str">
        <f>_xlfn.XLOOKUP(B3567,PLANEAMIENTO!A:A,PLANEAMIENTO!D:D)</f>
        <v>390DL</v>
      </c>
      <c r="E3567" s="173" t="s">
        <v>937</v>
      </c>
      <c r="F3567" s="173" t="s">
        <v>398</v>
      </c>
      <c r="G3567" s="173" t="s">
        <v>471</v>
      </c>
      <c r="H3567" s="173" t="s">
        <v>777</v>
      </c>
      <c r="I3567" s="173" t="s">
        <v>831</v>
      </c>
      <c r="J3567" s="173" t="s">
        <v>1530</v>
      </c>
      <c r="K3567" s="173" t="s">
        <v>1531</v>
      </c>
      <c r="L3567" s="174">
        <v>0</v>
      </c>
    </row>
    <row r="3568" spans="2:12" ht="28.8" x14ac:dyDescent="0.3">
      <c r="B3568" s="173">
        <v>346525</v>
      </c>
      <c r="C3568" s="503" t="str">
        <f>_xlfn.XLOOKUP(B3568,PLANEAMIENTO!A:A,PLANEAMIENTO!C:C)</f>
        <v>CILINDRO DE STICK</v>
      </c>
      <c r="D3568" s="504" t="str">
        <f>_xlfn.XLOOKUP(B3568,PLANEAMIENTO!A:A,PLANEAMIENTO!D:D)</f>
        <v>390DL</v>
      </c>
      <c r="E3568" s="173" t="s">
        <v>687</v>
      </c>
      <c r="F3568" s="173" t="s">
        <v>398</v>
      </c>
      <c r="G3568" s="173" t="s">
        <v>491</v>
      </c>
      <c r="H3568" s="173" t="s">
        <v>777</v>
      </c>
      <c r="I3568" s="173" t="s">
        <v>968</v>
      </c>
      <c r="J3568" s="173" t="s">
        <v>1531</v>
      </c>
      <c r="K3568" s="173" t="s">
        <v>1523</v>
      </c>
      <c r="L3568" s="174">
        <v>0</v>
      </c>
    </row>
    <row r="3569" spans="2:12" ht="28.8" x14ac:dyDescent="0.3">
      <c r="B3569" s="170">
        <v>0</v>
      </c>
      <c r="E3569" s="170" t="s">
        <v>412</v>
      </c>
      <c r="F3569" s="170" t="s">
        <v>413</v>
      </c>
      <c r="G3569" s="170" t="s">
        <v>1532</v>
      </c>
      <c r="H3569" s="170" t="s">
        <v>777</v>
      </c>
      <c r="I3569" s="170" t="s">
        <v>777</v>
      </c>
      <c r="J3569" s="170" t="s">
        <v>629</v>
      </c>
      <c r="K3569" s="170" t="s">
        <v>1530</v>
      </c>
      <c r="L3569" s="171">
        <v>0.53</v>
      </c>
    </row>
    <row r="3570" spans="2:12" ht="15.6" x14ac:dyDescent="0.3">
      <c r="B3570" s="173">
        <v>345925</v>
      </c>
      <c r="C3570" s="503" t="str">
        <f>_xlfn.XLOOKUP(B3570,PLANEAMIENTO!A:A,PLANEAMIENTO!C:C)</f>
        <v>CILINDRO DE DIRECCION</v>
      </c>
      <c r="D3570" s="504" t="str">
        <f>_xlfn.XLOOKUP(B3570,PLANEAMIENTO!A:A,PLANEAMIENTO!D:D)</f>
        <v>930E-4SE</v>
      </c>
      <c r="E3570" s="173" t="s">
        <v>1130</v>
      </c>
      <c r="F3570" s="173" t="s">
        <v>750</v>
      </c>
      <c r="G3570" s="173" t="s">
        <v>471</v>
      </c>
      <c r="H3570" s="173" t="s">
        <v>777</v>
      </c>
      <c r="I3570" s="173" t="s">
        <v>831</v>
      </c>
      <c r="J3570" s="173" t="s">
        <v>1525</v>
      </c>
      <c r="K3570" s="173" t="s">
        <v>1525</v>
      </c>
      <c r="L3570" s="174">
        <v>0</v>
      </c>
    </row>
    <row r="3571" spans="2:12" ht="31.2" x14ac:dyDescent="0.3">
      <c r="B3571" s="173">
        <v>345225</v>
      </c>
      <c r="C3571" s="503" t="str">
        <f>_xlfn.XLOOKUP(B3571,PLANEAMIENTO!A:A,PLANEAMIENTO!C:C)</f>
        <v>CILINDRO DE INCLINACION DE BULLDOZER</v>
      </c>
      <c r="D3571" s="504" t="str">
        <f>_xlfn.XLOOKUP(B3571,PLANEAMIENTO!A:A,PLANEAMIENTO!D:D)</f>
        <v>D11T</v>
      </c>
      <c r="E3571" s="173" t="s">
        <v>937</v>
      </c>
      <c r="F3571" s="173" t="s">
        <v>750</v>
      </c>
      <c r="G3571" s="173" t="s">
        <v>426</v>
      </c>
      <c r="H3571" s="173" t="s">
        <v>777</v>
      </c>
      <c r="I3571" s="173" t="s">
        <v>796</v>
      </c>
      <c r="J3571" s="173" t="s">
        <v>1525</v>
      </c>
      <c r="K3571" s="173" t="s">
        <v>1525</v>
      </c>
      <c r="L3571" s="174">
        <v>0</v>
      </c>
    </row>
    <row r="3572" spans="2:12" ht="28.8" x14ac:dyDescent="0.3">
      <c r="B3572" s="173">
        <v>345325</v>
      </c>
      <c r="C3572" s="503" t="str">
        <f>_xlfn.XLOOKUP(B3572,PLANEAMIENTO!A:A,PLANEAMIENTO!C:C)</f>
        <v>CILINDRO DE STICK</v>
      </c>
      <c r="D3572" s="504" t="str">
        <f>_xlfn.XLOOKUP(B3572,PLANEAMIENTO!A:A,PLANEAMIENTO!D:D)</f>
        <v>390FL</v>
      </c>
      <c r="E3572" s="173" t="s">
        <v>937</v>
      </c>
      <c r="F3572" s="173" t="s">
        <v>750</v>
      </c>
      <c r="G3572" s="173" t="s">
        <v>426</v>
      </c>
      <c r="H3572" s="173" t="s">
        <v>777</v>
      </c>
      <c r="I3572" s="173" t="s">
        <v>796</v>
      </c>
      <c r="J3572" s="173" t="s">
        <v>1525</v>
      </c>
      <c r="K3572" s="173" t="s">
        <v>1526</v>
      </c>
      <c r="L3572" s="174">
        <v>0</v>
      </c>
    </row>
    <row r="3573" spans="2:12" ht="28.8" x14ac:dyDescent="0.3">
      <c r="B3573" s="173">
        <v>347825</v>
      </c>
      <c r="C3573" s="503" t="str">
        <f>_xlfn.XLOOKUP(B3573,PLANEAMIENTO!A:A,PLANEAMIENTO!C:C)</f>
        <v>CILINDRO DE WHEEL LEAN</v>
      </c>
      <c r="D3573" s="504">
        <f>_xlfn.XLOOKUP(B3573,PLANEAMIENTO!A:A,PLANEAMIENTO!D:D)</f>
        <v>24</v>
      </c>
      <c r="E3573" s="173" t="s">
        <v>1533</v>
      </c>
      <c r="F3573" s="173" t="s">
        <v>750</v>
      </c>
      <c r="G3573" s="173" t="s">
        <v>522</v>
      </c>
      <c r="H3573" s="173" t="s">
        <v>777</v>
      </c>
      <c r="I3573" s="173" t="s">
        <v>818</v>
      </c>
      <c r="J3573" s="173" t="s">
        <v>1526</v>
      </c>
      <c r="K3573" s="173" t="s">
        <v>1526</v>
      </c>
      <c r="L3573" s="174">
        <v>0</v>
      </c>
    </row>
    <row r="3574" spans="2:12" ht="31.2" x14ac:dyDescent="0.3">
      <c r="B3574" s="173">
        <v>347925</v>
      </c>
      <c r="C3574" s="503" t="str">
        <f>_xlfn.XLOOKUP(B3574,PLANEAMIENTO!A:A,PLANEAMIENTO!C:C)</f>
        <v>CILINDRO DE LEVANTE DE BULLDOZER</v>
      </c>
      <c r="D3574" s="504" t="str">
        <f>_xlfn.XLOOKUP(B3574,PLANEAMIENTO!A:A,PLANEAMIENTO!D:D)</f>
        <v>D11T</v>
      </c>
      <c r="E3574" s="173" t="s">
        <v>1533</v>
      </c>
      <c r="F3574" s="173" t="s">
        <v>750</v>
      </c>
      <c r="G3574" s="173" t="s">
        <v>403</v>
      </c>
      <c r="H3574" s="173" t="s">
        <v>777</v>
      </c>
      <c r="I3574" s="173" t="s">
        <v>820</v>
      </c>
      <c r="J3574" s="173" t="s">
        <v>1526</v>
      </c>
      <c r="K3574" s="173" t="s">
        <v>1528</v>
      </c>
      <c r="L3574" s="174">
        <v>0</v>
      </c>
    </row>
    <row r="3575" spans="2:12" ht="31.2" x14ac:dyDescent="0.3">
      <c r="B3575" s="173">
        <v>348125</v>
      </c>
      <c r="C3575" s="503" t="str">
        <f>_xlfn.XLOOKUP(B3575,PLANEAMIENTO!A:A,PLANEAMIENTO!C:C)</f>
        <v>CILINDRO DE INCLINACION DE BULLDOZER</v>
      </c>
      <c r="D3575" s="504" t="str">
        <f>_xlfn.XLOOKUP(B3575,PLANEAMIENTO!A:A,PLANEAMIENTO!D:D)</f>
        <v>D11T</v>
      </c>
      <c r="E3575" s="173" t="s">
        <v>1533</v>
      </c>
      <c r="F3575" s="173" t="s">
        <v>750</v>
      </c>
      <c r="G3575" s="173" t="s">
        <v>1534</v>
      </c>
      <c r="H3575" s="173" t="s">
        <v>777</v>
      </c>
      <c r="I3575" s="173" t="s">
        <v>1535</v>
      </c>
      <c r="J3575" s="173" t="s">
        <v>1528</v>
      </c>
      <c r="K3575" s="173" t="s">
        <v>1528</v>
      </c>
      <c r="L3575" s="174">
        <v>0</v>
      </c>
    </row>
    <row r="3576" spans="2:12" ht="46.8" x14ac:dyDescent="0.3">
      <c r="B3576" s="173">
        <v>348225</v>
      </c>
      <c r="C3576" s="503" t="str">
        <f>_xlfn.XLOOKUP(B3576,PLANEAMIENTO!A:A,PLANEAMIENTO!C:C)</f>
        <v>CILINDRO DE DESPLAZAMIENTO DE VERTEDERA</v>
      </c>
      <c r="D3576" s="504">
        <f>_xlfn.XLOOKUP(B3576,PLANEAMIENTO!A:A,PLANEAMIENTO!D:D)</f>
        <v>24</v>
      </c>
      <c r="E3576" s="173" t="s">
        <v>1533</v>
      </c>
      <c r="F3576" s="173" t="s">
        <v>750</v>
      </c>
      <c r="G3576" s="173" t="s">
        <v>406</v>
      </c>
      <c r="H3576" s="173" t="s">
        <v>777</v>
      </c>
      <c r="I3576" s="173" t="s">
        <v>827</v>
      </c>
      <c r="J3576" s="173" t="s">
        <v>1528</v>
      </c>
      <c r="K3576" s="173" t="s">
        <v>1528</v>
      </c>
      <c r="L3576" s="174">
        <v>0</v>
      </c>
    </row>
    <row r="3577" spans="2:12" ht="28.8" x14ac:dyDescent="0.3">
      <c r="B3577" s="173">
        <v>345925</v>
      </c>
      <c r="C3577" s="503" t="str">
        <f>_xlfn.XLOOKUP(B3577,PLANEAMIENTO!A:A,PLANEAMIENTO!C:C)</f>
        <v>CILINDRO DE DIRECCION</v>
      </c>
      <c r="D3577" s="504" t="str">
        <f>_xlfn.XLOOKUP(B3577,PLANEAMIENTO!A:A,PLANEAMIENTO!D:D)</f>
        <v>930E-4SE</v>
      </c>
      <c r="E3577" s="173" t="s">
        <v>937</v>
      </c>
      <c r="F3577" s="173" t="s">
        <v>750</v>
      </c>
      <c r="G3577" s="173" t="s">
        <v>426</v>
      </c>
      <c r="H3577" s="173" t="s">
        <v>777</v>
      </c>
      <c r="I3577" s="173" t="s">
        <v>796</v>
      </c>
      <c r="J3577" s="173" t="s">
        <v>1528</v>
      </c>
      <c r="K3577" s="173" t="s">
        <v>1529</v>
      </c>
      <c r="L3577" s="174">
        <v>0</v>
      </c>
    </row>
    <row r="3578" spans="2:12" ht="28.8" x14ac:dyDescent="0.3">
      <c r="B3578" s="173">
        <v>346025</v>
      </c>
      <c r="C3578" s="503" t="str">
        <f>_xlfn.XLOOKUP(B3578,PLANEAMIENTO!A:A,PLANEAMIENTO!C:C)</f>
        <v>CILINDRO DE DIRECCION</v>
      </c>
      <c r="D3578" s="504" t="str">
        <f>_xlfn.XLOOKUP(B3578,PLANEAMIENTO!A:A,PLANEAMIENTO!D:D)</f>
        <v>930E-4SE</v>
      </c>
      <c r="E3578" s="173" t="s">
        <v>937</v>
      </c>
      <c r="F3578" s="173" t="s">
        <v>750</v>
      </c>
      <c r="G3578" s="173" t="s">
        <v>426</v>
      </c>
      <c r="H3578" s="173" t="s">
        <v>777</v>
      </c>
      <c r="I3578" s="173" t="s">
        <v>796</v>
      </c>
      <c r="J3578" s="173" t="s">
        <v>1529</v>
      </c>
      <c r="K3578" s="173" t="s">
        <v>1529</v>
      </c>
      <c r="L3578" s="174">
        <v>0</v>
      </c>
    </row>
    <row r="3579" spans="2:12" ht="31.2" x14ac:dyDescent="0.3">
      <c r="B3579" s="173">
        <v>346225</v>
      </c>
      <c r="C3579" s="503" t="str">
        <f>_xlfn.XLOOKUP(B3579,PLANEAMIENTO!A:A,PLANEAMIENTO!C:C)</f>
        <v>CILINDRO DE LEVANTE DE BULLDOZER</v>
      </c>
      <c r="D3579" s="504" t="str">
        <f>_xlfn.XLOOKUP(B3579,PLANEAMIENTO!A:A,PLANEAMIENTO!D:D)</f>
        <v>844K</v>
      </c>
      <c r="E3579" s="173" t="s">
        <v>937</v>
      </c>
      <c r="F3579" s="173" t="s">
        <v>750</v>
      </c>
      <c r="G3579" s="173" t="s">
        <v>426</v>
      </c>
      <c r="H3579" s="173" t="s">
        <v>777</v>
      </c>
      <c r="I3579" s="173" t="s">
        <v>796</v>
      </c>
      <c r="J3579" s="173" t="s">
        <v>1529</v>
      </c>
      <c r="K3579" s="173" t="s">
        <v>1529</v>
      </c>
      <c r="L3579" s="174">
        <v>0</v>
      </c>
    </row>
    <row r="3580" spans="2:12" ht="15.6" x14ac:dyDescent="0.3">
      <c r="B3580" s="173">
        <v>347825</v>
      </c>
      <c r="C3580" s="503" t="str">
        <f>_xlfn.XLOOKUP(B3580,PLANEAMIENTO!A:A,PLANEAMIENTO!C:C)</f>
        <v>CILINDRO DE WHEEL LEAN</v>
      </c>
      <c r="D3580" s="504">
        <f>_xlfn.XLOOKUP(B3580,PLANEAMIENTO!A:A,PLANEAMIENTO!D:D)</f>
        <v>24</v>
      </c>
      <c r="E3580" s="173" t="s">
        <v>477</v>
      </c>
      <c r="F3580" s="173" t="s">
        <v>750</v>
      </c>
      <c r="G3580" s="173" t="s">
        <v>471</v>
      </c>
      <c r="H3580" s="173" t="s">
        <v>777</v>
      </c>
      <c r="I3580" s="173" t="s">
        <v>831</v>
      </c>
      <c r="J3580" s="173" t="s">
        <v>1529</v>
      </c>
      <c r="K3580" s="173" t="s">
        <v>1530</v>
      </c>
      <c r="L3580" s="174">
        <v>0</v>
      </c>
    </row>
    <row r="3581" spans="2:12" ht="31.2" x14ac:dyDescent="0.3">
      <c r="B3581" s="173">
        <v>347925</v>
      </c>
      <c r="C3581" s="503" t="str">
        <f>_xlfn.XLOOKUP(B3581,PLANEAMIENTO!A:A,PLANEAMIENTO!C:C)</f>
        <v>CILINDRO DE LEVANTE DE BULLDOZER</v>
      </c>
      <c r="D3581" s="504" t="str">
        <f>_xlfn.XLOOKUP(B3581,PLANEAMIENTO!A:A,PLANEAMIENTO!D:D)</f>
        <v>D11T</v>
      </c>
      <c r="E3581" s="173" t="s">
        <v>477</v>
      </c>
      <c r="F3581" s="173" t="s">
        <v>750</v>
      </c>
      <c r="G3581" s="173" t="s">
        <v>450</v>
      </c>
      <c r="H3581" s="173" t="s">
        <v>777</v>
      </c>
      <c r="I3581" s="173" t="s">
        <v>1104</v>
      </c>
      <c r="J3581" s="173" t="s">
        <v>1530</v>
      </c>
      <c r="K3581" s="173" t="s">
        <v>1530</v>
      </c>
      <c r="L3581" s="174">
        <v>0</v>
      </c>
    </row>
    <row r="3582" spans="2:12" ht="28.8" x14ac:dyDescent="0.3">
      <c r="B3582" s="170">
        <v>0</v>
      </c>
      <c r="E3582" s="170" t="s">
        <v>422</v>
      </c>
      <c r="F3582" s="170" t="s">
        <v>423</v>
      </c>
      <c r="G3582" s="170" t="s">
        <v>1536</v>
      </c>
      <c r="H3582" s="170" t="s">
        <v>777</v>
      </c>
      <c r="I3582" s="170" t="s">
        <v>777</v>
      </c>
      <c r="J3582" s="170" t="s">
        <v>1522</v>
      </c>
      <c r="K3582" s="170" t="s">
        <v>1530</v>
      </c>
      <c r="L3582" s="171">
        <v>0.55000000000000004</v>
      </c>
    </row>
    <row r="3583" spans="2:12" ht="15.6" x14ac:dyDescent="0.3">
      <c r="B3583" s="173">
        <v>347225</v>
      </c>
      <c r="C3583" s="503" t="str">
        <f>_xlfn.XLOOKUP(B3583,PLANEAMIENTO!A:A,PLANEAMIENTO!C:C)</f>
        <v>CILINDRO DE BLADE TIP</v>
      </c>
      <c r="D3583" s="504">
        <f>_xlfn.XLOOKUP(B3583,PLANEAMIENTO!A:A,PLANEAMIENTO!D:D)</f>
        <v>24</v>
      </c>
      <c r="E3583" s="173" t="s">
        <v>1537</v>
      </c>
      <c r="F3583" s="173" t="s">
        <v>423</v>
      </c>
      <c r="G3583" s="173" t="s">
        <v>406</v>
      </c>
      <c r="H3583" s="173" t="s">
        <v>777</v>
      </c>
      <c r="I3583" s="173" t="s">
        <v>827</v>
      </c>
      <c r="J3583" s="173" t="s">
        <v>1525</v>
      </c>
      <c r="K3583" s="173" t="s">
        <v>1525</v>
      </c>
      <c r="L3583" s="174">
        <v>0</v>
      </c>
    </row>
    <row r="3584" spans="2:12" ht="28.8" x14ac:dyDescent="0.3">
      <c r="B3584" s="173">
        <v>347125</v>
      </c>
      <c r="C3584" s="503" t="str">
        <f>_xlfn.XLOOKUP(B3584,PLANEAMIENTO!A:A,PLANEAMIENTO!C:C)</f>
        <v>CILINDRO DE WHEEL LEAN</v>
      </c>
      <c r="D3584" s="504">
        <f>_xlfn.XLOOKUP(B3584,PLANEAMIENTO!A:A,PLANEAMIENTO!D:D)</f>
        <v>24</v>
      </c>
      <c r="E3584" s="173" t="s">
        <v>1538</v>
      </c>
      <c r="F3584" s="173" t="s">
        <v>423</v>
      </c>
      <c r="G3584" s="173" t="s">
        <v>491</v>
      </c>
      <c r="H3584" s="173" t="s">
        <v>777</v>
      </c>
      <c r="I3584" s="173" t="s">
        <v>968</v>
      </c>
      <c r="J3584" s="173" t="s">
        <v>1525</v>
      </c>
      <c r="K3584" s="173" t="s">
        <v>1526</v>
      </c>
      <c r="L3584" s="174">
        <v>0</v>
      </c>
    </row>
    <row r="3585" spans="2:12" ht="31.2" x14ac:dyDescent="0.3">
      <c r="B3585" s="173">
        <v>348125</v>
      </c>
      <c r="C3585" s="503" t="str">
        <f>_xlfn.XLOOKUP(B3585,PLANEAMIENTO!A:A,PLANEAMIENTO!C:C)</f>
        <v>CILINDRO DE INCLINACION DE BULLDOZER</v>
      </c>
      <c r="D3585" s="504" t="str">
        <f>_xlfn.XLOOKUP(B3585,PLANEAMIENTO!A:A,PLANEAMIENTO!D:D)</f>
        <v>D11T</v>
      </c>
      <c r="E3585" s="173" t="s">
        <v>1539</v>
      </c>
      <c r="F3585" s="173" t="s">
        <v>423</v>
      </c>
      <c r="G3585" s="173" t="s">
        <v>493</v>
      </c>
      <c r="H3585" s="173" t="s">
        <v>777</v>
      </c>
      <c r="I3585" s="173" t="s">
        <v>812</v>
      </c>
      <c r="J3585" s="173" t="s">
        <v>1526</v>
      </c>
      <c r="K3585" s="173" t="s">
        <v>1528</v>
      </c>
      <c r="L3585" s="174">
        <v>0</v>
      </c>
    </row>
    <row r="3586" spans="2:12" ht="31.2" x14ac:dyDescent="0.3">
      <c r="B3586" s="173">
        <v>347925</v>
      </c>
      <c r="C3586" s="503" t="str">
        <f>_xlfn.XLOOKUP(B3586,PLANEAMIENTO!A:A,PLANEAMIENTO!C:C)</f>
        <v>CILINDRO DE LEVANTE DE BULLDOZER</v>
      </c>
      <c r="D3586" s="504" t="str">
        <f>_xlfn.XLOOKUP(B3586,PLANEAMIENTO!A:A,PLANEAMIENTO!D:D)</f>
        <v>D11T</v>
      </c>
      <c r="E3586" s="173" t="s">
        <v>1540</v>
      </c>
      <c r="F3586" s="173" t="s">
        <v>423</v>
      </c>
      <c r="G3586" s="173" t="s">
        <v>479</v>
      </c>
      <c r="H3586" s="173" t="s">
        <v>777</v>
      </c>
      <c r="I3586" s="173" t="s">
        <v>804</v>
      </c>
      <c r="J3586" s="173" t="s">
        <v>1528</v>
      </c>
      <c r="K3586" s="173" t="s">
        <v>1528</v>
      </c>
      <c r="L3586" s="174">
        <v>0</v>
      </c>
    </row>
    <row r="3587" spans="2:12" ht="46.8" x14ac:dyDescent="0.3">
      <c r="B3587" s="173">
        <v>348225</v>
      </c>
      <c r="C3587" s="503" t="str">
        <f>_xlfn.XLOOKUP(B3587,PLANEAMIENTO!A:A,PLANEAMIENTO!C:C)</f>
        <v>CILINDRO DE DESPLAZAMIENTO DE VERTEDERA</v>
      </c>
      <c r="D3587" s="504">
        <f>_xlfn.XLOOKUP(B3587,PLANEAMIENTO!A:A,PLANEAMIENTO!D:D)</f>
        <v>24</v>
      </c>
      <c r="E3587" s="173" t="s">
        <v>1541</v>
      </c>
      <c r="F3587" s="173" t="s">
        <v>423</v>
      </c>
      <c r="G3587" s="173" t="s">
        <v>479</v>
      </c>
      <c r="H3587" s="173" t="s">
        <v>777</v>
      </c>
      <c r="I3587" s="173" t="s">
        <v>804</v>
      </c>
      <c r="J3587" s="173" t="s">
        <v>1528</v>
      </c>
      <c r="K3587" s="173" t="s">
        <v>1528</v>
      </c>
      <c r="L3587" s="174">
        <v>0</v>
      </c>
    </row>
    <row r="3588" spans="2:12" ht="15.6" x14ac:dyDescent="0.3">
      <c r="B3588" s="173">
        <v>348525</v>
      </c>
      <c r="C3588" s="503" t="str">
        <f>_xlfn.XLOOKUP(B3588,PLANEAMIENTO!A:A,PLANEAMIENTO!C:C)</f>
        <v>CILINDRO DE DIRECCION</v>
      </c>
      <c r="D3588" s="504" t="str">
        <f>_xlfn.XLOOKUP(B3588,PLANEAMIENTO!A:A,PLANEAMIENTO!D:D)</f>
        <v>930E-4SE</v>
      </c>
      <c r="E3588" s="173" t="s">
        <v>1540</v>
      </c>
      <c r="F3588" s="173" t="s">
        <v>423</v>
      </c>
      <c r="G3588" s="173" t="s">
        <v>479</v>
      </c>
      <c r="H3588" s="173" t="s">
        <v>777</v>
      </c>
      <c r="I3588" s="173" t="s">
        <v>804</v>
      </c>
      <c r="J3588" s="173" t="s">
        <v>1528</v>
      </c>
      <c r="K3588" s="173" t="s">
        <v>1528</v>
      </c>
      <c r="L3588" s="174">
        <v>0</v>
      </c>
    </row>
    <row r="3589" spans="2:12" ht="31.2" x14ac:dyDescent="0.3">
      <c r="B3589" s="173">
        <v>346325</v>
      </c>
      <c r="C3589" s="503" t="str">
        <f>_xlfn.XLOOKUP(B3589,PLANEAMIENTO!A:A,PLANEAMIENTO!C:C)</f>
        <v>CILINDRO DE INCLINACION DE BULLDOZER</v>
      </c>
      <c r="D3589" s="504" t="str">
        <f>_xlfn.XLOOKUP(B3589,PLANEAMIENTO!A:A,PLANEAMIENTO!D:D)</f>
        <v>834H</v>
      </c>
      <c r="E3589" s="173" t="s">
        <v>855</v>
      </c>
      <c r="F3589" s="173" t="s">
        <v>423</v>
      </c>
      <c r="G3589" s="173" t="s">
        <v>471</v>
      </c>
      <c r="H3589" s="173" t="s">
        <v>777</v>
      </c>
      <c r="I3589" s="173" t="s">
        <v>831</v>
      </c>
      <c r="J3589" s="173" t="s">
        <v>1528</v>
      </c>
      <c r="K3589" s="173" t="s">
        <v>1529</v>
      </c>
      <c r="L3589" s="174">
        <v>0</v>
      </c>
    </row>
    <row r="3590" spans="2:12" ht="31.2" x14ac:dyDescent="0.3">
      <c r="B3590" s="173">
        <v>346425</v>
      </c>
      <c r="C3590" s="503" t="str">
        <f>_xlfn.XLOOKUP(B3590,PLANEAMIENTO!A:A,PLANEAMIENTO!C:C)</f>
        <v>CILINDRO DE INCLINACION DE BULLDOZER</v>
      </c>
      <c r="D3590" s="504" t="str">
        <f>_xlfn.XLOOKUP(B3590,PLANEAMIENTO!A:A,PLANEAMIENTO!D:D)</f>
        <v>834H</v>
      </c>
      <c r="E3590" s="173" t="s">
        <v>855</v>
      </c>
      <c r="F3590" s="173" t="s">
        <v>423</v>
      </c>
      <c r="G3590" s="173" t="s">
        <v>471</v>
      </c>
      <c r="H3590" s="173" t="s">
        <v>777</v>
      </c>
      <c r="I3590" s="173" t="s">
        <v>831</v>
      </c>
      <c r="J3590" s="173" t="s">
        <v>1529</v>
      </c>
      <c r="K3590" s="173" t="s">
        <v>1530</v>
      </c>
      <c r="L3590" s="174">
        <v>0</v>
      </c>
    </row>
    <row r="3591" spans="2:12" ht="15.6" x14ac:dyDescent="0.3">
      <c r="B3591" s="173">
        <v>347225</v>
      </c>
      <c r="C3591" s="503" t="str">
        <f>_xlfn.XLOOKUP(B3591,PLANEAMIENTO!A:A,PLANEAMIENTO!C:C)</f>
        <v>CILINDRO DE BLADE TIP</v>
      </c>
      <c r="D3591" s="504">
        <f>_xlfn.XLOOKUP(B3591,PLANEAMIENTO!A:A,PLANEAMIENTO!D:D)</f>
        <v>24</v>
      </c>
      <c r="E3591" s="173" t="s">
        <v>855</v>
      </c>
      <c r="F3591" s="173" t="s">
        <v>423</v>
      </c>
      <c r="G3591" s="173" t="s">
        <v>471</v>
      </c>
      <c r="H3591" s="173" t="s">
        <v>777</v>
      </c>
      <c r="I3591" s="173" t="s">
        <v>831</v>
      </c>
      <c r="J3591" s="173" t="s">
        <v>1530</v>
      </c>
      <c r="K3591" s="173" t="s">
        <v>1530</v>
      </c>
      <c r="L3591" s="174">
        <v>0</v>
      </c>
    </row>
    <row r="3592" spans="2:12" ht="28.8" x14ac:dyDescent="0.3">
      <c r="B3592" s="170">
        <v>0</v>
      </c>
      <c r="C3592" s="503" t="e">
        <f>_xlfn.XLOOKUP(B3592,PLANEAMIENTO!A:A,PLANEAMIENTO!C:C)</f>
        <v>#N/A</v>
      </c>
      <c r="D3592" s="504" t="e">
        <f>_xlfn.XLOOKUP(B3592,PLANEAMIENTO!A:A,PLANEAMIENTO!D:D)</f>
        <v>#N/A</v>
      </c>
      <c r="E3592" s="170" t="s">
        <v>485</v>
      </c>
      <c r="F3592" s="170" t="s">
        <v>486</v>
      </c>
      <c r="G3592" s="170" t="s">
        <v>1542</v>
      </c>
      <c r="H3592" s="170" t="s">
        <v>777</v>
      </c>
      <c r="I3592" s="170" t="s">
        <v>777</v>
      </c>
      <c r="J3592" s="170" t="s">
        <v>1522</v>
      </c>
      <c r="K3592" s="170" t="s">
        <v>1531</v>
      </c>
      <c r="L3592" s="171">
        <v>0.35</v>
      </c>
    </row>
    <row r="3593" spans="2:12" ht="15.6" x14ac:dyDescent="0.3">
      <c r="B3593" s="173">
        <v>345525</v>
      </c>
      <c r="C3593" s="503" t="str">
        <f>_xlfn.XLOOKUP(B3593,PLANEAMIENTO!A:A,PLANEAMIENTO!C:C)</f>
        <v>CILINDRO DE DIRECCION</v>
      </c>
      <c r="D3593" s="504" t="str">
        <f>_xlfn.XLOOKUP(B3593,PLANEAMIENTO!A:A,PLANEAMIENTO!D:D)</f>
        <v>930E-4SE</v>
      </c>
      <c r="E3593" s="173" t="s">
        <v>1543</v>
      </c>
      <c r="F3593" s="173" t="s">
        <v>486</v>
      </c>
      <c r="G3593" s="173" t="s">
        <v>479</v>
      </c>
      <c r="H3593" s="173" t="s">
        <v>777</v>
      </c>
      <c r="I3593" s="173" t="s">
        <v>804</v>
      </c>
      <c r="J3593" s="173" t="s">
        <v>1525</v>
      </c>
      <c r="K3593" s="173" t="s">
        <v>1525</v>
      </c>
      <c r="L3593" s="174">
        <v>0</v>
      </c>
    </row>
    <row r="3594" spans="2:12" ht="28.8" x14ac:dyDescent="0.3">
      <c r="B3594" s="173">
        <v>345025</v>
      </c>
      <c r="C3594" s="503" t="str">
        <f>_xlfn.XLOOKUP(B3594,PLANEAMIENTO!A:A,PLANEAMIENTO!C:C)</f>
        <v>CILINDRO DE DIRECCION</v>
      </c>
      <c r="D3594" s="504" t="str">
        <f>_xlfn.XLOOKUP(B3594,PLANEAMIENTO!A:A,PLANEAMIENTO!D:D)</f>
        <v>797F</v>
      </c>
      <c r="E3594" s="173" t="s">
        <v>611</v>
      </c>
      <c r="F3594" s="173" t="s">
        <v>486</v>
      </c>
      <c r="G3594" s="173" t="s">
        <v>522</v>
      </c>
      <c r="H3594" s="173" t="s">
        <v>777</v>
      </c>
      <c r="I3594" s="173" t="s">
        <v>818</v>
      </c>
      <c r="J3594" s="173" t="s">
        <v>1525</v>
      </c>
      <c r="K3594" s="173" t="s">
        <v>1525</v>
      </c>
      <c r="L3594" s="174">
        <v>0</v>
      </c>
    </row>
    <row r="3595" spans="2:12" ht="31.2" x14ac:dyDescent="0.3">
      <c r="B3595" s="173">
        <v>341525</v>
      </c>
      <c r="C3595" s="503" t="str">
        <f>_xlfn.XLOOKUP(B3595,PLANEAMIENTO!A:A,PLANEAMIENTO!C:C)</f>
        <v>CILINDRO DE LEVANTE DE RIPPER</v>
      </c>
      <c r="D3595" s="504" t="str">
        <f>_xlfn.XLOOKUP(B3595,PLANEAMIENTO!A:A,PLANEAMIENTO!D:D)</f>
        <v>24M</v>
      </c>
      <c r="E3595" s="173" t="s">
        <v>1117</v>
      </c>
      <c r="F3595" s="173" t="s">
        <v>486</v>
      </c>
      <c r="G3595" s="173" t="s">
        <v>471</v>
      </c>
      <c r="H3595" s="173" t="s">
        <v>777</v>
      </c>
      <c r="I3595" s="173" t="s">
        <v>831</v>
      </c>
      <c r="J3595" s="173" t="s">
        <v>1525</v>
      </c>
      <c r="K3595" s="173" t="s">
        <v>1526</v>
      </c>
      <c r="L3595" s="174">
        <v>0</v>
      </c>
    </row>
    <row r="3596" spans="2:12" ht="31.2" x14ac:dyDescent="0.3">
      <c r="B3596" s="173">
        <v>345125</v>
      </c>
      <c r="C3596" s="503" t="str">
        <f>_xlfn.XLOOKUP(B3596,PLANEAMIENTO!A:A,PLANEAMIENTO!C:C)</f>
        <v>CILINDRO DE INCLINACION DE BULLDOZER</v>
      </c>
      <c r="D3596" s="504" t="str">
        <f>_xlfn.XLOOKUP(B3596,PLANEAMIENTO!A:A,PLANEAMIENTO!D:D)</f>
        <v>D11T</v>
      </c>
      <c r="E3596" s="173" t="s">
        <v>1118</v>
      </c>
      <c r="F3596" s="173" t="s">
        <v>486</v>
      </c>
      <c r="G3596" s="173" t="s">
        <v>403</v>
      </c>
      <c r="H3596" s="173" t="s">
        <v>777</v>
      </c>
      <c r="I3596" s="173" t="s">
        <v>820</v>
      </c>
      <c r="J3596" s="173" t="s">
        <v>1526</v>
      </c>
      <c r="K3596" s="173" t="s">
        <v>1526</v>
      </c>
      <c r="L3596" s="174">
        <v>0</v>
      </c>
    </row>
    <row r="3597" spans="2:12" ht="31.2" x14ac:dyDescent="0.3">
      <c r="B3597" s="173">
        <v>345225</v>
      </c>
      <c r="C3597" s="503" t="str">
        <f>_xlfn.XLOOKUP(B3597,PLANEAMIENTO!A:A,PLANEAMIENTO!C:C)</f>
        <v>CILINDRO DE INCLINACION DE BULLDOZER</v>
      </c>
      <c r="D3597" s="504" t="str">
        <f>_xlfn.XLOOKUP(B3597,PLANEAMIENTO!A:A,PLANEAMIENTO!D:D)</f>
        <v>D11T</v>
      </c>
      <c r="E3597" s="173" t="s">
        <v>1118</v>
      </c>
      <c r="F3597" s="173" t="s">
        <v>486</v>
      </c>
      <c r="G3597" s="173" t="s">
        <v>403</v>
      </c>
      <c r="H3597" s="173" t="s">
        <v>777</v>
      </c>
      <c r="I3597" s="173" t="s">
        <v>820</v>
      </c>
      <c r="J3597" s="173" t="s">
        <v>1526</v>
      </c>
      <c r="K3597" s="173" t="s">
        <v>1528</v>
      </c>
      <c r="L3597" s="174">
        <v>0</v>
      </c>
    </row>
    <row r="3598" spans="2:12" ht="31.2" x14ac:dyDescent="0.3">
      <c r="B3598" s="173">
        <v>345425</v>
      </c>
      <c r="C3598" s="503" t="str">
        <f>_xlfn.XLOOKUP(B3598,PLANEAMIENTO!A:A,PLANEAMIENTO!C:C)</f>
        <v>CILINDRO DE LEVANTE DE BULLDOZER</v>
      </c>
      <c r="D3598" s="504" t="str">
        <f>_xlfn.XLOOKUP(B3598,PLANEAMIENTO!A:A,PLANEAMIENTO!D:D)</f>
        <v>D11T</v>
      </c>
      <c r="E3598" s="173" t="s">
        <v>1100</v>
      </c>
      <c r="F3598" s="173" t="s">
        <v>486</v>
      </c>
      <c r="G3598" s="173" t="s">
        <v>403</v>
      </c>
      <c r="H3598" s="173" t="s">
        <v>777</v>
      </c>
      <c r="I3598" s="173" t="s">
        <v>820</v>
      </c>
      <c r="J3598" s="173" t="s">
        <v>1528</v>
      </c>
      <c r="K3598" s="173" t="s">
        <v>1528</v>
      </c>
      <c r="L3598" s="174">
        <v>0</v>
      </c>
    </row>
    <row r="3599" spans="2:12" ht="15.6" x14ac:dyDescent="0.3">
      <c r="B3599" s="173">
        <v>345525</v>
      </c>
      <c r="C3599" s="503" t="str">
        <f>_xlfn.XLOOKUP(B3599,PLANEAMIENTO!A:A,PLANEAMIENTO!C:C)</f>
        <v>CILINDRO DE DIRECCION</v>
      </c>
      <c r="D3599" s="504" t="str">
        <f>_xlfn.XLOOKUP(B3599,PLANEAMIENTO!A:A,PLANEAMIENTO!D:D)</f>
        <v>930E-4SE</v>
      </c>
      <c r="E3599" s="173" t="s">
        <v>1100</v>
      </c>
      <c r="F3599" s="173" t="s">
        <v>486</v>
      </c>
      <c r="G3599" s="173" t="s">
        <v>403</v>
      </c>
      <c r="H3599" s="173" t="s">
        <v>777</v>
      </c>
      <c r="I3599" s="173" t="s">
        <v>820</v>
      </c>
      <c r="J3599" s="173" t="s">
        <v>1528</v>
      </c>
      <c r="K3599" s="173" t="s">
        <v>1529</v>
      </c>
      <c r="L3599" s="174">
        <v>0</v>
      </c>
    </row>
    <row r="3600" spans="2:12" ht="31.2" x14ac:dyDescent="0.3">
      <c r="B3600" s="173">
        <v>347025</v>
      </c>
      <c r="C3600" s="503" t="str">
        <f>_xlfn.XLOOKUP(B3600,PLANEAMIENTO!A:A,PLANEAMIENTO!C:C)</f>
        <v>CILINDRO DE INCLINACION DE BULLDOZER</v>
      </c>
      <c r="D3600" s="504" t="str">
        <f>_xlfn.XLOOKUP(B3600,PLANEAMIENTO!A:A,PLANEAMIENTO!D:D)</f>
        <v>D475A</v>
      </c>
      <c r="E3600" s="173" t="s">
        <v>1100</v>
      </c>
      <c r="F3600" s="173" t="s">
        <v>486</v>
      </c>
      <c r="G3600" s="173" t="s">
        <v>522</v>
      </c>
      <c r="H3600" s="173" t="s">
        <v>777</v>
      </c>
      <c r="I3600" s="173" t="s">
        <v>818</v>
      </c>
      <c r="J3600" s="173" t="s">
        <v>1529</v>
      </c>
      <c r="K3600" s="173" t="s">
        <v>1529</v>
      </c>
      <c r="L3600" s="174">
        <v>0</v>
      </c>
    </row>
    <row r="3601" spans="2:12" ht="31.2" x14ac:dyDescent="0.3">
      <c r="B3601" s="173">
        <v>347525</v>
      </c>
      <c r="C3601" s="503" t="str">
        <f>_xlfn.XLOOKUP(B3601,PLANEAMIENTO!A:A,PLANEAMIENTO!C:C)</f>
        <v>CILINDRO DE INCLINACION DE BULLDOZER</v>
      </c>
      <c r="D3601" s="504" t="str">
        <f>_xlfn.XLOOKUP(B3601,PLANEAMIENTO!A:A,PLANEAMIENTO!D:D)</f>
        <v>D475A</v>
      </c>
      <c r="E3601" s="173" t="s">
        <v>1100</v>
      </c>
      <c r="F3601" s="173" t="s">
        <v>486</v>
      </c>
      <c r="G3601" s="173" t="s">
        <v>522</v>
      </c>
      <c r="H3601" s="173" t="s">
        <v>777</v>
      </c>
      <c r="I3601" s="173" t="s">
        <v>818</v>
      </c>
      <c r="J3601" s="173" t="s">
        <v>1529</v>
      </c>
      <c r="K3601" s="173" t="s">
        <v>1529</v>
      </c>
      <c r="L3601" s="174">
        <v>0</v>
      </c>
    </row>
    <row r="3602" spans="2:12" ht="31.2" x14ac:dyDescent="0.3">
      <c r="B3602" s="173">
        <v>347025</v>
      </c>
      <c r="C3602" s="503" t="str">
        <f>_xlfn.XLOOKUP(B3602,PLANEAMIENTO!A:A,PLANEAMIENTO!C:C)</f>
        <v>CILINDRO DE INCLINACION DE BULLDOZER</v>
      </c>
      <c r="D3602" s="504" t="str">
        <f>_xlfn.XLOOKUP(B3602,PLANEAMIENTO!A:A,PLANEAMIENTO!D:D)</f>
        <v>D475A</v>
      </c>
      <c r="E3602" s="173" t="s">
        <v>1118</v>
      </c>
      <c r="F3602" s="173" t="s">
        <v>486</v>
      </c>
      <c r="G3602" s="173" t="s">
        <v>403</v>
      </c>
      <c r="H3602" s="173" t="s">
        <v>777</v>
      </c>
      <c r="I3602" s="173" t="s">
        <v>820</v>
      </c>
      <c r="J3602" s="173" t="s">
        <v>1529</v>
      </c>
      <c r="K3602" s="173" t="s">
        <v>1530</v>
      </c>
      <c r="L3602" s="174">
        <v>0</v>
      </c>
    </row>
    <row r="3603" spans="2:12" ht="31.2" x14ac:dyDescent="0.3">
      <c r="B3603" s="173">
        <v>347525</v>
      </c>
      <c r="C3603" s="503" t="str">
        <f>_xlfn.XLOOKUP(B3603,PLANEAMIENTO!A:A,PLANEAMIENTO!C:C)</f>
        <v>CILINDRO DE INCLINACION DE BULLDOZER</v>
      </c>
      <c r="D3603" s="504" t="str">
        <f>_xlfn.XLOOKUP(B3603,PLANEAMIENTO!A:A,PLANEAMIENTO!D:D)</f>
        <v>D475A</v>
      </c>
      <c r="E3603" s="173" t="s">
        <v>1118</v>
      </c>
      <c r="F3603" s="173" t="s">
        <v>486</v>
      </c>
      <c r="G3603" s="173" t="s">
        <v>403</v>
      </c>
      <c r="H3603" s="173" t="s">
        <v>777</v>
      </c>
      <c r="I3603" s="173" t="s">
        <v>820</v>
      </c>
      <c r="J3603" s="173" t="s">
        <v>1530</v>
      </c>
      <c r="K3603" s="173" t="s">
        <v>1530</v>
      </c>
      <c r="L3603" s="174">
        <v>0</v>
      </c>
    </row>
    <row r="3604" spans="2:12" ht="28.8" x14ac:dyDescent="0.3">
      <c r="B3604" s="173">
        <v>345925</v>
      </c>
      <c r="C3604" s="503" t="str">
        <f>_xlfn.XLOOKUP(B3604,PLANEAMIENTO!A:A,PLANEAMIENTO!C:C)</f>
        <v>CILINDRO DE DIRECCION</v>
      </c>
      <c r="D3604" s="504" t="str">
        <f>_xlfn.XLOOKUP(B3604,PLANEAMIENTO!A:A,PLANEAMIENTO!D:D)</f>
        <v>930E-4SE</v>
      </c>
      <c r="E3604" s="173" t="s">
        <v>1118</v>
      </c>
      <c r="F3604" s="173" t="s">
        <v>486</v>
      </c>
      <c r="G3604" s="173" t="s">
        <v>522</v>
      </c>
      <c r="H3604" s="173" t="s">
        <v>777</v>
      </c>
      <c r="I3604" s="173" t="s">
        <v>818</v>
      </c>
      <c r="J3604" s="173" t="s">
        <v>1530</v>
      </c>
      <c r="K3604" s="173" t="s">
        <v>1531</v>
      </c>
      <c r="L3604" s="174">
        <v>0</v>
      </c>
    </row>
    <row r="3605" spans="2:12" ht="28.8" x14ac:dyDescent="0.3">
      <c r="B3605" s="173">
        <v>346025</v>
      </c>
      <c r="C3605" s="503" t="str">
        <f>_xlfn.XLOOKUP(B3605,PLANEAMIENTO!A:A,PLANEAMIENTO!C:C)</f>
        <v>CILINDRO DE DIRECCION</v>
      </c>
      <c r="D3605" s="504" t="str">
        <f>_xlfn.XLOOKUP(B3605,PLANEAMIENTO!A:A,PLANEAMIENTO!D:D)</f>
        <v>930E-4SE</v>
      </c>
      <c r="E3605" s="173" t="s">
        <v>1118</v>
      </c>
      <c r="F3605" s="173" t="s">
        <v>486</v>
      </c>
      <c r="G3605" s="173" t="s">
        <v>522</v>
      </c>
      <c r="H3605" s="173" t="s">
        <v>777</v>
      </c>
      <c r="I3605" s="173" t="s">
        <v>818</v>
      </c>
      <c r="J3605" s="173" t="s">
        <v>1522</v>
      </c>
      <c r="K3605" s="173" t="s">
        <v>1522</v>
      </c>
      <c r="L3605" s="174">
        <v>0</v>
      </c>
    </row>
    <row r="3606" spans="2:12" ht="28.8" x14ac:dyDescent="0.3">
      <c r="B3606" s="170">
        <v>0</v>
      </c>
      <c r="C3606" s="503" t="e">
        <f>_xlfn.XLOOKUP(B3606,PLANEAMIENTO!A:A,PLANEAMIENTO!C:C)</f>
        <v>#N/A</v>
      </c>
      <c r="D3606" s="504" t="e">
        <f>_xlfn.XLOOKUP(B3606,PLANEAMIENTO!A:A,PLANEAMIENTO!D:D)</f>
        <v>#N/A</v>
      </c>
      <c r="E3606" s="170" t="s">
        <v>860</v>
      </c>
      <c r="F3606" s="170" t="s">
        <v>413</v>
      </c>
      <c r="G3606" s="170" t="s">
        <v>1544</v>
      </c>
      <c r="H3606" s="170" t="s">
        <v>777</v>
      </c>
      <c r="I3606" s="170" t="s">
        <v>801</v>
      </c>
      <c r="J3606" s="170" t="s">
        <v>783</v>
      </c>
      <c r="K3606" s="170" t="s">
        <v>1530</v>
      </c>
      <c r="L3606" s="171">
        <v>0.47</v>
      </c>
    </row>
    <row r="3607" spans="2:12" ht="31.2" x14ac:dyDescent="0.3">
      <c r="B3607" s="173">
        <v>340025</v>
      </c>
      <c r="C3607" s="503" t="str">
        <f>_xlfn.XLOOKUP(B3607,PLANEAMIENTO!A:A,PLANEAMIENTO!C:C)</f>
        <v>CILINDRO DE SUSPENSION POSTERIOR</v>
      </c>
      <c r="D3607" s="504" t="str">
        <f>_xlfn.XLOOKUP(B3607,PLANEAMIENTO!A:A,PLANEAMIENTO!D:D)</f>
        <v>930E-4SE</v>
      </c>
      <c r="E3607" s="173" t="s">
        <v>1507</v>
      </c>
      <c r="F3607" s="173" t="s">
        <v>413</v>
      </c>
      <c r="G3607" s="173" t="s">
        <v>410</v>
      </c>
      <c r="H3607" s="173" t="s">
        <v>777</v>
      </c>
      <c r="I3607" s="173" t="s">
        <v>849</v>
      </c>
      <c r="J3607" s="173" t="s">
        <v>1525</v>
      </c>
      <c r="K3607" s="173" t="s">
        <v>1525</v>
      </c>
      <c r="L3607" s="174">
        <v>0</v>
      </c>
    </row>
    <row r="3608" spans="2:12" ht="31.2" x14ac:dyDescent="0.3">
      <c r="B3608" s="173">
        <v>343125</v>
      </c>
      <c r="C3608" s="503" t="str">
        <f>_xlfn.XLOOKUP(B3608,PLANEAMIENTO!A:A,PLANEAMIENTO!C:C)</f>
        <v>CILINDRO DE SUSPENSION POSTERIOR</v>
      </c>
      <c r="D3608" s="504" t="str">
        <f>_xlfn.XLOOKUP(B3608,PLANEAMIENTO!A:A,PLANEAMIENTO!D:D)</f>
        <v>930E-4SE</v>
      </c>
      <c r="E3608" s="173" t="s">
        <v>1507</v>
      </c>
      <c r="F3608" s="173" t="s">
        <v>413</v>
      </c>
      <c r="G3608" s="173" t="s">
        <v>410</v>
      </c>
      <c r="H3608" s="173" t="s">
        <v>777</v>
      </c>
      <c r="I3608" s="173" t="s">
        <v>849</v>
      </c>
      <c r="J3608" s="173" t="s">
        <v>1525</v>
      </c>
      <c r="K3608" s="173" t="s">
        <v>1526</v>
      </c>
      <c r="L3608" s="174">
        <v>0</v>
      </c>
    </row>
    <row r="3609" spans="2:12" ht="31.2" x14ac:dyDescent="0.3">
      <c r="B3609" s="173">
        <v>341225</v>
      </c>
      <c r="C3609" s="503" t="str">
        <f>_xlfn.XLOOKUP(B3609,PLANEAMIENTO!A:A,PLANEAMIENTO!C:C)</f>
        <v>CILINDRO DE SUSPENSION POSTERIOR</v>
      </c>
      <c r="D3609" s="504" t="str">
        <f>_xlfn.XLOOKUP(B3609,PLANEAMIENTO!A:A,PLANEAMIENTO!D:D)</f>
        <v>930E-4SE</v>
      </c>
      <c r="E3609" s="173" t="s">
        <v>1118</v>
      </c>
      <c r="F3609" s="173" t="s">
        <v>413</v>
      </c>
      <c r="G3609" s="173" t="s">
        <v>410</v>
      </c>
      <c r="H3609" s="173" t="s">
        <v>777</v>
      </c>
      <c r="I3609" s="173" t="s">
        <v>849</v>
      </c>
      <c r="J3609" s="173" t="s">
        <v>1526</v>
      </c>
      <c r="K3609" s="173" t="s">
        <v>1528</v>
      </c>
      <c r="L3609" s="174">
        <v>0</v>
      </c>
    </row>
    <row r="3610" spans="2:12" ht="31.2" x14ac:dyDescent="0.3">
      <c r="B3610" s="173">
        <v>340025</v>
      </c>
      <c r="C3610" s="503" t="str">
        <f>_xlfn.XLOOKUP(B3610,PLANEAMIENTO!A:A,PLANEAMIENTO!C:C)</f>
        <v>CILINDRO DE SUSPENSION POSTERIOR</v>
      </c>
      <c r="D3610" s="504" t="str">
        <f>_xlfn.XLOOKUP(B3610,PLANEAMIENTO!A:A,PLANEAMIENTO!D:D)</f>
        <v>930E-4SE</v>
      </c>
      <c r="E3610" s="173" t="s">
        <v>1118</v>
      </c>
      <c r="F3610" s="173" t="s">
        <v>413</v>
      </c>
      <c r="G3610" s="173" t="s">
        <v>410</v>
      </c>
      <c r="H3610" s="173" t="s">
        <v>777</v>
      </c>
      <c r="I3610" s="173" t="s">
        <v>849</v>
      </c>
      <c r="J3610" s="173" t="s">
        <v>1528</v>
      </c>
      <c r="K3610" s="173" t="s">
        <v>1529</v>
      </c>
      <c r="L3610" s="174">
        <v>0</v>
      </c>
    </row>
    <row r="3611" spans="2:12" ht="28.8" x14ac:dyDescent="0.3">
      <c r="B3611" s="173">
        <v>343925</v>
      </c>
      <c r="C3611" s="503" t="str">
        <f>_xlfn.XLOOKUP(B3611,PLANEAMIENTO!A:A,PLANEAMIENTO!C:C)</f>
        <v>CILINDRO DE LEVANTE</v>
      </c>
      <c r="D3611" s="504" t="str">
        <f>_xlfn.XLOOKUP(B3611,PLANEAMIENTO!A:A,PLANEAMIENTO!D:D)</f>
        <v>988K</v>
      </c>
      <c r="E3611" s="173" t="s">
        <v>1118</v>
      </c>
      <c r="F3611" s="173" t="s">
        <v>413</v>
      </c>
      <c r="G3611" s="173" t="s">
        <v>471</v>
      </c>
      <c r="H3611" s="173" t="s">
        <v>777</v>
      </c>
      <c r="I3611" s="173" t="s">
        <v>831</v>
      </c>
      <c r="J3611" s="173" t="s">
        <v>1529</v>
      </c>
      <c r="K3611" s="173" t="s">
        <v>1529</v>
      </c>
      <c r="L3611" s="174">
        <v>0</v>
      </c>
    </row>
    <row r="3612" spans="2:12" ht="31.2" x14ac:dyDescent="0.3">
      <c r="B3612" s="173">
        <v>339925</v>
      </c>
      <c r="C3612" s="503" t="str">
        <f>_xlfn.XLOOKUP(B3612,PLANEAMIENTO!A:A,PLANEAMIENTO!C:C)</f>
        <v>CILINDRO DE SUSPENSION POSTERIOR</v>
      </c>
      <c r="D3612" s="504" t="str">
        <f>_xlfn.XLOOKUP(B3612,PLANEAMIENTO!A:A,PLANEAMIENTO!D:D)</f>
        <v>797F</v>
      </c>
      <c r="E3612" s="173" t="s">
        <v>1507</v>
      </c>
      <c r="F3612" s="173" t="s">
        <v>413</v>
      </c>
      <c r="G3612" s="173" t="s">
        <v>410</v>
      </c>
      <c r="H3612" s="173" t="s">
        <v>777</v>
      </c>
      <c r="I3612" s="173" t="s">
        <v>849</v>
      </c>
      <c r="J3612" s="173" t="s">
        <v>1529</v>
      </c>
      <c r="K3612" s="173" t="s">
        <v>1530</v>
      </c>
      <c r="L3612" s="174">
        <v>0</v>
      </c>
    </row>
    <row r="3613" spans="2:12" ht="31.2" x14ac:dyDescent="0.3">
      <c r="B3613" s="173">
        <v>341225</v>
      </c>
      <c r="C3613" s="503" t="str">
        <f>_xlfn.XLOOKUP(B3613,PLANEAMIENTO!A:A,PLANEAMIENTO!C:C)</f>
        <v>CILINDRO DE SUSPENSION POSTERIOR</v>
      </c>
      <c r="D3613" s="504" t="str">
        <f>_xlfn.XLOOKUP(B3613,PLANEAMIENTO!A:A,PLANEAMIENTO!D:D)</f>
        <v>930E-4SE</v>
      </c>
      <c r="E3613" s="173" t="s">
        <v>1507</v>
      </c>
      <c r="F3613" s="173" t="s">
        <v>413</v>
      </c>
      <c r="G3613" s="173" t="s">
        <v>894</v>
      </c>
      <c r="H3613" s="173" t="s">
        <v>777</v>
      </c>
      <c r="I3613" s="173" t="s">
        <v>807</v>
      </c>
      <c r="J3613" s="173" t="s">
        <v>1545</v>
      </c>
      <c r="K3613" s="173" t="s">
        <v>1546</v>
      </c>
      <c r="L3613" s="174">
        <v>0</v>
      </c>
    </row>
    <row r="3614" spans="2:12" ht="28.8" x14ac:dyDescent="0.3">
      <c r="B3614" s="170">
        <v>0</v>
      </c>
      <c r="C3614" s="503" t="e">
        <f>_xlfn.XLOOKUP(B3614,PLANEAMIENTO!A:A,PLANEAMIENTO!C:C)</f>
        <v>#N/A</v>
      </c>
      <c r="D3614" s="504" t="e">
        <f>_xlfn.XLOOKUP(B3614,PLANEAMIENTO!A:A,PLANEAMIENTO!D:D)</f>
        <v>#N/A</v>
      </c>
      <c r="E3614" s="170" t="s">
        <v>428</v>
      </c>
      <c r="F3614" s="170" t="s">
        <v>432</v>
      </c>
      <c r="G3614" s="170" t="s">
        <v>1547</v>
      </c>
      <c r="H3614" s="170" t="s">
        <v>777</v>
      </c>
      <c r="I3614" s="170" t="s">
        <v>777</v>
      </c>
      <c r="J3614" s="170" t="s">
        <v>1522</v>
      </c>
      <c r="K3614" s="170" t="s">
        <v>1530</v>
      </c>
      <c r="L3614" s="171">
        <v>0.38</v>
      </c>
    </row>
    <row r="3615" spans="2:12" ht="28.8" x14ac:dyDescent="0.3">
      <c r="B3615" s="173">
        <v>343925</v>
      </c>
      <c r="C3615" s="503" t="str">
        <f>_xlfn.XLOOKUP(B3615,PLANEAMIENTO!A:A,PLANEAMIENTO!C:C)</f>
        <v>CILINDRO DE LEVANTE</v>
      </c>
      <c r="D3615" s="504" t="str">
        <f>_xlfn.XLOOKUP(B3615,PLANEAMIENTO!A:A,PLANEAMIENTO!D:D)</f>
        <v>988K</v>
      </c>
      <c r="E3615" s="173" t="s">
        <v>1516</v>
      </c>
      <c r="F3615" s="173" t="s">
        <v>432</v>
      </c>
      <c r="G3615" s="173" t="s">
        <v>406</v>
      </c>
      <c r="H3615" s="173" t="s">
        <v>777</v>
      </c>
      <c r="I3615" s="173" t="s">
        <v>827</v>
      </c>
      <c r="J3615" s="173" t="s">
        <v>1525</v>
      </c>
      <c r="K3615" s="173" t="s">
        <v>1525</v>
      </c>
      <c r="L3615" s="174">
        <v>0</v>
      </c>
    </row>
    <row r="3616" spans="2:12" ht="28.8" x14ac:dyDescent="0.3">
      <c r="B3616" s="173">
        <v>347225</v>
      </c>
      <c r="C3616" s="503" t="str">
        <f>_xlfn.XLOOKUP(B3616,PLANEAMIENTO!A:A,PLANEAMIENTO!C:C)</f>
        <v>CILINDRO DE BLADE TIP</v>
      </c>
      <c r="D3616" s="504">
        <f>_xlfn.XLOOKUP(B3616,PLANEAMIENTO!A:A,PLANEAMIENTO!D:D)</f>
        <v>24</v>
      </c>
      <c r="E3616" s="173" t="s">
        <v>1468</v>
      </c>
      <c r="F3616" s="173" t="s">
        <v>432</v>
      </c>
      <c r="G3616" s="173" t="s">
        <v>426</v>
      </c>
      <c r="H3616" s="173" t="s">
        <v>777</v>
      </c>
      <c r="I3616" s="173" t="s">
        <v>796</v>
      </c>
      <c r="J3616" s="173" t="s">
        <v>1525</v>
      </c>
      <c r="K3616" s="173" t="s">
        <v>1525</v>
      </c>
      <c r="L3616" s="174">
        <v>0</v>
      </c>
    </row>
    <row r="3617" spans="2:12" ht="28.8" x14ac:dyDescent="0.3">
      <c r="B3617" s="173">
        <v>347825</v>
      </c>
      <c r="C3617" s="503" t="str">
        <f>_xlfn.XLOOKUP(B3617,PLANEAMIENTO!A:A,PLANEAMIENTO!C:C)</f>
        <v>CILINDRO DE WHEEL LEAN</v>
      </c>
      <c r="D3617" s="504">
        <f>_xlfn.XLOOKUP(B3617,PLANEAMIENTO!A:A,PLANEAMIENTO!D:D)</f>
        <v>24</v>
      </c>
      <c r="E3617" s="173" t="s">
        <v>1468</v>
      </c>
      <c r="F3617" s="173" t="s">
        <v>432</v>
      </c>
      <c r="G3617" s="173" t="s">
        <v>426</v>
      </c>
      <c r="H3617" s="173" t="s">
        <v>777</v>
      </c>
      <c r="I3617" s="173" t="s">
        <v>796</v>
      </c>
      <c r="J3617" s="173" t="s">
        <v>1525</v>
      </c>
      <c r="K3617" s="173" t="s">
        <v>1525</v>
      </c>
      <c r="L3617" s="174">
        <v>0</v>
      </c>
    </row>
    <row r="3618" spans="2:12" ht="31.2" x14ac:dyDescent="0.3">
      <c r="B3618" s="173">
        <v>346225</v>
      </c>
      <c r="C3618" s="503" t="str">
        <f>_xlfn.XLOOKUP(B3618,PLANEAMIENTO!A:A,PLANEAMIENTO!C:C)</f>
        <v>CILINDRO DE LEVANTE DE BULLDOZER</v>
      </c>
      <c r="D3618" s="504" t="str">
        <f>_xlfn.XLOOKUP(B3618,PLANEAMIENTO!A:A,PLANEAMIENTO!D:D)</f>
        <v>844K</v>
      </c>
      <c r="E3618" s="173" t="s">
        <v>1548</v>
      </c>
      <c r="F3618" s="173" t="s">
        <v>432</v>
      </c>
      <c r="G3618" s="173" t="s">
        <v>403</v>
      </c>
      <c r="H3618" s="173" t="s">
        <v>777</v>
      </c>
      <c r="I3618" s="173" t="s">
        <v>820</v>
      </c>
      <c r="J3618" s="173" t="s">
        <v>1525</v>
      </c>
      <c r="K3618" s="173" t="s">
        <v>1526</v>
      </c>
      <c r="L3618" s="174">
        <v>0</v>
      </c>
    </row>
    <row r="3619" spans="2:12" ht="31.2" x14ac:dyDescent="0.3">
      <c r="B3619" s="173">
        <v>338225</v>
      </c>
      <c r="C3619" s="503" t="str">
        <f>_xlfn.XLOOKUP(B3619,PLANEAMIENTO!A:A,PLANEAMIENTO!C:C)</f>
        <v>CILINDRO DE LEVANTE DE TOLVA</v>
      </c>
      <c r="D3619" s="504" t="str">
        <f>_xlfn.XLOOKUP(B3619,PLANEAMIENTO!A:A,PLANEAMIENTO!D:D)</f>
        <v>830E</v>
      </c>
      <c r="E3619" s="173" t="s">
        <v>1549</v>
      </c>
      <c r="F3619" s="173" t="s">
        <v>432</v>
      </c>
      <c r="G3619" s="173" t="s">
        <v>435</v>
      </c>
      <c r="H3619" s="173" t="s">
        <v>777</v>
      </c>
      <c r="I3619" s="173" t="s">
        <v>786</v>
      </c>
      <c r="J3619" s="173" t="s">
        <v>1526</v>
      </c>
      <c r="K3619" s="173" t="s">
        <v>1526</v>
      </c>
      <c r="L3619" s="174">
        <v>0</v>
      </c>
    </row>
    <row r="3620" spans="2:12" ht="31.2" x14ac:dyDescent="0.3">
      <c r="B3620" s="173">
        <v>341225</v>
      </c>
      <c r="C3620" s="503" t="str">
        <f>_xlfn.XLOOKUP(B3620,PLANEAMIENTO!A:A,PLANEAMIENTO!C:C)</f>
        <v>CILINDRO DE SUSPENSION POSTERIOR</v>
      </c>
      <c r="D3620" s="504" t="str">
        <f>_xlfn.XLOOKUP(B3620,PLANEAMIENTO!A:A,PLANEAMIENTO!D:D)</f>
        <v>930E-4SE</v>
      </c>
      <c r="E3620" s="173" t="s">
        <v>1513</v>
      </c>
      <c r="F3620" s="173" t="s">
        <v>432</v>
      </c>
      <c r="G3620" s="173" t="s">
        <v>495</v>
      </c>
      <c r="H3620" s="173" t="s">
        <v>777</v>
      </c>
      <c r="I3620" s="173" t="s">
        <v>897</v>
      </c>
      <c r="J3620" s="173" t="s">
        <v>1526</v>
      </c>
      <c r="K3620" s="173" t="s">
        <v>1529</v>
      </c>
      <c r="L3620" s="174">
        <v>0</v>
      </c>
    </row>
    <row r="3621" spans="2:12" ht="31.2" x14ac:dyDescent="0.3">
      <c r="B3621" s="173">
        <v>339925</v>
      </c>
      <c r="C3621" s="503" t="str">
        <f>_xlfn.XLOOKUP(B3621,PLANEAMIENTO!A:A,PLANEAMIENTO!C:C)</f>
        <v>CILINDRO DE SUSPENSION POSTERIOR</v>
      </c>
      <c r="D3621" s="504" t="str">
        <f>_xlfn.XLOOKUP(B3621,PLANEAMIENTO!A:A,PLANEAMIENTO!D:D)</f>
        <v>797F</v>
      </c>
      <c r="E3621" s="173" t="s">
        <v>1513</v>
      </c>
      <c r="F3621" s="173" t="s">
        <v>432</v>
      </c>
      <c r="G3621" s="173" t="s">
        <v>495</v>
      </c>
      <c r="H3621" s="173" t="s">
        <v>777</v>
      </c>
      <c r="I3621" s="173" t="s">
        <v>897</v>
      </c>
      <c r="J3621" s="173" t="s">
        <v>1529</v>
      </c>
      <c r="K3621" s="173" t="s">
        <v>1530</v>
      </c>
      <c r="L3621" s="174">
        <v>0</v>
      </c>
    </row>
    <row r="3622" spans="2:12" ht="31.2" x14ac:dyDescent="0.3">
      <c r="B3622" s="173">
        <v>346325</v>
      </c>
      <c r="C3622" s="503" t="str">
        <f>_xlfn.XLOOKUP(B3622,PLANEAMIENTO!A:A,PLANEAMIENTO!C:C)</f>
        <v>CILINDRO DE INCLINACION DE BULLDOZER</v>
      </c>
      <c r="D3622" s="504" t="str">
        <f>_xlfn.XLOOKUP(B3622,PLANEAMIENTO!A:A,PLANEAMIENTO!D:D)</f>
        <v>834H</v>
      </c>
      <c r="E3622" s="173" t="s">
        <v>1548</v>
      </c>
      <c r="F3622" s="173" t="s">
        <v>432</v>
      </c>
      <c r="G3622" s="173" t="s">
        <v>406</v>
      </c>
      <c r="H3622" s="173" t="s">
        <v>777</v>
      </c>
      <c r="I3622" s="173" t="s">
        <v>827</v>
      </c>
      <c r="J3622" s="173" t="s">
        <v>1522</v>
      </c>
      <c r="K3622" s="173" t="s">
        <v>1522</v>
      </c>
      <c r="L3622" s="174">
        <v>0</v>
      </c>
    </row>
    <row r="3623" spans="2:12" ht="31.2" x14ac:dyDescent="0.3">
      <c r="B3623" s="173">
        <v>346425</v>
      </c>
      <c r="C3623" s="503" t="str">
        <f>_xlfn.XLOOKUP(B3623,PLANEAMIENTO!A:A,PLANEAMIENTO!C:C)</f>
        <v>CILINDRO DE INCLINACION DE BULLDOZER</v>
      </c>
      <c r="D3623" s="504" t="str">
        <f>_xlfn.XLOOKUP(B3623,PLANEAMIENTO!A:A,PLANEAMIENTO!D:D)</f>
        <v>834H</v>
      </c>
      <c r="E3623" s="173" t="s">
        <v>1548</v>
      </c>
      <c r="F3623" s="173" t="s">
        <v>432</v>
      </c>
      <c r="G3623" s="173" t="s">
        <v>406</v>
      </c>
      <c r="H3623" s="173" t="s">
        <v>777</v>
      </c>
      <c r="I3623" s="173" t="s">
        <v>827</v>
      </c>
      <c r="J3623" s="173" t="s">
        <v>1522</v>
      </c>
      <c r="K3623" s="173" t="s">
        <v>1522</v>
      </c>
      <c r="L3623" s="174">
        <v>0</v>
      </c>
    </row>
    <row r="3624" spans="2:12" ht="28.8" x14ac:dyDescent="0.3">
      <c r="B3624" s="170">
        <v>0</v>
      </c>
      <c r="C3624" s="503" t="e">
        <f>_xlfn.XLOOKUP(B3624,PLANEAMIENTO!A:A,PLANEAMIENTO!C:C)</f>
        <v>#N/A</v>
      </c>
      <c r="D3624" s="504" t="e">
        <f>_xlfn.XLOOKUP(B3624,PLANEAMIENTO!A:A,PLANEAMIENTO!D:D)</f>
        <v>#N/A</v>
      </c>
      <c r="E3624" s="170" t="s">
        <v>642</v>
      </c>
      <c r="F3624" s="170" t="s">
        <v>815</v>
      </c>
      <c r="G3624" s="170" t="s">
        <v>1550</v>
      </c>
      <c r="H3624" s="170" t="s">
        <v>777</v>
      </c>
      <c r="I3624" s="170" t="s">
        <v>807</v>
      </c>
      <c r="J3624" s="170" t="s">
        <v>1551</v>
      </c>
      <c r="K3624" s="170" t="s">
        <v>1523</v>
      </c>
      <c r="L3624" s="171">
        <v>0.69</v>
      </c>
    </row>
    <row r="3625" spans="2:12" ht="46.8" x14ac:dyDescent="0.3">
      <c r="B3625" s="173">
        <v>341425</v>
      </c>
      <c r="C3625" s="503" t="str">
        <f>_xlfn.XLOOKUP(B3625,PLANEAMIENTO!A:A,PLANEAMIENTO!C:C)</f>
        <v>CILINDRO DE DESPLAZAMIENTO DE VERTEDERA</v>
      </c>
      <c r="D3625" s="504" t="str">
        <f>_xlfn.XLOOKUP(B3625,PLANEAMIENTO!A:A,PLANEAMIENTO!D:D)</f>
        <v>24M</v>
      </c>
      <c r="E3625" s="173" t="s">
        <v>1552</v>
      </c>
      <c r="F3625" s="173" t="s">
        <v>817</v>
      </c>
      <c r="G3625" s="173" t="s">
        <v>479</v>
      </c>
      <c r="H3625" s="173" t="s">
        <v>777</v>
      </c>
      <c r="I3625" s="173" t="s">
        <v>804</v>
      </c>
      <c r="J3625" s="173" t="s">
        <v>1525</v>
      </c>
      <c r="K3625" s="173" t="s">
        <v>1525</v>
      </c>
      <c r="L3625" s="174">
        <v>0</v>
      </c>
    </row>
    <row r="3626" spans="2:12" ht="46.8" x14ac:dyDescent="0.3">
      <c r="B3626" s="173">
        <v>341425</v>
      </c>
      <c r="C3626" s="503" t="str">
        <f>_xlfn.XLOOKUP(B3626,PLANEAMIENTO!A:A,PLANEAMIENTO!C:C)</f>
        <v>CILINDRO DE DESPLAZAMIENTO DE VERTEDERA</v>
      </c>
      <c r="D3626" s="504" t="str">
        <f>_xlfn.XLOOKUP(B3626,PLANEAMIENTO!A:A,PLANEAMIENTO!D:D)</f>
        <v>24M</v>
      </c>
      <c r="E3626" s="173" t="s">
        <v>1515</v>
      </c>
      <c r="F3626" s="173" t="s">
        <v>817</v>
      </c>
      <c r="G3626" s="173" t="s">
        <v>493</v>
      </c>
      <c r="H3626" s="173" t="s">
        <v>777</v>
      </c>
      <c r="I3626" s="173" t="s">
        <v>812</v>
      </c>
      <c r="J3626" s="173" t="s">
        <v>1525</v>
      </c>
      <c r="K3626" s="173" t="s">
        <v>1525</v>
      </c>
      <c r="L3626" s="174">
        <v>0</v>
      </c>
    </row>
    <row r="3627" spans="2:12" ht="28.8" x14ac:dyDescent="0.3">
      <c r="B3627" s="173">
        <v>348425</v>
      </c>
      <c r="C3627" s="503" t="str">
        <f>_xlfn.XLOOKUP(B3627,PLANEAMIENTO!A:A,PLANEAMIENTO!C:C)</f>
        <v>CILINDRO DE DIRECCION</v>
      </c>
      <c r="D3627" s="504" t="str">
        <f>_xlfn.XLOOKUP(B3627,PLANEAMIENTO!A:A,PLANEAMIENTO!D:D)</f>
        <v>793D</v>
      </c>
      <c r="E3627" s="173" t="s">
        <v>1553</v>
      </c>
      <c r="F3627" s="173" t="s">
        <v>817</v>
      </c>
      <c r="G3627" s="173" t="s">
        <v>426</v>
      </c>
      <c r="H3627" s="173" t="s">
        <v>777</v>
      </c>
      <c r="I3627" s="173" t="s">
        <v>796</v>
      </c>
      <c r="J3627" s="173" t="s">
        <v>1525</v>
      </c>
      <c r="K3627" s="173" t="s">
        <v>1525</v>
      </c>
      <c r="L3627" s="174">
        <v>0</v>
      </c>
    </row>
    <row r="3628" spans="2:12" ht="28.8" x14ac:dyDescent="0.3">
      <c r="B3628" s="173">
        <v>348525</v>
      </c>
      <c r="C3628" s="503" t="str">
        <f>_xlfn.XLOOKUP(B3628,PLANEAMIENTO!A:A,PLANEAMIENTO!C:C)</f>
        <v>CILINDRO DE DIRECCION</v>
      </c>
      <c r="D3628" s="504" t="str">
        <f>_xlfn.XLOOKUP(B3628,PLANEAMIENTO!A:A,PLANEAMIENTO!D:D)</f>
        <v>930E-4SE</v>
      </c>
      <c r="E3628" s="173" t="s">
        <v>1553</v>
      </c>
      <c r="F3628" s="173" t="s">
        <v>817</v>
      </c>
      <c r="G3628" s="173" t="s">
        <v>426</v>
      </c>
      <c r="H3628" s="173" t="s">
        <v>777</v>
      </c>
      <c r="I3628" s="173" t="s">
        <v>796</v>
      </c>
      <c r="J3628" s="173" t="s">
        <v>1525</v>
      </c>
      <c r="K3628" s="173" t="s">
        <v>1525</v>
      </c>
      <c r="L3628" s="174">
        <v>0</v>
      </c>
    </row>
    <row r="3629" spans="2:12" ht="28.8" x14ac:dyDescent="0.3">
      <c r="B3629" s="173">
        <v>345925</v>
      </c>
      <c r="C3629" s="503" t="str">
        <f>_xlfn.XLOOKUP(B3629,PLANEAMIENTO!A:A,PLANEAMIENTO!C:C)</f>
        <v>CILINDRO DE DIRECCION</v>
      </c>
      <c r="D3629" s="504" t="str">
        <f>_xlfn.XLOOKUP(B3629,PLANEAMIENTO!A:A,PLANEAMIENTO!D:D)</f>
        <v>930E-4SE</v>
      </c>
      <c r="E3629" s="173" t="s">
        <v>1554</v>
      </c>
      <c r="F3629" s="173" t="s">
        <v>817</v>
      </c>
      <c r="G3629" s="173" t="s">
        <v>407</v>
      </c>
      <c r="H3629" s="173" t="s">
        <v>777</v>
      </c>
      <c r="I3629" s="173" t="s">
        <v>856</v>
      </c>
      <c r="J3629" s="173" t="s">
        <v>1525</v>
      </c>
      <c r="K3629" s="173" t="s">
        <v>1526</v>
      </c>
      <c r="L3629" s="174">
        <v>0</v>
      </c>
    </row>
    <row r="3630" spans="2:12" ht="28.8" x14ac:dyDescent="0.3">
      <c r="B3630" s="173">
        <v>346025</v>
      </c>
      <c r="C3630" s="503" t="str">
        <f>_xlfn.XLOOKUP(B3630,PLANEAMIENTO!A:A,PLANEAMIENTO!C:C)</f>
        <v>CILINDRO DE DIRECCION</v>
      </c>
      <c r="D3630" s="504" t="str">
        <f>_xlfn.XLOOKUP(B3630,PLANEAMIENTO!A:A,PLANEAMIENTO!D:D)</f>
        <v>930E-4SE</v>
      </c>
      <c r="E3630" s="173" t="s">
        <v>1554</v>
      </c>
      <c r="F3630" s="173" t="s">
        <v>817</v>
      </c>
      <c r="G3630" s="173" t="s">
        <v>407</v>
      </c>
      <c r="H3630" s="173" t="s">
        <v>777</v>
      </c>
      <c r="I3630" s="173" t="s">
        <v>856</v>
      </c>
      <c r="J3630" s="173" t="s">
        <v>1526</v>
      </c>
      <c r="K3630" s="173" t="s">
        <v>1526</v>
      </c>
      <c r="L3630" s="174">
        <v>0</v>
      </c>
    </row>
    <row r="3631" spans="2:12" ht="31.2" x14ac:dyDescent="0.3">
      <c r="B3631" s="173">
        <v>347525</v>
      </c>
      <c r="C3631" s="503" t="str">
        <f>_xlfn.XLOOKUP(B3631,PLANEAMIENTO!A:A,PLANEAMIENTO!C:C)</f>
        <v>CILINDRO DE INCLINACION DE BULLDOZER</v>
      </c>
      <c r="D3631" s="504" t="str">
        <f>_xlfn.XLOOKUP(B3631,PLANEAMIENTO!A:A,PLANEAMIENTO!D:D)</f>
        <v>D475A</v>
      </c>
      <c r="E3631" s="173" t="s">
        <v>1555</v>
      </c>
      <c r="F3631" s="173" t="s">
        <v>817</v>
      </c>
      <c r="G3631" s="173" t="s">
        <v>403</v>
      </c>
      <c r="H3631" s="173" t="s">
        <v>777</v>
      </c>
      <c r="I3631" s="173" t="s">
        <v>820</v>
      </c>
      <c r="J3631" s="173" t="s">
        <v>1526</v>
      </c>
      <c r="K3631" s="173" t="s">
        <v>1528</v>
      </c>
      <c r="L3631" s="174">
        <v>0</v>
      </c>
    </row>
    <row r="3632" spans="2:12" ht="31.2" x14ac:dyDescent="0.3">
      <c r="B3632" s="173">
        <v>347525</v>
      </c>
      <c r="C3632" s="503" t="str">
        <f>_xlfn.XLOOKUP(B3632,PLANEAMIENTO!A:A,PLANEAMIENTO!C:C)</f>
        <v>CILINDRO DE INCLINACION DE BULLDOZER</v>
      </c>
      <c r="D3632" s="504" t="str">
        <f>_xlfn.XLOOKUP(B3632,PLANEAMIENTO!A:A,PLANEAMIENTO!D:D)</f>
        <v>D475A</v>
      </c>
      <c r="E3632" s="173" t="s">
        <v>1556</v>
      </c>
      <c r="F3632" s="173" t="s">
        <v>817</v>
      </c>
      <c r="G3632" s="173" t="s">
        <v>471</v>
      </c>
      <c r="H3632" s="173" t="s">
        <v>777</v>
      </c>
      <c r="I3632" s="173" t="s">
        <v>831</v>
      </c>
      <c r="J3632" s="173" t="s">
        <v>1528</v>
      </c>
      <c r="K3632" s="173" t="s">
        <v>1529</v>
      </c>
      <c r="L3632" s="174">
        <v>0</v>
      </c>
    </row>
    <row r="3633" spans="2:12" ht="31.2" x14ac:dyDescent="0.3">
      <c r="B3633" s="173">
        <v>346225</v>
      </c>
      <c r="C3633" s="503" t="str">
        <f>_xlfn.XLOOKUP(B3633,PLANEAMIENTO!A:A,PLANEAMIENTO!C:C)</f>
        <v>CILINDRO DE LEVANTE DE BULLDOZER</v>
      </c>
      <c r="D3633" s="504" t="str">
        <f>_xlfn.XLOOKUP(B3633,PLANEAMIENTO!A:A,PLANEAMIENTO!D:D)</f>
        <v>844K</v>
      </c>
      <c r="E3633" s="173" t="s">
        <v>722</v>
      </c>
      <c r="F3633" s="173" t="s">
        <v>817</v>
      </c>
      <c r="G3633" s="173" t="s">
        <v>479</v>
      </c>
      <c r="H3633" s="173" t="s">
        <v>777</v>
      </c>
      <c r="I3633" s="173" t="s">
        <v>804</v>
      </c>
      <c r="J3633" s="173" t="s">
        <v>1529</v>
      </c>
      <c r="K3633" s="173" t="s">
        <v>1529</v>
      </c>
      <c r="L3633" s="174">
        <v>0</v>
      </c>
    </row>
    <row r="3634" spans="2:12" ht="31.2" x14ac:dyDescent="0.3">
      <c r="B3634" s="173">
        <v>346325</v>
      </c>
      <c r="C3634" s="503" t="str">
        <f>_xlfn.XLOOKUP(B3634,PLANEAMIENTO!A:A,PLANEAMIENTO!C:C)</f>
        <v>CILINDRO DE INCLINACION DE BULLDOZER</v>
      </c>
      <c r="D3634" s="504" t="str">
        <f>_xlfn.XLOOKUP(B3634,PLANEAMIENTO!A:A,PLANEAMIENTO!D:D)</f>
        <v>834H</v>
      </c>
      <c r="E3634" s="173" t="s">
        <v>1517</v>
      </c>
      <c r="F3634" s="173" t="s">
        <v>817</v>
      </c>
      <c r="G3634" s="173" t="s">
        <v>406</v>
      </c>
      <c r="H3634" s="173" t="s">
        <v>777</v>
      </c>
      <c r="I3634" s="173" t="s">
        <v>827</v>
      </c>
      <c r="J3634" s="173" t="s">
        <v>1529</v>
      </c>
      <c r="K3634" s="173" t="s">
        <v>1529</v>
      </c>
      <c r="L3634" s="174">
        <v>0</v>
      </c>
    </row>
    <row r="3635" spans="2:12" ht="31.2" x14ac:dyDescent="0.3">
      <c r="B3635" s="173">
        <v>346425</v>
      </c>
      <c r="C3635" s="503" t="str">
        <f>_xlfn.XLOOKUP(B3635,PLANEAMIENTO!A:A,PLANEAMIENTO!C:C)</f>
        <v>CILINDRO DE INCLINACION DE BULLDOZER</v>
      </c>
      <c r="D3635" s="504" t="str">
        <f>_xlfn.XLOOKUP(B3635,PLANEAMIENTO!A:A,PLANEAMIENTO!D:D)</f>
        <v>834H</v>
      </c>
      <c r="E3635" s="173" t="s">
        <v>1517</v>
      </c>
      <c r="F3635" s="173" t="s">
        <v>817</v>
      </c>
      <c r="G3635" s="173" t="s">
        <v>426</v>
      </c>
      <c r="H3635" s="173" t="s">
        <v>777</v>
      </c>
      <c r="I3635" s="173" t="s">
        <v>796</v>
      </c>
      <c r="J3635" s="173" t="s">
        <v>1529</v>
      </c>
      <c r="K3635" s="173" t="s">
        <v>1529</v>
      </c>
      <c r="L3635" s="174">
        <v>0</v>
      </c>
    </row>
    <row r="3636" spans="2:12" ht="28.8" x14ac:dyDescent="0.3">
      <c r="B3636" s="173">
        <v>346525</v>
      </c>
      <c r="C3636" s="503" t="str">
        <f>_xlfn.XLOOKUP(B3636,PLANEAMIENTO!A:A,PLANEAMIENTO!C:C)</f>
        <v>CILINDRO DE STICK</v>
      </c>
      <c r="D3636" s="504" t="str">
        <f>_xlfn.XLOOKUP(B3636,PLANEAMIENTO!A:A,PLANEAMIENTO!D:D)</f>
        <v>390DL</v>
      </c>
      <c r="E3636" s="173" t="s">
        <v>1517</v>
      </c>
      <c r="F3636" s="173" t="s">
        <v>817</v>
      </c>
      <c r="G3636" s="173" t="s">
        <v>426</v>
      </c>
      <c r="H3636" s="173" t="s">
        <v>777</v>
      </c>
      <c r="I3636" s="173" t="s">
        <v>796</v>
      </c>
      <c r="J3636" s="173" t="s">
        <v>1529</v>
      </c>
      <c r="K3636" s="173" t="s">
        <v>1530</v>
      </c>
      <c r="L3636" s="174">
        <v>0</v>
      </c>
    </row>
    <row r="3637" spans="2:12" ht="28.8" x14ac:dyDescent="0.3">
      <c r="B3637" s="173">
        <v>347225</v>
      </c>
      <c r="C3637" s="503" t="str">
        <f>_xlfn.XLOOKUP(B3637,PLANEAMIENTO!A:A,PLANEAMIENTO!C:C)</f>
        <v>CILINDRO DE BLADE TIP</v>
      </c>
      <c r="D3637" s="504">
        <f>_xlfn.XLOOKUP(B3637,PLANEAMIENTO!A:A,PLANEAMIENTO!D:D)</f>
        <v>24</v>
      </c>
      <c r="E3637" s="173" t="s">
        <v>1205</v>
      </c>
      <c r="F3637" s="173" t="s">
        <v>817</v>
      </c>
      <c r="G3637" s="173" t="s">
        <v>894</v>
      </c>
      <c r="H3637" s="173" t="s">
        <v>777</v>
      </c>
      <c r="I3637" s="173" t="s">
        <v>807</v>
      </c>
      <c r="J3637" s="173" t="s">
        <v>1530</v>
      </c>
      <c r="K3637" s="173" t="s">
        <v>1531</v>
      </c>
      <c r="L3637" s="174">
        <v>0</v>
      </c>
    </row>
    <row r="3638" spans="2:12" ht="31.2" x14ac:dyDescent="0.3">
      <c r="B3638" s="173">
        <v>348325</v>
      </c>
      <c r="C3638" s="503" t="str">
        <f>_xlfn.XLOOKUP(B3638,PLANEAMIENTO!A:A,PLANEAMIENTO!C:C)</f>
        <v>CILINDRO DE SUSPENSION POSTERIOR</v>
      </c>
      <c r="D3638" s="504" t="str">
        <f>_xlfn.XLOOKUP(B3638,PLANEAMIENTO!A:A,PLANEAMIENTO!D:D)</f>
        <v>830DC</v>
      </c>
      <c r="E3638" s="173" t="s">
        <v>1553</v>
      </c>
      <c r="F3638" s="173" t="s">
        <v>817</v>
      </c>
      <c r="G3638" s="173" t="s">
        <v>894</v>
      </c>
      <c r="H3638" s="173" t="s">
        <v>777</v>
      </c>
      <c r="I3638" s="173" t="s">
        <v>807</v>
      </c>
      <c r="J3638" s="173" t="s">
        <v>1531</v>
      </c>
      <c r="K3638" s="173" t="s">
        <v>1523</v>
      </c>
      <c r="L3638" s="174">
        <v>0</v>
      </c>
    </row>
    <row r="3639" spans="2:12" ht="28.8" x14ac:dyDescent="0.3">
      <c r="B3639" s="170">
        <v>0</v>
      </c>
      <c r="C3639" s="503" t="e">
        <f>_xlfn.XLOOKUP(B3639,PLANEAMIENTO!A:A,PLANEAMIENTO!C:C)</f>
        <v>#N/A</v>
      </c>
      <c r="D3639" s="504" t="e">
        <f>_xlfn.XLOOKUP(B3639,PLANEAMIENTO!A:A,PLANEAMIENTO!D:D)</f>
        <v>#N/A</v>
      </c>
      <c r="E3639" s="170" t="s">
        <v>451</v>
      </c>
      <c r="F3639" s="170" t="s">
        <v>452</v>
      </c>
      <c r="G3639" s="542" t="s">
        <v>1451</v>
      </c>
      <c r="H3639" s="542" t="s">
        <v>777</v>
      </c>
      <c r="I3639" s="542" t="s">
        <v>777</v>
      </c>
      <c r="J3639" s="170" t="s">
        <v>1522</v>
      </c>
      <c r="K3639" s="170" t="s">
        <v>1557</v>
      </c>
      <c r="L3639" s="171">
        <v>0.14000000000000001</v>
      </c>
    </row>
    <row r="3640" spans="2:12" ht="46.8" x14ac:dyDescent="0.3">
      <c r="B3640" s="173">
        <v>341425</v>
      </c>
      <c r="C3640" s="503" t="str">
        <f>_xlfn.XLOOKUP(B3640,PLANEAMIENTO!A:A,PLANEAMIENTO!C:C)</f>
        <v>CILINDRO DE DESPLAZAMIENTO DE VERTEDERA</v>
      </c>
      <c r="D3640" s="504" t="str">
        <f>_xlfn.XLOOKUP(B3640,PLANEAMIENTO!A:A,PLANEAMIENTO!D:D)</f>
        <v>24M</v>
      </c>
      <c r="E3640" s="173" t="s">
        <v>454</v>
      </c>
      <c r="F3640" s="172"/>
      <c r="G3640" s="173" t="s">
        <v>894</v>
      </c>
      <c r="H3640" s="173" t="s">
        <v>777</v>
      </c>
      <c r="I3640" s="173" t="s">
        <v>807</v>
      </c>
      <c r="J3640" s="173" t="s">
        <v>1522</v>
      </c>
      <c r="K3640" s="173" t="s">
        <v>1558</v>
      </c>
      <c r="L3640" s="174">
        <v>0</v>
      </c>
    </row>
    <row r="3641" spans="2:12" ht="28.8" x14ac:dyDescent="0.3">
      <c r="B3641" s="173">
        <v>0</v>
      </c>
      <c r="C3641" s="503" t="e">
        <f>_xlfn.XLOOKUP(B3641,PLANEAMIENTO!A:A,PLANEAMIENTO!C:C)</f>
        <v>#N/A</v>
      </c>
      <c r="D3641" s="504" t="e">
        <f>_xlfn.XLOOKUP(B3641,PLANEAMIENTO!A:A,PLANEAMIENTO!D:D)</f>
        <v>#N/A</v>
      </c>
      <c r="E3641" s="173" t="s">
        <v>498</v>
      </c>
      <c r="F3641" s="172"/>
      <c r="G3641" s="173" t="s">
        <v>894</v>
      </c>
      <c r="H3641" s="173" t="s">
        <v>777</v>
      </c>
      <c r="I3641" s="173" t="s">
        <v>807</v>
      </c>
      <c r="J3641" s="173" t="s">
        <v>1522</v>
      </c>
      <c r="K3641" s="173" t="s">
        <v>1558</v>
      </c>
      <c r="L3641" s="174">
        <v>0</v>
      </c>
    </row>
    <row r="3642" spans="2:12" ht="28.8" x14ac:dyDescent="0.3">
      <c r="B3642" s="170">
        <v>0</v>
      </c>
      <c r="C3642" s="503" t="e">
        <f>_xlfn.XLOOKUP(B3642,PLANEAMIENTO!A:A,PLANEAMIENTO!C:C)</f>
        <v>#N/A</v>
      </c>
      <c r="D3642" s="504" t="e">
        <f>_xlfn.XLOOKUP(B3642,PLANEAMIENTO!A:A,PLANEAMIENTO!D:D)</f>
        <v>#N/A</v>
      </c>
      <c r="E3642" s="170" t="s">
        <v>45</v>
      </c>
      <c r="F3642" s="169"/>
      <c r="G3642" s="170" t="s">
        <v>1559</v>
      </c>
      <c r="H3642" s="170" t="s">
        <v>777</v>
      </c>
      <c r="I3642" s="170" t="s">
        <v>892</v>
      </c>
      <c r="J3642" s="170" t="s">
        <v>1522</v>
      </c>
      <c r="K3642" s="170" t="s">
        <v>1526</v>
      </c>
      <c r="L3642" s="171">
        <v>0.96</v>
      </c>
    </row>
    <row r="3643" spans="2:12" ht="28.8" x14ac:dyDescent="0.3">
      <c r="B3643" s="173">
        <v>332325</v>
      </c>
      <c r="C3643" s="503" t="str">
        <f>_xlfn.XLOOKUP(B3643,PLANEAMIENTO!A:A,PLANEAMIENTO!C:C)</f>
        <v>RUEDA DELANTERA</v>
      </c>
      <c r="D3643" s="504" t="str">
        <f>_xlfn.XLOOKUP(B3643,PLANEAMIENTO!A:A,PLANEAMIENTO!D:D)</f>
        <v>980E</v>
      </c>
      <c r="E3643" s="173" t="s">
        <v>1287</v>
      </c>
      <c r="F3643" s="173" t="s">
        <v>1023</v>
      </c>
      <c r="G3643" s="173" t="s">
        <v>894</v>
      </c>
      <c r="H3643" s="173" t="s">
        <v>777</v>
      </c>
      <c r="I3643" s="173" t="s">
        <v>807</v>
      </c>
      <c r="J3643" s="173" t="s">
        <v>1525</v>
      </c>
      <c r="K3643" s="173" t="s">
        <v>1526</v>
      </c>
      <c r="L3643" s="174">
        <v>0.2</v>
      </c>
    </row>
    <row r="3644" spans="2:12" ht="31.2" x14ac:dyDescent="0.3">
      <c r="B3644" s="173">
        <v>332425</v>
      </c>
      <c r="C3644" s="503" t="str">
        <f>_xlfn.XLOOKUP(B3644,PLANEAMIENTO!A:A,PLANEAMIENTO!C:C)</f>
        <v>CILINDRO DE SUSPENSION DELANTERA</v>
      </c>
      <c r="D3644" s="504" t="str">
        <f>_xlfn.XLOOKUP(B3644,PLANEAMIENTO!A:A,PLANEAMIENTO!D:D)</f>
        <v>980E</v>
      </c>
      <c r="E3644" s="173" t="s">
        <v>1287</v>
      </c>
      <c r="F3644" s="173" t="s">
        <v>462</v>
      </c>
      <c r="G3644" s="173" t="s">
        <v>894</v>
      </c>
      <c r="H3644" s="173" t="s">
        <v>777</v>
      </c>
      <c r="I3644" s="173" t="s">
        <v>807</v>
      </c>
      <c r="J3644" s="173" t="s">
        <v>1525</v>
      </c>
      <c r="K3644" s="173" t="s">
        <v>1526</v>
      </c>
      <c r="L3644" s="174">
        <v>0</v>
      </c>
    </row>
    <row r="3645" spans="2:12" ht="31.2" x14ac:dyDescent="0.3">
      <c r="B3645" s="173">
        <v>339725</v>
      </c>
      <c r="C3645" s="503" t="str">
        <f>_xlfn.XLOOKUP(B3645,PLANEAMIENTO!A:A,PLANEAMIENTO!C:C)</f>
        <v>FRENO DE SERVICIO Y PARQUEO</v>
      </c>
      <c r="D3645" s="504">
        <f>_xlfn.XLOOKUP(B3645,PLANEAMIENTO!A:A,PLANEAMIENTO!D:D)</f>
        <v>24</v>
      </c>
      <c r="E3645" s="173" t="s">
        <v>1287</v>
      </c>
      <c r="F3645" s="173" t="s">
        <v>1560</v>
      </c>
      <c r="G3645" s="173" t="s">
        <v>894</v>
      </c>
      <c r="H3645" s="173" t="s">
        <v>777</v>
      </c>
      <c r="I3645" s="173" t="s">
        <v>807</v>
      </c>
      <c r="J3645" s="173" t="s">
        <v>1525</v>
      </c>
      <c r="K3645" s="173" t="s">
        <v>1526</v>
      </c>
      <c r="L3645" s="689">
        <v>0.4</v>
      </c>
    </row>
    <row r="3646" spans="2:12" ht="31.2" x14ac:dyDescent="0.3">
      <c r="B3646" s="173">
        <v>339825</v>
      </c>
      <c r="C3646" s="503" t="str">
        <f>_xlfn.XLOOKUP(B3646,PLANEAMIENTO!A:A,PLANEAMIENTO!C:C)</f>
        <v>FRENO DE SERVICIO Y PARQUEO</v>
      </c>
      <c r="D3646" s="504">
        <f>_xlfn.XLOOKUP(B3646,PLANEAMIENTO!A:A,PLANEAMIENTO!D:D)</f>
        <v>24</v>
      </c>
      <c r="E3646" s="173" t="s">
        <v>1287</v>
      </c>
      <c r="F3646" s="173" t="s">
        <v>1560</v>
      </c>
      <c r="G3646" s="173" t="s">
        <v>894</v>
      </c>
      <c r="H3646" s="173" t="s">
        <v>777</v>
      </c>
      <c r="I3646" s="173" t="s">
        <v>807</v>
      </c>
      <c r="J3646" s="173" t="s">
        <v>1525</v>
      </c>
      <c r="K3646" s="173" t="s">
        <v>1526</v>
      </c>
      <c r="L3646" s="174">
        <v>0.4</v>
      </c>
    </row>
    <row r="3647" spans="2:12" ht="31.2" x14ac:dyDescent="0.3">
      <c r="B3647" s="173">
        <v>340025</v>
      </c>
      <c r="C3647" s="503" t="str">
        <f>_xlfn.XLOOKUP(B3647,PLANEAMIENTO!A:A,PLANEAMIENTO!C:C)</f>
        <v>CILINDRO DE SUSPENSION POSTERIOR</v>
      </c>
      <c r="D3647" s="504" t="str">
        <f>_xlfn.XLOOKUP(B3647,PLANEAMIENTO!A:A,PLANEAMIENTO!D:D)</f>
        <v>930E-4SE</v>
      </c>
      <c r="E3647" s="173" t="s">
        <v>1287</v>
      </c>
      <c r="F3647" s="172"/>
      <c r="G3647" s="173" t="s">
        <v>894</v>
      </c>
      <c r="H3647" s="173" t="s">
        <v>777</v>
      </c>
      <c r="I3647" s="173" t="s">
        <v>807</v>
      </c>
      <c r="J3647" s="173" t="s">
        <v>1522</v>
      </c>
      <c r="K3647" s="173" t="s">
        <v>1558</v>
      </c>
      <c r="L3647" s="174">
        <v>0</v>
      </c>
    </row>
    <row r="3648" spans="2:12" ht="31.2" x14ac:dyDescent="0.3">
      <c r="B3648" s="173">
        <v>343125</v>
      </c>
      <c r="C3648" s="503" t="str">
        <f>_xlfn.XLOOKUP(B3648,PLANEAMIENTO!A:A,PLANEAMIENTO!C:C)</f>
        <v>CILINDRO DE SUSPENSION POSTERIOR</v>
      </c>
      <c r="D3648" s="504" t="str">
        <f>_xlfn.XLOOKUP(B3648,PLANEAMIENTO!A:A,PLANEAMIENTO!D:D)</f>
        <v>930E-4SE</v>
      </c>
      <c r="E3648" s="173" t="s">
        <v>1287</v>
      </c>
      <c r="F3648" s="172"/>
      <c r="G3648" s="173" t="s">
        <v>894</v>
      </c>
      <c r="H3648" s="173" t="s">
        <v>777</v>
      </c>
      <c r="I3648" s="173" t="s">
        <v>807</v>
      </c>
      <c r="J3648" s="173" t="s">
        <v>1522</v>
      </c>
      <c r="K3648" s="173" t="s">
        <v>1558</v>
      </c>
      <c r="L3648" s="174">
        <v>0</v>
      </c>
    </row>
    <row r="3649" spans="2:12" ht="31.2" x14ac:dyDescent="0.3">
      <c r="B3649" s="173">
        <v>343225</v>
      </c>
      <c r="C3649" s="503" t="str">
        <f>_xlfn.XLOOKUP(B3649,PLANEAMIENTO!A:A,PLANEAMIENTO!C:C)</f>
        <v>CILINDRO DE SUSPENSION POSTERIOR</v>
      </c>
      <c r="D3649" s="504" t="str">
        <f>_xlfn.XLOOKUP(B3649,PLANEAMIENTO!A:A,PLANEAMIENTO!D:D)</f>
        <v>930E-4SE</v>
      </c>
      <c r="E3649" s="173" t="s">
        <v>1287</v>
      </c>
      <c r="F3649" s="172"/>
      <c r="G3649" s="173" t="s">
        <v>894</v>
      </c>
      <c r="H3649" s="173" t="s">
        <v>777</v>
      </c>
      <c r="I3649" s="173" t="s">
        <v>807</v>
      </c>
      <c r="J3649" s="173" t="s">
        <v>1522</v>
      </c>
      <c r="K3649" s="173" t="s">
        <v>1558</v>
      </c>
      <c r="L3649" s="174">
        <v>0</v>
      </c>
    </row>
    <row r="3650" spans="2:12" ht="46.8" x14ac:dyDescent="0.3">
      <c r="B3650" s="173">
        <v>341425</v>
      </c>
      <c r="C3650" s="503" t="str">
        <f>_xlfn.XLOOKUP(B3650,PLANEAMIENTO!A:A,PLANEAMIENTO!C:C)</f>
        <v>CILINDRO DE DESPLAZAMIENTO DE VERTEDERA</v>
      </c>
      <c r="D3650" s="504" t="str">
        <f>_xlfn.XLOOKUP(B3650,PLANEAMIENTO!A:A,PLANEAMIENTO!D:D)</f>
        <v>24M</v>
      </c>
      <c r="E3650" s="173" t="s">
        <v>1287</v>
      </c>
      <c r="F3650" s="172"/>
      <c r="G3650" s="173" t="s">
        <v>894</v>
      </c>
      <c r="H3650" s="173" t="s">
        <v>777</v>
      </c>
      <c r="I3650" s="173" t="s">
        <v>807</v>
      </c>
      <c r="J3650" s="173" t="s">
        <v>1525</v>
      </c>
      <c r="K3650" s="173" t="s">
        <v>1526</v>
      </c>
      <c r="L3650" s="174">
        <v>0.5</v>
      </c>
    </row>
    <row r="3651" spans="2:12" ht="31.2" x14ac:dyDescent="0.3">
      <c r="B3651" s="173">
        <v>341525</v>
      </c>
      <c r="C3651" s="503" t="str">
        <f>_xlfn.XLOOKUP(B3651,PLANEAMIENTO!A:A,PLANEAMIENTO!C:C)</f>
        <v>CILINDRO DE LEVANTE DE RIPPER</v>
      </c>
      <c r="D3651" s="504" t="str">
        <f>_xlfn.XLOOKUP(B3651,PLANEAMIENTO!A:A,PLANEAMIENTO!D:D)</f>
        <v>24M</v>
      </c>
      <c r="E3651" s="173" t="s">
        <v>1287</v>
      </c>
      <c r="F3651" s="172"/>
      <c r="G3651" s="173" t="s">
        <v>894</v>
      </c>
      <c r="H3651" s="173" t="s">
        <v>777</v>
      </c>
      <c r="I3651" s="173" t="s">
        <v>807</v>
      </c>
      <c r="J3651" s="173" t="s">
        <v>1522</v>
      </c>
      <c r="K3651" s="173" t="s">
        <v>1558</v>
      </c>
      <c r="L3651" s="174">
        <v>0</v>
      </c>
    </row>
    <row r="3652" spans="2:12" ht="28.8" x14ac:dyDescent="0.3">
      <c r="B3652" s="173">
        <v>342525</v>
      </c>
      <c r="C3652" s="503" t="str">
        <f>_xlfn.XLOOKUP(B3652,PLANEAMIENTO!A:A,PLANEAMIENTO!C:C)</f>
        <v>CILINDRO DE BLADELIFT</v>
      </c>
      <c r="D3652" s="504" t="str">
        <f>_xlfn.XLOOKUP(B3652,PLANEAMIENTO!A:A,PLANEAMIENTO!D:D)</f>
        <v>24M</v>
      </c>
      <c r="E3652" s="173" t="s">
        <v>1287</v>
      </c>
      <c r="F3652" s="172"/>
      <c r="G3652" s="173" t="s">
        <v>894</v>
      </c>
      <c r="H3652" s="173" t="s">
        <v>777</v>
      </c>
      <c r="I3652" s="173" t="s">
        <v>807</v>
      </c>
      <c r="J3652" s="173" t="s">
        <v>1525</v>
      </c>
      <c r="K3652" s="173" t="s">
        <v>1526</v>
      </c>
      <c r="L3652" s="689">
        <v>0.7</v>
      </c>
    </row>
    <row r="3653" spans="2:12" ht="28.8" x14ac:dyDescent="0.3">
      <c r="B3653" s="173">
        <v>343925</v>
      </c>
      <c r="C3653" s="503" t="str">
        <f>_xlfn.XLOOKUP(B3653,PLANEAMIENTO!A:A,PLANEAMIENTO!C:C)</f>
        <v>CILINDRO DE LEVANTE</v>
      </c>
      <c r="D3653" s="504" t="str">
        <f>_xlfn.XLOOKUP(B3653,PLANEAMIENTO!A:A,PLANEAMIENTO!D:D)</f>
        <v>988K</v>
      </c>
      <c r="E3653" s="173" t="s">
        <v>1287</v>
      </c>
      <c r="F3653" s="172"/>
      <c r="G3653" s="173" t="s">
        <v>894</v>
      </c>
      <c r="H3653" s="173" t="s">
        <v>777</v>
      </c>
      <c r="I3653" s="173" t="s">
        <v>807</v>
      </c>
      <c r="J3653" s="173" t="s">
        <v>1525</v>
      </c>
      <c r="K3653" s="173" t="s">
        <v>1526</v>
      </c>
      <c r="L3653" s="174">
        <v>0</v>
      </c>
    </row>
    <row r="3654" spans="2:12" ht="28.8" x14ac:dyDescent="0.3">
      <c r="B3654" s="173">
        <v>345025</v>
      </c>
      <c r="C3654" s="503" t="str">
        <f>_xlfn.XLOOKUP(B3654,PLANEAMIENTO!A:A,PLANEAMIENTO!C:C)</f>
        <v>CILINDRO DE DIRECCION</v>
      </c>
      <c r="D3654" s="504" t="str">
        <f>_xlfn.XLOOKUP(B3654,PLANEAMIENTO!A:A,PLANEAMIENTO!D:D)</f>
        <v>797F</v>
      </c>
      <c r="E3654" s="173" t="s">
        <v>1287</v>
      </c>
      <c r="F3654" s="172"/>
      <c r="G3654" s="173" t="s">
        <v>894</v>
      </c>
      <c r="H3654" s="173" t="s">
        <v>777</v>
      </c>
      <c r="I3654" s="173" t="s">
        <v>807</v>
      </c>
      <c r="J3654" s="173" t="s">
        <v>1522</v>
      </c>
      <c r="K3654" s="173" t="s">
        <v>1558</v>
      </c>
      <c r="L3654" s="174">
        <v>0</v>
      </c>
    </row>
    <row r="3655" spans="2:12" ht="28.8" x14ac:dyDescent="0.3">
      <c r="B3655" s="173">
        <v>345725</v>
      </c>
      <c r="C3655" s="503" t="str">
        <f>_xlfn.XLOOKUP(B3655,PLANEAMIENTO!A:A,PLANEAMIENTO!C:C)</f>
        <v>CILINDRO DE DIRECCION</v>
      </c>
      <c r="D3655" s="504" t="str">
        <f>_xlfn.XLOOKUP(B3655,PLANEAMIENTO!A:A,PLANEAMIENTO!D:D)</f>
        <v>930E-4SE</v>
      </c>
      <c r="E3655" s="173" t="s">
        <v>1287</v>
      </c>
      <c r="F3655" s="172"/>
      <c r="G3655" s="173" t="s">
        <v>894</v>
      </c>
      <c r="H3655" s="173" t="s">
        <v>777</v>
      </c>
      <c r="I3655" s="173" t="s">
        <v>807</v>
      </c>
      <c r="J3655" s="173" t="s">
        <v>1522</v>
      </c>
      <c r="K3655" s="173" t="s">
        <v>1558</v>
      </c>
      <c r="L3655" s="174">
        <v>0</v>
      </c>
    </row>
    <row r="3656" spans="2:12" ht="28.8" x14ac:dyDescent="0.3">
      <c r="B3656" s="173">
        <v>345825</v>
      </c>
      <c r="C3656" s="503" t="str">
        <f>_xlfn.XLOOKUP(B3656,PLANEAMIENTO!A:A,PLANEAMIENTO!C:C)</f>
        <v>CILINDRO DE DIRECCION</v>
      </c>
      <c r="D3656" s="504" t="str">
        <f>_xlfn.XLOOKUP(B3656,PLANEAMIENTO!A:A,PLANEAMIENTO!D:D)</f>
        <v>930E-4SE</v>
      </c>
      <c r="E3656" s="173" t="s">
        <v>1287</v>
      </c>
      <c r="F3656" s="172"/>
      <c r="G3656" s="173" t="s">
        <v>894</v>
      </c>
      <c r="H3656" s="173" t="s">
        <v>777</v>
      </c>
      <c r="I3656" s="173" t="s">
        <v>807</v>
      </c>
      <c r="J3656" s="173" t="s">
        <v>1522</v>
      </c>
      <c r="K3656" s="173" t="s">
        <v>1558</v>
      </c>
      <c r="L3656" s="174">
        <v>0</v>
      </c>
    </row>
    <row r="3657" spans="2:12" ht="28.8" x14ac:dyDescent="0.3">
      <c r="B3657" s="173">
        <v>346125</v>
      </c>
      <c r="C3657" s="503" t="str">
        <f>_xlfn.XLOOKUP(B3657,PLANEAMIENTO!A:A,PLANEAMIENTO!C:C)</f>
        <v>CILINDRO DE DIRECCION</v>
      </c>
      <c r="D3657" s="504" t="str">
        <f>_xlfn.XLOOKUP(B3657,PLANEAMIENTO!A:A,PLANEAMIENTO!D:D)</f>
        <v>930E-4SE</v>
      </c>
      <c r="E3657" s="173" t="s">
        <v>1287</v>
      </c>
      <c r="F3657" s="172"/>
      <c r="G3657" s="173" t="s">
        <v>894</v>
      </c>
      <c r="H3657" s="173" t="s">
        <v>777</v>
      </c>
      <c r="I3657" s="173" t="s">
        <v>807</v>
      </c>
      <c r="J3657" s="173" t="s">
        <v>1522</v>
      </c>
      <c r="K3657" s="173" t="s">
        <v>1558</v>
      </c>
      <c r="L3657" s="174">
        <v>0</v>
      </c>
    </row>
    <row r="3666" spans="2:11" ht="39.6" x14ac:dyDescent="0.3">
      <c r="B3666" s="168" t="s">
        <v>465</v>
      </c>
      <c r="E3666" s="168" t="s">
        <v>391</v>
      </c>
      <c r="F3666" s="168" t="s">
        <v>392</v>
      </c>
      <c r="G3666" s="168" t="s">
        <v>772</v>
      </c>
      <c r="H3666" s="168" t="s">
        <v>773</v>
      </c>
      <c r="I3666" s="168" t="s">
        <v>774</v>
      </c>
      <c r="J3666" s="168" t="s">
        <v>394</v>
      </c>
      <c r="K3666" s="168" t="s">
        <v>395</v>
      </c>
    </row>
    <row r="3667" spans="2:11" ht="28.8" x14ac:dyDescent="0.3">
      <c r="B3667" s="170">
        <v>0</v>
      </c>
      <c r="E3667" s="170" t="s">
        <v>428</v>
      </c>
      <c r="F3667" s="170" t="s">
        <v>432</v>
      </c>
      <c r="G3667" s="170" t="s">
        <v>1561</v>
      </c>
      <c r="H3667" s="170" t="s">
        <v>777</v>
      </c>
      <c r="I3667" s="170" t="s">
        <v>777</v>
      </c>
      <c r="J3667" s="170" t="s">
        <v>415</v>
      </c>
      <c r="K3667" s="170" t="s">
        <v>1562</v>
      </c>
    </row>
    <row r="3668" spans="2:11" ht="28.8" x14ac:dyDescent="0.3">
      <c r="B3668" s="173">
        <v>343925</v>
      </c>
      <c r="C3668" s="503" t="str">
        <f>_xlfn.XLOOKUP(B3668,PLANEAMIENTO!A:A,PLANEAMIENTO!C:C)</f>
        <v>CILINDRO DE LEVANTE</v>
      </c>
      <c r="D3668" s="504" t="str">
        <f>_xlfn.XLOOKUP(B3668,PLANEAMIENTO!A:A,PLANEAMIENTO!D:D)</f>
        <v>988K</v>
      </c>
      <c r="E3668" s="173" t="s">
        <v>1516</v>
      </c>
      <c r="F3668" s="173" t="s">
        <v>432</v>
      </c>
      <c r="G3668" s="173" t="s">
        <v>406</v>
      </c>
      <c r="H3668" s="173" t="s">
        <v>777</v>
      </c>
      <c r="I3668" s="173" t="s">
        <v>827</v>
      </c>
      <c r="J3668" s="173" t="s">
        <v>1501</v>
      </c>
      <c r="K3668" s="173" t="s">
        <v>1501</v>
      </c>
    </row>
    <row r="3669" spans="2:11" ht="28.8" x14ac:dyDescent="0.3">
      <c r="B3669" s="173">
        <v>347225</v>
      </c>
      <c r="C3669" s="503" t="str">
        <f>_xlfn.XLOOKUP(B3669,PLANEAMIENTO!A:A,PLANEAMIENTO!C:C)</f>
        <v>CILINDRO DE BLADE TIP</v>
      </c>
      <c r="D3669" s="504">
        <f>_xlfn.XLOOKUP(B3669,PLANEAMIENTO!A:A,PLANEAMIENTO!D:D)</f>
        <v>24</v>
      </c>
      <c r="E3669" s="173" t="s">
        <v>1468</v>
      </c>
      <c r="F3669" s="173" t="s">
        <v>432</v>
      </c>
      <c r="G3669" s="173" t="s">
        <v>426</v>
      </c>
      <c r="H3669" s="173" t="s">
        <v>777</v>
      </c>
      <c r="I3669" s="173" t="s">
        <v>796</v>
      </c>
      <c r="J3669" s="173" t="s">
        <v>1501</v>
      </c>
      <c r="K3669" s="173" t="s">
        <v>1501</v>
      </c>
    </row>
    <row r="3670" spans="2:11" ht="28.8" x14ac:dyDescent="0.3">
      <c r="B3670" s="173">
        <v>347825</v>
      </c>
      <c r="C3670" s="503" t="str">
        <f>_xlfn.XLOOKUP(B3670,PLANEAMIENTO!A:A,PLANEAMIENTO!C:C)</f>
        <v>CILINDRO DE WHEEL LEAN</v>
      </c>
      <c r="D3670" s="504">
        <f>_xlfn.XLOOKUP(B3670,PLANEAMIENTO!A:A,PLANEAMIENTO!D:D)</f>
        <v>24</v>
      </c>
      <c r="E3670" s="173" t="s">
        <v>1468</v>
      </c>
      <c r="F3670" s="173" t="s">
        <v>432</v>
      </c>
      <c r="G3670" s="173" t="s">
        <v>426</v>
      </c>
      <c r="H3670" s="173" t="s">
        <v>777</v>
      </c>
      <c r="I3670" s="173" t="s">
        <v>796</v>
      </c>
      <c r="J3670" s="173" t="s">
        <v>1501</v>
      </c>
      <c r="K3670" s="173" t="s">
        <v>1501</v>
      </c>
    </row>
    <row r="3671" spans="2:11" ht="28.8" x14ac:dyDescent="0.3">
      <c r="B3671" s="173">
        <v>332325</v>
      </c>
      <c r="C3671" s="503" t="str">
        <f>_xlfn.XLOOKUP(B3671,PLANEAMIENTO!A:A,PLANEAMIENTO!C:C)</f>
        <v>RUEDA DELANTERA</v>
      </c>
      <c r="D3671" s="504" t="str">
        <f>_xlfn.XLOOKUP(B3671,PLANEAMIENTO!A:A,PLANEAMIENTO!D:D)</f>
        <v>980E</v>
      </c>
      <c r="E3671" s="173" t="s">
        <v>1563</v>
      </c>
      <c r="F3671" s="173" t="s">
        <v>432</v>
      </c>
      <c r="G3671" s="173" t="s">
        <v>410</v>
      </c>
      <c r="H3671" s="173" t="s">
        <v>777</v>
      </c>
      <c r="I3671" s="173" t="s">
        <v>849</v>
      </c>
      <c r="J3671" s="173" t="s">
        <v>1501</v>
      </c>
      <c r="K3671" s="173" t="s">
        <v>1510</v>
      </c>
    </row>
    <row r="3672" spans="2:11" ht="31.2" x14ac:dyDescent="0.3">
      <c r="B3672" s="173">
        <v>346225</v>
      </c>
      <c r="C3672" s="503" t="str">
        <f>_xlfn.XLOOKUP(B3672,PLANEAMIENTO!A:A,PLANEAMIENTO!C:C)</f>
        <v>CILINDRO DE LEVANTE DE BULLDOZER</v>
      </c>
      <c r="D3672" s="504" t="str">
        <f>_xlfn.XLOOKUP(B3672,PLANEAMIENTO!A:A,PLANEAMIENTO!D:D)</f>
        <v>844K</v>
      </c>
      <c r="E3672" s="173" t="s">
        <v>1548</v>
      </c>
      <c r="F3672" s="173" t="s">
        <v>432</v>
      </c>
      <c r="G3672" s="173" t="s">
        <v>403</v>
      </c>
      <c r="H3672" s="173" t="s">
        <v>777</v>
      </c>
      <c r="I3672" s="173" t="s">
        <v>820</v>
      </c>
      <c r="J3672" s="173" t="s">
        <v>1510</v>
      </c>
      <c r="K3672" s="173" t="s">
        <v>1519</v>
      </c>
    </row>
    <row r="3673" spans="2:11" ht="31.2" x14ac:dyDescent="0.3">
      <c r="B3673" s="173">
        <v>338225</v>
      </c>
      <c r="C3673" s="503" t="str">
        <f>_xlfn.XLOOKUP(B3673,PLANEAMIENTO!A:A,PLANEAMIENTO!C:C)</f>
        <v>CILINDRO DE LEVANTE DE TOLVA</v>
      </c>
      <c r="D3673" s="504" t="str">
        <f>_xlfn.XLOOKUP(B3673,PLANEAMIENTO!A:A,PLANEAMIENTO!D:D)</f>
        <v>830E</v>
      </c>
      <c r="E3673" s="173" t="s">
        <v>1549</v>
      </c>
      <c r="F3673" s="173" t="s">
        <v>432</v>
      </c>
      <c r="G3673" s="173" t="s">
        <v>435</v>
      </c>
      <c r="H3673" s="173" t="s">
        <v>777</v>
      </c>
      <c r="I3673" s="173" t="s">
        <v>786</v>
      </c>
      <c r="J3673" s="173" t="s">
        <v>1519</v>
      </c>
      <c r="K3673" s="173" t="s">
        <v>1519</v>
      </c>
    </row>
    <row r="3674" spans="2:11" ht="31.2" x14ac:dyDescent="0.3">
      <c r="B3674" s="173">
        <v>341225</v>
      </c>
      <c r="C3674" s="503" t="str">
        <f>_xlfn.XLOOKUP(B3674,PLANEAMIENTO!A:A,PLANEAMIENTO!C:C)</f>
        <v>CILINDRO DE SUSPENSION POSTERIOR</v>
      </c>
      <c r="D3674" s="504" t="str">
        <f>_xlfn.XLOOKUP(B3674,PLANEAMIENTO!A:A,PLANEAMIENTO!D:D)</f>
        <v>930E-4SE</v>
      </c>
      <c r="E3674" s="173" t="s">
        <v>1513</v>
      </c>
      <c r="F3674" s="173" t="s">
        <v>432</v>
      </c>
      <c r="G3674" s="173" t="s">
        <v>495</v>
      </c>
      <c r="H3674" s="173" t="s">
        <v>777</v>
      </c>
      <c r="I3674" s="173" t="s">
        <v>897</v>
      </c>
      <c r="J3674" s="173" t="s">
        <v>1519</v>
      </c>
      <c r="K3674" s="173" t="s">
        <v>1564</v>
      </c>
    </row>
    <row r="3675" spans="2:11" ht="31.2" x14ac:dyDescent="0.3">
      <c r="B3675" s="173">
        <v>339925</v>
      </c>
      <c r="C3675" s="503" t="str">
        <f>_xlfn.XLOOKUP(B3675,PLANEAMIENTO!A:A,PLANEAMIENTO!C:C)</f>
        <v>CILINDRO DE SUSPENSION POSTERIOR</v>
      </c>
      <c r="D3675" s="504" t="str">
        <f>_xlfn.XLOOKUP(B3675,PLANEAMIENTO!A:A,PLANEAMIENTO!D:D)</f>
        <v>797F</v>
      </c>
      <c r="E3675" s="173" t="s">
        <v>1513</v>
      </c>
      <c r="F3675" s="173" t="s">
        <v>432</v>
      </c>
      <c r="G3675" s="173" t="s">
        <v>495</v>
      </c>
      <c r="H3675" s="173" t="s">
        <v>777</v>
      </c>
      <c r="I3675" s="173" t="s">
        <v>897</v>
      </c>
      <c r="J3675" s="173" t="s">
        <v>1564</v>
      </c>
      <c r="K3675" s="173" t="s">
        <v>1562</v>
      </c>
    </row>
    <row r="3679" spans="2:11" x14ac:dyDescent="0.3">
      <c r="B3679" s="168" t="s">
        <v>465</v>
      </c>
      <c r="E3679" s="168" t="s">
        <v>391</v>
      </c>
    </row>
    <row r="3680" spans="2:11" ht="15.6" x14ac:dyDescent="0.3">
      <c r="B3680" s="173">
        <v>332325</v>
      </c>
      <c r="C3680" s="503" t="str">
        <f>_xlfn.XLOOKUP(B3680,PLANEAMIENTO!A:A,PLANEAMIENTO!C:C)</f>
        <v>RUEDA DELANTERA</v>
      </c>
      <c r="D3680" s="504" t="str">
        <f>_xlfn.XLOOKUP(B3680,PLANEAMIENTO!A:A,PLANEAMIENTO!D:D)</f>
        <v>980E</v>
      </c>
      <c r="E3680" s="173" t="s">
        <v>731</v>
      </c>
    </row>
    <row r="3681" spans="2:5" ht="31.2" x14ac:dyDescent="0.3">
      <c r="B3681" s="173">
        <v>332425</v>
      </c>
      <c r="C3681" s="503" t="str">
        <f>_xlfn.XLOOKUP(B3681,PLANEAMIENTO!A:A,PLANEAMIENTO!C:C)</f>
        <v>CILINDRO DE SUSPENSION DELANTERA</v>
      </c>
      <c r="D3681" s="504" t="str">
        <f>_xlfn.XLOOKUP(B3681,PLANEAMIENTO!A:A,PLANEAMIENTO!D:D)</f>
        <v>980E</v>
      </c>
      <c r="E3681" s="173" t="s">
        <v>731</v>
      </c>
    </row>
    <row r="3682" spans="2:5" ht="31.2" x14ac:dyDescent="0.3">
      <c r="B3682" s="173">
        <v>339725</v>
      </c>
      <c r="C3682" s="503" t="str">
        <f>_xlfn.XLOOKUP(B3682,PLANEAMIENTO!A:A,PLANEAMIENTO!C:C)</f>
        <v>FRENO DE SERVICIO Y PARQUEO</v>
      </c>
      <c r="D3682" s="504">
        <f>_xlfn.XLOOKUP(B3682,PLANEAMIENTO!A:A,PLANEAMIENTO!D:D)</f>
        <v>24</v>
      </c>
      <c r="E3682" s="173" t="s">
        <v>731</v>
      </c>
    </row>
    <row r="3683" spans="2:5" ht="31.2" x14ac:dyDescent="0.3">
      <c r="B3683" s="173">
        <v>339825</v>
      </c>
      <c r="C3683" s="503" t="str">
        <f>_xlfn.XLOOKUP(B3683,PLANEAMIENTO!A:A,PLANEAMIENTO!C:C)</f>
        <v>FRENO DE SERVICIO Y PARQUEO</v>
      </c>
      <c r="D3683" s="504">
        <f>_xlfn.XLOOKUP(B3683,PLANEAMIENTO!A:A,PLANEAMIENTO!D:D)</f>
        <v>24</v>
      </c>
      <c r="E3683" s="173" t="s">
        <v>731</v>
      </c>
    </row>
    <row r="3684" spans="2:5" ht="31.2" x14ac:dyDescent="0.3">
      <c r="B3684" s="173">
        <v>340025</v>
      </c>
      <c r="C3684" s="503" t="str">
        <f>_xlfn.XLOOKUP(B3684,PLANEAMIENTO!A:A,PLANEAMIENTO!C:C)</f>
        <v>CILINDRO DE SUSPENSION POSTERIOR</v>
      </c>
      <c r="D3684" s="504" t="str">
        <f>_xlfn.XLOOKUP(B3684,PLANEAMIENTO!A:A,PLANEAMIENTO!D:D)</f>
        <v>930E-4SE</v>
      </c>
      <c r="E3684" s="173" t="s">
        <v>731</v>
      </c>
    </row>
    <row r="3685" spans="2:5" ht="31.2" x14ac:dyDescent="0.3">
      <c r="B3685" s="173">
        <v>343125</v>
      </c>
      <c r="C3685" s="503" t="str">
        <f>_xlfn.XLOOKUP(B3685,PLANEAMIENTO!A:A,PLANEAMIENTO!C:C)</f>
        <v>CILINDRO DE SUSPENSION POSTERIOR</v>
      </c>
      <c r="D3685" s="504" t="str">
        <f>_xlfn.XLOOKUP(B3685,PLANEAMIENTO!A:A,PLANEAMIENTO!D:D)</f>
        <v>930E-4SE</v>
      </c>
      <c r="E3685" s="173" t="s">
        <v>731</v>
      </c>
    </row>
    <row r="3686" spans="2:5" ht="31.2" x14ac:dyDescent="0.3">
      <c r="B3686" s="173">
        <v>343225</v>
      </c>
      <c r="C3686" s="503" t="str">
        <f>_xlfn.XLOOKUP(B3686,PLANEAMIENTO!A:A,PLANEAMIENTO!C:C)</f>
        <v>CILINDRO DE SUSPENSION POSTERIOR</v>
      </c>
      <c r="D3686" s="504" t="str">
        <f>_xlfn.XLOOKUP(B3686,PLANEAMIENTO!A:A,PLANEAMIENTO!D:D)</f>
        <v>930E-4SE</v>
      </c>
      <c r="E3686" s="173" t="s">
        <v>731</v>
      </c>
    </row>
    <row r="3687" spans="2:5" ht="46.8" x14ac:dyDescent="0.3">
      <c r="B3687" s="173">
        <v>341425</v>
      </c>
      <c r="C3687" s="503" t="str">
        <f>_xlfn.XLOOKUP(B3687,PLANEAMIENTO!A:A,PLANEAMIENTO!C:C)</f>
        <v>CILINDRO DE DESPLAZAMIENTO DE VERTEDERA</v>
      </c>
      <c r="D3687" s="504" t="str">
        <f>_xlfn.XLOOKUP(B3687,PLANEAMIENTO!A:A,PLANEAMIENTO!D:D)</f>
        <v>24M</v>
      </c>
      <c r="E3687" s="173" t="s">
        <v>731</v>
      </c>
    </row>
    <row r="3688" spans="2:5" ht="31.2" x14ac:dyDescent="0.3">
      <c r="B3688" s="173">
        <v>341525</v>
      </c>
      <c r="C3688" s="503" t="str">
        <f>_xlfn.XLOOKUP(B3688,PLANEAMIENTO!A:A,PLANEAMIENTO!C:C)</f>
        <v>CILINDRO DE LEVANTE DE RIPPER</v>
      </c>
      <c r="D3688" s="504" t="str">
        <f>_xlfn.XLOOKUP(B3688,PLANEAMIENTO!A:A,PLANEAMIENTO!D:D)</f>
        <v>24M</v>
      </c>
      <c r="E3688" s="173" t="s">
        <v>731</v>
      </c>
    </row>
    <row r="3689" spans="2:5" ht="15.6" x14ac:dyDescent="0.3">
      <c r="B3689" s="173">
        <v>342525</v>
      </c>
      <c r="C3689" s="503" t="str">
        <f>_xlfn.XLOOKUP(B3689,PLANEAMIENTO!A:A,PLANEAMIENTO!C:C)</f>
        <v>CILINDRO DE BLADELIFT</v>
      </c>
      <c r="D3689" s="504" t="str">
        <f>_xlfn.XLOOKUP(B3689,PLANEAMIENTO!A:A,PLANEAMIENTO!D:D)</f>
        <v>24M</v>
      </c>
      <c r="E3689" s="173" t="s">
        <v>731</v>
      </c>
    </row>
    <row r="3690" spans="2:5" ht="15.6" x14ac:dyDescent="0.3">
      <c r="B3690" s="173">
        <v>343925</v>
      </c>
      <c r="C3690" s="503" t="str">
        <f>_xlfn.XLOOKUP(B3690,PLANEAMIENTO!A:A,PLANEAMIENTO!C:C)</f>
        <v>CILINDRO DE LEVANTE</v>
      </c>
      <c r="D3690" s="504" t="str">
        <f>_xlfn.XLOOKUP(B3690,PLANEAMIENTO!A:A,PLANEAMIENTO!D:D)</f>
        <v>988K</v>
      </c>
      <c r="E3690" s="173" t="s">
        <v>731</v>
      </c>
    </row>
    <row r="3691" spans="2:5" ht="15.6" x14ac:dyDescent="0.3">
      <c r="B3691" s="173">
        <v>344125</v>
      </c>
      <c r="C3691" s="503" t="str">
        <f>_xlfn.XLOOKUP(B3691,PLANEAMIENTO!A:A,PLANEAMIENTO!C:C)</f>
        <v>CILINDRO DE DIRECCION</v>
      </c>
      <c r="D3691" s="504" t="str">
        <f>_xlfn.XLOOKUP(B3691,PLANEAMIENTO!A:A,PLANEAMIENTO!D:D)</f>
        <v>930E-4SE</v>
      </c>
      <c r="E3691" s="173" t="s">
        <v>731</v>
      </c>
    </row>
    <row r="3692" spans="2:5" ht="15.6" x14ac:dyDescent="0.3">
      <c r="B3692" s="173">
        <v>345025</v>
      </c>
      <c r="C3692" s="503" t="str">
        <f>_xlfn.XLOOKUP(B3692,PLANEAMIENTO!A:A,PLANEAMIENTO!C:C)</f>
        <v>CILINDRO DE DIRECCION</v>
      </c>
      <c r="D3692" s="504" t="str">
        <f>_xlfn.XLOOKUP(B3692,PLANEAMIENTO!A:A,PLANEAMIENTO!D:D)</f>
        <v>797F</v>
      </c>
      <c r="E3692" s="173" t="s">
        <v>731</v>
      </c>
    </row>
    <row r="3693" spans="2:5" ht="15.6" x14ac:dyDescent="0.3">
      <c r="B3693" s="173">
        <v>345525</v>
      </c>
      <c r="C3693" s="503" t="str">
        <f>_xlfn.XLOOKUP(B3693,PLANEAMIENTO!A:A,PLANEAMIENTO!C:C)</f>
        <v>CILINDRO DE DIRECCION</v>
      </c>
      <c r="D3693" s="504" t="str">
        <f>_xlfn.XLOOKUP(B3693,PLANEAMIENTO!A:A,PLANEAMIENTO!D:D)</f>
        <v>930E-4SE</v>
      </c>
      <c r="E3693" s="173" t="s">
        <v>731</v>
      </c>
    </row>
    <row r="3694" spans="2:5" ht="15.6" x14ac:dyDescent="0.3">
      <c r="B3694" s="173">
        <v>345725</v>
      </c>
      <c r="C3694" s="503" t="str">
        <f>_xlfn.XLOOKUP(B3694,PLANEAMIENTO!A:A,PLANEAMIENTO!C:C)</f>
        <v>CILINDRO DE DIRECCION</v>
      </c>
      <c r="D3694" s="504" t="str">
        <f>_xlfn.XLOOKUP(B3694,PLANEAMIENTO!A:A,PLANEAMIENTO!D:D)</f>
        <v>930E-4SE</v>
      </c>
      <c r="E3694" s="173" t="s">
        <v>731</v>
      </c>
    </row>
    <row r="3695" spans="2:5" ht="15.6" x14ac:dyDescent="0.3">
      <c r="B3695" s="173">
        <v>345825</v>
      </c>
      <c r="C3695" s="503" t="str">
        <f>_xlfn.XLOOKUP(B3695,PLANEAMIENTO!A:A,PLANEAMIENTO!C:C)</f>
        <v>CILINDRO DE DIRECCION</v>
      </c>
      <c r="D3695" s="504" t="str">
        <f>_xlfn.XLOOKUP(B3695,PLANEAMIENTO!A:A,PLANEAMIENTO!D:D)</f>
        <v>930E-4SE</v>
      </c>
      <c r="E3695" s="173" t="s">
        <v>731</v>
      </c>
    </row>
    <row r="3696" spans="2:5" ht="15.6" x14ac:dyDescent="0.3">
      <c r="B3696" s="173">
        <v>346125</v>
      </c>
      <c r="C3696" s="503" t="str">
        <f>_xlfn.XLOOKUP(B3696,PLANEAMIENTO!A:A,PLANEAMIENTO!C:C)</f>
        <v>CILINDRO DE DIRECCION</v>
      </c>
      <c r="D3696" s="504" t="str">
        <f>_xlfn.XLOOKUP(B3696,PLANEAMIENTO!A:A,PLANEAMIENTO!D:D)</f>
        <v>930E-4SE</v>
      </c>
      <c r="E3696" s="173" t="s">
        <v>731</v>
      </c>
    </row>
    <row r="3699" spans="2:12" ht="39.6" x14ac:dyDescent="0.3">
      <c r="B3699" s="168" t="s">
        <v>465</v>
      </c>
      <c r="E3699" s="168" t="s">
        <v>391</v>
      </c>
      <c r="F3699" s="168" t="s">
        <v>392</v>
      </c>
      <c r="G3699" s="168" t="s">
        <v>772</v>
      </c>
      <c r="H3699" s="168" t="s">
        <v>773</v>
      </c>
      <c r="I3699" s="168" t="s">
        <v>774</v>
      </c>
      <c r="J3699" s="168" t="s">
        <v>394</v>
      </c>
      <c r="K3699" s="168" t="s">
        <v>395</v>
      </c>
      <c r="L3699" s="168" t="s">
        <v>396</v>
      </c>
    </row>
    <row r="3700" spans="2:12" ht="28.8" x14ac:dyDescent="0.3">
      <c r="B3700" s="170">
        <v>0</v>
      </c>
      <c r="E3700" s="170" t="s">
        <v>397</v>
      </c>
      <c r="F3700" s="170" t="s">
        <v>398</v>
      </c>
      <c r="G3700" s="170" t="s">
        <v>1565</v>
      </c>
      <c r="H3700" s="170" t="s">
        <v>776</v>
      </c>
      <c r="I3700" s="170" t="s">
        <v>777</v>
      </c>
      <c r="J3700" s="170" t="s">
        <v>415</v>
      </c>
      <c r="K3700" s="170" t="s">
        <v>1566</v>
      </c>
      <c r="L3700" s="171">
        <v>0.7</v>
      </c>
    </row>
    <row r="3701" spans="2:12" ht="15.6" x14ac:dyDescent="0.3">
      <c r="B3701" s="173">
        <v>345325</v>
      </c>
      <c r="C3701" s="503" t="str">
        <f>_xlfn.XLOOKUP(B3701,PLANEAMIENTO!A:A,PLANEAMIENTO!C:C)</f>
        <v>CILINDRO DE STICK</v>
      </c>
      <c r="D3701" s="504" t="str">
        <f>_xlfn.XLOOKUP(B3701,PLANEAMIENTO!A:A,PLANEAMIENTO!D:D)</f>
        <v>390FL</v>
      </c>
      <c r="E3701" s="173" t="s">
        <v>1567</v>
      </c>
      <c r="F3701" s="173" t="s">
        <v>398</v>
      </c>
      <c r="G3701" s="173" t="s">
        <v>435</v>
      </c>
      <c r="H3701" s="173" t="s">
        <v>777</v>
      </c>
      <c r="I3701" s="173" t="s">
        <v>786</v>
      </c>
      <c r="J3701" s="173" t="s">
        <v>1562</v>
      </c>
      <c r="K3701" s="173" t="s">
        <v>1562</v>
      </c>
      <c r="L3701" s="174">
        <v>0</v>
      </c>
    </row>
    <row r="3702" spans="2:12" ht="31.2" x14ac:dyDescent="0.3">
      <c r="B3702" s="173">
        <v>346325</v>
      </c>
      <c r="C3702" s="503" t="str">
        <f>_xlfn.XLOOKUP(B3702,PLANEAMIENTO!A:A,PLANEAMIENTO!C:C)</f>
        <v>CILINDRO DE INCLINACION DE BULLDOZER</v>
      </c>
      <c r="D3702" s="504" t="str">
        <f>_xlfn.XLOOKUP(B3702,PLANEAMIENTO!A:A,PLANEAMIENTO!D:D)</f>
        <v>834H</v>
      </c>
      <c r="E3702" s="173" t="s">
        <v>1567</v>
      </c>
      <c r="F3702" s="173" t="s">
        <v>398</v>
      </c>
      <c r="G3702" s="173" t="s">
        <v>435</v>
      </c>
      <c r="H3702" s="173" t="s">
        <v>777</v>
      </c>
      <c r="I3702" s="173" t="s">
        <v>786</v>
      </c>
      <c r="J3702" s="173" t="s">
        <v>1562</v>
      </c>
      <c r="K3702" s="173" t="s">
        <v>1568</v>
      </c>
      <c r="L3702" s="174">
        <v>0</v>
      </c>
    </row>
    <row r="3703" spans="2:12" ht="31.2" x14ac:dyDescent="0.3">
      <c r="B3703" s="173">
        <v>348325</v>
      </c>
      <c r="C3703" s="503" t="str">
        <f>_xlfn.XLOOKUP(B3703,PLANEAMIENTO!A:A,PLANEAMIENTO!C:C)</f>
        <v>CILINDRO DE SUSPENSION POSTERIOR</v>
      </c>
      <c r="D3703" s="504" t="str">
        <f>_xlfn.XLOOKUP(B3703,PLANEAMIENTO!A:A,PLANEAMIENTO!D:D)</f>
        <v>830DC</v>
      </c>
      <c r="E3703" s="173" t="s">
        <v>1569</v>
      </c>
      <c r="F3703" s="173" t="s">
        <v>398</v>
      </c>
      <c r="G3703" s="173" t="s">
        <v>421</v>
      </c>
      <c r="H3703" s="173" t="s">
        <v>777</v>
      </c>
      <c r="I3703" s="173" t="s">
        <v>807</v>
      </c>
      <c r="J3703" s="173" t="s">
        <v>1568</v>
      </c>
      <c r="K3703" s="173" t="s">
        <v>1570</v>
      </c>
      <c r="L3703" s="174">
        <v>0</v>
      </c>
    </row>
    <row r="3704" spans="2:12" ht="15.6" x14ac:dyDescent="0.3">
      <c r="B3704" s="173">
        <v>345325</v>
      </c>
      <c r="C3704" s="503" t="str">
        <f>_xlfn.XLOOKUP(B3704,PLANEAMIENTO!A:A,PLANEAMIENTO!C:C)</f>
        <v>CILINDRO DE STICK</v>
      </c>
      <c r="D3704" s="504" t="str">
        <f>_xlfn.XLOOKUP(B3704,PLANEAMIENTO!A:A,PLANEAMIENTO!D:D)</f>
        <v>390FL</v>
      </c>
      <c r="E3704" s="173" t="s">
        <v>937</v>
      </c>
      <c r="F3704" s="173" t="s">
        <v>398</v>
      </c>
      <c r="G3704" s="173" t="s">
        <v>471</v>
      </c>
      <c r="H3704" s="173" t="s">
        <v>777</v>
      </c>
      <c r="I3704" s="173" t="s">
        <v>831</v>
      </c>
      <c r="J3704" s="173" t="s">
        <v>1570</v>
      </c>
      <c r="K3704" s="173" t="s">
        <v>1570</v>
      </c>
      <c r="L3704" s="174">
        <v>0</v>
      </c>
    </row>
    <row r="3705" spans="2:12" ht="15.6" x14ac:dyDescent="0.3">
      <c r="B3705" s="173">
        <v>345325</v>
      </c>
      <c r="C3705" s="503" t="str">
        <f>_xlfn.XLOOKUP(B3705,PLANEAMIENTO!A:A,PLANEAMIENTO!C:C)</f>
        <v>CILINDRO DE STICK</v>
      </c>
      <c r="D3705" s="504" t="str">
        <f>_xlfn.XLOOKUP(B3705,PLANEAMIENTO!A:A,PLANEAMIENTO!D:D)</f>
        <v>390FL</v>
      </c>
      <c r="E3705" s="173" t="s">
        <v>687</v>
      </c>
      <c r="F3705" s="173" t="s">
        <v>398</v>
      </c>
      <c r="G3705" s="173" t="s">
        <v>417</v>
      </c>
      <c r="H3705" s="173" t="s">
        <v>777</v>
      </c>
      <c r="I3705" s="173" t="s">
        <v>1141</v>
      </c>
      <c r="J3705" s="173" t="s">
        <v>1570</v>
      </c>
      <c r="K3705" s="173" t="s">
        <v>1571</v>
      </c>
      <c r="L3705" s="174">
        <v>0</v>
      </c>
    </row>
    <row r="3706" spans="2:12" ht="31.2" x14ac:dyDescent="0.3">
      <c r="B3706" s="173">
        <v>344425</v>
      </c>
      <c r="C3706" s="503" t="str">
        <f>_xlfn.XLOOKUP(B3706,PLANEAMIENTO!A:A,PLANEAMIENTO!C:C)</f>
        <v>CILINDRO DE SUSPENSION POSTERIOR</v>
      </c>
      <c r="D3706" s="504" t="str">
        <f>_xlfn.XLOOKUP(B3706,PLANEAMIENTO!A:A,PLANEAMIENTO!D:D)</f>
        <v>797F</v>
      </c>
      <c r="E3706" s="173" t="s">
        <v>409</v>
      </c>
      <c r="F3706" s="173" t="s">
        <v>398</v>
      </c>
      <c r="G3706" s="173" t="s">
        <v>406</v>
      </c>
      <c r="H3706" s="173" t="s">
        <v>777</v>
      </c>
      <c r="I3706" s="173" t="s">
        <v>827</v>
      </c>
      <c r="J3706" s="173" t="s">
        <v>1571</v>
      </c>
      <c r="K3706" s="173" t="s">
        <v>1566</v>
      </c>
      <c r="L3706" s="174">
        <v>0</v>
      </c>
    </row>
    <row r="3707" spans="2:12" ht="15.6" x14ac:dyDescent="0.3">
      <c r="B3707" s="173">
        <v>0</v>
      </c>
      <c r="C3707" s="503" t="e">
        <f>_xlfn.XLOOKUP(B3707,PLANEAMIENTO!A:A,PLANEAMIENTO!C:C)</f>
        <v>#N/A</v>
      </c>
      <c r="D3707" s="504" t="e">
        <f>_xlfn.XLOOKUP(B3707,PLANEAMIENTO!A:A,PLANEAMIENTO!D:D)</f>
        <v>#N/A</v>
      </c>
      <c r="E3707" s="173" t="s">
        <v>1572</v>
      </c>
      <c r="F3707" s="173" t="s">
        <v>398</v>
      </c>
      <c r="G3707" s="173" t="s">
        <v>435</v>
      </c>
      <c r="H3707" s="173" t="s">
        <v>777</v>
      </c>
      <c r="I3707" s="173" t="s">
        <v>786</v>
      </c>
      <c r="J3707" s="173" t="s">
        <v>1566</v>
      </c>
      <c r="K3707" s="173" t="s">
        <v>1566</v>
      </c>
      <c r="L3707" s="174">
        <v>0</v>
      </c>
    </row>
    <row r="3708" spans="2:12" ht="28.8" x14ac:dyDescent="0.3">
      <c r="B3708" s="170">
        <v>0</v>
      </c>
      <c r="C3708" s="503" t="e">
        <f>_xlfn.XLOOKUP(B3708,PLANEAMIENTO!A:A,PLANEAMIENTO!C:C)</f>
        <v>#N/A</v>
      </c>
      <c r="D3708" s="504" t="e">
        <f>_xlfn.XLOOKUP(B3708,PLANEAMIENTO!A:A,PLANEAMIENTO!D:D)</f>
        <v>#N/A</v>
      </c>
      <c r="E3708" s="170" t="s">
        <v>412</v>
      </c>
      <c r="F3708" s="170" t="s">
        <v>413</v>
      </c>
      <c r="G3708" s="170" t="s">
        <v>1573</v>
      </c>
      <c r="H3708" s="170" t="s">
        <v>777</v>
      </c>
      <c r="I3708" s="170" t="s">
        <v>777</v>
      </c>
      <c r="J3708" s="170" t="s">
        <v>629</v>
      </c>
      <c r="K3708" s="170" t="s">
        <v>1566</v>
      </c>
      <c r="L3708" s="171">
        <v>0.54</v>
      </c>
    </row>
    <row r="3709" spans="2:12" ht="28.8" x14ac:dyDescent="0.3">
      <c r="B3709" s="173">
        <v>345925</v>
      </c>
      <c r="C3709" s="503" t="str">
        <f>_xlfn.XLOOKUP(B3709,PLANEAMIENTO!A:A,PLANEAMIENTO!C:C)</f>
        <v>CILINDRO DE DIRECCION</v>
      </c>
      <c r="D3709" s="504" t="str">
        <f>_xlfn.XLOOKUP(B3709,PLANEAMIENTO!A:A,PLANEAMIENTO!D:D)</f>
        <v>930E-4SE</v>
      </c>
      <c r="E3709" s="173" t="s">
        <v>937</v>
      </c>
      <c r="F3709" s="173" t="s">
        <v>750</v>
      </c>
      <c r="G3709" s="173" t="s">
        <v>426</v>
      </c>
      <c r="H3709" s="173" t="s">
        <v>777</v>
      </c>
      <c r="I3709" s="173" t="s">
        <v>796</v>
      </c>
      <c r="J3709" s="173" t="s">
        <v>1562</v>
      </c>
      <c r="K3709" s="173" t="s">
        <v>1562</v>
      </c>
      <c r="L3709" s="174">
        <v>0</v>
      </c>
    </row>
    <row r="3710" spans="2:12" ht="28.8" x14ac:dyDescent="0.3">
      <c r="B3710" s="173">
        <v>346025</v>
      </c>
      <c r="C3710" s="503" t="str">
        <f>_xlfn.XLOOKUP(B3710,PLANEAMIENTO!A:A,PLANEAMIENTO!C:C)</f>
        <v>CILINDRO DE DIRECCION</v>
      </c>
      <c r="D3710" s="504" t="str">
        <f>_xlfn.XLOOKUP(B3710,PLANEAMIENTO!A:A,PLANEAMIENTO!D:D)</f>
        <v>930E-4SE</v>
      </c>
      <c r="E3710" s="173" t="s">
        <v>937</v>
      </c>
      <c r="F3710" s="173" t="s">
        <v>750</v>
      </c>
      <c r="G3710" s="173" t="s">
        <v>426</v>
      </c>
      <c r="H3710" s="173" t="s">
        <v>777</v>
      </c>
      <c r="I3710" s="173" t="s">
        <v>796</v>
      </c>
      <c r="J3710" s="173" t="s">
        <v>1562</v>
      </c>
      <c r="K3710" s="173" t="s">
        <v>1562</v>
      </c>
      <c r="L3710" s="174">
        <v>0</v>
      </c>
    </row>
    <row r="3711" spans="2:12" ht="28.8" x14ac:dyDescent="0.3">
      <c r="B3711" s="173">
        <v>347825</v>
      </c>
      <c r="C3711" s="503" t="str">
        <f>_xlfn.XLOOKUP(B3711,PLANEAMIENTO!A:A,PLANEAMIENTO!C:C)</f>
        <v>CILINDRO DE WHEEL LEAN</v>
      </c>
      <c r="D3711" s="504">
        <f>_xlfn.XLOOKUP(B3711,PLANEAMIENTO!A:A,PLANEAMIENTO!D:D)</f>
        <v>24</v>
      </c>
      <c r="E3711" s="173" t="s">
        <v>1533</v>
      </c>
      <c r="F3711" s="173" t="s">
        <v>750</v>
      </c>
      <c r="G3711" s="173" t="s">
        <v>522</v>
      </c>
      <c r="H3711" s="173" t="s">
        <v>777</v>
      </c>
      <c r="I3711" s="173" t="s">
        <v>818</v>
      </c>
      <c r="J3711" s="173" t="s">
        <v>1562</v>
      </c>
      <c r="K3711" s="173" t="s">
        <v>1562</v>
      </c>
      <c r="L3711" s="174">
        <v>0</v>
      </c>
    </row>
    <row r="3712" spans="2:12" ht="28.8" x14ac:dyDescent="0.3">
      <c r="B3712" s="173">
        <v>347125</v>
      </c>
      <c r="C3712" s="503" t="str">
        <f>_xlfn.XLOOKUP(B3712,PLANEAMIENTO!A:A,PLANEAMIENTO!C:C)</f>
        <v>CILINDRO DE WHEEL LEAN</v>
      </c>
      <c r="D3712" s="504">
        <f>_xlfn.XLOOKUP(B3712,PLANEAMIENTO!A:A,PLANEAMIENTO!D:D)</f>
        <v>24</v>
      </c>
      <c r="E3712" s="173" t="s">
        <v>1533</v>
      </c>
      <c r="F3712" s="173" t="s">
        <v>750</v>
      </c>
      <c r="G3712" s="173" t="s">
        <v>522</v>
      </c>
      <c r="H3712" s="173" t="s">
        <v>777</v>
      </c>
      <c r="I3712" s="173" t="s">
        <v>818</v>
      </c>
      <c r="J3712" s="173" t="s">
        <v>1568</v>
      </c>
      <c r="K3712" s="173" t="s">
        <v>1568</v>
      </c>
      <c r="L3712" s="174">
        <v>0</v>
      </c>
    </row>
    <row r="3713" spans="2:12" ht="15.6" x14ac:dyDescent="0.3">
      <c r="B3713" s="173">
        <v>347825</v>
      </c>
      <c r="C3713" s="503" t="str">
        <f>_xlfn.XLOOKUP(B3713,PLANEAMIENTO!A:A,PLANEAMIENTO!C:C)</f>
        <v>CILINDRO DE WHEEL LEAN</v>
      </c>
      <c r="D3713" s="504">
        <f>_xlfn.XLOOKUP(B3713,PLANEAMIENTO!A:A,PLANEAMIENTO!D:D)</f>
        <v>24</v>
      </c>
      <c r="E3713" s="173" t="s">
        <v>477</v>
      </c>
      <c r="F3713" s="173" t="s">
        <v>750</v>
      </c>
      <c r="G3713" s="173" t="s">
        <v>410</v>
      </c>
      <c r="H3713" s="173" t="s">
        <v>777</v>
      </c>
      <c r="I3713" s="173" t="s">
        <v>849</v>
      </c>
      <c r="J3713" s="173" t="s">
        <v>1568</v>
      </c>
      <c r="K3713" s="173" t="s">
        <v>1570</v>
      </c>
      <c r="L3713" s="174">
        <v>0</v>
      </c>
    </row>
    <row r="3714" spans="2:12" ht="15.6" x14ac:dyDescent="0.3">
      <c r="B3714" s="173">
        <v>347125</v>
      </c>
      <c r="C3714" s="503" t="str">
        <f>_xlfn.XLOOKUP(B3714,PLANEAMIENTO!A:A,PLANEAMIENTO!C:C)</f>
        <v>CILINDRO DE WHEEL LEAN</v>
      </c>
      <c r="D3714" s="504">
        <f>_xlfn.XLOOKUP(B3714,PLANEAMIENTO!A:A,PLANEAMIENTO!D:D)</f>
        <v>24</v>
      </c>
      <c r="E3714" s="173" t="s">
        <v>477</v>
      </c>
      <c r="F3714" s="173" t="s">
        <v>750</v>
      </c>
      <c r="G3714" s="173" t="s">
        <v>410</v>
      </c>
      <c r="H3714" s="173" t="s">
        <v>777</v>
      </c>
      <c r="I3714" s="173" t="s">
        <v>849</v>
      </c>
      <c r="J3714" s="173" t="s">
        <v>1570</v>
      </c>
      <c r="K3714" s="173" t="s">
        <v>1570</v>
      </c>
      <c r="L3714" s="174">
        <v>0</v>
      </c>
    </row>
    <row r="3715" spans="2:12" ht="46.8" x14ac:dyDescent="0.3">
      <c r="B3715" s="173">
        <v>348225</v>
      </c>
      <c r="C3715" s="503" t="str">
        <f>_xlfn.XLOOKUP(B3715,PLANEAMIENTO!A:A,PLANEAMIENTO!C:C)</f>
        <v>CILINDRO DE DESPLAZAMIENTO DE VERTEDERA</v>
      </c>
      <c r="D3715" s="504">
        <f>_xlfn.XLOOKUP(B3715,PLANEAMIENTO!A:A,PLANEAMIENTO!D:D)</f>
        <v>24</v>
      </c>
      <c r="E3715" s="173" t="s">
        <v>1533</v>
      </c>
      <c r="F3715" s="173" t="s">
        <v>750</v>
      </c>
      <c r="G3715" s="173" t="s">
        <v>522</v>
      </c>
      <c r="H3715" s="173" t="s">
        <v>777</v>
      </c>
      <c r="I3715" s="173" t="s">
        <v>818</v>
      </c>
      <c r="J3715" s="173" t="s">
        <v>1570</v>
      </c>
      <c r="K3715" s="173" t="s">
        <v>1574</v>
      </c>
      <c r="L3715" s="174">
        <v>0</v>
      </c>
    </row>
    <row r="3716" spans="2:12" ht="31.2" x14ac:dyDescent="0.3">
      <c r="B3716" s="173">
        <v>346325</v>
      </c>
      <c r="C3716" s="503" t="str">
        <f>_xlfn.XLOOKUP(B3716,PLANEAMIENTO!A:A,PLANEAMIENTO!C:C)</f>
        <v>CILINDRO DE INCLINACION DE BULLDOZER</v>
      </c>
      <c r="D3716" s="504" t="str">
        <f>_xlfn.XLOOKUP(B3716,PLANEAMIENTO!A:A,PLANEAMIENTO!D:D)</f>
        <v>834H</v>
      </c>
      <c r="E3716" s="173" t="s">
        <v>531</v>
      </c>
      <c r="F3716" s="173" t="s">
        <v>750</v>
      </c>
      <c r="G3716" s="173" t="s">
        <v>406</v>
      </c>
      <c r="H3716" s="173" t="s">
        <v>777</v>
      </c>
      <c r="I3716" s="173" t="s">
        <v>827</v>
      </c>
      <c r="J3716" s="173" t="s">
        <v>1574</v>
      </c>
      <c r="K3716" s="173" t="s">
        <v>1574</v>
      </c>
      <c r="L3716" s="174">
        <v>0</v>
      </c>
    </row>
    <row r="3717" spans="2:12" ht="46.8" x14ac:dyDescent="0.3">
      <c r="B3717" s="173">
        <v>348225</v>
      </c>
      <c r="C3717" s="503" t="str">
        <f>_xlfn.XLOOKUP(B3717,PLANEAMIENTO!A:A,PLANEAMIENTO!C:C)</f>
        <v>CILINDRO DE DESPLAZAMIENTO DE VERTEDERA</v>
      </c>
      <c r="D3717" s="504">
        <f>_xlfn.XLOOKUP(B3717,PLANEAMIENTO!A:A,PLANEAMIENTO!D:D)</f>
        <v>24</v>
      </c>
      <c r="E3717" s="173" t="s">
        <v>477</v>
      </c>
      <c r="F3717" s="173" t="s">
        <v>750</v>
      </c>
      <c r="G3717" s="173" t="s">
        <v>410</v>
      </c>
      <c r="H3717" s="173" t="s">
        <v>777</v>
      </c>
      <c r="I3717" s="173" t="s">
        <v>849</v>
      </c>
      <c r="J3717" s="173" t="s">
        <v>1574</v>
      </c>
      <c r="K3717" s="173" t="s">
        <v>1571</v>
      </c>
      <c r="L3717" s="174">
        <v>0</v>
      </c>
    </row>
    <row r="3718" spans="2:12" ht="15.6" x14ac:dyDescent="0.3">
      <c r="B3718" s="173">
        <v>0</v>
      </c>
      <c r="C3718" s="503" t="e">
        <f>_xlfn.XLOOKUP(B3718,PLANEAMIENTO!A:A,PLANEAMIENTO!C:C)</f>
        <v>#N/A</v>
      </c>
      <c r="D3718" s="504" t="e">
        <f>_xlfn.XLOOKUP(B3718,PLANEAMIENTO!A:A,PLANEAMIENTO!D:D)</f>
        <v>#N/A</v>
      </c>
      <c r="E3718" s="173" t="s">
        <v>1575</v>
      </c>
      <c r="F3718" s="173" t="s">
        <v>750</v>
      </c>
      <c r="G3718" s="173" t="s">
        <v>471</v>
      </c>
      <c r="H3718" s="173" t="s">
        <v>777</v>
      </c>
      <c r="I3718" s="173" t="s">
        <v>831</v>
      </c>
      <c r="J3718" s="173" t="s">
        <v>1571</v>
      </c>
      <c r="K3718" s="173" t="s">
        <v>1566</v>
      </c>
      <c r="L3718" s="174">
        <v>0</v>
      </c>
    </row>
    <row r="3719" spans="2:12" ht="28.8" x14ac:dyDescent="0.3">
      <c r="B3719" s="170">
        <v>0</v>
      </c>
      <c r="C3719" s="503" t="e">
        <f>_xlfn.XLOOKUP(B3719,PLANEAMIENTO!A:A,PLANEAMIENTO!C:C)</f>
        <v>#N/A</v>
      </c>
      <c r="D3719" s="504" t="e">
        <f>_xlfn.XLOOKUP(B3719,PLANEAMIENTO!A:A,PLANEAMIENTO!D:D)</f>
        <v>#N/A</v>
      </c>
      <c r="E3719" s="170" t="s">
        <v>422</v>
      </c>
      <c r="F3719" s="170" t="s">
        <v>423</v>
      </c>
      <c r="G3719" s="170" t="s">
        <v>1536</v>
      </c>
      <c r="H3719" s="170" t="s">
        <v>777</v>
      </c>
      <c r="I3719" s="170" t="s">
        <v>777</v>
      </c>
      <c r="J3719" s="170" t="s">
        <v>415</v>
      </c>
      <c r="K3719" s="170" t="s">
        <v>1564</v>
      </c>
      <c r="L3719" s="171">
        <v>0.56999999999999995</v>
      </c>
    </row>
    <row r="3720" spans="2:12" ht="28.8" x14ac:dyDescent="0.3">
      <c r="B3720" s="170">
        <v>0</v>
      </c>
      <c r="C3720" s="503" t="e">
        <f>_xlfn.XLOOKUP(B3720,PLANEAMIENTO!A:A,PLANEAMIENTO!C:C)</f>
        <v>#N/A</v>
      </c>
      <c r="D3720" s="504" t="e">
        <f>_xlfn.XLOOKUP(B3720,PLANEAMIENTO!A:A,PLANEAMIENTO!D:D)</f>
        <v>#N/A</v>
      </c>
      <c r="E3720" s="170" t="s">
        <v>485</v>
      </c>
      <c r="F3720" s="170" t="s">
        <v>486</v>
      </c>
      <c r="G3720" s="170" t="s">
        <v>1576</v>
      </c>
      <c r="H3720" s="170" t="s">
        <v>777</v>
      </c>
      <c r="I3720" s="170" t="s">
        <v>777</v>
      </c>
      <c r="J3720" s="170" t="s">
        <v>629</v>
      </c>
      <c r="K3720" s="170" t="s">
        <v>1566</v>
      </c>
      <c r="L3720" s="171">
        <v>0.35</v>
      </c>
    </row>
    <row r="3721" spans="2:12" ht="31.2" x14ac:dyDescent="0.3">
      <c r="B3721" s="173">
        <v>347925</v>
      </c>
      <c r="C3721" s="503" t="str">
        <f>_xlfn.XLOOKUP(B3721,PLANEAMIENTO!A:A,PLANEAMIENTO!C:C)</f>
        <v>CILINDRO DE LEVANTE DE BULLDOZER</v>
      </c>
      <c r="D3721" s="504" t="str">
        <f>_xlfn.XLOOKUP(B3721,PLANEAMIENTO!A:A,PLANEAMIENTO!D:D)</f>
        <v>D11T</v>
      </c>
      <c r="E3721" s="173" t="s">
        <v>1118</v>
      </c>
      <c r="F3721" s="173" t="s">
        <v>486</v>
      </c>
      <c r="G3721" s="173" t="s">
        <v>403</v>
      </c>
      <c r="H3721" s="173" t="s">
        <v>777</v>
      </c>
      <c r="I3721" s="173" t="s">
        <v>820</v>
      </c>
      <c r="J3721" s="173" t="s">
        <v>1570</v>
      </c>
      <c r="K3721" s="173" t="s">
        <v>1570</v>
      </c>
      <c r="L3721" s="174">
        <v>0</v>
      </c>
    </row>
    <row r="3722" spans="2:12" ht="15.6" x14ac:dyDescent="0.3">
      <c r="B3722" s="173">
        <v>347125</v>
      </c>
      <c r="C3722" s="503" t="str">
        <f>_xlfn.XLOOKUP(B3722,PLANEAMIENTO!A:A,PLANEAMIENTO!C:C)</f>
        <v>CILINDRO DE WHEEL LEAN</v>
      </c>
      <c r="D3722" s="504">
        <f>_xlfn.XLOOKUP(B3722,PLANEAMIENTO!A:A,PLANEAMIENTO!D:D)</f>
        <v>24</v>
      </c>
      <c r="E3722" s="173" t="s">
        <v>1577</v>
      </c>
      <c r="F3722" s="173" t="s">
        <v>486</v>
      </c>
      <c r="G3722" s="173" t="s">
        <v>406</v>
      </c>
      <c r="H3722" s="173" t="s">
        <v>777</v>
      </c>
      <c r="I3722" s="173" t="s">
        <v>827</v>
      </c>
      <c r="J3722" s="173" t="s">
        <v>1570</v>
      </c>
      <c r="K3722" s="173" t="s">
        <v>1570</v>
      </c>
      <c r="L3722" s="174">
        <v>0</v>
      </c>
    </row>
    <row r="3723" spans="2:12" ht="31.2" x14ac:dyDescent="0.3">
      <c r="B3723" s="173">
        <v>346325</v>
      </c>
      <c r="C3723" s="503" t="str">
        <f>_xlfn.XLOOKUP(B3723,PLANEAMIENTO!A:A,PLANEAMIENTO!C:C)</f>
        <v>CILINDRO DE INCLINACION DE BULLDOZER</v>
      </c>
      <c r="D3723" s="504" t="str">
        <f>_xlfn.XLOOKUP(B3723,PLANEAMIENTO!A:A,PLANEAMIENTO!D:D)</f>
        <v>834H</v>
      </c>
      <c r="E3723" s="173" t="s">
        <v>1309</v>
      </c>
      <c r="F3723" s="173" t="s">
        <v>486</v>
      </c>
      <c r="G3723" s="173" t="s">
        <v>407</v>
      </c>
      <c r="H3723" s="173" t="s">
        <v>777</v>
      </c>
      <c r="I3723" s="173" t="s">
        <v>856</v>
      </c>
      <c r="J3723" s="173" t="s">
        <v>1570</v>
      </c>
      <c r="K3723" s="173" t="s">
        <v>1574</v>
      </c>
      <c r="L3723" s="174">
        <v>0</v>
      </c>
    </row>
    <row r="3724" spans="2:12" ht="31.2" x14ac:dyDescent="0.3">
      <c r="B3724" s="173">
        <v>346425</v>
      </c>
      <c r="C3724" s="503" t="str">
        <f>_xlfn.XLOOKUP(B3724,PLANEAMIENTO!A:A,PLANEAMIENTO!C:C)</f>
        <v>CILINDRO DE INCLINACION DE BULLDOZER</v>
      </c>
      <c r="D3724" s="504" t="str">
        <f>_xlfn.XLOOKUP(B3724,PLANEAMIENTO!A:A,PLANEAMIENTO!D:D)</f>
        <v>834H</v>
      </c>
      <c r="E3724" s="173" t="s">
        <v>1309</v>
      </c>
      <c r="F3724" s="173" t="s">
        <v>486</v>
      </c>
      <c r="G3724" s="173" t="s">
        <v>407</v>
      </c>
      <c r="H3724" s="173" t="s">
        <v>777</v>
      </c>
      <c r="I3724" s="173" t="s">
        <v>856</v>
      </c>
      <c r="J3724" s="173" t="s">
        <v>1574</v>
      </c>
      <c r="K3724" s="173" t="s">
        <v>1574</v>
      </c>
      <c r="L3724" s="174">
        <v>0</v>
      </c>
    </row>
    <row r="3725" spans="2:12" ht="28.8" x14ac:dyDescent="0.3">
      <c r="B3725" s="173">
        <v>347225</v>
      </c>
      <c r="C3725" s="503" t="str">
        <f>_xlfn.XLOOKUP(B3725,PLANEAMIENTO!A:A,PLANEAMIENTO!C:C)</f>
        <v>CILINDRO DE BLADE TIP</v>
      </c>
      <c r="D3725" s="504">
        <f>_xlfn.XLOOKUP(B3725,PLANEAMIENTO!A:A,PLANEAMIENTO!D:D)</f>
        <v>24</v>
      </c>
      <c r="E3725" s="173" t="s">
        <v>1100</v>
      </c>
      <c r="F3725" s="173" t="s">
        <v>486</v>
      </c>
      <c r="G3725" s="173" t="s">
        <v>894</v>
      </c>
      <c r="H3725" s="173" t="s">
        <v>777</v>
      </c>
      <c r="I3725" s="173" t="s">
        <v>807</v>
      </c>
      <c r="J3725" s="173" t="s">
        <v>1574</v>
      </c>
      <c r="K3725" s="173" t="s">
        <v>1571</v>
      </c>
      <c r="L3725" s="174">
        <v>0</v>
      </c>
    </row>
    <row r="3726" spans="2:12" ht="28.8" x14ac:dyDescent="0.3">
      <c r="B3726" s="173">
        <v>347225</v>
      </c>
      <c r="C3726" s="503" t="str">
        <f>_xlfn.XLOOKUP(B3726,PLANEAMIENTO!A:A,PLANEAMIENTO!C:C)</f>
        <v>CILINDRO DE BLADE TIP</v>
      </c>
      <c r="D3726" s="504">
        <f>_xlfn.XLOOKUP(B3726,PLANEAMIENTO!A:A,PLANEAMIENTO!D:D)</f>
        <v>24</v>
      </c>
      <c r="E3726" s="173" t="s">
        <v>1118</v>
      </c>
      <c r="F3726" s="173" t="s">
        <v>486</v>
      </c>
      <c r="G3726" s="173" t="s">
        <v>894</v>
      </c>
      <c r="H3726" s="173" t="s">
        <v>777</v>
      </c>
      <c r="I3726" s="173" t="s">
        <v>807</v>
      </c>
      <c r="J3726" s="173" t="s">
        <v>1571</v>
      </c>
      <c r="K3726" s="173" t="s">
        <v>1566</v>
      </c>
      <c r="L3726" s="174">
        <v>0</v>
      </c>
    </row>
    <row r="3727" spans="2:12" ht="28.8" x14ac:dyDescent="0.3">
      <c r="B3727" s="170">
        <v>0</v>
      </c>
      <c r="C3727" s="503" t="e">
        <f>_xlfn.XLOOKUP(B3727,PLANEAMIENTO!A:A,PLANEAMIENTO!C:C)</f>
        <v>#N/A</v>
      </c>
      <c r="D3727" s="504" t="e">
        <f>_xlfn.XLOOKUP(B3727,PLANEAMIENTO!A:A,PLANEAMIENTO!D:D)</f>
        <v>#N/A</v>
      </c>
      <c r="E3727" s="170" t="s">
        <v>860</v>
      </c>
      <c r="F3727" s="170" t="s">
        <v>413</v>
      </c>
      <c r="G3727" s="170" t="s">
        <v>1578</v>
      </c>
      <c r="H3727" s="170" t="s">
        <v>777</v>
      </c>
      <c r="I3727" s="170" t="s">
        <v>801</v>
      </c>
      <c r="J3727" s="170" t="s">
        <v>1307</v>
      </c>
      <c r="K3727" s="170" t="s">
        <v>1579</v>
      </c>
      <c r="L3727" s="171">
        <v>0.46</v>
      </c>
    </row>
    <row r="3728" spans="2:12" ht="28.8" x14ac:dyDescent="0.3">
      <c r="B3728" s="173">
        <v>345925</v>
      </c>
      <c r="C3728" s="503" t="str">
        <f>_xlfn.XLOOKUP(B3728,PLANEAMIENTO!A:A,PLANEAMIENTO!C:C)</f>
        <v>CILINDRO DE DIRECCION</v>
      </c>
      <c r="D3728" s="504" t="str">
        <f>_xlfn.XLOOKUP(B3728,PLANEAMIENTO!A:A,PLANEAMIENTO!D:D)</f>
        <v>930E-4SE</v>
      </c>
      <c r="E3728" s="173" t="s">
        <v>1118</v>
      </c>
      <c r="F3728" s="173" t="s">
        <v>486</v>
      </c>
      <c r="G3728" s="173" t="s">
        <v>522</v>
      </c>
      <c r="H3728" s="173" t="s">
        <v>777</v>
      </c>
      <c r="I3728" s="173" t="s">
        <v>818</v>
      </c>
      <c r="J3728" s="173" t="s">
        <v>1562</v>
      </c>
      <c r="K3728" s="173" t="s">
        <v>1562</v>
      </c>
      <c r="L3728" s="174">
        <v>0</v>
      </c>
    </row>
    <row r="3729" spans="2:12" ht="28.8" x14ac:dyDescent="0.3">
      <c r="B3729" s="173">
        <v>344925</v>
      </c>
      <c r="C3729" s="503" t="str">
        <f>_xlfn.XLOOKUP(B3729,PLANEAMIENTO!A:A,PLANEAMIENTO!C:C)</f>
        <v>CILINDRO DE DIRECCION</v>
      </c>
      <c r="D3729" s="504" t="str">
        <f>_xlfn.XLOOKUP(B3729,PLANEAMIENTO!A:A,PLANEAMIENTO!D:D)</f>
        <v>793D</v>
      </c>
      <c r="E3729" s="173" t="s">
        <v>1118</v>
      </c>
      <c r="F3729" s="173" t="s">
        <v>486</v>
      </c>
      <c r="G3729" s="173" t="s">
        <v>522</v>
      </c>
      <c r="H3729" s="173" t="s">
        <v>777</v>
      </c>
      <c r="I3729" s="173" t="s">
        <v>818</v>
      </c>
      <c r="J3729" s="173" t="s">
        <v>1562</v>
      </c>
      <c r="K3729" s="173" t="s">
        <v>1562</v>
      </c>
      <c r="L3729" s="174">
        <v>0</v>
      </c>
    </row>
    <row r="3730" spans="2:12" ht="28.8" x14ac:dyDescent="0.3">
      <c r="B3730" s="173">
        <v>346025</v>
      </c>
      <c r="C3730" s="503" t="str">
        <f>_xlfn.XLOOKUP(B3730,PLANEAMIENTO!A:A,PLANEAMIENTO!C:C)</f>
        <v>CILINDRO DE DIRECCION</v>
      </c>
      <c r="D3730" s="504" t="str">
        <f>_xlfn.XLOOKUP(B3730,PLANEAMIENTO!A:A,PLANEAMIENTO!D:D)</f>
        <v>930E-4SE</v>
      </c>
      <c r="E3730" s="173" t="s">
        <v>1118</v>
      </c>
      <c r="F3730" s="173" t="s">
        <v>486</v>
      </c>
      <c r="G3730" s="173" t="s">
        <v>522</v>
      </c>
      <c r="H3730" s="173" t="s">
        <v>777</v>
      </c>
      <c r="I3730" s="173" t="s">
        <v>818</v>
      </c>
      <c r="J3730" s="173" t="s">
        <v>1562</v>
      </c>
      <c r="K3730" s="173" t="s">
        <v>1568</v>
      </c>
      <c r="L3730" s="174">
        <v>0</v>
      </c>
    </row>
    <row r="3731" spans="2:12" ht="15.6" x14ac:dyDescent="0.3">
      <c r="B3731" s="173">
        <v>346525</v>
      </c>
      <c r="C3731" s="503" t="str">
        <f>_xlfn.XLOOKUP(B3731,PLANEAMIENTO!A:A,PLANEAMIENTO!C:C)</f>
        <v>CILINDRO DE STICK</v>
      </c>
      <c r="D3731" s="504" t="str">
        <f>_xlfn.XLOOKUP(B3731,PLANEAMIENTO!A:A,PLANEAMIENTO!D:D)</f>
        <v>390DL</v>
      </c>
      <c r="E3731" s="173" t="s">
        <v>1118</v>
      </c>
      <c r="F3731" s="173" t="s">
        <v>486</v>
      </c>
      <c r="G3731" s="173" t="s">
        <v>435</v>
      </c>
      <c r="H3731" s="173" t="s">
        <v>777</v>
      </c>
      <c r="I3731" s="173" t="s">
        <v>786</v>
      </c>
      <c r="J3731" s="173" t="s">
        <v>1568</v>
      </c>
      <c r="K3731" s="173" t="s">
        <v>1568</v>
      </c>
      <c r="L3731" s="174">
        <v>0</v>
      </c>
    </row>
    <row r="3732" spans="2:12" ht="31.2" x14ac:dyDescent="0.3">
      <c r="B3732" s="173">
        <v>345625</v>
      </c>
      <c r="C3732" s="503" t="str">
        <f>_xlfn.XLOOKUP(B3732,PLANEAMIENTO!A:A,PLANEAMIENTO!C:C)</f>
        <v>CILINDRO DE SUSPENSION POSTERIOR</v>
      </c>
      <c r="D3732" s="504" t="str">
        <f>_xlfn.XLOOKUP(B3732,PLANEAMIENTO!A:A,PLANEAMIENTO!D:D)</f>
        <v>930E-4SE</v>
      </c>
      <c r="E3732" s="173" t="s">
        <v>1118</v>
      </c>
      <c r="F3732" s="173" t="s">
        <v>413</v>
      </c>
      <c r="G3732" s="173" t="s">
        <v>410</v>
      </c>
      <c r="H3732" s="173" t="s">
        <v>777</v>
      </c>
      <c r="I3732" s="173" t="s">
        <v>849</v>
      </c>
      <c r="J3732" s="173" t="s">
        <v>1568</v>
      </c>
      <c r="K3732" s="173" t="s">
        <v>1570</v>
      </c>
      <c r="L3732" s="174">
        <v>0</v>
      </c>
    </row>
    <row r="3733" spans="2:12" ht="28.8" x14ac:dyDescent="0.3">
      <c r="B3733" s="173">
        <v>347725</v>
      </c>
      <c r="C3733" s="503" t="str">
        <f>_xlfn.XLOOKUP(B3733,PLANEAMIENTO!A:A,PLANEAMIENTO!C:C)</f>
        <v>CILINDRO DE DIRECCION</v>
      </c>
      <c r="D3733" s="504" t="str">
        <f>_xlfn.XLOOKUP(B3733,PLANEAMIENTO!A:A,PLANEAMIENTO!D:D)</f>
        <v>930E-4SE</v>
      </c>
      <c r="E3733" s="173" t="s">
        <v>1580</v>
      </c>
      <c r="F3733" s="173" t="s">
        <v>413</v>
      </c>
      <c r="G3733" s="173" t="s">
        <v>403</v>
      </c>
      <c r="H3733" s="173" t="s">
        <v>777</v>
      </c>
      <c r="I3733" s="173" t="s">
        <v>820</v>
      </c>
      <c r="J3733" s="173" t="s">
        <v>1570</v>
      </c>
      <c r="K3733" s="173" t="s">
        <v>1570</v>
      </c>
      <c r="L3733" s="174">
        <v>0</v>
      </c>
    </row>
    <row r="3734" spans="2:12" ht="31.2" x14ac:dyDescent="0.3">
      <c r="B3734" s="173">
        <v>348025</v>
      </c>
      <c r="C3734" s="503" t="str">
        <f>_xlfn.XLOOKUP(B3734,PLANEAMIENTO!A:A,PLANEAMIENTO!C:C)</f>
        <v>CILINDRO DE LEVANTE DE BULLDOZER</v>
      </c>
      <c r="D3734" s="504" t="str">
        <f>_xlfn.XLOOKUP(B3734,PLANEAMIENTO!A:A,PLANEAMIENTO!D:D)</f>
        <v>D11T</v>
      </c>
      <c r="E3734" s="173" t="s">
        <v>1580</v>
      </c>
      <c r="F3734" s="173" t="s">
        <v>413</v>
      </c>
      <c r="G3734" s="173" t="s">
        <v>403</v>
      </c>
      <c r="H3734" s="173" t="s">
        <v>777</v>
      </c>
      <c r="I3734" s="173" t="s">
        <v>820</v>
      </c>
      <c r="J3734" s="173" t="s">
        <v>1570</v>
      </c>
      <c r="K3734" s="173" t="s">
        <v>1574</v>
      </c>
      <c r="L3734" s="174">
        <v>0</v>
      </c>
    </row>
    <row r="3735" spans="2:12" ht="28.8" x14ac:dyDescent="0.3">
      <c r="B3735" s="173">
        <v>348425</v>
      </c>
      <c r="C3735" s="503" t="str">
        <f>_xlfn.XLOOKUP(B3735,PLANEAMIENTO!A:A,PLANEAMIENTO!C:C)</f>
        <v>CILINDRO DE DIRECCION</v>
      </c>
      <c r="D3735" s="504" t="str">
        <f>_xlfn.XLOOKUP(B3735,PLANEAMIENTO!A:A,PLANEAMIENTO!D:D)</f>
        <v>793D</v>
      </c>
      <c r="E3735" s="173" t="s">
        <v>1580</v>
      </c>
      <c r="F3735" s="173" t="s">
        <v>413</v>
      </c>
      <c r="G3735" s="173" t="s">
        <v>403</v>
      </c>
      <c r="H3735" s="173" t="s">
        <v>777</v>
      </c>
      <c r="I3735" s="173" t="s">
        <v>820</v>
      </c>
      <c r="J3735" s="173" t="s">
        <v>1574</v>
      </c>
      <c r="K3735" s="173" t="s">
        <v>1574</v>
      </c>
      <c r="L3735" s="174">
        <v>0</v>
      </c>
    </row>
    <row r="3736" spans="2:12" ht="28.8" x14ac:dyDescent="0.3">
      <c r="B3736" s="173">
        <v>348525</v>
      </c>
      <c r="C3736" s="503" t="str">
        <f>_xlfn.XLOOKUP(B3736,PLANEAMIENTO!A:A,PLANEAMIENTO!C:C)</f>
        <v>CILINDRO DE DIRECCION</v>
      </c>
      <c r="D3736" s="504" t="str">
        <f>_xlfn.XLOOKUP(B3736,PLANEAMIENTO!A:A,PLANEAMIENTO!D:D)</f>
        <v>930E-4SE</v>
      </c>
      <c r="E3736" s="173" t="s">
        <v>1580</v>
      </c>
      <c r="F3736" s="173" t="s">
        <v>413</v>
      </c>
      <c r="G3736" s="173" t="s">
        <v>403</v>
      </c>
      <c r="H3736" s="173" t="s">
        <v>777</v>
      </c>
      <c r="I3736" s="173" t="s">
        <v>820</v>
      </c>
      <c r="J3736" s="173" t="s">
        <v>1574</v>
      </c>
      <c r="K3736" s="173" t="s">
        <v>1571</v>
      </c>
      <c r="L3736" s="174">
        <v>0</v>
      </c>
    </row>
    <row r="3737" spans="2:12" ht="28.8" x14ac:dyDescent="0.3">
      <c r="B3737" s="173">
        <v>0</v>
      </c>
      <c r="C3737" s="503" t="e">
        <f>_xlfn.XLOOKUP(B3737,PLANEAMIENTO!A:A,PLANEAMIENTO!C:C)</f>
        <v>#N/A</v>
      </c>
      <c r="D3737" s="504" t="e">
        <f>_xlfn.XLOOKUP(B3737,PLANEAMIENTO!A:A,PLANEAMIENTO!D:D)</f>
        <v>#N/A</v>
      </c>
      <c r="E3737" s="173" t="s">
        <v>1581</v>
      </c>
      <c r="F3737" s="173" t="s">
        <v>413</v>
      </c>
      <c r="G3737" s="173" t="s">
        <v>471</v>
      </c>
      <c r="H3737" s="173" t="s">
        <v>777</v>
      </c>
      <c r="I3737" s="173" t="s">
        <v>831</v>
      </c>
      <c r="J3737" s="173" t="s">
        <v>1571</v>
      </c>
      <c r="K3737" s="173" t="s">
        <v>1571</v>
      </c>
      <c r="L3737" s="174">
        <v>0</v>
      </c>
    </row>
    <row r="3738" spans="2:12" ht="28.8" x14ac:dyDescent="0.3">
      <c r="B3738" s="173">
        <v>0</v>
      </c>
      <c r="C3738" s="503" t="e">
        <f>_xlfn.XLOOKUP(B3738,PLANEAMIENTO!A:A,PLANEAMIENTO!C:C)</f>
        <v>#N/A</v>
      </c>
      <c r="D3738" s="504" t="e">
        <f>_xlfn.XLOOKUP(B3738,PLANEAMIENTO!A:A,PLANEAMIENTO!D:D)</f>
        <v>#N/A</v>
      </c>
      <c r="E3738" s="173" t="s">
        <v>1581</v>
      </c>
      <c r="F3738" s="173" t="s">
        <v>413</v>
      </c>
      <c r="G3738" s="173" t="s">
        <v>471</v>
      </c>
      <c r="H3738" s="173" t="s">
        <v>777</v>
      </c>
      <c r="I3738" s="173" t="s">
        <v>831</v>
      </c>
      <c r="J3738" s="173" t="s">
        <v>1571</v>
      </c>
      <c r="K3738" s="173" t="s">
        <v>1566</v>
      </c>
      <c r="L3738" s="174">
        <v>0</v>
      </c>
    </row>
    <row r="3739" spans="2:12" ht="28.8" x14ac:dyDescent="0.3">
      <c r="B3739" s="173">
        <v>0</v>
      </c>
      <c r="C3739" s="503" t="e">
        <f>_xlfn.XLOOKUP(B3739,PLANEAMIENTO!A:A,PLANEAMIENTO!C:C)</f>
        <v>#N/A</v>
      </c>
      <c r="D3739" s="504" t="e">
        <f>_xlfn.XLOOKUP(B3739,PLANEAMIENTO!A:A,PLANEAMIENTO!D:D)</f>
        <v>#N/A</v>
      </c>
      <c r="E3739" s="173" t="s">
        <v>1581</v>
      </c>
      <c r="F3739" s="173" t="s">
        <v>413</v>
      </c>
      <c r="G3739" s="173" t="s">
        <v>471</v>
      </c>
      <c r="H3739" s="173" t="s">
        <v>777</v>
      </c>
      <c r="I3739" s="173" t="s">
        <v>831</v>
      </c>
      <c r="J3739" s="173" t="s">
        <v>1566</v>
      </c>
      <c r="K3739" s="173" t="s">
        <v>1579</v>
      </c>
      <c r="L3739" s="174">
        <v>0</v>
      </c>
    </row>
    <row r="3740" spans="2:12" ht="28.8" x14ac:dyDescent="0.3">
      <c r="B3740" s="170">
        <v>0</v>
      </c>
      <c r="C3740" s="503" t="e">
        <f>_xlfn.XLOOKUP(B3740,PLANEAMIENTO!A:A,PLANEAMIENTO!C:C)</f>
        <v>#N/A</v>
      </c>
      <c r="D3740" s="504" t="e">
        <f>_xlfn.XLOOKUP(B3740,PLANEAMIENTO!A:A,PLANEAMIENTO!D:D)</f>
        <v>#N/A</v>
      </c>
      <c r="E3740" s="170" t="s">
        <v>428</v>
      </c>
      <c r="F3740" s="170" t="s">
        <v>432</v>
      </c>
      <c r="G3740" s="170" t="s">
        <v>1582</v>
      </c>
      <c r="H3740" s="170" t="s">
        <v>777</v>
      </c>
      <c r="I3740" s="170" t="s">
        <v>777</v>
      </c>
      <c r="J3740" s="170" t="s">
        <v>415</v>
      </c>
      <c r="K3740" s="170" t="s">
        <v>1568</v>
      </c>
      <c r="L3740" s="171">
        <v>0.39</v>
      </c>
    </row>
    <row r="3741" spans="2:12" ht="28.8" x14ac:dyDescent="0.3">
      <c r="B3741" s="173">
        <v>347225</v>
      </c>
      <c r="C3741" s="503" t="str">
        <f>_xlfn.XLOOKUP(B3741,PLANEAMIENTO!A:A,PLANEAMIENTO!C:C)</f>
        <v>CILINDRO DE BLADE TIP</v>
      </c>
      <c r="D3741" s="504">
        <f>_xlfn.XLOOKUP(B3741,PLANEAMIENTO!A:A,PLANEAMIENTO!D:D)</f>
        <v>24</v>
      </c>
      <c r="E3741" s="173" t="s">
        <v>1554</v>
      </c>
      <c r="F3741" s="173" t="s">
        <v>432</v>
      </c>
      <c r="G3741" s="173" t="s">
        <v>435</v>
      </c>
      <c r="H3741" s="173" t="s">
        <v>777</v>
      </c>
      <c r="I3741" s="173" t="s">
        <v>786</v>
      </c>
      <c r="J3741" s="173" t="s">
        <v>1501</v>
      </c>
      <c r="K3741" s="173" t="s">
        <v>1501</v>
      </c>
      <c r="L3741" s="174">
        <v>0</v>
      </c>
    </row>
    <row r="3742" spans="2:12" ht="28.8" x14ac:dyDescent="0.3">
      <c r="B3742" s="173">
        <v>347225</v>
      </c>
      <c r="C3742" s="503" t="str">
        <f>_xlfn.XLOOKUP(B3742,PLANEAMIENTO!A:A,PLANEAMIENTO!C:C)</f>
        <v>CILINDRO DE BLADE TIP</v>
      </c>
      <c r="D3742" s="504">
        <f>_xlfn.XLOOKUP(B3742,PLANEAMIENTO!A:A,PLANEAMIENTO!D:D)</f>
        <v>24</v>
      </c>
      <c r="E3742" s="173" t="s">
        <v>1548</v>
      </c>
      <c r="F3742" s="173" t="s">
        <v>432</v>
      </c>
      <c r="G3742" s="173" t="s">
        <v>435</v>
      </c>
      <c r="H3742" s="173" t="s">
        <v>777</v>
      </c>
      <c r="I3742" s="173" t="s">
        <v>786</v>
      </c>
      <c r="J3742" s="173" t="s">
        <v>1501</v>
      </c>
      <c r="K3742" s="173" t="s">
        <v>1510</v>
      </c>
      <c r="L3742" s="174">
        <v>0</v>
      </c>
    </row>
    <row r="3743" spans="2:12" ht="31.2" x14ac:dyDescent="0.3">
      <c r="B3743" s="173">
        <v>348325</v>
      </c>
      <c r="C3743" s="503" t="str">
        <f>_xlfn.XLOOKUP(B3743,PLANEAMIENTO!A:A,PLANEAMIENTO!C:C)</f>
        <v>CILINDRO DE SUSPENSION POSTERIOR</v>
      </c>
      <c r="D3743" s="504" t="str">
        <f>_xlfn.XLOOKUP(B3743,PLANEAMIENTO!A:A,PLANEAMIENTO!D:D)</f>
        <v>830DC</v>
      </c>
      <c r="E3743" s="173" t="s">
        <v>1583</v>
      </c>
      <c r="F3743" s="173" t="s">
        <v>432</v>
      </c>
      <c r="G3743" s="173" t="s">
        <v>471</v>
      </c>
      <c r="H3743" s="173" t="s">
        <v>777</v>
      </c>
      <c r="I3743" s="173" t="s">
        <v>831</v>
      </c>
      <c r="J3743" s="173" t="s">
        <v>1510</v>
      </c>
      <c r="K3743" s="173" t="s">
        <v>1519</v>
      </c>
      <c r="L3743" s="174">
        <v>0</v>
      </c>
    </row>
    <row r="3744" spans="2:12" ht="31.2" x14ac:dyDescent="0.3">
      <c r="B3744" s="173">
        <v>346425</v>
      </c>
      <c r="C3744" s="503" t="str">
        <f>_xlfn.XLOOKUP(B3744,PLANEAMIENTO!A:A,PLANEAMIENTO!C:C)</f>
        <v>CILINDRO DE INCLINACION DE BULLDOZER</v>
      </c>
      <c r="D3744" s="504" t="str">
        <f>_xlfn.XLOOKUP(B3744,PLANEAMIENTO!A:A,PLANEAMIENTO!D:D)</f>
        <v>834H</v>
      </c>
      <c r="E3744" s="173" t="s">
        <v>1548</v>
      </c>
      <c r="F3744" s="173" t="s">
        <v>432</v>
      </c>
      <c r="G3744" s="173" t="s">
        <v>406</v>
      </c>
      <c r="H3744" s="173" t="s">
        <v>777</v>
      </c>
      <c r="I3744" s="173" t="s">
        <v>827</v>
      </c>
      <c r="J3744" s="173" t="s">
        <v>1519</v>
      </c>
      <c r="K3744" s="173" t="s">
        <v>1519</v>
      </c>
      <c r="L3744" s="174">
        <v>0</v>
      </c>
    </row>
    <row r="3745" spans="2:12" ht="31.2" x14ac:dyDescent="0.3">
      <c r="B3745" s="173">
        <v>346325</v>
      </c>
      <c r="C3745" s="503" t="str">
        <f>_xlfn.XLOOKUP(B3745,PLANEAMIENTO!A:A,PLANEAMIENTO!C:C)</f>
        <v>CILINDRO DE INCLINACION DE BULLDOZER</v>
      </c>
      <c r="D3745" s="504" t="str">
        <f>_xlfn.XLOOKUP(B3745,PLANEAMIENTO!A:A,PLANEAMIENTO!D:D)</f>
        <v>834H</v>
      </c>
      <c r="E3745" s="173" t="s">
        <v>1584</v>
      </c>
      <c r="F3745" s="173" t="s">
        <v>432</v>
      </c>
      <c r="G3745" s="173" t="s">
        <v>406</v>
      </c>
      <c r="H3745" s="173" t="s">
        <v>777</v>
      </c>
      <c r="I3745" s="173" t="s">
        <v>827</v>
      </c>
      <c r="J3745" s="173" t="s">
        <v>1519</v>
      </c>
      <c r="K3745" s="173" t="s">
        <v>1519</v>
      </c>
      <c r="L3745" s="174">
        <v>0</v>
      </c>
    </row>
    <row r="3746" spans="2:12" ht="28.8" x14ac:dyDescent="0.3">
      <c r="B3746" s="173">
        <v>347125</v>
      </c>
      <c r="C3746" s="503" t="str">
        <f>_xlfn.XLOOKUP(B3746,PLANEAMIENTO!A:A,PLANEAMIENTO!C:C)</f>
        <v>CILINDRO DE WHEEL LEAN</v>
      </c>
      <c r="D3746" s="504">
        <f>_xlfn.XLOOKUP(B3746,PLANEAMIENTO!A:A,PLANEAMIENTO!D:D)</f>
        <v>24</v>
      </c>
      <c r="E3746" s="173" t="s">
        <v>1585</v>
      </c>
      <c r="F3746" s="173" t="s">
        <v>432</v>
      </c>
      <c r="G3746" s="173" t="s">
        <v>435</v>
      </c>
      <c r="H3746" s="173" t="s">
        <v>777</v>
      </c>
      <c r="I3746" s="173" t="s">
        <v>786</v>
      </c>
      <c r="J3746" s="173" t="s">
        <v>1519</v>
      </c>
      <c r="K3746" s="173" t="s">
        <v>1586</v>
      </c>
      <c r="L3746" s="174">
        <v>0</v>
      </c>
    </row>
    <row r="3747" spans="2:12" ht="28.8" x14ac:dyDescent="0.3">
      <c r="B3747" s="173">
        <v>347825</v>
      </c>
      <c r="C3747" s="503" t="str">
        <f>_xlfn.XLOOKUP(B3747,PLANEAMIENTO!A:A,PLANEAMIENTO!C:C)</f>
        <v>CILINDRO DE WHEEL LEAN</v>
      </c>
      <c r="D3747" s="504">
        <f>_xlfn.XLOOKUP(B3747,PLANEAMIENTO!A:A,PLANEAMIENTO!D:D)</f>
        <v>24</v>
      </c>
      <c r="E3747" s="173" t="s">
        <v>1585</v>
      </c>
      <c r="F3747" s="173" t="s">
        <v>432</v>
      </c>
      <c r="G3747" s="173" t="s">
        <v>435</v>
      </c>
      <c r="H3747" s="173" t="s">
        <v>777</v>
      </c>
      <c r="I3747" s="173" t="s">
        <v>786</v>
      </c>
      <c r="J3747" s="173" t="s">
        <v>1586</v>
      </c>
      <c r="K3747" s="173" t="s">
        <v>1586</v>
      </c>
      <c r="L3747" s="174">
        <v>0</v>
      </c>
    </row>
    <row r="3748" spans="2:12" ht="46.8" x14ac:dyDescent="0.3">
      <c r="B3748" s="173">
        <v>348225</v>
      </c>
      <c r="C3748" s="503" t="str">
        <f>_xlfn.XLOOKUP(B3748,PLANEAMIENTO!A:A,PLANEAMIENTO!C:C)</f>
        <v>CILINDRO DE DESPLAZAMIENTO DE VERTEDERA</v>
      </c>
      <c r="D3748" s="504">
        <f>_xlfn.XLOOKUP(B3748,PLANEAMIENTO!A:A,PLANEAMIENTO!D:D)</f>
        <v>24</v>
      </c>
      <c r="E3748" s="173" t="s">
        <v>1585</v>
      </c>
      <c r="F3748" s="173" t="s">
        <v>432</v>
      </c>
      <c r="G3748" s="173" t="s">
        <v>410</v>
      </c>
      <c r="H3748" s="173" t="s">
        <v>777</v>
      </c>
      <c r="I3748" s="173" t="s">
        <v>849</v>
      </c>
      <c r="J3748" s="173" t="s">
        <v>1586</v>
      </c>
      <c r="K3748" s="173" t="s">
        <v>1564</v>
      </c>
      <c r="L3748" s="174">
        <v>0</v>
      </c>
    </row>
    <row r="3749" spans="2:12" ht="28.8" x14ac:dyDescent="0.3">
      <c r="B3749" s="173">
        <v>0</v>
      </c>
      <c r="C3749" s="503" t="e">
        <f>_xlfn.XLOOKUP(B3749,PLANEAMIENTO!A:A,PLANEAMIENTO!C:C)</f>
        <v>#N/A</v>
      </c>
      <c r="D3749" s="504" t="e">
        <f>_xlfn.XLOOKUP(B3749,PLANEAMIENTO!A:A,PLANEAMIENTO!D:D)</f>
        <v>#N/A</v>
      </c>
      <c r="E3749" s="173" t="s">
        <v>1587</v>
      </c>
      <c r="F3749" s="173" t="s">
        <v>432</v>
      </c>
      <c r="G3749" s="173" t="s">
        <v>495</v>
      </c>
      <c r="H3749" s="173" t="s">
        <v>777</v>
      </c>
      <c r="I3749" s="173" t="s">
        <v>897</v>
      </c>
      <c r="J3749" s="173" t="s">
        <v>1564</v>
      </c>
      <c r="K3749" s="173" t="s">
        <v>1568</v>
      </c>
      <c r="L3749" s="174">
        <v>0</v>
      </c>
    </row>
    <row r="3750" spans="2:12" ht="28.8" x14ac:dyDescent="0.3">
      <c r="B3750" s="170">
        <v>0</v>
      </c>
      <c r="C3750" s="503" t="e">
        <f>_xlfn.XLOOKUP(B3750,PLANEAMIENTO!A:A,PLANEAMIENTO!C:C)</f>
        <v>#N/A</v>
      </c>
      <c r="D3750" s="504" t="e">
        <f>_xlfn.XLOOKUP(B3750,PLANEAMIENTO!A:A,PLANEAMIENTO!D:D)</f>
        <v>#N/A</v>
      </c>
      <c r="E3750" s="170" t="s">
        <v>642</v>
      </c>
      <c r="F3750" s="170" t="s">
        <v>815</v>
      </c>
      <c r="G3750" s="170" t="s">
        <v>1588</v>
      </c>
      <c r="H3750" s="170" t="s">
        <v>777</v>
      </c>
      <c r="I3750" s="170" t="s">
        <v>807</v>
      </c>
      <c r="J3750" s="168" t="s">
        <v>394</v>
      </c>
      <c r="K3750" s="168" t="s">
        <v>395</v>
      </c>
      <c r="L3750" s="171">
        <v>0.72</v>
      </c>
    </row>
    <row r="3751" spans="2:12" ht="31.2" x14ac:dyDescent="0.3">
      <c r="B3751" s="173">
        <v>348325</v>
      </c>
      <c r="C3751" s="503" t="str">
        <f>_xlfn.XLOOKUP(B3751,PLANEAMIENTO!A:A,PLANEAMIENTO!C:C)</f>
        <v>CILINDRO DE SUSPENSION POSTERIOR</v>
      </c>
      <c r="D3751" s="504" t="str">
        <f>_xlfn.XLOOKUP(B3751,PLANEAMIENTO!A:A,PLANEAMIENTO!D:D)</f>
        <v>830DC</v>
      </c>
      <c r="E3751" s="173" t="s">
        <v>1589</v>
      </c>
      <c r="F3751" s="173" t="s">
        <v>817</v>
      </c>
      <c r="G3751" s="173" t="s">
        <v>435</v>
      </c>
      <c r="H3751" s="173" t="s">
        <v>777</v>
      </c>
      <c r="I3751" s="173" t="s">
        <v>786</v>
      </c>
      <c r="J3751" s="173" t="s">
        <v>1562</v>
      </c>
      <c r="K3751" s="173" t="s">
        <v>1562</v>
      </c>
      <c r="L3751" s="174">
        <v>0</v>
      </c>
    </row>
    <row r="3752" spans="2:12" ht="31.2" x14ac:dyDescent="0.3">
      <c r="B3752" s="173">
        <v>346225</v>
      </c>
      <c r="C3752" s="503" t="str">
        <f>_xlfn.XLOOKUP(B3752,PLANEAMIENTO!A:A,PLANEAMIENTO!C:C)</f>
        <v>CILINDRO DE LEVANTE DE BULLDOZER</v>
      </c>
      <c r="D3752" s="504" t="str">
        <f>_xlfn.XLOOKUP(B3752,PLANEAMIENTO!A:A,PLANEAMIENTO!D:D)</f>
        <v>844K</v>
      </c>
      <c r="E3752" s="173" t="s">
        <v>722</v>
      </c>
      <c r="F3752" s="173" t="s">
        <v>817</v>
      </c>
      <c r="G3752" s="173" t="s">
        <v>479</v>
      </c>
      <c r="H3752" s="173" t="s">
        <v>777</v>
      </c>
      <c r="I3752" s="173" t="s">
        <v>804</v>
      </c>
      <c r="J3752" s="173" t="s">
        <v>1562</v>
      </c>
      <c r="K3752" s="173" t="s">
        <v>1568</v>
      </c>
      <c r="L3752" s="174">
        <v>0</v>
      </c>
    </row>
    <row r="3753" spans="2:12" ht="31.2" x14ac:dyDescent="0.3">
      <c r="B3753" s="173">
        <v>345625</v>
      </c>
      <c r="C3753" s="503" t="str">
        <f>_xlfn.XLOOKUP(B3753,PLANEAMIENTO!A:A,PLANEAMIENTO!C:C)</f>
        <v>CILINDRO DE SUSPENSION POSTERIOR</v>
      </c>
      <c r="D3753" s="504" t="str">
        <f>_xlfn.XLOOKUP(B3753,PLANEAMIENTO!A:A,PLANEAMIENTO!D:D)</f>
        <v>930E-4SE</v>
      </c>
      <c r="E3753" s="173" t="s">
        <v>1205</v>
      </c>
      <c r="F3753" s="173" t="s">
        <v>817</v>
      </c>
      <c r="G3753" s="173" t="s">
        <v>403</v>
      </c>
      <c r="H3753" s="173" t="s">
        <v>777</v>
      </c>
      <c r="I3753" s="173" t="s">
        <v>820</v>
      </c>
      <c r="J3753" s="173" t="s">
        <v>1568</v>
      </c>
      <c r="K3753" s="173" t="s">
        <v>1568</v>
      </c>
      <c r="L3753" s="174">
        <v>0</v>
      </c>
    </row>
    <row r="3754" spans="2:12" ht="31.2" x14ac:dyDescent="0.3">
      <c r="B3754" s="173">
        <v>346325</v>
      </c>
      <c r="C3754" s="503" t="str">
        <f>_xlfn.XLOOKUP(B3754,PLANEAMIENTO!A:A,PLANEAMIENTO!C:C)</f>
        <v>CILINDRO DE INCLINACION DE BULLDOZER</v>
      </c>
      <c r="D3754" s="504" t="str">
        <f>_xlfn.XLOOKUP(B3754,PLANEAMIENTO!A:A,PLANEAMIENTO!D:D)</f>
        <v>834H</v>
      </c>
      <c r="E3754" s="173" t="s">
        <v>1517</v>
      </c>
      <c r="F3754" s="173" t="s">
        <v>817</v>
      </c>
      <c r="G3754" s="173" t="s">
        <v>406</v>
      </c>
      <c r="H3754" s="173" t="s">
        <v>777</v>
      </c>
      <c r="I3754" s="173" t="s">
        <v>827</v>
      </c>
      <c r="J3754" s="173" t="s">
        <v>1568</v>
      </c>
      <c r="K3754" s="173" t="s">
        <v>1568</v>
      </c>
      <c r="L3754" s="174">
        <v>0</v>
      </c>
    </row>
    <row r="3755" spans="2:12" ht="31.2" x14ac:dyDescent="0.3">
      <c r="B3755" s="173">
        <v>346425</v>
      </c>
      <c r="C3755" s="503" t="str">
        <f>_xlfn.XLOOKUP(B3755,PLANEAMIENTO!A:A,PLANEAMIENTO!C:C)</f>
        <v>CILINDRO DE INCLINACION DE BULLDOZER</v>
      </c>
      <c r="D3755" s="504" t="str">
        <f>_xlfn.XLOOKUP(B3755,PLANEAMIENTO!A:A,PLANEAMIENTO!D:D)</f>
        <v>834H</v>
      </c>
      <c r="E3755" s="173" t="s">
        <v>1517</v>
      </c>
      <c r="F3755" s="173" t="s">
        <v>817</v>
      </c>
      <c r="G3755" s="173" t="s">
        <v>406</v>
      </c>
      <c r="H3755" s="173" t="s">
        <v>777</v>
      </c>
      <c r="I3755" s="173" t="s">
        <v>827</v>
      </c>
      <c r="J3755" s="173" t="s">
        <v>1568</v>
      </c>
      <c r="K3755" s="173" t="s">
        <v>1570</v>
      </c>
      <c r="L3755" s="174">
        <v>0</v>
      </c>
    </row>
    <row r="3756" spans="2:12" ht="28.8" x14ac:dyDescent="0.3">
      <c r="B3756" s="173">
        <v>346525</v>
      </c>
      <c r="C3756" s="503" t="str">
        <f>_xlfn.XLOOKUP(B3756,PLANEAMIENTO!A:A,PLANEAMIENTO!C:C)</f>
        <v>CILINDRO DE STICK</v>
      </c>
      <c r="D3756" s="504" t="str">
        <f>_xlfn.XLOOKUP(B3756,PLANEAMIENTO!A:A,PLANEAMIENTO!D:D)</f>
        <v>390DL</v>
      </c>
      <c r="E3756" s="173" t="s">
        <v>1517</v>
      </c>
      <c r="F3756" s="173" t="s">
        <v>817</v>
      </c>
      <c r="G3756" s="173" t="s">
        <v>406</v>
      </c>
      <c r="H3756" s="173" t="s">
        <v>777</v>
      </c>
      <c r="I3756" s="173" t="s">
        <v>827</v>
      </c>
      <c r="J3756" s="173" t="s">
        <v>1570</v>
      </c>
      <c r="K3756" s="173" t="s">
        <v>1570</v>
      </c>
      <c r="L3756" s="174">
        <v>0</v>
      </c>
    </row>
    <row r="3757" spans="2:12" ht="28.8" x14ac:dyDescent="0.3">
      <c r="B3757" s="173">
        <v>347225</v>
      </c>
      <c r="C3757" s="503" t="str">
        <f>_xlfn.XLOOKUP(B3757,PLANEAMIENTO!A:A,PLANEAMIENTO!C:C)</f>
        <v>CILINDRO DE BLADE TIP</v>
      </c>
      <c r="D3757" s="504">
        <f>_xlfn.XLOOKUP(B3757,PLANEAMIENTO!A:A,PLANEAMIENTO!D:D)</f>
        <v>24</v>
      </c>
      <c r="E3757" s="173" t="s">
        <v>1205</v>
      </c>
      <c r="F3757" s="173" t="s">
        <v>817</v>
      </c>
      <c r="G3757" s="173" t="s">
        <v>406</v>
      </c>
      <c r="H3757" s="173" t="s">
        <v>777</v>
      </c>
      <c r="I3757" s="173" t="s">
        <v>827</v>
      </c>
      <c r="J3757" s="173" t="s">
        <v>1570</v>
      </c>
      <c r="K3757" s="173" t="s">
        <v>1570</v>
      </c>
      <c r="L3757" s="174">
        <v>0</v>
      </c>
    </row>
    <row r="3758" spans="2:12" ht="31.2" x14ac:dyDescent="0.3">
      <c r="B3758" s="173">
        <v>347625</v>
      </c>
      <c r="C3758" s="503" t="str">
        <f>_xlfn.XLOOKUP(B3758,PLANEAMIENTO!A:A,PLANEAMIENTO!C:C)</f>
        <v>CILINDRO DE SUSPENSION POSTERIOR</v>
      </c>
      <c r="D3758" s="504" t="str">
        <f>_xlfn.XLOOKUP(B3758,PLANEAMIENTO!A:A,PLANEAMIENTO!D:D)</f>
        <v>930E-4SE</v>
      </c>
      <c r="E3758" s="173" t="s">
        <v>1205</v>
      </c>
      <c r="F3758" s="173" t="s">
        <v>817</v>
      </c>
      <c r="G3758" s="173" t="s">
        <v>410</v>
      </c>
      <c r="H3758" s="173" t="s">
        <v>777</v>
      </c>
      <c r="I3758" s="173" t="s">
        <v>849</v>
      </c>
      <c r="J3758" s="173" t="s">
        <v>1570</v>
      </c>
      <c r="K3758" s="173" t="s">
        <v>1574</v>
      </c>
      <c r="L3758" s="174">
        <v>0</v>
      </c>
    </row>
    <row r="3759" spans="2:12" ht="28.8" x14ac:dyDescent="0.3">
      <c r="B3759" s="173">
        <v>347725</v>
      </c>
      <c r="C3759" s="503" t="str">
        <f>_xlfn.XLOOKUP(B3759,PLANEAMIENTO!A:A,PLANEAMIENTO!C:C)</f>
        <v>CILINDRO DE DIRECCION</v>
      </c>
      <c r="D3759" s="504" t="str">
        <f>_xlfn.XLOOKUP(B3759,PLANEAMIENTO!A:A,PLANEAMIENTO!D:D)</f>
        <v>930E-4SE</v>
      </c>
      <c r="E3759" s="173" t="s">
        <v>1205</v>
      </c>
      <c r="F3759" s="173" t="s">
        <v>817</v>
      </c>
      <c r="G3759" s="173" t="s">
        <v>406</v>
      </c>
      <c r="H3759" s="173" t="s">
        <v>777</v>
      </c>
      <c r="I3759" s="173" t="s">
        <v>827</v>
      </c>
      <c r="J3759" s="173" t="s">
        <v>1574</v>
      </c>
      <c r="K3759" s="173" t="s">
        <v>1574</v>
      </c>
      <c r="L3759" s="174">
        <v>0</v>
      </c>
    </row>
    <row r="3760" spans="2:12" ht="28.8" x14ac:dyDescent="0.3">
      <c r="B3760" s="173">
        <v>347825</v>
      </c>
      <c r="C3760" s="503" t="str">
        <f>_xlfn.XLOOKUP(B3760,PLANEAMIENTO!A:A,PLANEAMIENTO!C:C)</f>
        <v>CILINDRO DE WHEEL LEAN</v>
      </c>
      <c r="D3760" s="504">
        <f>_xlfn.XLOOKUP(B3760,PLANEAMIENTO!A:A,PLANEAMIENTO!D:D)</f>
        <v>24</v>
      </c>
      <c r="E3760" s="173" t="s">
        <v>1205</v>
      </c>
      <c r="F3760" s="173" t="s">
        <v>817</v>
      </c>
      <c r="G3760" s="173" t="s">
        <v>406</v>
      </c>
      <c r="H3760" s="173" t="s">
        <v>777</v>
      </c>
      <c r="I3760" s="173" t="s">
        <v>827</v>
      </c>
      <c r="J3760" s="173" t="s">
        <v>1571</v>
      </c>
      <c r="K3760" s="173" t="s">
        <v>1571</v>
      </c>
      <c r="L3760" s="174">
        <v>0</v>
      </c>
    </row>
    <row r="3761" spans="2:12" ht="28.8" x14ac:dyDescent="0.3">
      <c r="B3761" s="170">
        <v>0</v>
      </c>
      <c r="C3761" s="503" t="e">
        <f>_xlfn.XLOOKUP(B3761,PLANEAMIENTO!A:A,PLANEAMIENTO!C:C)</f>
        <v>#N/A</v>
      </c>
      <c r="D3761" s="504" t="e">
        <f>_xlfn.XLOOKUP(B3761,PLANEAMIENTO!A:A,PLANEAMIENTO!D:D)</f>
        <v>#N/A</v>
      </c>
      <c r="E3761" s="170" t="s">
        <v>451</v>
      </c>
      <c r="F3761" s="170" t="s">
        <v>452</v>
      </c>
      <c r="G3761" s="542" t="s">
        <v>1451</v>
      </c>
      <c r="H3761" s="542" t="s">
        <v>777</v>
      </c>
      <c r="I3761" s="542" t="s">
        <v>777</v>
      </c>
      <c r="J3761" s="170" t="s">
        <v>415</v>
      </c>
      <c r="K3761" s="170" t="s">
        <v>1406</v>
      </c>
      <c r="L3761" s="171">
        <v>0.14000000000000001</v>
      </c>
    </row>
    <row r="3762" spans="2:12" ht="46.8" x14ac:dyDescent="0.3">
      <c r="B3762" s="173">
        <v>341425</v>
      </c>
      <c r="C3762" s="503" t="str">
        <f>_xlfn.XLOOKUP(B3762,PLANEAMIENTO!A:A,PLANEAMIENTO!C:C)</f>
        <v>CILINDRO DE DESPLAZAMIENTO DE VERTEDERA</v>
      </c>
      <c r="D3762" s="504" t="str">
        <f>_xlfn.XLOOKUP(B3762,PLANEAMIENTO!A:A,PLANEAMIENTO!D:D)</f>
        <v>24M</v>
      </c>
      <c r="E3762" s="173" t="s">
        <v>454</v>
      </c>
      <c r="F3762" s="172"/>
      <c r="G3762" s="173" t="s">
        <v>894</v>
      </c>
      <c r="H3762" s="173" t="s">
        <v>777</v>
      </c>
      <c r="I3762" s="173" t="s">
        <v>807</v>
      </c>
      <c r="J3762" s="173" t="s">
        <v>415</v>
      </c>
      <c r="K3762" s="173" t="s">
        <v>418</v>
      </c>
      <c r="L3762" s="174">
        <v>0</v>
      </c>
    </row>
    <row r="3763" spans="2:12" ht="28.8" x14ac:dyDescent="0.3">
      <c r="B3763" s="173">
        <v>0</v>
      </c>
      <c r="C3763" s="503" t="e">
        <f>_xlfn.XLOOKUP(B3763,PLANEAMIENTO!A:A,PLANEAMIENTO!C:C)</f>
        <v>#N/A</v>
      </c>
      <c r="D3763" s="504" t="e">
        <f>_xlfn.XLOOKUP(B3763,PLANEAMIENTO!A:A,PLANEAMIENTO!D:D)</f>
        <v>#N/A</v>
      </c>
      <c r="E3763" s="173" t="s">
        <v>498</v>
      </c>
      <c r="F3763" s="172"/>
      <c r="G3763" s="173" t="s">
        <v>894</v>
      </c>
      <c r="H3763" s="173" t="s">
        <v>777</v>
      </c>
      <c r="I3763" s="173" t="s">
        <v>807</v>
      </c>
      <c r="J3763" s="173" t="s">
        <v>415</v>
      </c>
      <c r="K3763" s="173" t="s">
        <v>418</v>
      </c>
      <c r="L3763" s="174">
        <v>0</v>
      </c>
    </row>
    <row r="3764" spans="2:12" ht="28.8" x14ac:dyDescent="0.3">
      <c r="B3764" s="170">
        <v>0</v>
      </c>
      <c r="C3764" s="503" t="e">
        <f>_xlfn.XLOOKUP(B3764,PLANEAMIENTO!A:A,PLANEAMIENTO!C:C)</f>
        <v>#N/A</v>
      </c>
      <c r="D3764" s="504" t="e">
        <f>_xlfn.XLOOKUP(B3764,PLANEAMIENTO!A:A,PLANEAMIENTO!D:D)</f>
        <v>#N/A</v>
      </c>
      <c r="E3764" s="170" t="s">
        <v>455</v>
      </c>
      <c r="F3764" s="169"/>
      <c r="G3764" s="542" t="s">
        <v>1590</v>
      </c>
      <c r="H3764" s="542" t="s">
        <v>777</v>
      </c>
      <c r="I3764" s="542" t="s">
        <v>807</v>
      </c>
      <c r="J3764" s="170" t="s">
        <v>1492</v>
      </c>
      <c r="K3764" s="170" t="s">
        <v>1568</v>
      </c>
      <c r="L3764" s="171">
        <v>1</v>
      </c>
    </row>
    <row r="3765" spans="2:12" ht="28.8" x14ac:dyDescent="0.3">
      <c r="B3765" s="173">
        <v>347125</v>
      </c>
      <c r="C3765" s="503" t="str">
        <f>_xlfn.XLOOKUP(B3765,PLANEAMIENTO!A:A,PLANEAMIENTO!C:C)</f>
        <v>CILINDRO DE WHEEL LEAN</v>
      </c>
      <c r="D3765" s="504">
        <f>_xlfn.XLOOKUP(B3765,PLANEAMIENTO!A:A,PLANEAMIENTO!D:D)</f>
        <v>24</v>
      </c>
      <c r="E3765" s="173" t="s">
        <v>1427</v>
      </c>
      <c r="F3765" s="172"/>
      <c r="G3765" s="173" t="s">
        <v>894</v>
      </c>
      <c r="H3765" s="173" t="s">
        <v>777</v>
      </c>
      <c r="I3765" s="173" t="s">
        <v>807</v>
      </c>
      <c r="J3765" s="173" t="s">
        <v>1562</v>
      </c>
      <c r="K3765" s="173" t="s">
        <v>1568</v>
      </c>
      <c r="L3765" s="174">
        <v>0</v>
      </c>
    </row>
    <row r="3766" spans="2:12" ht="31.2" x14ac:dyDescent="0.3">
      <c r="B3766" s="173">
        <v>348625</v>
      </c>
      <c r="C3766" s="503" t="str">
        <f>_xlfn.XLOOKUP(B3766,PLANEAMIENTO!A:A,PLANEAMIENTO!C:C)</f>
        <v>CILINDRO DE LEVANTE DE BULLDOZER</v>
      </c>
      <c r="D3766" s="504" t="str">
        <f>_xlfn.XLOOKUP(B3766,PLANEAMIENTO!A:A,PLANEAMIENTO!D:D)</f>
        <v>844K</v>
      </c>
      <c r="E3766" s="173" t="s">
        <v>1427</v>
      </c>
      <c r="F3766" s="172"/>
      <c r="G3766" s="173" t="s">
        <v>894</v>
      </c>
      <c r="H3766" s="173" t="s">
        <v>777</v>
      </c>
      <c r="I3766" s="173" t="s">
        <v>807</v>
      </c>
      <c r="J3766" s="173" t="s">
        <v>1562</v>
      </c>
      <c r="K3766" s="173" t="s">
        <v>1568</v>
      </c>
      <c r="L3766" s="174">
        <v>0</v>
      </c>
    </row>
    <row r="3767" spans="2:12" ht="28.8" x14ac:dyDescent="0.3">
      <c r="B3767" s="173">
        <v>348725</v>
      </c>
      <c r="C3767" s="503" t="str">
        <f>_xlfn.XLOOKUP(B3767,PLANEAMIENTO!A:A,PLANEAMIENTO!C:C)</f>
        <v>CILINDRO DE STICK</v>
      </c>
      <c r="D3767" s="504" t="str">
        <f>_xlfn.XLOOKUP(B3767,PLANEAMIENTO!A:A,PLANEAMIENTO!D:D)</f>
        <v>390DL</v>
      </c>
      <c r="E3767" s="173" t="s">
        <v>1427</v>
      </c>
      <c r="F3767" s="172"/>
      <c r="G3767" s="173" t="s">
        <v>894</v>
      </c>
      <c r="H3767" s="173" t="s">
        <v>777</v>
      </c>
      <c r="I3767" s="173" t="s">
        <v>807</v>
      </c>
      <c r="J3767" s="173" t="s">
        <v>1562</v>
      </c>
      <c r="K3767" s="173" t="s">
        <v>1568</v>
      </c>
      <c r="L3767" s="174">
        <v>0</v>
      </c>
    </row>
    <row r="3768" spans="2:12" ht="28.8" x14ac:dyDescent="0.3">
      <c r="B3768" s="173">
        <v>348825</v>
      </c>
      <c r="C3768" s="503" t="str">
        <f>_xlfn.XLOOKUP(B3768,PLANEAMIENTO!A:A,PLANEAMIENTO!C:C)</f>
        <v>CILINDRO DE BOOM</v>
      </c>
      <c r="D3768" s="504" t="str">
        <f>_xlfn.XLOOKUP(B3768,PLANEAMIENTO!A:A,PLANEAMIENTO!D:D)</f>
        <v>988K</v>
      </c>
      <c r="E3768" s="173" t="s">
        <v>1427</v>
      </c>
      <c r="F3768" s="172"/>
      <c r="G3768" s="173" t="s">
        <v>894</v>
      </c>
      <c r="H3768" s="173" t="s">
        <v>777</v>
      </c>
      <c r="I3768" s="173" t="s">
        <v>807</v>
      </c>
      <c r="J3768" s="173" t="s">
        <v>1562</v>
      </c>
      <c r="K3768" s="173" t="s">
        <v>1568</v>
      </c>
      <c r="L3768" s="174">
        <v>0</v>
      </c>
    </row>
    <row r="3769" spans="2:12" ht="31.2" x14ac:dyDescent="0.3">
      <c r="B3769" s="173">
        <v>348925</v>
      </c>
      <c r="C3769" s="503" t="str">
        <f>_xlfn.XLOOKUP(B3769,PLANEAMIENTO!A:A,PLANEAMIENTO!C:C)</f>
        <v>FRENO DE SERVICIO Y PARQUEO</v>
      </c>
      <c r="D3769" s="504">
        <f>_xlfn.XLOOKUP(B3769,PLANEAMIENTO!A:A,PLANEAMIENTO!D:D)</f>
        <v>24</v>
      </c>
      <c r="E3769" s="173" t="s">
        <v>1427</v>
      </c>
      <c r="F3769" s="172"/>
      <c r="G3769" s="173" t="s">
        <v>894</v>
      </c>
      <c r="H3769" s="173" t="s">
        <v>777</v>
      </c>
      <c r="I3769" s="173" t="s">
        <v>807</v>
      </c>
      <c r="J3769" s="173" t="s">
        <v>1562</v>
      </c>
      <c r="K3769" s="173" t="s">
        <v>1568</v>
      </c>
      <c r="L3769" s="174">
        <v>0</v>
      </c>
    </row>
    <row r="3770" spans="2:12" ht="31.2" x14ac:dyDescent="0.3">
      <c r="B3770" s="173">
        <v>349025</v>
      </c>
      <c r="C3770" s="503" t="str">
        <f>_xlfn.XLOOKUP(B3770,PLANEAMIENTO!A:A,PLANEAMIENTO!C:C)</f>
        <v>FRENO DE SERVICIO Y PARQUEO</v>
      </c>
      <c r="D3770" s="504">
        <f>_xlfn.XLOOKUP(B3770,PLANEAMIENTO!A:A,PLANEAMIENTO!D:D)</f>
        <v>24</v>
      </c>
      <c r="E3770" s="173" t="s">
        <v>1427</v>
      </c>
      <c r="F3770" s="172"/>
      <c r="G3770" s="173" t="s">
        <v>894</v>
      </c>
      <c r="H3770" s="173" t="s">
        <v>777</v>
      </c>
      <c r="I3770" s="173" t="s">
        <v>807</v>
      </c>
      <c r="J3770" s="173" t="s">
        <v>1562</v>
      </c>
      <c r="K3770" s="173" t="s">
        <v>1568</v>
      </c>
      <c r="L3770" s="174">
        <v>0</v>
      </c>
    </row>
    <row r="3771" spans="2:12" ht="31.2" x14ac:dyDescent="0.3">
      <c r="B3771" s="173">
        <v>349125</v>
      </c>
      <c r="C3771" s="503" t="str">
        <f>_xlfn.XLOOKUP(B3771,PLANEAMIENTO!A:A,PLANEAMIENTO!C:C)</f>
        <v>FRENO DE SERVICIO Y PARQUEO</v>
      </c>
      <c r="D3771" s="504">
        <f>_xlfn.XLOOKUP(B3771,PLANEAMIENTO!A:A,PLANEAMIENTO!D:D)</f>
        <v>24</v>
      </c>
      <c r="E3771" s="173" t="s">
        <v>1427</v>
      </c>
      <c r="F3771" s="172"/>
      <c r="G3771" s="173" t="s">
        <v>894</v>
      </c>
      <c r="H3771" s="173" t="s">
        <v>777</v>
      </c>
      <c r="I3771" s="173" t="s">
        <v>807</v>
      </c>
      <c r="J3771" s="173" t="s">
        <v>1562</v>
      </c>
      <c r="K3771" s="173" t="s">
        <v>1568</v>
      </c>
      <c r="L3771" s="174">
        <v>0</v>
      </c>
    </row>
    <row r="3772" spans="2:12" ht="31.2" x14ac:dyDescent="0.3">
      <c r="B3772" s="173">
        <v>349225</v>
      </c>
      <c r="C3772" s="503" t="str">
        <f>_xlfn.XLOOKUP(B3772,PLANEAMIENTO!A:A,PLANEAMIENTO!C:C)</f>
        <v>FRENO DE SERVICIO Y PARQUEO</v>
      </c>
      <c r="D3772" s="504">
        <f>_xlfn.XLOOKUP(B3772,PLANEAMIENTO!A:A,PLANEAMIENTO!D:D)</f>
        <v>24</v>
      </c>
      <c r="E3772" s="173" t="s">
        <v>1427</v>
      </c>
      <c r="F3772" s="172"/>
      <c r="G3772" s="173" t="s">
        <v>894</v>
      </c>
      <c r="H3772" s="173" t="s">
        <v>777</v>
      </c>
      <c r="I3772" s="173" t="s">
        <v>807</v>
      </c>
      <c r="J3772" s="173" t="s">
        <v>1562</v>
      </c>
      <c r="K3772" s="173" t="s">
        <v>1568</v>
      </c>
      <c r="L3772" s="174">
        <v>0</v>
      </c>
    </row>
    <row r="3773" spans="2:12" ht="31.2" x14ac:dyDescent="0.3">
      <c r="B3773" s="173">
        <v>349325</v>
      </c>
      <c r="C3773" s="503" t="str">
        <f>_xlfn.XLOOKUP(B3773,PLANEAMIENTO!A:A,PLANEAMIENTO!C:C)</f>
        <v>CILINDRO DE SUSPENSION POSTERIOR</v>
      </c>
      <c r="D3773" s="504" t="str">
        <f>_xlfn.XLOOKUP(B3773,PLANEAMIENTO!A:A,PLANEAMIENTO!D:D)</f>
        <v>930E-4SE</v>
      </c>
      <c r="E3773" s="173" t="s">
        <v>1427</v>
      </c>
      <c r="F3773" s="172"/>
      <c r="G3773" s="173" t="s">
        <v>894</v>
      </c>
      <c r="H3773" s="173" t="s">
        <v>777</v>
      </c>
      <c r="I3773" s="173" t="s">
        <v>807</v>
      </c>
      <c r="J3773" s="173" t="s">
        <v>1562</v>
      </c>
      <c r="K3773" s="173" t="s">
        <v>1568</v>
      </c>
      <c r="L3773" s="174">
        <v>0</v>
      </c>
    </row>
    <row r="3774" spans="2:12" ht="31.2" x14ac:dyDescent="0.3">
      <c r="B3774" s="173">
        <v>349425</v>
      </c>
      <c r="C3774" s="503" t="str">
        <f>_xlfn.XLOOKUP(B3774,PLANEAMIENTO!A:A,PLANEAMIENTO!C:C)</f>
        <v>CILINDRO DE SUSPENSION POSTERIOR</v>
      </c>
      <c r="D3774" s="504" t="str">
        <f>_xlfn.XLOOKUP(B3774,PLANEAMIENTO!A:A,PLANEAMIENTO!D:D)</f>
        <v>930E-4SE</v>
      </c>
      <c r="E3774" s="173" t="s">
        <v>1427</v>
      </c>
      <c r="F3774" s="172"/>
      <c r="G3774" s="173" t="s">
        <v>894</v>
      </c>
      <c r="H3774" s="173" t="s">
        <v>777</v>
      </c>
      <c r="I3774" s="173" t="s">
        <v>807</v>
      </c>
      <c r="J3774" s="173" t="s">
        <v>1562</v>
      </c>
      <c r="K3774" s="173" t="s">
        <v>1568</v>
      </c>
      <c r="L3774" s="174">
        <v>0</v>
      </c>
    </row>
    <row r="3775" spans="2:12" ht="28.8" x14ac:dyDescent="0.3">
      <c r="B3775" s="170">
        <v>0</v>
      </c>
      <c r="C3775" s="503" t="e">
        <f>_xlfn.XLOOKUP(B3775,PLANEAMIENTO!A:A,PLANEAMIENTO!C:C)</f>
        <v>#N/A</v>
      </c>
      <c r="D3775" s="504" t="e">
        <f>_xlfn.XLOOKUP(B3775,PLANEAMIENTO!A:A,PLANEAMIENTO!D:D)</f>
        <v>#N/A</v>
      </c>
      <c r="E3775" s="170" t="s">
        <v>45</v>
      </c>
      <c r="F3775" s="169"/>
      <c r="G3775" s="170" t="s">
        <v>1559</v>
      </c>
      <c r="H3775" s="170" t="s">
        <v>777</v>
      </c>
      <c r="I3775" s="170" t="s">
        <v>892</v>
      </c>
      <c r="J3775" s="170" t="s">
        <v>415</v>
      </c>
      <c r="K3775" s="170" t="s">
        <v>1510</v>
      </c>
      <c r="L3775" s="171">
        <v>0.99</v>
      </c>
    </row>
    <row r="3776" spans="2:12" ht="28.8" x14ac:dyDescent="0.3">
      <c r="B3776" s="173">
        <v>332325</v>
      </c>
      <c r="C3776" s="503" t="str">
        <f>_xlfn.XLOOKUP(B3776,PLANEAMIENTO!A:A,PLANEAMIENTO!C:C)</f>
        <v>RUEDA DELANTERA</v>
      </c>
      <c r="D3776" s="504" t="str">
        <f>_xlfn.XLOOKUP(B3776,PLANEAMIENTO!A:A,PLANEAMIENTO!D:D)</f>
        <v>980E</v>
      </c>
      <c r="E3776" s="173" t="s">
        <v>1287</v>
      </c>
      <c r="F3776" s="173" t="s">
        <v>1023</v>
      </c>
      <c r="G3776" s="173" t="s">
        <v>894</v>
      </c>
      <c r="H3776" s="173" t="s">
        <v>777</v>
      </c>
      <c r="I3776" s="173" t="s">
        <v>807</v>
      </c>
      <c r="J3776" s="173" t="s">
        <v>1501</v>
      </c>
      <c r="K3776" s="173" t="s">
        <v>1510</v>
      </c>
      <c r="L3776" s="174">
        <v>0.6</v>
      </c>
    </row>
    <row r="3777" spans="2:12" ht="31.2" x14ac:dyDescent="0.3">
      <c r="B3777" s="173">
        <v>339725</v>
      </c>
      <c r="C3777" s="503" t="str">
        <f>_xlfn.XLOOKUP(B3777,PLANEAMIENTO!A:A,PLANEAMIENTO!C:C)</f>
        <v>FRENO DE SERVICIO Y PARQUEO</v>
      </c>
      <c r="D3777" s="504">
        <f>_xlfn.XLOOKUP(B3777,PLANEAMIENTO!A:A,PLANEAMIENTO!D:D)</f>
        <v>24</v>
      </c>
      <c r="E3777" s="173" t="s">
        <v>1287</v>
      </c>
      <c r="F3777" s="173" t="s">
        <v>1560</v>
      </c>
      <c r="G3777" s="173" t="s">
        <v>894</v>
      </c>
      <c r="H3777" s="173" t="s">
        <v>777</v>
      </c>
      <c r="I3777" s="173" t="s">
        <v>807</v>
      </c>
      <c r="J3777" s="173" t="s">
        <v>1501</v>
      </c>
      <c r="K3777" s="173" t="s">
        <v>1510</v>
      </c>
      <c r="L3777" s="689">
        <v>0.8</v>
      </c>
    </row>
    <row r="3778" spans="2:12" ht="31.2" x14ac:dyDescent="0.3">
      <c r="B3778" s="173">
        <v>339825</v>
      </c>
      <c r="C3778" s="503" t="str">
        <f>_xlfn.XLOOKUP(B3778,PLANEAMIENTO!A:A,PLANEAMIENTO!C:C)</f>
        <v>FRENO DE SERVICIO Y PARQUEO</v>
      </c>
      <c r="D3778" s="504">
        <f>_xlfn.XLOOKUP(B3778,PLANEAMIENTO!A:A,PLANEAMIENTO!D:D)</f>
        <v>24</v>
      </c>
      <c r="E3778" s="173" t="s">
        <v>1287</v>
      </c>
      <c r="F3778" s="173" t="s">
        <v>1560</v>
      </c>
      <c r="G3778" s="173" t="s">
        <v>894</v>
      </c>
      <c r="H3778" s="173" t="s">
        <v>777</v>
      </c>
      <c r="I3778" s="173" t="s">
        <v>807</v>
      </c>
      <c r="J3778" s="173" t="s">
        <v>1501</v>
      </c>
      <c r="K3778" s="173" t="s">
        <v>1510</v>
      </c>
      <c r="L3778" s="174">
        <v>0.8</v>
      </c>
    </row>
    <row r="3779" spans="2:12" ht="28.8" x14ac:dyDescent="0.3">
      <c r="B3779" s="173">
        <v>343925</v>
      </c>
      <c r="C3779" s="503" t="str">
        <f>_xlfn.XLOOKUP(B3779,PLANEAMIENTO!A:A,PLANEAMIENTO!C:C)</f>
        <v>CILINDRO DE LEVANTE</v>
      </c>
      <c r="D3779" s="504" t="str">
        <f>_xlfn.XLOOKUP(B3779,PLANEAMIENTO!A:A,PLANEAMIENTO!D:D)</f>
        <v>988K</v>
      </c>
      <c r="E3779" s="173" t="s">
        <v>1287</v>
      </c>
      <c r="F3779" s="172"/>
      <c r="G3779" s="173" t="s">
        <v>894</v>
      </c>
      <c r="H3779" s="173" t="s">
        <v>777</v>
      </c>
      <c r="I3779" s="173" t="s">
        <v>807</v>
      </c>
      <c r="J3779" s="173" t="s">
        <v>1501</v>
      </c>
      <c r="K3779" s="173" t="s">
        <v>1510</v>
      </c>
      <c r="L3779" s="174">
        <v>0.5</v>
      </c>
    </row>
    <row r="3780" spans="2:12" ht="28.8" x14ac:dyDescent="0.3">
      <c r="B3780" s="173">
        <v>344925</v>
      </c>
      <c r="C3780" s="503" t="str">
        <f>_xlfn.XLOOKUP(B3780,PLANEAMIENTO!A:A,PLANEAMIENTO!C:C)</f>
        <v>CILINDRO DE DIRECCION</v>
      </c>
      <c r="D3780" s="504" t="str">
        <f>_xlfn.XLOOKUP(B3780,PLANEAMIENTO!A:A,PLANEAMIENTO!D:D)</f>
        <v>793D</v>
      </c>
      <c r="E3780" s="173" t="s">
        <v>1591</v>
      </c>
      <c r="F3780" s="172"/>
      <c r="G3780" s="173" t="s">
        <v>894</v>
      </c>
      <c r="H3780" s="173" t="s">
        <v>777</v>
      </c>
      <c r="I3780" s="173" t="s">
        <v>807</v>
      </c>
      <c r="J3780" s="173" t="s">
        <v>415</v>
      </c>
      <c r="K3780" s="173" t="s">
        <v>418</v>
      </c>
      <c r="L3780" s="174">
        <v>0</v>
      </c>
    </row>
    <row r="3781" spans="2:12" ht="31.2" x14ac:dyDescent="0.3">
      <c r="B3781" s="173">
        <v>345125</v>
      </c>
      <c r="C3781" s="503" t="str">
        <f>_xlfn.XLOOKUP(B3781,PLANEAMIENTO!A:A,PLANEAMIENTO!C:C)</f>
        <v>CILINDRO DE INCLINACION DE BULLDOZER</v>
      </c>
      <c r="D3781" s="504" t="str">
        <f>_xlfn.XLOOKUP(B3781,PLANEAMIENTO!A:A,PLANEAMIENTO!D:D)</f>
        <v>D11T</v>
      </c>
      <c r="E3781" s="173" t="s">
        <v>1287</v>
      </c>
      <c r="F3781" s="172"/>
      <c r="G3781" s="173" t="s">
        <v>894</v>
      </c>
      <c r="H3781" s="173" t="s">
        <v>777</v>
      </c>
      <c r="I3781" s="173" t="s">
        <v>807</v>
      </c>
      <c r="J3781" s="173" t="s">
        <v>415</v>
      </c>
      <c r="K3781" s="173" t="s">
        <v>418</v>
      </c>
      <c r="L3781" s="174">
        <v>0</v>
      </c>
    </row>
    <row r="3782" spans="2:12" ht="31.2" x14ac:dyDescent="0.3">
      <c r="B3782" s="173">
        <v>345225</v>
      </c>
      <c r="C3782" s="503" t="str">
        <f>_xlfn.XLOOKUP(B3782,PLANEAMIENTO!A:A,PLANEAMIENTO!C:C)</f>
        <v>CILINDRO DE INCLINACION DE BULLDOZER</v>
      </c>
      <c r="D3782" s="504" t="str">
        <f>_xlfn.XLOOKUP(B3782,PLANEAMIENTO!A:A,PLANEAMIENTO!D:D)</f>
        <v>D11T</v>
      </c>
      <c r="E3782" s="173" t="s">
        <v>1287</v>
      </c>
      <c r="F3782" s="172"/>
      <c r="G3782" s="173" t="s">
        <v>894</v>
      </c>
      <c r="H3782" s="173" t="s">
        <v>777</v>
      </c>
      <c r="I3782" s="173" t="s">
        <v>807</v>
      </c>
      <c r="J3782" s="173" t="s">
        <v>415</v>
      </c>
      <c r="K3782" s="173" t="s">
        <v>418</v>
      </c>
      <c r="L3782" s="174">
        <v>0</v>
      </c>
    </row>
    <row r="3783" spans="2:12" ht="31.2" x14ac:dyDescent="0.3">
      <c r="B3783" s="173">
        <v>347025</v>
      </c>
      <c r="C3783" s="503" t="str">
        <f>_xlfn.XLOOKUP(B3783,PLANEAMIENTO!A:A,PLANEAMIENTO!C:C)</f>
        <v>CILINDRO DE INCLINACION DE BULLDOZER</v>
      </c>
      <c r="D3783" s="504" t="str">
        <f>_xlfn.XLOOKUP(B3783,PLANEAMIENTO!A:A,PLANEAMIENTO!D:D)</f>
        <v>D475A</v>
      </c>
      <c r="E3783" s="173" t="s">
        <v>1287</v>
      </c>
      <c r="F3783" s="172"/>
      <c r="G3783" s="173" t="s">
        <v>894</v>
      </c>
      <c r="H3783" s="173" t="s">
        <v>777</v>
      </c>
      <c r="I3783" s="173" t="s">
        <v>807</v>
      </c>
      <c r="J3783" s="173" t="s">
        <v>415</v>
      </c>
      <c r="K3783" s="173" t="s">
        <v>418</v>
      </c>
      <c r="L3783" s="174">
        <v>0</v>
      </c>
    </row>
    <row r="3784" spans="2:12" ht="31.2" x14ac:dyDescent="0.3">
      <c r="B3784" s="173">
        <v>347525</v>
      </c>
      <c r="C3784" s="503" t="str">
        <f>_xlfn.XLOOKUP(B3784,PLANEAMIENTO!A:A,PLANEAMIENTO!C:C)</f>
        <v>CILINDRO DE INCLINACION DE BULLDOZER</v>
      </c>
      <c r="D3784" s="504" t="str">
        <f>_xlfn.XLOOKUP(B3784,PLANEAMIENTO!A:A,PLANEAMIENTO!D:D)</f>
        <v>D475A</v>
      </c>
      <c r="E3784" s="173" t="s">
        <v>1287</v>
      </c>
      <c r="F3784" s="172"/>
      <c r="G3784" s="173" t="s">
        <v>894</v>
      </c>
      <c r="H3784" s="173" t="s">
        <v>777</v>
      </c>
      <c r="I3784" s="173" t="s">
        <v>807</v>
      </c>
      <c r="J3784" s="173" t="s">
        <v>415</v>
      </c>
      <c r="K3784" s="173" t="s">
        <v>418</v>
      </c>
      <c r="L3784" s="174">
        <v>0</v>
      </c>
    </row>
    <row r="3785" spans="2:12" ht="28.8" x14ac:dyDescent="0.3">
      <c r="B3785" s="173">
        <v>345925</v>
      </c>
      <c r="C3785" s="503" t="str">
        <f>_xlfn.XLOOKUP(B3785,PLANEAMIENTO!A:A,PLANEAMIENTO!C:C)</f>
        <v>CILINDRO DE DIRECCION</v>
      </c>
      <c r="D3785" s="504" t="str">
        <f>_xlfn.XLOOKUP(B3785,PLANEAMIENTO!A:A,PLANEAMIENTO!D:D)</f>
        <v>930E-4SE</v>
      </c>
      <c r="E3785" s="173" t="s">
        <v>1287</v>
      </c>
      <c r="F3785" s="172"/>
      <c r="G3785" s="173" t="s">
        <v>894</v>
      </c>
      <c r="H3785" s="173" t="s">
        <v>777</v>
      </c>
      <c r="I3785" s="173" t="s">
        <v>807</v>
      </c>
      <c r="J3785" s="173" t="s">
        <v>415</v>
      </c>
      <c r="K3785" s="173" t="s">
        <v>418</v>
      </c>
      <c r="L3785" s="174">
        <v>0</v>
      </c>
    </row>
    <row r="3786" spans="2:12" ht="28.8" x14ac:dyDescent="0.3">
      <c r="B3786" s="173">
        <v>346025</v>
      </c>
      <c r="C3786" s="503" t="str">
        <f>_xlfn.XLOOKUP(B3786,PLANEAMIENTO!A:A,PLANEAMIENTO!C:C)</f>
        <v>CILINDRO DE DIRECCION</v>
      </c>
      <c r="D3786" s="504" t="str">
        <f>_xlfn.XLOOKUP(B3786,PLANEAMIENTO!A:A,PLANEAMIENTO!D:D)</f>
        <v>930E-4SE</v>
      </c>
      <c r="E3786" s="173" t="s">
        <v>1287</v>
      </c>
      <c r="F3786" s="172"/>
      <c r="G3786" s="173" t="s">
        <v>894</v>
      </c>
      <c r="H3786" s="173" t="s">
        <v>777</v>
      </c>
      <c r="I3786" s="173" t="s">
        <v>807</v>
      </c>
      <c r="J3786" s="173" t="s">
        <v>415</v>
      </c>
      <c r="K3786" s="173" t="s">
        <v>418</v>
      </c>
      <c r="L3786" s="174">
        <v>0</v>
      </c>
    </row>
    <row r="3791" spans="2:12" ht="39.6" x14ac:dyDescent="0.3">
      <c r="B3791" s="168" t="s">
        <v>465</v>
      </c>
      <c r="E3791" s="168" t="s">
        <v>391</v>
      </c>
      <c r="F3791" s="168" t="s">
        <v>392</v>
      </c>
      <c r="G3791" s="168" t="s">
        <v>772</v>
      </c>
      <c r="H3791" s="168" t="s">
        <v>773</v>
      </c>
      <c r="I3791" s="168" t="s">
        <v>774</v>
      </c>
      <c r="J3791" s="168" t="s">
        <v>394</v>
      </c>
      <c r="K3791" s="168" t="s">
        <v>395</v>
      </c>
      <c r="L3791" s="168" t="s">
        <v>396</v>
      </c>
    </row>
    <row r="3792" spans="2:12" ht="28.8" x14ac:dyDescent="0.3">
      <c r="B3792" s="170">
        <v>0</v>
      </c>
      <c r="E3792" s="170" t="s">
        <v>397</v>
      </c>
      <c r="F3792" s="170" t="s">
        <v>398</v>
      </c>
      <c r="G3792" s="170" t="s">
        <v>1592</v>
      </c>
      <c r="H3792" s="170" t="s">
        <v>776</v>
      </c>
      <c r="I3792" s="170" t="s">
        <v>777</v>
      </c>
      <c r="J3792" s="170" t="s">
        <v>415</v>
      </c>
      <c r="K3792" s="170" t="s">
        <v>1593</v>
      </c>
      <c r="L3792" s="171">
        <v>0.7</v>
      </c>
    </row>
    <row r="3793" spans="2:12" ht="15.6" x14ac:dyDescent="0.3">
      <c r="B3793" s="173">
        <v>345325</v>
      </c>
      <c r="C3793" s="503" t="str">
        <f>_xlfn.XLOOKUP(B3793,PLANEAMIENTO!A:A,PLANEAMIENTO!C:C)</f>
        <v>CILINDRO DE STICK</v>
      </c>
      <c r="D3793" s="504" t="str">
        <f>_xlfn.XLOOKUP(B3793,PLANEAMIENTO!A:A,PLANEAMIENTO!D:D)</f>
        <v>390FL</v>
      </c>
      <c r="E3793" s="173" t="s">
        <v>687</v>
      </c>
      <c r="F3793" s="173" t="s">
        <v>398</v>
      </c>
      <c r="G3793" s="173" t="s">
        <v>417</v>
      </c>
      <c r="H3793" s="173" t="s">
        <v>777</v>
      </c>
      <c r="I3793" s="173" t="s">
        <v>1141</v>
      </c>
      <c r="J3793" s="173" t="s">
        <v>1594</v>
      </c>
      <c r="K3793" s="173" t="s">
        <v>1595</v>
      </c>
      <c r="L3793" s="174">
        <v>0.7</v>
      </c>
    </row>
    <row r="3794" spans="2:12" ht="31.2" x14ac:dyDescent="0.3">
      <c r="B3794" s="173">
        <v>344425</v>
      </c>
      <c r="C3794" s="503" t="str">
        <f>_xlfn.XLOOKUP(B3794,PLANEAMIENTO!A:A,PLANEAMIENTO!C:C)</f>
        <v>CILINDRO DE SUSPENSION POSTERIOR</v>
      </c>
      <c r="D3794" s="504" t="str">
        <f>_xlfn.XLOOKUP(B3794,PLANEAMIENTO!A:A,PLANEAMIENTO!D:D)</f>
        <v>797F</v>
      </c>
      <c r="E3794" s="173" t="s">
        <v>409</v>
      </c>
      <c r="F3794" s="173" t="s">
        <v>398</v>
      </c>
      <c r="G3794" s="173" t="s">
        <v>435</v>
      </c>
      <c r="H3794" s="173" t="s">
        <v>777</v>
      </c>
      <c r="I3794" s="173" t="s">
        <v>786</v>
      </c>
      <c r="J3794" s="173" t="s">
        <v>1595</v>
      </c>
      <c r="K3794" s="173" t="s">
        <v>1596</v>
      </c>
      <c r="L3794" s="174">
        <v>0</v>
      </c>
    </row>
    <row r="3795" spans="2:12" ht="31.2" x14ac:dyDescent="0.3">
      <c r="B3795" s="173">
        <v>349425</v>
      </c>
      <c r="C3795" s="503" t="str">
        <f>_xlfn.XLOOKUP(B3795,PLANEAMIENTO!A:A,PLANEAMIENTO!C:C)</f>
        <v>CILINDRO DE SUSPENSION POSTERIOR</v>
      </c>
      <c r="D3795" s="504" t="str">
        <f>_xlfn.XLOOKUP(B3795,PLANEAMIENTO!A:A,PLANEAMIENTO!D:D)</f>
        <v>930E-4SE</v>
      </c>
      <c r="E3795" s="173" t="s">
        <v>409</v>
      </c>
      <c r="F3795" s="173" t="s">
        <v>398</v>
      </c>
      <c r="G3795" s="173" t="s">
        <v>435</v>
      </c>
      <c r="H3795" s="173" t="s">
        <v>777</v>
      </c>
      <c r="I3795" s="173" t="s">
        <v>786</v>
      </c>
      <c r="J3795" s="173" t="s">
        <v>1596</v>
      </c>
      <c r="K3795" s="173" t="s">
        <v>1596</v>
      </c>
      <c r="L3795" s="174">
        <v>0</v>
      </c>
    </row>
    <row r="3796" spans="2:12" ht="15.6" x14ac:dyDescent="0.3">
      <c r="B3796" s="173">
        <v>348725</v>
      </c>
      <c r="C3796" s="503" t="str">
        <f>_xlfn.XLOOKUP(B3796,PLANEAMIENTO!A:A,PLANEAMIENTO!C:C)</f>
        <v>CILINDRO DE STICK</v>
      </c>
      <c r="D3796" s="504" t="str">
        <f>_xlfn.XLOOKUP(B3796,PLANEAMIENTO!A:A,PLANEAMIENTO!D:D)</f>
        <v>390DL</v>
      </c>
      <c r="E3796" s="173" t="s">
        <v>425</v>
      </c>
      <c r="F3796" s="173" t="s">
        <v>398</v>
      </c>
      <c r="G3796" s="173" t="s">
        <v>435</v>
      </c>
      <c r="H3796" s="173" t="s">
        <v>777</v>
      </c>
      <c r="I3796" s="173" t="s">
        <v>786</v>
      </c>
      <c r="J3796" s="173" t="s">
        <v>1596</v>
      </c>
      <c r="K3796" s="173" t="s">
        <v>1597</v>
      </c>
      <c r="L3796" s="174">
        <v>0</v>
      </c>
    </row>
    <row r="3797" spans="2:12" ht="15.6" x14ac:dyDescent="0.3">
      <c r="B3797" s="173">
        <v>348725</v>
      </c>
      <c r="C3797" s="503" t="str">
        <f>_xlfn.XLOOKUP(B3797,PLANEAMIENTO!A:A,PLANEAMIENTO!C:C)</f>
        <v>CILINDRO DE STICK</v>
      </c>
      <c r="D3797" s="504" t="str">
        <f>_xlfn.XLOOKUP(B3797,PLANEAMIENTO!A:A,PLANEAMIENTO!D:D)</f>
        <v>390DL</v>
      </c>
      <c r="E3797" s="173" t="s">
        <v>1598</v>
      </c>
      <c r="F3797" s="173" t="s">
        <v>398</v>
      </c>
      <c r="G3797" s="173" t="s">
        <v>410</v>
      </c>
      <c r="H3797" s="173" t="s">
        <v>777</v>
      </c>
      <c r="I3797" s="173" t="s">
        <v>849</v>
      </c>
      <c r="J3797" s="173" t="s">
        <v>1597</v>
      </c>
      <c r="K3797" s="173" t="s">
        <v>1599</v>
      </c>
      <c r="L3797" s="174">
        <v>0</v>
      </c>
    </row>
    <row r="3798" spans="2:12" ht="15.6" x14ac:dyDescent="0.3">
      <c r="B3798" s="173">
        <v>348725</v>
      </c>
      <c r="C3798" s="503" t="str">
        <f>_xlfn.XLOOKUP(B3798,PLANEAMIENTO!A:A,PLANEAMIENTO!C:C)</f>
        <v>CILINDRO DE STICK</v>
      </c>
      <c r="D3798" s="504" t="str">
        <f>_xlfn.XLOOKUP(B3798,PLANEAMIENTO!A:A,PLANEAMIENTO!D:D)</f>
        <v>390DL</v>
      </c>
      <c r="E3798" s="173" t="s">
        <v>1600</v>
      </c>
      <c r="F3798" s="173" t="s">
        <v>398</v>
      </c>
      <c r="G3798" s="173" t="s">
        <v>406</v>
      </c>
      <c r="H3798" s="173" t="s">
        <v>777</v>
      </c>
      <c r="I3798" s="173" t="s">
        <v>827</v>
      </c>
      <c r="J3798" s="173" t="s">
        <v>1599</v>
      </c>
      <c r="K3798" s="173" t="s">
        <v>1599</v>
      </c>
      <c r="L3798" s="174">
        <v>0</v>
      </c>
    </row>
    <row r="3799" spans="2:12" ht="15.6" x14ac:dyDescent="0.3">
      <c r="B3799" s="173">
        <v>348725</v>
      </c>
      <c r="C3799" s="503" t="str">
        <f>_xlfn.XLOOKUP(B3799,PLANEAMIENTO!A:A,PLANEAMIENTO!C:C)</f>
        <v>CILINDRO DE STICK</v>
      </c>
      <c r="D3799" s="504" t="str">
        <f>_xlfn.XLOOKUP(B3799,PLANEAMIENTO!A:A,PLANEAMIENTO!D:D)</f>
        <v>390DL</v>
      </c>
      <c r="E3799" s="173" t="s">
        <v>1601</v>
      </c>
      <c r="F3799" s="173" t="s">
        <v>398</v>
      </c>
      <c r="G3799" s="173" t="s">
        <v>406</v>
      </c>
      <c r="H3799" s="173" t="s">
        <v>777</v>
      </c>
      <c r="I3799" s="173" t="s">
        <v>827</v>
      </c>
      <c r="J3799" s="173" t="s">
        <v>1599</v>
      </c>
      <c r="K3799" s="173" t="s">
        <v>1593</v>
      </c>
      <c r="L3799" s="174">
        <v>0</v>
      </c>
    </row>
    <row r="3800" spans="2:12" ht="15.6" x14ac:dyDescent="0.3">
      <c r="B3800" s="173">
        <v>0</v>
      </c>
      <c r="C3800" s="503" t="e">
        <f>_xlfn.XLOOKUP(B3800,PLANEAMIENTO!A:A,PLANEAMIENTO!C:C)</f>
        <v>#N/A</v>
      </c>
      <c r="D3800" s="504" t="e">
        <f>_xlfn.XLOOKUP(B3800,PLANEAMIENTO!A:A,PLANEAMIENTO!D:D)</f>
        <v>#N/A</v>
      </c>
      <c r="E3800" s="173" t="s">
        <v>405</v>
      </c>
      <c r="F3800" s="173" t="s">
        <v>398</v>
      </c>
      <c r="G3800" s="173" t="s">
        <v>403</v>
      </c>
      <c r="H3800" s="173" t="s">
        <v>777</v>
      </c>
      <c r="I3800" s="173" t="s">
        <v>820</v>
      </c>
      <c r="J3800" s="173" t="s">
        <v>1593</v>
      </c>
      <c r="K3800" s="173" t="s">
        <v>1593</v>
      </c>
      <c r="L3800" s="174">
        <v>0</v>
      </c>
    </row>
    <row r="3801" spans="2:12" ht="28.8" x14ac:dyDescent="0.3">
      <c r="B3801" s="170">
        <v>0</v>
      </c>
      <c r="C3801" s="503" t="e">
        <f>_xlfn.XLOOKUP(B3801,PLANEAMIENTO!A:A,PLANEAMIENTO!C:C)</f>
        <v>#N/A</v>
      </c>
      <c r="D3801" s="504" t="e">
        <f>_xlfn.XLOOKUP(B3801,PLANEAMIENTO!A:A,PLANEAMIENTO!D:D)</f>
        <v>#N/A</v>
      </c>
      <c r="E3801" s="170" t="s">
        <v>412</v>
      </c>
      <c r="F3801" s="170" t="s">
        <v>413</v>
      </c>
      <c r="G3801" s="170" t="s">
        <v>1602</v>
      </c>
      <c r="H3801" s="170" t="s">
        <v>777</v>
      </c>
      <c r="I3801" s="170" t="s">
        <v>777</v>
      </c>
      <c r="J3801" s="170" t="s">
        <v>629</v>
      </c>
      <c r="K3801" s="170" t="s">
        <v>1593</v>
      </c>
      <c r="L3801" s="171">
        <v>0.54</v>
      </c>
    </row>
    <row r="3802" spans="2:12" ht="15.6" x14ac:dyDescent="0.3">
      <c r="B3802" s="173">
        <v>347825</v>
      </c>
      <c r="C3802" s="503" t="str">
        <f>_xlfn.XLOOKUP(B3802,PLANEAMIENTO!A:A,PLANEAMIENTO!C:C)</f>
        <v>CILINDRO DE WHEEL LEAN</v>
      </c>
      <c r="D3802" s="504">
        <f>_xlfn.XLOOKUP(B3802,PLANEAMIENTO!A:A,PLANEAMIENTO!D:D)</f>
        <v>24</v>
      </c>
      <c r="E3802" s="173" t="s">
        <v>477</v>
      </c>
      <c r="F3802" s="173" t="s">
        <v>750</v>
      </c>
      <c r="G3802" s="173" t="s">
        <v>473</v>
      </c>
      <c r="H3802" s="173" t="s">
        <v>777</v>
      </c>
      <c r="I3802" s="173" t="s">
        <v>813</v>
      </c>
      <c r="J3802" s="173" t="s">
        <v>1603</v>
      </c>
      <c r="K3802" s="173" t="s">
        <v>1595</v>
      </c>
      <c r="L3802" s="174">
        <v>0</v>
      </c>
    </row>
    <row r="3803" spans="2:12" ht="15.6" x14ac:dyDescent="0.3">
      <c r="B3803" s="173">
        <v>347125</v>
      </c>
      <c r="C3803" s="503" t="str">
        <f>_xlfn.XLOOKUP(B3803,PLANEAMIENTO!A:A,PLANEAMIENTO!C:C)</f>
        <v>CILINDRO DE WHEEL LEAN</v>
      </c>
      <c r="D3803" s="504">
        <f>_xlfn.XLOOKUP(B3803,PLANEAMIENTO!A:A,PLANEAMIENTO!D:D)</f>
        <v>24</v>
      </c>
      <c r="E3803" s="173" t="s">
        <v>477</v>
      </c>
      <c r="F3803" s="173" t="s">
        <v>750</v>
      </c>
      <c r="G3803" s="173" t="s">
        <v>471</v>
      </c>
      <c r="H3803" s="173" t="s">
        <v>777</v>
      </c>
      <c r="I3803" s="173" t="s">
        <v>831</v>
      </c>
      <c r="J3803" s="173" t="s">
        <v>1595</v>
      </c>
      <c r="K3803" s="173" t="s">
        <v>1595</v>
      </c>
      <c r="L3803" s="174">
        <v>0</v>
      </c>
    </row>
    <row r="3804" spans="2:12" ht="31.2" x14ac:dyDescent="0.3">
      <c r="B3804" s="173">
        <v>346325</v>
      </c>
      <c r="C3804" s="503" t="str">
        <f>_xlfn.XLOOKUP(B3804,PLANEAMIENTO!A:A,PLANEAMIENTO!C:C)</f>
        <v>CILINDRO DE INCLINACION DE BULLDOZER</v>
      </c>
      <c r="D3804" s="504" t="str">
        <f>_xlfn.XLOOKUP(B3804,PLANEAMIENTO!A:A,PLANEAMIENTO!D:D)</f>
        <v>834H</v>
      </c>
      <c r="E3804" s="173" t="s">
        <v>531</v>
      </c>
      <c r="F3804" s="173" t="s">
        <v>750</v>
      </c>
      <c r="G3804" s="173" t="s">
        <v>403</v>
      </c>
      <c r="H3804" s="173" t="s">
        <v>777</v>
      </c>
      <c r="I3804" s="173" t="s">
        <v>820</v>
      </c>
      <c r="J3804" s="173" t="s">
        <v>1595</v>
      </c>
      <c r="K3804" s="173" t="s">
        <v>1596</v>
      </c>
      <c r="L3804" s="174">
        <v>0</v>
      </c>
    </row>
    <row r="3805" spans="2:12" ht="31.2" x14ac:dyDescent="0.3">
      <c r="B3805" s="173">
        <v>350325</v>
      </c>
      <c r="C3805" s="503" t="str">
        <f>_xlfn.XLOOKUP(B3805,PLANEAMIENTO!A:A,PLANEAMIENTO!C:C)</f>
        <v>CILINDRO DE LEVANTE DE BULLDOZER</v>
      </c>
      <c r="D3805" s="504" t="str">
        <f>_xlfn.XLOOKUP(B3805,PLANEAMIENTO!A:A,PLANEAMIENTO!D:D)</f>
        <v>D11T</v>
      </c>
      <c r="E3805" s="173" t="s">
        <v>529</v>
      </c>
      <c r="F3805" s="173" t="s">
        <v>750</v>
      </c>
      <c r="G3805" s="173" t="s">
        <v>406</v>
      </c>
      <c r="H3805" s="173" t="s">
        <v>777</v>
      </c>
      <c r="I3805" s="173" t="s">
        <v>827</v>
      </c>
      <c r="J3805" s="173" t="s">
        <v>1596</v>
      </c>
      <c r="K3805" s="173" t="s">
        <v>1596</v>
      </c>
      <c r="L3805" s="174">
        <v>0</v>
      </c>
    </row>
    <row r="3806" spans="2:12" ht="31.2" x14ac:dyDescent="0.3">
      <c r="B3806" s="173">
        <v>347925</v>
      </c>
      <c r="C3806" s="503" t="str">
        <f>_xlfn.XLOOKUP(B3806,PLANEAMIENTO!A:A,PLANEAMIENTO!C:C)</f>
        <v>CILINDRO DE LEVANTE DE BULLDOZER</v>
      </c>
      <c r="D3806" s="504" t="str">
        <f>_xlfn.XLOOKUP(B3806,PLANEAMIENTO!A:A,PLANEAMIENTO!D:D)</f>
        <v>D11T</v>
      </c>
      <c r="E3806" s="173" t="s">
        <v>1604</v>
      </c>
      <c r="F3806" s="173" t="s">
        <v>750</v>
      </c>
      <c r="G3806" s="173" t="s">
        <v>479</v>
      </c>
      <c r="H3806" s="173" t="s">
        <v>777</v>
      </c>
      <c r="I3806" s="173" t="s">
        <v>804</v>
      </c>
      <c r="J3806" s="173" t="s">
        <v>1596</v>
      </c>
      <c r="K3806" s="173" t="s">
        <v>1596</v>
      </c>
      <c r="L3806" s="174">
        <v>0</v>
      </c>
    </row>
    <row r="3807" spans="2:12" ht="46.8" x14ac:dyDescent="0.3">
      <c r="B3807" s="173">
        <v>348225</v>
      </c>
      <c r="C3807" s="503" t="str">
        <f>_xlfn.XLOOKUP(B3807,PLANEAMIENTO!A:A,PLANEAMIENTO!C:C)</f>
        <v>CILINDRO DE DESPLAZAMIENTO DE VERTEDERA</v>
      </c>
      <c r="D3807" s="504">
        <f>_xlfn.XLOOKUP(B3807,PLANEAMIENTO!A:A,PLANEAMIENTO!D:D)</f>
        <v>24</v>
      </c>
      <c r="E3807" s="173" t="s">
        <v>1541</v>
      </c>
      <c r="F3807" s="173" t="s">
        <v>750</v>
      </c>
      <c r="G3807" s="173" t="s">
        <v>479</v>
      </c>
      <c r="H3807" s="173" t="s">
        <v>777</v>
      </c>
      <c r="I3807" s="173" t="s">
        <v>804</v>
      </c>
      <c r="J3807" s="173" t="s">
        <v>1596</v>
      </c>
      <c r="K3807" s="173" t="s">
        <v>1597</v>
      </c>
      <c r="L3807" s="174">
        <v>0</v>
      </c>
    </row>
    <row r="3808" spans="2:12" ht="31.2" x14ac:dyDescent="0.3">
      <c r="B3808" s="173">
        <v>350325</v>
      </c>
      <c r="C3808" s="503" t="str">
        <f>_xlfn.XLOOKUP(B3808,PLANEAMIENTO!A:A,PLANEAMIENTO!C:C)</f>
        <v>CILINDRO DE LEVANTE DE BULLDOZER</v>
      </c>
      <c r="D3808" s="504" t="str">
        <f>_xlfn.XLOOKUP(B3808,PLANEAMIENTO!A:A,PLANEAMIENTO!D:D)</f>
        <v>D11T</v>
      </c>
      <c r="E3808" s="173" t="s">
        <v>1604</v>
      </c>
      <c r="F3808" s="173" t="s">
        <v>750</v>
      </c>
      <c r="G3808" s="173" t="s">
        <v>479</v>
      </c>
      <c r="H3808" s="173" t="s">
        <v>777</v>
      </c>
      <c r="I3808" s="173" t="s">
        <v>804</v>
      </c>
      <c r="J3808" s="173" t="s">
        <v>1597</v>
      </c>
      <c r="K3808" s="173" t="s">
        <v>1597</v>
      </c>
      <c r="L3808" s="174">
        <v>0</v>
      </c>
    </row>
    <row r="3809" spans="2:12" ht="15.6" x14ac:dyDescent="0.3">
      <c r="B3809" s="173">
        <v>0</v>
      </c>
      <c r="C3809" s="503" t="e">
        <f>_xlfn.XLOOKUP(B3809,PLANEAMIENTO!A:A,PLANEAMIENTO!C:C)</f>
        <v>#N/A</v>
      </c>
      <c r="D3809" s="504" t="e">
        <f>_xlfn.XLOOKUP(B3809,PLANEAMIENTO!A:A,PLANEAMIENTO!D:D)</f>
        <v>#N/A</v>
      </c>
      <c r="E3809" s="173" t="s">
        <v>1575</v>
      </c>
      <c r="F3809" s="173" t="s">
        <v>750</v>
      </c>
      <c r="G3809" s="173" t="s">
        <v>471</v>
      </c>
      <c r="H3809" s="173" t="s">
        <v>777</v>
      </c>
      <c r="I3809" s="173" t="s">
        <v>831</v>
      </c>
      <c r="J3809" s="173" t="s">
        <v>1597</v>
      </c>
      <c r="K3809" s="173" t="s">
        <v>1597</v>
      </c>
      <c r="L3809" s="174">
        <v>0</v>
      </c>
    </row>
    <row r="3810" spans="2:12" ht="15.6" x14ac:dyDescent="0.3">
      <c r="B3810" s="173">
        <v>0</v>
      </c>
      <c r="C3810" s="503" t="e">
        <f>_xlfn.XLOOKUP(B3810,PLANEAMIENTO!A:A,PLANEAMIENTO!C:C)</f>
        <v>#N/A</v>
      </c>
      <c r="D3810" s="504" t="e">
        <f>_xlfn.XLOOKUP(B3810,PLANEAMIENTO!A:A,PLANEAMIENTO!D:D)</f>
        <v>#N/A</v>
      </c>
      <c r="E3810" s="173" t="s">
        <v>1605</v>
      </c>
      <c r="F3810" s="173" t="s">
        <v>750</v>
      </c>
      <c r="G3810" s="173" t="s">
        <v>435</v>
      </c>
      <c r="H3810" s="173" t="s">
        <v>777</v>
      </c>
      <c r="I3810" s="173" t="s">
        <v>786</v>
      </c>
      <c r="J3810" s="173" t="s">
        <v>1599</v>
      </c>
      <c r="K3810" s="173" t="s">
        <v>1599</v>
      </c>
      <c r="L3810" s="174">
        <v>0</v>
      </c>
    </row>
    <row r="3811" spans="2:12" ht="15.6" x14ac:dyDescent="0.3">
      <c r="B3811" s="173">
        <v>0</v>
      </c>
      <c r="C3811" s="503" t="e">
        <f>_xlfn.XLOOKUP(B3811,PLANEAMIENTO!A:A,PLANEAMIENTO!C:C)</f>
        <v>#N/A</v>
      </c>
      <c r="D3811" s="504" t="e">
        <f>_xlfn.XLOOKUP(B3811,PLANEAMIENTO!A:A,PLANEAMIENTO!D:D)</f>
        <v>#N/A</v>
      </c>
      <c r="E3811" s="173" t="s">
        <v>1605</v>
      </c>
      <c r="F3811" s="173" t="s">
        <v>750</v>
      </c>
      <c r="G3811" s="173" t="s">
        <v>435</v>
      </c>
      <c r="H3811" s="173" t="s">
        <v>777</v>
      </c>
      <c r="I3811" s="173" t="s">
        <v>786</v>
      </c>
      <c r="J3811" s="173" t="s">
        <v>1599</v>
      </c>
      <c r="K3811" s="173" t="s">
        <v>1593</v>
      </c>
      <c r="L3811" s="174">
        <v>0</v>
      </c>
    </row>
    <row r="3812" spans="2:12" ht="28.8" x14ac:dyDescent="0.3">
      <c r="B3812" s="170">
        <v>0</v>
      </c>
      <c r="C3812" s="503" t="e">
        <f>_xlfn.XLOOKUP(B3812,PLANEAMIENTO!A:A,PLANEAMIENTO!C:C)</f>
        <v>#N/A</v>
      </c>
      <c r="D3812" s="504" t="e">
        <f>_xlfn.XLOOKUP(B3812,PLANEAMIENTO!A:A,PLANEAMIENTO!D:D)</f>
        <v>#N/A</v>
      </c>
      <c r="E3812" s="170" t="s">
        <v>422</v>
      </c>
      <c r="F3812" s="170" t="s">
        <v>423</v>
      </c>
      <c r="G3812" s="170" t="s">
        <v>1606</v>
      </c>
      <c r="H3812" s="170" t="s">
        <v>777</v>
      </c>
      <c r="I3812" s="170" t="s">
        <v>777</v>
      </c>
      <c r="J3812" s="170" t="s">
        <v>415</v>
      </c>
      <c r="K3812" s="170" t="s">
        <v>1593</v>
      </c>
      <c r="L3812" s="171">
        <v>0.56000000000000005</v>
      </c>
    </row>
    <row r="3813" spans="2:12" ht="28.8" x14ac:dyDescent="0.3">
      <c r="B3813" s="173">
        <v>0</v>
      </c>
      <c r="C3813" s="503" t="e">
        <f>_xlfn.XLOOKUP(B3813,PLANEAMIENTO!A:A,PLANEAMIENTO!C:C)</f>
        <v>#N/A</v>
      </c>
      <c r="D3813" s="504" t="e">
        <f>_xlfn.XLOOKUP(B3813,PLANEAMIENTO!A:A,PLANEAMIENTO!D:D)</f>
        <v>#N/A</v>
      </c>
      <c r="E3813" s="173" t="s">
        <v>1607</v>
      </c>
      <c r="F3813" s="173" t="s">
        <v>413</v>
      </c>
      <c r="G3813" s="173" t="s">
        <v>421</v>
      </c>
      <c r="H3813" s="173" t="s">
        <v>777</v>
      </c>
      <c r="I3813" s="173" t="s">
        <v>807</v>
      </c>
      <c r="J3813" s="173" t="s">
        <v>1595</v>
      </c>
      <c r="K3813" s="173" t="s">
        <v>1596</v>
      </c>
      <c r="L3813" s="174">
        <v>0</v>
      </c>
    </row>
    <row r="3814" spans="2:12" ht="28.8" x14ac:dyDescent="0.3">
      <c r="B3814" s="173">
        <v>0</v>
      </c>
      <c r="C3814" s="503" t="e">
        <f>_xlfn.XLOOKUP(B3814,PLANEAMIENTO!A:A,PLANEAMIENTO!C:C)</f>
        <v>#N/A</v>
      </c>
      <c r="D3814" s="504" t="e">
        <f>_xlfn.XLOOKUP(B3814,PLANEAMIENTO!A:A,PLANEAMIENTO!D:D)</f>
        <v>#N/A</v>
      </c>
      <c r="E3814" s="173" t="s">
        <v>1607</v>
      </c>
      <c r="F3814" s="173" t="s">
        <v>413</v>
      </c>
      <c r="G3814" s="173" t="s">
        <v>421</v>
      </c>
      <c r="H3814" s="173" t="s">
        <v>777</v>
      </c>
      <c r="I3814" s="173" t="s">
        <v>807</v>
      </c>
      <c r="J3814" s="173" t="s">
        <v>1596</v>
      </c>
      <c r="K3814" s="173" t="s">
        <v>1597</v>
      </c>
      <c r="L3814" s="174">
        <v>0</v>
      </c>
    </row>
    <row r="3815" spans="2:12" ht="28.8" x14ac:dyDescent="0.3">
      <c r="B3815" s="173">
        <v>0</v>
      </c>
      <c r="C3815" s="503" t="e">
        <f>_xlfn.XLOOKUP(B3815,PLANEAMIENTO!A:A,PLANEAMIENTO!C:C)</f>
        <v>#N/A</v>
      </c>
      <c r="D3815" s="504" t="e">
        <f>_xlfn.XLOOKUP(B3815,PLANEAMIENTO!A:A,PLANEAMIENTO!D:D)</f>
        <v>#N/A</v>
      </c>
      <c r="E3815" s="173" t="s">
        <v>1608</v>
      </c>
      <c r="F3815" s="173" t="s">
        <v>413</v>
      </c>
      <c r="G3815" s="173" t="s">
        <v>471</v>
      </c>
      <c r="H3815" s="173" t="s">
        <v>777</v>
      </c>
      <c r="I3815" s="173" t="s">
        <v>831</v>
      </c>
      <c r="J3815" s="173" t="s">
        <v>1597</v>
      </c>
      <c r="K3815" s="173" t="s">
        <v>1597</v>
      </c>
      <c r="L3815" s="174">
        <v>0</v>
      </c>
    </row>
    <row r="3816" spans="2:12" ht="28.8" x14ac:dyDescent="0.3">
      <c r="B3816" s="173">
        <v>0</v>
      </c>
      <c r="C3816" s="503" t="e">
        <f>_xlfn.XLOOKUP(B3816,PLANEAMIENTO!A:A,PLANEAMIENTO!C:C)</f>
        <v>#N/A</v>
      </c>
      <c r="D3816" s="504" t="e">
        <f>_xlfn.XLOOKUP(B3816,PLANEAMIENTO!A:A,PLANEAMIENTO!D:D)</f>
        <v>#N/A</v>
      </c>
      <c r="E3816" s="173" t="s">
        <v>1608</v>
      </c>
      <c r="F3816" s="173" t="s">
        <v>413</v>
      </c>
      <c r="G3816" s="173" t="s">
        <v>471</v>
      </c>
      <c r="H3816" s="173" t="s">
        <v>777</v>
      </c>
      <c r="I3816" s="173" t="s">
        <v>831</v>
      </c>
      <c r="J3816" s="173" t="s">
        <v>1597</v>
      </c>
      <c r="K3816" s="173" t="s">
        <v>1599</v>
      </c>
      <c r="L3816" s="174">
        <v>0</v>
      </c>
    </row>
    <row r="3817" spans="2:12" ht="28.8" x14ac:dyDescent="0.3">
      <c r="B3817" s="173">
        <v>0</v>
      </c>
      <c r="C3817" s="503" t="e">
        <f>_xlfn.XLOOKUP(B3817,PLANEAMIENTO!A:A,PLANEAMIENTO!C:C)</f>
        <v>#N/A</v>
      </c>
      <c r="D3817" s="504" t="e">
        <f>_xlfn.XLOOKUP(B3817,PLANEAMIENTO!A:A,PLANEAMIENTO!D:D)</f>
        <v>#N/A</v>
      </c>
      <c r="E3817" s="173" t="s">
        <v>1609</v>
      </c>
      <c r="F3817" s="173" t="s">
        <v>413</v>
      </c>
      <c r="G3817" s="173" t="s">
        <v>471</v>
      </c>
      <c r="H3817" s="173" t="s">
        <v>777</v>
      </c>
      <c r="I3817" s="173" t="s">
        <v>831</v>
      </c>
      <c r="J3817" s="173" t="s">
        <v>1599</v>
      </c>
      <c r="K3817" s="173" t="s">
        <v>1593</v>
      </c>
      <c r="L3817" s="174">
        <v>0</v>
      </c>
    </row>
    <row r="3818" spans="2:12" ht="28.8" x14ac:dyDescent="0.3">
      <c r="B3818" s="173">
        <v>0</v>
      </c>
      <c r="C3818" s="503" t="e">
        <f>_xlfn.XLOOKUP(B3818,PLANEAMIENTO!A:A,PLANEAMIENTO!C:C)</f>
        <v>#N/A</v>
      </c>
      <c r="D3818" s="504" t="e">
        <f>_xlfn.XLOOKUP(B3818,PLANEAMIENTO!A:A,PLANEAMIENTO!D:D)</f>
        <v>#N/A</v>
      </c>
      <c r="E3818" s="173" t="s">
        <v>1609</v>
      </c>
      <c r="F3818" s="173" t="s">
        <v>413</v>
      </c>
      <c r="G3818" s="173" t="s">
        <v>471</v>
      </c>
      <c r="H3818" s="173" t="s">
        <v>777</v>
      </c>
      <c r="I3818" s="173" t="s">
        <v>831</v>
      </c>
      <c r="J3818" s="173" t="s">
        <v>1593</v>
      </c>
      <c r="K3818" s="173" t="s">
        <v>1593</v>
      </c>
      <c r="L3818" s="174">
        <v>0</v>
      </c>
    </row>
    <row r="3819" spans="2:12" ht="28.8" x14ac:dyDescent="0.3">
      <c r="B3819" s="170">
        <v>0</v>
      </c>
      <c r="C3819" s="503" t="e">
        <f>_xlfn.XLOOKUP(B3819,PLANEAMIENTO!A:A,PLANEAMIENTO!C:C)</f>
        <v>#N/A</v>
      </c>
      <c r="D3819" s="504" t="e">
        <f>_xlfn.XLOOKUP(B3819,PLANEAMIENTO!A:A,PLANEAMIENTO!D:D)</f>
        <v>#N/A</v>
      </c>
      <c r="E3819" s="170" t="s">
        <v>485</v>
      </c>
      <c r="F3819" s="170" t="s">
        <v>486</v>
      </c>
      <c r="G3819" s="170" t="s">
        <v>1610</v>
      </c>
      <c r="H3819" s="170" t="s">
        <v>777</v>
      </c>
      <c r="I3819" s="170" t="s">
        <v>777</v>
      </c>
      <c r="J3819" s="170" t="s">
        <v>629</v>
      </c>
      <c r="K3819" s="170" t="s">
        <v>1611</v>
      </c>
      <c r="L3819" s="171">
        <v>0.34</v>
      </c>
    </row>
    <row r="3820" spans="2:12" ht="15.6" x14ac:dyDescent="0.3">
      <c r="B3820" s="173">
        <v>347225</v>
      </c>
      <c r="C3820" s="503" t="str">
        <f>_xlfn.XLOOKUP(B3820,PLANEAMIENTO!A:A,PLANEAMIENTO!C:C)</f>
        <v>CILINDRO DE BLADE TIP</v>
      </c>
      <c r="D3820" s="504">
        <f>_xlfn.XLOOKUP(B3820,PLANEAMIENTO!A:A,PLANEAMIENTO!D:D)</f>
        <v>24</v>
      </c>
      <c r="E3820" s="173" t="s">
        <v>1100</v>
      </c>
      <c r="F3820" s="173" t="s">
        <v>486</v>
      </c>
      <c r="G3820" s="173" t="s">
        <v>403</v>
      </c>
      <c r="H3820" s="173" t="s">
        <v>777</v>
      </c>
      <c r="I3820" s="173" t="s">
        <v>820</v>
      </c>
      <c r="J3820" s="173" t="s">
        <v>1595</v>
      </c>
      <c r="K3820" s="173" t="s">
        <v>1595</v>
      </c>
      <c r="L3820" s="174">
        <v>0</v>
      </c>
    </row>
    <row r="3821" spans="2:12" ht="15.6" x14ac:dyDescent="0.3">
      <c r="B3821" s="173">
        <v>347825</v>
      </c>
      <c r="C3821" s="503" t="str">
        <f>_xlfn.XLOOKUP(B3821,PLANEAMIENTO!A:A,PLANEAMIENTO!C:C)</f>
        <v>CILINDRO DE WHEEL LEAN</v>
      </c>
      <c r="D3821" s="504">
        <f>_xlfn.XLOOKUP(B3821,PLANEAMIENTO!A:A,PLANEAMIENTO!D:D)</f>
        <v>24</v>
      </c>
      <c r="E3821" s="173" t="s">
        <v>1100</v>
      </c>
      <c r="F3821" s="173" t="s">
        <v>486</v>
      </c>
      <c r="G3821" s="173" t="s">
        <v>403</v>
      </c>
      <c r="H3821" s="173" t="s">
        <v>777</v>
      </c>
      <c r="I3821" s="173" t="s">
        <v>820</v>
      </c>
      <c r="J3821" s="173" t="s">
        <v>1595</v>
      </c>
      <c r="K3821" s="173" t="s">
        <v>1595</v>
      </c>
      <c r="L3821" s="174">
        <v>0</v>
      </c>
    </row>
    <row r="3822" spans="2:12" ht="15.6" x14ac:dyDescent="0.3">
      <c r="B3822" s="173">
        <v>347125</v>
      </c>
      <c r="C3822" s="503" t="str">
        <f>_xlfn.XLOOKUP(B3822,PLANEAMIENTO!A:A,PLANEAMIENTO!C:C)</f>
        <v>CILINDRO DE WHEEL LEAN</v>
      </c>
      <c r="D3822" s="504">
        <f>_xlfn.XLOOKUP(B3822,PLANEAMIENTO!A:A,PLANEAMIENTO!D:D)</f>
        <v>24</v>
      </c>
      <c r="E3822" s="173" t="s">
        <v>1100</v>
      </c>
      <c r="F3822" s="173" t="s">
        <v>486</v>
      </c>
      <c r="G3822" s="173" t="s">
        <v>403</v>
      </c>
      <c r="H3822" s="173" t="s">
        <v>777</v>
      </c>
      <c r="I3822" s="173" t="s">
        <v>820</v>
      </c>
      <c r="J3822" s="173" t="s">
        <v>1595</v>
      </c>
      <c r="K3822" s="173" t="s">
        <v>1596</v>
      </c>
      <c r="L3822" s="174">
        <v>0</v>
      </c>
    </row>
    <row r="3823" spans="2:12" ht="15.6" x14ac:dyDescent="0.3">
      <c r="B3823" s="173">
        <v>347125</v>
      </c>
      <c r="C3823" s="503" t="str">
        <f>_xlfn.XLOOKUP(B3823,PLANEAMIENTO!A:A,PLANEAMIENTO!C:C)</f>
        <v>CILINDRO DE WHEEL LEAN</v>
      </c>
      <c r="D3823" s="504">
        <f>_xlfn.XLOOKUP(B3823,PLANEAMIENTO!A:A,PLANEAMIENTO!D:D)</f>
        <v>24</v>
      </c>
      <c r="E3823" s="173" t="s">
        <v>1577</v>
      </c>
      <c r="F3823" s="173" t="s">
        <v>486</v>
      </c>
      <c r="G3823" s="173" t="s">
        <v>406</v>
      </c>
      <c r="H3823" s="173" t="s">
        <v>777</v>
      </c>
      <c r="I3823" s="173" t="s">
        <v>827</v>
      </c>
      <c r="J3823" s="173" t="s">
        <v>1596</v>
      </c>
      <c r="K3823" s="173" t="s">
        <v>1596</v>
      </c>
      <c r="L3823" s="174">
        <v>0</v>
      </c>
    </row>
    <row r="3824" spans="2:12" ht="15.6" x14ac:dyDescent="0.3">
      <c r="B3824" s="173">
        <v>347725</v>
      </c>
      <c r="C3824" s="503" t="str">
        <f>_xlfn.XLOOKUP(B3824,PLANEAMIENTO!A:A,PLANEAMIENTO!C:C)</f>
        <v>CILINDRO DE DIRECCION</v>
      </c>
      <c r="D3824" s="504" t="str">
        <f>_xlfn.XLOOKUP(B3824,PLANEAMIENTO!A:A,PLANEAMIENTO!D:D)</f>
        <v>930E-4SE</v>
      </c>
      <c r="E3824" s="173" t="s">
        <v>1100</v>
      </c>
      <c r="F3824" s="173" t="s">
        <v>486</v>
      </c>
      <c r="G3824" s="173" t="s">
        <v>406</v>
      </c>
      <c r="H3824" s="173" t="s">
        <v>777</v>
      </c>
      <c r="I3824" s="173" t="s">
        <v>827</v>
      </c>
      <c r="J3824" s="173" t="s">
        <v>1596</v>
      </c>
      <c r="K3824" s="173" t="s">
        <v>1596</v>
      </c>
      <c r="L3824" s="174">
        <v>0</v>
      </c>
    </row>
    <row r="3825" spans="2:12" ht="15.6" x14ac:dyDescent="0.3">
      <c r="B3825" s="173">
        <v>348525</v>
      </c>
      <c r="C3825" s="503" t="str">
        <f>_xlfn.XLOOKUP(B3825,PLANEAMIENTO!A:A,PLANEAMIENTO!C:C)</f>
        <v>CILINDRO DE DIRECCION</v>
      </c>
      <c r="D3825" s="504" t="str">
        <f>_xlfn.XLOOKUP(B3825,PLANEAMIENTO!A:A,PLANEAMIENTO!D:D)</f>
        <v>930E-4SE</v>
      </c>
      <c r="E3825" s="173" t="s">
        <v>1100</v>
      </c>
      <c r="F3825" s="173" t="s">
        <v>486</v>
      </c>
      <c r="G3825" s="173" t="s">
        <v>406</v>
      </c>
      <c r="H3825" s="173" t="s">
        <v>777</v>
      </c>
      <c r="I3825" s="173" t="s">
        <v>827</v>
      </c>
      <c r="J3825" s="173" t="s">
        <v>1597</v>
      </c>
      <c r="K3825" s="173" t="s">
        <v>1597</v>
      </c>
      <c r="L3825" s="174">
        <v>0</v>
      </c>
    </row>
    <row r="3826" spans="2:12" ht="15.6" x14ac:dyDescent="0.3">
      <c r="B3826" s="173">
        <v>345325</v>
      </c>
      <c r="C3826" s="503" t="str">
        <f>_xlfn.XLOOKUP(B3826,PLANEAMIENTO!A:A,PLANEAMIENTO!C:C)</f>
        <v>CILINDRO DE STICK</v>
      </c>
      <c r="D3826" s="504" t="str">
        <f>_xlfn.XLOOKUP(B3826,PLANEAMIENTO!A:A,PLANEAMIENTO!D:D)</f>
        <v>390FL</v>
      </c>
      <c r="E3826" s="173" t="s">
        <v>1118</v>
      </c>
      <c r="F3826" s="173" t="s">
        <v>486</v>
      </c>
      <c r="G3826" s="173" t="s">
        <v>471</v>
      </c>
      <c r="H3826" s="173" t="s">
        <v>777</v>
      </c>
      <c r="I3826" s="173" t="s">
        <v>831</v>
      </c>
      <c r="J3826" s="173" t="s">
        <v>1597</v>
      </c>
      <c r="K3826" s="173" t="s">
        <v>1597</v>
      </c>
      <c r="L3826" s="174">
        <v>0</v>
      </c>
    </row>
    <row r="3827" spans="2:12" ht="15.6" x14ac:dyDescent="0.3">
      <c r="B3827" s="173">
        <v>346525</v>
      </c>
      <c r="C3827" s="503" t="str">
        <f>_xlfn.XLOOKUP(B3827,PLANEAMIENTO!A:A,PLANEAMIENTO!C:C)</f>
        <v>CILINDRO DE STICK</v>
      </c>
      <c r="D3827" s="504" t="str">
        <f>_xlfn.XLOOKUP(B3827,PLANEAMIENTO!A:A,PLANEAMIENTO!D:D)</f>
        <v>390DL</v>
      </c>
      <c r="E3827" s="173" t="s">
        <v>1100</v>
      </c>
      <c r="F3827" s="173" t="s">
        <v>486</v>
      </c>
      <c r="G3827" s="173" t="s">
        <v>471</v>
      </c>
      <c r="H3827" s="173" t="s">
        <v>777</v>
      </c>
      <c r="I3827" s="173" t="s">
        <v>831</v>
      </c>
      <c r="J3827" s="173" t="s">
        <v>1599</v>
      </c>
      <c r="K3827" s="173" t="s">
        <v>1599</v>
      </c>
      <c r="L3827" s="174">
        <v>0</v>
      </c>
    </row>
    <row r="3828" spans="2:12" ht="31.2" x14ac:dyDescent="0.3">
      <c r="B3828" s="173">
        <v>346225</v>
      </c>
      <c r="C3828" s="503" t="str">
        <f>_xlfn.XLOOKUP(B3828,PLANEAMIENTO!A:A,PLANEAMIENTO!C:C)</f>
        <v>CILINDRO DE LEVANTE DE BULLDOZER</v>
      </c>
      <c r="D3828" s="504" t="str">
        <f>_xlfn.XLOOKUP(B3828,PLANEAMIENTO!A:A,PLANEAMIENTO!D:D)</f>
        <v>844K</v>
      </c>
      <c r="E3828" s="173" t="s">
        <v>1612</v>
      </c>
      <c r="F3828" s="173" t="s">
        <v>486</v>
      </c>
      <c r="G3828" s="173" t="s">
        <v>920</v>
      </c>
      <c r="H3828" s="173" t="s">
        <v>777</v>
      </c>
      <c r="I3828" s="173" t="s">
        <v>921</v>
      </c>
      <c r="J3828" s="173" t="s">
        <v>1599</v>
      </c>
      <c r="K3828" s="173" t="s">
        <v>1593</v>
      </c>
      <c r="L3828" s="174">
        <v>0</v>
      </c>
    </row>
    <row r="3829" spans="2:12" ht="31.2" x14ac:dyDescent="0.3">
      <c r="B3829" s="173">
        <v>348125</v>
      </c>
      <c r="C3829" s="503" t="str">
        <f>_xlfn.XLOOKUP(B3829,PLANEAMIENTO!A:A,PLANEAMIENTO!C:C)</f>
        <v>CILINDRO DE INCLINACION DE BULLDOZER</v>
      </c>
      <c r="D3829" s="504" t="str">
        <f>_xlfn.XLOOKUP(B3829,PLANEAMIENTO!A:A,PLANEAMIENTO!D:D)</f>
        <v>D11T</v>
      </c>
      <c r="E3829" s="173" t="s">
        <v>1100</v>
      </c>
      <c r="F3829" s="173" t="s">
        <v>486</v>
      </c>
      <c r="G3829" s="173" t="s">
        <v>403</v>
      </c>
      <c r="H3829" s="173" t="s">
        <v>777</v>
      </c>
      <c r="I3829" s="173" t="s">
        <v>820</v>
      </c>
      <c r="J3829" s="173" t="s">
        <v>1593</v>
      </c>
      <c r="K3829" s="173" t="s">
        <v>1593</v>
      </c>
      <c r="L3829" s="174">
        <v>0</v>
      </c>
    </row>
    <row r="3830" spans="2:12" ht="31.2" x14ac:dyDescent="0.3">
      <c r="B3830" s="173">
        <v>348025</v>
      </c>
      <c r="C3830" s="503" t="str">
        <f>_xlfn.XLOOKUP(B3830,PLANEAMIENTO!A:A,PLANEAMIENTO!C:C)</f>
        <v>CILINDRO DE LEVANTE DE BULLDOZER</v>
      </c>
      <c r="D3830" s="504" t="str">
        <f>_xlfn.XLOOKUP(B3830,PLANEAMIENTO!A:A,PLANEAMIENTO!D:D)</f>
        <v>D11T</v>
      </c>
      <c r="E3830" s="173" t="s">
        <v>1580</v>
      </c>
      <c r="F3830" s="173" t="s">
        <v>486</v>
      </c>
      <c r="G3830" s="173" t="s">
        <v>403</v>
      </c>
      <c r="H3830" s="173" t="s">
        <v>777</v>
      </c>
      <c r="I3830" s="173" t="s">
        <v>820</v>
      </c>
      <c r="J3830" s="173" t="s">
        <v>1593</v>
      </c>
      <c r="K3830" s="173" t="s">
        <v>1593</v>
      </c>
      <c r="L3830" s="174">
        <v>0</v>
      </c>
    </row>
    <row r="3831" spans="2:12" ht="15.6" x14ac:dyDescent="0.3">
      <c r="B3831" s="173">
        <v>348425</v>
      </c>
      <c r="C3831" s="503" t="str">
        <f>_xlfn.XLOOKUP(B3831,PLANEAMIENTO!A:A,PLANEAMIENTO!C:C)</f>
        <v>CILINDRO DE DIRECCION</v>
      </c>
      <c r="D3831" s="504" t="str">
        <f>_xlfn.XLOOKUP(B3831,PLANEAMIENTO!A:A,PLANEAMIENTO!D:D)</f>
        <v>793D</v>
      </c>
      <c r="E3831" s="173" t="s">
        <v>1580</v>
      </c>
      <c r="F3831" s="173" t="s">
        <v>486</v>
      </c>
      <c r="G3831" s="173" t="s">
        <v>403</v>
      </c>
      <c r="H3831" s="173" t="s">
        <v>777</v>
      </c>
      <c r="I3831" s="173" t="s">
        <v>820</v>
      </c>
      <c r="J3831" s="173" t="s">
        <v>1593</v>
      </c>
      <c r="K3831" s="173" t="s">
        <v>1611</v>
      </c>
      <c r="L3831" s="174">
        <v>0</v>
      </c>
    </row>
    <row r="3832" spans="2:12" ht="28.8" x14ac:dyDescent="0.3">
      <c r="B3832" s="170">
        <v>0</v>
      </c>
      <c r="C3832" s="503" t="e">
        <f>_xlfn.XLOOKUP(B3832,PLANEAMIENTO!A:A,PLANEAMIENTO!C:C)</f>
        <v>#N/A</v>
      </c>
      <c r="D3832" s="504" t="e">
        <f>_xlfn.XLOOKUP(B3832,PLANEAMIENTO!A:A,PLANEAMIENTO!D:D)</f>
        <v>#N/A</v>
      </c>
      <c r="E3832" s="170" t="s">
        <v>860</v>
      </c>
      <c r="F3832" s="170" t="s">
        <v>413</v>
      </c>
      <c r="G3832" s="170" t="s">
        <v>1613</v>
      </c>
      <c r="H3832" s="170" t="s">
        <v>777</v>
      </c>
      <c r="I3832" s="170" t="s">
        <v>801</v>
      </c>
      <c r="J3832" s="170" t="s">
        <v>783</v>
      </c>
      <c r="K3832" s="170" t="s">
        <v>1603</v>
      </c>
      <c r="L3832" s="171">
        <v>0.49</v>
      </c>
    </row>
    <row r="3833" spans="2:12" ht="31.2" x14ac:dyDescent="0.3">
      <c r="B3833" s="173">
        <v>346325</v>
      </c>
      <c r="C3833" s="503" t="str">
        <f>_xlfn.XLOOKUP(B3833,PLANEAMIENTO!A:A,PLANEAMIENTO!C:C)</f>
        <v>CILINDRO DE INCLINACION DE BULLDOZER</v>
      </c>
      <c r="D3833" s="504" t="str">
        <f>_xlfn.XLOOKUP(B3833,PLANEAMIENTO!A:A,PLANEAMIENTO!D:D)</f>
        <v>834H</v>
      </c>
      <c r="E3833" s="173" t="s">
        <v>1309</v>
      </c>
      <c r="F3833" s="173" t="s">
        <v>413</v>
      </c>
      <c r="G3833" s="173" t="s">
        <v>407</v>
      </c>
      <c r="H3833" s="173" t="s">
        <v>777</v>
      </c>
      <c r="I3833" s="173" t="s">
        <v>856</v>
      </c>
      <c r="J3833" s="173" t="s">
        <v>1603</v>
      </c>
      <c r="K3833" s="173" t="s">
        <v>1603</v>
      </c>
      <c r="L3833" s="174">
        <v>0</v>
      </c>
    </row>
    <row r="3834" spans="2:12" ht="28.8" x14ac:dyDescent="0.3">
      <c r="B3834" s="170">
        <v>0</v>
      </c>
      <c r="C3834" s="503" t="e">
        <f>_xlfn.XLOOKUP(B3834,PLANEAMIENTO!A:A,PLANEAMIENTO!C:C)</f>
        <v>#N/A</v>
      </c>
      <c r="D3834" s="504" t="e">
        <f>_xlfn.XLOOKUP(B3834,PLANEAMIENTO!A:A,PLANEAMIENTO!D:D)</f>
        <v>#N/A</v>
      </c>
      <c r="E3834" s="170" t="s">
        <v>428</v>
      </c>
      <c r="F3834" s="170" t="s">
        <v>432</v>
      </c>
      <c r="G3834" s="170" t="s">
        <v>1614</v>
      </c>
      <c r="H3834" s="170" t="s">
        <v>777</v>
      </c>
      <c r="I3834" s="170" t="s">
        <v>777</v>
      </c>
      <c r="J3834" s="170" t="s">
        <v>415</v>
      </c>
      <c r="K3834" s="170" t="s">
        <v>1611</v>
      </c>
      <c r="L3834" s="171">
        <v>0.38</v>
      </c>
    </row>
    <row r="3835" spans="2:12" ht="28.8" x14ac:dyDescent="0.3">
      <c r="B3835" s="173">
        <v>0</v>
      </c>
      <c r="C3835" s="503" t="e">
        <f>_xlfn.XLOOKUP(B3835,PLANEAMIENTO!A:A,PLANEAMIENTO!C:C)</f>
        <v>#N/A</v>
      </c>
      <c r="D3835" s="504" t="e">
        <f>_xlfn.XLOOKUP(B3835,PLANEAMIENTO!A:A,PLANEAMIENTO!D:D)</f>
        <v>#N/A</v>
      </c>
      <c r="E3835" s="173" t="s">
        <v>1615</v>
      </c>
      <c r="F3835" s="173" t="s">
        <v>432</v>
      </c>
      <c r="G3835" s="173" t="s">
        <v>435</v>
      </c>
      <c r="H3835" s="173" t="s">
        <v>777</v>
      </c>
      <c r="I3835" s="173" t="s">
        <v>786</v>
      </c>
      <c r="J3835" s="173" t="s">
        <v>1595</v>
      </c>
      <c r="K3835" s="173" t="s">
        <v>1595</v>
      </c>
      <c r="L3835" s="174">
        <v>0</v>
      </c>
    </row>
    <row r="3836" spans="2:12" ht="46.8" x14ac:dyDescent="0.3">
      <c r="B3836" s="173">
        <v>348225</v>
      </c>
      <c r="C3836" s="503" t="str">
        <f>_xlfn.XLOOKUP(B3836,PLANEAMIENTO!A:A,PLANEAMIENTO!C:C)</f>
        <v>CILINDRO DE DESPLAZAMIENTO DE VERTEDERA</v>
      </c>
      <c r="D3836" s="504">
        <f>_xlfn.XLOOKUP(B3836,PLANEAMIENTO!A:A,PLANEAMIENTO!D:D)</f>
        <v>24</v>
      </c>
      <c r="E3836" s="173" t="s">
        <v>1424</v>
      </c>
      <c r="F3836" s="173" t="s">
        <v>432</v>
      </c>
      <c r="G3836" s="173" t="s">
        <v>410</v>
      </c>
      <c r="H3836" s="173" t="s">
        <v>777</v>
      </c>
      <c r="I3836" s="173" t="s">
        <v>849</v>
      </c>
      <c r="J3836" s="173" t="s">
        <v>1595</v>
      </c>
      <c r="K3836" s="173" t="s">
        <v>1596</v>
      </c>
      <c r="L3836" s="174">
        <v>0</v>
      </c>
    </row>
    <row r="3837" spans="2:12" ht="28.8" x14ac:dyDescent="0.3">
      <c r="B3837" s="173">
        <v>346525</v>
      </c>
      <c r="C3837" s="503" t="str">
        <f>_xlfn.XLOOKUP(B3837,PLANEAMIENTO!A:A,PLANEAMIENTO!C:C)</f>
        <v>CILINDRO DE STICK</v>
      </c>
      <c r="D3837" s="504" t="str">
        <f>_xlfn.XLOOKUP(B3837,PLANEAMIENTO!A:A,PLANEAMIENTO!D:D)</f>
        <v>390DL</v>
      </c>
      <c r="E3837" s="173" t="s">
        <v>1205</v>
      </c>
      <c r="F3837" s="173" t="s">
        <v>432</v>
      </c>
      <c r="G3837" s="173" t="s">
        <v>471</v>
      </c>
      <c r="H3837" s="173" t="s">
        <v>777</v>
      </c>
      <c r="I3837" s="173" t="s">
        <v>831</v>
      </c>
      <c r="J3837" s="173" t="s">
        <v>1596</v>
      </c>
      <c r="K3837" s="173" t="s">
        <v>1596</v>
      </c>
      <c r="L3837" s="174">
        <v>0</v>
      </c>
    </row>
    <row r="3838" spans="2:12" ht="46.8" x14ac:dyDescent="0.3">
      <c r="B3838" s="173">
        <v>348225</v>
      </c>
      <c r="C3838" s="503" t="str">
        <f>_xlfn.XLOOKUP(B3838,PLANEAMIENTO!A:A,PLANEAMIENTO!C:C)</f>
        <v>CILINDRO DE DESPLAZAMIENTO DE VERTEDERA</v>
      </c>
      <c r="D3838" s="504">
        <f>_xlfn.XLOOKUP(B3838,PLANEAMIENTO!A:A,PLANEAMIENTO!D:D)</f>
        <v>24</v>
      </c>
      <c r="E3838" s="173" t="s">
        <v>1205</v>
      </c>
      <c r="F3838" s="173" t="s">
        <v>432</v>
      </c>
      <c r="G3838" s="173" t="s">
        <v>406</v>
      </c>
      <c r="H3838" s="173" t="s">
        <v>777</v>
      </c>
      <c r="I3838" s="173" t="s">
        <v>827</v>
      </c>
      <c r="J3838" s="173" t="s">
        <v>1597</v>
      </c>
      <c r="K3838" s="173" t="s">
        <v>1597</v>
      </c>
      <c r="L3838" s="174">
        <v>0</v>
      </c>
    </row>
    <row r="3839" spans="2:12" ht="28.8" x14ac:dyDescent="0.3">
      <c r="B3839" s="173">
        <v>349625</v>
      </c>
      <c r="C3839" s="503" t="str">
        <f>_xlfn.XLOOKUP(B3839,PLANEAMIENTO!A:A,PLANEAMIENTO!C:C)</f>
        <v>CILINDRO DE DIRECCION</v>
      </c>
      <c r="D3839" s="504" t="str">
        <f>_xlfn.XLOOKUP(B3839,PLANEAMIENTO!A:A,PLANEAMIENTO!D:D)</f>
        <v>980E</v>
      </c>
      <c r="E3839" s="173" t="s">
        <v>1616</v>
      </c>
      <c r="F3839" s="173" t="s">
        <v>432</v>
      </c>
      <c r="G3839" s="173" t="s">
        <v>406</v>
      </c>
      <c r="H3839" s="173" t="s">
        <v>777</v>
      </c>
      <c r="I3839" s="173" t="s">
        <v>827</v>
      </c>
      <c r="J3839" s="173" t="s">
        <v>1597</v>
      </c>
      <c r="K3839" s="173" t="s">
        <v>1597</v>
      </c>
      <c r="L3839" s="174">
        <v>0</v>
      </c>
    </row>
    <row r="3840" spans="2:12" ht="28.8" x14ac:dyDescent="0.3">
      <c r="B3840" s="173">
        <v>349725</v>
      </c>
      <c r="C3840" s="503" t="str">
        <f>_xlfn.XLOOKUP(B3840,PLANEAMIENTO!A:A,PLANEAMIENTO!C:C)</f>
        <v>CILINDRO DE DIRECCION</v>
      </c>
      <c r="D3840" s="504" t="str">
        <f>_xlfn.XLOOKUP(B3840,PLANEAMIENTO!A:A,PLANEAMIENTO!D:D)</f>
        <v>980E</v>
      </c>
      <c r="E3840" s="173" t="s">
        <v>1616</v>
      </c>
      <c r="F3840" s="173" t="s">
        <v>432</v>
      </c>
      <c r="G3840" s="173" t="s">
        <v>406</v>
      </c>
      <c r="H3840" s="173" t="s">
        <v>777</v>
      </c>
      <c r="I3840" s="173" t="s">
        <v>827</v>
      </c>
      <c r="J3840" s="173" t="s">
        <v>1597</v>
      </c>
      <c r="K3840" s="173" t="s">
        <v>1597</v>
      </c>
      <c r="L3840" s="174">
        <v>0</v>
      </c>
    </row>
    <row r="3841" spans="2:12" ht="28.8" x14ac:dyDescent="0.3">
      <c r="B3841" s="173">
        <v>349825</v>
      </c>
      <c r="C3841" s="503" t="str">
        <f>_xlfn.XLOOKUP(B3841,PLANEAMIENTO!A:A,PLANEAMIENTO!C:C)</f>
        <v>CILINDRO DE DIRECCION</v>
      </c>
      <c r="D3841" s="504" t="str">
        <f>_xlfn.XLOOKUP(B3841,PLANEAMIENTO!A:A,PLANEAMIENTO!D:D)</f>
        <v>930E-4SE</v>
      </c>
      <c r="E3841" s="173" t="s">
        <v>1616</v>
      </c>
      <c r="F3841" s="173" t="s">
        <v>432</v>
      </c>
      <c r="G3841" s="173" t="s">
        <v>406</v>
      </c>
      <c r="H3841" s="173" t="s">
        <v>777</v>
      </c>
      <c r="I3841" s="173" t="s">
        <v>827</v>
      </c>
      <c r="J3841" s="173" t="s">
        <v>1599</v>
      </c>
      <c r="K3841" s="173" t="s">
        <v>1599</v>
      </c>
      <c r="L3841" s="174">
        <v>0</v>
      </c>
    </row>
    <row r="3842" spans="2:12" ht="31.2" x14ac:dyDescent="0.3">
      <c r="B3842" s="173">
        <v>349925</v>
      </c>
      <c r="C3842" s="503" t="str">
        <f>_xlfn.XLOOKUP(B3842,PLANEAMIENTO!A:A,PLANEAMIENTO!C:C)</f>
        <v>CILINDRO DE LEVANTE DE BULLDOZER</v>
      </c>
      <c r="D3842" s="504" t="str">
        <f>_xlfn.XLOOKUP(B3842,PLANEAMIENTO!A:A,PLANEAMIENTO!D:D)</f>
        <v>D475</v>
      </c>
      <c r="E3842" s="173" t="s">
        <v>1616</v>
      </c>
      <c r="F3842" s="173" t="s">
        <v>432</v>
      </c>
      <c r="G3842" s="173" t="s">
        <v>406</v>
      </c>
      <c r="H3842" s="173" t="s">
        <v>777</v>
      </c>
      <c r="I3842" s="173" t="s">
        <v>827</v>
      </c>
      <c r="J3842" s="173" t="s">
        <v>1599</v>
      </c>
      <c r="K3842" s="173" t="s">
        <v>1599</v>
      </c>
      <c r="L3842" s="174">
        <v>0</v>
      </c>
    </row>
    <row r="3843" spans="2:12" ht="31.2" x14ac:dyDescent="0.3">
      <c r="B3843" s="173">
        <v>350125</v>
      </c>
      <c r="C3843" s="503" t="str">
        <f>_xlfn.XLOOKUP(B3843,PLANEAMIENTO!A:A,PLANEAMIENTO!C:C)</f>
        <v>CILINDRO DE LEVANTE DE BULLDOZER</v>
      </c>
      <c r="D3843" s="504" t="str">
        <f>_xlfn.XLOOKUP(B3843,PLANEAMIENTO!A:A,PLANEAMIENTO!D:D)</f>
        <v>D475</v>
      </c>
      <c r="E3843" s="173" t="s">
        <v>1616</v>
      </c>
      <c r="F3843" s="173" t="s">
        <v>432</v>
      </c>
      <c r="G3843" s="173" t="s">
        <v>406</v>
      </c>
      <c r="H3843" s="173" t="s">
        <v>777</v>
      </c>
      <c r="I3843" s="173" t="s">
        <v>827</v>
      </c>
      <c r="J3843" s="173" t="s">
        <v>1599</v>
      </c>
      <c r="K3843" s="173" t="s">
        <v>1599</v>
      </c>
      <c r="L3843" s="174">
        <v>0</v>
      </c>
    </row>
    <row r="3844" spans="2:12" ht="31.2" x14ac:dyDescent="0.3">
      <c r="B3844" s="173">
        <v>346325</v>
      </c>
      <c r="C3844" s="503" t="str">
        <f>_xlfn.XLOOKUP(B3844,PLANEAMIENTO!A:A,PLANEAMIENTO!C:C)</f>
        <v>CILINDRO DE INCLINACION DE BULLDOZER</v>
      </c>
      <c r="D3844" s="504" t="str">
        <f>_xlfn.XLOOKUP(B3844,PLANEAMIENTO!A:A,PLANEAMIENTO!D:D)</f>
        <v>834H</v>
      </c>
      <c r="E3844" s="173" t="s">
        <v>1584</v>
      </c>
      <c r="F3844" s="173" t="s">
        <v>432</v>
      </c>
      <c r="G3844" s="173" t="s">
        <v>406</v>
      </c>
      <c r="H3844" s="173" t="s">
        <v>777</v>
      </c>
      <c r="I3844" s="173" t="s">
        <v>827</v>
      </c>
      <c r="J3844" s="173" t="s">
        <v>1593</v>
      </c>
      <c r="K3844" s="173" t="s">
        <v>1593</v>
      </c>
      <c r="L3844" s="174">
        <v>0</v>
      </c>
    </row>
    <row r="3845" spans="2:12" ht="28.8" x14ac:dyDescent="0.3">
      <c r="B3845" s="173">
        <v>347125</v>
      </c>
      <c r="C3845" s="503" t="str">
        <f>_xlfn.XLOOKUP(B3845,PLANEAMIENTO!A:A,PLANEAMIENTO!C:C)</f>
        <v>CILINDRO DE WHEEL LEAN</v>
      </c>
      <c r="D3845" s="504">
        <f>_xlfn.XLOOKUP(B3845,PLANEAMIENTO!A:A,PLANEAMIENTO!D:D)</f>
        <v>24</v>
      </c>
      <c r="E3845" s="173" t="s">
        <v>1617</v>
      </c>
      <c r="F3845" s="173" t="s">
        <v>432</v>
      </c>
      <c r="G3845" s="173" t="s">
        <v>435</v>
      </c>
      <c r="H3845" s="173" t="s">
        <v>777</v>
      </c>
      <c r="I3845" s="173" t="s">
        <v>786</v>
      </c>
      <c r="J3845" s="173" t="s">
        <v>1593</v>
      </c>
      <c r="K3845" s="173" t="s">
        <v>1593</v>
      </c>
      <c r="L3845" s="174">
        <v>0</v>
      </c>
    </row>
    <row r="3846" spans="2:12" ht="28.8" x14ac:dyDescent="0.3">
      <c r="B3846" s="173">
        <v>347825</v>
      </c>
      <c r="C3846" s="503" t="str">
        <f>_xlfn.XLOOKUP(B3846,PLANEAMIENTO!A:A,PLANEAMIENTO!C:C)</f>
        <v>CILINDRO DE WHEEL LEAN</v>
      </c>
      <c r="D3846" s="504">
        <f>_xlfn.XLOOKUP(B3846,PLANEAMIENTO!A:A,PLANEAMIENTO!D:D)</f>
        <v>24</v>
      </c>
      <c r="E3846" s="173" t="s">
        <v>1617</v>
      </c>
      <c r="F3846" s="173" t="s">
        <v>432</v>
      </c>
      <c r="G3846" s="173" t="s">
        <v>435</v>
      </c>
      <c r="H3846" s="173" t="s">
        <v>777</v>
      </c>
      <c r="I3846" s="173" t="s">
        <v>786</v>
      </c>
      <c r="J3846" s="173" t="s">
        <v>1593</v>
      </c>
      <c r="K3846" s="173" t="s">
        <v>1611</v>
      </c>
      <c r="L3846" s="174">
        <v>0</v>
      </c>
    </row>
    <row r="3847" spans="2:12" ht="28.8" x14ac:dyDescent="0.3">
      <c r="B3847" s="170">
        <v>0</v>
      </c>
      <c r="C3847" s="503" t="e">
        <f>_xlfn.XLOOKUP(B3847,PLANEAMIENTO!A:A,PLANEAMIENTO!C:C)</f>
        <v>#N/A</v>
      </c>
      <c r="D3847" s="504" t="e">
        <f>_xlfn.XLOOKUP(B3847,PLANEAMIENTO!A:A,PLANEAMIENTO!D:D)</f>
        <v>#N/A</v>
      </c>
      <c r="E3847" s="170" t="s">
        <v>642</v>
      </c>
      <c r="F3847" s="170" t="s">
        <v>815</v>
      </c>
      <c r="G3847" s="170" t="s">
        <v>1618</v>
      </c>
      <c r="H3847" s="170" t="s">
        <v>777</v>
      </c>
      <c r="I3847" s="170" t="s">
        <v>807</v>
      </c>
      <c r="J3847" s="168" t="s">
        <v>394</v>
      </c>
      <c r="K3847" s="168" t="s">
        <v>395</v>
      </c>
      <c r="L3847" s="171">
        <v>0.69</v>
      </c>
    </row>
    <row r="3848" spans="2:12" ht="31.2" x14ac:dyDescent="0.3">
      <c r="B3848" s="173">
        <v>348125</v>
      </c>
      <c r="C3848" s="503" t="str">
        <f>_xlfn.XLOOKUP(B3848,PLANEAMIENTO!A:A,PLANEAMIENTO!C:C)</f>
        <v>CILINDRO DE INCLINACION DE BULLDOZER</v>
      </c>
      <c r="D3848" s="504" t="str">
        <f>_xlfn.XLOOKUP(B3848,PLANEAMIENTO!A:A,PLANEAMIENTO!D:D)</f>
        <v>D11T</v>
      </c>
      <c r="E3848" s="173" t="s">
        <v>1619</v>
      </c>
      <c r="F3848" s="173" t="s">
        <v>817</v>
      </c>
      <c r="G3848" s="173" t="s">
        <v>406</v>
      </c>
      <c r="H3848" s="173" t="s">
        <v>777</v>
      </c>
      <c r="I3848" s="173" t="s">
        <v>827</v>
      </c>
      <c r="J3848" s="173" t="s">
        <v>1595</v>
      </c>
      <c r="K3848" s="173" t="s">
        <v>1595</v>
      </c>
      <c r="L3848" s="174">
        <v>0</v>
      </c>
    </row>
    <row r="3849" spans="2:12" ht="31.2" x14ac:dyDescent="0.3">
      <c r="B3849" s="173">
        <v>346225</v>
      </c>
      <c r="C3849" s="503" t="str">
        <f>_xlfn.XLOOKUP(B3849,PLANEAMIENTO!A:A,PLANEAMIENTO!C:C)</f>
        <v>CILINDRO DE LEVANTE DE BULLDOZER</v>
      </c>
      <c r="D3849" s="504" t="str">
        <f>_xlfn.XLOOKUP(B3849,PLANEAMIENTO!A:A,PLANEAMIENTO!D:D)</f>
        <v>844K</v>
      </c>
      <c r="E3849" s="173" t="s">
        <v>1233</v>
      </c>
      <c r="F3849" s="173" t="s">
        <v>817</v>
      </c>
      <c r="G3849" s="173" t="s">
        <v>471</v>
      </c>
      <c r="H3849" s="173" t="s">
        <v>777</v>
      </c>
      <c r="I3849" s="173" t="s">
        <v>831</v>
      </c>
      <c r="J3849" s="173" t="s">
        <v>1595</v>
      </c>
      <c r="K3849" s="173" t="s">
        <v>1595</v>
      </c>
      <c r="L3849" s="174">
        <v>0</v>
      </c>
    </row>
    <row r="3850" spans="2:12" ht="28.8" x14ac:dyDescent="0.3">
      <c r="B3850" s="173">
        <v>347725</v>
      </c>
      <c r="C3850" s="503" t="str">
        <f>_xlfn.XLOOKUP(B3850,PLANEAMIENTO!A:A,PLANEAMIENTO!C:C)</f>
        <v>CILINDRO DE DIRECCION</v>
      </c>
      <c r="D3850" s="504" t="str">
        <f>_xlfn.XLOOKUP(B3850,PLANEAMIENTO!A:A,PLANEAMIENTO!D:D)</f>
        <v>930E-4SE</v>
      </c>
      <c r="E3850" s="173" t="s">
        <v>1205</v>
      </c>
      <c r="F3850" s="173" t="s">
        <v>817</v>
      </c>
      <c r="G3850" s="173" t="s">
        <v>406</v>
      </c>
      <c r="H3850" s="173" t="s">
        <v>777</v>
      </c>
      <c r="I3850" s="173" t="s">
        <v>827</v>
      </c>
      <c r="J3850" s="173" t="s">
        <v>1596</v>
      </c>
      <c r="K3850" s="173" t="s">
        <v>1596</v>
      </c>
      <c r="L3850" s="174">
        <v>0</v>
      </c>
    </row>
    <row r="3851" spans="2:12" ht="28.8" x14ac:dyDescent="0.3">
      <c r="B3851" s="173">
        <v>348525</v>
      </c>
      <c r="C3851" s="503" t="str">
        <f>_xlfn.XLOOKUP(B3851,PLANEAMIENTO!A:A,PLANEAMIENTO!C:C)</f>
        <v>CILINDRO DE DIRECCION</v>
      </c>
      <c r="D3851" s="504" t="str">
        <f>_xlfn.XLOOKUP(B3851,PLANEAMIENTO!A:A,PLANEAMIENTO!D:D)</f>
        <v>930E-4SE</v>
      </c>
      <c r="E3851" s="173" t="s">
        <v>1205</v>
      </c>
      <c r="F3851" s="173" t="s">
        <v>817</v>
      </c>
      <c r="G3851" s="173" t="s">
        <v>406</v>
      </c>
      <c r="H3851" s="173" t="s">
        <v>777</v>
      </c>
      <c r="I3851" s="173" t="s">
        <v>827</v>
      </c>
      <c r="J3851" s="173" t="s">
        <v>1596</v>
      </c>
      <c r="K3851" s="173" t="s">
        <v>1596</v>
      </c>
      <c r="L3851" s="174">
        <v>0</v>
      </c>
    </row>
    <row r="3852" spans="2:12" ht="28.8" x14ac:dyDescent="0.3">
      <c r="B3852" s="173">
        <v>348425</v>
      </c>
      <c r="C3852" s="503" t="str">
        <f>_xlfn.XLOOKUP(B3852,PLANEAMIENTO!A:A,PLANEAMIENTO!C:C)</f>
        <v>CILINDRO DE DIRECCION</v>
      </c>
      <c r="D3852" s="504" t="str">
        <f>_xlfn.XLOOKUP(B3852,PLANEAMIENTO!A:A,PLANEAMIENTO!D:D)</f>
        <v>793D</v>
      </c>
      <c r="E3852" s="173" t="s">
        <v>1205</v>
      </c>
      <c r="F3852" s="173" t="s">
        <v>817</v>
      </c>
      <c r="G3852" s="173" t="s">
        <v>406</v>
      </c>
      <c r="H3852" s="173" t="s">
        <v>777</v>
      </c>
      <c r="I3852" s="173" t="s">
        <v>827</v>
      </c>
      <c r="J3852" s="173" t="s">
        <v>1596</v>
      </c>
      <c r="K3852" s="173" t="s">
        <v>1596</v>
      </c>
      <c r="L3852" s="174">
        <v>0</v>
      </c>
    </row>
    <row r="3853" spans="2:12" ht="31.2" x14ac:dyDescent="0.3">
      <c r="B3853" s="173">
        <v>347925</v>
      </c>
      <c r="C3853" s="503" t="str">
        <f>_xlfn.XLOOKUP(B3853,PLANEAMIENTO!A:A,PLANEAMIENTO!C:C)</f>
        <v>CILINDRO DE LEVANTE DE BULLDOZER</v>
      </c>
      <c r="D3853" s="504" t="str">
        <f>_xlfn.XLOOKUP(B3853,PLANEAMIENTO!A:A,PLANEAMIENTO!D:D)</f>
        <v>D11T</v>
      </c>
      <c r="E3853" s="173" t="s">
        <v>722</v>
      </c>
      <c r="F3853" s="173" t="s">
        <v>817</v>
      </c>
      <c r="G3853" s="173" t="s">
        <v>479</v>
      </c>
      <c r="H3853" s="173" t="s">
        <v>777</v>
      </c>
      <c r="I3853" s="173" t="s">
        <v>804</v>
      </c>
      <c r="J3853" s="173" t="s">
        <v>1597</v>
      </c>
      <c r="K3853" s="173" t="s">
        <v>1597</v>
      </c>
      <c r="L3853" s="174">
        <v>0</v>
      </c>
    </row>
    <row r="3854" spans="2:12" ht="31.2" x14ac:dyDescent="0.3">
      <c r="B3854" s="173">
        <v>348025</v>
      </c>
      <c r="C3854" s="503" t="str">
        <f>_xlfn.XLOOKUP(B3854,PLANEAMIENTO!A:A,PLANEAMIENTO!C:C)</f>
        <v>CILINDRO DE LEVANTE DE BULLDOZER</v>
      </c>
      <c r="D3854" s="504" t="str">
        <f>_xlfn.XLOOKUP(B3854,PLANEAMIENTO!A:A,PLANEAMIENTO!D:D)</f>
        <v>D11T</v>
      </c>
      <c r="E3854" s="173" t="s">
        <v>722</v>
      </c>
      <c r="F3854" s="173" t="s">
        <v>817</v>
      </c>
      <c r="G3854" s="173" t="s">
        <v>479</v>
      </c>
      <c r="H3854" s="173" t="s">
        <v>777</v>
      </c>
      <c r="I3854" s="173" t="s">
        <v>804</v>
      </c>
      <c r="J3854" s="173" t="s">
        <v>1597</v>
      </c>
      <c r="K3854" s="173" t="s">
        <v>1597</v>
      </c>
      <c r="L3854" s="174">
        <v>0</v>
      </c>
    </row>
    <row r="3855" spans="2:12" ht="31.2" x14ac:dyDescent="0.3">
      <c r="B3855" s="173">
        <v>347625</v>
      </c>
      <c r="C3855" s="503" t="str">
        <f>_xlfn.XLOOKUP(B3855,PLANEAMIENTO!A:A,PLANEAMIENTO!C:C)</f>
        <v>CILINDRO DE SUSPENSION POSTERIOR</v>
      </c>
      <c r="D3855" s="504" t="str">
        <f>_xlfn.XLOOKUP(B3855,PLANEAMIENTO!A:A,PLANEAMIENTO!D:D)</f>
        <v>930E-4SE</v>
      </c>
      <c r="E3855" s="173" t="s">
        <v>1205</v>
      </c>
      <c r="F3855" s="173" t="s">
        <v>817</v>
      </c>
      <c r="G3855" s="173" t="s">
        <v>421</v>
      </c>
      <c r="H3855" s="173" t="s">
        <v>777</v>
      </c>
      <c r="I3855" s="173" t="s">
        <v>807</v>
      </c>
      <c r="J3855" s="173" t="s">
        <v>1597</v>
      </c>
      <c r="K3855" s="173" t="s">
        <v>1599</v>
      </c>
      <c r="L3855" s="174">
        <v>0</v>
      </c>
    </row>
    <row r="3856" spans="2:12" ht="31.2" x14ac:dyDescent="0.3">
      <c r="B3856" s="173">
        <v>348325</v>
      </c>
      <c r="C3856" s="503" t="str">
        <f>_xlfn.XLOOKUP(B3856,PLANEAMIENTO!A:A,PLANEAMIENTO!C:C)</f>
        <v>CILINDRO DE SUSPENSION POSTERIOR</v>
      </c>
      <c r="D3856" s="504" t="str">
        <f>_xlfn.XLOOKUP(B3856,PLANEAMIENTO!A:A,PLANEAMIENTO!D:D)</f>
        <v>830DC</v>
      </c>
      <c r="E3856" s="173" t="s">
        <v>1205</v>
      </c>
      <c r="F3856" s="173" t="s">
        <v>817</v>
      </c>
      <c r="G3856" s="173" t="s">
        <v>491</v>
      </c>
      <c r="H3856" s="173" t="s">
        <v>777</v>
      </c>
      <c r="I3856" s="173" t="s">
        <v>968</v>
      </c>
      <c r="J3856" s="173" t="s">
        <v>1599</v>
      </c>
      <c r="K3856" s="173" t="s">
        <v>1611</v>
      </c>
      <c r="L3856" s="174">
        <v>0</v>
      </c>
    </row>
    <row r="3857" spans="2:12" ht="31.2" x14ac:dyDescent="0.3">
      <c r="B3857" s="173">
        <v>349325</v>
      </c>
      <c r="C3857" s="503" t="str">
        <f>_xlfn.XLOOKUP(B3857,PLANEAMIENTO!A:A,PLANEAMIENTO!C:C)</f>
        <v>CILINDRO DE SUSPENSION POSTERIOR</v>
      </c>
      <c r="D3857" s="504" t="str">
        <f>_xlfn.XLOOKUP(B3857,PLANEAMIENTO!A:A,PLANEAMIENTO!D:D)</f>
        <v>930E-4SE</v>
      </c>
      <c r="E3857" s="173" t="s">
        <v>1052</v>
      </c>
      <c r="F3857" s="173" t="s">
        <v>817</v>
      </c>
      <c r="G3857" s="173" t="s">
        <v>410</v>
      </c>
      <c r="H3857" s="173" t="s">
        <v>777</v>
      </c>
      <c r="I3857" s="173" t="s">
        <v>849</v>
      </c>
      <c r="J3857" s="173" t="s">
        <v>1611</v>
      </c>
      <c r="K3857" s="173" t="s">
        <v>1611</v>
      </c>
      <c r="L3857" s="174">
        <v>0</v>
      </c>
    </row>
    <row r="3858" spans="2:12" ht="31.2" x14ac:dyDescent="0.3">
      <c r="B3858" s="173">
        <v>349425</v>
      </c>
      <c r="C3858" s="503" t="str">
        <f>_xlfn.XLOOKUP(B3858,PLANEAMIENTO!A:A,PLANEAMIENTO!C:C)</f>
        <v>CILINDRO DE SUSPENSION POSTERIOR</v>
      </c>
      <c r="D3858" s="504" t="str">
        <f>_xlfn.XLOOKUP(B3858,PLANEAMIENTO!A:A,PLANEAMIENTO!D:D)</f>
        <v>930E-4SE</v>
      </c>
      <c r="E3858" s="173" t="s">
        <v>1052</v>
      </c>
      <c r="F3858" s="173" t="s">
        <v>817</v>
      </c>
      <c r="G3858" s="173" t="s">
        <v>410</v>
      </c>
      <c r="H3858" s="173" t="s">
        <v>777</v>
      </c>
      <c r="I3858" s="173" t="s">
        <v>849</v>
      </c>
      <c r="J3858" s="173" t="s">
        <v>1611</v>
      </c>
      <c r="K3858" s="173" t="s">
        <v>1620</v>
      </c>
      <c r="L3858" s="174">
        <v>0</v>
      </c>
    </row>
    <row r="3859" spans="2:12" ht="28.8" x14ac:dyDescent="0.3">
      <c r="B3859" s="170">
        <v>0</v>
      </c>
      <c r="C3859" s="503" t="e">
        <f>_xlfn.XLOOKUP(B3859,PLANEAMIENTO!A:A,PLANEAMIENTO!C:C)</f>
        <v>#N/A</v>
      </c>
      <c r="D3859" s="504" t="e">
        <f>_xlfn.XLOOKUP(B3859,PLANEAMIENTO!A:A,PLANEAMIENTO!D:D)</f>
        <v>#N/A</v>
      </c>
      <c r="E3859" s="170" t="s">
        <v>451</v>
      </c>
      <c r="F3859" s="170" t="s">
        <v>452</v>
      </c>
      <c r="G3859" s="542" t="s">
        <v>1451</v>
      </c>
      <c r="H3859" s="542" t="s">
        <v>777</v>
      </c>
      <c r="I3859" s="542" t="s">
        <v>777</v>
      </c>
      <c r="J3859" s="170" t="s">
        <v>415</v>
      </c>
      <c r="K3859" s="170" t="s">
        <v>1381</v>
      </c>
      <c r="L3859" s="171">
        <v>0.14000000000000001</v>
      </c>
    </row>
    <row r="3860" spans="2:12" ht="46.8" x14ac:dyDescent="0.3">
      <c r="B3860" s="173">
        <v>341425</v>
      </c>
      <c r="C3860" s="503" t="str">
        <f>_xlfn.XLOOKUP(B3860,PLANEAMIENTO!A:A,PLANEAMIENTO!C:C)</f>
        <v>CILINDRO DE DESPLAZAMIENTO DE VERTEDERA</v>
      </c>
      <c r="D3860" s="504" t="str">
        <f>_xlfn.XLOOKUP(B3860,PLANEAMIENTO!A:A,PLANEAMIENTO!D:D)</f>
        <v>24M</v>
      </c>
      <c r="E3860" s="173" t="s">
        <v>454</v>
      </c>
      <c r="F3860" s="172"/>
      <c r="G3860" s="173" t="s">
        <v>894</v>
      </c>
      <c r="H3860" s="173" t="s">
        <v>777</v>
      </c>
      <c r="I3860" s="173" t="s">
        <v>807</v>
      </c>
      <c r="J3860" s="173" t="s">
        <v>415</v>
      </c>
      <c r="K3860" s="173" t="s">
        <v>418</v>
      </c>
      <c r="L3860" s="174">
        <v>0</v>
      </c>
    </row>
    <row r="3861" spans="2:12" ht="28.8" x14ac:dyDescent="0.3">
      <c r="B3861" s="173">
        <v>0</v>
      </c>
      <c r="C3861" s="503" t="e">
        <f>_xlfn.XLOOKUP(B3861,PLANEAMIENTO!A:A,PLANEAMIENTO!C:C)</f>
        <v>#N/A</v>
      </c>
      <c r="D3861" s="504" t="e">
        <f>_xlfn.XLOOKUP(B3861,PLANEAMIENTO!A:A,PLANEAMIENTO!D:D)</f>
        <v>#N/A</v>
      </c>
      <c r="E3861" s="173" t="s">
        <v>498</v>
      </c>
      <c r="F3861" s="172"/>
      <c r="G3861" s="173" t="s">
        <v>894</v>
      </c>
      <c r="H3861" s="173" t="s">
        <v>777</v>
      </c>
      <c r="I3861" s="173" t="s">
        <v>807</v>
      </c>
      <c r="J3861" s="173" t="s">
        <v>415</v>
      </c>
      <c r="K3861" s="173" t="s">
        <v>418</v>
      </c>
      <c r="L3861" s="174">
        <v>0</v>
      </c>
    </row>
    <row r="3862" spans="2:12" ht="28.8" x14ac:dyDescent="0.3">
      <c r="B3862" s="170">
        <v>0</v>
      </c>
      <c r="C3862" s="503" t="e">
        <f>_xlfn.XLOOKUP(B3862,PLANEAMIENTO!A:A,PLANEAMIENTO!C:C)</f>
        <v>#N/A</v>
      </c>
      <c r="D3862" s="504" t="e">
        <f>_xlfn.XLOOKUP(B3862,PLANEAMIENTO!A:A,PLANEAMIENTO!D:D)</f>
        <v>#N/A</v>
      </c>
      <c r="E3862" s="170" t="s">
        <v>45</v>
      </c>
      <c r="F3862" s="169"/>
      <c r="G3862" s="170" t="s">
        <v>1559</v>
      </c>
      <c r="H3862" s="170" t="s">
        <v>777</v>
      </c>
      <c r="I3862" s="170" t="s">
        <v>892</v>
      </c>
      <c r="J3862" s="170" t="s">
        <v>415</v>
      </c>
      <c r="K3862" s="170" t="s">
        <v>1526</v>
      </c>
      <c r="L3862" s="171">
        <v>0.99</v>
      </c>
    </row>
    <row r="3863" spans="2:12" ht="28.8" x14ac:dyDescent="0.3">
      <c r="B3863" s="173">
        <v>332325</v>
      </c>
      <c r="C3863" s="503" t="str">
        <f>_xlfn.XLOOKUP(B3863,PLANEAMIENTO!A:A,PLANEAMIENTO!C:C)</f>
        <v>RUEDA DELANTERA</v>
      </c>
      <c r="D3863" s="504" t="str">
        <f>_xlfn.XLOOKUP(B3863,PLANEAMIENTO!A:A,PLANEAMIENTO!D:D)</f>
        <v>980E</v>
      </c>
      <c r="E3863" s="173" t="s">
        <v>1287</v>
      </c>
      <c r="F3863" s="173" t="s">
        <v>1023</v>
      </c>
      <c r="G3863" s="173" t="s">
        <v>894</v>
      </c>
      <c r="H3863" s="173" t="s">
        <v>777</v>
      </c>
      <c r="I3863" s="173" t="s">
        <v>807</v>
      </c>
      <c r="J3863" s="173" t="s">
        <v>1525</v>
      </c>
      <c r="K3863" s="173" t="s">
        <v>1526</v>
      </c>
      <c r="L3863" s="174">
        <v>0.6</v>
      </c>
    </row>
    <row r="3864" spans="2:12" ht="31.2" x14ac:dyDescent="0.3">
      <c r="B3864" s="173">
        <v>332425</v>
      </c>
      <c r="C3864" s="503" t="str">
        <f>_xlfn.XLOOKUP(B3864,PLANEAMIENTO!A:A,PLANEAMIENTO!C:C)</f>
        <v>CILINDRO DE SUSPENSION DELANTERA</v>
      </c>
      <c r="D3864" s="504" t="str">
        <f>_xlfn.XLOOKUP(B3864,PLANEAMIENTO!A:A,PLANEAMIENTO!D:D)</f>
        <v>980E</v>
      </c>
      <c r="E3864" s="173" t="s">
        <v>1621</v>
      </c>
      <c r="F3864" s="172"/>
      <c r="G3864" s="173" t="s">
        <v>894</v>
      </c>
      <c r="H3864" s="173" t="s">
        <v>777</v>
      </c>
      <c r="I3864" s="173" t="s">
        <v>807</v>
      </c>
      <c r="J3864" s="173" t="s">
        <v>415</v>
      </c>
      <c r="K3864" s="173" t="s">
        <v>418</v>
      </c>
      <c r="L3864" s="174">
        <v>0</v>
      </c>
    </row>
    <row r="3865" spans="2:12" ht="31.2" x14ac:dyDescent="0.3">
      <c r="B3865" s="173">
        <v>338225</v>
      </c>
      <c r="C3865" s="503" t="str">
        <f>_xlfn.XLOOKUP(B3865,PLANEAMIENTO!A:A,PLANEAMIENTO!C:C)</f>
        <v>CILINDRO DE LEVANTE DE TOLVA</v>
      </c>
      <c r="D3865" s="504" t="str">
        <f>_xlfn.XLOOKUP(B3865,PLANEAMIENTO!A:A,PLANEAMIENTO!D:D)</f>
        <v>830E</v>
      </c>
      <c r="E3865" s="173" t="s">
        <v>1622</v>
      </c>
      <c r="F3865" s="172"/>
      <c r="G3865" s="173" t="s">
        <v>894</v>
      </c>
      <c r="H3865" s="173" t="s">
        <v>777</v>
      </c>
      <c r="I3865" s="173" t="s">
        <v>807</v>
      </c>
      <c r="J3865" s="173" t="s">
        <v>415</v>
      </c>
      <c r="K3865" s="173" t="s">
        <v>418</v>
      </c>
      <c r="L3865" s="174">
        <v>0</v>
      </c>
    </row>
    <row r="3866" spans="2:12" ht="28.8" x14ac:dyDescent="0.3">
      <c r="B3866" s="173">
        <v>345325</v>
      </c>
      <c r="C3866" s="503" t="str">
        <f>_xlfn.XLOOKUP(B3866,PLANEAMIENTO!A:A,PLANEAMIENTO!C:C)</f>
        <v>CILINDRO DE STICK</v>
      </c>
      <c r="D3866" s="504" t="str">
        <f>_xlfn.XLOOKUP(B3866,PLANEAMIENTO!A:A,PLANEAMIENTO!D:D)</f>
        <v>390FL</v>
      </c>
      <c r="E3866" s="173" t="s">
        <v>1623</v>
      </c>
      <c r="F3866" s="172"/>
      <c r="G3866" s="173" t="s">
        <v>894</v>
      </c>
      <c r="H3866" s="173" t="s">
        <v>777</v>
      </c>
      <c r="I3866" s="173" t="s">
        <v>807</v>
      </c>
      <c r="J3866" s="173" t="s">
        <v>415</v>
      </c>
      <c r="K3866" s="173" t="s">
        <v>418</v>
      </c>
      <c r="L3866" s="174">
        <v>0</v>
      </c>
    </row>
    <row r="3867" spans="2:12" ht="28.8" x14ac:dyDescent="0.3">
      <c r="B3867" s="173">
        <v>346525</v>
      </c>
      <c r="C3867" s="503" t="str">
        <f>_xlfn.XLOOKUP(B3867,PLANEAMIENTO!A:A,PLANEAMIENTO!C:C)</f>
        <v>CILINDRO DE STICK</v>
      </c>
      <c r="D3867" s="504" t="str">
        <f>_xlfn.XLOOKUP(B3867,PLANEAMIENTO!A:A,PLANEAMIENTO!D:D)</f>
        <v>390DL</v>
      </c>
      <c r="E3867" s="173" t="s">
        <v>1624</v>
      </c>
      <c r="F3867" s="172"/>
      <c r="G3867" s="173" t="s">
        <v>894</v>
      </c>
      <c r="H3867" s="173" t="s">
        <v>777</v>
      </c>
      <c r="I3867" s="173" t="s">
        <v>807</v>
      </c>
      <c r="J3867" s="173" t="s">
        <v>415</v>
      </c>
      <c r="K3867" s="173" t="s">
        <v>418</v>
      </c>
      <c r="L3867" s="174">
        <v>0</v>
      </c>
    </row>
    <row r="3868" spans="2:12" ht="31.2" x14ac:dyDescent="0.3">
      <c r="B3868" s="173">
        <v>346325</v>
      </c>
      <c r="C3868" s="503" t="str">
        <f>_xlfn.XLOOKUP(B3868,PLANEAMIENTO!A:A,PLANEAMIENTO!C:C)</f>
        <v>CILINDRO DE INCLINACION DE BULLDOZER</v>
      </c>
      <c r="D3868" s="504" t="str">
        <f>_xlfn.XLOOKUP(B3868,PLANEAMIENTO!A:A,PLANEAMIENTO!D:D)</f>
        <v>834H</v>
      </c>
      <c r="E3868" s="173" t="s">
        <v>1625</v>
      </c>
      <c r="F3868" s="172"/>
      <c r="G3868" s="173" t="s">
        <v>894</v>
      </c>
      <c r="H3868" s="173" t="s">
        <v>777</v>
      </c>
      <c r="I3868" s="173" t="s">
        <v>807</v>
      </c>
      <c r="J3868" s="173" t="s">
        <v>415</v>
      </c>
      <c r="K3868" s="173" t="s">
        <v>418</v>
      </c>
      <c r="L3868" s="174">
        <v>0</v>
      </c>
    </row>
    <row r="3869" spans="2:12" ht="31.2" x14ac:dyDescent="0.3">
      <c r="B3869" s="173">
        <v>346425</v>
      </c>
      <c r="C3869" s="503" t="str">
        <f>_xlfn.XLOOKUP(B3869,PLANEAMIENTO!A:A,PLANEAMIENTO!C:C)</f>
        <v>CILINDRO DE INCLINACION DE BULLDOZER</v>
      </c>
      <c r="D3869" s="504" t="str">
        <f>_xlfn.XLOOKUP(B3869,PLANEAMIENTO!A:A,PLANEAMIENTO!D:D)</f>
        <v>834H</v>
      </c>
      <c r="E3869" s="173" t="s">
        <v>1287</v>
      </c>
      <c r="F3869" s="172"/>
      <c r="G3869" s="173" t="s">
        <v>894</v>
      </c>
      <c r="H3869" s="173" t="s">
        <v>777</v>
      </c>
      <c r="I3869" s="173" t="s">
        <v>807</v>
      </c>
      <c r="J3869" s="173" t="s">
        <v>415</v>
      </c>
      <c r="K3869" s="173" t="s">
        <v>418</v>
      </c>
      <c r="L3869" s="174">
        <v>0</v>
      </c>
    </row>
    <row r="3870" spans="2:12" ht="31.2" x14ac:dyDescent="0.3">
      <c r="B3870" s="173">
        <v>347025</v>
      </c>
      <c r="C3870" s="503" t="str">
        <f>_xlfn.XLOOKUP(B3870,PLANEAMIENTO!A:A,PLANEAMIENTO!C:C)</f>
        <v>CILINDRO DE INCLINACION DE BULLDOZER</v>
      </c>
      <c r="D3870" s="504" t="str">
        <f>_xlfn.XLOOKUP(B3870,PLANEAMIENTO!A:A,PLANEAMIENTO!D:D)</f>
        <v>D475A</v>
      </c>
      <c r="E3870" s="173" t="s">
        <v>1287</v>
      </c>
      <c r="F3870" s="172"/>
      <c r="G3870" s="173" t="s">
        <v>894</v>
      </c>
      <c r="H3870" s="173" t="s">
        <v>777</v>
      </c>
      <c r="I3870" s="173" t="s">
        <v>807</v>
      </c>
      <c r="J3870" s="173" t="s">
        <v>415</v>
      </c>
      <c r="K3870" s="173" t="s">
        <v>418</v>
      </c>
      <c r="L3870" s="174">
        <v>0</v>
      </c>
    </row>
    <row r="3871" spans="2:12" ht="31.2" x14ac:dyDescent="0.3">
      <c r="B3871" s="173">
        <v>347525</v>
      </c>
      <c r="C3871" s="503" t="str">
        <f>_xlfn.XLOOKUP(B3871,PLANEAMIENTO!A:A,PLANEAMIENTO!C:C)</f>
        <v>CILINDRO DE INCLINACION DE BULLDOZER</v>
      </c>
      <c r="D3871" s="504" t="str">
        <f>_xlfn.XLOOKUP(B3871,PLANEAMIENTO!A:A,PLANEAMIENTO!D:D)</f>
        <v>D475A</v>
      </c>
      <c r="E3871" s="173" t="s">
        <v>1287</v>
      </c>
      <c r="F3871" s="172"/>
      <c r="G3871" s="173" t="s">
        <v>894</v>
      </c>
      <c r="H3871" s="173" t="s">
        <v>777</v>
      </c>
      <c r="I3871" s="173" t="s">
        <v>807</v>
      </c>
      <c r="J3871" s="173" t="s">
        <v>415</v>
      </c>
      <c r="K3871" s="173" t="s">
        <v>418</v>
      </c>
      <c r="L3871" s="174">
        <v>0</v>
      </c>
    </row>
    <row r="3872" spans="2:12" ht="31.2" x14ac:dyDescent="0.3">
      <c r="B3872" s="173">
        <v>348125</v>
      </c>
      <c r="C3872" s="503" t="str">
        <f>_xlfn.XLOOKUP(B3872,PLANEAMIENTO!A:A,PLANEAMIENTO!C:C)</f>
        <v>CILINDRO DE INCLINACION DE BULLDOZER</v>
      </c>
      <c r="D3872" s="504" t="str">
        <f>_xlfn.XLOOKUP(B3872,PLANEAMIENTO!A:A,PLANEAMIENTO!D:D)</f>
        <v>D11T</v>
      </c>
      <c r="E3872" s="173" t="s">
        <v>1626</v>
      </c>
      <c r="F3872" s="172"/>
      <c r="G3872" s="173" t="s">
        <v>894</v>
      </c>
      <c r="H3872" s="173" t="s">
        <v>777</v>
      </c>
      <c r="I3872" s="173" t="s">
        <v>807</v>
      </c>
      <c r="J3872" s="173" t="s">
        <v>415</v>
      </c>
      <c r="K3872" s="173" t="s">
        <v>418</v>
      </c>
      <c r="L3872" s="174">
        <v>0</v>
      </c>
    </row>
    <row r="3873" spans="2:12" ht="28.8" x14ac:dyDescent="0.3">
      <c r="B3873" s="173">
        <v>347725</v>
      </c>
      <c r="C3873" s="503" t="str">
        <f>_xlfn.XLOOKUP(B3873,PLANEAMIENTO!A:A,PLANEAMIENTO!C:C)</f>
        <v>CILINDRO DE DIRECCION</v>
      </c>
      <c r="D3873" s="504" t="str">
        <f>_xlfn.XLOOKUP(B3873,PLANEAMIENTO!A:A,PLANEAMIENTO!D:D)</f>
        <v>930E-4SE</v>
      </c>
      <c r="E3873" s="173" t="s">
        <v>1626</v>
      </c>
      <c r="F3873" s="172"/>
      <c r="G3873" s="173" t="s">
        <v>894</v>
      </c>
      <c r="H3873" s="173" t="s">
        <v>777</v>
      </c>
      <c r="I3873" s="173" t="s">
        <v>807</v>
      </c>
      <c r="J3873" s="173" t="s">
        <v>415</v>
      </c>
      <c r="K3873" s="173" t="s">
        <v>418</v>
      </c>
      <c r="L3873" s="174">
        <v>0</v>
      </c>
    </row>
    <row r="3874" spans="2:12" ht="28.8" x14ac:dyDescent="0.3">
      <c r="B3874" s="173">
        <v>348525</v>
      </c>
      <c r="C3874" s="503" t="str">
        <f>_xlfn.XLOOKUP(B3874,PLANEAMIENTO!A:A,PLANEAMIENTO!C:C)</f>
        <v>CILINDRO DE DIRECCION</v>
      </c>
      <c r="D3874" s="504" t="str">
        <f>_xlfn.XLOOKUP(B3874,PLANEAMIENTO!A:A,PLANEAMIENTO!D:D)</f>
        <v>930E-4SE</v>
      </c>
      <c r="E3874" s="173" t="s">
        <v>1626</v>
      </c>
      <c r="F3874" s="172"/>
      <c r="G3874" s="173" t="s">
        <v>894</v>
      </c>
      <c r="H3874" s="173" t="s">
        <v>777</v>
      </c>
      <c r="I3874" s="173" t="s">
        <v>807</v>
      </c>
      <c r="J3874" s="173" t="s">
        <v>415</v>
      </c>
      <c r="K3874" s="173" t="s">
        <v>418</v>
      </c>
      <c r="L3874" s="174">
        <v>0</v>
      </c>
    </row>
    <row r="3875" spans="2:12" ht="15.6" x14ac:dyDescent="0.3">
      <c r="C3875" s="503" t="e">
        <f>_xlfn.XLOOKUP(B3875,PLANEAMIENTO!A:A,PLANEAMIENTO!C:C)</f>
        <v>#N/A</v>
      </c>
      <c r="D3875" s="504" t="e">
        <f>_xlfn.XLOOKUP(B3875,PLANEAMIENTO!A:A,PLANEAMIENTO!D:D)</f>
        <v>#N/A</v>
      </c>
    </row>
    <row r="3878" spans="2:12" ht="39.6" x14ac:dyDescent="0.3">
      <c r="B3878" s="168" t="s">
        <v>465</v>
      </c>
      <c r="E3878" s="168" t="s">
        <v>391</v>
      </c>
      <c r="F3878" s="168" t="s">
        <v>392</v>
      </c>
      <c r="G3878" s="168" t="s">
        <v>772</v>
      </c>
      <c r="H3878" s="168" t="s">
        <v>773</v>
      </c>
      <c r="I3878" s="168" t="s">
        <v>774</v>
      </c>
      <c r="J3878" s="168" t="s">
        <v>394</v>
      </c>
      <c r="K3878" s="168" t="s">
        <v>395</v>
      </c>
    </row>
    <row r="3879" spans="2:12" ht="28.8" x14ac:dyDescent="0.3">
      <c r="B3879" s="170">
        <v>0</v>
      </c>
      <c r="C3879" s="503" t="e">
        <f>_xlfn.XLOOKUP(B3879,PLANEAMIENTO!A:A,PLANEAMIENTO!C:C)</f>
        <v>#N/A</v>
      </c>
      <c r="D3879" s="504" t="e">
        <f>_xlfn.XLOOKUP(B3879,PLANEAMIENTO!A:A,PLANEAMIENTO!D:D)</f>
        <v>#N/A</v>
      </c>
      <c r="E3879" s="170" t="s">
        <v>397</v>
      </c>
      <c r="F3879" s="170" t="s">
        <v>398</v>
      </c>
      <c r="G3879" s="170" t="s">
        <v>1627</v>
      </c>
      <c r="H3879" s="170" t="s">
        <v>776</v>
      </c>
      <c r="I3879" s="170" t="s">
        <v>777</v>
      </c>
      <c r="J3879" s="170" t="s">
        <v>415</v>
      </c>
      <c r="K3879" s="170" t="s">
        <v>1628</v>
      </c>
    </row>
    <row r="3880" spans="2:12" ht="15.6" x14ac:dyDescent="0.3">
      <c r="B3880" s="173">
        <v>0</v>
      </c>
      <c r="C3880" s="503" t="e">
        <f>_xlfn.XLOOKUP(B3880,PLANEAMIENTO!A:A,PLANEAMIENTO!C:C)</f>
        <v>#N/A</v>
      </c>
      <c r="D3880" s="504" t="e">
        <f>_xlfn.XLOOKUP(B3880,PLANEAMIENTO!A:A,PLANEAMIENTO!D:D)</f>
        <v>#N/A</v>
      </c>
      <c r="E3880" s="173" t="s">
        <v>1629</v>
      </c>
      <c r="F3880" s="173" t="s">
        <v>398</v>
      </c>
      <c r="G3880" s="173" t="s">
        <v>421</v>
      </c>
      <c r="H3880" s="173" t="s">
        <v>777</v>
      </c>
      <c r="I3880" s="173" t="s">
        <v>807</v>
      </c>
      <c r="J3880" s="173" t="s">
        <v>1611</v>
      </c>
      <c r="K3880" s="173" t="s">
        <v>1620</v>
      </c>
    </row>
    <row r="3881" spans="2:12" ht="15.6" x14ac:dyDescent="0.3">
      <c r="B3881" s="173">
        <v>349625</v>
      </c>
      <c r="C3881" s="503" t="str">
        <f>_xlfn.XLOOKUP(B3881,PLANEAMIENTO!A:A,PLANEAMIENTO!C:C)</f>
        <v>CILINDRO DE DIRECCION</v>
      </c>
      <c r="D3881" s="504" t="str">
        <f>_xlfn.XLOOKUP(B3881,PLANEAMIENTO!A:A,PLANEAMIENTO!D:D)</f>
        <v>980E</v>
      </c>
      <c r="E3881" s="173" t="s">
        <v>409</v>
      </c>
      <c r="F3881" s="173" t="s">
        <v>398</v>
      </c>
      <c r="G3881" s="173" t="s">
        <v>403</v>
      </c>
      <c r="H3881" s="173" t="s">
        <v>777</v>
      </c>
      <c r="I3881" s="173" t="s">
        <v>820</v>
      </c>
      <c r="J3881" s="173" t="s">
        <v>1620</v>
      </c>
      <c r="K3881" s="173" t="s">
        <v>1620</v>
      </c>
    </row>
    <row r="3882" spans="2:12" ht="15.6" x14ac:dyDescent="0.3">
      <c r="B3882" s="173">
        <v>349625</v>
      </c>
      <c r="C3882" s="503" t="str">
        <f>_xlfn.XLOOKUP(B3882,PLANEAMIENTO!A:A,PLANEAMIENTO!C:C)</f>
        <v>CILINDRO DE DIRECCION</v>
      </c>
      <c r="D3882" s="504" t="str">
        <f>_xlfn.XLOOKUP(B3882,PLANEAMIENTO!A:A,PLANEAMIENTO!D:D)</f>
        <v>980E</v>
      </c>
      <c r="E3882" s="173" t="s">
        <v>1630</v>
      </c>
      <c r="F3882" s="173" t="s">
        <v>398</v>
      </c>
      <c r="G3882" s="173" t="s">
        <v>471</v>
      </c>
      <c r="H3882" s="173" t="s">
        <v>777</v>
      </c>
      <c r="I3882" s="173" t="s">
        <v>831</v>
      </c>
      <c r="J3882" s="173" t="s">
        <v>1620</v>
      </c>
      <c r="K3882" s="173" t="s">
        <v>1631</v>
      </c>
    </row>
    <row r="3883" spans="2:12" ht="15.6" x14ac:dyDescent="0.3">
      <c r="B3883" s="173">
        <v>345325</v>
      </c>
      <c r="C3883" s="503" t="str">
        <f>_xlfn.XLOOKUP(B3883,PLANEAMIENTO!A:A,PLANEAMIENTO!C:C)</f>
        <v>CILINDRO DE STICK</v>
      </c>
      <c r="D3883" s="504" t="str">
        <f>_xlfn.XLOOKUP(B3883,PLANEAMIENTO!A:A,PLANEAMIENTO!D:D)</f>
        <v>390FL</v>
      </c>
      <c r="E3883" s="173" t="s">
        <v>1632</v>
      </c>
      <c r="F3883" s="173" t="s">
        <v>398</v>
      </c>
      <c r="G3883" s="173" t="s">
        <v>435</v>
      </c>
      <c r="H3883" s="173" t="s">
        <v>777</v>
      </c>
      <c r="I3883" s="173" t="s">
        <v>786</v>
      </c>
      <c r="J3883" s="173" t="s">
        <v>1631</v>
      </c>
      <c r="K3883" s="173" t="s">
        <v>1631</v>
      </c>
    </row>
    <row r="3884" spans="2:12" ht="15.6" x14ac:dyDescent="0.3">
      <c r="B3884" s="173">
        <v>348725</v>
      </c>
      <c r="C3884" s="503" t="str">
        <f>_xlfn.XLOOKUP(B3884,PLANEAMIENTO!A:A,PLANEAMIENTO!C:C)</f>
        <v>CILINDRO DE STICK</v>
      </c>
      <c r="D3884" s="504" t="str">
        <f>_xlfn.XLOOKUP(B3884,PLANEAMIENTO!A:A,PLANEAMIENTO!D:D)</f>
        <v>390DL</v>
      </c>
      <c r="E3884" s="173" t="s">
        <v>1632</v>
      </c>
      <c r="F3884" s="173" t="s">
        <v>398</v>
      </c>
      <c r="G3884" s="173" t="s">
        <v>435</v>
      </c>
      <c r="H3884" s="173" t="s">
        <v>777</v>
      </c>
      <c r="I3884" s="173" t="s">
        <v>786</v>
      </c>
      <c r="J3884" s="173" t="s">
        <v>1631</v>
      </c>
      <c r="K3884" s="173" t="s">
        <v>1633</v>
      </c>
    </row>
    <row r="3885" spans="2:12" ht="15.6" x14ac:dyDescent="0.3">
      <c r="B3885" s="173">
        <v>348825</v>
      </c>
      <c r="C3885" s="503" t="str">
        <f>_xlfn.XLOOKUP(B3885,PLANEAMIENTO!A:A,PLANEAMIENTO!C:C)</f>
        <v>CILINDRO DE BOOM</v>
      </c>
      <c r="D3885" s="504" t="str">
        <f>_xlfn.XLOOKUP(B3885,PLANEAMIENTO!A:A,PLANEAMIENTO!D:D)</f>
        <v>988K</v>
      </c>
      <c r="E3885" s="173" t="s">
        <v>1634</v>
      </c>
      <c r="F3885" s="173" t="s">
        <v>398</v>
      </c>
      <c r="G3885" s="173" t="s">
        <v>417</v>
      </c>
      <c r="H3885" s="173" t="s">
        <v>777</v>
      </c>
      <c r="I3885" s="173" t="s">
        <v>1141</v>
      </c>
      <c r="J3885" s="173" t="s">
        <v>1633</v>
      </c>
      <c r="K3885" s="173" t="s">
        <v>1628</v>
      </c>
    </row>
    <row r="3886" spans="2:12" ht="15.6" x14ac:dyDescent="0.3">
      <c r="B3886" s="173">
        <v>0</v>
      </c>
      <c r="C3886" s="503" t="e">
        <f>_xlfn.XLOOKUP(B3886,PLANEAMIENTO!A:A,PLANEAMIENTO!C:C)</f>
        <v>#N/A</v>
      </c>
      <c r="D3886" s="504" t="e">
        <f>_xlfn.XLOOKUP(B3886,PLANEAMIENTO!A:A,PLANEAMIENTO!D:D)</f>
        <v>#N/A</v>
      </c>
      <c r="E3886" s="173" t="s">
        <v>405</v>
      </c>
      <c r="F3886" s="173" t="s">
        <v>398</v>
      </c>
      <c r="G3886" s="173" t="s">
        <v>403</v>
      </c>
      <c r="H3886" s="173" t="s">
        <v>777</v>
      </c>
      <c r="I3886" s="173" t="s">
        <v>820</v>
      </c>
      <c r="J3886" s="173" t="s">
        <v>1628</v>
      </c>
      <c r="K3886" s="173" t="s">
        <v>1628</v>
      </c>
    </row>
    <row r="3887" spans="2:12" ht="28.8" x14ac:dyDescent="0.3">
      <c r="B3887" s="170">
        <v>0</v>
      </c>
      <c r="C3887" s="503" t="e">
        <f>_xlfn.XLOOKUP(B3887,PLANEAMIENTO!A:A,PLANEAMIENTO!C:C)</f>
        <v>#N/A</v>
      </c>
      <c r="D3887" s="504" t="e">
        <f>_xlfn.XLOOKUP(B3887,PLANEAMIENTO!A:A,PLANEAMIENTO!D:D)</f>
        <v>#N/A</v>
      </c>
      <c r="E3887" s="170" t="s">
        <v>412</v>
      </c>
      <c r="F3887" s="170" t="s">
        <v>413</v>
      </c>
      <c r="G3887" s="170" t="s">
        <v>1635</v>
      </c>
      <c r="H3887" s="170" t="s">
        <v>777</v>
      </c>
      <c r="I3887" s="170" t="s">
        <v>777</v>
      </c>
      <c r="J3887" s="170" t="s">
        <v>629</v>
      </c>
      <c r="K3887" s="170" t="s">
        <v>1633</v>
      </c>
    </row>
    <row r="3888" spans="2:12" ht="15.6" x14ac:dyDescent="0.3">
      <c r="B3888" s="173">
        <v>351025</v>
      </c>
      <c r="C3888" s="503" t="s">
        <v>1636</v>
      </c>
      <c r="D3888" s="504" t="s">
        <v>110</v>
      </c>
      <c r="E3888" s="173" t="s">
        <v>529</v>
      </c>
      <c r="F3888" s="173" t="s">
        <v>750</v>
      </c>
      <c r="G3888" s="173" t="s">
        <v>406</v>
      </c>
      <c r="H3888" s="173" t="s">
        <v>777</v>
      </c>
      <c r="I3888" s="173" t="s">
        <v>827</v>
      </c>
      <c r="J3888" s="173" t="s">
        <v>1611</v>
      </c>
      <c r="K3888" s="173" t="s">
        <v>1611</v>
      </c>
    </row>
    <row r="3889" spans="2:11" ht="31.2" x14ac:dyDescent="0.3">
      <c r="B3889" s="173">
        <v>350325</v>
      </c>
      <c r="C3889" s="503" t="str">
        <f>_xlfn.XLOOKUP(B3889,PLANEAMIENTO!A:A,PLANEAMIENTO!C:C)</f>
        <v>CILINDRO DE LEVANTE DE BULLDOZER</v>
      </c>
      <c r="D3889" s="504" t="str">
        <f>_xlfn.XLOOKUP(B3889,PLANEAMIENTO!A:A,PLANEAMIENTO!D:D)</f>
        <v>D11T</v>
      </c>
      <c r="E3889" s="173" t="s">
        <v>1604</v>
      </c>
      <c r="F3889" s="173" t="s">
        <v>750</v>
      </c>
      <c r="G3889" s="173" t="s">
        <v>479</v>
      </c>
      <c r="H3889" s="173" t="s">
        <v>777</v>
      </c>
      <c r="I3889" s="173" t="s">
        <v>804</v>
      </c>
      <c r="J3889" s="173" t="s">
        <v>1611</v>
      </c>
      <c r="K3889" s="173" t="s">
        <v>1611</v>
      </c>
    </row>
    <row r="3890" spans="2:11" ht="15.6" x14ac:dyDescent="0.3">
      <c r="B3890" s="173">
        <v>348825</v>
      </c>
      <c r="C3890" s="503" t="str">
        <f>_xlfn.XLOOKUP(B3890,PLANEAMIENTO!A:A,PLANEAMIENTO!C:C)</f>
        <v>CILINDRO DE BOOM</v>
      </c>
      <c r="D3890" s="504" t="str">
        <f>_xlfn.XLOOKUP(B3890,PLANEAMIENTO!A:A,PLANEAMIENTO!D:D)</f>
        <v>988K</v>
      </c>
      <c r="E3890" s="173" t="s">
        <v>1637</v>
      </c>
      <c r="F3890" s="173" t="s">
        <v>750</v>
      </c>
      <c r="G3890" s="173" t="s">
        <v>479</v>
      </c>
      <c r="H3890" s="173" t="s">
        <v>777</v>
      </c>
      <c r="I3890" s="173" t="s">
        <v>804</v>
      </c>
      <c r="J3890" s="173" t="s">
        <v>1611</v>
      </c>
      <c r="K3890" s="173" t="s">
        <v>1611</v>
      </c>
    </row>
    <row r="3891" spans="2:11" ht="15.6" x14ac:dyDescent="0.3">
      <c r="B3891" s="173">
        <v>349625</v>
      </c>
      <c r="C3891" s="503" t="str">
        <f>_xlfn.XLOOKUP(B3891,PLANEAMIENTO!A:A,PLANEAMIENTO!C:C)</f>
        <v>CILINDRO DE DIRECCION</v>
      </c>
      <c r="D3891" s="504" t="str">
        <f>_xlfn.XLOOKUP(B3891,PLANEAMIENTO!A:A,PLANEAMIENTO!D:D)</f>
        <v>980E</v>
      </c>
      <c r="E3891" s="173" t="s">
        <v>1637</v>
      </c>
      <c r="F3891" s="173" t="s">
        <v>750</v>
      </c>
      <c r="G3891" s="173" t="s">
        <v>479</v>
      </c>
      <c r="H3891" s="173" t="s">
        <v>777</v>
      </c>
      <c r="I3891" s="173" t="s">
        <v>804</v>
      </c>
      <c r="J3891" s="173" t="s">
        <v>1611</v>
      </c>
      <c r="K3891" s="173" t="s">
        <v>1611</v>
      </c>
    </row>
    <row r="3892" spans="2:11" ht="15.6" x14ac:dyDescent="0.3">
      <c r="B3892" s="173">
        <v>349725</v>
      </c>
      <c r="C3892" s="503" t="str">
        <f>_xlfn.XLOOKUP(B3892,PLANEAMIENTO!A:A,PLANEAMIENTO!C:C)</f>
        <v>CILINDRO DE DIRECCION</v>
      </c>
      <c r="D3892" s="504" t="str">
        <f>_xlfn.XLOOKUP(B3892,PLANEAMIENTO!A:A,PLANEAMIENTO!D:D)</f>
        <v>980E</v>
      </c>
      <c r="E3892" s="173" t="s">
        <v>1637</v>
      </c>
      <c r="F3892" s="173" t="s">
        <v>750</v>
      </c>
      <c r="G3892" s="173" t="s">
        <v>479</v>
      </c>
      <c r="H3892" s="173" t="s">
        <v>777</v>
      </c>
      <c r="I3892" s="173" t="s">
        <v>804</v>
      </c>
      <c r="J3892" s="173" t="s">
        <v>1620</v>
      </c>
      <c r="K3892" s="173" t="s">
        <v>1620</v>
      </c>
    </row>
    <row r="3893" spans="2:11" ht="31.2" x14ac:dyDescent="0.3">
      <c r="B3893" s="173">
        <v>350325</v>
      </c>
      <c r="C3893" s="503" t="str">
        <f>_xlfn.XLOOKUP(B3893,PLANEAMIENTO!A:A,PLANEAMIENTO!C:C)</f>
        <v>CILINDRO DE LEVANTE DE BULLDOZER</v>
      </c>
      <c r="D3893" s="504" t="str">
        <f>_xlfn.XLOOKUP(B3893,PLANEAMIENTO!A:A,PLANEAMIENTO!D:D)</f>
        <v>D11T</v>
      </c>
      <c r="E3893" s="173" t="s">
        <v>477</v>
      </c>
      <c r="F3893" s="173" t="s">
        <v>750</v>
      </c>
      <c r="G3893" s="173" t="s">
        <v>410</v>
      </c>
      <c r="H3893" s="173" t="s">
        <v>777</v>
      </c>
      <c r="I3893" s="173" t="s">
        <v>849</v>
      </c>
      <c r="J3893" s="173" t="s">
        <v>1620</v>
      </c>
      <c r="K3893" s="173" t="s">
        <v>1620</v>
      </c>
    </row>
    <row r="3894" spans="2:11" ht="15.6" x14ac:dyDescent="0.3">
      <c r="B3894" s="173">
        <v>0</v>
      </c>
      <c r="C3894" s="503" t="e">
        <f>_xlfn.XLOOKUP(B3894,PLANEAMIENTO!A:A,PLANEAMIENTO!C:C)</f>
        <v>#N/A</v>
      </c>
      <c r="D3894" s="504" t="e">
        <f>_xlfn.XLOOKUP(B3894,PLANEAMIENTO!A:A,PLANEAMIENTO!D:D)</f>
        <v>#N/A</v>
      </c>
      <c r="E3894" s="173" t="s">
        <v>1575</v>
      </c>
      <c r="F3894" s="173" t="s">
        <v>750</v>
      </c>
      <c r="G3894" s="173" t="s">
        <v>410</v>
      </c>
      <c r="H3894" s="173" t="s">
        <v>777</v>
      </c>
      <c r="I3894" s="173" t="s">
        <v>849</v>
      </c>
      <c r="J3894" s="173" t="s">
        <v>1631</v>
      </c>
      <c r="K3894" s="173" t="s">
        <v>1631</v>
      </c>
    </row>
    <row r="3895" spans="2:11" ht="15.6" x14ac:dyDescent="0.3">
      <c r="B3895" s="173">
        <v>351025</v>
      </c>
      <c r="C3895" s="503" t="s">
        <v>1636</v>
      </c>
      <c r="D3895" s="504" t="s">
        <v>110</v>
      </c>
      <c r="E3895" s="173" t="s">
        <v>1638</v>
      </c>
      <c r="F3895" s="173" t="s">
        <v>750</v>
      </c>
      <c r="G3895" s="173" t="s">
        <v>421</v>
      </c>
      <c r="H3895" s="173" t="s">
        <v>777</v>
      </c>
      <c r="I3895" s="173" t="s">
        <v>807</v>
      </c>
      <c r="J3895" s="173" t="s">
        <v>1631</v>
      </c>
      <c r="K3895" s="173" t="s">
        <v>1633</v>
      </c>
    </row>
    <row r="3896" spans="2:11" ht="15.6" x14ac:dyDescent="0.3">
      <c r="B3896" s="173">
        <v>351025</v>
      </c>
      <c r="C3896" s="503" t="s">
        <v>1636</v>
      </c>
      <c r="D3896" s="504" t="s">
        <v>110</v>
      </c>
      <c r="E3896" s="173" t="s">
        <v>1639</v>
      </c>
      <c r="F3896" s="173" t="s">
        <v>750</v>
      </c>
      <c r="G3896" s="173" t="s">
        <v>410</v>
      </c>
      <c r="H3896" s="173" t="s">
        <v>777</v>
      </c>
      <c r="I3896" s="173" t="s">
        <v>849</v>
      </c>
      <c r="J3896" s="173" t="s">
        <v>1599</v>
      </c>
      <c r="K3896" s="173" t="s">
        <v>1593</v>
      </c>
    </row>
    <row r="3897" spans="2:11" ht="15.6" x14ac:dyDescent="0.3">
      <c r="B3897" s="173">
        <v>351025</v>
      </c>
      <c r="C3897" s="503" t="s">
        <v>1636</v>
      </c>
      <c r="D3897" s="504" t="s">
        <v>110</v>
      </c>
      <c r="E3897" s="173" t="s">
        <v>700</v>
      </c>
      <c r="F3897" s="173" t="s">
        <v>750</v>
      </c>
      <c r="G3897" s="173" t="s">
        <v>410</v>
      </c>
      <c r="H3897" s="173" t="s">
        <v>777</v>
      </c>
      <c r="I3897" s="173" t="s">
        <v>849</v>
      </c>
      <c r="J3897" s="173" t="s">
        <v>1593</v>
      </c>
      <c r="K3897" s="173" t="s">
        <v>1593</v>
      </c>
    </row>
    <row r="3898" spans="2:11" ht="28.8" x14ac:dyDescent="0.3">
      <c r="B3898" s="170">
        <v>0</v>
      </c>
      <c r="C3898" s="503" t="e">
        <f>_xlfn.XLOOKUP(B3898,PLANEAMIENTO!A:A,PLANEAMIENTO!C:C)</f>
        <v>#N/A</v>
      </c>
      <c r="D3898" s="504" t="e">
        <f>_xlfn.XLOOKUP(B3898,PLANEAMIENTO!A:A,PLANEAMIENTO!D:D)</f>
        <v>#N/A</v>
      </c>
      <c r="E3898" s="170" t="s">
        <v>422</v>
      </c>
      <c r="F3898" s="170" t="s">
        <v>423</v>
      </c>
      <c r="G3898" s="170" t="s">
        <v>1640</v>
      </c>
      <c r="H3898" s="170" t="s">
        <v>777</v>
      </c>
      <c r="I3898" s="170" t="s">
        <v>777</v>
      </c>
      <c r="J3898" s="170" t="s">
        <v>415</v>
      </c>
      <c r="K3898" s="170" t="s">
        <v>1631</v>
      </c>
    </row>
    <row r="3899" spans="2:11" ht="28.8" x14ac:dyDescent="0.3">
      <c r="B3899" s="173">
        <v>0</v>
      </c>
      <c r="C3899" s="503" t="e">
        <f>_xlfn.XLOOKUP(B3899,PLANEAMIENTO!A:A,PLANEAMIENTO!C:C)</f>
        <v>#N/A</v>
      </c>
      <c r="D3899" s="504" t="e">
        <f>_xlfn.XLOOKUP(B3899,PLANEAMIENTO!A:A,PLANEAMIENTO!D:D)</f>
        <v>#N/A</v>
      </c>
      <c r="E3899" s="173" t="s">
        <v>1608</v>
      </c>
      <c r="F3899" s="173" t="s">
        <v>413</v>
      </c>
      <c r="G3899" s="173" t="s">
        <v>471</v>
      </c>
      <c r="H3899" s="173" t="s">
        <v>777</v>
      </c>
      <c r="I3899" s="173" t="s">
        <v>831</v>
      </c>
      <c r="J3899" s="173" t="s">
        <v>1611</v>
      </c>
      <c r="K3899" s="173" t="s">
        <v>1611</v>
      </c>
    </row>
    <row r="3900" spans="2:11" ht="28.8" x14ac:dyDescent="0.3">
      <c r="B3900" s="173">
        <v>0</v>
      </c>
      <c r="C3900" s="503" t="e">
        <f>_xlfn.XLOOKUP(B3900,PLANEAMIENTO!A:A,PLANEAMIENTO!C:C)</f>
        <v>#N/A</v>
      </c>
      <c r="D3900" s="504" t="e">
        <f>_xlfn.XLOOKUP(B3900,PLANEAMIENTO!A:A,PLANEAMIENTO!D:D)</f>
        <v>#N/A</v>
      </c>
      <c r="E3900" s="173" t="s">
        <v>1608</v>
      </c>
      <c r="F3900" s="173" t="s">
        <v>413</v>
      </c>
      <c r="G3900" s="173" t="s">
        <v>471</v>
      </c>
      <c r="H3900" s="173" t="s">
        <v>777</v>
      </c>
      <c r="I3900" s="173" t="s">
        <v>831</v>
      </c>
      <c r="J3900" s="173" t="s">
        <v>1611</v>
      </c>
      <c r="K3900" s="173" t="s">
        <v>1620</v>
      </c>
    </row>
    <row r="3901" spans="2:11" ht="28.8" x14ac:dyDescent="0.3">
      <c r="B3901" s="173">
        <v>0</v>
      </c>
      <c r="C3901" s="503" t="e">
        <f>_xlfn.XLOOKUP(B3901,PLANEAMIENTO!A:A,PLANEAMIENTO!C:C)</f>
        <v>#N/A</v>
      </c>
      <c r="D3901" s="504" t="e">
        <f>_xlfn.XLOOKUP(B3901,PLANEAMIENTO!A:A,PLANEAMIENTO!D:D)</f>
        <v>#N/A</v>
      </c>
      <c r="E3901" s="173" t="s">
        <v>1609</v>
      </c>
      <c r="F3901" s="173" t="s">
        <v>413</v>
      </c>
      <c r="G3901" s="173" t="s">
        <v>471</v>
      </c>
      <c r="H3901" s="173" t="s">
        <v>777</v>
      </c>
      <c r="I3901" s="173" t="s">
        <v>831</v>
      </c>
      <c r="J3901" s="173" t="s">
        <v>1620</v>
      </c>
      <c r="K3901" s="173" t="s">
        <v>1620</v>
      </c>
    </row>
    <row r="3902" spans="2:11" ht="28.8" x14ac:dyDescent="0.3">
      <c r="B3902" s="173">
        <v>0</v>
      </c>
      <c r="C3902" s="503" t="e">
        <f>_xlfn.XLOOKUP(B3902,PLANEAMIENTO!A:A,PLANEAMIENTO!C:C)</f>
        <v>#N/A</v>
      </c>
      <c r="D3902" s="504" t="e">
        <f>_xlfn.XLOOKUP(B3902,PLANEAMIENTO!A:A,PLANEAMIENTO!D:D)</f>
        <v>#N/A</v>
      </c>
      <c r="E3902" s="173" t="s">
        <v>1609</v>
      </c>
      <c r="F3902" s="173" t="s">
        <v>413</v>
      </c>
      <c r="G3902" s="173" t="s">
        <v>471</v>
      </c>
      <c r="H3902" s="173" t="s">
        <v>777</v>
      </c>
      <c r="I3902" s="173" t="s">
        <v>831</v>
      </c>
      <c r="J3902" s="173" t="s">
        <v>1631</v>
      </c>
      <c r="K3902" s="173" t="s">
        <v>1631</v>
      </c>
    </row>
    <row r="3903" spans="2:11" ht="28.8" x14ac:dyDescent="0.3">
      <c r="B3903" s="170">
        <v>0</v>
      </c>
      <c r="C3903" s="503" t="e">
        <f>_xlfn.XLOOKUP(B3903,PLANEAMIENTO!A:A,PLANEAMIENTO!C:C)</f>
        <v>#N/A</v>
      </c>
      <c r="D3903" s="504" t="e">
        <f>_xlfn.XLOOKUP(B3903,PLANEAMIENTO!A:A,PLANEAMIENTO!D:D)</f>
        <v>#N/A</v>
      </c>
      <c r="E3903" s="170" t="s">
        <v>485</v>
      </c>
      <c r="F3903" s="170" t="s">
        <v>486</v>
      </c>
      <c r="G3903" s="170" t="s">
        <v>1641</v>
      </c>
      <c r="H3903" s="170" t="s">
        <v>777</v>
      </c>
      <c r="I3903" s="170" t="s">
        <v>777</v>
      </c>
      <c r="J3903" s="170" t="s">
        <v>629</v>
      </c>
      <c r="K3903" s="170" t="s">
        <v>1642</v>
      </c>
    </row>
    <row r="3904" spans="2:11" ht="15.6" x14ac:dyDescent="0.3">
      <c r="B3904" s="173">
        <v>347125</v>
      </c>
      <c r="C3904" s="503" t="str">
        <f>_xlfn.XLOOKUP(B3904,PLANEAMIENTO!A:A,PLANEAMIENTO!C:C)</f>
        <v>CILINDRO DE WHEEL LEAN</v>
      </c>
      <c r="D3904" s="504">
        <f>_xlfn.XLOOKUP(B3904,PLANEAMIENTO!A:A,PLANEAMIENTO!D:D)</f>
        <v>24</v>
      </c>
      <c r="E3904" s="173" t="s">
        <v>1118</v>
      </c>
      <c r="F3904" s="173" t="s">
        <v>486</v>
      </c>
      <c r="G3904" s="173" t="s">
        <v>403</v>
      </c>
      <c r="H3904" s="173" t="s">
        <v>777</v>
      </c>
      <c r="I3904" s="173" t="s">
        <v>820</v>
      </c>
      <c r="J3904" s="173" t="s">
        <v>1611</v>
      </c>
      <c r="K3904" s="173" t="s">
        <v>1611</v>
      </c>
    </row>
    <row r="3905" spans="2:11" ht="15.6" x14ac:dyDescent="0.3">
      <c r="B3905" s="173">
        <v>347125</v>
      </c>
      <c r="C3905" s="503" t="str">
        <f>_xlfn.XLOOKUP(B3905,PLANEAMIENTO!A:A,PLANEAMIENTO!C:C)</f>
        <v>CILINDRO DE WHEEL LEAN</v>
      </c>
      <c r="D3905" s="504">
        <f>_xlfn.XLOOKUP(B3905,PLANEAMIENTO!A:A,PLANEAMIENTO!D:D)</f>
        <v>24</v>
      </c>
      <c r="E3905" s="173" t="s">
        <v>1577</v>
      </c>
      <c r="F3905" s="173" t="s">
        <v>486</v>
      </c>
      <c r="G3905" s="173" t="s">
        <v>403</v>
      </c>
      <c r="H3905" s="173" t="s">
        <v>777</v>
      </c>
      <c r="I3905" s="173" t="s">
        <v>820</v>
      </c>
      <c r="J3905" s="173" t="s">
        <v>1611</v>
      </c>
      <c r="K3905" s="173" t="s">
        <v>1611</v>
      </c>
    </row>
    <row r="3906" spans="2:11" ht="31.2" x14ac:dyDescent="0.3">
      <c r="B3906" s="173">
        <v>348025</v>
      </c>
      <c r="C3906" s="503" t="str">
        <f>_xlfn.XLOOKUP(B3906,PLANEAMIENTO!A:A,PLANEAMIENTO!C:C)</f>
        <v>CILINDRO DE LEVANTE DE BULLDOZER</v>
      </c>
      <c r="D3906" s="504" t="str">
        <f>_xlfn.XLOOKUP(B3906,PLANEAMIENTO!A:A,PLANEAMIENTO!D:D)</f>
        <v>D11T</v>
      </c>
      <c r="E3906" s="173" t="s">
        <v>1118</v>
      </c>
      <c r="F3906" s="173" t="s">
        <v>486</v>
      </c>
      <c r="G3906" s="173" t="s">
        <v>403</v>
      </c>
      <c r="H3906" s="173" t="s">
        <v>777</v>
      </c>
      <c r="I3906" s="173" t="s">
        <v>820</v>
      </c>
      <c r="J3906" s="173" t="s">
        <v>1611</v>
      </c>
      <c r="K3906" s="173" t="s">
        <v>1620</v>
      </c>
    </row>
    <row r="3907" spans="2:11" ht="31.2" x14ac:dyDescent="0.3">
      <c r="B3907" s="173">
        <v>348025</v>
      </c>
      <c r="C3907" s="503" t="str">
        <f>_xlfn.XLOOKUP(B3907,PLANEAMIENTO!A:A,PLANEAMIENTO!C:C)</f>
        <v>CILINDRO DE LEVANTE DE BULLDOZER</v>
      </c>
      <c r="D3907" s="504" t="str">
        <f>_xlfn.XLOOKUP(B3907,PLANEAMIENTO!A:A,PLANEAMIENTO!D:D)</f>
        <v>D11T</v>
      </c>
      <c r="E3907" s="173" t="s">
        <v>1643</v>
      </c>
      <c r="F3907" s="173" t="s">
        <v>486</v>
      </c>
      <c r="G3907" s="173" t="s">
        <v>403</v>
      </c>
      <c r="H3907" s="173" t="s">
        <v>777</v>
      </c>
      <c r="I3907" s="173" t="s">
        <v>820</v>
      </c>
      <c r="J3907" s="173" t="s">
        <v>1620</v>
      </c>
      <c r="K3907" s="173" t="s">
        <v>1620</v>
      </c>
    </row>
    <row r="3908" spans="2:11" ht="46.8" x14ac:dyDescent="0.3">
      <c r="B3908" s="173">
        <v>348225</v>
      </c>
      <c r="C3908" s="503" t="str">
        <f>_xlfn.XLOOKUP(B3908,PLANEAMIENTO!A:A,PLANEAMIENTO!C:C)</f>
        <v>CILINDRO DE DESPLAZAMIENTO DE VERTEDERA</v>
      </c>
      <c r="D3908" s="504">
        <f>_xlfn.XLOOKUP(B3908,PLANEAMIENTO!A:A,PLANEAMIENTO!D:D)</f>
        <v>24</v>
      </c>
      <c r="E3908" s="173" t="s">
        <v>1644</v>
      </c>
      <c r="F3908" s="173" t="s">
        <v>486</v>
      </c>
      <c r="G3908" s="173" t="s">
        <v>471</v>
      </c>
      <c r="H3908" s="173" t="s">
        <v>777</v>
      </c>
      <c r="I3908" s="173" t="s">
        <v>831</v>
      </c>
      <c r="J3908" s="173" t="s">
        <v>1620</v>
      </c>
      <c r="K3908" s="173" t="s">
        <v>1631</v>
      </c>
    </row>
    <row r="3909" spans="2:11" ht="46.8" x14ac:dyDescent="0.3">
      <c r="B3909" s="173">
        <v>348225</v>
      </c>
      <c r="C3909" s="503" t="str">
        <f>_xlfn.XLOOKUP(B3909,PLANEAMIENTO!A:A,PLANEAMIENTO!C:C)</f>
        <v>CILINDRO DE DESPLAZAMIENTO DE VERTEDERA</v>
      </c>
      <c r="D3909" s="504">
        <f>_xlfn.XLOOKUP(B3909,PLANEAMIENTO!A:A,PLANEAMIENTO!D:D)</f>
        <v>24</v>
      </c>
      <c r="E3909" s="173" t="s">
        <v>1100</v>
      </c>
      <c r="F3909" s="173" t="s">
        <v>486</v>
      </c>
      <c r="G3909" s="173" t="s">
        <v>522</v>
      </c>
      <c r="H3909" s="173" t="s">
        <v>777</v>
      </c>
      <c r="I3909" s="173" t="s">
        <v>818</v>
      </c>
      <c r="J3909" s="173" t="s">
        <v>1631</v>
      </c>
      <c r="K3909" s="173" t="s">
        <v>1631</v>
      </c>
    </row>
    <row r="3910" spans="2:11" ht="15.6" x14ac:dyDescent="0.3">
      <c r="B3910" s="173">
        <v>348425</v>
      </c>
      <c r="C3910" s="503" t="str">
        <f>_xlfn.XLOOKUP(B3910,PLANEAMIENTO!A:A,PLANEAMIENTO!C:C)</f>
        <v>CILINDRO DE DIRECCION</v>
      </c>
      <c r="D3910" s="504" t="str">
        <f>_xlfn.XLOOKUP(B3910,PLANEAMIENTO!A:A,PLANEAMIENTO!D:D)</f>
        <v>793D</v>
      </c>
      <c r="E3910" s="173" t="s">
        <v>1118</v>
      </c>
      <c r="F3910" s="173" t="s">
        <v>486</v>
      </c>
      <c r="G3910" s="173" t="s">
        <v>403</v>
      </c>
      <c r="H3910" s="173" t="s">
        <v>777</v>
      </c>
      <c r="I3910" s="173" t="s">
        <v>820</v>
      </c>
      <c r="J3910" s="173" t="s">
        <v>1631</v>
      </c>
      <c r="K3910" s="173" t="s">
        <v>1633</v>
      </c>
    </row>
    <row r="3911" spans="2:11" ht="15.6" x14ac:dyDescent="0.3">
      <c r="B3911" s="173">
        <v>348425</v>
      </c>
      <c r="C3911" s="503" t="str">
        <f>_xlfn.XLOOKUP(B3911,PLANEAMIENTO!A:A,PLANEAMIENTO!C:C)</f>
        <v>CILINDRO DE DIRECCION</v>
      </c>
      <c r="D3911" s="504" t="str">
        <f>_xlfn.XLOOKUP(B3911,PLANEAMIENTO!A:A,PLANEAMIENTO!D:D)</f>
        <v>793D</v>
      </c>
      <c r="E3911" s="173" t="s">
        <v>1100</v>
      </c>
      <c r="F3911" s="173" t="s">
        <v>486</v>
      </c>
      <c r="G3911" s="173" t="s">
        <v>403</v>
      </c>
      <c r="H3911" s="173" t="s">
        <v>777</v>
      </c>
      <c r="I3911" s="173" t="s">
        <v>820</v>
      </c>
      <c r="J3911" s="173" t="s">
        <v>1633</v>
      </c>
      <c r="K3911" s="173" t="s">
        <v>1633</v>
      </c>
    </row>
    <row r="3912" spans="2:11" ht="15.6" x14ac:dyDescent="0.3">
      <c r="B3912" s="173">
        <v>345325</v>
      </c>
      <c r="C3912" s="503" t="str">
        <f>_xlfn.XLOOKUP(B3912,PLANEAMIENTO!A:A,PLANEAMIENTO!C:C)</f>
        <v>CILINDRO DE STICK</v>
      </c>
      <c r="D3912" s="504" t="str">
        <f>_xlfn.XLOOKUP(B3912,PLANEAMIENTO!A:A,PLANEAMIENTO!D:D)</f>
        <v>390FL</v>
      </c>
      <c r="E3912" s="173" t="s">
        <v>1645</v>
      </c>
      <c r="F3912" s="173" t="s">
        <v>486</v>
      </c>
      <c r="G3912" s="173" t="s">
        <v>410</v>
      </c>
      <c r="H3912" s="173" t="s">
        <v>777</v>
      </c>
      <c r="I3912" s="173" t="s">
        <v>849</v>
      </c>
      <c r="J3912" s="173" t="s">
        <v>1633</v>
      </c>
      <c r="K3912" s="173" t="s">
        <v>1646</v>
      </c>
    </row>
    <row r="3913" spans="2:11" ht="15.6" x14ac:dyDescent="0.3">
      <c r="B3913" s="173">
        <v>348725</v>
      </c>
      <c r="C3913" s="503" t="str">
        <f>_xlfn.XLOOKUP(B3913,PLANEAMIENTO!A:A,PLANEAMIENTO!C:C)</f>
        <v>CILINDRO DE STICK</v>
      </c>
      <c r="D3913" s="504" t="str">
        <f>_xlfn.XLOOKUP(B3913,PLANEAMIENTO!A:A,PLANEAMIENTO!D:D)</f>
        <v>390DL</v>
      </c>
      <c r="E3913" s="173" t="s">
        <v>1645</v>
      </c>
      <c r="F3913" s="173" t="s">
        <v>486</v>
      </c>
      <c r="G3913" s="173" t="s">
        <v>410</v>
      </c>
      <c r="H3913" s="173" t="s">
        <v>777</v>
      </c>
      <c r="I3913" s="173" t="s">
        <v>849</v>
      </c>
      <c r="J3913" s="173" t="s">
        <v>1646</v>
      </c>
      <c r="K3913" s="173" t="s">
        <v>1628</v>
      </c>
    </row>
    <row r="3914" spans="2:11" ht="15.6" x14ac:dyDescent="0.3">
      <c r="B3914" s="173">
        <v>349725</v>
      </c>
      <c r="C3914" s="503" t="str">
        <f>_xlfn.XLOOKUP(B3914,PLANEAMIENTO!A:A,PLANEAMIENTO!C:C)</f>
        <v>CILINDRO DE DIRECCION</v>
      </c>
      <c r="D3914" s="504" t="str">
        <f>_xlfn.XLOOKUP(B3914,PLANEAMIENTO!A:A,PLANEAMIENTO!D:D)</f>
        <v>980E</v>
      </c>
      <c r="E3914" s="173" t="s">
        <v>1100</v>
      </c>
      <c r="F3914" s="173" t="s">
        <v>486</v>
      </c>
      <c r="G3914" s="173" t="s">
        <v>403</v>
      </c>
      <c r="H3914" s="173" t="s">
        <v>777</v>
      </c>
      <c r="I3914" s="173" t="s">
        <v>820</v>
      </c>
      <c r="J3914" s="173" t="s">
        <v>1628</v>
      </c>
      <c r="K3914" s="173" t="s">
        <v>1628</v>
      </c>
    </row>
    <row r="3915" spans="2:11" ht="15.6" x14ac:dyDescent="0.3">
      <c r="B3915" s="173">
        <v>349825</v>
      </c>
      <c r="C3915" s="503" t="str">
        <f>_xlfn.XLOOKUP(B3915,PLANEAMIENTO!A:A,PLANEAMIENTO!C:C)</f>
        <v>CILINDRO DE DIRECCION</v>
      </c>
      <c r="D3915" s="504" t="str">
        <f>_xlfn.XLOOKUP(B3915,PLANEAMIENTO!A:A,PLANEAMIENTO!D:D)</f>
        <v>930E-4SE</v>
      </c>
      <c r="E3915" s="173" t="s">
        <v>1100</v>
      </c>
      <c r="F3915" s="173" t="s">
        <v>486</v>
      </c>
      <c r="G3915" s="173" t="s">
        <v>403</v>
      </c>
      <c r="H3915" s="173" t="s">
        <v>777</v>
      </c>
      <c r="I3915" s="173" t="s">
        <v>820</v>
      </c>
      <c r="J3915" s="173" t="s">
        <v>1628</v>
      </c>
      <c r="K3915" s="173" t="s">
        <v>1642</v>
      </c>
    </row>
    <row r="3916" spans="2:11" ht="28.8" x14ac:dyDescent="0.3">
      <c r="B3916" s="170">
        <v>0</v>
      </c>
      <c r="C3916" s="503" t="e">
        <f>_xlfn.XLOOKUP(B3916,PLANEAMIENTO!A:A,PLANEAMIENTO!C:C)</f>
        <v>#N/A</v>
      </c>
      <c r="D3916" s="504" t="e">
        <f>_xlfn.XLOOKUP(B3916,PLANEAMIENTO!A:A,PLANEAMIENTO!D:D)</f>
        <v>#N/A</v>
      </c>
      <c r="E3916" s="170" t="s">
        <v>860</v>
      </c>
      <c r="F3916" s="170" t="s">
        <v>413</v>
      </c>
      <c r="G3916" s="170" t="s">
        <v>1647</v>
      </c>
      <c r="H3916" s="170" t="s">
        <v>777</v>
      </c>
      <c r="I3916" s="170" t="s">
        <v>801</v>
      </c>
      <c r="J3916" s="170" t="s">
        <v>415</v>
      </c>
      <c r="K3916" s="170" t="s">
        <v>1603</v>
      </c>
    </row>
    <row r="3917" spans="2:11" ht="31.2" x14ac:dyDescent="0.3">
      <c r="B3917" s="173">
        <v>345625</v>
      </c>
      <c r="C3917" s="503" t="str">
        <f>_xlfn.XLOOKUP(B3917,PLANEAMIENTO!A:A,PLANEAMIENTO!C:C)</f>
        <v>CILINDRO DE SUSPENSION POSTERIOR</v>
      </c>
      <c r="D3917" s="504" t="str">
        <f>_xlfn.XLOOKUP(B3917,PLANEAMIENTO!A:A,PLANEAMIENTO!D:D)</f>
        <v>930E-4SE</v>
      </c>
      <c r="E3917" s="173" t="s">
        <v>1100</v>
      </c>
      <c r="F3917" s="172"/>
      <c r="G3917" s="173" t="s">
        <v>471</v>
      </c>
      <c r="H3917" s="173" t="s">
        <v>841</v>
      </c>
      <c r="I3917" s="173" t="s">
        <v>831</v>
      </c>
      <c r="J3917" s="173" t="s">
        <v>1603</v>
      </c>
      <c r="K3917" s="173" t="s">
        <v>1603</v>
      </c>
    </row>
    <row r="3918" spans="2:11" ht="31.2" x14ac:dyDescent="0.3">
      <c r="B3918" s="173">
        <v>345625</v>
      </c>
      <c r="C3918" s="503" t="str">
        <f>_xlfn.XLOOKUP(B3918,PLANEAMIENTO!A:A,PLANEAMIENTO!C:C)</f>
        <v>CILINDRO DE SUSPENSION POSTERIOR</v>
      </c>
      <c r="D3918" s="504" t="str">
        <f>_xlfn.XLOOKUP(B3918,PLANEAMIENTO!A:A,PLANEAMIENTO!D:D)</f>
        <v>930E-4SE</v>
      </c>
      <c r="E3918" s="173" t="s">
        <v>1118</v>
      </c>
      <c r="F3918" s="172"/>
      <c r="G3918" s="173" t="s">
        <v>471</v>
      </c>
      <c r="H3918" s="173" t="s">
        <v>777</v>
      </c>
      <c r="I3918" s="173" t="s">
        <v>831</v>
      </c>
      <c r="J3918" s="173" t="s">
        <v>415</v>
      </c>
      <c r="K3918" s="173" t="s">
        <v>415</v>
      </c>
    </row>
    <row r="3919" spans="2:11" ht="31.2" x14ac:dyDescent="0.3">
      <c r="B3919" s="173">
        <v>347625</v>
      </c>
      <c r="C3919" s="503" t="str">
        <f>_xlfn.XLOOKUP(B3919,PLANEAMIENTO!A:A,PLANEAMIENTO!C:C)</f>
        <v>CILINDRO DE SUSPENSION POSTERIOR</v>
      </c>
      <c r="D3919" s="504" t="str">
        <f>_xlfn.XLOOKUP(B3919,PLANEAMIENTO!A:A,PLANEAMIENTO!D:D)</f>
        <v>930E-4SE</v>
      </c>
      <c r="E3919" s="173" t="s">
        <v>1100</v>
      </c>
      <c r="F3919" s="172"/>
      <c r="G3919" s="173" t="s">
        <v>471</v>
      </c>
      <c r="H3919" s="173" t="s">
        <v>777</v>
      </c>
      <c r="I3919" s="173" t="s">
        <v>831</v>
      </c>
      <c r="J3919" s="173" t="s">
        <v>415</v>
      </c>
      <c r="K3919" s="173" t="s">
        <v>415</v>
      </c>
    </row>
    <row r="3920" spans="2:11" ht="28.8" x14ac:dyDescent="0.3">
      <c r="B3920" s="170">
        <v>0</v>
      </c>
      <c r="C3920" s="503" t="e">
        <f>_xlfn.XLOOKUP(B3920,PLANEAMIENTO!A:A,PLANEAMIENTO!C:C)</f>
        <v>#N/A</v>
      </c>
      <c r="D3920" s="504" t="e">
        <f>_xlfn.XLOOKUP(B3920,PLANEAMIENTO!A:A,PLANEAMIENTO!D:D)</f>
        <v>#N/A</v>
      </c>
      <c r="E3920" s="170" t="s">
        <v>428</v>
      </c>
      <c r="F3920" s="170" t="s">
        <v>432</v>
      </c>
      <c r="G3920" s="170" t="s">
        <v>1648</v>
      </c>
      <c r="H3920" s="170" t="s">
        <v>777</v>
      </c>
      <c r="I3920" s="170" t="s">
        <v>777</v>
      </c>
      <c r="J3920" s="170" t="s">
        <v>415</v>
      </c>
      <c r="K3920" s="170" t="s">
        <v>1628</v>
      </c>
    </row>
    <row r="3921" spans="2:11" ht="28.8" x14ac:dyDescent="0.3">
      <c r="B3921" s="173">
        <v>345325</v>
      </c>
      <c r="C3921" s="503" t="str">
        <f>_xlfn.XLOOKUP(B3921,PLANEAMIENTO!A:A,PLANEAMIENTO!C:C)</f>
        <v>CILINDRO DE STICK</v>
      </c>
      <c r="D3921" s="504" t="str">
        <f>_xlfn.XLOOKUP(B3921,PLANEAMIENTO!A:A,PLANEAMIENTO!D:D)</f>
        <v>390FL</v>
      </c>
      <c r="E3921" s="173" t="s">
        <v>1649</v>
      </c>
      <c r="F3921" s="173" t="s">
        <v>432</v>
      </c>
      <c r="G3921" s="173" t="s">
        <v>403</v>
      </c>
      <c r="H3921" s="173" t="s">
        <v>777</v>
      </c>
      <c r="I3921" s="173" t="s">
        <v>820</v>
      </c>
      <c r="J3921" s="173" t="s">
        <v>1611</v>
      </c>
      <c r="K3921" s="173" t="s">
        <v>1611</v>
      </c>
    </row>
    <row r="3922" spans="2:11" ht="28.8" x14ac:dyDescent="0.3">
      <c r="B3922" s="173">
        <v>348425</v>
      </c>
      <c r="C3922" s="503" t="str">
        <f>_xlfn.XLOOKUP(B3922,PLANEAMIENTO!A:A,PLANEAMIENTO!C:C)</f>
        <v>CILINDRO DE DIRECCION</v>
      </c>
      <c r="D3922" s="504" t="str">
        <f>_xlfn.XLOOKUP(B3922,PLANEAMIENTO!A:A,PLANEAMIENTO!D:D)</f>
        <v>793D</v>
      </c>
      <c r="E3922" s="173" t="s">
        <v>1649</v>
      </c>
      <c r="F3922" s="173" t="s">
        <v>432</v>
      </c>
      <c r="G3922" s="173" t="s">
        <v>403</v>
      </c>
      <c r="H3922" s="173" t="s">
        <v>777</v>
      </c>
      <c r="I3922" s="173" t="s">
        <v>820</v>
      </c>
      <c r="J3922" s="173" t="s">
        <v>1611</v>
      </c>
      <c r="K3922" s="173" t="s">
        <v>1611</v>
      </c>
    </row>
    <row r="3923" spans="2:11" ht="46.8" x14ac:dyDescent="0.3">
      <c r="B3923" s="173">
        <v>348225</v>
      </c>
      <c r="C3923" s="503" t="str">
        <f>_xlfn.XLOOKUP(B3923,PLANEAMIENTO!A:A,PLANEAMIENTO!C:C)</f>
        <v>CILINDRO DE DESPLAZAMIENTO DE VERTEDERA</v>
      </c>
      <c r="D3923" s="504">
        <f>_xlfn.XLOOKUP(B3923,PLANEAMIENTO!A:A,PLANEAMIENTO!D:D)</f>
        <v>24</v>
      </c>
      <c r="E3923" s="173" t="s">
        <v>1205</v>
      </c>
      <c r="F3923" s="173" t="s">
        <v>432</v>
      </c>
      <c r="G3923" s="173" t="s">
        <v>406</v>
      </c>
      <c r="H3923" s="173" t="s">
        <v>777</v>
      </c>
      <c r="I3923" s="173" t="s">
        <v>827</v>
      </c>
      <c r="J3923" s="173" t="s">
        <v>1611</v>
      </c>
      <c r="K3923" s="173" t="s">
        <v>1620</v>
      </c>
    </row>
    <row r="3924" spans="2:11" ht="28.8" x14ac:dyDescent="0.3">
      <c r="B3924" s="173">
        <v>345325</v>
      </c>
      <c r="C3924" s="503" t="str">
        <f>_xlfn.XLOOKUP(B3924,PLANEAMIENTO!A:A,PLANEAMIENTO!C:C)</f>
        <v>CILINDRO DE STICK</v>
      </c>
      <c r="D3924" s="504" t="str">
        <f>_xlfn.XLOOKUP(B3924,PLANEAMIENTO!A:A,PLANEAMIENTO!D:D)</f>
        <v>390FL</v>
      </c>
      <c r="E3924" s="173" t="s">
        <v>1650</v>
      </c>
      <c r="F3924" s="173" t="s">
        <v>432</v>
      </c>
      <c r="G3924" s="173" t="s">
        <v>657</v>
      </c>
      <c r="H3924" s="173" t="s">
        <v>777</v>
      </c>
      <c r="I3924" s="173" t="s">
        <v>867</v>
      </c>
      <c r="J3924" s="173" t="s">
        <v>1620</v>
      </c>
      <c r="K3924" s="173" t="s">
        <v>1631</v>
      </c>
    </row>
    <row r="3925" spans="2:11" ht="28.8" x14ac:dyDescent="0.3">
      <c r="B3925" s="173">
        <v>348725</v>
      </c>
      <c r="C3925" s="503" t="str">
        <f>_xlfn.XLOOKUP(B3925,PLANEAMIENTO!A:A,PLANEAMIENTO!C:C)</f>
        <v>CILINDRO DE STICK</v>
      </c>
      <c r="D3925" s="504" t="str">
        <f>_xlfn.XLOOKUP(B3925,PLANEAMIENTO!A:A,PLANEAMIENTO!D:D)</f>
        <v>390DL</v>
      </c>
      <c r="E3925" s="173" t="s">
        <v>1650</v>
      </c>
      <c r="F3925" s="173" t="s">
        <v>432</v>
      </c>
      <c r="G3925" s="173" t="s">
        <v>657</v>
      </c>
      <c r="H3925" s="173" t="s">
        <v>777</v>
      </c>
      <c r="I3925" s="173" t="s">
        <v>867</v>
      </c>
      <c r="J3925" s="173" t="s">
        <v>1631</v>
      </c>
      <c r="K3925" s="173" t="s">
        <v>1633</v>
      </c>
    </row>
    <row r="3926" spans="2:11" ht="28.8" x14ac:dyDescent="0.3">
      <c r="B3926" s="173">
        <v>349625</v>
      </c>
      <c r="C3926" s="503" t="str">
        <f>_xlfn.XLOOKUP(B3926,PLANEAMIENTO!A:A,PLANEAMIENTO!C:C)</f>
        <v>CILINDRO DE DIRECCION</v>
      </c>
      <c r="D3926" s="504" t="str">
        <f>_xlfn.XLOOKUP(B3926,PLANEAMIENTO!A:A,PLANEAMIENTO!D:D)</f>
        <v>980E</v>
      </c>
      <c r="E3926" s="173" t="s">
        <v>1651</v>
      </c>
      <c r="F3926" s="173" t="s">
        <v>432</v>
      </c>
      <c r="G3926" s="173" t="s">
        <v>657</v>
      </c>
      <c r="H3926" s="173" t="s">
        <v>777</v>
      </c>
      <c r="I3926" s="173" t="s">
        <v>867</v>
      </c>
      <c r="J3926" s="173" t="s">
        <v>1633</v>
      </c>
      <c r="K3926" s="173" t="s">
        <v>1628</v>
      </c>
    </row>
    <row r="3927" spans="2:11" ht="28.8" x14ac:dyDescent="0.3">
      <c r="B3927" s="173">
        <v>348825</v>
      </c>
      <c r="C3927" s="503" t="str">
        <f>_xlfn.XLOOKUP(B3927,PLANEAMIENTO!A:A,PLANEAMIENTO!C:C)</f>
        <v>CILINDRO DE BOOM</v>
      </c>
      <c r="D3927" s="504" t="str">
        <f>_xlfn.XLOOKUP(B3927,PLANEAMIENTO!A:A,PLANEAMIENTO!D:D)</f>
        <v>988K</v>
      </c>
      <c r="E3927" s="173" t="s">
        <v>1652</v>
      </c>
      <c r="F3927" s="173" t="s">
        <v>432</v>
      </c>
      <c r="G3927" s="173" t="s">
        <v>406</v>
      </c>
      <c r="H3927" s="173" t="s">
        <v>777</v>
      </c>
      <c r="I3927" s="173" t="s">
        <v>827</v>
      </c>
      <c r="J3927" s="173" t="s">
        <v>1628</v>
      </c>
      <c r="K3927" s="173" t="s">
        <v>1628</v>
      </c>
    </row>
    <row r="3928" spans="2:11" ht="28.8" x14ac:dyDescent="0.3">
      <c r="B3928" s="170">
        <v>0</v>
      </c>
      <c r="C3928" s="503" t="e">
        <f>_xlfn.XLOOKUP(B3928,PLANEAMIENTO!A:A,PLANEAMIENTO!C:C)</f>
        <v>#N/A</v>
      </c>
      <c r="D3928" s="504" t="e">
        <f>_xlfn.XLOOKUP(B3928,PLANEAMIENTO!A:A,PLANEAMIENTO!D:D)</f>
        <v>#N/A</v>
      </c>
      <c r="E3928" s="170" t="s">
        <v>642</v>
      </c>
      <c r="F3928" s="170" t="s">
        <v>815</v>
      </c>
      <c r="G3928" s="170" t="s">
        <v>1653</v>
      </c>
      <c r="H3928" s="170" t="s">
        <v>777</v>
      </c>
      <c r="I3928" s="170" t="s">
        <v>807</v>
      </c>
      <c r="J3928" s="168" t="s">
        <v>394</v>
      </c>
      <c r="K3928" s="168" t="s">
        <v>395</v>
      </c>
    </row>
    <row r="3929" spans="2:11" ht="31.2" x14ac:dyDescent="0.3">
      <c r="B3929" s="173">
        <v>347625</v>
      </c>
      <c r="C3929" s="503" t="str">
        <f>_xlfn.XLOOKUP(B3929,PLANEAMIENTO!A:A,PLANEAMIENTO!C:C)</f>
        <v>CILINDRO DE SUSPENSION POSTERIOR</v>
      </c>
      <c r="D3929" s="504" t="str">
        <f>_xlfn.XLOOKUP(B3929,PLANEAMIENTO!A:A,PLANEAMIENTO!D:D)</f>
        <v>930E-4SE</v>
      </c>
      <c r="E3929" s="173" t="s">
        <v>1205</v>
      </c>
      <c r="F3929" s="173" t="s">
        <v>817</v>
      </c>
      <c r="G3929" s="173" t="s">
        <v>421</v>
      </c>
      <c r="H3929" s="173" t="s">
        <v>777</v>
      </c>
      <c r="I3929" s="173" t="s">
        <v>807</v>
      </c>
      <c r="J3929" s="173" t="s">
        <v>1611</v>
      </c>
      <c r="K3929" s="173" t="s">
        <v>1620</v>
      </c>
    </row>
    <row r="3930" spans="2:11" ht="31.2" x14ac:dyDescent="0.3">
      <c r="B3930" s="173">
        <v>348325</v>
      </c>
      <c r="C3930" s="503" t="str">
        <f>_xlfn.XLOOKUP(B3930,PLANEAMIENTO!A:A,PLANEAMIENTO!C:C)</f>
        <v>CILINDRO DE SUSPENSION POSTERIOR</v>
      </c>
      <c r="D3930" s="504" t="str">
        <f>_xlfn.XLOOKUP(B3930,PLANEAMIENTO!A:A,PLANEAMIENTO!D:D)</f>
        <v>830DC</v>
      </c>
      <c r="E3930" s="173" t="s">
        <v>1205</v>
      </c>
      <c r="F3930" s="173" t="s">
        <v>817</v>
      </c>
      <c r="G3930" s="173" t="s">
        <v>491</v>
      </c>
      <c r="H3930" s="173" t="s">
        <v>777</v>
      </c>
      <c r="I3930" s="173" t="s">
        <v>968</v>
      </c>
      <c r="J3930" s="173" t="s">
        <v>1620</v>
      </c>
      <c r="K3930" s="173" t="s">
        <v>1631</v>
      </c>
    </row>
    <row r="3931" spans="2:11" ht="31.2" x14ac:dyDescent="0.3">
      <c r="B3931" s="173">
        <v>349325</v>
      </c>
      <c r="C3931" s="503" t="str">
        <f>_xlfn.XLOOKUP(B3931,PLANEAMIENTO!A:A,PLANEAMIENTO!C:C)</f>
        <v>CILINDRO DE SUSPENSION POSTERIOR</v>
      </c>
      <c r="D3931" s="504" t="str">
        <f>_xlfn.XLOOKUP(B3931,PLANEAMIENTO!A:A,PLANEAMIENTO!D:D)</f>
        <v>930E-4SE</v>
      </c>
      <c r="E3931" s="173" t="s">
        <v>1205</v>
      </c>
      <c r="F3931" s="173" t="s">
        <v>817</v>
      </c>
      <c r="G3931" s="173" t="s">
        <v>410</v>
      </c>
      <c r="H3931" s="173" t="s">
        <v>777</v>
      </c>
      <c r="I3931" s="173" t="s">
        <v>849</v>
      </c>
      <c r="J3931" s="173" t="s">
        <v>1631</v>
      </c>
      <c r="K3931" s="173" t="s">
        <v>1633</v>
      </c>
    </row>
    <row r="3932" spans="2:11" ht="28.8" x14ac:dyDescent="0.3">
      <c r="B3932" s="173">
        <v>349725</v>
      </c>
      <c r="C3932" s="503" t="str">
        <f>_xlfn.XLOOKUP(B3932,PLANEAMIENTO!A:A,PLANEAMIENTO!C:C)</f>
        <v>CILINDRO DE DIRECCION</v>
      </c>
      <c r="D3932" s="504" t="str">
        <f>_xlfn.XLOOKUP(B3932,PLANEAMIENTO!A:A,PLANEAMIENTO!D:D)</f>
        <v>980E</v>
      </c>
      <c r="E3932" s="173" t="s">
        <v>1654</v>
      </c>
      <c r="F3932" s="173" t="s">
        <v>817</v>
      </c>
      <c r="G3932" s="173" t="s">
        <v>403</v>
      </c>
      <c r="H3932" s="173" t="s">
        <v>777</v>
      </c>
      <c r="I3932" s="173" t="s">
        <v>820</v>
      </c>
      <c r="J3932" s="173" t="s">
        <v>1633</v>
      </c>
      <c r="K3932" s="173" t="s">
        <v>1633</v>
      </c>
    </row>
    <row r="3933" spans="2:11" ht="28.8" x14ac:dyDescent="0.3">
      <c r="B3933" s="173">
        <v>349825</v>
      </c>
      <c r="C3933" s="503" t="str">
        <f>_xlfn.XLOOKUP(B3933,PLANEAMIENTO!A:A,PLANEAMIENTO!C:C)</f>
        <v>CILINDRO DE DIRECCION</v>
      </c>
      <c r="D3933" s="504" t="str">
        <f>_xlfn.XLOOKUP(B3933,PLANEAMIENTO!A:A,PLANEAMIENTO!D:D)</f>
        <v>930E-4SE</v>
      </c>
      <c r="E3933" s="173" t="s">
        <v>1654</v>
      </c>
      <c r="F3933" s="173" t="s">
        <v>817</v>
      </c>
      <c r="G3933" s="173" t="s">
        <v>403</v>
      </c>
      <c r="H3933" s="173" t="s">
        <v>777</v>
      </c>
      <c r="I3933" s="173" t="s">
        <v>820</v>
      </c>
      <c r="J3933" s="173" t="s">
        <v>1633</v>
      </c>
      <c r="K3933" s="173" t="s">
        <v>1646</v>
      </c>
    </row>
    <row r="3934" spans="2:11" ht="31.2" x14ac:dyDescent="0.3">
      <c r="B3934" s="173">
        <v>349925</v>
      </c>
      <c r="C3934" s="503" t="str">
        <f>_xlfn.XLOOKUP(B3934,PLANEAMIENTO!A:A,PLANEAMIENTO!C:C)</f>
        <v>CILINDRO DE LEVANTE DE BULLDOZER</v>
      </c>
      <c r="D3934" s="504" t="str">
        <f>_xlfn.XLOOKUP(B3934,PLANEAMIENTO!A:A,PLANEAMIENTO!D:D)</f>
        <v>D475</v>
      </c>
      <c r="E3934" s="173" t="s">
        <v>1655</v>
      </c>
      <c r="F3934" s="173" t="s">
        <v>817</v>
      </c>
      <c r="G3934" s="173" t="s">
        <v>403</v>
      </c>
      <c r="H3934" s="173" t="s">
        <v>777</v>
      </c>
      <c r="I3934" s="173" t="s">
        <v>820</v>
      </c>
      <c r="J3934" s="173" t="s">
        <v>1646</v>
      </c>
      <c r="K3934" s="173" t="s">
        <v>1646</v>
      </c>
    </row>
    <row r="3935" spans="2:11" ht="31.2" x14ac:dyDescent="0.3">
      <c r="B3935" s="173">
        <v>350125</v>
      </c>
      <c r="C3935" s="503" t="str">
        <f>_xlfn.XLOOKUP(B3935,PLANEAMIENTO!A:A,PLANEAMIENTO!C:C)</f>
        <v>CILINDRO DE LEVANTE DE BULLDOZER</v>
      </c>
      <c r="D3935" s="504" t="str">
        <f>_xlfn.XLOOKUP(B3935,PLANEAMIENTO!A:A,PLANEAMIENTO!D:D)</f>
        <v>D475</v>
      </c>
      <c r="E3935" s="173" t="s">
        <v>1655</v>
      </c>
      <c r="F3935" s="173" t="s">
        <v>817</v>
      </c>
      <c r="G3935" s="173" t="s">
        <v>403</v>
      </c>
      <c r="H3935" s="173" t="s">
        <v>777</v>
      </c>
      <c r="I3935" s="173" t="s">
        <v>820</v>
      </c>
      <c r="J3935" s="173" t="s">
        <v>1646</v>
      </c>
      <c r="K3935" s="173" t="s">
        <v>1628</v>
      </c>
    </row>
    <row r="3936" spans="2:11" ht="31.2" x14ac:dyDescent="0.3">
      <c r="B3936" s="173">
        <v>350225</v>
      </c>
      <c r="C3936" s="503" t="str">
        <f>_xlfn.XLOOKUP(B3936,PLANEAMIENTO!A:A,PLANEAMIENTO!C:C)</f>
        <v>CILINDRO DE SUSPENSION POSTERIOR</v>
      </c>
      <c r="D3936" s="504" t="str">
        <f>_xlfn.XLOOKUP(B3936,PLANEAMIENTO!A:A,PLANEAMIENTO!D:D)</f>
        <v>930E-4SE</v>
      </c>
      <c r="E3936" s="173" t="s">
        <v>1654</v>
      </c>
      <c r="F3936" s="173" t="s">
        <v>817</v>
      </c>
      <c r="G3936" s="173" t="s">
        <v>421</v>
      </c>
      <c r="H3936" s="173" t="s">
        <v>777</v>
      </c>
      <c r="I3936" s="173" t="s">
        <v>807</v>
      </c>
      <c r="J3936" s="173" t="s">
        <v>1628</v>
      </c>
      <c r="K3936" s="173" t="s">
        <v>1642</v>
      </c>
    </row>
    <row r="3937" spans="2:11" ht="28.8" x14ac:dyDescent="0.3">
      <c r="B3937" s="173">
        <v>348825</v>
      </c>
      <c r="C3937" s="503" t="str">
        <f>_xlfn.XLOOKUP(B3937,PLANEAMIENTO!A:A,PLANEAMIENTO!C:C)</f>
        <v>CILINDRO DE BOOM</v>
      </c>
      <c r="D3937" s="504" t="str">
        <f>_xlfn.XLOOKUP(B3937,PLANEAMIENTO!A:A,PLANEAMIENTO!D:D)</f>
        <v>988K</v>
      </c>
      <c r="E3937" s="173" t="s">
        <v>1652</v>
      </c>
      <c r="F3937" s="173" t="s">
        <v>817</v>
      </c>
      <c r="G3937" s="173" t="s">
        <v>406</v>
      </c>
      <c r="H3937" s="173" t="s">
        <v>777</v>
      </c>
      <c r="I3937" s="173" t="s">
        <v>827</v>
      </c>
      <c r="J3937" s="173" t="s">
        <v>1642</v>
      </c>
      <c r="K3937" s="173" t="s">
        <v>1642</v>
      </c>
    </row>
    <row r="3938" spans="2:11" ht="31.2" x14ac:dyDescent="0.3">
      <c r="B3938" s="173">
        <v>350325</v>
      </c>
      <c r="C3938" s="503" t="str">
        <f>_xlfn.XLOOKUP(B3938,PLANEAMIENTO!A:A,PLANEAMIENTO!C:C)</f>
        <v>CILINDRO DE LEVANTE DE BULLDOZER</v>
      </c>
      <c r="D3938" s="504" t="str">
        <f>_xlfn.XLOOKUP(B3938,PLANEAMIENTO!A:A,PLANEAMIENTO!D:D)</f>
        <v>D11T</v>
      </c>
      <c r="E3938" s="173" t="s">
        <v>1656</v>
      </c>
      <c r="F3938" s="173" t="s">
        <v>817</v>
      </c>
      <c r="G3938" s="173" t="s">
        <v>479</v>
      </c>
      <c r="H3938" s="173" t="s">
        <v>777</v>
      </c>
      <c r="I3938" s="173" t="s">
        <v>804</v>
      </c>
      <c r="J3938" s="173" t="s">
        <v>1642</v>
      </c>
      <c r="K3938" s="173" t="s">
        <v>1642</v>
      </c>
    </row>
    <row r="3939" spans="2:11" ht="28.8" x14ac:dyDescent="0.3">
      <c r="B3939" s="170">
        <v>0</v>
      </c>
      <c r="C3939" s="503" t="e">
        <f>_xlfn.XLOOKUP(B3939,PLANEAMIENTO!A:A,PLANEAMIENTO!C:C)</f>
        <v>#N/A</v>
      </c>
      <c r="D3939" s="504" t="e">
        <f>_xlfn.XLOOKUP(B3939,PLANEAMIENTO!A:A,PLANEAMIENTO!D:D)</f>
        <v>#N/A</v>
      </c>
      <c r="E3939" s="170" t="s">
        <v>451</v>
      </c>
      <c r="F3939" s="170" t="s">
        <v>452</v>
      </c>
      <c r="G3939" s="542" t="s">
        <v>1451</v>
      </c>
      <c r="H3939" s="542" t="s">
        <v>777</v>
      </c>
      <c r="I3939" s="542" t="s">
        <v>777</v>
      </c>
      <c r="J3939" s="170" t="s">
        <v>415</v>
      </c>
      <c r="K3939" s="170" t="s">
        <v>1381</v>
      </c>
    </row>
    <row r="3940" spans="2:11" ht="46.8" x14ac:dyDescent="0.3">
      <c r="B3940" s="173">
        <v>341425</v>
      </c>
      <c r="C3940" s="503" t="str">
        <f>_xlfn.XLOOKUP(B3940,PLANEAMIENTO!A:A,PLANEAMIENTO!C:C)</f>
        <v>CILINDRO DE DESPLAZAMIENTO DE VERTEDERA</v>
      </c>
      <c r="D3940" s="504" t="str">
        <f>_xlfn.XLOOKUP(B3940,PLANEAMIENTO!A:A,PLANEAMIENTO!D:D)</f>
        <v>24M</v>
      </c>
      <c r="E3940" s="173" t="s">
        <v>454</v>
      </c>
      <c r="F3940" s="172"/>
      <c r="G3940" s="173" t="s">
        <v>894</v>
      </c>
      <c r="H3940" s="173" t="s">
        <v>777</v>
      </c>
      <c r="I3940" s="173" t="s">
        <v>807</v>
      </c>
      <c r="J3940" s="173" t="s">
        <v>415</v>
      </c>
      <c r="K3940" s="173" t="s">
        <v>418</v>
      </c>
    </row>
    <row r="3941" spans="2:11" ht="28.8" x14ac:dyDescent="0.3">
      <c r="B3941" s="173">
        <v>0</v>
      </c>
      <c r="C3941" s="503" t="e">
        <f>_xlfn.XLOOKUP(B3941,PLANEAMIENTO!A:A,PLANEAMIENTO!C:C)</f>
        <v>#N/A</v>
      </c>
      <c r="D3941" s="504" t="e">
        <f>_xlfn.XLOOKUP(B3941,PLANEAMIENTO!A:A,PLANEAMIENTO!D:D)</f>
        <v>#N/A</v>
      </c>
      <c r="E3941" s="173" t="s">
        <v>498</v>
      </c>
      <c r="F3941" s="172"/>
      <c r="G3941" s="173" t="s">
        <v>894</v>
      </c>
      <c r="H3941" s="173" t="s">
        <v>777</v>
      </c>
      <c r="I3941" s="173" t="s">
        <v>807</v>
      </c>
      <c r="J3941" s="173" t="s">
        <v>415</v>
      </c>
      <c r="K3941" s="173" t="s">
        <v>418</v>
      </c>
    </row>
    <row r="3942" spans="2:11" ht="28.8" x14ac:dyDescent="0.3">
      <c r="B3942" s="170">
        <v>0</v>
      </c>
      <c r="C3942" s="503" t="s">
        <v>12</v>
      </c>
      <c r="D3942" s="504" t="e">
        <f>_xlfn.XLOOKUP(B3942,PLANEAMIENTO!A:A,PLANEAMIENTO!D:D)</f>
        <v>#N/A</v>
      </c>
      <c r="E3942" s="170" t="s">
        <v>45</v>
      </c>
      <c r="F3942" s="169"/>
      <c r="G3942" s="170" t="s">
        <v>1559</v>
      </c>
      <c r="H3942" s="170" t="s">
        <v>777</v>
      </c>
      <c r="I3942" s="170" t="s">
        <v>892</v>
      </c>
      <c r="J3942" s="170" t="s">
        <v>415</v>
      </c>
      <c r="K3942" s="170" t="s">
        <v>1526</v>
      </c>
    </row>
    <row r="3943" spans="2:11" ht="28.8" x14ac:dyDescent="0.3">
      <c r="B3943" s="173">
        <v>332325</v>
      </c>
      <c r="C3943" s="503" t="str">
        <f>_xlfn.XLOOKUP(B3943,PLANEAMIENTO!A:A,PLANEAMIENTO!C:C)</f>
        <v>RUEDA DELANTERA</v>
      </c>
      <c r="D3943" s="504" t="str">
        <f>_xlfn.XLOOKUP(B3943,PLANEAMIENTO!A:A,PLANEAMIENTO!D:D)</f>
        <v>980E</v>
      </c>
      <c r="E3943" s="173" t="s">
        <v>1287</v>
      </c>
      <c r="F3943" s="173" t="s">
        <v>1023</v>
      </c>
      <c r="G3943" s="173" t="s">
        <v>894</v>
      </c>
      <c r="H3943" s="173" t="s">
        <v>777</v>
      </c>
      <c r="I3943" s="173" t="s">
        <v>807</v>
      </c>
      <c r="J3943" s="173" t="s">
        <v>1525</v>
      </c>
      <c r="K3943" s="173" t="s">
        <v>1526</v>
      </c>
    </row>
    <row r="3944" spans="2:11" ht="31.2" x14ac:dyDescent="0.3">
      <c r="B3944" s="173">
        <v>332425</v>
      </c>
      <c r="C3944" s="503" t="str">
        <f>_xlfn.XLOOKUP(B3944,PLANEAMIENTO!A:A,PLANEAMIENTO!C:C)</f>
        <v>CILINDRO DE SUSPENSION DELANTERA</v>
      </c>
      <c r="D3944" s="504" t="str">
        <f>_xlfn.XLOOKUP(B3944,PLANEAMIENTO!A:A,PLANEAMIENTO!D:D)</f>
        <v>980E</v>
      </c>
      <c r="E3944" s="173" t="s">
        <v>1621</v>
      </c>
      <c r="F3944" s="172"/>
      <c r="G3944" s="173" t="s">
        <v>894</v>
      </c>
      <c r="H3944" s="173" t="s">
        <v>777</v>
      </c>
      <c r="I3944" s="173" t="s">
        <v>807</v>
      </c>
      <c r="J3944" s="173" t="s">
        <v>415</v>
      </c>
      <c r="K3944" s="173" t="s">
        <v>418</v>
      </c>
    </row>
    <row r="3945" spans="2:11" ht="28.8" x14ac:dyDescent="0.3">
      <c r="B3945" s="173">
        <v>345325</v>
      </c>
      <c r="C3945" s="503" t="str">
        <f>_xlfn.XLOOKUP(B3945,PLANEAMIENTO!A:A,PLANEAMIENTO!C:C)</f>
        <v>CILINDRO DE STICK</v>
      </c>
      <c r="D3945" s="504" t="str">
        <f>_xlfn.XLOOKUP(B3945,PLANEAMIENTO!A:A,PLANEAMIENTO!D:D)</f>
        <v>390FL</v>
      </c>
      <c r="E3945" s="173" t="s">
        <v>1657</v>
      </c>
      <c r="F3945" s="172"/>
      <c r="G3945" s="173" t="s">
        <v>894</v>
      </c>
      <c r="H3945" s="173" t="s">
        <v>777</v>
      </c>
      <c r="I3945" s="173" t="s">
        <v>807</v>
      </c>
      <c r="J3945" s="173" t="s">
        <v>415</v>
      </c>
      <c r="K3945" s="173" t="s">
        <v>418</v>
      </c>
    </row>
    <row r="3946" spans="2:11" ht="31.2" x14ac:dyDescent="0.3">
      <c r="B3946" s="173">
        <v>346325</v>
      </c>
      <c r="C3946" s="503" t="str">
        <f>_xlfn.XLOOKUP(B3946,PLANEAMIENTO!A:A,PLANEAMIENTO!C:C)</f>
        <v>CILINDRO DE INCLINACION DE BULLDOZER</v>
      </c>
      <c r="D3946" s="504" t="str">
        <f>_xlfn.XLOOKUP(B3946,PLANEAMIENTO!A:A,PLANEAMIENTO!D:D)</f>
        <v>834H</v>
      </c>
      <c r="E3946" s="173" t="s">
        <v>1287</v>
      </c>
      <c r="F3946" s="172"/>
      <c r="G3946" s="173" t="s">
        <v>894</v>
      </c>
      <c r="H3946" s="173" t="s">
        <v>777</v>
      </c>
      <c r="I3946" s="173" t="s">
        <v>807</v>
      </c>
      <c r="J3946" s="173" t="s">
        <v>415</v>
      </c>
      <c r="K3946" s="173" t="s">
        <v>418</v>
      </c>
    </row>
    <row r="3947" spans="2:11" ht="31.2" x14ac:dyDescent="0.3">
      <c r="B3947" s="173">
        <v>348125</v>
      </c>
      <c r="C3947" s="503" t="str">
        <f>_xlfn.XLOOKUP(B3947,PLANEAMIENTO!A:A,PLANEAMIENTO!C:C)</f>
        <v>CILINDRO DE INCLINACION DE BULLDOZER</v>
      </c>
      <c r="D3947" s="504" t="str">
        <f>_xlfn.XLOOKUP(B3947,PLANEAMIENTO!A:A,PLANEAMIENTO!D:D)</f>
        <v>D11T</v>
      </c>
      <c r="E3947" s="173" t="s">
        <v>1287</v>
      </c>
      <c r="F3947" s="172"/>
      <c r="G3947" s="173" t="s">
        <v>894</v>
      </c>
      <c r="H3947" s="173" t="s">
        <v>777</v>
      </c>
      <c r="I3947" s="173" t="s">
        <v>807</v>
      </c>
      <c r="J3947" s="173" t="s">
        <v>415</v>
      </c>
      <c r="K3947" s="173" t="s">
        <v>418</v>
      </c>
    </row>
    <row r="3948" spans="2:11" ht="28.8" x14ac:dyDescent="0.3">
      <c r="B3948" s="173">
        <v>347125</v>
      </c>
      <c r="C3948" s="503" t="str">
        <f>_xlfn.XLOOKUP(B3948,PLANEAMIENTO!A:A,PLANEAMIENTO!C:C)</f>
        <v>CILINDRO DE WHEEL LEAN</v>
      </c>
      <c r="D3948" s="504">
        <f>_xlfn.XLOOKUP(B3948,PLANEAMIENTO!A:A,PLANEAMIENTO!D:D)</f>
        <v>24</v>
      </c>
      <c r="E3948" s="173" t="s">
        <v>1658</v>
      </c>
      <c r="F3948" s="172"/>
      <c r="G3948" s="173" t="s">
        <v>894</v>
      </c>
      <c r="H3948" s="173" t="s">
        <v>777</v>
      </c>
      <c r="I3948" s="173" t="s">
        <v>807</v>
      </c>
      <c r="J3948" s="173" t="s">
        <v>415</v>
      </c>
      <c r="K3948" s="173" t="s">
        <v>418</v>
      </c>
    </row>
    <row r="3949" spans="2:11" ht="31.2" x14ac:dyDescent="0.3">
      <c r="B3949" s="173">
        <v>347925</v>
      </c>
      <c r="C3949" s="503" t="str">
        <f>_xlfn.XLOOKUP(B3949,PLANEAMIENTO!A:A,PLANEAMIENTO!C:C)</f>
        <v>CILINDRO DE LEVANTE DE BULLDOZER</v>
      </c>
      <c r="D3949" s="504" t="str">
        <f>_xlfn.XLOOKUP(B3949,PLANEAMIENTO!A:A,PLANEAMIENTO!D:D)</f>
        <v>D11T</v>
      </c>
      <c r="E3949" s="173" t="s">
        <v>1287</v>
      </c>
      <c r="F3949" s="172"/>
      <c r="G3949" s="173" t="s">
        <v>894</v>
      </c>
      <c r="H3949" s="173" t="s">
        <v>777</v>
      </c>
      <c r="I3949" s="173" t="s">
        <v>807</v>
      </c>
      <c r="J3949" s="173" t="s">
        <v>415</v>
      </c>
      <c r="K3949" s="173" t="s">
        <v>418</v>
      </c>
    </row>
    <row r="3950" spans="2:11" ht="31.2" x14ac:dyDescent="0.3">
      <c r="B3950" s="173">
        <v>348025</v>
      </c>
      <c r="C3950" s="503" t="str">
        <f>_xlfn.XLOOKUP(B3950,PLANEAMIENTO!A:A,PLANEAMIENTO!C:C)</f>
        <v>CILINDRO DE LEVANTE DE BULLDOZER</v>
      </c>
      <c r="D3950" s="504" t="str">
        <f>_xlfn.XLOOKUP(B3950,PLANEAMIENTO!A:A,PLANEAMIENTO!D:D)</f>
        <v>D11T</v>
      </c>
      <c r="E3950" s="173" t="s">
        <v>1658</v>
      </c>
      <c r="F3950" s="172"/>
      <c r="G3950" s="173" t="s">
        <v>894</v>
      </c>
      <c r="H3950" s="173" t="s">
        <v>777</v>
      </c>
      <c r="I3950" s="173" t="s">
        <v>807</v>
      </c>
      <c r="J3950" s="173" t="s">
        <v>415</v>
      </c>
      <c r="K3950" s="173" t="s">
        <v>418</v>
      </c>
    </row>
    <row r="3951" spans="2:11" ht="46.8" x14ac:dyDescent="0.3">
      <c r="B3951" s="173">
        <v>348225</v>
      </c>
      <c r="C3951" s="503" t="str">
        <f>_xlfn.XLOOKUP(B3951,PLANEAMIENTO!A:A,PLANEAMIENTO!C:C)</f>
        <v>CILINDRO DE DESPLAZAMIENTO DE VERTEDERA</v>
      </c>
      <c r="D3951" s="504">
        <f>_xlfn.XLOOKUP(B3951,PLANEAMIENTO!A:A,PLANEAMIENTO!D:D)</f>
        <v>24</v>
      </c>
      <c r="E3951" s="173" t="s">
        <v>1659</v>
      </c>
      <c r="F3951" s="172"/>
      <c r="G3951" s="173" t="s">
        <v>894</v>
      </c>
      <c r="H3951" s="173" t="s">
        <v>777</v>
      </c>
      <c r="I3951" s="173" t="s">
        <v>807</v>
      </c>
      <c r="J3951" s="173" t="s">
        <v>415</v>
      </c>
      <c r="K3951" s="173" t="s">
        <v>418</v>
      </c>
    </row>
    <row r="3952" spans="2:11" ht="28.8" x14ac:dyDescent="0.3">
      <c r="B3952" s="173">
        <v>348425</v>
      </c>
      <c r="C3952" s="503" t="str">
        <f>_xlfn.XLOOKUP(B3952,PLANEAMIENTO!A:A,PLANEAMIENTO!C:C)</f>
        <v>CILINDRO DE DIRECCION</v>
      </c>
      <c r="D3952" s="504" t="str">
        <f>_xlfn.XLOOKUP(B3952,PLANEAMIENTO!A:A,PLANEAMIENTO!D:D)</f>
        <v>793D</v>
      </c>
      <c r="E3952" s="173" t="s">
        <v>1659</v>
      </c>
      <c r="F3952" s="172"/>
      <c r="G3952" s="173" t="s">
        <v>894</v>
      </c>
      <c r="H3952" s="173" t="s">
        <v>777</v>
      </c>
      <c r="I3952" s="173" t="s">
        <v>807</v>
      </c>
      <c r="J3952" s="173" t="s">
        <v>415</v>
      </c>
      <c r="K3952" s="173" t="s">
        <v>418</v>
      </c>
    </row>
    <row r="3959" spans="2:12" ht="39.6" x14ac:dyDescent="0.3">
      <c r="B3959" s="168" t="s">
        <v>465</v>
      </c>
      <c r="E3959" s="168" t="s">
        <v>391</v>
      </c>
      <c r="F3959" s="168" t="s">
        <v>392</v>
      </c>
      <c r="G3959" s="168" t="s">
        <v>772</v>
      </c>
      <c r="H3959" s="168" t="s">
        <v>773</v>
      </c>
      <c r="I3959" s="168" t="s">
        <v>774</v>
      </c>
      <c r="J3959" s="168" t="s">
        <v>394</v>
      </c>
      <c r="K3959" s="168" t="s">
        <v>395</v>
      </c>
      <c r="L3959" s="168" t="s">
        <v>396</v>
      </c>
    </row>
    <row r="3960" spans="2:12" ht="28.8" x14ac:dyDescent="0.3">
      <c r="B3960" s="170">
        <v>0</v>
      </c>
      <c r="E3960" s="170" t="s">
        <v>397</v>
      </c>
      <c r="F3960" s="170" t="s">
        <v>398</v>
      </c>
      <c r="G3960" s="170" t="s">
        <v>1660</v>
      </c>
      <c r="H3960" s="170" t="s">
        <v>776</v>
      </c>
      <c r="I3960" s="170" t="s">
        <v>777</v>
      </c>
      <c r="J3960" s="170" t="s">
        <v>415</v>
      </c>
      <c r="K3960" s="170" t="s">
        <v>1661</v>
      </c>
      <c r="L3960" s="171">
        <v>0.68</v>
      </c>
    </row>
    <row r="3961" spans="2:12" ht="15.6" x14ac:dyDescent="0.3">
      <c r="B3961" s="173">
        <v>348825</v>
      </c>
      <c r="C3961" s="503" t="str">
        <f>_xlfn.XLOOKUP(B3961,PLANEAMIENTO!A:A,PLANEAMIENTO!C:C)</f>
        <v>CILINDRO DE BOOM</v>
      </c>
      <c r="D3961" s="504" t="str">
        <f>_xlfn.XLOOKUP(B3961,PLANEAMIENTO!A:A,PLANEAMIENTO!D:D)</f>
        <v>988K</v>
      </c>
      <c r="E3961" s="173" t="s">
        <v>1634</v>
      </c>
      <c r="F3961" s="173" t="s">
        <v>398</v>
      </c>
      <c r="G3961" s="173" t="s">
        <v>417</v>
      </c>
      <c r="H3961" s="173" t="s">
        <v>777</v>
      </c>
      <c r="I3961" s="173" t="s">
        <v>1141</v>
      </c>
      <c r="J3961" s="173" t="s">
        <v>1662</v>
      </c>
      <c r="K3961" s="173" t="s">
        <v>1663</v>
      </c>
      <c r="L3961" s="174">
        <v>0.15</v>
      </c>
    </row>
    <row r="3962" spans="2:12" ht="31.2" x14ac:dyDescent="0.3">
      <c r="B3962" s="173">
        <v>351225</v>
      </c>
      <c r="C3962" s="503" t="str">
        <f>_xlfn.XLOOKUP(B3962,PLANEAMIENTO!A:A,PLANEAMIENTO!C:C)</f>
        <v>CILINDRO DE LEVANTE DE BULLDOZER</v>
      </c>
      <c r="D3962" s="504" t="str">
        <f>_xlfn.XLOOKUP(B3962,PLANEAMIENTO!A:A,PLANEAMIENTO!D:D)</f>
        <v>D11T</v>
      </c>
      <c r="E3962" s="173" t="s">
        <v>409</v>
      </c>
      <c r="F3962" s="173" t="s">
        <v>398</v>
      </c>
      <c r="G3962" s="173" t="s">
        <v>403</v>
      </c>
      <c r="H3962" s="173" t="s">
        <v>777</v>
      </c>
      <c r="I3962" s="173" t="s">
        <v>820</v>
      </c>
      <c r="J3962" s="173" t="s">
        <v>1663</v>
      </c>
      <c r="K3962" s="173" t="s">
        <v>1664</v>
      </c>
      <c r="L3962" s="174">
        <v>0</v>
      </c>
    </row>
    <row r="3963" spans="2:12" ht="15.6" x14ac:dyDescent="0.3">
      <c r="B3963" s="173">
        <v>349625</v>
      </c>
      <c r="C3963" s="503" t="str">
        <f>_xlfn.XLOOKUP(B3963,PLANEAMIENTO!A:A,PLANEAMIENTO!C:C)</f>
        <v>CILINDRO DE DIRECCION</v>
      </c>
      <c r="D3963" s="504" t="str">
        <f>_xlfn.XLOOKUP(B3963,PLANEAMIENTO!A:A,PLANEAMIENTO!D:D)</f>
        <v>980E</v>
      </c>
      <c r="E3963" s="173" t="s">
        <v>405</v>
      </c>
      <c r="F3963" s="173" t="s">
        <v>398</v>
      </c>
      <c r="G3963" s="173" t="s">
        <v>403</v>
      </c>
      <c r="H3963" s="173" t="s">
        <v>777</v>
      </c>
      <c r="I3963" s="173" t="s">
        <v>820</v>
      </c>
      <c r="J3963" s="173" t="s">
        <v>1664</v>
      </c>
      <c r="K3963" s="173" t="s">
        <v>1664</v>
      </c>
      <c r="L3963" s="174">
        <v>0</v>
      </c>
    </row>
    <row r="3964" spans="2:12" ht="15.6" x14ac:dyDescent="0.3">
      <c r="B3964" s="173">
        <v>0</v>
      </c>
      <c r="C3964" s="503" t="e">
        <f>_xlfn.XLOOKUP(B3964,PLANEAMIENTO!A:A,PLANEAMIENTO!C:C)</f>
        <v>#N/A</v>
      </c>
      <c r="D3964" s="504" t="e">
        <f>_xlfn.XLOOKUP(B3964,PLANEAMIENTO!A:A,PLANEAMIENTO!D:D)</f>
        <v>#N/A</v>
      </c>
      <c r="E3964" s="173" t="s">
        <v>409</v>
      </c>
      <c r="F3964" s="173" t="s">
        <v>398</v>
      </c>
      <c r="G3964" s="173" t="s">
        <v>403</v>
      </c>
      <c r="H3964" s="173" t="s">
        <v>777</v>
      </c>
      <c r="I3964" s="173" t="s">
        <v>820</v>
      </c>
      <c r="J3964" s="173" t="s">
        <v>1664</v>
      </c>
      <c r="K3964" s="173" t="s">
        <v>1661</v>
      </c>
      <c r="L3964" s="174">
        <v>0</v>
      </c>
    </row>
    <row r="3965" spans="2:12" ht="15.6" x14ac:dyDescent="0.3">
      <c r="B3965" s="173">
        <v>0</v>
      </c>
      <c r="C3965" s="503" t="e">
        <f>_xlfn.XLOOKUP(B3965,PLANEAMIENTO!A:A,PLANEAMIENTO!C:C)</f>
        <v>#N/A</v>
      </c>
      <c r="D3965" s="504" t="e">
        <f>_xlfn.XLOOKUP(B3965,PLANEAMIENTO!A:A,PLANEAMIENTO!D:D)</f>
        <v>#N/A</v>
      </c>
      <c r="E3965" s="173" t="s">
        <v>409</v>
      </c>
      <c r="F3965" s="173" t="s">
        <v>398</v>
      </c>
      <c r="G3965" s="173" t="s">
        <v>403</v>
      </c>
      <c r="H3965" s="173" t="s">
        <v>777</v>
      </c>
      <c r="I3965" s="173" t="s">
        <v>820</v>
      </c>
      <c r="J3965" s="173" t="s">
        <v>1661</v>
      </c>
      <c r="K3965" s="173" t="s">
        <v>1661</v>
      </c>
      <c r="L3965" s="174">
        <v>0</v>
      </c>
    </row>
    <row r="3966" spans="2:12" ht="28.8" x14ac:dyDescent="0.3">
      <c r="B3966" s="170">
        <v>0</v>
      </c>
      <c r="C3966" s="503" t="e">
        <f>_xlfn.XLOOKUP(B3966,PLANEAMIENTO!A:A,PLANEAMIENTO!C:C)</f>
        <v>#N/A</v>
      </c>
      <c r="D3966" s="504" t="e">
        <f>_xlfn.XLOOKUP(B3966,PLANEAMIENTO!A:A,PLANEAMIENTO!D:D)</f>
        <v>#N/A</v>
      </c>
      <c r="E3966" s="170" t="s">
        <v>412</v>
      </c>
      <c r="F3966" s="170" t="s">
        <v>413</v>
      </c>
      <c r="G3966" s="170" t="s">
        <v>1665</v>
      </c>
      <c r="H3966" s="170" t="s">
        <v>777</v>
      </c>
      <c r="I3966" s="170" t="s">
        <v>777</v>
      </c>
      <c r="J3966" s="170" t="s">
        <v>629</v>
      </c>
      <c r="K3966" s="170" t="s">
        <v>1666</v>
      </c>
      <c r="L3966" s="171">
        <v>0.56000000000000005</v>
      </c>
    </row>
    <row r="3967" spans="2:12" ht="31.2" x14ac:dyDescent="0.3">
      <c r="B3967" s="173">
        <v>348625</v>
      </c>
      <c r="C3967" s="503" t="str">
        <f>_xlfn.XLOOKUP(B3967,PLANEAMIENTO!A:A,PLANEAMIENTO!C:C)</f>
        <v>CILINDRO DE LEVANTE DE BULLDOZER</v>
      </c>
      <c r="D3967" s="504" t="str">
        <f>_xlfn.XLOOKUP(B3967,PLANEAMIENTO!A:A,PLANEAMIENTO!D:D)</f>
        <v>844K</v>
      </c>
      <c r="E3967" s="173" t="s">
        <v>1575</v>
      </c>
      <c r="F3967" s="173" t="s">
        <v>750</v>
      </c>
      <c r="G3967" s="173" t="s">
        <v>410</v>
      </c>
      <c r="H3967" s="173" t="s">
        <v>777</v>
      </c>
      <c r="I3967" s="173" t="s">
        <v>849</v>
      </c>
      <c r="J3967" s="173" t="s">
        <v>1662</v>
      </c>
      <c r="K3967" s="173" t="s">
        <v>1667</v>
      </c>
      <c r="L3967" s="174">
        <v>0.3</v>
      </c>
    </row>
    <row r="3968" spans="2:12" ht="31.2" x14ac:dyDescent="0.3">
      <c r="B3968" s="173">
        <v>350425</v>
      </c>
      <c r="C3968" s="503" t="str">
        <f>_xlfn.XLOOKUP(B3968,PLANEAMIENTO!A:A,PLANEAMIENTO!C:C)</f>
        <v>CILINDRO DE INCLINACION DE BULLDOZER</v>
      </c>
      <c r="D3968" s="504" t="str">
        <f>_xlfn.XLOOKUP(B3968,PLANEAMIENTO!A:A,PLANEAMIENTO!D:D)</f>
        <v>844H</v>
      </c>
      <c r="E3968" s="173" t="s">
        <v>477</v>
      </c>
      <c r="F3968" s="173" t="s">
        <v>750</v>
      </c>
      <c r="G3968" s="173" t="s">
        <v>410</v>
      </c>
      <c r="H3968" s="173" t="s">
        <v>777</v>
      </c>
      <c r="I3968" s="173" t="s">
        <v>849</v>
      </c>
      <c r="J3968" s="173" t="s">
        <v>1667</v>
      </c>
      <c r="K3968" s="173" t="s">
        <v>1663</v>
      </c>
      <c r="L3968" s="174">
        <v>0</v>
      </c>
    </row>
    <row r="3969" spans="2:12" ht="31.2" x14ac:dyDescent="0.3">
      <c r="B3969" s="173">
        <v>350325</v>
      </c>
      <c r="C3969" s="503" t="str">
        <f>_xlfn.XLOOKUP(B3969,PLANEAMIENTO!A:A,PLANEAMIENTO!C:C)</f>
        <v>CILINDRO DE LEVANTE DE BULLDOZER</v>
      </c>
      <c r="D3969" s="504" t="str">
        <f>_xlfn.XLOOKUP(B3969,PLANEAMIENTO!A:A,PLANEAMIENTO!D:D)</f>
        <v>D11T</v>
      </c>
      <c r="E3969" s="173" t="s">
        <v>1668</v>
      </c>
      <c r="F3969" s="173" t="s">
        <v>750</v>
      </c>
      <c r="G3969" s="173" t="s">
        <v>479</v>
      </c>
      <c r="H3969" s="173" t="s">
        <v>777</v>
      </c>
      <c r="I3969" s="173" t="s">
        <v>804</v>
      </c>
      <c r="J3969" s="173" t="s">
        <v>1663</v>
      </c>
      <c r="K3969" s="173" t="s">
        <v>1663</v>
      </c>
      <c r="L3969" s="174">
        <v>0</v>
      </c>
    </row>
    <row r="3970" spans="2:12" ht="31.2" x14ac:dyDescent="0.3">
      <c r="B3970" s="173">
        <v>351225</v>
      </c>
      <c r="C3970" s="503" t="str">
        <f>_xlfn.XLOOKUP(B3970,PLANEAMIENTO!A:A,PLANEAMIENTO!C:C)</f>
        <v>CILINDRO DE LEVANTE DE BULLDOZER</v>
      </c>
      <c r="D3970" s="504" t="str">
        <f>_xlfn.XLOOKUP(B3970,PLANEAMIENTO!A:A,PLANEAMIENTO!D:D)</f>
        <v>D11T</v>
      </c>
      <c r="E3970" s="173" t="s">
        <v>425</v>
      </c>
      <c r="F3970" s="173" t="s">
        <v>750</v>
      </c>
      <c r="G3970" s="173" t="s">
        <v>403</v>
      </c>
      <c r="H3970" s="173" t="s">
        <v>777</v>
      </c>
      <c r="I3970" s="173" t="s">
        <v>820</v>
      </c>
      <c r="J3970" s="173" t="s">
        <v>1663</v>
      </c>
      <c r="K3970" s="173" t="s">
        <v>1663</v>
      </c>
      <c r="L3970" s="174">
        <v>0</v>
      </c>
    </row>
    <row r="3971" spans="2:12" ht="31.2" x14ac:dyDescent="0.3">
      <c r="B3971" s="173">
        <v>351225</v>
      </c>
      <c r="C3971" s="503" t="str">
        <f>_xlfn.XLOOKUP(B3971,PLANEAMIENTO!A:A,PLANEAMIENTO!C:C)</f>
        <v>CILINDRO DE LEVANTE DE BULLDOZER</v>
      </c>
      <c r="D3971" s="504" t="str">
        <f>_xlfn.XLOOKUP(B3971,PLANEAMIENTO!A:A,PLANEAMIENTO!D:D)</f>
        <v>D11T</v>
      </c>
      <c r="E3971" s="173" t="s">
        <v>477</v>
      </c>
      <c r="F3971" s="173" t="s">
        <v>750</v>
      </c>
      <c r="G3971" s="173" t="s">
        <v>473</v>
      </c>
      <c r="H3971" s="173" t="s">
        <v>777</v>
      </c>
      <c r="I3971" s="173" t="s">
        <v>813</v>
      </c>
      <c r="J3971" s="173" t="s">
        <v>1664</v>
      </c>
      <c r="K3971" s="173" t="s">
        <v>1664</v>
      </c>
      <c r="L3971" s="174">
        <v>0</v>
      </c>
    </row>
    <row r="3972" spans="2:12" ht="15.6" x14ac:dyDescent="0.3">
      <c r="B3972" s="173">
        <v>0</v>
      </c>
      <c r="C3972" s="503" t="e">
        <f>_xlfn.XLOOKUP(B3972,PLANEAMIENTO!A:A,PLANEAMIENTO!C:C)</f>
        <v>#N/A</v>
      </c>
      <c r="D3972" s="504" t="e">
        <f>_xlfn.XLOOKUP(B3972,PLANEAMIENTO!A:A,PLANEAMIENTO!D:D)</f>
        <v>#N/A</v>
      </c>
      <c r="E3972" s="173" t="s">
        <v>1575</v>
      </c>
      <c r="F3972" s="173" t="s">
        <v>750</v>
      </c>
      <c r="G3972" s="173" t="s">
        <v>410</v>
      </c>
      <c r="H3972" s="173" t="s">
        <v>777</v>
      </c>
      <c r="I3972" s="173" t="s">
        <v>849</v>
      </c>
      <c r="J3972" s="173" t="s">
        <v>1664</v>
      </c>
      <c r="K3972" s="173" t="s">
        <v>1661</v>
      </c>
      <c r="L3972" s="174">
        <v>0</v>
      </c>
    </row>
    <row r="3973" spans="2:12" ht="15.6" x14ac:dyDescent="0.3">
      <c r="B3973" s="173">
        <v>351125</v>
      </c>
      <c r="C3973" s="503" t="str">
        <f>_xlfn.XLOOKUP(B3973,PLANEAMIENTO!A:A,PLANEAMIENTO!C:C)</f>
        <v xml:space="preserve">CILINDRO DE LEVANTE </v>
      </c>
      <c r="D3973" s="504" t="str">
        <f>_xlfn.XLOOKUP(B3973,PLANEAMIENTO!A:A,PLANEAMIENTO!D:D)</f>
        <v>WA900</v>
      </c>
      <c r="E3973" s="173" t="s">
        <v>1669</v>
      </c>
      <c r="F3973" s="173" t="s">
        <v>750</v>
      </c>
      <c r="G3973" s="173" t="s">
        <v>406</v>
      </c>
      <c r="H3973" s="173" t="s">
        <v>777</v>
      </c>
      <c r="I3973" s="173" t="s">
        <v>827</v>
      </c>
      <c r="J3973" s="173" t="s">
        <v>1661</v>
      </c>
      <c r="K3973" s="173" t="s">
        <v>1661</v>
      </c>
      <c r="L3973" s="174">
        <v>0</v>
      </c>
    </row>
    <row r="3974" spans="2:12" ht="15.6" x14ac:dyDescent="0.3">
      <c r="B3974" s="173">
        <v>351125</v>
      </c>
      <c r="C3974" s="503" t="str">
        <f>_xlfn.XLOOKUP(B3974,PLANEAMIENTO!A:A,PLANEAMIENTO!C:C)</f>
        <v xml:space="preserve">CILINDRO DE LEVANTE </v>
      </c>
      <c r="D3974" s="504" t="str">
        <f>_xlfn.XLOOKUP(B3974,PLANEAMIENTO!A:A,PLANEAMIENTO!D:D)</f>
        <v>WA900</v>
      </c>
      <c r="E3974" s="173" t="s">
        <v>1670</v>
      </c>
      <c r="F3974" s="173" t="s">
        <v>750</v>
      </c>
      <c r="G3974" s="173" t="s">
        <v>406</v>
      </c>
      <c r="H3974" s="173" t="s">
        <v>777</v>
      </c>
      <c r="I3974" s="173" t="s">
        <v>827</v>
      </c>
      <c r="J3974" s="173" t="s">
        <v>1666</v>
      </c>
      <c r="K3974" s="173" t="s">
        <v>1666</v>
      </c>
      <c r="L3974" s="174">
        <v>0</v>
      </c>
    </row>
    <row r="3975" spans="2:12" ht="15.6" x14ac:dyDescent="0.3">
      <c r="B3975" s="173">
        <v>0</v>
      </c>
      <c r="C3975" s="503" t="e">
        <f>_xlfn.XLOOKUP(B3975,PLANEAMIENTO!A:A,PLANEAMIENTO!C:C)</f>
        <v>#N/A</v>
      </c>
      <c r="D3975" s="504" t="e">
        <f>_xlfn.XLOOKUP(B3975,PLANEAMIENTO!A:A,PLANEAMIENTO!D:D)</f>
        <v>#N/A</v>
      </c>
      <c r="E3975" s="173" t="s">
        <v>425</v>
      </c>
      <c r="F3975" s="173" t="s">
        <v>750</v>
      </c>
      <c r="G3975" s="173" t="s">
        <v>403</v>
      </c>
      <c r="H3975" s="173" t="s">
        <v>777</v>
      </c>
      <c r="I3975" s="173" t="s">
        <v>820</v>
      </c>
      <c r="J3975" s="173" t="s">
        <v>1666</v>
      </c>
      <c r="K3975" s="173" t="s">
        <v>1666</v>
      </c>
      <c r="L3975" s="174">
        <v>0</v>
      </c>
    </row>
    <row r="3976" spans="2:12" ht="28.8" x14ac:dyDescent="0.3">
      <c r="B3976" s="170">
        <v>0</v>
      </c>
      <c r="C3976" s="503" t="e">
        <f>_xlfn.XLOOKUP(B3976,PLANEAMIENTO!A:A,PLANEAMIENTO!C:C)</f>
        <v>#N/A</v>
      </c>
      <c r="D3976" s="504" t="e">
        <f>_xlfn.XLOOKUP(B3976,PLANEAMIENTO!A:A,PLANEAMIENTO!D:D)</f>
        <v>#N/A</v>
      </c>
      <c r="E3976" s="170" t="s">
        <v>422</v>
      </c>
      <c r="F3976" s="170" t="s">
        <v>423</v>
      </c>
      <c r="G3976" s="170" t="s">
        <v>1671</v>
      </c>
      <c r="H3976" s="170" t="s">
        <v>777</v>
      </c>
      <c r="I3976" s="170" t="s">
        <v>777</v>
      </c>
      <c r="J3976" s="170" t="s">
        <v>415</v>
      </c>
      <c r="K3976" s="170" t="s">
        <v>1663</v>
      </c>
      <c r="L3976" s="171">
        <v>0.56999999999999995</v>
      </c>
    </row>
    <row r="3977" spans="2:12" ht="28.8" x14ac:dyDescent="0.3">
      <c r="B3977" s="173">
        <v>0</v>
      </c>
      <c r="C3977" s="503" t="e">
        <f>_xlfn.XLOOKUP(B3977,PLANEAMIENTO!A:A,PLANEAMIENTO!C:C)</f>
        <v>#N/A</v>
      </c>
      <c r="D3977" s="504" t="e">
        <f>_xlfn.XLOOKUP(B3977,PLANEAMIENTO!A:A,PLANEAMIENTO!D:D)</f>
        <v>#N/A</v>
      </c>
      <c r="E3977" s="173" t="s">
        <v>1672</v>
      </c>
      <c r="F3977" s="173" t="s">
        <v>413</v>
      </c>
      <c r="G3977" s="173" t="s">
        <v>435</v>
      </c>
      <c r="H3977" s="173" t="s">
        <v>777</v>
      </c>
      <c r="I3977" s="173" t="s">
        <v>786</v>
      </c>
      <c r="J3977" s="173" t="s">
        <v>1667</v>
      </c>
      <c r="K3977" s="173" t="s">
        <v>1667</v>
      </c>
      <c r="L3977" s="174">
        <v>0</v>
      </c>
    </row>
    <row r="3978" spans="2:12" ht="28.8" x14ac:dyDescent="0.3">
      <c r="B3978" s="173">
        <v>0</v>
      </c>
      <c r="C3978" s="503" t="e">
        <f>_xlfn.XLOOKUP(B3978,PLANEAMIENTO!A:A,PLANEAMIENTO!C:C)</f>
        <v>#N/A</v>
      </c>
      <c r="D3978" s="504" t="e">
        <f>_xlfn.XLOOKUP(B3978,PLANEAMIENTO!A:A,PLANEAMIENTO!D:D)</f>
        <v>#N/A</v>
      </c>
      <c r="E3978" s="173" t="s">
        <v>1673</v>
      </c>
      <c r="F3978" s="173" t="s">
        <v>413</v>
      </c>
      <c r="G3978" s="173" t="s">
        <v>421</v>
      </c>
      <c r="H3978" s="173" t="s">
        <v>777</v>
      </c>
      <c r="I3978" s="173" t="s">
        <v>807</v>
      </c>
      <c r="J3978" s="173" t="s">
        <v>1667</v>
      </c>
      <c r="K3978" s="173" t="s">
        <v>1663</v>
      </c>
      <c r="L3978" s="174">
        <v>0</v>
      </c>
    </row>
    <row r="3979" spans="2:12" ht="28.8" x14ac:dyDescent="0.3">
      <c r="B3979" s="170">
        <v>0</v>
      </c>
      <c r="C3979" s="503" t="e">
        <f>_xlfn.XLOOKUP(B3979,PLANEAMIENTO!A:A,PLANEAMIENTO!C:C)</f>
        <v>#N/A</v>
      </c>
      <c r="D3979" s="504" t="e">
        <f>_xlfn.XLOOKUP(B3979,PLANEAMIENTO!A:A,PLANEAMIENTO!D:D)</f>
        <v>#N/A</v>
      </c>
      <c r="E3979" s="170" t="s">
        <v>485</v>
      </c>
      <c r="F3979" s="170" t="s">
        <v>486</v>
      </c>
      <c r="G3979" s="170" t="s">
        <v>1674</v>
      </c>
      <c r="H3979" s="170" t="s">
        <v>777</v>
      </c>
      <c r="I3979" s="170" t="s">
        <v>777</v>
      </c>
      <c r="J3979" s="168" t="s">
        <v>394</v>
      </c>
      <c r="K3979" s="168" t="s">
        <v>395</v>
      </c>
      <c r="L3979" s="171">
        <v>0.36</v>
      </c>
    </row>
    <row r="3980" spans="2:12" ht="15.6" x14ac:dyDescent="0.3">
      <c r="B3980" s="173">
        <v>345325</v>
      </c>
      <c r="C3980" s="503" t="str">
        <f>_xlfn.XLOOKUP(B3980,PLANEAMIENTO!A:A,PLANEAMIENTO!C:C)</f>
        <v>CILINDRO DE STICK</v>
      </c>
      <c r="D3980" s="504" t="str">
        <f>_xlfn.XLOOKUP(B3980,PLANEAMIENTO!A:A,PLANEAMIENTO!D:D)</f>
        <v>390FL</v>
      </c>
      <c r="E3980" s="173" t="s">
        <v>1100</v>
      </c>
      <c r="F3980" s="173" t="s">
        <v>486</v>
      </c>
      <c r="G3980" s="173" t="s">
        <v>403</v>
      </c>
      <c r="H3980" s="173" t="s">
        <v>777</v>
      </c>
      <c r="I3980" s="173" t="s">
        <v>820</v>
      </c>
      <c r="J3980" s="173" t="s">
        <v>1667</v>
      </c>
      <c r="K3980" s="173" t="s">
        <v>1667</v>
      </c>
      <c r="L3980" s="174">
        <v>0</v>
      </c>
    </row>
    <row r="3981" spans="2:12" ht="15.6" x14ac:dyDescent="0.3">
      <c r="B3981" s="173">
        <v>349625</v>
      </c>
      <c r="C3981" s="503" t="str">
        <f>_xlfn.XLOOKUP(B3981,PLANEAMIENTO!A:A,PLANEAMIENTO!C:C)</f>
        <v>CILINDRO DE DIRECCION</v>
      </c>
      <c r="D3981" s="504" t="str">
        <f>_xlfn.XLOOKUP(B3981,PLANEAMIENTO!A:A,PLANEAMIENTO!D:D)</f>
        <v>980E</v>
      </c>
      <c r="E3981" s="173" t="s">
        <v>1099</v>
      </c>
      <c r="F3981" s="173" t="s">
        <v>486</v>
      </c>
      <c r="G3981" s="173" t="s">
        <v>403</v>
      </c>
      <c r="H3981" s="173" t="s">
        <v>777</v>
      </c>
      <c r="I3981" s="173" t="s">
        <v>820</v>
      </c>
      <c r="J3981" s="173" t="s">
        <v>1667</v>
      </c>
      <c r="K3981" s="173" t="s">
        <v>1667</v>
      </c>
      <c r="L3981" s="174">
        <v>0</v>
      </c>
    </row>
    <row r="3982" spans="2:12" ht="15.6" x14ac:dyDescent="0.3">
      <c r="B3982" s="173">
        <v>349825</v>
      </c>
      <c r="C3982" s="503" t="str">
        <f>_xlfn.XLOOKUP(B3982,PLANEAMIENTO!A:A,PLANEAMIENTO!C:C)</f>
        <v>CILINDRO DE DIRECCION</v>
      </c>
      <c r="D3982" s="504" t="str">
        <f>_xlfn.XLOOKUP(B3982,PLANEAMIENTO!A:A,PLANEAMIENTO!D:D)</f>
        <v>930E-4SE</v>
      </c>
      <c r="E3982" s="173" t="s">
        <v>1099</v>
      </c>
      <c r="F3982" s="173" t="s">
        <v>486</v>
      </c>
      <c r="G3982" s="173" t="s">
        <v>403</v>
      </c>
      <c r="H3982" s="173" t="s">
        <v>777</v>
      </c>
      <c r="I3982" s="173" t="s">
        <v>820</v>
      </c>
      <c r="J3982" s="173" t="s">
        <v>1667</v>
      </c>
      <c r="K3982" s="173" t="s">
        <v>1663</v>
      </c>
      <c r="L3982" s="174">
        <v>0</v>
      </c>
    </row>
    <row r="3983" spans="2:12" ht="31.2" x14ac:dyDescent="0.3">
      <c r="B3983" s="173">
        <v>350825</v>
      </c>
      <c r="C3983" s="503" t="str">
        <f>_xlfn.XLOOKUP(B3983,PLANEAMIENTO!A:A,PLANEAMIENTO!C:C)</f>
        <v>CILINDRO DE LEVANTE DE RIPPER</v>
      </c>
      <c r="D3983" s="504" t="str">
        <f>_xlfn.XLOOKUP(B3983,PLANEAMIENTO!A:A,PLANEAMIENTO!D:D)</f>
        <v>V</v>
      </c>
      <c r="E3983" s="173" t="s">
        <v>1099</v>
      </c>
      <c r="F3983" s="173" t="s">
        <v>486</v>
      </c>
      <c r="G3983" s="173" t="s">
        <v>403</v>
      </c>
      <c r="H3983" s="173" t="s">
        <v>777</v>
      </c>
      <c r="I3983" s="173" t="s">
        <v>820</v>
      </c>
      <c r="J3983" s="173" t="s">
        <v>1663</v>
      </c>
      <c r="K3983" s="173" t="s">
        <v>1663</v>
      </c>
      <c r="L3983" s="174">
        <v>0</v>
      </c>
    </row>
    <row r="3984" spans="2:12" ht="31.2" x14ac:dyDescent="0.3">
      <c r="B3984" s="173">
        <v>350325</v>
      </c>
      <c r="C3984" s="503" t="str">
        <f>_xlfn.XLOOKUP(B3984,PLANEAMIENTO!A:A,PLANEAMIENTO!C:C)</f>
        <v>CILINDRO DE LEVANTE DE BULLDOZER</v>
      </c>
      <c r="D3984" s="504" t="str">
        <f>_xlfn.XLOOKUP(B3984,PLANEAMIENTO!A:A,PLANEAMIENTO!D:D)</f>
        <v>D11T</v>
      </c>
      <c r="E3984" s="173" t="s">
        <v>1099</v>
      </c>
      <c r="F3984" s="173" t="s">
        <v>486</v>
      </c>
      <c r="G3984" s="173" t="s">
        <v>403</v>
      </c>
      <c r="H3984" s="173" t="s">
        <v>777</v>
      </c>
      <c r="I3984" s="173" t="s">
        <v>820</v>
      </c>
      <c r="J3984" s="173" t="s">
        <v>1663</v>
      </c>
      <c r="K3984" s="173" t="s">
        <v>1664</v>
      </c>
      <c r="L3984" s="174">
        <v>0</v>
      </c>
    </row>
    <row r="3985" spans="2:12" ht="15.6" x14ac:dyDescent="0.3">
      <c r="B3985" s="173">
        <v>349725</v>
      </c>
      <c r="C3985" s="503" t="str">
        <f>_xlfn.XLOOKUP(B3985,PLANEAMIENTO!A:A,PLANEAMIENTO!C:C)</f>
        <v>CILINDRO DE DIRECCION</v>
      </c>
      <c r="D3985" s="504" t="str">
        <f>_xlfn.XLOOKUP(B3985,PLANEAMIENTO!A:A,PLANEAMIENTO!D:D)</f>
        <v>980E</v>
      </c>
      <c r="E3985" s="173" t="s">
        <v>1100</v>
      </c>
      <c r="F3985" s="173" t="s">
        <v>486</v>
      </c>
      <c r="G3985" s="173" t="s">
        <v>403</v>
      </c>
      <c r="H3985" s="173" t="s">
        <v>777</v>
      </c>
      <c r="I3985" s="173" t="s">
        <v>820</v>
      </c>
      <c r="J3985" s="173" t="s">
        <v>1664</v>
      </c>
      <c r="K3985" s="173" t="s">
        <v>1664</v>
      </c>
      <c r="L3985" s="174">
        <v>0</v>
      </c>
    </row>
    <row r="3986" spans="2:12" ht="15.6" x14ac:dyDescent="0.3">
      <c r="B3986" s="173">
        <v>349625</v>
      </c>
      <c r="C3986" s="503" t="str">
        <f>_xlfn.XLOOKUP(B3986,PLANEAMIENTO!A:A,PLANEAMIENTO!C:C)</f>
        <v>CILINDRO DE DIRECCION</v>
      </c>
      <c r="D3986" s="504" t="str">
        <f>_xlfn.XLOOKUP(B3986,PLANEAMIENTO!A:A,PLANEAMIENTO!D:D)</f>
        <v>980E</v>
      </c>
      <c r="E3986" s="173" t="s">
        <v>1100</v>
      </c>
      <c r="F3986" s="173" t="s">
        <v>486</v>
      </c>
      <c r="G3986" s="173" t="s">
        <v>403</v>
      </c>
      <c r="H3986" s="173" t="s">
        <v>777</v>
      </c>
      <c r="I3986" s="173" t="s">
        <v>820</v>
      </c>
      <c r="J3986" s="173" t="s">
        <v>1664</v>
      </c>
      <c r="K3986" s="173" t="s">
        <v>1661</v>
      </c>
      <c r="L3986" s="174">
        <v>0</v>
      </c>
    </row>
    <row r="3987" spans="2:12" ht="15.6" x14ac:dyDescent="0.3">
      <c r="B3987" s="173">
        <v>348825</v>
      </c>
      <c r="C3987" s="503" t="str">
        <f>_xlfn.XLOOKUP(B3987,PLANEAMIENTO!A:A,PLANEAMIENTO!C:C)</f>
        <v>CILINDRO DE BOOM</v>
      </c>
      <c r="D3987" s="504" t="str">
        <f>_xlfn.XLOOKUP(B3987,PLANEAMIENTO!A:A,PLANEAMIENTO!D:D)</f>
        <v>988K</v>
      </c>
      <c r="E3987" s="173" t="s">
        <v>1100</v>
      </c>
      <c r="F3987" s="173" t="s">
        <v>486</v>
      </c>
      <c r="G3987" s="173" t="s">
        <v>403</v>
      </c>
      <c r="H3987" s="173" t="s">
        <v>777</v>
      </c>
      <c r="I3987" s="173" t="s">
        <v>820</v>
      </c>
      <c r="J3987" s="173" t="s">
        <v>1661</v>
      </c>
      <c r="K3987" s="173" t="s">
        <v>1661</v>
      </c>
      <c r="L3987" s="174">
        <v>0</v>
      </c>
    </row>
    <row r="3988" spans="2:12" ht="15.6" x14ac:dyDescent="0.3">
      <c r="B3988" s="173">
        <v>0</v>
      </c>
      <c r="C3988" s="503" t="e">
        <f>_xlfn.XLOOKUP(B3988,PLANEAMIENTO!A:A,PLANEAMIENTO!C:C)</f>
        <v>#N/A</v>
      </c>
      <c r="D3988" s="504" t="e">
        <f>_xlfn.XLOOKUP(B3988,PLANEAMIENTO!A:A,PLANEAMIENTO!D:D)</f>
        <v>#N/A</v>
      </c>
      <c r="E3988" s="173" t="s">
        <v>1675</v>
      </c>
      <c r="F3988" s="173" t="s">
        <v>486</v>
      </c>
      <c r="G3988" s="173" t="s">
        <v>406</v>
      </c>
      <c r="H3988" s="173" t="s">
        <v>777</v>
      </c>
      <c r="I3988" s="173" t="s">
        <v>827</v>
      </c>
      <c r="J3988" s="173" t="s">
        <v>1661</v>
      </c>
      <c r="K3988" s="173" t="s">
        <v>1661</v>
      </c>
      <c r="L3988" s="174">
        <v>0</v>
      </c>
    </row>
    <row r="3989" spans="2:12" ht="28.8" x14ac:dyDescent="0.3">
      <c r="B3989" s="170">
        <v>0</v>
      </c>
      <c r="C3989" s="503" t="e">
        <f>_xlfn.XLOOKUP(B3989,PLANEAMIENTO!A:A,PLANEAMIENTO!C:C)</f>
        <v>#N/A</v>
      </c>
      <c r="D3989" s="504" t="e">
        <f>_xlfn.XLOOKUP(B3989,PLANEAMIENTO!A:A,PLANEAMIENTO!D:D)</f>
        <v>#N/A</v>
      </c>
      <c r="E3989" s="170" t="s">
        <v>860</v>
      </c>
      <c r="F3989" s="170" t="s">
        <v>413</v>
      </c>
      <c r="G3989" s="170" t="s">
        <v>1676</v>
      </c>
      <c r="H3989" s="170" t="s">
        <v>777</v>
      </c>
      <c r="I3989" s="170" t="s">
        <v>801</v>
      </c>
      <c r="J3989" s="168" t="s">
        <v>394</v>
      </c>
      <c r="K3989" s="168" t="s">
        <v>395</v>
      </c>
      <c r="L3989" s="171">
        <v>0.45</v>
      </c>
    </row>
    <row r="3990" spans="2:12" ht="31.2" x14ac:dyDescent="0.3">
      <c r="B3990" s="173">
        <v>345625</v>
      </c>
      <c r="C3990" s="503" t="str">
        <f>_xlfn.XLOOKUP(B3990,PLANEAMIENTO!A:A,PLANEAMIENTO!C:C)</f>
        <v>CILINDRO DE SUSPENSION POSTERIOR</v>
      </c>
      <c r="D3990" s="504" t="str">
        <f>_xlfn.XLOOKUP(B3990,PLANEAMIENTO!A:A,PLANEAMIENTO!D:D)</f>
        <v>930E-4SE</v>
      </c>
      <c r="E3990" s="173" t="s">
        <v>1100</v>
      </c>
      <c r="F3990" s="172"/>
      <c r="G3990" s="173" t="s">
        <v>473</v>
      </c>
      <c r="H3990" s="173" t="s">
        <v>841</v>
      </c>
      <c r="I3990" s="173" t="s">
        <v>813</v>
      </c>
      <c r="J3990" s="170" t="s">
        <v>1307</v>
      </c>
      <c r="K3990" s="170" t="s">
        <v>1677</v>
      </c>
      <c r="L3990" s="174">
        <v>0</v>
      </c>
    </row>
    <row r="3991" spans="2:12" ht="31.2" x14ac:dyDescent="0.3">
      <c r="B3991" s="173">
        <v>345625</v>
      </c>
      <c r="C3991" s="503" t="str">
        <f>_xlfn.XLOOKUP(B3991,PLANEAMIENTO!A:A,PLANEAMIENTO!C:C)</f>
        <v>CILINDRO DE SUSPENSION POSTERIOR</v>
      </c>
      <c r="D3991" s="504" t="str">
        <f>_xlfn.XLOOKUP(B3991,PLANEAMIENTO!A:A,PLANEAMIENTO!D:D)</f>
        <v>930E-4SE</v>
      </c>
      <c r="E3991" s="173" t="s">
        <v>1118</v>
      </c>
      <c r="F3991" s="172"/>
      <c r="G3991" s="173" t="s">
        <v>473</v>
      </c>
      <c r="H3991" s="173" t="s">
        <v>777</v>
      </c>
      <c r="I3991" s="173" t="s">
        <v>813</v>
      </c>
      <c r="J3991" s="173" t="s">
        <v>1663</v>
      </c>
      <c r="K3991" s="173" t="s">
        <v>1664</v>
      </c>
      <c r="L3991" s="174">
        <v>0</v>
      </c>
    </row>
    <row r="3992" spans="2:12" ht="31.2" x14ac:dyDescent="0.3">
      <c r="B3992" s="173">
        <v>347625</v>
      </c>
      <c r="C3992" s="503" t="str">
        <f>_xlfn.XLOOKUP(B3992,PLANEAMIENTO!A:A,PLANEAMIENTO!C:C)</f>
        <v>CILINDRO DE SUSPENSION POSTERIOR</v>
      </c>
      <c r="D3992" s="504" t="str">
        <f>_xlfn.XLOOKUP(B3992,PLANEAMIENTO!A:A,PLANEAMIENTO!D:D)</f>
        <v>930E-4SE</v>
      </c>
      <c r="E3992" s="173" t="s">
        <v>1100</v>
      </c>
      <c r="F3992" s="172"/>
      <c r="G3992" s="173" t="s">
        <v>473</v>
      </c>
      <c r="H3992" s="173" t="s">
        <v>777</v>
      </c>
      <c r="I3992" s="173" t="s">
        <v>813</v>
      </c>
      <c r="J3992" s="173" t="s">
        <v>1664</v>
      </c>
      <c r="K3992" s="173" t="s">
        <v>1661</v>
      </c>
      <c r="L3992" s="174">
        <v>0</v>
      </c>
    </row>
    <row r="3993" spans="2:12" ht="31.2" x14ac:dyDescent="0.3">
      <c r="B3993" s="173">
        <v>348325</v>
      </c>
      <c r="C3993" s="503" t="str">
        <f>_xlfn.XLOOKUP(B3993,PLANEAMIENTO!A:A,PLANEAMIENTO!C:C)</f>
        <v>CILINDRO DE SUSPENSION POSTERIOR</v>
      </c>
      <c r="D3993" s="504" t="str">
        <f>_xlfn.XLOOKUP(B3993,PLANEAMIENTO!A:A,PLANEAMIENTO!D:D)</f>
        <v>830DC</v>
      </c>
      <c r="E3993" s="173" t="s">
        <v>1100</v>
      </c>
      <c r="F3993" s="172"/>
      <c r="G3993" s="173" t="s">
        <v>473</v>
      </c>
      <c r="H3993" s="173" t="s">
        <v>777</v>
      </c>
      <c r="I3993" s="173" t="s">
        <v>813</v>
      </c>
      <c r="J3993" s="173" t="s">
        <v>1661</v>
      </c>
      <c r="K3993" s="173" t="s">
        <v>1666</v>
      </c>
      <c r="L3993" s="174">
        <v>0</v>
      </c>
    </row>
    <row r="3994" spans="2:12" ht="31.2" x14ac:dyDescent="0.3">
      <c r="B3994" s="173">
        <v>349325</v>
      </c>
      <c r="C3994" s="503" t="str">
        <f>_xlfn.XLOOKUP(B3994,PLANEAMIENTO!A:A,PLANEAMIENTO!C:C)</f>
        <v>CILINDRO DE SUSPENSION POSTERIOR</v>
      </c>
      <c r="D3994" s="504" t="str">
        <f>_xlfn.XLOOKUP(B3994,PLANEAMIENTO!A:A,PLANEAMIENTO!D:D)</f>
        <v>930E-4SE</v>
      </c>
      <c r="E3994" s="173" t="s">
        <v>1100</v>
      </c>
      <c r="F3994" s="172"/>
      <c r="G3994" s="173" t="s">
        <v>473</v>
      </c>
      <c r="H3994" s="173" t="s">
        <v>777</v>
      </c>
      <c r="I3994" s="173" t="s">
        <v>813</v>
      </c>
      <c r="J3994" s="173" t="s">
        <v>1666</v>
      </c>
      <c r="K3994" s="173" t="s">
        <v>1678</v>
      </c>
      <c r="L3994" s="174">
        <v>0</v>
      </c>
    </row>
    <row r="3995" spans="2:12" ht="28.8" x14ac:dyDescent="0.3">
      <c r="B3995" s="170">
        <v>0</v>
      </c>
      <c r="C3995" s="503" t="e">
        <f>_xlfn.XLOOKUP(B3995,PLANEAMIENTO!A:A,PLANEAMIENTO!C:C)</f>
        <v>#N/A</v>
      </c>
      <c r="D3995" s="504" t="e">
        <f>_xlfn.XLOOKUP(B3995,PLANEAMIENTO!A:A,PLANEAMIENTO!D:D)</f>
        <v>#N/A</v>
      </c>
      <c r="E3995" s="170" t="s">
        <v>428</v>
      </c>
      <c r="F3995" s="170" t="s">
        <v>432</v>
      </c>
      <c r="G3995" s="170" t="s">
        <v>1679</v>
      </c>
      <c r="H3995" s="170" t="s">
        <v>777</v>
      </c>
      <c r="I3995" s="170" t="s">
        <v>777</v>
      </c>
      <c r="J3995" s="168" t="s">
        <v>394</v>
      </c>
      <c r="K3995" s="168" t="s">
        <v>395</v>
      </c>
      <c r="L3995" s="171">
        <v>0.39</v>
      </c>
    </row>
    <row r="3996" spans="2:12" ht="31.2" x14ac:dyDescent="0.3">
      <c r="B3996" s="173">
        <v>350225</v>
      </c>
      <c r="C3996" s="503" t="str">
        <f>_xlfn.XLOOKUP(B3996,PLANEAMIENTO!A:A,PLANEAMIENTO!C:C)</f>
        <v>CILINDRO DE SUSPENSION POSTERIOR</v>
      </c>
      <c r="D3996" s="504" t="str">
        <f>_xlfn.XLOOKUP(B3996,PLANEAMIENTO!A:A,PLANEAMIENTO!D:D)</f>
        <v>930E-4SE</v>
      </c>
      <c r="E3996" s="173" t="s">
        <v>1205</v>
      </c>
      <c r="F3996" s="173" t="s">
        <v>432</v>
      </c>
      <c r="G3996" s="173" t="s">
        <v>421</v>
      </c>
      <c r="H3996" s="173" t="s">
        <v>777</v>
      </c>
      <c r="I3996" s="173" t="s">
        <v>807</v>
      </c>
      <c r="J3996" s="173" t="s">
        <v>1667</v>
      </c>
      <c r="K3996" s="173" t="s">
        <v>1663</v>
      </c>
      <c r="L3996" s="174">
        <v>0</v>
      </c>
    </row>
    <row r="3997" spans="2:12" ht="28.8" x14ac:dyDescent="0.3">
      <c r="B3997" s="173">
        <v>349625</v>
      </c>
      <c r="C3997" s="503" t="str">
        <f>_xlfn.XLOOKUP(B3997,PLANEAMIENTO!A:A,PLANEAMIENTO!C:C)</f>
        <v>CILINDRO DE DIRECCION</v>
      </c>
      <c r="D3997" s="504" t="str">
        <f>_xlfn.XLOOKUP(B3997,PLANEAMIENTO!A:A,PLANEAMIENTO!D:D)</f>
        <v>980E</v>
      </c>
      <c r="E3997" s="173" t="s">
        <v>1651</v>
      </c>
      <c r="F3997" s="173" t="s">
        <v>432</v>
      </c>
      <c r="G3997" s="173" t="s">
        <v>657</v>
      </c>
      <c r="H3997" s="173" t="s">
        <v>777</v>
      </c>
      <c r="I3997" s="173" t="s">
        <v>867</v>
      </c>
      <c r="J3997" s="173" t="s">
        <v>1663</v>
      </c>
      <c r="K3997" s="173" t="s">
        <v>1664</v>
      </c>
      <c r="L3997" s="174">
        <v>0</v>
      </c>
    </row>
    <row r="3998" spans="2:12" ht="31.2" x14ac:dyDescent="0.3">
      <c r="B3998" s="173">
        <v>348625</v>
      </c>
      <c r="C3998" s="503" t="str">
        <f>_xlfn.XLOOKUP(B3998,PLANEAMIENTO!A:A,PLANEAMIENTO!C:C)</f>
        <v>CILINDRO DE LEVANTE DE BULLDOZER</v>
      </c>
      <c r="D3998" s="504" t="str">
        <f>_xlfn.XLOOKUP(B3998,PLANEAMIENTO!A:A,PLANEAMIENTO!D:D)</f>
        <v>844K</v>
      </c>
      <c r="E3998" s="173" t="s">
        <v>1548</v>
      </c>
      <c r="F3998" s="173" t="s">
        <v>432</v>
      </c>
      <c r="G3998" s="173" t="s">
        <v>403</v>
      </c>
      <c r="H3998" s="173" t="s">
        <v>777</v>
      </c>
      <c r="I3998" s="173" t="s">
        <v>820</v>
      </c>
      <c r="J3998" s="173" t="s">
        <v>1664</v>
      </c>
      <c r="K3998" s="173" t="s">
        <v>1664</v>
      </c>
      <c r="L3998" s="174">
        <v>0</v>
      </c>
    </row>
    <row r="3999" spans="2:12" ht="31.2" x14ac:dyDescent="0.3">
      <c r="B3999" s="173">
        <v>350425</v>
      </c>
      <c r="C3999" s="503" t="str">
        <f>_xlfn.XLOOKUP(B3999,PLANEAMIENTO!A:A,PLANEAMIENTO!C:C)</f>
        <v>CILINDRO DE INCLINACION DE BULLDOZER</v>
      </c>
      <c r="D3999" s="504" t="str">
        <f>_xlfn.XLOOKUP(B3999,PLANEAMIENTO!A:A,PLANEAMIENTO!D:D)</f>
        <v>844H</v>
      </c>
      <c r="E3999" s="173" t="s">
        <v>1680</v>
      </c>
      <c r="F3999" s="173" t="s">
        <v>432</v>
      </c>
      <c r="G3999" s="173" t="s">
        <v>471</v>
      </c>
      <c r="H3999" s="173" t="s">
        <v>777</v>
      </c>
      <c r="I3999" s="173" t="s">
        <v>831</v>
      </c>
      <c r="J3999" s="173" t="s">
        <v>1664</v>
      </c>
      <c r="K3999" s="173" t="s">
        <v>1661</v>
      </c>
      <c r="L3999" s="174">
        <v>0</v>
      </c>
    </row>
    <row r="4000" spans="2:12" ht="31.2" x14ac:dyDescent="0.3">
      <c r="B4000" s="173">
        <v>350425</v>
      </c>
      <c r="C4000" s="503" t="str">
        <f>_xlfn.XLOOKUP(B4000,PLANEAMIENTO!A:A,PLANEAMIENTO!C:C)</f>
        <v>CILINDRO DE INCLINACION DE BULLDOZER</v>
      </c>
      <c r="D4000" s="504" t="str">
        <f>_xlfn.XLOOKUP(B4000,PLANEAMIENTO!A:A,PLANEAMIENTO!D:D)</f>
        <v>844H</v>
      </c>
      <c r="E4000" s="173" t="s">
        <v>1487</v>
      </c>
      <c r="F4000" s="173" t="s">
        <v>432</v>
      </c>
      <c r="G4000" s="173" t="s">
        <v>410</v>
      </c>
      <c r="H4000" s="173" t="s">
        <v>777</v>
      </c>
      <c r="I4000" s="173" t="s">
        <v>849</v>
      </c>
      <c r="J4000" s="173" t="s">
        <v>1661</v>
      </c>
      <c r="K4000" s="173" t="s">
        <v>1666</v>
      </c>
      <c r="L4000" s="174">
        <v>0</v>
      </c>
    </row>
    <row r="4001" spans="2:12" ht="28.8" x14ac:dyDescent="0.3">
      <c r="B4001" s="173">
        <v>351325</v>
      </c>
      <c r="C4001" s="503" t="str">
        <f>_xlfn.XLOOKUP(B4001,PLANEAMIENTO!A:A,PLANEAMIENTO!C:C)</f>
        <v>CILINDRO DE WHEEL LEAN</v>
      </c>
      <c r="D4001" s="504">
        <f>_xlfn.XLOOKUP(B4001,PLANEAMIENTO!A:A,PLANEAMIENTO!D:D)</f>
        <v>24</v>
      </c>
      <c r="E4001" s="173" t="s">
        <v>1052</v>
      </c>
      <c r="F4001" s="173" t="s">
        <v>432</v>
      </c>
      <c r="G4001" s="173" t="s">
        <v>403</v>
      </c>
      <c r="H4001" s="173" t="s">
        <v>777</v>
      </c>
      <c r="I4001" s="173" t="s">
        <v>820</v>
      </c>
      <c r="J4001" s="173" t="s">
        <v>1666</v>
      </c>
      <c r="K4001" s="173" t="s">
        <v>1666</v>
      </c>
      <c r="L4001" s="174">
        <v>0</v>
      </c>
    </row>
    <row r="4002" spans="2:12" ht="28.8" x14ac:dyDescent="0.3">
      <c r="B4002" s="173">
        <v>351425</v>
      </c>
      <c r="C4002" s="503" t="str">
        <f>_xlfn.XLOOKUP(B4002,PLANEAMIENTO!A:A,PLANEAMIENTO!C:C)</f>
        <v>CILINDRO DE DIRECCION</v>
      </c>
      <c r="D4002" s="504" t="str">
        <f>_xlfn.XLOOKUP(B4002,PLANEAMIENTO!A:A,PLANEAMIENTO!D:D)</f>
        <v>930E-4SE</v>
      </c>
      <c r="E4002" s="173" t="s">
        <v>1052</v>
      </c>
      <c r="F4002" s="173" t="s">
        <v>432</v>
      </c>
      <c r="G4002" s="173" t="s">
        <v>403</v>
      </c>
      <c r="H4002" s="173" t="s">
        <v>777</v>
      </c>
      <c r="I4002" s="173" t="s">
        <v>820</v>
      </c>
      <c r="J4002" s="173" t="s">
        <v>1666</v>
      </c>
      <c r="K4002" s="173" t="s">
        <v>1678</v>
      </c>
      <c r="L4002" s="174">
        <v>0</v>
      </c>
    </row>
    <row r="4003" spans="2:12" ht="28.8" x14ac:dyDescent="0.3">
      <c r="B4003" s="173">
        <v>351525</v>
      </c>
      <c r="C4003" s="503" t="str">
        <f>_xlfn.XLOOKUP(B4003,PLANEAMIENTO!A:A,PLANEAMIENTO!C:C)</f>
        <v>CILINDRO DE ARTICULACION</v>
      </c>
      <c r="D4003" s="504">
        <f>_xlfn.XLOOKUP(B4003,PLANEAMIENTO!A:A,PLANEAMIENTO!D:D)</f>
        <v>24</v>
      </c>
      <c r="E4003" s="173" t="s">
        <v>1052</v>
      </c>
      <c r="F4003" s="173" t="s">
        <v>432</v>
      </c>
      <c r="G4003" s="173" t="s">
        <v>403</v>
      </c>
      <c r="H4003" s="173" t="s">
        <v>777</v>
      </c>
      <c r="I4003" s="173" t="s">
        <v>820</v>
      </c>
      <c r="J4003" s="173" t="s">
        <v>1666</v>
      </c>
      <c r="K4003" s="173" t="s">
        <v>1666</v>
      </c>
      <c r="L4003" s="174">
        <v>0</v>
      </c>
    </row>
    <row r="4004" spans="2:12" ht="28.8" x14ac:dyDescent="0.3">
      <c r="B4004" s="170">
        <v>0</v>
      </c>
      <c r="C4004" s="503" t="e">
        <f>_xlfn.XLOOKUP(B4004,PLANEAMIENTO!A:A,PLANEAMIENTO!C:C)</f>
        <v>#N/A</v>
      </c>
      <c r="D4004" s="504" t="e">
        <f>_xlfn.XLOOKUP(B4004,PLANEAMIENTO!A:A,PLANEAMIENTO!D:D)</f>
        <v>#N/A</v>
      </c>
      <c r="E4004" s="170" t="s">
        <v>642</v>
      </c>
      <c r="F4004" s="170" t="s">
        <v>815</v>
      </c>
      <c r="G4004" s="170" t="s">
        <v>1681</v>
      </c>
      <c r="H4004" s="170" t="s">
        <v>777</v>
      </c>
      <c r="I4004" s="170" t="s">
        <v>807</v>
      </c>
      <c r="J4004" s="170" t="s">
        <v>1278</v>
      </c>
      <c r="K4004" s="170" t="s">
        <v>1666</v>
      </c>
      <c r="L4004" s="171">
        <v>0.65</v>
      </c>
    </row>
    <row r="4005" spans="2:12" ht="31.2" x14ac:dyDescent="0.3">
      <c r="B4005" s="173">
        <v>347625</v>
      </c>
      <c r="C4005" s="503" t="str">
        <f>_xlfn.XLOOKUP(B4005,PLANEAMIENTO!A:A,PLANEAMIENTO!C:C)</f>
        <v>CILINDRO DE SUSPENSION POSTERIOR</v>
      </c>
      <c r="D4005" s="504" t="str">
        <f>_xlfn.XLOOKUP(B4005,PLANEAMIENTO!A:A,PLANEAMIENTO!D:D)</f>
        <v>930E-4SE</v>
      </c>
      <c r="E4005" s="173" t="s">
        <v>1205</v>
      </c>
      <c r="F4005" s="173" t="s">
        <v>817</v>
      </c>
      <c r="G4005" s="173" t="s">
        <v>471</v>
      </c>
      <c r="H4005" s="173" t="s">
        <v>777</v>
      </c>
      <c r="I4005" s="173" t="s">
        <v>831</v>
      </c>
      <c r="J4005" s="173" t="s">
        <v>1667</v>
      </c>
      <c r="K4005" s="173" t="s">
        <v>1667</v>
      </c>
      <c r="L4005" s="174">
        <v>0</v>
      </c>
    </row>
    <row r="4006" spans="2:12" ht="28.8" x14ac:dyDescent="0.3">
      <c r="B4006" s="173">
        <v>351125</v>
      </c>
      <c r="C4006" s="503" t="str">
        <f>_xlfn.XLOOKUP(B4006,PLANEAMIENTO!A:A,PLANEAMIENTO!C:C)</f>
        <v xml:space="preserve">CILINDRO DE LEVANTE </v>
      </c>
      <c r="D4006" s="504" t="str">
        <f>_xlfn.XLOOKUP(B4006,PLANEAMIENTO!A:A,PLANEAMIENTO!D:D)</f>
        <v>WA900</v>
      </c>
      <c r="E4006" s="173" t="s">
        <v>1052</v>
      </c>
      <c r="F4006" s="173" t="s">
        <v>817</v>
      </c>
      <c r="G4006" s="173" t="s">
        <v>406</v>
      </c>
      <c r="H4006" s="173" t="s">
        <v>777</v>
      </c>
      <c r="I4006" s="173" t="s">
        <v>827</v>
      </c>
      <c r="J4006" s="173" t="s">
        <v>1667</v>
      </c>
      <c r="K4006" s="173" t="s">
        <v>1667</v>
      </c>
      <c r="L4006" s="174">
        <v>0</v>
      </c>
    </row>
    <row r="4007" spans="2:12" ht="31.2" x14ac:dyDescent="0.3">
      <c r="B4007" s="173">
        <v>349925</v>
      </c>
      <c r="C4007" s="503" t="str">
        <f>_xlfn.XLOOKUP(B4007,PLANEAMIENTO!A:A,PLANEAMIENTO!C:C)</f>
        <v>CILINDRO DE LEVANTE DE BULLDOZER</v>
      </c>
      <c r="D4007" s="504" t="str">
        <f>_xlfn.XLOOKUP(B4007,PLANEAMIENTO!A:A,PLANEAMIENTO!D:D)</f>
        <v>D475</v>
      </c>
      <c r="E4007" s="173" t="s">
        <v>1655</v>
      </c>
      <c r="F4007" s="173" t="s">
        <v>817</v>
      </c>
      <c r="G4007" s="173" t="s">
        <v>403</v>
      </c>
      <c r="H4007" s="173" t="s">
        <v>777</v>
      </c>
      <c r="I4007" s="173" t="s">
        <v>820</v>
      </c>
      <c r="J4007" s="173" t="s">
        <v>1663</v>
      </c>
      <c r="K4007" s="173" t="s">
        <v>1663</v>
      </c>
      <c r="L4007" s="174">
        <v>0</v>
      </c>
    </row>
    <row r="4008" spans="2:12" ht="31.2" x14ac:dyDescent="0.3">
      <c r="B4008" s="173">
        <v>350125</v>
      </c>
      <c r="C4008" s="503" t="str">
        <f>_xlfn.XLOOKUP(B4008,PLANEAMIENTO!A:A,PLANEAMIENTO!C:C)</f>
        <v>CILINDRO DE LEVANTE DE BULLDOZER</v>
      </c>
      <c r="D4008" s="504" t="str">
        <f>_xlfn.XLOOKUP(B4008,PLANEAMIENTO!A:A,PLANEAMIENTO!D:D)</f>
        <v>D475</v>
      </c>
      <c r="E4008" s="173" t="s">
        <v>1655</v>
      </c>
      <c r="F4008" s="173" t="s">
        <v>817</v>
      </c>
      <c r="G4008" s="173" t="s">
        <v>403</v>
      </c>
      <c r="H4008" s="173" t="s">
        <v>777</v>
      </c>
      <c r="I4008" s="173" t="s">
        <v>820</v>
      </c>
      <c r="J4008" s="173" t="s">
        <v>1663</v>
      </c>
      <c r="K4008" s="173" t="s">
        <v>1663</v>
      </c>
      <c r="L4008" s="174">
        <v>0</v>
      </c>
    </row>
    <row r="4009" spans="2:12" ht="28.8" x14ac:dyDescent="0.3">
      <c r="B4009" s="173">
        <v>351125</v>
      </c>
      <c r="C4009" s="503" t="str">
        <f>_xlfn.XLOOKUP(B4009,PLANEAMIENTO!A:A,PLANEAMIENTO!C:C)</f>
        <v xml:space="preserve">CILINDRO DE LEVANTE </v>
      </c>
      <c r="D4009" s="504" t="str">
        <f>_xlfn.XLOOKUP(B4009,PLANEAMIENTO!A:A,PLANEAMIENTO!D:D)</f>
        <v>WA900</v>
      </c>
      <c r="E4009" s="173" t="s">
        <v>1205</v>
      </c>
      <c r="F4009" s="173" t="s">
        <v>817</v>
      </c>
      <c r="G4009" s="173" t="s">
        <v>403</v>
      </c>
      <c r="H4009" s="173" t="s">
        <v>777</v>
      </c>
      <c r="I4009" s="173" t="s">
        <v>820</v>
      </c>
      <c r="J4009" s="173" t="s">
        <v>1663</v>
      </c>
      <c r="K4009" s="173" t="s">
        <v>1664</v>
      </c>
      <c r="L4009" s="174">
        <v>0</v>
      </c>
    </row>
    <row r="4010" spans="2:12" ht="28.8" x14ac:dyDescent="0.3">
      <c r="B4010" s="173">
        <v>351625</v>
      </c>
      <c r="C4010" s="503" t="str">
        <f>_xlfn.XLOOKUP(B4010,PLANEAMIENTO!A:A,PLANEAMIENTO!C:C)</f>
        <v>CILINDRO DE ARTICULACION</v>
      </c>
      <c r="D4010" s="504">
        <f>_xlfn.XLOOKUP(B4010,PLANEAMIENTO!A:A,PLANEAMIENTO!D:D)</f>
        <v>24</v>
      </c>
      <c r="E4010" s="173" t="s">
        <v>1052</v>
      </c>
      <c r="F4010" s="173" t="s">
        <v>817</v>
      </c>
      <c r="G4010" s="173" t="s">
        <v>403</v>
      </c>
      <c r="H4010" s="173" t="s">
        <v>777</v>
      </c>
      <c r="I4010" s="173" t="s">
        <v>820</v>
      </c>
      <c r="J4010" s="173" t="s">
        <v>1664</v>
      </c>
      <c r="K4010" s="173" t="s">
        <v>1664</v>
      </c>
      <c r="L4010" s="174">
        <v>0</v>
      </c>
    </row>
    <row r="4011" spans="2:12" ht="31.2" x14ac:dyDescent="0.3">
      <c r="B4011" s="173">
        <v>351925</v>
      </c>
      <c r="C4011" s="503" t="str">
        <f>_xlfn.XLOOKUP(B4011,PLANEAMIENTO!A:A,PLANEAMIENTO!C:C)</f>
        <v>CILINDRO DE LEVANTE DE BULLDOZER</v>
      </c>
      <c r="D4011" s="504" t="str">
        <f>_xlfn.XLOOKUP(B4011,PLANEAMIENTO!A:A,PLANEAMIENTO!D:D)</f>
        <v>D11</v>
      </c>
      <c r="E4011" s="173" t="s">
        <v>1052</v>
      </c>
      <c r="F4011" s="173" t="s">
        <v>817</v>
      </c>
      <c r="G4011" s="173" t="s">
        <v>403</v>
      </c>
      <c r="H4011" s="173" t="s">
        <v>777</v>
      </c>
      <c r="I4011" s="173" t="s">
        <v>820</v>
      </c>
      <c r="J4011" s="173" t="s">
        <v>1664</v>
      </c>
      <c r="K4011" s="173" t="s">
        <v>1661</v>
      </c>
      <c r="L4011" s="174">
        <v>0</v>
      </c>
    </row>
    <row r="4012" spans="2:12" ht="28.8" x14ac:dyDescent="0.3">
      <c r="B4012" s="173">
        <v>352125</v>
      </c>
      <c r="C4012" s="503" t="str">
        <f>_xlfn.XLOOKUP(B4012,PLANEAMIENTO!A:A,PLANEAMIENTO!C:C)</f>
        <v xml:space="preserve">CILINDRO DE LEVANTE </v>
      </c>
      <c r="D4012" s="504" t="str">
        <f>_xlfn.XLOOKUP(B4012,PLANEAMIENTO!A:A,PLANEAMIENTO!D:D)</f>
        <v>D8T</v>
      </c>
      <c r="E4012" s="173" t="s">
        <v>1052</v>
      </c>
      <c r="F4012" s="173" t="s">
        <v>817</v>
      </c>
      <c r="G4012" s="173" t="s">
        <v>403</v>
      </c>
      <c r="H4012" s="173" t="s">
        <v>777</v>
      </c>
      <c r="I4012" s="173" t="s">
        <v>820</v>
      </c>
      <c r="J4012" s="173" t="s">
        <v>1661</v>
      </c>
      <c r="K4012" s="173" t="s">
        <v>1661</v>
      </c>
      <c r="L4012" s="174">
        <v>0</v>
      </c>
    </row>
    <row r="4013" spans="2:12" ht="31.2" x14ac:dyDescent="0.3">
      <c r="B4013" s="173">
        <v>352225</v>
      </c>
      <c r="C4013" s="503" t="str">
        <f>_xlfn.XLOOKUP(B4013,PLANEAMIENTO!A:A,PLANEAMIENTO!C:C)</f>
        <v>CILINDRO DE LEVANTE DE BULLDOZER</v>
      </c>
      <c r="D4013" s="504" t="str">
        <f>_xlfn.XLOOKUP(B4013,PLANEAMIENTO!A:A,PLANEAMIENTO!D:D)</f>
        <v>D11T</v>
      </c>
      <c r="E4013" s="173" t="s">
        <v>1052</v>
      </c>
      <c r="F4013" s="173" t="s">
        <v>817</v>
      </c>
      <c r="G4013" s="173" t="s">
        <v>403</v>
      </c>
      <c r="H4013" s="173" t="s">
        <v>777</v>
      </c>
      <c r="I4013" s="173" t="s">
        <v>820</v>
      </c>
      <c r="J4013" s="173" t="s">
        <v>1661</v>
      </c>
      <c r="K4013" s="173" t="s">
        <v>1666</v>
      </c>
      <c r="L4013" s="174">
        <v>0</v>
      </c>
    </row>
    <row r="4014" spans="2:12" ht="31.2" x14ac:dyDescent="0.3">
      <c r="B4014" s="173">
        <v>352325</v>
      </c>
      <c r="C4014" s="503" t="str">
        <f>_xlfn.XLOOKUP(B4014,PLANEAMIENTO!A:A,PLANEAMIENTO!C:C)</f>
        <v>CILINDRO DE LEVANTE DE BULLDOZER</v>
      </c>
      <c r="D4014" s="504" t="str">
        <f>_xlfn.XLOOKUP(B4014,PLANEAMIENTO!A:A,PLANEAMIENTO!D:D)</f>
        <v>D11T</v>
      </c>
      <c r="E4014" s="173" t="s">
        <v>1052</v>
      </c>
      <c r="F4014" s="173" t="s">
        <v>817</v>
      </c>
      <c r="G4014" s="173" t="s">
        <v>403</v>
      </c>
      <c r="H4014" s="173" t="s">
        <v>777</v>
      </c>
      <c r="I4014" s="173" t="s">
        <v>820</v>
      </c>
      <c r="J4014" s="173" t="s">
        <v>1666</v>
      </c>
      <c r="K4014" s="173" t="s">
        <v>1666</v>
      </c>
      <c r="L4014" s="174">
        <v>0</v>
      </c>
    </row>
    <row r="4015" spans="2:12" ht="28.8" x14ac:dyDescent="0.3">
      <c r="B4015" s="173">
        <v>352525</v>
      </c>
      <c r="C4015" s="503" t="str">
        <f>_xlfn.XLOOKUP(B4015,PLANEAMIENTO!A:A,PLANEAMIENTO!C:C)</f>
        <v>CILINDRO DE DIRECCION</v>
      </c>
      <c r="D4015" s="504" t="str">
        <f>_xlfn.XLOOKUP(B4015,PLANEAMIENTO!A:A,PLANEAMIENTO!D:D)</f>
        <v>980E</v>
      </c>
      <c r="E4015" s="173" t="s">
        <v>1052</v>
      </c>
      <c r="F4015" s="173" t="s">
        <v>817</v>
      </c>
      <c r="G4015" s="173" t="s">
        <v>403</v>
      </c>
      <c r="H4015" s="173" t="s">
        <v>777</v>
      </c>
      <c r="I4015" s="173" t="s">
        <v>820</v>
      </c>
      <c r="J4015" s="173" t="s">
        <v>1666</v>
      </c>
      <c r="K4015" s="173" t="s">
        <v>1666</v>
      </c>
      <c r="L4015" s="174">
        <v>0</v>
      </c>
    </row>
    <row r="4016" spans="2:12" ht="28.8" x14ac:dyDescent="0.3">
      <c r="B4016" s="170">
        <v>0</v>
      </c>
      <c r="C4016" s="503" t="e">
        <f>_xlfn.XLOOKUP(B4016,PLANEAMIENTO!A:A,PLANEAMIENTO!C:C)</f>
        <v>#N/A</v>
      </c>
      <c r="D4016" s="504" t="e">
        <f>_xlfn.XLOOKUP(B4016,PLANEAMIENTO!A:A,PLANEAMIENTO!D:D)</f>
        <v>#N/A</v>
      </c>
      <c r="E4016" s="170" t="s">
        <v>451</v>
      </c>
      <c r="F4016" s="170" t="s">
        <v>452</v>
      </c>
      <c r="G4016" s="542" t="s">
        <v>1451</v>
      </c>
      <c r="H4016" s="542" t="s">
        <v>777</v>
      </c>
      <c r="I4016" s="542" t="s">
        <v>777</v>
      </c>
      <c r="J4016" s="170" t="s">
        <v>415</v>
      </c>
      <c r="K4016" s="170" t="s">
        <v>1406</v>
      </c>
      <c r="L4016" s="171">
        <v>0.14000000000000001</v>
      </c>
    </row>
    <row r="4017" spans="2:12" ht="46.8" x14ac:dyDescent="0.3">
      <c r="B4017" s="173">
        <v>341425</v>
      </c>
      <c r="C4017" s="503" t="str">
        <f>_xlfn.XLOOKUP(B4017,PLANEAMIENTO!A:A,PLANEAMIENTO!C:C)</f>
        <v>CILINDRO DE DESPLAZAMIENTO DE VERTEDERA</v>
      </c>
      <c r="D4017" s="504" t="str">
        <f>_xlfn.XLOOKUP(B4017,PLANEAMIENTO!A:A,PLANEAMIENTO!D:D)</f>
        <v>24M</v>
      </c>
      <c r="E4017" s="173" t="s">
        <v>454</v>
      </c>
      <c r="F4017" s="172"/>
      <c r="G4017" s="173" t="s">
        <v>894</v>
      </c>
      <c r="H4017" s="173" t="s">
        <v>777</v>
      </c>
      <c r="I4017" s="173" t="s">
        <v>807</v>
      </c>
      <c r="J4017" s="173" t="s">
        <v>415</v>
      </c>
      <c r="K4017" s="173" t="s">
        <v>418</v>
      </c>
      <c r="L4017" s="174">
        <v>0</v>
      </c>
    </row>
    <row r="4018" spans="2:12" ht="28.8" x14ac:dyDescent="0.3">
      <c r="B4018" s="173">
        <v>0</v>
      </c>
      <c r="C4018" s="503" t="e">
        <f>_xlfn.XLOOKUP(B4018,PLANEAMIENTO!A:A,PLANEAMIENTO!C:C)</f>
        <v>#N/A</v>
      </c>
      <c r="D4018" s="504" t="e">
        <f>_xlfn.XLOOKUP(B4018,PLANEAMIENTO!A:A,PLANEAMIENTO!D:D)</f>
        <v>#N/A</v>
      </c>
      <c r="E4018" s="173" t="s">
        <v>498</v>
      </c>
      <c r="F4018" s="172"/>
      <c r="G4018" s="173" t="s">
        <v>894</v>
      </c>
      <c r="H4018" s="173" t="s">
        <v>777</v>
      </c>
      <c r="I4018" s="173" t="s">
        <v>807</v>
      </c>
      <c r="J4018" s="173" t="s">
        <v>415</v>
      </c>
      <c r="K4018" s="173" t="s">
        <v>418</v>
      </c>
      <c r="L4018" s="174">
        <v>0</v>
      </c>
    </row>
    <row r="4019" spans="2:12" ht="28.8" x14ac:dyDescent="0.3">
      <c r="B4019" s="170">
        <v>0</v>
      </c>
      <c r="C4019" s="503" t="e">
        <f>_xlfn.XLOOKUP(B4019,PLANEAMIENTO!A:A,PLANEAMIENTO!C:C)</f>
        <v>#N/A</v>
      </c>
      <c r="D4019" s="504" t="e">
        <f>_xlfn.XLOOKUP(B4019,PLANEAMIENTO!A:A,PLANEAMIENTO!D:D)</f>
        <v>#N/A</v>
      </c>
      <c r="E4019" s="170" t="s">
        <v>45</v>
      </c>
      <c r="F4019" s="169"/>
      <c r="G4019" s="170" t="s">
        <v>1559</v>
      </c>
      <c r="H4019" s="170" t="s">
        <v>777</v>
      </c>
      <c r="I4019" s="170" t="s">
        <v>892</v>
      </c>
      <c r="J4019" s="170" t="s">
        <v>415</v>
      </c>
      <c r="K4019" s="170" t="s">
        <v>1510</v>
      </c>
      <c r="L4019" s="171">
        <v>1</v>
      </c>
    </row>
    <row r="4020" spans="2:12" ht="28.8" x14ac:dyDescent="0.3">
      <c r="B4020" s="173">
        <v>345325</v>
      </c>
      <c r="C4020" s="503" t="str">
        <f>_xlfn.XLOOKUP(B4020,PLANEAMIENTO!A:A,PLANEAMIENTO!C:C)</f>
        <v>CILINDRO DE STICK</v>
      </c>
      <c r="D4020" s="504" t="str">
        <f>_xlfn.XLOOKUP(B4020,PLANEAMIENTO!A:A,PLANEAMIENTO!D:D)</f>
        <v>390FL</v>
      </c>
      <c r="E4020" s="173" t="s">
        <v>1657</v>
      </c>
      <c r="F4020" s="172"/>
      <c r="G4020" s="173" t="s">
        <v>894</v>
      </c>
      <c r="H4020" s="173" t="s">
        <v>777</v>
      </c>
      <c r="I4020" s="173" t="s">
        <v>807</v>
      </c>
      <c r="J4020" s="173" t="s">
        <v>415</v>
      </c>
      <c r="K4020" s="173" t="s">
        <v>418</v>
      </c>
      <c r="L4020" s="174">
        <v>0.8</v>
      </c>
    </row>
    <row r="4021" spans="2:12" ht="46.8" x14ac:dyDescent="0.3">
      <c r="B4021" s="173">
        <v>348225</v>
      </c>
      <c r="C4021" s="503" t="str">
        <f>_xlfn.XLOOKUP(B4021,PLANEAMIENTO!A:A,PLANEAMIENTO!C:C)</f>
        <v>CILINDRO DE DESPLAZAMIENTO DE VERTEDERA</v>
      </c>
      <c r="D4021" s="504">
        <f>_xlfn.XLOOKUP(B4021,PLANEAMIENTO!A:A,PLANEAMIENTO!D:D)</f>
        <v>24</v>
      </c>
      <c r="E4021" s="173" t="s">
        <v>1659</v>
      </c>
      <c r="F4021" s="172"/>
      <c r="G4021" s="173" t="s">
        <v>894</v>
      </c>
      <c r="H4021" s="173" t="s">
        <v>777</v>
      </c>
      <c r="I4021" s="173" t="s">
        <v>807</v>
      </c>
      <c r="J4021" s="173" t="s">
        <v>415</v>
      </c>
      <c r="K4021" s="173" t="s">
        <v>418</v>
      </c>
      <c r="L4021" s="174">
        <v>0</v>
      </c>
    </row>
    <row r="4022" spans="2:12" ht="28.8" x14ac:dyDescent="0.3">
      <c r="B4022" s="173">
        <v>348425</v>
      </c>
      <c r="C4022" s="503" t="str">
        <f>_xlfn.XLOOKUP(B4022,PLANEAMIENTO!A:A,PLANEAMIENTO!C:C)</f>
        <v>CILINDRO DE DIRECCION</v>
      </c>
      <c r="D4022" s="504" t="str">
        <f>_xlfn.XLOOKUP(B4022,PLANEAMIENTO!A:A,PLANEAMIENTO!D:D)</f>
        <v>793D</v>
      </c>
      <c r="E4022" s="173" t="s">
        <v>1659</v>
      </c>
      <c r="F4022" s="172"/>
      <c r="G4022" s="173" t="s">
        <v>894</v>
      </c>
      <c r="H4022" s="173" t="s">
        <v>777</v>
      </c>
      <c r="I4022" s="173" t="s">
        <v>807</v>
      </c>
      <c r="J4022" s="173" t="s">
        <v>415</v>
      </c>
      <c r="K4022" s="173" t="s">
        <v>418</v>
      </c>
      <c r="L4022" s="174">
        <v>0</v>
      </c>
    </row>
    <row r="4023" spans="2:12" ht="31.2" x14ac:dyDescent="0.3">
      <c r="B4023" s="173">
        <v>346225</v>
      </c>
      <c r="C4023" s="503" t="str">
        <f>_xlfn.XLOOKUP(B4023,PLANEAMIENTO!A:A,PLANEAMIENTO!C:C)</f>
        <v>CILINDRO DE LEVANTE DE BULLDOZER</v>
      </c>
      <c r="D4023" s="504" t="str">
        <f>_xlfn.XLOOKUP(B4023,PLANEAMIENTO!A:A,PLANEAMIENTO!D:D)</f>
        <v>844K</v>
      </c>
      <c r="E4023" s="173" t="s">
        <v>1287</v>
      </c>
      <c r="F4023" s="172"/>
      <c r="G4023" s="173" t="s">
        <v>894</v>
      </c>
      <c r="H4023" s="173" t="s">
        <v>777</v>
      </c>
      <c r="I4023" s="173" t="s">
        <v>807</v>
      </c>
      <c r="J4023" s="173" t="s">
        <v>415</v>
      </c>
      <c r="K4023" s="173" t="s">
        <v>418</v>
      </c>
      <c r="L4023" s="174">
        <v>0</v>
      </c>
    </row>
    <row r="4024" spans="2:12" ht="31.2" x14ac:dyDescent="0.3">
      <c r="B4024" s="173">
        <v>348125</v>
      </c>
      <c r="C4024" s="503" t="str">
        <f>_xlfn.XLOOKUP(B4024,PLANEAMIENTO!A:A,PLANEAMIENTO!C:C)</f>
        <v>CILINDRO DE INCLINACION DE BULLDOZER</v>
      </c>
      <c r="D4024" s="504" t="str">
        <f>_xlfn.XLOOKUP(B4024,PLANEAMIENTO!A:A,PLANEAMIENTO!D:D)</f>
        <v>D11T</v>
      </c>
      <c r="E4024" s="173" t="s">
        <v>1287</v>
      </c>
      <c r="F4024" s="172"/>
      <c r="G4024" s="173" t="s">
        <v>894</v>
      </c>
      <c r="H4024" s="173" t="s">
        <v>777</v>
      </c>
      <c r="I4024" s="173" t="s">
        <v>807</v>
      </c>
      <c r="J4024" s="173" t="s">
        <v>415</v>
      </c>
      <c r="K4024" s="173" t="s">
        <v>418</v>
      </c>
      <c r="L4024" s="174">
        <v>0</v>
      </c>
    </row>
    <row r="4025" spans="2:12" ht="31.2" x14ac:dyDescent="0.3">
      <c r="B4025" s="173">
        <v>348625</v>
      </c>
      <c r="C4025" s="503" t="str">
        <f>_xlfn.XLOOKUP(B4025,PLANEAMIENTO!A:A,PLANEAMIENTO!C:C)</f>
        <v>CILINDRO DE LEVANTE DE BULLDOZER</v>
      </c>
      <c r="D4025" s="504" t="str">
        <f>_xlfn.XLOOKUP(B4025,PLANEAMIENTO!A:A,PLANEAMIENTO!D:D)</f>
        <v>844K</v>
      </c>
      <c r="E4025" s="173" t="s">
        <v>1682</v>
      </c>
      <c r="F4025" s="172"/>
      <c r="G4025" s="173" t="s">
        <v>894</v>
      </c>
      <c r="H4025" s="173" t="s">
        <v>777</v>
      </c>
      <c r="I4025" s="173" t="s">
        <v>807</v>
      </c>
      <c r="J4025" s="173" t="s">
        <v>415</v>
      </c>
      <c r="K4025" s="173" t="s">
        <v>418</v>
      </c>
      <c r="L4025" s="174">
        <v>0</v>
      </c>
    </row>
    <row r="4026" spans="2:12" ht="28.8" x14ac:dyDescent="0.3">
      <c r="B4026" s="173">
        <v>349725</v>
      </c>
      <c r="C4026" s="503" t="str">
        <f>_xlfn.XLOOKUP(B4026,PLANEAMIENTO!A:A,PLANEAMIENTO!C:C)</f>
        <v>CILINDRO DE DIRECCION</v>
      </c>
      <c r="D4026" s="504" t="str">
        <f>_xlfn.XLOOKUP(B4026,PLANEAMIENTO!A:A,PLANEAMIENTO!D:D)</f>
        <v>980E</v>
      </c>
      <c r="E4026" s="173" t="s">
        <v>1287</v>
      </c>
      <c r="F4026" s="172"/>
      <c r="G4026" s="173" t="s">
        <v>894</v>
      </c>
      <c r="H4026" s="173" t="s">
        <v>777</v>
      </c>
      <c r="I4026" s="173" t="s">
        <v>807</v>
      </c>
      <c r="J4026" s="173" t="s">
        <v>415</v>
      </c>
      <c r="K4026" s="173" t="s">
        <v>418</v>
      </c>
      <c r="L4026" s="174">
        <v>0</v>
      </c>
    </row>
    <row r="4027" spans="2:12" ht="28.8" x14ac:dyDescent="0.3">
      <c r="B4027" s="173">
        <v>349825</v>
      </c>
      <c r="C4027" s="503" t="str">
        <f>_xlfn.XLOOKUP(B4027,PLANEAMIENTO!A:A,PLANEAMIENTO!C:C)</f>
        <v>CILINDRO DE DIRECCION</v>
      </c>
      <c r="D4027" s="504" t="str">
        <f>_xlfn.XLOOKUP(B4027,PLANEAMIENTO!A:A,PLANEAMIENTO!D:D)</f>
        <v>930E-4SE</v>
      </c>
      <c r="E4027" s="173" t="s">
        <v>1683</v>
      </c>
      <c r="F4027" s="172"/>
      <c r="G4027" s="173" t="s">
        <v>894</v>
      </c>
      <c r="H4027" s="173" t="s">
        <v>777</v>
      </c>
      <c r="I4027" s="173" t="s">
        <v>807</v>
      </c>
      <c r="J4027" s="173" t="s">
        <v>415</v>
      </c>
      <c r="K4027" s="173" t="s">
        <v>418</v>
      </c>
      <c r="L4027" s="174">
        <v>0</v>
      </c>
    </row>
    <row r="4028" spans="2:12" ht="28.8" x14ac:dyDescent="0.3">
      <c r="B4028" s="173">
        <v>350725</v>
      </c>
      <c r="C4028" s="503" t="str">
        <f>_xlfn.XLOOKUP(B4028,PLANEAMIENTO!A:A,PLANEAMIENTO!C:C)</f>
        <v>CILINDRO DE BLADELIFT</v>
      </c>
      <c r="D4028" s="504">
        <f>_xlfn.XLOOKUP(B4028,PLANEAMIENTO!A:A,PLANEAMIENTO!D:D)</f>
        <v>24</v>
      </c>
      <c r="E4028" s="173" t="s">
        <v>1287</v>
      </c>
      <c r="F4028" s="172"/>
      <c r="G4028" s="173" t="s">
        <v>894</v>
      </c>
      <c r="H4028" s="173" t="s">
        <v>777</v>
      </c>
      <c r="I4028" s="173" t="s">
        <v>807</v>
      </c>
      <c r="J4028" s="173" t="s">
        <v>415</v>
      </c>
      <c r="K4028" s="173" t="s">
        <v>418</v>
      </c>
      <c r="L4028" s="174">
        <v>0</v>
      </c>
    </row>
    <row r="4029" spans="2:12" ht="31.2" x14ac:dyDescent="0.3">
      <c r="B4029" s="173">
        <v>350825</v>
      </c>
      <c r="C4029" s="503" t="str">
        <f>_xlfn.XLOOKUP(B4029,PLANEAMIENTO!A:A,PLANEAMIENTO!C:C)</f>
        <v>CILINDRO DE LEVANTE DE RIPPER</v>
      </c>
      <c r="D4029" s="504" t="str">
        <f>_xlfn.XLOOKUP(B4029,PLANEAMIENTO!A:A,PLANEAMIENTO!D:D)</f>
        <v>V</v>
      </c>
      <c r="E4029" s="173" t="s">
        <v>1683</v>
      </c>
      <c r="F4029" s="172"/>
      <c r="G4029" s="173" t="s">
        <v>894</v>
      </c>
      <c r="H4029" s="173" t="s">
        <v>777</v>
      </c>
      <c r="I4029" s="173" t="s">
        <v>807</v>
      </c>
      <c r="J4029" s="173" t="s">
        <v>415</v>
      </c>
      <c r="K4029" s="173" t="s">
        <v>418</v>
      </c>
      <c r="L4029" s="174">
        <v>0</v>
      </c>
    </row>
    <row r="4034" spans="2:12" ht="39.6" x14ac:dyDescent="0.3">
      <c r="B4034" s="168" t="s">
        <v>465</v>
      </c>
      <c r="E4034" s="168" t="s">
        <v>391</v>
      </c>
      <c r="F4034" s="168" t="s">
        <v>392</v>
      </c>
      <c r="G4034" s="168" t="s">
        <v>772</v>
      </c>
      <c r="H4034" s="168" t="s">
        <v>773</v>
      </c>
      <c r="I4034" s="168" t="s">
        <v>774</v>
      </c>
      <c r="J4034" s="168" t="s">
        <v>394</v>
      </c>
      <c r="K4034" s="168" t="s">
        <v>395</v>
      </c>
      <c r="L4034" s="168" t="s">
        <v>396</v>
      </c>
    </row>
    <row r="4035" spans="2:12" ht="28.8" x14ac:dyDescent="0.3">
      <c r="B4035" s="170">
        <v>0</v>
      </c>
      <c r="C4035" s="503" t="e">
        <f>_xlfn.XLOOKUP(B4035,PLANEAMIENTO!A:A,PLANEAMIENTO!C:C)</f>
        <v>#N/A</v>
      </c>
      <c r="D4035" s="504" t="e">
        <f>_xlfn.XLOOKUP(B4035,PLANEAMIENTO!A:A,PLANEAMIENTO!D:D)</f>
        <v>#N/A</v>
      </c>
      <c r="E4035" s="170" t="s">
        <v>397</v>
      </c>
      <c r="F4035" s="170" t="s">
        <v>398</v>
      </c>
      <c r="G4035" s="170" t="s">
        <v>2982</v>
      </c>
      <c r="H4035" s="170" t="s">
        <v>776</v>
      </c>
      <c r="I4035" s="170" t="s">
        <v>777</v>
      </c>
      <c r="J4035" s="170" t="s">
        <v>415</v>
      </c>
      <c r="K4035" s="170" t="s">
        <v>2983</v>
      </c>
      <c r="L4035" s="171">
        <v>0.66</v>
      </c>
    </row>
    <row r="4036" spans="2:12" ht="31.2" x14ac:dyDescent="0.3">
      <c r="B4036" s="173">
        <v>351225</v>
      </c>
      <c r="C4036" s="503" t="str">
        <f>_xlfn.XLOOKUP(B4036,PLANEAMIENTO!A:A,PLANEAMIENTO!C:C)</f>
        <v>CILINDRO DE LEVANTE DE BULLDOZER</v>
      </c>
      <c r="D4036" s="504" t="str">
        <f>_xlfn.XLOOKUP(B4036,PLANEAMIENTO!A:A,PLANEAMIENTO!D:D)</f>
        <v>D11T</v>
      </c>
      <c r="E4036" s="173" t="s">
        <v>2984</v>
      </c>
      <c r="F4036" s="173" t="s">
        <v>398</v>
      </c>
      <c r="G4036" s="173" t="s">
        <v>403</v>
      </c>
      <c r="H4036" s="173" t="s">
        <v>777</v>
      </c>
      <c r="I4036" s="173" t="s">
        <v>820</v>
      </c>
      <c r="J4036" s="173" t="s">
        <v>1678</v>
      </c>
      <c r="K4036" s="173" t="s">
        <v>1678</v>
      </c>
      <c r="L4036" s="174">
        <v>0</v>
      </c>
    </row>
    <row r="4037" spans="2:12" ht="31.2" x14ac:dyDescent="0.3">
      <c r="B4037" s="173">
        <v>351225</v>
      </c>
      <c r="C4037" s="503" t="str">
        <f>_xlfn.XLOOKUP(B4037,PLANEAMIENTO!A:A,PLANEAMIENTO!C:C)</f>
        <v>CILINDRO DE LEVANTE DE BULLDOZER</v>
      </c>
      <c r="D4037" s="504" t="str">
        <f>_xlfn.XLOOKUP(B4037,PLANEAMIENTO!A:A,PLANEAMIENTO!D:D)</f>
        <v>D11T</v>
      </c>
      <c r="E4037" s="173" t="s">
        <v>2985</v>
      </c>
      <c r="F4037" s="173" t="s">
        <v>398</v>
      </c>
      <c r="G4037" s="173" t="s">
        <v>403</v>
      </c>
      <c r="H4037" s="173" t="s">
        <v>777</v>
      </c>
      <c r="I4037" s="173" t="s">
        <v>820</v>
      </c>
      <c r="J4037" s="173" t="s">
        <v>1678</v>
      </c>
      <c r="K4037" s="173" t="s">
        <v>1678</v>
      </c>
      <c r="L4037" s="174">
        <v>0</v>
      </c>
    </row>
    <row r="4038" spans="2:12" ht="31.2" x14ac:dyDescent="0.3">
      <c r="B4038" s="173">
        <v>351225</v>
      </c>
      <c r="C4038" s="503" t="str">
        <f>_xlfn.XLOOKUP(B4038,PLANEAMIENTO!A:A,PLANEAMIENTO!C:C)</f>
        <v>CILINDRO DE LEVANTE DE BULLDOZER</v>
      </c>
      <c r="D4038" s="504" t="str">
        <f>_xlfn.XLOOKUP(B4038,PLANEAMIENTO!A:A,PLANEAMIENTO!D:D)</f>
        <v>D11T</v>
      </c>
      <c r="E4038" s="173" t="s">
        <v>630</v>
      </c>
      <c r="F4038" s="173" t="s">
        <v>398</v>
      </c>
      <c r="G4038" s="173" t="s">
        <v>403</v>
      </c>
      <c r="H4038" s="173" t="s">
        <v>777</v>
      </c>
      <c r="I4038" s="173" t="s">
        <v>820</v>
      </c>
      <c r="J4038" s="173" t="s">
        <v>1678</v>
      </c>
      <c r="K4038" s="173" t="s">
        <v>1677</v>
      </c>
      <c r="L4038" s="174">
        <v>0</v>
      </c>
    </row>
    <row r="4039" spans="2:12" ht="15.6" x14ac:dyDescent="0.3">
      <c r="B4039" s="173">
        <v>351725</v>
      </c>
      <c r="C4039" s="503" t="str">
        <f>_xlfn.XLOOKUP(B4039,PLANEAMIENTO!A:A,PLANEAMIENTO!C:C)</f>
        <v>CILINDRO DE STICK</v>
      </c>
      <c r="D4039" s="504" t="str">
        <f>_xlfn.XLOOKUP(B4039,PLANEAMIENTO!A:A,PLANEAMIENTO!D:D)</f>
        <v>390DL</v>
      </c>
      <c r="E4039" s="173" t="s">
        <v>425</v>
      </c>
      <c r="F4039" s="173" t="s">
        <v>398</v>
      </c>
      <c r="G4039" s="173" t="s">
        <v>435</v>
      </c>
      <c r="H4039" s="173" t="s">
        <v>777</v>
      </c>
      <c r="I4039" s="173" t="s">
        <v>786</v>
      </c>
      <c r="J4039" s="173" t="s">
        <v>1677</v>
      </c>
      <c r="K4039" s="173" t="s">
        <v>1677</v>
      </c>
      <c r="L4039" s="174">
        <v>0</v>
      </c>
    </row>
    <row r="4040" spans="2:12" ht="31.2" x14ac:dyDescent="0.3">
      <c r="B4040" s="173">
        <v>351225</v>
      </c>
      <c r="C4040" s="503" t="str">
        <f>_xlfn.XLOOKUP(B4040,PLANEAMIENTO!A:A,PLANEAMIENTO!C:C)</f>
        <v>CILINDRO DE LEVANTE DE BULLDOZER</v>
      </c>
      <c r="D4040" s="504" t="str">
        <f>_xlfn.XLOOKUP(B4040,PLANEAMIENTO!A:A,PLANEAMIENTO!D:D)</f>
        <v>D11T</v>
      </c>
      <c r="E4040" s="173" t="s">
        <v>751</v>
      </c>
      <c r="F4040" s="173" t="s">
        <v>398</v>
      </c>
      <c r="G4040" s="173" t="s">
        <v>435</v>
      </c>
      <c r="H4040" s="173" t="s">
        <v>777</v>
      </c>
      <c r="I4040" s="173" t="s">
        <v>786</v>
      </c>
      <c r="J4040" s="173" t="s">
        <v>1677</v>
      </c>
      <c r="K4040" s="173" t="s">
        <v>2986</v>
      </c>
      <c r="L4040" s="174">
        <v>0</v>
      </c>
    </row>
    <row r="4041" spans="2:12" ht="15.6" x14ac:dyDescent="0.3">
      <c r="B4041" s="173">
        <v>352025</v>
      </c>
      <c r="C4041" s="503" t="str">
        <f>_xlfn.XLOOKUP(B4041,PLANEAMIENTO!A:A,PLANEAMIENTO!C:C)</f>
        <v>VASTAGO DE LETOURNEAU</v>
      </c>
      <c r="D4041" s="504" t="str">
        <f>_xlfn.XLOOKUP(B4041,PLANEAMIENTO!A:A,PLANEAMIENTO!D:D)</f>
        <v>L2350</v>
      </c>
      <c r="E4041" s="173" t="s">
        <v>409</v>
      </c>
      <c r="F4041" s="173" t="s">
        <v>398</v>
      </c>
      <c r="G4041" s="173" t="s">
        <v>410</v>
      </c>
      <c r="H4041" s="173" t="s">
        <v>777</v>
      </c>
      <c r="I4041" s="173" t="s">
        <v>849</v>
      </c>
      <c r="J4041" s="173" t="s">
        <v>2986</v>
      </c>
      <c r="K4041" s="173" t="s">
        <v>2987</v>
      </c>
      <c r="L4041" s="174">
        <v>0</v>
      </c>
    </row>
    <row r="4042" spans="2:12" ht="15.6" x14ac:dyDescent="0.3">
      <c r="B4042" s="173">
        <v>352025</v>
      </c>
      <c r="C4042" s="503" t="str">
        <f>_xlfn.XLOOKUP(B4042,PLANEAMIENTO!A:A,PLANEAMIENTO!C:C)</f>
        <v>VASTAGO DE LETOURNEAU</v>
      </c>
      <c r="D4042" s="504" t="str">
        <f>_xlfn.XLOOKUP(B4042,PLANEAMIENTO!A:A,PLANEAMIENTO!D:D)</f>
        <v>L2350</v>
      </c>
      <c r="E4042" s="173" t="s">
        <v>425</v>
      </c>
      <c r="F4042" s="173" t="s">
        <v>398</v>
      </c>
      <c r="G4042" s="173" t="s">
        <v>403</v>
      </c>
      <c r="H4042" s="173" t="s">
        <v>777</v>
      </c>
      <c r="I4042" s="173" t="s">
        <v>820</v>
      </c>
      <c r="J4042" s="173" t="s">
        <v>2987</v>
      </c>
      <c r="K4042" s="173" t="s">
        <v>2987</v>
      </c>
      <c r="L4042" s="174">
        <v>0</v>
      </c>
    </row>
    <row r="4043" spans="2:12" ht="31.2" x14ac:dyDescent="0.3">
      <c r="B4043" s="173">
        <v>351225</v>
      </c>
      <c r="C4043" s="503" t="str">
        <f>_xlfn.XLOOKUP(B4043,PLANEAMIENTO!A:A,PLANEAMIENTO!C:C)</f>
        <v>CILINDRO DE LEVANTE DE BULLDOZER</v>
      </c>
      <c r="D4043" s="504" t="str">
        <f>_xlfn.XLOOKUP(B4043,PLANEAMIENTO!A:A,PLANEAMIENTO!D:D)</f>
        <v>D11T</v>
      </c>
      <c r="E4043" s="173" t="s">
        <v>2988</v>
      </c>
      <c r="F4043" s="173" t="s">
        <v>398</v>
      </c>
      <c r="G4043" s="173" t="s">
        <v>406</v>
      </c>
      <c r="H4043" s="173" t="s">
        <v>777</v>
      </c>
      <c r="I4043" s="173" t="s">
        <v>827</v>
      </c>
      <c r="J4043" s="173" t="s">
        <v>2987</v>
      </c>
      <c r="K4043" s="173" t="s">
        <v>2987</v>
      </c>
      <c r="L4043" s="174">
        <v>0</v>
      </c>
    </row>
    <row r="4044" spans="2:12" ht="15.6" x14ac:dyDescent="0.3">
      <c r="B4044" s="173">
        <v>352525</v>
      </c>
      <c r="C4044" s="503" t="str">
        <f>_xlfn.XLOOKUP(B4044,PLANEAMIENTO!A:A,PLANEAMIENTO!C:C)</f>
        <v>CILINDRO DE DIRECCION</v>
      </c>
      <c r="D4044" s="504" t="str">
        <f>_xlfn.XLOOKUP(B4044,PLANEAMIENTO!A:A,PLANEAMIENTO!D:D)</f>
        <v>980E</v>
      </c>
      <c r="E4044" s="173" t="s">
        <v>409</v>
      </c>
      <c r="F4044" s="173" t="s">
        <v>398</v>
      </c>
      <c r="G4044" s="173" t="s">
        <v>435</v>
      </c>
      <c r="H4044" s="173" t="s">
        <v>777</v>
      </c>
      <c r="I4044" s="173" t="s">
        <v>786</v>
      </c>
      <c r="J4044" s="173" t="s">
        <v>2989</v>
      </c>
      <c r="K4044" s="173" t="s">
        <v>2989</v>
      </c>
      <c r="L4044" s="174">
        <v>0</v>
      </c>
    </row>
    <row r="4045" spans="2:12" ht="31.2" x14ac:dyDescent="0.3">
      <c r="B4045" s="173">
        <v>353325</v>
      </c>
      <c r="C4045" s="503" t="str">
        <f>_xlfn.XLOOKUP(B4045,PLANEAMIENTO!A:A,PLANEAMIENTO!C:C)</f>
        <v>CILINDRO DE LEVANTE DE TOLVA</v>
      </c>
      <c r="D4045" s="504" t="str">
        <f>_xlfn.XLOOKUP(B4045,PLANEAMIENTO!A:A,PLANEAMIENTO!D:D)</f>
        <v>980E</v>
      </c>
      <c r="E4045" s="173" t="s">
        <v>2990</v>
      </c>
      <c r="F4045" s="173" t="s">
        <v>398</v>
      </c>
      <c r="G4045" s="173" t="s">
        <v>471</v>
      </c>
      <c r="H4045" s="173" t="s">
        <v>777</v>
      </c>
      <c r="I4045" s="173" t="s">
        <v>831</v>
      </c>
      <c r="J4045" s="173" t="s">
        <v>2989</v>
      </c>
      <c r="K4045" s="173" t="s">
        <v>2983</v>
      </c>
      <c r="L4045" s="174">
        <v>0</v>
      </c>
    </row>
    <row r="4046" spans="2:12" ht="28.8" x14ac:dyDescent="0.3">
      <c r="B4046" s="170">
        <v>0</v>
      </c>
      <c r="C4046" s="503" t="e">
        <f>_xlfn.XLOOKUP(B4046,PLANEAMIENTO!A:A,PLANEAMIENTO!C:C)</f>
        <v>#N/A</v>
      </c>
      <c r="D4046" s="504" t="e">
        <f>_xlfn.XLOOKUP(B4046,PLANEAMIENTO!A:A,PLANEAMIENTO!D:D)</f>
        <v>#N/A</v>
      </c>
      <c r="E4046" s="170" t="s">
        <v>412</v>
      </c>
      <c r="F4046" s="170" t="s">
        <v>413</v>
      </c>
      <c r="G4046" s="170" t="s">
        <v>2991</v>
      </c>
      <c r="H4046" s="170" t="s">
        <v>777</v>
      </c>
      <c r="I4046" s="170" t="s">
        <v>777</v>
      </c>
      <c r="J4046" s="170" t="s">
        <v>629</v>
      </c>
      <c r="K4046" s="170" t="s">
        <v>2989</v>
      </c>
      <c r="L4046" s="171">
        <v>0.56999999999999995</v>
      </c>
    </row>
    <row r="4047" spans="2:12" ht="31.2" x14ac:dyDescent="0.3">
      <c r="B4047" s="173">
        <v>351225</v>
      </c>
      <c r="C4047" s="503" t="str">
        <f>_xlfn.XLOOKUP(B4047,PLANEAMIENTO!A:A,PLANEAMIENTO!C:C)</f>
        <v>CILINDRO DE LEVANTE DE BULLDOZER</v>
      </c>
      <c r="D4047" s="504" t="str">
        <f>_xlfn.XLOOKUP(B4047,PLANEAMIENTO!A:A,PLANEAMIENTO!D:D)</f>
        <v>D11T</v>
      </c>
      <c r="E4047" s="173" t="s">
        <v>477</v>
      </c>
      <c r="F4047" s="173" t="s">
        <v>750</v>
      </c>
      <c r="G4047" s="173" t="s">
        <v>473</v>
      </c>
      <c r="H4047" s="173" t="s">
        <v>777</v>
      </c>
      <c r="I4047" s="173" t="s">
        <v>813</v>
      </c>
      <c r="J4047" s="173" t="s">
        <v>1678</v>
      </c>
      <c r="K4047" s="173" t="s">
        <v>1678</v>
      </c>
      <c r="L4047" s="174">
        <v>0.5</v>
      </c>
    </row>
    <row r="4048" spans="2:12" ht="15.6" x14ac:dyDescent="0.3">
      <c r="B4048" s="173">
        <v>351125</v>
      </c>
      <c r="C4048" s="503" t="str">
        <f>_xlfn.XLOOKUP(B4048,PLANEAMIENTO!A:A,PLANEAMIENTO!C:C)</f>
        <v xml:space="preserve">CILINDRO DE LEVANTE </v>
      </c>
      <c r="D4048" s="504" t="str">
        <f>_xlfn.XLOOKUP(B4048,PLANEAMIENTO!A:A,PLANEAMIENTO!D:D)</f>
        <v>WA900</v>
      </c>
      <c r="E4048" s="173" t="s">
        <v>1669</v>
      </c>
      <c r="F4048" s="173" t="s">
        <v>750</v>
      </c>
      <c r="G4048" s="173" t="s">
        <v>406</v>
      </c>
      <c r="H4048" s="173" t="s">
        <v>777</v>
      </c>
      <c r="I4048" s="173" t="s">
        <v>827</v>
      </c>
      <c r="J4048" s="173" t="s">
        <v>1678</v>
      </c>
      <c r="K4048" s="173" t="s">
        <v>1677</v>
      </c>
      <c r="L4048" s="174">
        <v>0</v>
      </c>
    </row>
    <row r="4049" spans="2:12" ht="15.6" x14ac:dyDescent="0.3">
      <c r="B4049" s="173">
        <v>351125</v>
      </c>
      <c r="C4049" s="503" t="str">
        <f>_xlfn.XLOOKUP(B4049,PLANEAMIENTO!A:A,PLANEAMIENTO!C:C)</f>
        <v xml:space="preserve">CILINDRO DE LEVANTE </v>
      </c>
      <c r="D4049" s="504" t="str">
        <f>_xlfn.XLOOKUP(B4049,PLANEAMIENTO!A:A,PLANEAMIENTO!D:D)</f>
        <v>WA900</v>
      </c>
      <c r="E4049" s="173" t="s">
        <v>1670</v>
      </c>
      <c r="F4049" s="173" t="s">
        <v>750</v>
      </c>
      <c r="G4049" s="173" t="s">
        <v>406</v>
      </c>
      <c r="H4049" s="173" t="s">
        <v>777</v>
      </c>
      <c r="I4049" s="173" t="s">
        <v>827</v>
      </c>
      <c r="J4049" s="173" t="s">
        <v>1677</v>
      </c>
      <c r="K4049" s="173" t="s">
        <v>1677</v>
      </c>
      <c r="L4049" s="174">
        <v>0</v>
      </c>
    </row>
    <row r="4050" spans="2:12" ht="15.6" x14ac:dyDescent="0.3">
      <c r="B4050" s="173">
        <v>351325</v>
      </c>
      <c r="C4050" s="503" t="str">
        <f>_xlfn.XLOOKUP(B4050,PLANEAMIENTO!A:A,PLANEAMIENTO!C:C)</f>
        <v>CILINDRO DE WHEEL LEAN</v>
      </c>
      <c r="D4050" s="504">
        <f>_xlfn.XLOOKUP(B4050,PLANEAMIENTO!A:A,PLANEAMIENTO!D:D)</f>
        <v>24</v>
      </c>
      <c r="E4050" s="173" t="s">
        <v>425</v>
      </c>
      <c r="F4050" s="173" t="s">
        <v>750</v>
      </c>
      <c r="G4050" s="173" t="s">
        <v>403</v>
      </c>
      <c r="H4050" s="173" t="s">
        <v>777</v>
      </c>
      <c r="I4050" s="173" t="s">
        <v>820</v>
      </c>
      <c r="J4050" s="173" t="s">
        <v>1677</v>
      </c>
      <c r="K4050" s="173" t="s">
        <v>1677</v>
      </c>
      <c r="L4050" s="174">
        <v>0</v>
      </c>
    </row>
    <row r="4051" spans="2:12" ht="15.6" x14ac:dyDescent="0.3">
      <c r="B4051" s="173">
        <v>351625</v>
      </c>
      <c r="C4051" s="503" t="str">
        <f>_xlfn.XLOOKUP(B4051,PLANEAMIENTO!A:A,PLANEAMIENTO!C:C)</f>
        <v>CILINDRO DE ARTICULACION</v>
      </c>
      <c r="D4051" s="504">
        <f>_xlfn.XLOOKUP(B4051,PLANEAMIENTO!A:A,PLANEAMIENTO!D:D)</f>
        <v>24</v>
      </c>
      <c r="E4051" s="173" t="s">
        <v>425</v>
      </c>
      <c r="F4051" s="173" t="s">
        <v>750</v>
      </c>
      <c r="G4051" s="173" t="s">
        <v>403</v>
      </c>
      <c r="H4051" s="173" t="s">
        <v>777</v>
      </c>
      <c r="I4051" s="173" t="s">
        <v>820</v>
      </c>
      <c r="J4051" s="173" t="s">
        <v>2986</v>
      </c>
      <c r="K4051" s="173" t="s">
        <v>2986</v>
      </c>
      <c r="L4051" s="174">
        <v>0</v>
      </c>
    </row>
    <row r="4052" spans="2:12" ht="15.6" x14ac:dyDescent="0.3">
      <c r="B4052" s="173">
        <v>352125</v>
      </c>
      <c r="C4052" s="503" t="str">
        <f>_xlfn.XLOOKUP(B4052,PLANEAMIENTO!A:A,PLANEAMIENTO!C:C)</f>
        <v xml:space="preserve">CILINDRO DE LEVANTE </v>
      </c>
      <c r="D4052" s="504" t="str">
        <f>_xlfn.XLOOKUP(B4052,PLANEAMIENTO!A:A,PLANEAMIENTO!D:D)</f>
        <v>D8T</v>
      </c>
      <c r="E4052" s="173" t="s">
        <v>425</v>
      </c>
      <c r="F4052" s="173" t="s">
        <v>750</v>
      </c>
      <c r="G4052" s="173" t="s">
        <v>403</v>
      </c>
      <c r="H4052" s="173" t="s">
        <v>777</v>
      </c>
      <c r="I4052" s="173" t="s">
        <v>820</v>
      </c>
      <c r="J4052" s="173" t="s">
        <v>2986</v>
      </c>
      <c r="K4052" s="173" t="s">
        <v>2986</v>
      </c>
      <c r="L4052" s="174">
        <v>0</v>
      </c>
    </row>
    <row r="4053" spans="2:12" ht="31.2" x14ac:dyDescent="0.3">
      <c r="B4053" s="173">
        <v>352225</v>
      </c>
      <c r="C4053" s="503" t="str">
        <f>_xlfn.XLOOKUP(B4053,PLANEAMIENTO!A:A,PLANEAMIENTO!C:C)</f>
        <v>CILINDRO DE LEVANTE DE BULLDOZER</v>
      </c>
      <c r="D4053" s="504" t="str">
        <f>_xlfn.XLOOKUP(B4053,PLANEAMIENTO!A:A,PLANEAMIENTO!D:D)</f>
        <v>D11T</v>
      </c>
      <c r="E4053" s="173" t="s">
        <v>425</v>
      </c>
      <c r="F4053" s="173" t="s">
        <v>750</v>
      </c>
      <c r="G4053" s="173" t="s">
        <v>403</v>
      </c>
      <c r="H4053" s="173" t="s">
        <v>777</v>
      </c>
      <c r="I4053" s="173" t="s">
        <v>820</v>
      </c>
      <c r="J4053" s="173" t="s">
        <v>2986</v>
      </c>
      <c r="K4053" s="173" t="s">
        <v>2987</v>
      </c>
      <c r="L4053" s="174">
        <v>0</v>
      </c>
    </row>
    <row r="4054" spans="2:12" ht="31.2" x14ac:dyDescent="0.3">
      <c r="B4054" s="173">
        <v>352325</v>
      </c>
      <c r="C4054" s="503" t="str">
        <f>_xlfn.XLOOKUP(B4054,PLANEAMIENTO!A:A,PLANEAMIENTO!C:C)</f>
        <v>CILINDRO DE LEVANTE DE BULLDOZER</v>
      </c>
      <c r="D4054" s="504" t="str">
        <f>_xlfn.XLOOKUP(B4054,PLANEAMIENTO!A:A,PLANEAMIENTO!D:D)</f>
        <v>D11T</v>
      </c>
      <c r="E4054" s="173" t="s">
        <v>425</v>
      </c>
      <c r="F4054" s="173" t="s">
        <v>750</v>
      </c>
      <c r="G4054" s="173" t="s">
        <v>403</v>
      </c>
      <c r="H4054" s="173" t="s">
        <v>777</v>
      </c>
      <c r="I4054" s="173" t="s">
        <v>820</v>
      </c>
      <c r="J4054" s="173" t="s">
        <v>2987</v>
      </c>
      <c r="K4054" s="173" t="s">
        <v>2987</v>
      </c>
      <c r="L4054" s="174">
        <v>0</v>
      </c>
    </row>
    <row r="4055" spans="2:12" ht="15.6" x14ac:dyDescent="0.3">
      <c r="B4055" s="173">
        <v>352425</v>
      </c>
      <c r="C4055" s="503" t="str">
        <f>_xlfn.XLOOKUP(B4055,PLANEAMIENTO!A:A,PLANEAMIENTO!C:C)</f>
        <v>CILINDRO DE BLADELIFT</v>
      </c>
      <c r="D4055" s="504" t="str">
        <f>_xlfn.XLOOKUP(B4055,PLANEAMIENTO!A:A,PLANEAMIENTO!D:D)</f>
        <v>24M</v>
      </c>
      <c r="E4055" s="173" t="s">
        <v>425</v>
      </c>
      <c r="F4055" s="173" t="s">
        <v>750</v>
      </c>
      <c r="G4055" s="173" t="s">
        <v>403</v>
      </c>
      <c r="H4055" s="173" t="s">
        <v>777</v>
      </c>
      <c r="I4055" s="173" t="s">
        <v>820</v>
      </c>
      <c r="J4055" s="173" t="s">
        <v>2987</v>
      </c>
      <c r="K4055" s="173" t="s">
        <v>2989</v>
      </c>
      <c r="L4055" s="174">
        <v>0</v>
      </c>
    </row>
    <row r="4056" spans="2:12" ht="28.8" x14ac:dyDescent="0.3">
      <c r="B4056" s="170">
        <v>0</v>
      </c>
      <c r="C4056" s="503" t="e">
        <f>_xlfn.XLOOKUP(B4056,PLANEAMIENTO!A:A,PLANEAMIENTO!C:C)</f>
        <v>#N/A</v>
      </c>
      <c r="D4056" s="504" t="e">
        <f>_xlfn.XLOOKUP(B4056,PLANEAMIENTO!A:A,PLANEAMIENTO!D:D)</f>
        <v>#N/A</v>
      </c>
      <c r="E4056" s="170" t="s">
        <v>422</v>
      </c>
      <c r="F4056" s="170" t="s">
        <v>423</v>
      </c>
      <c r="G4056" s="170" t="s">
        <v>2992</v>
      </c>
      <c r="H4056" s="170" t="s">
        <v>777</v>
      </c>
      <c r="I4056" s="170" t="s">
        <v>777</v>
      </c>
      <c r="J4056" s="170" t="s">
        <v>415</v>
      </c>
      <c r="K4056" s="170" t="s">
        <v>2989</v>
      </c>
      <c r="L4056" s="171">
        <v>0.56999999999999995</v>
      </c>
    </row>
    <row r="4057" spans="2:12" ht="15.6" x14ac:dyDescent="0.3">
      <c r="B4057" s="173">
        <v>351325</v>
      </c>
      <c r="C4057" s="503" t="str">
        <f>_xlfn.XLOOKUP(B4057,PLANEAMIENTO!A:A,PLANEAMIENTO!C:C)</f>
        <v>CILINDRO DE WHEEL LEAN</v>
      </c>
      <c r="D4057" s="504">
        <f>_xlfn.XLOOKUP(B4057,PLANEAMIENTO!A:A,PLANEAMIENTO!D:D)</f>
        <v>24</v>
      </c>
      <c r="E4057" s="173" t="s">
        <v>409</v>
      </c>
      <c r="F4057" s="173" t="s">
        <v>423</v>
      </c>
      <c r="G4057" s="173" t="s">
        <v>435</v>
      </c>
      <c r="H4057" s="173" t="s">
        <v>777</v>
      </c>
      <c r="I4057" s="173" t="s">
        <v>786</v>
      </c>
      <c r="J4057" s="173" t="s">
        <v>2986</v>
      </c>
      <c r="K4057" s="173" t="s">
        <v>2986</v>
      </c>
      <c r="L4057" s="174">
        <v>0</v>
      </c>
    </row>
    <row r="4058" spans="2:12" ht="31.2" x14ac:dyDescent="0.3">
      <c r="B4058" s="173">
        <v>352325</v>
      </c>
      <c r="C4058" s="503" t="str">
        <f>_xlfn.XLOOKUP(B4058,PLANEAMIENTO!A:A,PLANEAMIENTO!C:C)</f>
        <v>CILINDRO DE LEVANTE DE BULLDOZER</v>
      </c>
      <c r="D4058" s="504" t="str">
        <f>_xlfn.XLOOKUP(B4058,PLANEAMIENTO!A:A,PLANEAMIENTO!D:D)</f>
        <v>D11T</v>
      </c>
      <c r="E4058" s="173" t="s">
        <v>709</v>
      </c>
      <c r="F4058" s="173" t="s">
        <v>423</v>
      </c>
      <c r="G4058" s="173" t="s">
        <v>479</v>
      </c>
      <c r="H4058" s="173" t="s">
        <v>777</v>
      </c>
      <c r="I4058" s="173" t="s">
        <v>804</v>
      </c>
      <c r="J4058" s="173" t="s">
        <v>2986</v>
      </c>
      <c r="K4058" s="173" t="s">
        <v>2986</v>
      </c>
      <c r="L4058" s="174">
        <v>0</v>
      </c>
    </row>
    <row r="4059" spans="2:12" ht="31.2" x14ac:dyDescent="0.3">
      <c r="B4059" s="173">
        <v>352325</v>
      </c>
      <c r="C4059" s="503" t="str">
        <f>_xlfn.XLOOKUP(B4059,PLANEAMIENTO!A:A,PLANEAMIENTO!C:C)</f>
        <v>CILINDRO DE LEVANTE DE BULLDOZER</v>
      </c>
      <c r="D4059" s="504" t="str">
        <f>_xlfn.XLOOKUP(B4059,PLANEAMIENTO!A:A,PLANEAMIENTO!D:D)</f>
        <v>D11T</v>
      </c>
      <c r="E4059" s="173" t="s">
        <v>1415</v>
      </c>
      <c r="F4059" s="173" t="s">
        <v>423</v>
      </c>
      <c r="G4059" s="173" t="s">
        <v>479</v>
      </c>
      <c r="H4059" s="173" t="s">
        <v>777</v>
      </c>
      <c r="I4059" s="173" t="s">
        <v>804</v>
      </c>
      <c r="J4059" s="173" t="s">
        <v>2986</v>
      </c>
      <c r="K4059" s="173" t="s">
        <v>2986</v>
      </c>
      <c r="L4059" s="174">
        <v>0</v>
      </c>
    </row>
    <row r="4060" spans="2:12" ht="15.6" x14ac:dyDescent="0.3">
      <c r="B4060" s="173">
        <v>351325</v>
      </c>
      <c r="C4060" s="503" t="str">
        <f>_xlfn.XLOOKUP(B4060,PLANEAMIENTO!A:A,PLANEAMIENTO!C:C)</f>
        <v>CILINDRO DE WHEEL LEAN</v>
      </c>
      <c r="D4060" s="504">
        <f>_xlfn.XLOOKUP(B4060,PLANEAMIENTO!A:A,PLANEAMIENTO!D:D)</f>
        <v>24</v>
      </c>
      <c r="E4060" s="173" t="s">
        <v>1415</v>
      </c>
      <c r="F4060" s="173" t="s">
        <v>423</v>
      </c>
      <c r="G4060" s="173" t="s">
        <v>479</v>
      </c>
      <c r="H4060" s="173" t="s">
        <v>777</v>
      </c>
      <c r="I4060" s="173" t="s">
        <v>804</v>
      </c>
      <c r="J4060" s="173" t="s">
        <v>2987</v>
      </c>
      <c r="K4060" s="173" t="s">
        <v>2987</v>
      </c>
      <c r="L4060" s="174">
        <v>0</v>
      </c>
    </row>
    <row r="4061" spans="2:12" ht="31.2" x14ac:dyDescent="0.3">
      <c r="B4061" s="173">
        <v>352225</v>
      </c>
      <c r="C4061" s="503" t="str">
        <f>_xlfn.XLOOKUP(B4061,PLANEAMIENTO!A:A,PLANEAMIENTO!C:C)</f>
        <v>CILINDRO DE LEVANTE DE BULLDOZER</v>
      </c>
      <c r="D4061" s="504" t="str">
        <f>_xlfn.XLOOKUP(B4061,PLANEAMIENTO!A:A,PLANEAMIENTO!D:D)</f>
        <v>D11T</v>
      </c>
      <c r="E4061" s="173" t="s">
        <v>2993</v>
      </c>
      <c r="F4061" s="173" t="s">
        <v>423</v>
      </c>
      <c r="G4061" s="173" t="s">
        <v>403</v>
      </c>
      <c r="H4061" s="173" t="s">
        <v>777</v>
      </c>
      <c r="I4061" s="173" t="s">
        <v>820</v>
      </c>
      <c r="J4061" s="173" t="s">
        <v>2987</v>
      </c>
      <c r="K4061" s="173" t="s">
        <v>2987</v>
      </c>
      <c r="L4061" s="174">
        <v>0</v>
      </c>
    </row>
    <row r="4062" spans="2:12" ht="31.2" x14ac:dyDescent="0.3">
      <c r="B4062" s="173">
        <v>352325</v>
      </c>
      <c r="C4062" s="503" t="str">
        <f>_xlfn.XLOOKUP(B4062,PLANEAMIENTO!A:A,PLANEAMIENTO!C:C)</f>
        <v>CILINDRO DE LEVANTE DE BULLDOZER</v>
      </c>
      <c r="D4062" s="504" t="str">
        <f>_xlfn.XLOOKUP(B4062,PLANEAMIENTO!A:A,PLANEAMIENTO!D:D)</f>
        <v>D11T</v>
      </c>
      <c r="E4062" s="173" t="s">
        <v>2993</v>
      </c>
      <c r="F4062" s="173" t="s">
        <v>423</v>
      </c>
      <c r="G4062" s="173" t="s">
        <v>403</v>
      </c>
      <c r="H4062" s="173" t="s">
        <v>777</v>
      </c>
      <c r="I4062" s="173" t="s">
        <v>820</v>
      </c>
      <c r="J4062" s="173" t="s">
        <v>2987</v>
      </c>
      <c r="K4062" s="173" t="s">
        <v>2989</v>
      </c>
      <c r="L4062" s="174">
        <v>0</v>
      </c>
    </row>
    <row r="4063" spans="2:12" ht="31.2" x14ac:dyDescent="0.3">
      <c r="B4063" s="173">
        <v>351225</v>
      </c>
      <c r="C4063" s="503" t="str">
        <f>_xlfn.XLOOKUP(B4063,PLANEAMIENTO!A:A,PLANEAMIENTO!C:C)</f>
        <v>CILINDRO DE LEVANTE DE BULLDOZER</v>
      </c>
      <c r="D4063" s="504" t="str">
        <f>_xlfn.XLOOKUP(B4063,PLANEAMIENTO!A:A,PLANEAMIENTO!D:D)</f>
        <v>D11T</v>
      </c>
      <c r="E4063" s="173" t="s">
        <v>2993</v>
      </c>
      <c r="F4063" s="173" t="s">
        <v>423</v>
      </c>
      <c r="G4063" s="173" t="s">
        <v>403</v>
      </c>
      <c r="H4063" s="173" t="s">
        <v>777</v>
      </c>
      <c r="I4063" s="173" t="s">
        <v>820</v>
      </c>
      <c r="J4063" s="173" t="s">
        <v>2989</v>
      </c>
      <c r="K4063" s="173" t="s">
        <v>2989</v>
      </c>
      <c r="L4063" s="174">
        <v>0</v>
      </c>
    </row>
    <row r="4064" spans="2:12" ht="28.8" x14ac:dyDescent="0.3">
      <c r="B4064" s="170">
        <v>0</v>
      </c>
      <c r="C4064" s="503" t="e">
        <f>_xlfn.XLOOKUP(B4064,PLANEAMIENTO!A:A,PLANEAMIENTO!C:C)</f>
        <v>#N/A</v>
      </c>
      <c r="D4064" s="504" t="e">
        <f>_xlfn.XLOOKUP(B4064,PLANEAMIENTO!A:A,PLANEAMIENTO!D:D)</f>
        <v>#N/A</v>
      </c>
      <c r="E4064" s="170" t="s">
        <v>485</v>
      </c>
      <c r="F4064" s="170" t="s">
        <v>486</v>
      </c>
      <c r="G4064" s="170" t="s">
        <v>2994</v>
      </c>
      <c r="H4064" s="170" t="s">
        <v>777</v>
      </c>
      <c r="I4064" s="170" t="s">
        <v>777</v>
      </c>
      <c r="J4064" s="170" t="s">
        <v>629</v>
      </c>
      <c r="K4064" s="170" t="s">
        <v>2983</v>
      </c>
      <c r="L4064" s="171">
        <v>0.35</v>
      </c>
    </row>
    <row r="4065" spans="2:12" ht="15.6" x14ac:dyDescent="0.3">
      <c r="B4065" s="173">
        <v>348825</v>
      </c>
      <c r="C4065" s="503" t="str">
        <f>_xlfn.XLOOKUP(B4065,PLANEAMIENTO!A:A,PLANEAMIENTO!C:C)</f>
        <v>CILINDRO DE BOOM</v>
      </c>
      <c r="D4065" s="504" t="str">
        <f>_xlfn.XLOOKUP(B4065,PLANEAMIENTO!A:A,PLANEAMIENTO!D:D)</f>
        <v>988K</v>
      </c>
      <c r="E4065" s="173" t="s">
        <v>2995</v>
      </c>
      <c r="F4065" s="173" t="s">
        <v>486</v>
      </c>
      <c r="G4065" s="173" t="s">
        <v>406</v>
      </c>
      <c r="H4065" s="173" t="s">
        <v>777</v>
      </c>
      <c r="I4065" s="173" t="s">
        <v>827</v>
      </c>
      <c r="J4065" s="173" t="s">
        <v>1678</v>
      </c>
      <c r="K4065" s="173" t="s">
        <v>1678</v>
      </c>
      <c r="L4065" s="174">
        <v>0</v>
      </c>
    </row>
    <row r="4066" spans="2:12" ht="31.2" x14ac:dyDescent="0.3">
      <c r="B4066" s="173">
        <v>350425</v>
      </c>
      <c r="C4066" s="503" t="str">
        <f>_xlfn.XLOOKUP(B4066,PLANEAMIENTO!A:A,PLANEAMIENTO!C:C)</f>
        <v>CILINDRO DE INCLINACION DE BULLDOZER</v>
      </c>
      <c r="D4066" s="504" t="str">
        <f>_xlfn.XLOOKUP(B4066,PLANEAMIENTO!A:A,PLANEAMIENTO!D:D)</f>
        <v>844H</v>
      </c>
      <c r="E4066" s="173" t="s">
        <v>1309</v>
      </c>
      <c r="F4066" s="173" t="s">
        <v>486</v>
      </c>
      <c r="G4066" s="173" t="s">
        <v>471</v>
      </c>
      <c r="H4066" s="173" t="s">
        <v>777</v>
      </c>
      <c r="I4066" s="173" t="s">
        <v>831</v>
      </c>
      <c r="J4066" s="173" t="s">
        <v>1678</v>
      </c>
      <c r="K4066" s="173" t="s">
        <v>1678</v>
      </c>
      <c r="L4066" s="174">
        <v>0</v>
      </c>
    </row>
    <row r="4067" spans="2:12" ht="31.2" x14ac:dyDescent="0.3">
      <c r="B4067" s="173">
        <v>348325</v>
      </c>
      <c r="C4067" s="503" t="str">
        <f>_xlfn.XLOOKUP(B4067,PLANEAMIENTO!A:A,PLANEAMIENTO!C:C)</f>
        <v>CILINDRO DE SUSPENSION POSTERIOR</v>
      </c>
      <c r="D4067" s="504" t="str">
        <f>_xlfn.XLOOKUP(B4067,PLANEAMIENTO!A:A,PLANEAMIENTO!D:D)</f>
        <v>830DC</v>
      </c>
      <c r="E4067" s="173" t="s">
        <v>488</v>
      </c>
      <c r="F4067" s="173" t="s">
        <v>486</v>
      </c>
      <c r="G4067" s="173" t="s">
        <v>471</v>
      </c>
      <c r="H4067" s="173" t="s">
        <v>777</v>
      </c>
      <c r="I4067" s="173" t="s">
        <v>831</v>
      </c>
      <c r="J4067" s="173" t="s">
        <v>1677</v>
      </c>
      <c r="K4067" s="173" t="s">
        <v>1677</v>
      </c>
      <c r="L4067" s="174">
        <v>0</v>
      </c>
    </row>
    <row r="4068" spans="2:12" ht="31.2" x14ac:dyDescent="0.3">
      <c r="B4068" s="173">
        <v>350225</v>
      </c>
      <c r="C4068" s="503" t="str">
        <f>_xlfn.XLOOKUP(B4068,PLANEAMIENTO!A:A,PLANEAMIENTO!C:C)</f>
        <v>CILINDRO DE SUSPENSION POSTERIOR</v>
      </c>
      <c r="D4068" s="504" t="str">
        <f>_xlfn.XLOOKUP(B4068,PLANEAMIENTO!A:A,PLANEAMIENTO!D:D)</f>
        <v>930E-4SE</v>
      </c>
      <c r="E4068" s="173" t="s">
        <v>488</v>
      </c>
      <c r="F4068" s="173" t="s">
        <v>486</v>
      </c>
      <c r="G4068" s="173" t="s">
        <v>471</v>
      </c>
      <c r="H4068" s="173" t="s">
        <v>777</v>
      </c>
      <c r="I4068" s="173" t="s">
        <v>831</v>
      </c>
      <c r="J4068" s="173" t="s">
        <v>1677</v>
      </c>
      <c r="K4068" s="173" t="s">
        <v>2986</v>
      </c>
      <c r="L4068" s="174">
        <v>0</v>
      </c>
    </row>
    <row r="4069" spans="2:12" ht="31.2" x14ac:dyDescent="0.3">
      <c r="B4069" s="173">
        <v>350125</v>
      </c>
      <c r="C4069" s="503" t="str">
        <f>_xlfn.XLOOKUP(B4069,PLANEAMIENTO!A:A,PLANEAMIENTO!C:C)</f>
        <v>CILINDRO DE LEVANTE DE BULLDOZER</v>
      </c>
      <c r="D4069" s="504" t="str">
        <f>_xlfn.XLOOKUP(B4069,PLANEAMIENTO!A:A,PLANEAMIENTO!D:D)</f>
        <v>D475</v>
      </c>
      <c r="E4069" s="173" t="s">
        <v>1099</v>
      </c>
      <c r="F4069" s="173" t="s">
        <v>486</v>
      </c>
      <c r="G4069" s="173" t="s">
        <v>403</v>
      </c>
      <c r="H4069" s="173" t="s">
        <v>777</v>
      </c>
      <c r="I4069" s="173" t="s">
        <v>820</v>
      </c>
      <c r="J4069" s="173" t="s">
        <v>2986</v>
      </c>
      <c r="K4069" s="173" t="s">
        <v>2986</v>
      </c>
      <c r="L4069" s="174">
        <v>0</v>
      </c>
    </row>
    <row r="4070" spans="2:12" ht="31.2" x14ac:dyDescent="0.3">
      <c r="B4070" s="173">
        <v>350325</v>
      </c>
      <c r="C4070" s="503" t="str">
        <f>_xlfn.XLOOKUP(B4070,PLANEAMIENTO!A:A,PLANEAMIENTO!C:C)</f>
        <v>CILINDRO DE LEVANTE DE BULLDOZER</v>
      </c>
      <c r="D4070" s="504" t="str">
        <f>_xlfn.XLOOKUP(B4070,PLANEAMIENTO!A:A,PLANEAMIENTO!D:D)</f>
        <v>D11T</v>
      </c>
      <c r="E4070" s="173" t="s">
        <v>1099</v>
      </c>
      <c r="F4070" s="173" t="s">
        <v>486</v>
      </c>
      <c r="G4070" s="173" t="s">
        <v>403</v>
      </c>
      <c r="H4070" s="173" t="s">
        <v>777</v>
      </c>
      <c r="I4070" s="173" t="s">
        <v>820</v>
      </c>
      <c r="J4070" s="173" t="s">
        <v>2986</v>
      </c>
      <c r="K4070" s="173" t="s">
        <v>2987</v>
      </c>
      <c r="L4070" s="174">
        <v>0</v>
      </c>
    </row>
    <row r="4071" spans="2:12" ht="15.6" x14ac:dyDescent="0.3">
      <c r="B4071" s="173">
        <v>351425</v>
      </c>
      <c r="C4071" s="503" t="str">
        <f>_xlfn.XLOOKUP(B4071,PLANEAMIENTO!A:A,PLANEAMIENTO!C:C)</f>
        <v>CILINDRO DE DIRECCION</v>
      </c>
      <c r="D4071" s="504" t="str">
        <f>_xlfn.XLOOKUP(B4071,PLANEAMIENTO!A:A,PLANEAMIENTO!D:D)</f>
        <v>930E-4SE</v>
      </c>
      <c r="E4071" s="173" t="s">
        <v>488</v>
      </c>
      <c r="F4071" s="173" t="s">
        <v>486</v>
      </c>
      <c r="G4071" s="173" t="s">
        <v>471</v>
      </c>
      <c r="H4071" s="173" t="s">
        <v>777</v>
      </c>
      <c r="I4071" s="173" t="s">
        <v>831</v>
      </c>
      <c r="J4071" s="173" t="s">
        <v>2987</v>
      </c>
      <c r="K4071" s="173" t="s">
        <v>2987</v>
      </c>
      <c r="L4071" s="174">
        <v>0</v>
      </c>
    </row>
    <row r="4072" spans="2:12" ht="15.6" x14ac:dyDescent="0.3">
      <c r="B4072" s="173">
        <v>348825</v>
      </c>
      <c r="C4072" s="503" t="str">
        <f>_xlfn.XLOOKUP(B4072,PLANEAMIENTO!A:A,PLANEAMIENTO!C:C)</f>
        <v>CILINDRO DE BOOM</v>
      </c>
      <c r="D4072" s="504" t="str">
        <f>_xlfn.XLOOKUP(B4072,PLANEAMIENTO!A:A,PLANEAMIENTO!D:D)</f>
        <v>988K</v>
      </c>
      <c r="E4072" s="173" t="s">
        <v>1175</v>
      </c>
      <c r="F4072" s="173" t="s">
        <v>486</v>
      </c>
      <c r="G4072" s="173" t="s">
        <v>435</v>
      </c>
      <c r="H4072" s="173" t="s">
        <v>777</v>
      </c>
      <c r="I4072" s="173" t="s">
        <v>786</v>
      </c>
      <c r="J4072" s="173" t="s">
        <v>2987</v>
      </c>
      <c r="K4072" s="173" t="s">
        <v>2989</v>
      </c>
      <c r="L4072" s="174">
        <v>0</v>
      </c>
    </row>
    <row r="4073" spans="2:12" ht="31.2" x14ac:dyDescent="0.3">
      <c r="B4073" s="173">
        <v>345625</v>
      </c>
      <c r="C4073" s="503" t="str">
        <f>_xlfn.XLOOKUP(B4073,PLANEAMIENTO!A:A,PLANEAMIENTO!C:C)</f>
        <v>CILINDRO DE SUSPENSION POSTERIOR</v>
      </c>
      <c r="D4073" s="504" t="str">
        <f>_xlfn.XLOOKUP(B4073,PLANEAMIENTO!A:A,PLANEAMIENTO!D:D)</f>
        <v>930E-4SE</v>
      </c>
      <c r="E4073" s="173" t="s">
        <v>488</v>
      </c>
      <c r="F4073" s="173" t="s">
        <v>486</v>
      </c>
      <c r="G4073" s="173" t="s">
        <v>471</v>
      </c>
      <c r="H4073" s="173" t="s">
        <v>777</v>
      </c>
      <c r="I4073" s="173" t="s">
        <v>831</v>
      </c>
      <c r="J4073" s="173" t="s">
        <v>2989</v>
      </c>
      <c r="K4073" s="173" t="s">
        <v>2983</v>
      </c>
      <c r="L4073" s="174">
        <v>0</v>
      </c>
    </row>
    <row r="4074" spans="2:12" ht="28.8" x14ac:dyDescent="0.3">
      <c r="B4074" s="170">
        <v>0</v>
      </c>
      <c r="C4074" s="503" t="e">
        <f>_xlfn.XLOOKUP(B4074,PLANEAMIENTO!A:A,PLANEAMIENTO!C:C)</f>
        <v>#N/A</v>
      </c>
      <c r="D4074" s="504" t="e">
        <f>_xlfn.XLOOKUP(B4074,PLANEAMIENTO!A:A,PLANEAMIENTO!D:D)</f>
        <v>#N/A</v>
      </c>
      <c r="E4074" s="170" t="s">
        <v>860</v>
      </c>
      <c r="F4074" s="170" t="s">
        <v>413</v>
      </c>
      <c r="G4074" s="170" t="s">
        <v>2996</v>
      </c>
      <c r="H4074" s="170" t="s">
        <v>777</v>
      </c>
      <c r="I4074" s="170" t="s">
        <v>801</v>
      </c>
      <c r="J4074" s="170" t="s">
        <v>415</v>
      </c>
      <c r="K4074" s="170" t="s">
        <v>1571</v>
      </c>
      <c r="L4074" s="171">
        <v>0.49</v>
      </c>
    </row>
    <row r="4075" spans="2:12" ht="31.2" x14ac:dyDescent="0.3">
      <c r="B4075" s="173">
        <v>345625</v>
      </c>
      <c r="C4075" s="503" t="str">
        <f>_xlfn.XLOOKUP(B4075,PLANEAMIENTO!A:A,PLANEAMIENTO!C:C)</f>
        <v>CILINDRO DE SUSPENSION POSTERIOR</v>
      </c>
      <c r="D4075" s="504" t="str">
        <f>_xlfn.XLOOKUP(B4075,PLANEAMIENTO!A:A,PLANEAMIENTO!D:D)</f>
        <v>930E-4SE</v>
      </c>
      <c r="E4075" s="173" t="s">
        <v>1118</v>
      </c>
      <c r="F4075" s="172"/>
      <c r="G4075" s="173" t="s">
        <v>473</v>
      </c>
      <c r="H4075" s="173" t="s">
        <v>777</v>
      </c>
      <c r="I4075" s="173" t="s">
        <v>813</v>
      </c>
      <c r="J4075" s="173" t="s">
        <v>415</v>
      </c>
      <c r="K4075" s="173" t="s">
        <v>415</v>
      </c>
      <c r="L4075" s="174">
        <v>0</v>
      </c>
    </row>
    <row r="4076" spans="2:12" ht="31.2" x14ac:dyDescent="0.3">
      <c r="B4076" s="173">
        <v>347625</v>
      </c>
      <c r="C4076" s="503" t="str">
        <f>_xlfn.XLOOKUP(B4076,PLANEAMIENTO!A:A,PLANEAMIENTO!C:C)</f>
        <v>CILINDRO DE SUSPENSION POSTERIOR</v>
      </c>
      <c r="D4076" s="504" t="str">
        <f>_xlfn.XLOOKUP(B4076,PLANEAMIENTO!A:A,PLANEAMIENTO!D:D)</f>
        <v>930E-4SE</v>
      </c>
      <c r="E4076" s="173" t="s">
        <v>1100</v>
      </c>
      <c r="F4076" s="172"/>
      <c r="G4076" s="173" t="s">
        <v>473</v>
      </c>
      <c r="H4076" s="173" t="s">
        <v>777</v>
      </c>
      <c r="I4076" s="173" t="s">
        <v>813</v>
      </c>
      <c r="J4076" s="173" t="s">
        <v>418</v>
      </c>
      <c r="K4076" s="173" t="s">
        <v>418</v>
      </c>
      <c r="L4076" s="174">
        <v>0</v>
      </c>
    </row>
    <row r="4077" spans="2:12" ht="28.8" x14ac:dyDescent="0.3">
      <c r="B4077" s="170">
        <v>0</v>
      </c>
      <c r="C4077" s="503" t="e">
        <f>_xlfn.XLOOKUP(B4077,PLANEAMIENTO!A:A,PLANEAMIENTO!C:C)</f>
        <v>#N/A</v>
      </c>
      <c r="D4077" s="504" t="e">
        <f>_xlfn.XLOOKUP(B4077,PLANEAMIENTO!A:A,PLANEAMIENTO!D:D)</f>
        <v>#N/A</v>
      </c>
      <c r="E4077" s="170" t="s">
        <v>428</v>
      </c>
      <c r="F4077" s="170" t="s">
        <v>432</v>
      </c>
      <c r="G4077" s="170" t="s">
        <v>2997</v>
      </c>
      <c r="H4077" s="170" t="s">
        <v>777</v>
      </c>
      <c r="I4077" s="170" t="s">
        <v>777</v>
      </c>
      <c r="J4077" s="170" t="s">
        <v>415</v>
      </c>
      <c r="K4077" s="170" t="s">
        <v>2998</v>
      </c>
      <c r="L4077" s="171">
        <v>0.39</v>
      </c>
    </row>
    <row r="4078" spans="2:12" ht="28.8" x14ac:dyDescent="0.3">
      <c r="B4078" s="173">
        <v>351425</v>
      </c>
      <c r="C4078" s="503" t="str">
        <f>_xlfn.XLOOKUP(B4078,PLANEAMIENTO!A:A,PLANEAMIENTO!C:C)</f>
        <v>CILINDRO DE DIRECCION</v>
      </c>
      <c r="D4078" s="504" t="str">
        <f>_xlfn.XLOOKUP(B4078,PLANEAMIENTO!A:A,PLANEAMIENTO!D:D)</f>
        <v>930E-4SE</v>
      </c>
      <c r="E4078" s="173" t="s">
        <v>1052</v>
      </c>
      <c r="F4078" s="173" t="s">
        <v>432</v>
      </c>
      <c r="G4078" s="173" t="s">
        <v>403</v>
      </c>
      <c r="H4078" s="173" t="s">
        <v>777</v>
      </c>
      <c r="I4078" s="173" t="s">
        <v>820</v>
      </c>
      <c r="J4078" s="173" t="s">
        <v>1678</v>
      </c>
      <c r="K4078" s="173" t="s">
        <v>1678</v>
      </c>
      <c r="L4078" s="174">
        <v>0</v>
      </c>
    </row>
    <row r="4079" spans="2:12" ht="28.8" x14ac:dyDescent="0.3">
      <c r="B4079" s="173">
        <v>351525</v>
      </c>
      <c r="C4079" s="503" t="str">
        <f>_xlfn.XLOOKUP(B4079,PLANEAMIENTO!A:A,PLANEAMIENTO!C:C)</f>
        <v>CILINDRO DE ARTICULACION</v>
      </c>
      <c r="D4079" s="504">
        <f>_xlfn.XLOOKUP(B4079,PLANEAMIENTO!A:A,PLANEAMIENTO!D:D)</f>
        <v>24</v>
      </c>
      <c r="E4079" s="173" t="s">
        <v>1052</v>
      </c>
      <c r="F4079" s="173" t="s">
        <v>432</v>
      </c>
      <c r="G4079" s="173" t="s">
        <v>403</v>
      </c>
      <c r="H4079" s="173" t="s">
        <v>777</v>
      </c>
      <c r="I4079" s="173" t="s">
        <v>820</v>
      </c>
      <c r="J4079" s="173" t="s">
        <v>1678</v>
      </c>
      <c r="K4079" s="173" t="s">
        <v>1678</v>
      </c>
      <c r="L4079" s="174">
        <v>0</v>
      </c>
    </row>
    <row r="4080" spans="2:12" ht="31.2" x14ac:dyDescent="0.3">
      <c r="B4080" s="173">
        <v>353125</v>
      </c>
      <c r="C4080" s="503" t="str">
        <f>_xlfn.XLOOKUP(B4080,PLANEAMIENTO!A:A,PLANEAMIENTO!C:C)</f>
        <v>CILINDRO DE LEVANTE DE TOLVA</v>
      </c>
      <c r="D4080" s="504" t="str">
        <f>_xlfn.XLOOKUP(B4080,PLANEAMIENTO!A:A,PLANEAMIENTO!D:D)</f>
        <v>930E-4SE</v>
      </c>
      <c r="E4080" s="173" t="s">
        <v>1052</v>
      </c>
      <c r="F4080" s="173" t="s">
        <v>432</v>
      </c>
      <c r="G4080" s="173" t="s">
        <v>421</v>
      </c>
      <c r="H4080" s="173" t="s">
        <v>777</v>
      </c>
      <c r="I4080" s="173" t="s">
        <v>807</v>
      </c>
      <c r="J4080" s="173" t="s">
        <v>1678</v>
      </c>
      <c r="K4080" s="173" t="s">
        <v>1677</v>
      </c>
      <c r="L4080" s="174">
        <v>0</v>
      </c>
    </row>
    <row r="4081" spans="2:12" ht="31.2" x14ac:dyDescent="0.3">
      <c r="B4081" s="173">
        <v>353225</v>
      </c>
      <c r="C4081" s="503" t="str">
        <f>_xlfn.XLOOKUP(B4081,PLANEAMIENTO!A:A,PLANEAMIENTO!C:C)</f>
        <v>CILINDRO DE SUSPENSION POSTERIOR</v>
      </c>
      <c r="D4081" s="504" t="str">
        <f>_xlfn.XLOOKUP(B4081,PLANEAMIENTO!A:A,PLANEAMIENTO!D:D)</f>
        <v>930E-4SE</v>
      </c>
      <c r="E4081" s="173" t="s">
        <v>1052</v>
      </c>
      <c r="F4081" s="173" t="s">
        <v>432</v>
      </c>
      <c r="G4081" s="173" t="s">
        <v>471</v>
      </c>
      <c r="H4081" s="173" t="s">
        <v>777</v>
      </c>
      <c r="I4081" s="173" t="s">
        <v>831</v>
      </c>
      <c r="J4081" s="173" t="s">
        <v>1677</v>
      </c>
      <c r="K4081" s="173" t="s">
        <v>2986</v>
      </c>
      <c r="L4081" s="174">
        <v>0</v>
      </c>
    </row>
    <row r="4082" spans="2:12" ht="28.8" x14ac:dyDescent="0.3">
      <c r="B4082" s="173">
        <v>348825</v>
      </c>
      <c r="C4082" s="503" t="str">
        <f>_xlfn.XLOOKUP(B4082,PLANEAMIENTO!A:A,PLANEAMIENTO!C:C)</f>
        <v>CILINDRO DE BOOM</v>
      </c>
      <c r="D4082" s="504" t="str">
        <f>_xlfn.XLOOKUP(B4082,PLANEAMIENTO!A:A,PLANEAMIENTO!D:D)</f>
        <v>988K</v>
      </c>
      <c r="E4082" s="173" t="s">
        <v>761</v>
      </c>
      <c r="F4082" s="173" t="s">
        <v>432</v>
      </c>
      <c r="G4082" s="173" t="s">
        <v>471</v>
      </c>
      <c r="H4082" s="173" t="s">
        <v>777</v>
      </c>
      <c r="I4082" s="173" t="s">
        <v>831</v>
      </c>
      <c r="J4082" s="173" t="s">
        <v>2986</v>
      </c>
      <c r="K4082" s="173" t="s">
        <v>2987</v>
      </c>
      <c r="L4082" s="174">
        <v>0</v>
      </c>
    </row>
    <row r="4083" spans="2:12" ht="31.2" x14ac:dyDescent="0.3">
      <c r="B4083" s="173">
        <v>351225</v>
      </c>
      <c r="C4083" s="503" t="str">
        <f>_xlfn.XLOOKUP(B4083,PLANEAMIENTO!A:A,PLANEAMIENTO!C:C)</f>
        <v>CILINDRO DE LEVANTE DE BULLDOZER</v>
      </c>
      <c r="D4083" s="504" t="str">
        <f>_xlfn.XLOOKUP(B4083,PLANEAMIENTO!A:A,PLANEAMIENTO!D:D)</f>
        <v>D11T</v>
      </c>
      <c r="E4083" s="173" t="s">
        <v>2999</v>
      </c>
      <c r="F4083" s="173" t="s">
        <v>432</v>
      </c>
      <c r="G4083" s="173" t="s">
        <v>491</v>
      </c>
      <c r="H4083" s="173" t="s">
        <v>777</v>
      </c>
      <c r="I4083" s="173" t="s">
        <v>968</v>
      </c>
      <c r="J4083" s="173" t="s">
        <v>2987</v>
      </c>
      <c r="K4083" s="173" t="s">
        <v>2989</v>
      </c>
      <c r="L4083" s="174">
        <v>0</v>
      </c>
    </row>
    <row r="4084" spans="2:12" ht="31.2" x14ac:dyDescent="0.3">
      <c r="B4084" s="173">
        <v>348625</v>
      </c>
      <c r="C4084" s="503" t="str">
        <f>_xlfn.XLOOKUP(B4084,PLANEAMIENTO!A:A,PLANEAMIENTO!C:C)</f>
        <v>CILINDRO DE LEVANTE DE BULLDOZER</v>
      </c>
      <c r="D4084" s="504" t="str">
        <f>_xlfn.XLOOKUP(B4084,PLANEAMIENTO!A:A,PLANEAMIENTO!D:D)</f>
        <v>844K</v>
      </c>
      <c r="E4084" s="173" t="s">
        <v>761</v>
      </c>
      <c r="F4084" s="173" t="s">
        <v>432</v>
      </c>
      <c r="G4084" s="173" t="s">
        <v>471</v>
      </c>
      <c r="H4084" s="173" t="s">
        <v>777</v>
      </c>
      <c r="I4084" s="173" t="s">
        <v>831</v>
      </c>
      <c r="J4084" s="173" t="s">
        <v>2989</v>
      </c>
      <c r="K4084" s="173" t="s">
        <v>2983</v>
      </c>
      <c r="L4084" s="174">
        <v>0</v>
      </c>
    </row>
    <row r="4085" spans="2:12" ht="28.8" x14ac:dyDescent="0.3">
      <c r="B4085" s="173">
        <v>352125</v>
      </c>
      <c r="C4085" s="503" t="str">
        <f>_xlfn.XLOOKUP(B4085,PLANEAMIENTO!A:A,PLANEAMIENTO!C:C)</f>
        <v xml:space="preserve">CILINDRO DE LEVANTE </v>
      </c>
      <c r="D4085" s="504" t="str">
        <f>_xlfn.XLOOKUP(B4085,PLANEAMIENTO!A:A,PLANEAMIENTO!D:D)</f>
        <v>D8T</v>
      </c>
      <c r="E4085" s="173" t="s">
        <v>3000</v>
      </c>
      <c r="F4085" s="173" t="s">
        <v>432</v>
      </c>
      <c r="G4085" s="173" t="s">
        <v>894</v>
      </c>
      <c r="H4085" s="173" t="s">
        <v>777</v>
      </c>
      <c r="I4085" s="173" t="s">
        <v>807</v>
      </c>
      <c r="J4085" s="173" t="s">
        <v>2983</v>
      </c>
      <c r="K4085" s="173" t="s">
        <v>2998</v>
      </c>
      <c r="L4085" s="174">
        <v>0</v>
      </c>
    </row>
    <row r="4086" spans="2:12" ht="28.8" x14ac:dyDescent="0.3">
      <c r="B4086" s="170">
        <v>0</v>
      </c>
      <c r="C4086" s="503" t="e">
        <f>_xlfn.XLOOKUP(B4086,PLANEAMIENTO!A:A,PLANEAMIENTO!C:C)</f>
        <v>#N/A</v>
      </c>
      <c r="D4086" s="504" t="e">
        <f>_xlfn.XLOOKUP(B4086,PLANEAMIENTO!A:A,PLANEAMIENTO!D:D)</f>
        <v>#N/A</v>
      </c>
      <c r="E4086" s="170" t="s">
        <v>642</v>
      </c>
      <c r="F4086" s="170" t="s">
        <v>815</v>
      </c>
      <c r="G4086" s="170" t="s">
        <v>3001</v>
      </c>
      <c r="H4086" s="170" t="s">
        <v>777</v>
      </c>
      <c r="I4086" s="170" t="s">
        <v>807</v>
      </c>
      <c r="J4086" s="170" t="s">
        <v>1278</v>
      </c>
      <c r="K4086" s="170" t="s">
        <v>2998</v>
      </c>
      <c r="L4086" s="171">
        <v>0.64</v>
      </c>
    </row>
    <row r="4087" spans="2:12" ht="28.8" x14ac:dyDescent="0.3">
      <c r="B4087" s="173">
        <v>351125</v>
      </c>
      <c r="C4087" s="503" t="str">
        <f>_xlfn.XLOOKUP(B4087,PLANEAMIENTO!A:A,PLANEAMIENTO!C:C)</f>
        <v xml:space="preserve">CILINDRO DE LEVANTE </v>
      </c>
      <c r="D4087" s="504" t="str">
        <f>_xlfn.XLOOKUP(B4087,PLANEAMIENTO!A:A,PLANEAMIENTO!D:D)</f>
        <v>WA900</v>
      </c>
      <c r="E4087" s="173" t="s">
        <v>1205</v>
      </c>
      <c r="F4087" s="173" t="s">
        <v>817</v>
      </c>
      <c r="G4087" s="173" t="s">
        <v>403</v>
      </c>
      <c r="H4087" s="173" t="s">
        <v>777</v>
      </c>
      <c r="I4087" s="173" t="s">
        <v>820</v>
      </c>
      <c r="J4087" s="173" t="s">
        <v>1678</v>
      </c>
      <c r="K4087" s="173" t="s">
        <v>1678</v>
      </c>
      <c r="L4087" s="174">
        <v>0</v>
      </c>
    </row>
    <row r="4088" spans="2:12" ht="28.8" x14ac:dyDescent="0.3">
      <c r="B4088" s="173">
        <v>352525</v>
      </c>
      <c r="C4088" s="503" t="str">
        <f>_xlfn.XLOOKUP(B4088,PLANEAMIENTO!A:A,PLANEAMIENTO!C:C)</f>
        <v>CILINDRO DE DIRECCION</v>
      </c>
      <c r="D4088" s="504" t="str">
        <f>_xlfn.XLOOKUP(B4088,PLANEAMIENTO!A:A,PLANEAMIENTO!D:D)</f>
        <v>980E</v>
      </c>
      <c r="E4088" s="173" t="s">
        <v>1052</v>
      </c>
      <c r="F4088" s="173" t="s">
        <v>817</v>
      </c>
      <c r="G4088" s="173" t="s">
        <v>403</v>
      </c>
      <c r="H4088" s="173" t="s">
        <v>777</v>
      </c>
      <c r="I4088" s="173" t="s">
        <v>820</v>
      </c>
      <c r="J4088" s="173" t="s">
        <v>1678</v>
      </c>
      <c r="K4088" s="173" t="s">
        <v>1678</v>
      </c>
      <c r="L4088" s="174">
        <v>0</v>
      </c>
    </row>
    <row r="4089" spans="2:12" ht="31.2" x14ac:dyDescent="0.3">
      <c r="B4089" s="173">
        <v>353025</v>
      </c>
      <c r="C4089" s="503" t="str">
        <f>_xlfn.XLOOKUP(B4089,PLANEAMIENTO!A:A,PLANEAMIENTO!C:C)</f>
        <v>CILINDRO DE SUSPENSION POSTERIOR</v>
      </c>
      <c r="D4089" s="504" t="str">
        <f>_xlfn.XLOOKUP(B4089,PLANEAMIENTO!A:A,PLANEAMIENTO!D:D)</f>
        <v>930E-4SE</v>
      </c>
      <c r="E4089" s="173" t="s">
        <v>1052</v>
      </c>
      <c r="F4089" s="173" t="s">
        <v>817</v>
      </c>
      <c r="G4089" s="173" t="s">
        <v>471</v>
      </c>
      <c r="H4089" s="173" t="s">
        <v>777</v>
      </c>
      <c r="I4089" s="173" t="s">
        <v>831</v>
      </c>
      <c r="J4089" s="173" t="s">
        <v>1678</v>
      </c>
      <c r="K4089" s="173" t="s">
        <v>1677</v>
      </c>
      <c r="L4089" s="174">
        <v>0</v>
      </c>
    </row>
    <row r="4090" spans="2:12" ht="28.8" x14ac:dyDescent="0.3">
      <c r="B4090" s="173">
        <v>351525</v>
      </c>
      <c r="C4090" s="503" t="str">
        <f>_xlfn.XLOOKUP(B4090,PLANEAMIENTO!A:A,PLANEAMIENTO!C:C)</f>
        <v>CILINDRO DE ARTICULACION</v>
      </c>
      <c r="D4090" s="504">
        <f>_xlfn.XLOOKUP(B4090,PLANEAMIENTO!A:A,PLANEAMIENTO!D:D)</f>
        <v>24</v>
      </c>
      <c r="E4090" s="173" t="s">
        <v>1205</v>
      </c>
      <c r="F4090" s="173" t="s">
        <v>817</v>
      </c>
      <c r="G4090" s="173" t="s">
        <v>471</v>
      </c>
      <c r="H4090" s="173" t="s">
        <v>777</v>
      </c>
      <c r="I4090" s="173" t="s">
        <v>831</v>
      </c>
      <c r="J4090" s="173" t="s">
        <v>1677</v>
      </c>
      <c r="K4090" s="173" t="s">
        <v>2986</v>
      </c>
      <c r="L4090" s="174">
        <v>0</v>
      </c>
    </row>
    <row r="4091" spans="2:12" ht="28.8" x14ac:dyDescent="0.3">
      <c r="B4091" s="173">
        <v>351625</v>
      </c>
      <c r="C4091" s="503" t="str">
        <f>_xlfn.XLOOKUP(B4091,PLANEAMIENTO!A:A,PLANEAMIENTO!C:C)</f>
        <v>CILINDRO DE ARTICULACION</v>
      </c>
      <c r="D4091" s="504">
        <f>_xlfn.XLOOKUP(B4091,PLANEAMIENTO!A:A,PLANEAMIENTO!D:D)</f>
        <v>24</v>
      </c>
      <c r="E4091" s="173" t="s">
        <v>1205</v>
      </c>
      <c r="F4091" s="173" t="s">
        <v>817</v>
      </c>
      <c r="G4091" s="173" t="s">
        <v>435</v>
      </c>
      <c r="H4091" s="173" t="s">
        <v>777</v>
      </c>
      <c r="I4091" s="173" t="s">
        <v>786</v>
      </c>
      <c r="J4091" s="173" t="s">
        <v>2986</v>
      </c>
      <c r="K4091" s="173" t="s">
        <v>2986</v>
      </c>
      <c r="L4091" s="174">
        <v>0</v>
      </c>
    </row>
    <row r="4092" spans="2:12" ht="31.2" x14ac:dyDescent="0.3">
      <c r="B4092" s="173">
        <v>350425</v>
      </c>
      <c r="C4092" s="503" t="str">
        <f>_xlfn.XLOOKUP(B4092,PLANEAMIENTO!A:A,PLANEAMIENTO!C:C)</f>
        <v>CILINDRO DE INCLINACION DE BULLDOZER</v>
      </c>
      <c r="D4092" s="504" t="str">
        <f>_xlfn.XLOOKUP(B4092,PLANEAMIENTO!A:A,PLANEAMIENTO!D:D)</f>
        <v>844H</v>
      </c>
      <c r="E4092" s="173" t="s">
        <v>3002</v>
      </c>
      <c r="F4092" s="173" t="s">
        <v>817</v>
      </c>
      <c r="G4092" s="173" t="s">
        <v>471</v>
      </c>
      <c r="H4092" s="173" t="s">
        <v>777</v>
      </c>
      <c r="I4092" s="173" t="s">
        <v>831</v>
      </c>
      <c r="J4092" s="173" t="s">
        <v>2986</v>
      </c>
      <c r="K4092" s="173" t="s">
        <v>2987</v>
      </c>
      <c r="L4092" s="174">
        <v>0</v>
      </c>
    </row>
    <row r="4093" spans="2:12" ht="28.8" x14ac:dyDescent="0.3">
      <c r="B4093" s="173">
        <v>351825</v>
      </c>
      <c r="C4093" s="503" t="str">
        <f>_xlfn.XLOOKUP(B4093,PLANEAMIENTO!A:A,PLANEAMIENTO!C:C)</f>
        <v>CILINDRO DE BLADELIFT</v>
      </c>
      <c r="D4093" s="504" t="str">
        <f>_xlfn.XLOOKUP(B4093,PLANEAMIENTO!A:A,PLANEAMIENTO!D:D)</f>
        <v>24M</v>
      </c>
      <c r="E4093" s="173" t="s">
        <v>3000</v>
      </c>
      <c r="F4093" s="173" t="s">
        <v>817</v>
      </c>
      <c r="G4093" s="173" t="s">
        <v>403</v>
      </c>
      <c r="H4093" s="173" t="s">
        <v>777</v>
      </c>
      <c r="I4093" s="173" t="s">
        <v>820</v>
      </c>
      <c r="J4093" s="173" t="s">
        <v>2987</v>
      </c>
      <c r="K4093" s="173" t="s">
        <v>2987</v>
      </c>
      <c r="L4093" s="174">
        <v>0</v>
      </c>
    </row>
    <row r="4094" spans="2:12" ht="31.2" x14ac:dyDescent="0.3">
      <c r="B4094" s="173">
        <v>353025</v>
      </c>
      <c r="C4094" s="503" t="str">
        <f>_xlfn.XLOOKUP(B4094,PLANEAMIENTO!A:A,PLANEAMIENTO!C:C)</f>
        <v>CILINDRO DE SUSPENSION POSTERIOR</v>
      </c>
      <c r="D4094" s="504" t="str">
        <f>_xlfn.XLOOKUP(B4094,PLANEAMIENTO!A:A,PLANEAMIENTO!D:D)</f>
        <v>930E-4SE</v>
      </c>
      <c r="E4094" s="173" t="s">
        <v>1205</v>
      </c>
      <c r="F4094" s="173" t="s">
        <v>817</v>
      </c>
      <c r="G4094" s="173" t="s">
        <v>421</v>
      </c>
      <c r="H4094" s="173" t="s">
        <v>777</v>
      </c>
      <c r="I4094" s="173" t="s">
        <v>807</v>
      </c>
      <c r="J4094" s="173" t="s">
        <v>2987</v>
      </c>
      <c r="K4094" s="173" t="s">
        <v>2989</v>
      </c>
      <c r="L4094" s="174">
        <v>0</v>
      </c>
    </row>
    <row r="4095" spans="2:12" ht="31.2" x14ac:dyDescent="0.3">
      <c r="B4095" s="173">
        <v>353125</v>
      </c>
      <c r="C4095" s="503" t="str">
        <f>_xlfn.XLOOKUP(B4095,PLANEAMIENTO!A:A,PLANEAMIENTO!C:C)</f>
        <v>CILINDRO DE LEVANTE DE TOLVA</v>
      </c>
      <c r="D4095" s="504" t="str">
        <f>_xlfn.XLOOKUP(B4095,PLANEAMIENTO!A:A,PLANEAMIENTO!D:D)</f>
        <v>930E-4SE</v>
      </c>
      <c r="E4095" s="173" t="s">
        <v>1205</v>
      </c>
      <c r="F4095" s="173" t="s">
        <v>817</v>
      </c>
      <c r="G4095" s="173" t="s">
        <v>471</v>
      </c>
      <c r="H4095" s="173" t="s">
        <v>777</v>
      </c>
      <c r="I4095" s="173" t="s">
        <v>831</v>
      </c>
      <c r="J4095" s="173" t="s">
        <v>2989</v>
      </c>
      <c r="K4095" s="173" t="s">
        <v>2983</v>
      </c>
      <c r="L4095" s="174">
        <v>0</v>
      </c>
    </row>
    <row r="4096" spans="2:12" ht="31.2" x14ac:dyDescent="0.3">
      <c r="B4096" s="173">
        <v>353225</v>
      </c>
      <c r="C4096" s="503" t="str">
        <f>_xlfn.XLOOKUP(B4096,PLANEAMIENTO!A:A,PLANEAMIENTO!C:C)</f>
        <v>CILINDRO DE SUSPENSION POSTERIOR</v>
      </c>
      <c r="D4096" s="504" t="str">
        <f>_xlfn.XLOOKUP(B4096,PLANEAMIENTO!A:A,PLANEAMIENTO!D:D)</f>
        <v>930E-4SE</v>
      </c>
      <c r="E4096" s="173" t="s">
        <v>1205</v>
      </c>
      <c r="F4096" s="173" t="s">
        <v>817</v>
      </c>
      <c r="G4096" s="173" t="s">
        <v>421</v>
      </c>
      <c r="H4096" s="173" t="s">
        <v>777</v>
      </c>
      <c r="I4096" s="173" t="s">
        <v>807</v>
      </c>
      <c r="J4096" s="173" t="s">
        <v>2983</v>
      </c>
      <c r="K4096" s="173" t="s">
        <v>2998</v>
      </c>
      <c r="L4096" s="174">
        <v>0</v>
      </c>
    </row>
    <row r="4097" spans="2:12" ht="28.8" x14ac:dyDescent="0.3">
      <c r="B4097" s="170">
        <v>0</v>
      </c>
      <c r="C4097" s="503" t="e">
        <f>_xlfn.XLOOKUP(B4097,PLANEAMIENTO!A:A,PLANEAMIENTO!C:C)</f>
        <v>#N/A</v>
      </c>
      <c r="D4097" s="504" t="e">
        <f>_xlfn.XLOOKUP(B4097,PLANEAMIENTO!A:A,PLANEAMIENTO!D:D)</f>
        <v>#N/A</v>
      </c>
      <c r="E4097" s="170" t="s">
        <v>451</v>
      </c>
      <c r="F4097" s="170" t="s">
        <v>452</v>
      </c>
      <c r="G4097" s="542" t="s">
        <v>1451</v>
      </c>
      <c r="H4097" s="542" t="s">
        <v>777</v>
      </c>
      <c r="I4097" s="542" t="s">
        <v>777</v>
      </c>
      <c r="J4097" s="170" t="s">
        <v>415</v>
      </c>
      <c r="K4097" s="170" t="s">
        <v>1406</v>
      </c>
      <c r="L4097" s="171">
        <v>0.14000000000000001</v>
      </c>
    </row>
    <row r="4098" spans="2:12" ht="46.8" x14ac:dyDescent="0.3">
      <c r="B4098" s="173">
        <v>341425</v>
      </c>
      <c r="C4098" s="503" t="str">
        <f>_xlfn.XLOOKUP(B4098,PLANEAMIENTO!A:A,PLANEAMIENTO!C:C)</f>
        <v>CILINDRO DE DESPLAZAMIENTO DE VERTEDERA</v>
      </c>
      <c r="D4098" s="504" t="str">
        <f>_xlfn.XLOOKUP(B4098,PLANEAMIENTO!A:A,PLANEAMIENTO!D:D)</f>
        <v>24M</v>
      </c>
      <c r="E4098" s="173" t="s">
        <v>454</v>
      </c>
      <c r="F4098" s="172"/>
      <c r="G4098" s="173" t="s">
        <v>894</v>
      </c>
      <c r="H4098" s="173" t="s">
        <v>777</v>
      </c>
      <c r="I4098" s="173" t="s">
        <v>807</v>
      </c>
      <c r="J4098" s="173" t="s">
        <v>415</v>
      </c>
      <c r="K4098" s="173" t="s">
        <v>418</v>
      </c>
      <c r="L4098" s="174">
        <v>0</v>
      </c>
    </row>
    <row r="4099" spans="2:12" ht="28.8" x14ac:dyDescent="0.3">
      <c r="B4099" s="173">
        <v>348725</v>
      </c>
      <c r="C4099" s="503" t="str">
        <f>_xlfn.XLOOKUP(B4099,PLANEAMIENTO!A:A,PLANEAMIENTO!C:C)</f>
        <v>CILINDRO DE STICK</v>
      </c>
      <c r="D4099" s="504" t="str">
        <f>_xlfn.XLOOKUP(B4099,PLANEAMIENTO!A:A,PLANEAMIENTO!D:D)</f>
        <v>390DL</v>
      </c>
      <c r="E4099" s="173" t="s">
        <v>454</v>
      </c>
      <c r="F4099" s="172"/>
      <c r="G4099" s="173" t="s">
        <v>894</v>
      </c>
      <c r="H4099" s="173" t="s">
        <v>777</v>
      </c>
      <c r="I4099" s="173" t="s">
        <v>807</v>
      </c>
      <c r="J4099" s="173" t="s">
        <v>415</v>
      </c>
      <c r="K4099" s="173" t="s">
        <v>418</v>
      </c>
      <c r="L4099" s="174">
        <v>0</v>
      </c>
    </row>
    <row r="4100" spans="2:12" ht="28.8" x14ac:dyDescent="0.3">
      <c r="B4100" s="173">
        <v>345325</v>
      </c>
      <c r="C4100" s="503" t="str">
        <f>_xlfn.XLOOKUP(B4100,PLANEAMIENTO!A:A,PLANEAMIENTO!C:C)</f>
        <v>CILINDRO DE STICK</v>
      </c>
      <c r="D4100" s="504" t="str">
        <f>_xlfn.XLOOKUP(B4100,PLANEAMIENTO!A:A,PLANEAMIENTO!D:D)</f>
        <v>390FL</v>
      </c>
      <c r="E4100" s="173" t="s">
        <v>454</v>
      </c>
      <c r="F4100" s="172"/>
      <c r="G4100" s="173" t="s">
        <v>894</v>
      </c>
      <c r="H4100" s="173" t="s">
        <v>777</v>
      </c>
      <c r="I4100" s="173" t="s">
        <v>807</v>
      </c>
      <c r="J4100" s="173" t="s">
        <v>415</v>
      </c>
      <c r="K4100" s="173" t="s">
        <v>418</v>
      </c>
      <c r="L4100" s="174">
        <v>0</v>
      </c>
    </row>
    <row r="4101" spans="2:12" ht="31.2" x14ac:dyDescent="0.3">
      <c r="B4101" s="173">
        <v>345625</v>
      </c>
      <c r="C4101" s="503" t="str">
        <f>_xlfn.XLOOKUP(B4101,PLANEAMIENTO!A:A,PLANEAMIENTO!C:C)</f>
        <v>CILINDRO DE SUSPENSION POSTERIOR</v>
      </c>
      <c r="D4101" s="504" t="str">
        <f>_xlfn.XLOOKUP(B4101,PLANEAMIENTO!A:A,PLANEAMIENTO!D:D)</f>
        <v>930E-4SE</v>
      </c>
      <c r="E4101" s="173" t="s">
        <v>454</v>
      </c>
      <c r="F4101" s="172"/>
      <c r="G4101" s="173" t="s">
        <v>894</v>
      </c>
      <c r="H4101" s="173" t="s">
        <v>777</v>
      </c>
      <c r="I4101" s="173" t="s">
        <v>807</v>
      </c>
      <c r="J4101" s="173" t="s">
        <v>415</v>
      </c>
      <c r="K4101" s="173" t="s">
        <v>418</v>
      </c>
      <c r="L4101" s="174">
        <v>0</v>
      </c>
    </row>
    <row r="4102" spans="2:12" ht="31.2" x14ac:dyDescent="0.3">
      <c r="B4102" s="173">
        <v>346225</v>
      </c>
      <c r="C4102" s="503" t="str">
        <f>_xlfn.XLOOKUP(B4102,PLANEAMIENTO!A:A,PLANEAMIENTO!C:C)</f>
        <v>CILINDRO DE LEVANTE DE BULLDOZER</v>
      </c>
      <c r="D4102" s="504" t="str">
        <f>_xlfn.XLOOKUP(B4102,PLANEAMIENTO!A:A,PLANEAMIENTO!D:D)</f>
        <v>844K</v>
      </c>
      <c r="E4102" s="173" t="s">
        <v>454</v>
      </c>
      <c r="F4102" s="172"/>
      <c r="G4102" s="173" t="s">
        <v>894</v>
      </c>
      <c r="H4102" s="173" t="s">
        <v>777</v>
      </c>
      <c r="I4102" s="173" t="s">
        <v>807</v>
      </c>
      <c r="J4102" s="173" t="s">
        <v>415</v>
      </c>
      <c r="K4102" s="173" t="s">
        <v>418</v>
      </c>
      <c r="L4102" s="174">
        <v>0</v>
      </c>
    </row>
    <row r="4103" spans="2:12" ht="31.2" x14ac:dyDescent="0.3">
      <c r="B4103" s="173">
        <v>347625</v>
      </c>
      <c r="C4103" s="503" t="str">
        <f>_xlfn.XLOOKUP(B4103,PLANEAMIENTO!A:A,PLANEAMIENTO!C:C)</f>
        <v>CILINDRO DE SUSPENSION POSTERIOR</v>
      </c>
      <c r="D4103" s="504" t="str">
        <f>_xlfn.XLOOKUP(B4103,PLANEAMIENTO!A:A,PLANEAMIENTO!D:D)</f>
        <v>930E-4SE</v>
      </c>
      <c r="E4103" s="173" t="s">
        <v>454</v>
      </c>
      <c r="F4103" s="172"/>
      <c r="G4103" s="173" t="s">
        <v>894</v>
      </c>
      <c r="H4103" s="173" t="s">
        <v>777</v>
      </c>
      <c r="I4103" s="173" t="s">
        <v>807</v>
      </c>
      <c r="J4103" s="173" t="s">
        <v>415</v>
      </c>
      <c r="K4103" s="173" t="s">
        <v>418</v>
      </c>
      <c r="L4103" s="174">
        <v>0</v>
      </c>
    </row>
    <row r="4104" spans="2:12" ht="31.2" x14ac:dyDescent="0.3">
      <c r="B4104" s="173">
        <v>348625</v>
      </c>
      <c r="C4104" s="503" t="str">
        <f>_xlfn.XLOOKUP(B4104,PLANEAMIENTO!A:A,PLANEAMIENTO!C:C)</f>
        <v>CILINDRO DE LEVANTE DE BULLDOZER</v>
      </c>
      <c r="D4104" s="504" t="str">
        <f>_xlfn.XLOOKUP(B4104,PLANEAMIENTO!A:A,PLANEAMIENTO!D:D)</f>
        <v>844K</v>
      </c>
      <c r="E4104" s="173" t="s">
        <v>454</v>
      </c>
      <c r="F4104" s="172"/>
      <c r="G4104" s="173" t="s">
        <v>894</v>
      </c>
      <c r="H4104" s="173" t="s">
        <v>777</v>
      </c>
      <c r="I4104" s="173" t="s">
        <v>807</v>
      </c>
      <c r="J4104" s="173" t="s">
        <v>415</v>
      </c>
      <c r="K4104" s="173" t="s">
        <v>418</v>
      </c>
      <c r="L4104" s="174">
        <v>0</v>
      </c>
    </row>
    <row r="4105" spans="2:12" ht="31.2" x14ac:dyDescent="0.3">
      <c r="B4105" s="173">
        <v>349325</v>
      </c>
      <c r="C4105" s="503" t="str">
        <f>_xlfn.XLOOKUP(B4105,PLANEAMIENTO!A:A,PLANEAMIENTO!C:C)</f>
        <v>CILINDRO DE SUSPENSION POSTERIOR</v>
      </c>
      <c r="D4105" s="504" t="str">
        <f>_xlfn.XLOOKUP(B4105,PLANEAMIENTO!A:A,PLANEAMIENTO!D:D)</f>
        <v>930E-4SE</v>
      </c>
      <c r="E4105" s="173" t="s">
        <v>454</v>
      </c>
      <c r="F4105" s="172"/>
      <c r="G4105" s="173" t="s">
        <v>894</v>
      </c>
      <c r="H4105" s="173" t="s">
        <v>777</v>
      </c>
      <c r="I4105" s="173" t="s">
        <v>807</v>
      </c>
      <c r="J4105" s="173" t="s">
        <v>415</v>
      </c>
      <c r="K4105" s="173" t="s">
        <v>418</v>
      </c>
      <c r="L4105" s="174">
        <v>0</v>
      </c>
    </row>
    <row r="4106" spans="2:12" ht="28.8" x14ac:dyDescent="0.3">
      <c r="B4106" s="173">
        <v>349625</v>
      </c>
      <c r="C4106" s="503" t="str">
        <f>_xlfn.XLOOKUP(B4106,PLANEAMIENTO!A:A,PLANEAMIENTO!C:C)</f>
        <v>CILINDRO DE DIRECCION</v>
      </c>
      <c r="D4106" s="504" t="str">
        <f>_xlfn.XLOOKUP(B4106,PLANEAMIENTO!A:A,PLANEAMIENTO!D:D)</f>
        <v>980E</v>
      </c>
      <c r="E4106" s="173" t="s">
        <v>454</v>
      </c>
      <c r="F4106" s="172"/>
      <c r="G4106" s="173" t="s">
        <v>894</v>
      </c>
      <c r="H4106" s="173" t="s">
        <v>777</v>
      </c>
      <c r="I4106" s="173" t="s">
        <v>807</v>
      </c>
      <c r="J4106" s="173" t="s">
        <v>415</v>
      </c>
      <c r="K4106" s="173" t="s">
        <v>418</v>
      </c>
      <c r="L4106" s="174">
        <v>0</v>
      </c>
    </row>
    <row r="4107" spans="2:12" ht="31.2" x14ac:dyDescent="0.3">
      <c r="B4107" s="173">
        <v>350225</v>
      </c>
      <c r="C4107" s="503" t="str">
        <f>_xlfn.XLOOKUP(B4107,PLANEAMIENTO!A:A,PLANEAMIENTO!C:C)</f>
        <v>CILINDRO DE SUSPENSION POSTERIOR</v>
      </c>
      <c r="D4107" s="504" t="str">
        <f>_xlfn.XLOOKUP(B4107,PLANEAMIENTO!A:A,PLANEAMIENTO!D:D)</f>
        <v>930E-4SE</v>
      </c>
      <c r="E4107" s="173" t="s">
        <v>454</v>
      </c>
      <c r="F4107" s="172"/>
      <c r="G4107" s="173" t="s">
        <v>894</v>
      </c>
      <c r="H4107" s="173" t="s">
        <v>777</v>
      </c>
      <c r="I4107" s="173" t="s">
        <v>807</v>
      </c>
      <c r="J4107" s="173" t="s">
        <v>415</v>
      </c>
      <c r="K4107" s="173" t="s">
        <v>418</v>
      </c>
      <c r="L4107" s="174">
        <v>0</v>
      </c>
    </row>
    <row r="4108" spans="2:12" ht="28.8" x14ac:dyDescent="0.3">
      <c r="B4108" s="170">
        <v>0</v>
      </c>
      <c r="C4108" s="503" t="e">
        <f>_xlfn.XLOOKUP(B4108,PLANEAMIENTO!A:A,PLANEAMIENTO!C:C)</f>
        <v>#N/A</v>
      </c>
      <c r="D4108" s="504" t="e">
        <f>_xlfn.XLOOKUP(B4108,PLANEAMIENTO!A:A,PLANEAMIENTO!D:D)</f>
        <v>#N/A</v>
      </c>
      <c r="E4108" s="170" t="s">
        <v>455</v>
      </c>
      <c r="F4108" s="169"/>
      <c r="G4108" s="542" t="s">
        <v>3003</v>
      </c>
      <c r="H4108" s="542" t="s">
        <v>777</v>
      </c>
      <c r="I4108" s="542" t="s">
        <v>807</v>
      </c>
      <c r="J4108" s="170" t="s">
        <v>415</v>
      </c>
      <c r="K4108" s="170" t="s">
        <v>1568</v>
      </c>
      <c r="L4108" s="171">
        <v>1</v>
      </c>
    </row>
    <row r="4109" spans="2:12" ht="31.2" x14ac:dyDescent="0.3">
      <c r="B4109" s="173">
        <v>349525</v>
      </c>
      <c r="C4109" s="503" t="str">
        <f>_xlfn.XLOOKUP(B4109,PLANEAMIENTO!A:A,PLANEAMIENTO!C:C)</f>
        <v>CILINDRO DE LEVANTE DE TOLVA</v>
      </c>
      <c r="D4109" s="504" t="str">
        <f>_xlfn.XLOOKUP(B4109,PLANEAMIENTO!A:A,PLANEAMIENTO!D:D)</f>
        <v>930E-4SE</v>
      </c>
      <c r="E4109" s="173" t="s">
        <v>1427</v>
      </c>
      <c r="F4109" s="172"/>
      <c r="G4109" s="173" t="s">
        <v>894</v>
      </c>
      <c r="H4109" s="173" t="s">
        <v>777</v>
      </c>
      <c r="I4109" s="173" t="s">
        <v>807</v>
      </c>
      <c r="J4109" s="173" t="s">
        <v>415</v>
      </c>
      <c r="K4109" s="173" t="s">
        <v>418</v>
      </c>
      <c r="L4109" s="174">
        <v>0</v>
      </c>
    </row>
    <row r="4110" spans="2:12" ht="28.8" x14ac:dyDescent="0.3">
      <c r="B4110" s="173">
        <v>351725</v>
      </c>
      <c r="C4110" s="503" t="str">
        <f>_xlfn.XLOOKUP(B4110,PLANEAMIENTO!A:A,PLANEAMIENTO!C:C)</f>
        <v>CILINDRO DE STICK</v>
      </c>
      <c r="D4110" s="504" t="str">
        <f>_xlfn.XLOOKUP(B4110,PLANEAMIENTO!A:A,PLANEAMIENTO!D:D)</f>
        <v>390DL</v>
      </c>
      <c r="E4110" s="173" t="s">
        <v>1427</v>
      </c>
      <c r="F4110" s="172"/>
      <c r="G4110" s="173" t="s">
        <v>894</v>
      </c>
      <c r="H4110" s="173" t="s">
        <v>777</v>
      </c>
      <c r="I4110" s="173" t="s">
        <v>807</v>
      </c>
      <c r="J4110" s="173" t="s">
        <v>415</v>
      </c>
      <c r="K4110" s="173" t="s">
        <v>418</v>
      </c>
      <c r="L4110" s="174">
        <v>0</v>
      </c>
    </row>
    <row r="4111" spans="2:12" ht="31.2" x14ac:dyDescent="0.3">
      <c r="B4111" s="173">
        <v>351925</v>
      </c>
      <c r="C4111" s="503" t="str">
        <f>_xlfn.XLOOKUP(B4111,PLANEAMIENTO!A:A,PLANEAMIENTO!C:C)</f>
        <v>CILINDRO DE LEVANTE DE BULLDOZER</v>
      </c>
      <c r="D4111" s="504" t="str">
        <f>_xlfn.XLOOKUP(B4111,PLANEAMIENTO!A:A,PLANEAMIENTO!D:D)</f>
        <v>D11</v>
      </c>
      <c r="E4111" s="173" t="s">
        <v>1427</v>
      </c>
      <c r="F4111" s="172"/>
      <c r="G4111" s="173" t="s">
        <v>894</v>
      </c>
      <c r="H4111" s="173" t="s">
        <v>777</v>
      </c>
      <c r="I4111" s="173" t="s">
        <v>807</v>
      </c>
      <c r="J4111" s="173" t="s">
        <v>415</v>
      </c>
      <c r="K4111" s="173" t="s">
        <v>418</v>
      </c>
      <c r="L4111" s="174">
        <v>0</v>
      </c>
    </row>
    <row r="4112" spans="2:12" ht="31.2" x14ac:dyDescent="0.3">
      <c r="B4112" s="173">
        <v>353325</v>
      </c>
      <c r="C4112" s="503" t="str">
        <f>_xlfn.XLOOKUP(B4112,PLANEAMIENTO!A:A,PLANEAMIENTO!C:C)</f>
        <v>CILINDRO DE LEVANTE DE TOLVA</v>
      </c>
      <c r="D4112" s="504" t="str">
        <f>_xlfn.XLOOKUP(B4112,PLANEAMIENTO!A:A,PLANEAMIENTO!D:D)</f>
        <v>980E</v>
      </c>
      <c r="E4112" s="173" t="s">
        <v>1427</v>
      </c>
      <c r="F4112" s="172"/>
      <c r="G4112" s="173" t="s">
        <v>894</v>
      </c>
      <c r="H4112" s="173" t="s">
        <v>777</v>
      </c>
      <c r="I4112" s="173" t="s">
        <v>807</v>
      </c>
      <c r="J4112" s="173" t="s">
        <v>415</v>
      </c>
      <c r="K4112" s="173" t="s">
        <v>418</v>
      </c>
      <c r="L4112" s="174">
        <v>0</v>
      </c>
    </row>
    <row r="4113" spans="2:12" ht="31.2" x14ac:dyDescent="0.3">
      <c r="B4113" s="173">
        <v>353425</v>
      </c>
      <c r="C4113" s="503" t="str">
        <f>_xlfn.XLOOKUP(B4113,PLANEAMIENTO!A:A,PLANEAMIENTO!C:C)</f>
        <v>CILINDRO DE VOLTEO DE BUCKET</v>
      </c>
      <c r="D4113" s="504" t="str">
        <f>_xlfn.XLOOKUP(B4113,PLANEAMIENTO!A:A,PLANEAMIENTO!D:D)</f>
        <v>PC1250</v>
      </c>
      <c r="E4113" s="173" t="s">
        <v>1427</v>
      </c>
      <c r="F4113" s="172"/>
      <c r="G4113" s="173" t="s">
        <v>894</v>
      </c>
      <c r="H4113" s="173" t="s">
        <v>777</v>
      </c>
      <c r="I4113" s="173" t="s">
        <v>807</v>
      </c>
      <c r="J4113" s="173" t="s">
        <v>415</v>
      </c>
      <c r="K4113" s="173" t="s">
        <v>418</v>
      </c>
      <c r="L4113" s="174">
        <v>0</v>
      </c>
    </row>
    <row r="4114" spans="2:12" ht="31.2" x14ac:dyDescent="0.3">
      <c r="B4114" s="173">
        <v>353525</v>
      </c>
      <c r="C4114" s="503" t="str">
        <f>_xlfn.XLOOKUP(B4114,PLANEAMIENTO!A:A,PLANEAMIENTO!C:C)</f>
        <v>CILINDRO DE INCLINACION DE BULLDOZER</v>
      </c>
      <c r="D4114" s="504" t="str">
        <f>_xlfn.XLOOKUP(B4114,PLANEAMIENTO!A:A,PLANEAMIENTO!D:D)</f>
        <v>D11T</v>
      </c>
      <c r="E4114" s="173" t="s">
        <v>1427</v>
      </c>
      <c r="F4114" s="172"/>
      <c r="G4114" s="173" t="s">
        <v>894</v>
      </c>
      <c r="H4114" s="173" t="s">
        <v>777</v>
      </c>
      <c r="I4114" s="173" t="s">
        <v>807</v>
      </c>
      <c r="J4114" s="173" t="s">
        <v>415</v>
      </c>
      <c r="K4114" s="173" t="s">
        <v>418</v>
      </c>
      <c r="L4114" s="174">
        <v>0</v>
      </c>
    </row>
    <row r="4115" spans="2:12" ht="28.8" x14ac:dyDescent="0.3">
      <c r="B4115" s="173">
        <v>354225</v>
      </c>
      <c r="C4115" s="503" t="str">
        <f>_xlfn.XLOOKUP(B4115,PLANEAMIENTO!A:A,PLANEAMIENTO!C:C)</f>
        <v>CILINDRO DE DIRECCION</v>
      </c>
      <c r="D4115" s="504" t="str">
        <f>_xlfn.XLOOKUP(B4115,PLANEAMIENTO!A:A,PLANEAMIENTO!D:D)</f>
        <v>HD1500</v>
      </c>
      <c r="E4115" s="173" t="s">
        <v>1427</v>
      </c>
      <c r="F4115" s="172"/>
      <c r="G4115" s="173" t="s">
        <v>894</v>
      </c>
      <c r="H4115" s="173" t="s">
        <v>777</v>
      </c>
      <c r="I4115" s="173" t="s">
        <v>807</v>
      </c>
      <c r="J4115" s="173" t="s">
        <v>415</v>
      </c>
      <c r="K4115" s="173" t="s">
        <v>418</v>
      </c>
      <c r="L4115" s="174">
        <v>0</v>
      </c>
    </row>
    <row r="4116" spans="2:12" ht="28.8" x14ac:dyDescent="0.3">
      <c r="B4116" s="173">
        <v>354325</v>
      </c>
      <c r="C4116" s="503" t="str">
        <f>_xlfn.XLOOKUP(B4116,PLANEAMIENTO!A:A,PLANEAMIENTO!C:C)</f>
        <v>CILINDRO DE DIRECCION</v>
      </c>
      <c r="D4116" s="504" t="str">
        <f>_xlfn.XLOOKUP(B4116,PLANEAMIENTO!A:A,PLANEAMIENTO!D:D)</f>
        <v>793D</v>
      </c>
      <c r="E4116" s="173" t="s">
        <v>1427</v>
      </c>
      <c r="F4116" s="172"/>
      <c r="G4116" s="173" t="s">
        <v>894</v>
      </c>
      <c r="H4116" s="173" t="s">
        <v>777</v>
      </c>
      <c r="I4116" s="173" t="s">
        <v>807</v>
      </c>
      <c r="J4116" s="173" t="s">
        <v>415</v>
      </c>
      <c r="K4116" s="173" t="s">
        <v>418</v>
      </c>
      <c r="L4116" s="174">
        <v>0</v>
      </c>
    </row>
    <row r="4117" spans="2:12" ht="28.8" x14ac:dyDescent="0.3">
      <c r="B4117" s="173">
        <v>354425</v>
      </c>
      <c r="C4117" s="503" t="str">
        <f>_xlfn.XLOOKUP(B4117,PLANEAMIENTO!A:A,PLANEAMIENTO!C:C)</f>
        <v>CILINDRO DE VOLTEO</v>
      </c>
      <c r="D4117" s="504" t="str">
        <f>_xlfn.XLOOKUP(B4117,PLANEAMIENTO!A:A,PLANEAMIENTO!D:D)</f>
        <v>994F</v>
      </c>
      <c r="E4117" s="173" t="s">
        <v>1427</v>
      </c>
      <c r="F4117" s="172"/>
      <c r="G4117" s="173" t="s">
        <v>894</v>
      </c>
      <c r="H4117" s="173" t="s">
        <v>777</v>
      </c>
      <c r="I4117" s="173" t="s">
        <v>807</v>
      </c>
      <c r="J4117" s="173" t="s">
        <v>415</v>
      </c>
      <c r="K4117" s="173" t="s">
        <v>418</v>
      </c>
      <c r="L4117" s="174">
        <v>0</v>
      </c>
    </row>
    <row r="4118" spans="2:12" ht="28.8" x14ac:dyDescent="0.3">
      <c r="B4118" s="170">
        <v>0</v>
      </c>
      <c r="C4118" s="503" t="e">
        <f>_xlfn.XLOOKUP(B4118,PLANEAMIENTO!A:A,PLANEAMIENTO!C:C)</f>
        <v>#N/A</v>
      </c>
      <c r="D4118" s="504" t="e">
        <f>_xlfn.XLOOKUP(B4118,PLANEAMIENTO!A:A,PLANEAMIENTO!D:D)</f>
        <v>#N/A</v>
      </c>
      <c r="E4118" s="170" t="s">
        <v>45</v>
      </c>
      <c r="F4118" s="169"/>
      <c r="G4118" s="170" t="s">
        <v>1559</v>
      </c>
      <c r="H4118" s="170" t="s">
        <v>777</v>
      </c>
      <c r="I4118" s="170" t="s">
        <v>892</v>
      </c>
      <c r="J4118" s="170" t="s">
        <v>415</v>
      </c>
      <c r="K4118" s="170" t="s">
        <v>1510</v>
      </c>
      <c r="L4118" s="171">
        <v>1</v>
      </c>
    </row>
    <row r="4119" spans="2:12" ht="28.8" x14ac:dyDescent="0.3">
      <c r="B4119" s="173">
        <v>345325</v>
      </c>
      <c r="C4119" s="503" t="str">
        <f>_xlfn.XLOOKUP(B4119,PLANEAMIENTO!A:A,PLANEAMIENTO!C:C)</f>
        <v>CILINDRO DE STICK</v>
      </c>
      <c r="D4119" s="504" t="str">
        <f>_xlfn.XLOOKUP(B4119,PLANEAMIENTO!A:A,PLANEAMIENTO!D:D)</f>
        <v>390FL</v>
      </c>
      <c r="E4119" s="173" t="s">
        <v>1657</v>
      </c>
      <c r="F4119" s="172"/>
      <c r="G4119" s="173" t="s">
        <v>894</v>
      </c>
      <c r="H4119" s="173" t="s">
        <v>777</v>
      </c>
      <c r="I4119" s="173" t="s">
        <v>807</v>
      </c>
      <c r="J4119" s="173" t="s">
        <v>415</v>
      </c>
      <c r="K4119" s="173" t="s">
        <v>418</v>
      </c>
      <c r="L4119" s="174">
        <v>0.8</v>
      </c>
    </row>
    <row r="4120" spans="2:12" ht="31.2" x14ac:dyDescent="0.3">
      <c r="B4120" s="173">
        <v>346225</v>
      </c>
      <c r="C4120" s="503" t="str">
        <f>_xlfn.XLOOKUP(B4120,PLANEAMIENTO!A:A,PLANEAMIENTO!C:C)</f>
        <v>CILINDRO DE LEVANTE DE BULLDOZER</v>
      </c>
      <c r="D4120" s="504" t="str">
        <f>_xlfn.XLOOKUP(B4120,PLANEAMIENTO!A:A,PLANEAMIENTO!D:D)</f>
        <v>844K</v>
      </c>
      <c r="E4120" s="173" t="s">
        <v>1287</v>
      </c>
      <c r="F4120" s="172"/>
      <c r="G4120" s="173" t="s">
        <v>894</v>
      </c>
      <c r="H4120" s="173" t="s">
        <v>777</v>
      </c>
      <c r="I4120" s="173" t="s">
        <v>807</v>
      </c>
      <c r="J4120" s="173" t="s">
        <v>415</v>
      </c>
      <c r="K4120" s="173" t="s">
        <v>418</v>
      </c>
      <c r="L4120" s="174">
        <v>0</v>
      </c>
    </row>
    <row r="4121" spans="2:12" ht="31.2" x14ac:dyDescent="0.3">
      <c r="B4121" s="173">
        <v>348625</v>
      </c>
      <c r="C4121" s="503" t="str">
        <f>_xlfn.XLOOKUP(B4121,PLANEAMIENTO!A:A,PLANEAMIENTO!C:C)</f>
        <v>CILINDRO DE LEVANTE DE BULLDOZER</v>
      </c>
      <c r="D4121" s="504" t="str">
        <f>_xlfn.XLOOKUP(B4121,PLANEAMIENTO!A:A,PLANEAMIENTO!D:D)</f>
        <v>844K</v>
      </c>
      <c r="E4121" s="173" t="s">
        <v>1682</v>
      </c>
      <c r="F4121" s="172"/>
      <c r="G4121" s="173" t="s">
        <v>894</v>
      </c>
      <c r="H4121" s="173" t="s">
        <v>777</v>
      </c>
      <c r="I4121" s="173" t="s">
        <v>807</v>
      </c>
      <c r="J4121" s="173" t="s">
        <v>415</v>
      </c>
      <c r="K4121" s="173" t="s">
        <v>418</v>
      </c>
      <c r="L4121" s="174">
        <v>0</v>
      </c>
    </row>
    <row r="4122" spans="2:12" ht="28.8" x14ac:dyDescent="0.3">
      <c r="B4122" s="173">
        <v>349725</v>
      </c>
      <c r="C4122" s="503" t="str">
        <f>_xlfn.XLOOKUP(B4122,PLANEAMIENTO!A:A,PLANEAMIENTO!C:C)</f>
        <v>CILINDRO DE DIRECCION</v>
      </c>
      <c r="D4122" s="504" t="str">
        <f>_xlfn.XLOOKUP(B4122,PLANEAMIENTO!A:A,PLANEAMIENTO!D:D)</f>
        <v>980E</v>
      </c>
      <c r="E4122" s="173" t="s">
        <v>1287</v>
      </c>
      <c r="F4122" s="172"/>
      <c r="G4122" s="173" t="s">
        <v>894</v>
      </c>
      <c r="H4122" s="173" t="s">
        <v>777</v>
      </c>
      <c r="I4122" s="173" t="s">
        <v>807</v>
      </c>
      <c r="J4122" s="173" t="s">
        <v>415</v>
      </c>
      <c r="K4122" s="173" t="s">
        <v>418</v>
      </c>
      <c r="L4122" s="174">
        <v>0</v>
      </c>
    </row>
    <row r="4123" spans="2:12" ht="28.8" x14ac:dyDescent="0.3">
      <c r="B4123" s="173">
        <v>349825</v>
      </c>
      <c r="C4123" s="503" t="str">
        <f>_xlfn.XLOOKUP(B4123,PLANEAMIENTO!A:A,PLANEAMIENTO!C:C)</f>
        <v>CILINDRO DE DIRECCION</v>
      </c>
      <c r="D4123" s="504" t="str">
        <f>_xlfn.XLOOKUP(B4123,PLANEAMIENTO!A:A,PLANEAMIENTO!D:D)</f>
        <v>930E-4SE</v>
      </c>
      <c r="E4123" s="173" t="s">
        <v>1683</v>
      </c>
      <c r="F4123" s="172"/>
      <c r="G4123" s="173" t="s">
        <v>894</v>
      </c>
      <c r="H4123" s="173" t="s">
        <v>777</v>
      </c>
      <c r="I4123" s="173" t="s">
        <v>807</v>
      </c>
      <c r="J4123" s="173" t="s">
        <v>415</v>
      </c>
      <c r="K4123" s="173" t="s">
        <v>418</v>
      </c>
      <c r="L4123" s="174">
        <v>0</v>
      </c>
    </row>
    <row r="4124" spans="2:12" ht="28.8" x14ac:dyDescent="0.3">
      <c r="B4124" s="173">
        <v>350725</v>
      </c>
      <c r="E4124" s="173" t="s">
        <v>1287</v>
      </c>
      <c r="F4124" s="172"/>
      <c r="G4124" s="173" t="s">
        <v>894</v>
      </c>
      <c r="H4124" s="173" t="s">
        <v>777</v>
      </c>
      <c r="I4124" s="173" t="s">
        <v>807</v>
      </c>
      <c r="J4124" s="173" t="s">
        <v>415</v>
      </c>
      <c r="K4124" s="173" t="s">
        <v>418</v>
      </c>
      <c r="L4124" s="174">
        <v>0</v>
      </c>
    </row>
    <row r="4125" spans="2:12" ht="31.2" x14ac:dyDescent="0.3">
      <c r="B4125" s="173">
        <v>350825</v>
      </c>
      <c r="C4125" s="503" t="str">
        <f>_xlfn.XLOOKUP(B4125,PLANEAMIENTO!A:A,PLANEAMIENTO!C:C)</f>
        <v>CILINDRO DE LEVANTE DE RIPPER</v>
      </c>
      <c r="D4125" s="504" t="str">
        <f>_xlfn.XLOOKUP(B4125,PLANEAMIENTO!A:A,PLANEAMIENTO!D:D)</f>
        <v>V</v>
      </c>
      <c r="E4125" s="173" t="s">
        <v>1683</v>
      </c>
      <c r="F4125" s="172"/>
      <c r="G4125" s="173" t="s">
        <v>894</v>
      </c>
      <c r="H4125" s="173" t="s">
        <v>777</v>
      </c>
      <c r="I4125" s="173" t="s">
        <v>807</v>
      </c>
      <c r="J4125" s="173" t="s">
        <v>415</v>
      </c>
      <c r="K4125" s="173" t="s">
        <v>418</v>
      </c>
      <c r="L4125" s="174">
        <v>0</v>
      </c>
    </row>
    <row r="4129" spans="2:11" ht="39.6" x14ac:dyDescent="0.3">
      <c r="B4129" s="168" t="s">
        <v>465</v>
      </c>
      <c r="E4129" s="168" t="s">
        <v>391</v>
      </c>
      <c r="F4129" s="168" t="s">
        <v>392</v>
      </c>
      <c r="G4129" s="168" t="s">
        <v>772</v>
      </c>
      <c r="H4129" s="168" t="s">
        <v>773</v>
      </c>
      <c r="I4129" s="168" t="s">
        <v>774</v>
      </c>
      <c r="J4129" s="168" t="s">
        <v>394</v>
      </c>
      <c r="K4129" s="168" t="s">
        <v>395</v>
      </c>
    </row>
    <row r="4130" spans="2:11" ht="28.8" x14ac:dyDescent="0.3">
      <c r="B4130" s="170">
        <v>0</v>
      </c>
      <c r="E4130" s="170" t="s">
        <v>397</v>
      </c>
      <c r="F4130" s="170" t="s">
        <v>398</v>
      </c>
      <c r="G4130" s="170" t="s">
        <v>3006</v>
      </c>
      <c r="H4130" s="170" t="s">
        <v>776</v>
      </c>
      <c r="I4130" s="170" t="s">
        <v>777</v>
      </c>
      <c r="J4130" s="170" t="s">
        <v>415</v>
      </c>
      <c r="K4130" s="170" t="s">
        <v>3007</v>
      </c>
    </row>
    <row r="4131" spans="2:11" ht="15.6" x14ac:dyDescent="0.3">
      <c r="B4131" s="173">
        <v>348825</v>
      </c>
      <c r="C4131" s="503" t="str">
        <f>_xlfn.XLOOKUP(B4131,PLANEAMIENTO!A:A,PLANEAMIENTO!C:C)</f>
        <v>CILINDRO DE BOOM</v>
      </c>
      <c r="D4131" s="504" t="str">
        <f>_xlfn.XLOOKUP(B4131,PLANEAMIENTO!A:A,PLANEAMIENTO!D:D)</f>
        <v>988K</v>
      </c>
      <c r="E4131" s="173" t="s">
        <v>3008</v>
      </c>
      <c r="F4131" s="173" t="s">
        <v>398</v>
      </c>
      <c r="G4131" s="173" t="s">
        <v>406</v>
      </c>
      <c r="H4131" s="173" t="s">
        <v>777</v>
      </c>
      <c r="I4131" s="173" t="s">
        <v>827</v>
      </c>
      <c r="J4131" s="173" t="s">
        <v>2983</v>
      </c>
      <c r="K4131" s="173" t="s">
        <v>2983</v>
      </c>
    </row>
    <row r="4132" spans="2:11" ht="15.6" x14ac:dyDescent="0.3">
      <c r="B4132" s="173">
        <v>352025</v>
      </c>
      <c r="C4132" s="503" t="str">
        <f>_xlfn.XLOOKUP(B4132,PLANEAMIENTO!A:A,PLANEAMIENTO!C:C)</f>
        <v>VASTAGO DE LETOURNEAU</v>
      </c>
      <c r="D4132" s="504" t="str">
        <f>_xlfn.XLOOKUP(B4132,PLANEAMIENTO!A:A,PLANEAMIENTO!D:D)</f>
        <v>L2350</v>
      </c>
      <c r="E4132" s="173" t="s">
        <v>409</v>
      </c>
      <c r="F4132" s="173" t="s">
        <v>398</v>
      </c>
      <c r="G4132" s="173" t="s">
        <v>471</v>
      </c>
      <c r="H4132" s="173" t="s">
        <v>777</v>
      </c>
      <c r="I4132" s="173" t="s">
        <v>831</v>
      </c>
      <c r="J4132" s="173" t="s">
        <v>2983</v>
      </c>
      <c r="K4132" s="173" t="s">
        <v>2983</v>
      </c>
    </row>
    <row r="4133" spans="2:11" ht="31.2" x14ac:dyDescent="0.3">
      <c r="B4133" s="173">
        <v>351225</v>
      </c>
      <c r="C4133" s="503" t="str">
        <f>_xlfn.XLOOKUP(B4133,PLANEAMIENTO!A:A,PLANEAMIENTO!C:C)</f>
        <v>CILINDRO DE LEVANTE DE BULLDOZER</v>
      </c>
      <c r="D4133" s="504" t="str">
        <f>_xlfn.XLOOKUP(B4133,PLANEAMIENTO!A:A,PLANEAMIENTO!D:D)</f>
        <v>D11T</v>
      </c>
      <c r="E4133" s="173" t="s">
        <v>2988</v>
      </c>
      <c r="F4133" s="173" t="s">
        <v>398</v>
      </c>
      <c r="G4133" s="173" t="s">
        <v>406</v>
      </c>
      <c r="H4133" s="173" t="s">
        <v>777</v>
      </c>
      <c r="I4133" s="173" t="s">
        <v>827</v>
      </c>
      <c r="J4133" s="173" t="s">
        <v>2998</v>
      </c>
      <c r="K4133" s="173" t="s">
        <v>2998</v>
      </c>
    </row>
    <row r="4134" spans="2:11" ht="43.2" x14ac:dyDescent="0.3">
      <c r="B4134" s="173">
        <v>353325</v>
      </c>
      <c r="C4134" s="503" t="str">
        <f>_xlfn.XLOOKUP(B4134,PLANEAMIENTO!A:A,PLANEAMIENTO!C:C)</f>
        <v>CILINDRO DE LEVANTE DE TOLVA</v>
      </c>
      <c r="D4134" s="504" t="str">
        <f>_xlfn.XLOOKUP(B4134,PLANEAMIENTO!A:A,PLANEAMIENTO!D:D)</f>
        <v>980E</v>
      </c>
      <c r="E4134" s="173" t="s">
        <v>3009</v>
      </c>
      <c r="F4134" s="173" t="s">
        <v>398</v>
      </c>
      <c r="G4134" s="173" t="s">
        <v>471</v>
      </c>
      <c r="H4134" s="173" t="s">
        <v>777</v>
      </c>
      <c r="I4134" s="173" t="s">
        <v>831</v>
      </c>
      <c r="J4134" s="173" t="s">
        <v>2998</v>
      </c>
      <c r="K4134" s="173" t="s">
        <v>2998</v>
      </c>
    </row>
    <row r="4135" spans="2:11" ht="31.2" x14ac:dyDescent="0.3">
      <c r="B4135" s="173">
        <v>353525</v>
      </c>
      <c r="C4135" s="503" t="str">
        <f>_xlfn.XLOOKUP(B4135,PLANEAMIENTO!A:A,PLANEAMIENTO!C:C)</f>
        <v>CILINDRO DE INCLINACION DE BULLDOZER</v>
      </c>
      <c r="D4135" s="504" t="str">
        <f>_xlfn.XLOOKUP(B4135,PLANEAMIENTO!A:A,PLANEAMIENTO!D:D)</f>
        <v>D11T</v>
      </c>
      <c r="E4135" s="173" t="s">
        <v>409</v>
      </c>
      <c r="F4135" s="173" t="s">
        <v>398</v>
      </c>
      <c r="G4135" s="173" t="s">
        <v>410</v>
      </c>
      <c r="H4135" s="173" t="s">
        <v>777</v>
      </c>
      <c r="I4135" s="173" t="s">
        <v>849</v>
      </c>
      <c r="J4135" s="173" t="s">
        <v>3010</v>
      </c>
      <c r="K4135" s="173" t="s">
        <v>3010</v>
      </c>
    </row>
    <row r="4136" spans="2:11" ht="15.6" x14ac:dyDescent="0.3">
      <c r="B4136" s="173">
        <v>352525</v>
      </c>
      <c r="C4136" s="503" t="str">
        <f>_xlfn.XLOOKUP(B4136,PLANEAMIENTO!A:A,PLANEAMIENTO!C:C)</f>
        <v>CILINDRO DE DIRECCION</v>
      </c>
      <c r="D4136" s="504" t="str">
        <f>_xlfn.XLOOKUP(B4136,PLANEAMIENTO!A:A,PLANEAMIENTO!D:D)</f>
        <v>980E</v>
      </c>
      <c r="E4136" s="173" t="s">
        <v>3011</v>
      </c>
      <c r="F4136" s="173" t="s">
        <v>398</v>
      </c>
      <c r="G4136" s="173" t="s">
        <v>410</v>
      </c>
      <c r="H4136" s="173" t="s">
        <v>777</v>
      </c>
      <c r="I4136" s="173" t="s">
        <v>849</v>
      </c>
      <c r="J4136" s="173" t="s">
        <v>3010</v>
      </c>
      <c r="K4136" s="173" t="s">
        <v>3012</v>
      </c>
    </row>
    <row r="4137" spans="2:11" ht="28.8" x14ac:dyDescent="0.3">
      <c r="B4137" s="173">
        <v>351725</v>
      </c>
      <c r="C4137" s="503" t="str">
        <f>_xlfn.XLOOKUP(B4137,PLANEAMIENTO!A:A,PLANEAMIENTO!C:C)</f>
        <v>CILINDRO DE STICK</v>
      </c>
      <c r="D4137" s="504" t="str">
        <f>_xlfn.XLOOKUP(B4137,PLANEAMIENTO!A:A,PLANEAMIENTO!D:D)</f>
        <v>390DL</v>
      </c>
      <c r="E4137" s="173" t="s">
        <v>3013</v>
      </c>
      <c r="F4137" s="173" t="s">
        <v>398</v>
      </c>
      <c r="G4137" s="173" t="s">
        <v>403</v>
      </c>
      <c r="H4137" s="173" t="s">
        <v>777</v>
      </c>
      <c r="I4137" s="173" t="s">
        <v>820</v>
      </c>
      <c r="J4137" s="173" t="s">
        <v>3012</v>
      </c>
      <c r="K4137" s="173" t="s">
        <v>3012</v>
      </c>
    </row>
    <row r="4138" spans="2:11" ht="28.8" x14ac:dyDescent="0.3">
      <c r="B4138" s="173">
        <v>351825</v>
      </c>
      <c r="C4138" s="503" t="str">
        <f>_xlfn.XLOOKUP(B4138,PLANEAMIENTO!A:A,PLANEAMIENTO!C:C)</f>
        <v>CILINDRO DE BLADELIFT</v>
      </c>
      <c r="D4138" s="504" t="str">
        <f>_xlfn.XLOOKUP(B4138,PLANEAMIENTO!A:A,PLANEAMIENTO!D:D)</f>
        <v>24M</v>
      </c>
      <c r="E4138" s="173" t="s">
        <v>832</v>
      </c>
      <c r="F4138" s="173" t="s">
        <v>398</v>
      </c>
      <c r="G4138" s="173" t="s">
        <v>894</v>
      </c>
      <c r="H4138" s="173" t="s">
        <v>777</v>
      </c>
      <c r="I4138" s="173" t="s">
        <v>807</v>
      </c>
      <c r="J4138" s="173" t="s">
        <v>3014</v>
      </c>
      <c r="K4138" s="173" t="s">
        <v>3007</v>
      </c>
    </row>
    <row r="4139" spans="2:11" ht="28.8" x14ac:dyDescent="0.3">
      <c r="B4139" s="170">
        <v>0</v>
      </c>
      <c r="E4139" s="170" t="s">
        <v>412</v>
      </c>
      <c r="F4139" s="170" t="s">
        <v>750</v>
      </c>
      <c r="G4139" s="170" t="s">
        <v>3015</v>
      </c>
      <c r="H4139" s="170" t="s">
        <v>777</v>
      </c>
      <c r="I4139" s="170" t="s">
        <v>777</v>
      </c>
      <c r="J4139" s="170" t="s">
        <v>629</v>
      </c>
      <c r="K4139" s="170" t="s">
        <v>3007</v>
      </c>
    </row>
    <row r="4140" spans="2:11" ht="15.6" x14ac:dyDescent="0.3">
      <c r="B4140" s="173">
        <v>352025</v>
      </c>
      <c r="C4140" s="503" t="str">
        <f>_xlfn.XLOOKUP(B4140,PLANEAMIENTO!A:A,PLANEAMIENTO!C:C)</f>
        <v>VASTAGO DE LETOURNEAU</v>
      </c>
      <c r="D4140" s="504" t="str">
        <f>_xlfn.XLOOKUP(B4140,PLANEAMIENTO!A:A,PLANEAMIENTO!D:D)</f>
        <v>L2350</v>
      </c>
      <c r="E4140" s="173" t="s">
        <v>425</v>
      </c>
      <c r="F4140" s="173" t="s">
        <v>750</v>
      </c>
      <c r="G4140" s="173" t="s">
        <v>403</v>
      </c>
      <c r="H4140" s="173" t="s">
        <v>777</v>
      </c>
      <c r="I4140" s="173" t="s">
        <v>820</v>
      </c>
      <c r="J4140" s="173" t="s">
        <v>2983</v>
      </c>
      <c r="K4140" s="173" t="s">
        <v>2983</v>
      </c>
    </row>
    <row r="4141" spans="2:11" ht="15.6" x14ac:dyDescent="0.3">
      <c r="B4141" s="173">
        <v>351325</v>
      </c>
      <c r="C4141" s="503" t="str">
        <f>_xlfn.XLOOKUP(B4141,PLANEAMIENTO!A:A,PLANEAMIENTO!C:C)</f>
        <v>CILINDRO DE WHEEL LEAN</v>
      </c>
      <c r="D4141" s="504">
        <f>_xlfn.XLOOKUP(B4141,PLANEAMIENTO!A:A,PLANEAMIENTO!D:D)</f>
        <v>24</v>
      </c>
      <c r="E4141" s="173" t="s">
        <v>477</v>
      </c>
      <c r="F4141" s="173" t="s">
        <v>750</v>
      </c>
      <c r="G4141" s="173" t="s">
        <v>471</v>
      </c>
      <c r="H4141" s="173" t="s">
        <v>777</v>
      </c>
      <c r="I4141" s="173" t="s">
        <v>831</v>
      </c>
      <c r="J4141" s="173" t="s">
        <v>2983</v>
      </c>
      <c r="K4141" s="173" t="s">
        <v>2998</v>
      </c>
    </row>
    <row r="4142" spans="2:11" ht="15.6" x14ac:dyDescent="0.3">
      <c r="B4142" s="173">
        <v>351625</v>
      </c>
      <c r="C4142" s="503" t="str">
        <f>_xlfn.XLOOKUP(B4142,PLANEAMIENTO!A:A,PLANEAMIENTO!C:C)</f>
        <v>CILINDRO DE ARTICULACION</v>
      </c>
      <c r="D4142" s="504">
        <f>_xlfn.XLOOKUP(B4142,PLANEAMIENTO!A:A,PLANEAMIENTO!D:D)</f>
        <v>24</v>
      </c>
      <c r="E4142" s="173" t="s">
        <v>477</v>
      </c>
      <c r="F4142" s="173" t="s">
        <v>750</v>
      </c>
      <c r="G4142" s="173" t="s">
        <v>471</v>
      </c>
      <c r="H4142" s="173" t="s">
        <v>777</v>
      </c>
      <c r="I4142" s="173" t="s">
        <v>831</v>
      </c>
      <c r="J4142" s="173" t="s">
        <v>2998</v>
      </c>
      <c r="K4142" s="173" t="s">
        <v>2998</v>
      </c>
    </row>
    <row r="4143" spans="2:11" ht="15.6" x14ac:dyDescent="0.3">
      <c r="B4143" s="173">
        <v>352125</v>
      </c>
      <c r="C4143" s="503" t="str">
        <f>_xlfn.XLOOKUP(B4143,PLANEAMIENTO!A:A,PLANEAMIENTO!C:C)</f>
        <v xml:space="preserve">CILINDRO DE LEVANTE </v>
      </c>
      <c r="D4143" s="504" t="str">
        <f>_xlfn.XLOOKUP(B4143,PLANEAMIENTO!A:A,PLANEAMIENTO!D:D)</f>
        <v>D8T</v>
      </c>
      <c r="E4143" s="173" t="s">
        <v>477</v>
      </c>
      <c r="F4143" s="173" t="s">
        <v>750</v>
      </c>
      <c r="G4143" s="173" t="s">
        <v>410</v>
      </c>
      <c r="H4143" s="173" t="s">
        <v>777</v>
      </c>
      <c r="I4143" s="173" t="s">
        <v>849</v>
      </c>
      <c r="J4143" s="173" t="s">
        <v>2998</v>
      </c>
      <c r="K4143" s="173" t="s">
        <v>3010</v>
      </c>
    </row>
    <row r="4144" spans="2:11" ht="31.2" x14ac:dyDescent="0.3">
      <c r="B4144" s="173">
        <v>352225</v>
      </c>
      <c r="C4144" s="503" t="str">
        <f>_xlfn.XLOOKUP(B4144,PLANEAMIENTO!A:A,PLANEAMIENTO!C:C)</f>
        <v>CILINDRO DE LEVANTE DE BULLDOZER</v>
      </c>
      <c r="D4144" s="504" t="str">
        <f>_xlfn.XLOOKUP(B4144,PLANEAMIENTO!A:A,PLANEAMIENTO!D:D)</f>
        <v>D11T</v>
      </c>
      <c r="E4144" s="173" t="s">
        <v>477</v>
      </c>
      <c r="F4144" s="173" t="s">
        <v>750</v>
      </c>
      <c r="G4144" s="173" t="s">
        <v>410</v>
      </c>
      <c r="H4144" s="173" t="s">
        <v>777</v>
      </c>
      <c r="I4144" s="173" t="s">
        <v>849</v>
      </c>
      <c r="J4144" s="173" t="s">
        <v>3010</v>
      </c>
      <c r="K4144" s="173" t="s">
        <v>3012</v>
      </c>
    </row>
    <row r="4145" spans="2:11" ht="31.2" x14ac:dyDescent="0.3">
      <c r="B4145" s="173">
        <v>352325</v>
      </c>
      <c r="C4145" s="503" t="str">
        <f>_xlfn.XLOOKUP(B4145,PLANEAMIENTO!A:A,PLANEAMIENTO!C:C)</f>
        <v>CILINDRO DE LEVANTE DE BULLDOZER</v>
      </c>
      <c r="D4145" s="504" t="str">
        <f>_xlfn.XLOOKUP(B4145,PLANEAMIENTO!A:A,PLANEAMIENTO!D:D)</f>
        <v>D11T</v>
      </c>
      <c r="E4145" s="173" t="s">
        <v>477</v>
      </c>
      <c r="F4145" s="173" t="s">
        <v>750</v>
      </c>
      <c r="G4145" s="173" t="s">
        <v>471</v>
      </c>
      <c r="H4145" s="173" t="s">
        <v>777</v>
      </c>
      <c r="I4145" s="173" t="s">
        <v>831</v>
      </c>
      <c r="J4145" s="173" t="s">
        <v>3012</v>
      </c>
      <c r="K4145" s="173" t="s">
        <v>3012</v>
      </c>
    </row>
    <row r="4146" spans="2:11" ht="15.6" x14ac:dyDescent="0.3">
      <c r="B4146" s="173">
        <v>351525</v>
      </c>
      <c r="C4146" s="503" t="str">
        <f>_xlfn.XLOOKUP(B4146,PLANEAMIENTO!A:A,PLANEAMIENTO!C:C)</f>
        <v>CILINDRO DE ARTICULACION</v>
      </c>
      <c r="D4146" s="504">
        <f>_xlfn.XLOOKUP(B4146,PLANEAMIENTO!A:A,PLANEAMIENTO!D:D)</f>
        <v>24</v>
      </c>
      <c r="E4146" s="173" t="s">
        <v>3016</v>
      </c>
      <c r="F4146" s="173" t="s">
        <v>750</v>
      </c>
      <c r="G4146" s="173" t="s">
        <v>410</v>
      </c>
      <c r="H4146" s="173" t="s">
        <v>777</v>
      </c>
      <c r="I4146" s="173" t="s">
        <v>849</v>
      </c>
      <c r="J4146" s="173" t="s">
        <v>3014</v>
      </c>
      <c r="K4146" s="173" t="s">
        <v>3014</v>
      </c>
    </row>
    <row r="4147" spans="2:11" ht="31.2" x14ac:dyDescent="0.3">
      <c r="B4147" s="173">
        <v>353525</v>
      </c>
      <c r="C4147" s="503" t="str">
        <f>_xlfn.XLOOKUP(B4147,PLANEAMIENTO!A:A,PLANEAMIENTO!C:C)</f>
        <v>CILINDRO DE INCLINACION DE BULLDOZER</v>
      </c>
      <c r="D4147" s="504" t="str">
        <f>_xlfn.XLOOKUP(B4147,PLANEAMIENTO!A:A,PLANEAMIENTO!D:D)</f>
        <v>D11T</v>
      </c>
      <c r="E4147" s="173" t="s">
        <v>3016</v>
      </c>
      <c r="F4147" s="173" t="s">
        <v>750</v>
      </c>
      <c r="G4147" s="173" t="s">
        <v>410</v>
      </c>
      <c r="H4147" s="173" t="s">
        <v>777</v>
      </c>
      <c r="I4147" s="173" t="s">
        <v>849</v>
      </c>
      <c r="J4147" s="173" t="s">
        <v>3014</v>
      </c>
      <c r="K4147" s="173" t="s">
        <v>3007</v>
      </c>
    </row>
    <row r="4148" spans="2:11" ht="28.8" x14ac:dyDescent="0.3">
      <c r="B4148" s="170">
        <v>0</v>
      </c>
      <c r="C4148" s="503" t="e">
        <f>_xlfn.XLOOKUP(B4148,PLANEAMIENTO!A:A,PLANEAMIENTO!C:C)</f>
        <v>#N/A</v>
      </c>
      <c r="D4148" s="504" t="e">
        <f>_xlfn.XLOOKUP(B4148,PLANEAMIENTO!A:A,PLANEAMIENTO!D:D)</f>
        <v>#N/A</v>
      </c>
      <c r="E4148" s="170" t="s">
        <v>422</v>
      </c>
      <c r="F4148" s="170" t="s">
        <v>423</v>
      </c>
      <c r="G4148" s="170" t="s">
        <v>3017</v>
      </c>
      <c r="H4148" s="170" t="s">
        <v>777</v>
      </c>
      <c r="I4148" s="170" t="s">
        <v>777</v>
      </c>
      <c r="J4148" s="168" t="s">
        <v>394</v>
      </c>
      <c r="K4148" s="168" t="s">
        <v>395</v>
      </c>
    </row>
    <row r="4149" spans="2:11" ht="31.2" x14ac:dyDescent="0.3">
      <c r="B4149" s="173">
        <v>353425</v>
      </c>
      <c r="C4149" s="503" t="str">
        <f>_xlfn.XLOOKUP(B4149,PLANEAMIENTO!A:A,PLANEAMIENTO!C:C)</f>
        <v>CILINDRO DE VOLTEO DE BUCKET</v>
      </c>
      <c r="D4149" s="504" t="str">
        <f>_xlfn.XLOOKUP(B4149,PLANEAMIENTO!A:A,PLANEAMIENTO!D:D)</f>
        <v>PC1250</v>
      </c>
      <c r="E4149" s="173" t="s">
        <v>3018</v>
      </c>
      <c r="F4149" s="173" t="s">
        <v>423</v>
      </c>
      <c r="G4149" s="173" t="s">
        <v>471</v>
      </c>
      <c r="H4149" s="173" t="s">
        <v>777</v>
      </c>
      <c r="I4149" s="173" t="s">
        <v>831</v>
      </c>
      <c r="J4149" s="173" t="s">
        <v>2983</v>
      </c>
      <c r="K4149" s="173" t="s">
        <v>2983</v>
      </c>
    </row>
    <row r="4150" spans="2:11" ht="15.6" x14ac:dyDescent="0.3">
      <c r="B4150" s="173">
        <v>351125</v>
      </c>
      <c r="C4150" s="503" t="str">
        <f>_xlfn.XLOOKUP(B4150,PLANEAMIENTO!A:A,PLANEAMIENTO!C:C)</f>
        <v xml:space="preserve">CILINDRO DE LEVANTE </v>
      </c>
      <c r="D4150" s="504" t="str">
        <f>_xlfn.XLOOKUP(B4150,PLANEAMIENTO!A:A,PLANEAMIENTO!D:D)</f>
        <v>WA900</v>
      </c>
      <c r="E4150" s="173" t="s">
        <v>1669</v>
      </c>
      <c r="F4150" s="173" t="s">
        <v>423</v>
      </c>
      <c r="G4150" s="173" t="s">
        <v>406</v>
      </c>
      <c r="H4150" s="173" t="s">
        <v>777</v>
      </c>
      <c r="I4150" s="173" t="s">
        <v>827</v>
      </c>
      <c r="J4150" s="173" t="s">
        <v>2983</v>
      </c>
      <c r="K4150" s="173" t="s">
        <v>2983</v>
      </c>
    </row>
    <row r="4151" spans="2:11" ht="28.8" x14ac:dyDescent="0.3">
      <c r="B4151" s="173">
        <v>351125</v>
      </c>
      <c r="C4151" s="503" t="str">
        <f>_xlfn.XLOOKUP(B4151,PLANEAMIENTO!A:A,PLANEAMIENTO!C:C)</f>
        <v xml:space="preserve">CILINDRO DE LEVANTE </v>
      </c>
      <c r="D4151" s="504" t="str">
        <f>_xlfn.XLOOKUP(B4151,PLANEAMIENTO!A:A,PLANEAMIENTO!D:D)</f>
        <v>WA900</v>
      </c>
      <c r="E4151" s="173" t="s">
        <v>1670</v>
      </c>
      <c r="F4151" s="173" t="s">
        <v>423</v>
      </c>
      <c r="G4151" s="173" t="s">
        <v>426</v>
      </c>
      <c r="H4151" s="173" t="s">
        <v>777</v>
      </c>
      <c r="I4151" s="173" t="s">
        <v>796</v>
      </c>
      <c r="J4151" s="173" t="s">
        <v>2998</v>
      </c>
      <c r="K4151" s="173" t="s">
        <v>2998</v>
      </c>
    </row>
    <row r="4152" spans="2:11" ht="28.8" x14ac:dyDescent="0.3">
      <c r="B4152" s="173">
        <v>351325</v>
      </c>
      <c r="C4152" s="503" t="str">
        <f>_xlfn.XLOOKUP(B4152,PLANEAMIENTO!A:A,PLANEAMIENTO!C:C)</f>
        <v>CILINDRO DE WHEEL LEAN</v>
      </c>
      <c r="D4152" s="504">
        <f>_xlfn.XLOOKUP(B4152,PLANEAMIENTO!A:A,PLANEAMIENTO!D:D)</f>
        <v>24</v>
      </c>
      <c r="E4152" s="173" t="s">
        <v>3019</v>
      </c>
      <c r="F4152" s="173" t="s">
        <v>423</v>
      </c>
      <c r="G4152" s="173" t="s">
        <v>426</v>
      </c>
      <c r="H4152" s="173" t="s">
        <v>777</v>
      </c>
      <c r="I4152" s="173" t="s">
        <v>796</v>
      </c>
      <c r="J4152" s="173" t="s">
        <v>2998</v>
      </c>
      <c r="K4152" s="173" t="s">
        <v>2998</v>
      </c>
    </row>
    <row r="4153" spans="2:11" ht="31.2" x14ac:dyDescent="0.3">
      <c r="B4153" s="173">
        <v>352325</v>
      </c>
      <c r="C4153" s="503" t="str">
        <f>_xlfn.XLOOKUP(B4153,PLANEAMIENTO!A:A,PLANEAMIENTO!C:C)</f>
        <v>CILINDRO DE LEVANTE DE BULLDOZER</v>
      </c>
      <c r="D4153" s="504" t="str">
        <f>_xlfn.XLOOKUP(B4153,PLANEAMIENTO!A:A,PLANEAMIENTO!D:D)</f>
        <v>D11T</v>
      </c>
      <c r="E4153" s="173" t="s">
        <v>3020</v>
      </c>
      <c r="F4153" s="173" t="s">
        <v>423</v>
      </c>
      <c r="G4153" s="173" t="s">
        <v>426</v>
      </c>
      <c r="H4153" s="173" t="s">
        <v>777</v>
      </c>
      <c r="I4153" s="173" t="s">
        <v>796</v>
      </c>
      <c r="J4153" s="173" t="s">
        <v>2998</v>
      </c>
      <c r="K4153" s="173" t="s">
        <v>2998</v>
      </c>
    </row>
    <row r="4154" spans="2:11" ht="31.2" x14ac:dyDescent="0.3">
      <c r="B4154" s="173">
        <v>352325</v>
      </c>
      <c r="C4154" s="503" t="str">
        <f>_xlfn.XLOOKUP(B4154,PLANEAMIENTO!A:A,PLANEAMIENTO!C:C)</f>
        <v>CILINDRO DE LEVANTE DE BULLDOZER</v>
      </c>
      <c r="D4154" s="504" t="str">
        <f>_xlfn.XLOOKUP(B4154,PLANEAMIENTO!A:A,PLANEAMIENTO!D:D)</f>
        <v>D11T</v>
      </c>
      <c r="E4154" s="173" t="s">
        <v>3021</v>
      </c>
      <c r="F4154" s="173" t="s">
        <v>423</v>
      </c>
      <c r="G4154" s="173" t="s">
        <v>426</v>
      </c>
      <c r="H4154" s="173" t="s">
        <v>777</v>
      </c>
      <c r="I4154" s="173" t="s">
        <v>796</v>
      </c>
      <c r="J4154" s="173" t="s">
        <v>2998</v>
      </c>
      <c r="K4154" s="173" t="s">
        <v>3010</v>
      </c>
    </row>
    <row r="4155" spans="2:11" ht="31.2" x14ac:dyDescent="0.3">
      <c r="B4155" s="173">
        <v>353525</v>
      </c>
      <c r="C4155" s="503" t="str">
        <f>_xlfn.XLOOKUP(B4155,PLANEAMIENTO!A:A,PLANEAMIENTO!C:C)</f>
        <v>CILINDRO DE INCLINACION DE BULLDOZER</v>
      </c>
      <c r="D4155" s="504" t="str">
        <f>_xlfn.XLOOKUP(B4155,PLANEAMIENTO!A:A,PLANEAMIENTO!D:D)</f>
        <v>D11T</v>
      </c>
      <c r="E4155" s="173" t="s">
        <v>3020</v>
      </c>
      <c r="F4155" s="173" t="s">
        <v>423</v>
      </c>
      <c r="G4155" s="173" t="s">
        <v>406</v>
      </c>
      <c r="H4155" s="173" t="s">
        <v>777</v>
      </c>
      <c r="I4155" s="173" t="s">
        <v>827</v>
      </c>
      <c r="J4155" s="173" t="s">
        <v>3010</v>
      </c>
      <c r="K4155" s="173" t="s">
        <v>3010</v>
      </c>
    </row>
    <row r="4156" spans="2:11" ht="28.8" x14ac:dyDescent="0.3">
      <c r="B4156" s="173">
        <v>354425</v>
      </c>
      <c r="C4156" s="503" t="str">
        <f>_xlfn.XLOOKUP(B4156,PLANEAMIENTO!A:A,PLANEAMIENTO!C:C)</f>
        <v>CILINDRO DE VOLTEO</v>
      </c>
      <c r="D4156" s="504" t="str">
        <f>_xlfn.XLOOKUP(B4156,PLANEAMIENTO!A:A,PLANEAMIENTO!D:D)</f>
        <v>994F</v>
      </c>
      <c r="E4156" s="173" t="s">
        <v>3022</v>
      </c>
      <c r="F4156" s="173" t="s">
        <v>423</v>
      </c>
      <c r="G4156" s="173" t="s">
        <v>426</v>
      </c>
      <c r="H4156" s="173" t="s">
        <v>777</v>
      </c>
      <c r="I4156" s="173" t="s">
        <v>796</v>
      </c>
      <c r="J4156" s="173" t="s">
        <v>3010</v>
      </c>
      <c r="K4156" s="173" t="s">
        <v>3010</v>
      </c>
    </row>
    <row r="4157" spans="2:11" ht="15.6" x14ac:dyDescent="0.3">
      <c r="B4157" s="173">
        <v>354425</v>
      </c>
      <c r="C4157" s="503" t="str">
        <f>_xlfn.XLOOKUP(B4157,PLANEAMIENTO!A:A,PLANEAMIENTO!C:C)</f>
        <v>CILINDRO DE VOLTEO</v>
      </c>
      <c r="D4157" s="504" t="str">
        <f>_xlfn.XLOOKUP(B4157,PLANEAMIENTO!A:A,PLANEAMIENTO!D:D)</f>
        <v>994F</v>
      </c>
      <c r="E4157" s="173" t="s">
        <v>3021</v>
      </c>
      <c r="F4157" s="173" t="s">
        <v>423</v>
      </c>
      <c r="G4157" s="173" t="s">
        <v>406</v>
      </c>
      <c r="H4157" s="173" t="s">
        <v>777</v>
      </c>
      <c r="I4157" s="173" t="s">
        <v>827</v>
      </c>
      <c r="J4157" s="173" t="s">
        <v>3010</v>
      </c>
      <c r="K4157" s="173" t="s">
        <v>3012</v>
      </c>
    </row>
    <row r="4158" spans="2:11" ht="31.2" x14ac:dyDescent="0.3">
      <c r="B4158" s="173">
        <v>353425</v>
      </c>
      <c r="C4158" s="503" t="str">
        <f>_xlfn.XLOOKUP(B4158,PLANEAMIENTO!A:A,PLANEAMIENTO!C:C)</f>
        <v>CILINDRO DE VOLTEO DE BUCKET</v>
      </c>
      <c r="D4158" s="504" t="str">
        <f>_xlfn.XLOOKUP(B4158,PLANEAMIENTO!A:A,PLANEAMIENTO!D:D)</f>
        <v>PC1250</v>
      </c>
      <c r="E4158" s="173" t="s">
        <v>3023</v>
      </c>
      <c r="F4158" s="173" t="s">
        <v>423</v>
      </c>
      <c r="G4158" s="173" t="s">
        <v>495</v>
      </c>
      <c r="H4158" s="173" t="s">
        <v>777</v>
      </c>
      <c r="I4158" s="173" t="s">
        <v>897</v>
      </c>
      <c r="J4158" s="173" t="s">
        <v>3012</v>
      </c>
      <c r="K4158" s="173" t="s">
        <v>3014</v>
      </c>
    </row>
    <row r="4159" spans="2:11" ht="31.2" x14ac:dyDescent="0.3">
      <c r="B4159" s="173">
        <v>351225</v>
      </c>
      <c r="C4159" s="503" t="str">
        <f>_xlfn.XLOOKUP(B4159,PLANEAMIENTO!A:A,PLANEAMIENTO!C:C)</f>
        <v>CILINDRO DE LEVANTE DE BULLDOZER</v>
      </c>
      <c r="D4159" s="504" t="str">
        <f>_xlfn.XLOOKUP(B4159,PLANEAMIENTO!A:A,PLANEAMIENTO!D:D)</f>
        <v>D11T</v>
      </c>
      <c r="E4159" s="173" t="s">
        <v>3024</v>
      </c>
      <c r="F4159" s="173" t="s">
        <v>423</v>
      </c>
      <c r="G4159" s="173" t="s">
        <v>435</v>
      </c>
      <c r="H4159" s="173" t="s">
        <v>777</v>
      </c>
      <c r="I4159" s="173" t="s">
        <v>786</v>
      </c>
      <c r="J4159" s="173" t="s">
        <v>3014</v>
      </c>
      <c r="K4159" s="173" t="s">
        <v>3014</v>
      </c>
    </row>
    <row r="4160" spans="2:11" ht="31.2" x14ac:dyDescent="0.3">
      <c r="B4160" s="173">
        <v>352225</v>
      </c>
      <c r="C4160" s="503" t="str">
        <f>_xlfn.XLOOKUP(B4160,PLANEAMIENTO!A:A,PLANEAMIENTO!C:C)</f>
        <v>CILINDRO DE LEVANTE DE BULLDOZER</v>
      </c>
      <c r="D4160" s="504" t="str">
        <f>_xlfn.XLOOKUP(B4160,PLANEAMIENTO!A:A,PLANEAMIENTO!D:D)</f>
        <v>D11T</v>
      </c>
      <c r="E4160" s="173" t="s">
        <v>3024</v>
      </c>
      <c r="F4160" s="173" t="s">
        <v>423</v>
      </c>
      <c r="G4160" s="173" t="s">
        <v>435</v>
      </c>
      <c r="H4160" s="173" t="s">
        <v>777</v>
      </c>
      <c r="I4160" s="173" t="s">
        <v>786</v>
      </c>
      <c r="J4160" s="173" t="s">
        <v>3014</v>
      </c>
      <c r="K4160" s="173" t="s">
        <v>3007</v>
      </c>
    </row>
    <row r="4161" spans="2:11" ht="31.2" x14ac:dyDescent="0.3">
      <c r="B4161" s="173">
        <v>352325</v>
      </c>
      <c r="C4161" s="503" t="str">
        <f>_xlfn.XLOOKUP(B4161,PLANEAMIENTO!A:A,PLANEAMIENTO!C:C)</f>
        <v>CILINDRO DE LEVANTE DE BULLDOZER</v>
      </c>
      <c r="D4161" s="504" t="str">
        <f>_xlfn.XLOOKUP(B4161,PLANEAMIENTO!A:A,PLANEAMIENTO!D:D)</f>
        <v>D11T</v>
      </c>
      <c r="E4161" s="173" t="s">
        <v>3024</v>
      </c>
      <c r="F4161" s="173" t="s">
        <v>423</v>
      </c>
      <c r="G4161" s="173" t="s">
        <v>435</v>
      </c>
      <c r="H4161" s="173" t="s">
        <v>777</v>
      </c>
      <c r="I4161" s="173" t="s">
        <v>786</v>
      </c>
      <c r="J4161" s="173" t="s">
        <v>470</v>
      </c>
      <c r="K4161" s="173" t="s">
        <v>472</v>
      </c>
    </row>
    <row r="4162" spans="2:11" ht="28.8" x14ac:dyDescent="0.3">
      <c r="B4162" s="170">
        <v>0</v>
      </c>
      <c r="C4162" s="503" t="e">
        <f>_xlfn.XLOOKUP(B4162,PLANEAMIENTO!A:A,PLANEAMIENTO!C:C)</f>
        <v>#N/A</v>
      </c>
      <c r="D4162" s="504" t="e">
        <f>_xlfn.XLOOKUP(B4162,PLANEAMIENTO!A:A,PLANEAMIENTO!D:D)</f>
        <v>#N/A</v>
      </c>
      <c r="E4162" s="170" t="s">
        <v>485</v>
      </c>
      <c r="F4162" s="170" t="s">
        <v>486</v>
      </c>
      <c r="G4162" s="170" t="s">
        <v>3025</v>
      </c>
      <c r="H4162" s="170" t="s">
        <v>777</v>
      </c>
      <c r="I4162" s="170" t="s">
        <v>777</v>
      </c>
      <c r="J4162" s="170" t="s">
        <v>415</v>
      </c>
      <c r="K4162" s="170" t="s">
        <v>3010</v>
      </c>
    </row>
    <row r="4163" spans="2:11" ht="28.8" x14ac:dyDescent="0.3">
      <c r="B4163" s="173">
        <v>348825</v>
      </c>
      <c r="C4163" s="503" t="str">
        <f>_xlfn.XLOOKUP(B4163,PLANEAMIENTO!A:A,PLANEAMIENTO!C:C)</f>
        <v>CILINDRO DE BOOM</v>
      </c>
      <c r="D4163" s="504" t="str">
        <f>_xlfn.XLOOKUP(B4163,PLANEAMIENTO!A:A,PLANEAMIENTO!D:D)</f>
        <v>988K</v>
      </c>
      <c r="E4163" s="173" t="s">
        <v>3026</v>
      </c>
      <c r="F4163" s="173" t="s">
        <v>486</v>
      </c>
      <c r="G4163" s="173" t="s">
        <v>435</v>
      </c>
      <c r="H4163" s="173" t="s">
        <v>777</v>
      </c>
      <c r="I4163" s="173" t="s">
        <v>786</v>
      </c>
      <c r="J4163" s="173" t="s">
        <v>2983</v>
      </c>
      <c r="K4163" s="173" t="s">
        <v>2983</v>
      </c>
    </row>
    <row r="4164" spans="2:11" ht="31.2" x14ac:dyDescent="0.3">
      <c r="B4164" s="173">
        <v>345625</v>
      </c>
      <c r="C4164" s="503" t="str">
        <f>_xlfn.XLOOKUP(B4164,PLANEAMIENTO!A:A,PLANEAMIENTO!C:C)</f>
        <v>CILINDRO DE SUSPENSION POSTERIOR</v>
      </c>
      <c r="D4164" s="504" t="str">
        <f>_xlfn.XLOOKUP(B4164,PLANEAMIENTO!A:A,PLANEAMIENTO!D:D)</f>
        <v>930E-4SE</v>
      </c>
      <c r="E4164" s="173" t="s">
        <v>488</v>
      </c>
      <c r="F4164" s="173" t="s">
        <v>486</v>
      </c>
      <c r="G4164" s="173" t="s">
        <v>471</v>
      </c>
      <c r="H4164" s="173" t="s">
        <v>777</v>
      </c>
      <c r="I4164" s="173" t="s">
        <v>831</v>
      </c>
      <c r="J4164" s="173" t="s">
        <v>2983</v>
      </c>
      <c r="K4164" s="173" t="s">
        <v>2998</v>
      </c>
    </row>
    <row r="4165" spans="2:11" ht="15.6" x14ac:dyDescent="0.3">
      <c r="B4165" s="173">
        <v>351525</v>
      </c>
      <c r="C4165" s="503" t="str">
        <f>_xlfn.XLOOKUP(B4165,PLANEAMIENTO!A:A,PLANEAMIENTO!C:C)</f>
        <v>CILINDRO DE ARTICULACION</v>
      </c>
      <c r="D4165" s="504">
        <f>_xlfn.XLOOKUP(B4165,PLANEAMIENTO!A:A,PLANEAMIENTO!D:D)</f>
        <v>24</v>
      </c>
      <c r="E4165" s="173" t="s">
        <v>488</v>
      </c>
      <c r="F4165" s="173" t="s">
        <v>486</v>
      </c>
      <c r="G4165" s="173" t="s">
        <v>406</v>
      </c>
      <c r="H4165" s="173" t="s">
        <v>777</v>
      </c>
      <c r="I4165" s="173" t="s">
        <v>827</v>
      </c>
      <c r="J4165" s="173" t="s">
        <v>2998</v>
      </c>
      <c r="K4165" s="173" t="s">
        <v>2998</v>
      </c>
    </row>
    <row r="4166" spans="2:11" ht="15.6" x14ac:dyDescent="0.3">
      <c r="B4166" s="173">
        <v>351625</v>
      </c>
      <c r="C4166" s="503" t="str">
        <f>_xlfn.XLOOKUP(B4166,PLANEAMIENTO!A:A,PLANEAMIENTO!C:C)</f>
        <v>CILINDRO DE ARTICULACION</v>
      </c>
      <c r="D4166" s="504">
        <f>_xlfn.XLOOKUP(B4166,PLANEAMIENTO!A:A,PLANEAMIENTO!D:D)</f>
        <v>24</v>
      </c>
      <c r="E4166" s="173" t="s">
        <v>488</v>
      </c>
      <c r="F4166" s="173" t="s">
        <v>486</v>
      </c>
      <c r="G4166" s="173" t="s">
        <v>406</v>
      </c>
      <c r="H4166" s="173" t="s">
        <v>777</v>
      </c>
      <c r="I4166" s="173" t="s">
        <v>827</v>
      </c>
      <c r="J4166" s="173" t="s">
        <v>2998</v>
      </c>
      <c r="K4166" s="173" t="s">
        <v>2998</v>
      </c>
    </row>
    <row r="4167" spans="2:11" ht="15.6" x14ac:dyDescent="0.3">
      <c r="B4167" s="173">
        <v>354225</v>
      </c>
      <c r="C4167" s="503" t="str">
        <f>_xlfn.XLOOKUP(B4167,PLANEAMIENTO!A:A,PLANEAMIENTO!C:C)</f>
        <v>CILINDRO DE DIRECCION</v>
      </c>
      <c r="D4167" s="504" t="str">
        <f>_xlfn.XLOOKUP(B4167,PLANEAMIENTO!A:A,PLANEAMIENTO!D:D)</f>
        <v>HD1500</v>
      </c>
      <c r="E4167" s="173" t="s">
        <v>488</v>
      </c>
      <c r="F4167" s="173" t="s">
        <v>486</v>
      </c>
      <c r="G4167" s="173" t="s">
        <v>406</v>
      </c>
      <c r="H4167" s="173" t="s">
        <v>777</v>
      </c>
      <c r="I4167" s="173" t="s">
        <v>827</v>
      </c>
      <c r="J4167" s="173" t="s">
        <v>2998</v>
      </c>
      <c r="K4167" s="173" t="s">
        <v>3010</v>
      </c>
    </row>
    <row r="4168" spans="2:11" ht="31.2" x14ac:dyDescent="0.3">
      <c r="B4168" s="173">
        <v>351225</v>
      </c>
      <c r="C4168" s="503" t="str">
        <f>_xlfn.XLOOKUP(B4168,PLANEAMIENTO!A:A,PLANEAMIENTO!C:C)</f>
        <v>CILINDRO DE LEVANTE DE BULLDOZER</v>
      </c>
      <c r="D4168" s="504" t="str">
        <f>_xlfn.XLOOKUP(B4168,PLANEAMIENTO!A:A,PLANEAMIENTO!D:D)</f>
        <v>D11T</v>
      </c>
      <c r="E4168" s="173" t="s">
        <v>612</v>
      </c>
      <c r="F4168" s="173" t="s">
        <v>486</v>
      </c>
      <c r="G4168" s="173" t="s">
        <v>406</v>
      </c>
      <c r="H4168" s="173" t="s">
        <v>777</v>
      </c>
      <c r="I4168" s="173" t="s">
        <v>827</v>
      </c>
      <c r="J4168" s="173" t="s">
        <v>3010</v>
      </c>
      <c r="K4168" s="173" t="s">
        <v>3010</v>
      </c>
    </row>
    <row r="4169" spans="2:11" ht="15.6" x14ac:dyDescent="0.3">
      <c r="B4169" s="173">
        <v>0</v>
      </c>
      <c r="C4169" s="503" t="e">
        <f>_xlfn.XLOOKUP(B4169,PLANEAMIENTO!A:A,PLANEAMIENTO!C:C)</f>
        <v>#N/A</v>
      </c>
      <c r="D4169" s="504" t="e">
        <f>_xlfn.XLOOKUP(B4169,PLANEAMIENTO!A:A,PLANEAMIENTO!D:D)</f>
        <v>#N/A</v>
      </c>
      <c r="E4169" s="173" t="s">
        <v>3027</v>
      </c>
      <c r="F4169" s="173" t="s">
        <v>486</v>
      </c>
      <c r="G4169" s="173" t="s">
        <v>406</v>
      </c>
      <c r="H4169" s="173" t="s">
        <v>777</v>
      </c>
      <c r="I4169" s="173" t="s">
        <v>827</v>
      </c>
      <c r="J4169" s="173" t="s">
        <v>3010</v>
      </c>
      <c r="K4169" s="173" t="s">
        <v>3010</v>
      </c>
    </row>
    <row r="4170" spans="2:11" ht="15.6" x14ac:dyDescent="0.3">
      <c r="B4170" s="173">
        <v>0</v>
      </c>
      <c r="C4170" s="503" t="e">
        <f>_xlfn.XLOOKUP(B4170,PLANEAMIENTO!A:A,PLANEAMIENTO!C:C)</f>
        <v>#N/A</v>
      </c>
      <c r="D4170" s="504" t="e">
        <f>_xlfn.XLOOKUP(B4170,PLANEAMIENTO!A:A,PLANEAMIENTO!D:D)</f>
        <v>#N/A</v>
      </c>
      <c r="E4170" s="173" t="s">
        <v>3027</v>
      </c>
      <c r="F4170" s="173" t="s">
        <v>486</v>
      </c>
      <c r="G4170" s="173" t="s">
        <v>406</v>
      </c>
      <c r="H4170" s="173" t="s">
        <v>777</v>
      </c>
      <c r="I4170" s="173" t="s">
        <v>827</v>
      </c>
      <c r="J4170" s="173" t="s">
        <v>415</v>
      </c>
      <c r="K4170" s="173" t="s">
        <v>415</v>
      </c>
    </row>
    <row r="4171" spans="2:11" ht="15.6" x14ac:dyDescent="0.3">
      <c r="B4171" s="173">
        <v>351125</v>
      </c>
      <c r="C4171" s="503" t="str">
        <f>_xlfn.XLOOKUP(B4171,PLANEAMIENTO!A:A,PLANEAMIENTO!C:C)</f>
        <v xml:space="preserve">CILINDRO DE LEVANTE </v>
      </c>
      <c r="D4171" s="504" t="str">
        <f>_xlfn.XLOOKUP(B4171,PLANEAMIENTO!A:A,PLANEAMIENTO!D:D)</f>
        <v>WA900</v>
      </c>
      <c r="E4171" s="173" t="s">
        <v>488</v>
      </c>
      <c r="F4171" s="173" t="s">
        <v>486</v>
      </c>
      <c r="G4171" s="173" t="s">
        <v>406</v>
      </c>
      <c r="H4171" s="173" t="s">
        <v>777</v>
      </c>
      <c r="I4171" s="173" t="s">
        <v>827</v>
      </c>
      <c r="J4171" s="173" t="s">
        <v>415</v>
      </c>
      <c r="K4171" s="173" t="s">
        <v>415</v>
      </c>
    </row>
    <row r="4172" spans="2:11" ht="28.8" x14ac:dyDescent="0.3">
      <c r="B4172" s="170">
        <v>0</v>
      </c>
      <c r="C4172" s="503" t="e">
        <f>_xlfn.XLOOKUP(B4172,PLANEAMIENTO!A:A,PLANEAMIENTO!C:C)</f>
        <v>#N/A</v>
      </c>
      <c r="D4172" s="504" t="e">
        <f>_xlfn.XLOOKUP(B4172,PLANEAMIENTO!A:A,PLANEAMIENTO!D:D)</f>
        <v>#N/A</v>
      </c>
      <c r="E4172" s="170" t="s">
        <v>860</v>
      </c>
      <c r="F4172" s="170" t="s">
        <v>413</v>
      </c>
      <c r="G4172" s="170" t="s">
        <v>3028</v>
      </c>
      <c r="H4172" s="170" t="s">
        <v>777</v>
      </c>
      <c r="I4172" s="170" t="s">
        <v>801</v>
      </c>
      <c r="J4172" s="170" t="s">
        <v>1307</v>
      </c>
      <c r="K4172" s="170" t="s">
        <v>1571</v>
      </c>
    </row>
    <row r="4173" spans="2:11" ht="28.8" x14ac:dyDescent="0.3">
      <c r="B4173" s="170">
        <v>0</v>
      </c>
      <c r="C4173" s="503" t="e">
        <f>_xlfn.XLOOKUP(B4173,PLANEAMIENTO!A:A,PLANEAMIENTO!C:C)</f>
        <v>#N/A</v>
      </c>
      <c r="D4173" s="504" t="e">
        <f>_xlfn.XLOOKUP(B4173,PLANEAMIENTO!A:A,PLANEAMIENTO!D:D)</f>
        <v>#N/A</v>
      </c>
      <c r="E4173" s="170" t="s">
        <v>428</v>
      </c>
      <c r="F4173" s="170" t="s">
        <v>432</v>
      </c>
      <c r="G4173" s="170" t="s">
        <v>3029</v>
      </c>
      <c r="H4173" s="170" t="s">
        <v>777</v>
      </c>
      <c r="I4173" s="170" t="s">
        <v>777</v>
      </c>
      <c r="J4173" s="170" t="s">
        <v>415</v>
      </c>
      <c r="K4173" s="170" t="s">
        <v>3030</v>
      </c>
    </row>
    <row r="4174" spans="2:11" ht="28.8" x14ac:dyDescent="0.3">
      <c r="B4174" s="173">
        <v>348825</v>
      </c>
      <c r="C4174" s="503" t="str">
        <f>_xlfn.XLOOKUP(B4174,PLANEAMIENTO!A:A,PLANEAMIENTO!C:C)</f>
        <v>CILINDRO DE BOOM</v>
      </c>
      <c r="D4174" s="504" t="str">
        <f>_xlfn.XLOOKUP(B4174,PLANEAMIENTO!A:A,PLANEAMIENTO!D:D)</f>
        <v>988K</v>
      </c>
      <c r="E4174" s="173" t="s">
        <v>761</v>
      </c>
      <c r="F4174" s="173" t="s">
        <v>432</v>
      </c>
      <c r="G4174" s="173" t="s">
        <v>471</v>
      </c>
      <c r="H4174" s="173" t="s">
        <v>777</v>
      </c>
      <c r="I4174" s="173" t="s">
        <v>831</v>
      </c>
      <c r="J4174" s="173" t="s">
        <v>2983</v>
      </c>
      <c r="K4174" s="173" t="s">
        <v>2983</v>
      </c>
    </row>
    <row r="4175" spans="2:11" ht="31.2" x14ac:dyDescent="0.3">
      <c r="B4175" s="173">
        <v>351225</v>
      </c>
      <c r="C4175" s="503" t="str">
        <f>_xlfn.XLOOKUP(B4175,PLANEAMIENTO!A:A,PLANEAMIENTO!C:C)</f>
        <v>CILINDRO DE LEVANTE DE BULLDOZER</v>
      </c>
      <c r="D4175" s="504" t="str">
        <f>_xlfn.XLOOKUP(B4175,PLANEAMIENTO!A:A,PLANEAMIENTO!D:D)</f>
        <v>D11T</v>
      </c>
      <c r="E4175" s="173" t="s">
        <v>3031</v>
      </c>
      <c r="F4175" s="173" t="s">
        <v>432</v>
      </c>
      <c r="G4175" s="173" t="s">
        <v>471</v>
      </c>
      <c r="H4175" s="173" t="s">
        <v>777</v>
      </c>
      <c r="I4175" s="173" t="s">
        <v>831</v>
      </c>
      <c r="J4175" s="173" t="s">
        <v>2983</v>
      </c>
      <c r="K4175" s="173" t="s">
        <v>2998</v>
      </c>
    </row>
    <row r="4176" spans="2:11" ht="31.2" x14ac:dyDescent="0.3">
      <c r="B4176" s="173">
        <v>351225</v>
      </c>
      <c r="C4176" s="503" t="str">
        <f>_xlfn.XLOOKUP(B4176,PLANEAMIENTO!A:A,PLANEAMIENTO!C:C)</f>
        <v>CILINDRO DE LEVANTE DE BULLDOZER</v>
      </c>
      <c r="D4176" s="504" t="str">
        <f>_xlfn.XLOOKUP(B4176,PLANEAMIENTO!A:A,PLANEAMIENTO!D:D)</f>
        <v>D11T</v>
      </c>
      <c r="E4176" s="173" t="s">
        <v>2999</v>
      </c>
      <c r="F4176" s="173" t="s">
        <v>432</v>
      </c>
      <c r="G4176" s="173" t="s">
        <v>491</v>
      </c>
      <c r="H4176" s="173" t="s">
        <v>777</v>
      </c>
      <c r="I4176" s="173" t="s">
        <v>968</v>
      </c>
      <c r="J4176" s="173" t="s">
        <v>2998</v>
      </c>
      <c r="K4176" s="173" t="s">
        <v>3010</v>
      </c>
    </row>
    <row r="4177" spans="2:11" ht="28.8" x14ac:dyDescent="0.3">
      <c r="B4177" s="173">
        <v>351325</v>
      </c>
      <c r="C4177" s="503" t="str">
        <f>_xlfn.XLOOKUP(B4177,PLANEAMIENTO!A:A,PLANEAMIENTO!C:C)</f>
        <v>CILINDRO DE WHEEL LEAN</v>
      </c>
      <c r="D4177" s="504">
        <f>_xlfn.XLOOKUP(B4177,PLANEAMIENTO!A:A,PLANEAMIENTO!D:D)</f>
        <v>24</v>
      </c>
      <c r="E4177" s="173" t="s">
        <v>3032</v>
      </c>
      <c r="F4177" s="173" t="s">
        <v>432</v>
      </c>
      <c r="G4177" s="173" t="s">
        <v>471</v>
      </c>
      <c r="H4177" s="173" t="s">
        <v>777</v>
      </c>
      <c r="I4177" s="173" t="s">
        <v>831</v>
      </c>
      <c r="J4177" s="173" t="s">
        <v>3010</v>
      </c>
      <c r="K4177" s="173" t="s">
        <v>3012</v>
      </c>
    </row>
    <row r="4178" spans="2:11" ht="28.8" x14ac:dyDescent="0.3">
      <c r="B4178" s="173">
        <v>351325</v>
      </c>
      <c r="C4178" s="503" t="str">
        <f>_xlfn.XLOOKUP(B4178,PLANEAMIENTO!A:A,PLANEAMIENTO!C:C)</f>
        <v>CILINDRO DE WHEEL LEAN</v>
      </c>
      <c r="D4178" s="504">
        <f>_xlfn.XLOOKUP(B4178,PLANEAMIENTO!A:A,PLANEAMIENTO!D:D)</f>
        <v>24</v>
      </c>
      <c r="E4178" s="173" t="s">
        <v>3033</v>
      </c>
      <c r="F4178" s="173" t="s">
        <v>432</v>
      </c>
      <c r="G4178" s="173" t="s">
        <v>471</v>
      </c>
      <c r="H4178" s="173" t="s">
        <v>777</v>
      </c>
      <c r="I4178" s="173" t="s">
        <v>831</v>
      </c>
      <c r="J4178" s="173" t="s">
        <v>3012</v>
      </c>
      <c r="K4178" s="173" t="s">
        <v>3014</v>
      </c>
    </row>
    <row r="4179" spans="2:11" ht="28.8" x14ac:dyDescent="0.3">
      <c r="B4179" s="173">
        <v>352125</v>
      </c>
      <c r="C4179" s="503" t="str">
        <f>_xlfn.XLOOKUP(B4179,PLANEAMIENTO!A:A,PLANEAMIENTO!C:C)</f>
        <v xml:space="preserve">CILINDRO DE LEVANTE </v>
      </c>
      <c r="D4179" s="504" t="str">
        <f>_xlfn.XLOOKUP(B4179,PLANEAMIENTO!A:A,PLANEAMIENTO!D:D)</f>
        <v>D8T</v>
      </c>
      <c r="E4179" s="173" t="s">
        <v>1548</v>
      </c>
      <c r="F4179" s="173" t="s">
        <v>432</v>
      </c>
      <c r="G4179" s="173" t="s">
        <v>403</v>
      </c>
      <c r="H4179" s="173" t="s">
        <v>777</v>
      </c>
      <c r="I4179" s="173" t="s">
        <v>820</v>
      </c>
      <c r="J4179" s="173" t="s">
        <v>3014</v>
      </c>
      <c r="K4179" s="173" t="s">
        <v>3014</v>
      </c>
    </row>
    <row r="4180" spans="2:11" ht="31.2" x14ac:dyDescent="0.3">
      <c r="B4180" s="173">
        <v>352225</v>
      </c>
      <c r="C4180" s="503" t="str">
        <f>_xlfn.XLOOKUP(B4180,PLANEAMIENTO!A:A,PLANEAMIENTO!C:C)</f>
        <v>CILINDRO DE LEVANTE DE BULLDOZER</v>
      </c>
      <c r="D4180" s="504" t="str">
        <f>_xlfn.XLOOKUP(B4180,PLANEAMIENTO!A:A,PLANEAMIENTO!D:D)</f>
        <v>D11T</v>
      </c>
      <c r="E4180" s="173" t="s">
        <v>3033</v>
      </c>
      <c r="F4180" s="173" t="s">
        <v>432</v>
      </c>
      <c r="G4180" s="173" t="s">
        <v>435</v>
      </c>
      <c r="H4180" s="173" t="s">
        <v>777</v>
      </c>
      <c r="I4180" s="173" t="s">
        <v>786</v>
      </c>
      <c r="J4180" s="173" t="s">
        <v>3014</v>
      </c>
      <c r="K4180" s="173" t="s">
        <v>3007</v>
      </c>
    </row>
    <row r="4181" spans="2:11" ht="31.2" x14ac:dyDescent="0.3">
      <c r="B4181" s="173">
        <v>352325</v>
      </c>
      <c r="C4181" s="503" t="str">
        <f>_xlfn.XLOOKUP(B4181,PLANEAMIENTO!A:A,PLANEAMIENTO!C:C)</f>
        <v>CILINDRO DE LEVANTE DE BULLDOZER</v>
      </c>
      <c r="D4181" s="504" t="str">
        <f>_xlfn.XLOOKUP(B4181,PLANEAMIENTO!A:A,PLANEAMIENTO!D:D)</f>
        <v>D11T</v>
      </c>
      <c r="E4181" s="173" t="s">
        <v>3033</v>
      </c>
      <c r="F4181" s="173" t="s">
        <v>432</v>
      </c>
      <c r="G4181" s="173" t="s">
        <v>435</v>
      </c>
      <c r="H4181" s="173" t="s">
        <v>777</v>
      </c>
      <c r="I4181" s="173" t="s">
        <v>786</v>
      </c>
      <c r="J4181" s="173" t="s">
        <v>3007</v>
      </c>
      <c r="K4181" s="173" t="s">
        <v>3007</v>
      </c>
    </row>
    <row r="4182" spans="2:11" ht="28.8" x14ac:dyDescent="0.3">
      <c r="B4182" s="173">
        <v>351825</v>
      </c>
      <c r="C4182" s="503" t="str">
        <f>_xlfn.XLOOKUP(B4182,PLANEAMIENTO!A:A,PLANEAMIENTO!C:C)</f>
        <v>CILINDRO DE BLADELIFT</v>
      </c>
      <c r="D4182" s="504" t="str">
        <f>_xlfn.XLOOKUP(B4182,PLANEAMIENTO!A:A,PLANEAMIENTO!D:D)</f>
        <v>24M</v>
      </c>
      <c r="E4182" s="173" t="s">
        <v>3000</v>
      </c>
      <c r="F4182" s="172"/>
      <c r="G4182" s="173" t="s">
        <v>894</v>
      </c>
      <c r="H4182" s="173" t="s">
        <v>777</v>
      </c>
      <c r="I4182" s="173" t="s">
        <v>807</v>
      </c>
      <c r="J4182" s="173" t="s">
        <v>3007</v>
      </c>
      <c r="K4182" s="173" t="s">
        <v>3030</v>
      </c>
    </row>
    <row r="4183" spans="2:11" ht="28.8" x14ac:dyDescent="0.3">
      <c r="B4183" s="173">
        <v>352125</v>
      </c>
      <c r="C4183" s="503" t="str">
        <f>_xlfn.XLOOKUP(B4183,PLANEAMIENTO!A:A,PLANEAMIENTO!C:C)</f>
        <v xml:space="preserve">CILINDRO DE LEVANTE </v>
      </c>
      <c r="D4183" s="504" t="str">
        <f>_xlfn.XLOOKUP(B4183,PLANEAMIENTO!A:A,PLANEAMIENTO!D:D)</f>
        <v>D8T</v>
      </c>
      <c r="E4183" s="173" t="s">
        <v>3000</v>
      </c>
      <c r="F4183" s="173" t="s">
        <v>432</v>
      </c>
      <c r="G4183" s="173" t="s">
        <v>894</v>
      </c>
      <c r="H4183" s="173" t="s">
        <v>777</v>
      </c>
      <c r="I4183" s="173" t="s">
        <v>807</v>
      </c>
      <c r="J4183" s="173" t="s">
        <v>2983</v>
      </c>
      <c r="K4183" s="173" t="s">
        <v>2998</v>
      </c>
    </row>
    <row r="4184" spans="2:11" ht="31.2" x14ac:dyDescent="0.3">
      <c r="B4184" s="173">
        <v>352225</v>
      </c>
      <c r="C4184" s="503" t="str">
        <f>_xlfn.XLOOKUP(B4184,PLANEAMIENTO!A:A,PLANEAMIENTO!C:C)</f>
        <v>CILINDRO DE LEVANTE DE BULLDOZER</v>
      </c>
      <c r="D4184" s="504" t="str">
        <f>_xlfn.XLOOKUP(B4184,PLANEAMIENTO!A:A,PLANEAMIENTO!D:D)</f>
        <v>D11T</v>
      </c>
      <c r="E4184" s="173" t="s">
        <v>3000</v>
      </c>
      <c r="F4184" s="173" t="s">
        <v>432</v>
      </c>
      <c r="G4184" s="173" t="s">
        <v>894</v>
      </c>
      <c r="H4184" s="173" t="s">
        <v>777</v>
      </c>
      <c r="I4184" s="173" t="s">
        <v>807</v>
      </c>
      <c r="J4184" s="173" t="s">
        <v>415</v>
      </c>
      <c r="K4184" s="173" t="s">
        <v>418</v>
      </c>
    </row>
    <row r="4185" spans="2:11" ht="31.2" x14ac:dyDescent="0.3">
      <c r="B4185" s="173">
        <v>352325</v>
      </c>
      <c r="C4185" s="503" t="str">
        <f>_xlfn.XLOOKUP(B4185,PLANEAMIENTO!A:A,PLANEAMIENTO!C:C)</f>
        <v>CILINDRO DE LEVANTE DE BULLDOZER</v>
      </c>
      <c r="D4185" s="504" t="str">
        <f>_xlfn.XLOOKUP(B4185,PLANEAMIENTO!A:A,PLANEAMIENTO!D:D)</f>
        <v>D11T</v>
      </c>
      <c r="E4185" s="173" t="s">
        <v>3000</v>
      </c>
      <c r="F4185" s="173" t="s">
        <v>432</v>
      </c>
      <c r="G4185" s="173" t="s">
        <v>894</v>
      </c>
      <c r="H4185" s="173" t="s">
        <v>777</v>
      </c>
      <c r="I4185" s="173" t="s">
        <v>807</v>
      </c>
      <c r="J4185" s="173" t="s">
        <v>415</v>
      </c>
      <c r="K4185" s="173" t="s">
        <v>418</v>
      </c>
    </row>
    <row r="4186" spans="2:11" ht="28.8" x14ac:dyDescent="0.3">
      <c r="B4186" s="173">
        <v>352425</v>
      </c>
      <c r="C4186" s="503" t="str">
        <f>_xlfn.XLOOKUP(B4186,PLANEAMIENTO!A:A,PLANEAMIENTO!C:C)</f>
        <v>CILINDRO DE BLADELIFT</v>
      </c>
      <c r="D4186" s="504" t="str">
        <f>_xlfn.XLOOKUP(B4186,PLANEAMIENTO!A:A,PLANEAMIENTO!D:D)</f>
        <v>24M</v>
      </c>
      <c r="E4186" s="173" t="s">
        <v>3000</v>
      </c>
      <c r="F4186" s="173" t="s">
        <v>432</v>
      </c>
      <c r="G4186" s="173" t="s">
        <v>894</v>
      </c>
      <c r="H4186" s="173" t="s">
        <v>777</v>
      </c>
      <c r="I4186" s="173" t="s">
        <v>807</v>
      </c>
      <c r="J4186" s="173" t="s">
        <v>415</v>
      </c>
      <c r="K4186" s="173" t="s">
        <v>418</v>
      </c>
    </row>
    <row r="4187" spans="2:11" ht="28.8" x14ac:dyDescent="0.3">
      <c r="B4187" s="170">
        <v>0</v>
      </c>
      <c r="C4187" s="503" t="e">
        <f>_xlfn.XLOOKUP(B4187,PLANEAMIENTO!A:A,PLANEAMIENTO!C:C)</f>
        <v>#N/A</v>
      </c>
      <c r="D4187" s="504" t="e">
        <f>_xlfn.XLOOKUP(B4187,PLANEAMIENTO!A:A,PLANEAMIENTO!D:D)</f>
        <v>#N/A</v>
      </c>
      <c r="E4187" s="170" t="s">
        <v>642</v>
      </c>
      <c r="F4187" s="170" t="s">
        <v>815</v>
      </c>
      <c r="G4187" s="170" t="s">
        <v>3034</v>
      </c>
      <c r="H4187" s="170" t="s">
        <v>777</v>
      </c>
      <c r="I4187" s="170" t="s">
        <v>807</v>
      </c>
      <c r="J4187" s="170" t="s">
        <v>1278</v>
      </c>
      <c r="K4187" s="170" t="s">
        <v>3035</v>
      </c>
    </row>
    <row r="4188" spans="2:11" ht="31.2" x14ac:dyDescent="0.3">
      <c r="B4188" s="173">
        <v>348625</v>
      </c>
      <c r="C4188" s="503" t="str">
        <f>_xlfn.XLOOKUP(B4188,PLANEAMIENTO!A:A,PLANEAMIENTO!C:C)</f>
        <v>CILINDRO DE LEVANTE DE BULLDOZER</v>
      </c>
      <c r="D4188" s="504" t="str">
        <f>_xlfn.XLOOKUP(B4188,PLANEAMIENTO!A:A,PLANEAMIENTO!D:D)</f>
        <v>844K</v>
      </c>
      <c r="E4188" s="173" t="s">
        <v>3002</v>
      </c>
      <c r="F4188" s="173" t="s">
        <v>817</v>
      </c>
      <c r="G4188" s="173" t="s">
        <v>403</v>
      </c>
      <c r="H4188" s="173" t="s">
        <v>777</v>
      </c>
      <c r="I4188" s="173" t="s">
        <v>820</v>
      </c>
      <c r="J4188" s="173" t="s">
        <v>2983</v>
      </c>
      <c r="K4188" s="173" t="s">
        <v>2983</v>
      </c>
    </row>
    <row r="4189" spans="2:11" ht="31.2" x14ac:dyDescent="0.3">
      <c r="B4189" s="173">
        <v>350425</v>
      </c>
      <c r="C4189" s="503" t="str">
        <f>_xlfn.XLOOKUP(B4189,PLANEAMIENTO!A:A,PLANEAMIENTO!C:C)</f>
        <v>CILINDRO DE INCLINACION DE BULLDOZER</v>
      </c>
      <c r="D4189" s="504" t="str">
        <f>_xlfn.XLOOKUP(B4189,PLANEAMIENTO!A:A,PLANEAMIENTO!D:D)</f>
        <v>844H</v>
      </c>
      <c r="E4189" s="173" t="s">
        <v>3002</v>
      </c>
      <c r="F4189" s="173" t="s">
        <v>817</v>
      </c>
      <c r="G4189" s="173" t="s">
        <v>403</v>
      </c>
      <c r="H4189" s="173" t="s">
        <v>777</v>
      </c>
      <c r="I4189" s="173" t="s">
        <v>820</v>
      </c>
      <c r="J4189" s="173" t="s">
        <v>2983</v>
      </c>
      <c r="K4189" s="173" t="s">
        <v>2983</v>
      </c>
    </row>
    <row r="4190" spans="2:11" ht="28.8" x14ac:dyDescent="0.3">
      <c r="B4190" s="173">
        <v>351125</v>
      </c>
      <c r="C4190" s="503" t="str">
        <f>_xlfn.XLOOKUP(B4190,PLANEAMIENTO!A:A,PLANEAMIENTO!C:C)</f>
        <v xml:space="preserve">CILINDRO DE LEVANTE </v>
      </c>
      <c r="D4190" s="504" t="str">
        <f>_xlfn.XLOOKUP(B4190,PLANEAMIENTO!A:A,PLANEAMIENTO!D:D)</f>
        <v>WA900</v>
      </c>
      <c r="E4190" s="173" t="s">
        <v>1205</v>
      </c>
      <c r="F4190" s="173" t="s">
        <v>817</v>
      </c>
      <c r="G4190" s="173" t="s">
        <v>435</v>
      </c>
      <c r="H4190" s="173" t="s">
        <v>777</v>
      </c>
      <c r="I4190" s="173" t="s">
        <v>786</v>
      </c>
      <c r="J4190" s="173" t="s">
        <v>2983</v>
      </c>
      <c r="K4190" s="173" t="s">
        <v>2998</v>
      </c>
    </row>
    <row r="4191" spans="2:11" ht="31.2" x14ac:dyDescent="0.3">
      <c r="B4191" s="173">
        <v>353025</v>
      </c>
      <c r="C4191" s="503" t="str">
        <f>_xlfn.XLOOKUP(B4191,PLANEAMIENTO!A:A,PLANEAMIENTO!C:C)</f>
        <v>CILINDRO DE SUSPENSION POSTERIOR</v>
      </c>
      <c r="D4191" s="504" t="str">
        <f>_xlfn.XLOOKUP(B4191,PLANEAMIENTO!A:A,PLANEAMIENTO!D:D)</f>
        <v>930E-4SE</v>
      </c>
      <c r="E4191" s="173" t="s">
        <v>1205</v>
      </c>
      <c r="F4191" s="173" t="s">
        <v>817</v>
      </c>
      <c r="G4191" s="173" t="s">
        <v>3036</v>
      </c>
      <c r="H4191" s="173" t="s">
        <v>777</v>
      </c>
      <c r="I4191" s="173" t="s">
        <v>3037</v>
      </c>
      <c r="J4191" s="173" t="s">
        <v>2998</v>
      </c>
      <c r="K4191" s="173" t="s">
        <v>3030</v>
      </c>
    </row>
    <row r="4192" spans="2:11" ht="31.2" x14ac:dyDescent="0.3">
      <c r="B4192" s="173">
        <v>349525</v>
      </c>
      <c r="C4192" s="503" t="str">
        <f>_xlfn.XLOOKUP(B4192,PLANEAMIENTO!A:A,PLANEAMIENTO!C:C)</f>
        <v>CILINDRO DE LEVANTE DE TOLVA</v>
      </c>
      <c r="D4192" s="504" t="str">
        <f>_xlfn.XLOOKUP(B4192,PLANEAMIENTO!A:A,PLANEAMIENTO!D:D)</f>
        <v>930E-4SE</v>
      </c>
      <c r="E4192" s="173" t="s">
        <v>3038</v>
      </c>
      <c r="F4192" s="173" t="s">
        <v>817</v>
      </c>
      <c r="G4192" s="173" t="s">
        <v>471</v>
      </c>
      <c r="H4192" s="173" t="s">
        <v>777</v>
      </c>
      <c r="I4192" s="173" t="s">
        <v>831</v>
      </c>
      <c r="J4192" s="173" t="s">
        <v>3030</v>
      </c>
      <c r="K4192" s="173" t="s">
        <v>881</v>
      </c>
    </row>
    <row r="4193" spans="2:11" ht="31.2" x14ac:dyDescent="0.3">
      <c r="B4193" s="173">
        <v>353125</v>
      </c>
      <c r="C4193" s="503" t="str">
        <f>_xlfn.XLOOKUP(B4193,PLANEAMIENTO!A:A,PLANEAMIENTO!C:C)</f>
        <v>CILINDRO DE LEVANTE DE TOLVA</v>
      </c>
      <c r="D4193" s="504" t="str">
        <f>_xlfn.XLOOKUP(B4193,PLANEAMIENTO!A:A,PLANEAMIENTO!D:D)</f>
        <v>930E-4SE</v>
      </c>
      <c r="E4193" s="173" t="s">
        <v>3038</v>
      </c>
      <c r="F4193" s="173" t="s">
        <v>817</v>
      </c>
      <c r="G4193" s="173" t="s">
        <v>471</v>
      </c>
      <c r="H4193" s="173" t="s">
        <v>777</v>
      </c>
      <c r="I4193" s="173" t="s">
        <v>831</v>
      </c>
      <c r="J4193" s="173" t="s">
        <v>881</v>
      </c>
      <c r="K4193" s="173" t="s">
        <v>842</v>
      </c>
    </row>
    <row r="4194" spans="2:11" ht="31.2" x14ac:dyDescent="0.3">
      <c r="B4194" s="173">
        <v>353325</v>
      </c>
      <c r="C4194" s="503" t="str">
        <f>_xlfn.XLOOKUP(B4194,PLANEAMIENTO!A:A,PLANEAMIENTO!C:C)</f>
        <v>CILINDRO DE LEVANTE DE TOLVA</v>
      </c>
      <c r="D4194" s="504" t="str">
        <f>_xlfn.XLOOKUP(B4194,PLANEAMIENTO!A:A,PLANEAMIENTO!D:D)</f>
        <v>980E</v>
      </c>
      <c r="E4194" s="173" t="s">
        <v>3038</v>
      </c>
      <c r="F4194" s="173" t="s">
        <v>817</v>
      </c>
      <c r="G4194" s="173" t="s">
        <v>471</v>
      </c>
      <c r="H4194" s="173" t="s">
        <v>777</v>
      </c>
      <c r="I4194" s="173" t="s">
        <v>831</v>
      </c>
      <c r="J4194" s="173" t="s">
        <v>842</v>
      </c>
      <c r="K4194" s="173" t="s">
        <v>842</v>
      </c>
    </row>
    <row r="4195" spans="2:11" ht="31.2" x14ac:dyDescent="0.3">
      <c r="B4195" s="173">
        <v>353425</v>
      </c>
      <c r="C4195" s="503" t="str">
        <f>_xlfn.XLOOKUP(B4195,PLANEAMIENTO!A:A,PLANEAMIENTO!C:C)</f>
        <v>CILINDRO DE VOLTEO DE BUCKET</v>
      </c>
      <c r="D4195" s="504" t="str">
        <f>_xlfn.XLOOKUP(B4195,PLANEAMIENTO!A:A,PLANEAMIENTO!D:D)</f>
        <v>PC1250</v>
      </c>
      <c r="E4195" s="173" t="s">
        <v>1205</v>
      </c>
      <c r="F4195" s="173" t="s">
        <v>817</v>
      </c>
      <c r="G4195" s="173" t="s">
        <v>403</v>
      </c>
      <c r="H4195" s="173" t="s">
        <v>777</v>
      </c>
      <c r="I4195" s="173" t="s">
        <v>820</v>
      </c>
      <c r="J4195" s="173" t="s">
        <v>842</v>
      </c>
      <c r="K4195" s="173" t="s">
        <v>3039</v>
      </c>
    </row>
    <row r="4196" spans="2:11" ht="28.8" x14ac:dyDescent="0.3">
      <c r="B4196" s="173">
        <v>354425</v>
      </c>
      <c r="C4196" s="503" t="str">
        <f>_xlfn.XLOOKUP(B4196,PLANEAMIENTO!A:A,PLANEAMIENTO!C:C)</f>
        <v>CILINDRO DE VOLTEO</v>
      </c>
      <c r="D4196" s="504" t="str">
        <f>_xlfn.XLOOKUP(B4196,PLANEAMIENTO!A:A,PLANEAMIENTO!D:D)</f>
        <v>994F</v>
      </c>
      <c r="E4196" s="173" t="s">
        <v>1205</v>
      </c>
      <c r="F4196" s="173" t="s">
        <v>817</v>
      </c>
      <c r="G4196" s="173" t="s">
        <v>403</v>
      </c>
      <c r="H4196" s="173" t="s">
        <v>777</v>
      </c>
      <c r="I4196" s="173" t="s">
        <v>820</v>
      </c>
      <c r="J4196" s="173" t="s">
        <v>3039</v>
      </c>
      <c r="K4196" s="173" t="s">
        <v>3039</v>
      </c>
    </row>
    <row r="4197" spans="2:11" ht="28.8" x14ac:dyDescent="0.3">
      <c r="B4197" s="173">
        <v>351325</v>
      </c>
      <c r="C4197" s="503" t="str">
        <f>_xlfn.XLOOKUP(B4197,PLANEAMIENTO!A:A,PLANEAMIENTO!C:C)</f>
        <v>CILINDRO DE WHEEL LEAN</v>
      </c>
      <c r="D4197" s="504">
        <f>_xlfn.XLOOKUP(B4197,PLANEAMIENTO!A:A,PLANEAMIENTO!D:D)</f>
        <v>24</v>
      </c>
      <c r="E4197" s="173" t="s">
        <v>3002</v>
      </c>
      <c r="F4197" s="173" t="s">
        <v>817</v>
      </c>
      <c r="G4197" s="173" t="s">
        <v>435</v>
      </c>
      <c r="H4197" s="173" t="s">
        <v>777</v>
      </c>
      <c r="I4197" s="173" t="s">
        <v>786</v>
      </c>
      <c r="J4197" s="173" t="s">
        <v>3039</v>
      </c>
      <c r="K4197" s="173" t="s">
        <v>3035</v>
      </c>
    </row>
    <row r="4198" spans="2:11" ht="28.8" x14ac:dyDescent="0.3">
      <c r="B4198" s="170">
        <v>0</v>
      </c>
      <c r="C4198" s="503" t="e">
        <f>_xlfn.XLOOKUP(B4198,PLANEAMIENTO!A:A,PLANEAMIENTO!C:C)</f>
        <v>#N/A</v>
      </c>
      <c r="D4198" s="504" t="e">
        <f>_xlfn.XLOOKUP(B4198,PLANEAMIENTO!A:A,PLANEAMIENTO!D:D)</f>
        <v>#N/A</v>
      </c>
      <c r="E4198" s="170" t="s">
        <v>451</v>
      </c>
      <c r="F4198" s="170" t="s">
        <v>452</v>
      </c>
      <c r="G4198" s="542" t="s">
        <v>1451</v>
      </c>
      <c r="H4198" s="542" t="s">
        <v>777</v>
      </c>
      <c r="I4198" s="542" t="s">
        <v>777</v>
      </c>
      <c r="J4198" s="170" t="s">
        <v>415</v>
      </c>
      <c r="K4198" s="170" t="s">
        <v>1406</v>
      </c>
    </row>
    <row r="4199" spans="2:11" ht="28.8" x14ac:dyDescent="0.3">
      <c r="B4199" s="170">
        <v>0</v>
      </c>
      <c r="C4199" s="503" t="e">
        <f>_xlfn.XLOOKUP(B4199,PLANEAMIENTO!A:A,PLANEAMIENTO!C:C)</f>
        <v>#N/A</v>
      </c>
      <c r="D4199" s="504" t="e">
        <f>_xlfn.XLOOKUP(B4199,PLANEAMIENTO!A:A,PLANEAMIENTO!D:D)</f>
        <v>#N/A</v>
      </c>
      <c r="E4199" s="170" t="s">
        <v>45</v>
      </c>
      <c r="F4199" s="169"/>
      <c r="G4199" s="170" t="s">
        <v>1559</v>
      </c>
      <c r="H4199" s="170" t="s">
        <v>777</v>
      </c>
      <c r="I4199" s="170" t="s">
        <v>892</v>
      </c>
      <c r="J4199" s="170" t="s">
        <v>415</v>
      </c>
      <c r="K4199" s="170" t="s">
        <v>1510</v>
      </c>
    </row>
    <row r="4200" spans="2:11" ht="31.2" x14ac:dyDescent="0.3">
      <c r="B4200" s="173">
        <v>338225</v>
      </c>
      <c r="C4200" s="503" t="str">
        <f>_xlfn.XLOOKUP(B4200,PLANEAMIENTO!A:A,PLANEAMIENTO!C:C)</f>
        <v>CILINDRO DE LEVANTE DE TOLVA</v>
      </c>
      <c r="D4200" s="504" t="str">
        <f>_xlfn.XLOOKUP(B4200,PLANEAMIENTO!A:A,PLANEAMIENTO!D:D)</f>
        <v>830E</v>
      </c>
      <c r="E4200" s="173" t="s">
        <v>1287</v>
      </c>
      <c r="F4200" s="173" t="s">
        <v>824</v>
      </c>
      <c r="G4200" s="173" t="s">
        <v>894</v>
      </c>
      <c r="H4200" s="173" t="s">
        <v>777</v>
      </c>
      <c r="I4200" s="173" t="s">
        <v>807</v>
      </c>
      <c r="J4200" s="173" t="s">
        <v>415</v>
      </c>
      <c r="K4200" s="173" t="s">
        <v>418</v>
      </c>
    </row>
    <row r="4201" spans="2:11" ht="31.2" x14ac:dyDescent="0.3">
      <c r="B4201" s="173">
        <v>345625</v>
      </c>
      <c r="C4201" s="503" t="str">
        <f>_xlfn.XLOOKUP(B4201,PLANEAMIENTO!A:A,PLANEAMIENTO!C:C)</f>
        <v>CILINDRO DE SUSPENSION POSTERIOR</v>
      </c>
      <c r="D4201" s="504" t="str">
        <f>_xlfn.XLOOKUP(B4201,PLANEAMIENTO!A:A,PLANEAMIENTO!D:D)</f>
        <v>930E-4SE</v>
      </c>
      <c r="E4201" s="173" t="s">
        <v>1287</v>
      </c>
      <c r="F4201" s="173" t="s">
        <v>452</v>
      </c>
      <c r="G4201" s="173" t="s">
        <v>894</v>
      </c>
      <c r="H4201" s="173" t="s">
        <v>777</v>
      </c>
      <c r="I4201" s="173" t="s">
        <v>807</v>
      </c>
      <c r="J4201" s="173" t="s">
        <v>415</v>
      </c>
      <c r="K4201" s="173" t="s">
        <v>418</v>
      </c>
    </row>
    <row r="4202" spans="2:11" ht="31.2" x14ac:dyDescent="0.3">
      <c r="B4202" s="173">
        <v>346225</v>
      </c>
      <c r="C4202" s="503" t="str">
        <f>_xlfn.XLOOKUP(B4202,PLANEAMIENTO!A:A,PLANEAMIENTO!C:C)</f>
        <v>CILINDRO DE LEVANTE DE BULLDOZER</v>
      </c>
      <c r="D4202" s="504" t="str">
        <f>_xlfn.XLOOKUP(B4202,PLANEAMIENTO!A:A,PLANEAMIENTO!D:D)</f>
        <v>844K</v>
      </c>
      <c r="E4202" s="173" t="s">
        <v>1287</v>
      </c>
      <c r="F4202" s="173" t="s">
        <v>824</v>
      </c>
      <c r="G4202" s="173" t="s">
        <v>894</v>
      </c>
      <c r="H4202" s="173" t="s">
        <v>777</v>
      </c>
      <c r="I4202" s="173" t="s">
        <v>807</v>
      </c>
      <c r="J4202" s="173" t="s">
        <v>415</v>
      </c>
      <c r="K4202" s="173" t="s">
        <v>418</v>
      </c>
    </row>
    <row r="4203" spans="2:11" ht="31.2" x14ac:dyDescent="0.3">
      <c r="B4203" s="173">
        <v>347625</v>
      </c>
      <c r="C4203" s="503" t="str">
        <f>_xlfn.XLOOKUP(B4203,PLANEAMIENTO!A:A,PLANEAMIENTO!C:C)</f>
        <v>CILINDRO DE SUSPENSION POSTERIOR</v>
      </c>
      <c r="D4203" s="504" t="str">
        <f>_xlfn.XLOOKUP(B4203,PLANEAMIENTO!A:A,PLANEAMIENTO!D:D)</f>
        <v>930E-4SE</v>
      </c>
      <c r="E4203" s="173" t="s">
        <v>1287</v>
      </c>
      <c r="F4203" s="173" t="s">
        <v>452</v>
      </c>
      <c r="G4203" s="173" t="s">
        <v>894</v>
      </c>
      <c r="H4203" s="173" t="s">
        <v>777</v>
      </c>
      <c r="I4203" s="173" t="s">
        <v>807</v>
      </c>
      <c r="J4203" s="173" t="s">
        <v>415</v>
      </c>
      <c r="K4203" s="173" t="s">
        <v>418</v>
      </c>
    </row>
    <row r="4204" spans="2:11" ht="31.2" x14ac:dyDescent="0.3">
      <c r="B4204" s="173">
        <v>348625</v>
      </c>
      <c r="C4204" s="503" t="str">
        <f>_xlfn.XLOOKUP(B4204,PLANEAMIENTO!A:A,PLANEAMIENTO!C:C)</f>
        <v>CILINDRO DE LEVANTE DE BULLDOZER</v>
      </c>
      <c r="D4204" s="504" t="str">
        <f>_xlfn.XLOOKUP(B4204,PLANEAMIENTO!A:A,PLANEAMIENTO!D:D)</f>
        <v>844K</v>
      </c>
      <c r="E4204" s="173" t="s">
        <v>3040</v>
      </c>
      <c r="F4204" s="173" t="s">
        <v>824</v>
      </c>
      <c r="G4204" s="173" t="s">
        <v>894</v>
      </c>
      <c r="H4204" s="173" t="s">
        <v>777</v>
      </c>
      <c r="I4204" s="173" t="s">
        <v>807</v>
      </c>
      <c r="J4204" s="173" t="s">
        <v>415</v>
      </c>
      <c r="K4204" s="173" t="s">
        <v>418</v>
      </c>
    </row>
    <row r="4205" spans="2:11" ht="28.8" x14ac:dyDescent="0.3">
      <c r="B4205" s="173">
        <v>348825</v>
      </c>
      <c r="C4205" s="503" t="str">
        <f>_xlfn.XLOOKUP(B4205,PLANEAMIENTO!A:A,PLANEAMIENTO!C:C)</f>
        <v>CILINDRO DE BOOM</v>
      </c>
      <c r="D4205" s="504" t="str">
        <f>_xlfn.XLOOKUP(B4205,PLANEAMIENTO!A:A,PLANEAMIENTO!D:D)</f>
        <v>988K</v>
      </c>
      <c r="E4205" s="173" t="s">
        <v>1683</v>
      </c>
      <c r="F4205" s="173" t="s">
        <v>824</v>
      </c>
      <c r="G4205" s="173" t="s">
        <v>894</v>
      </c>
      <c r="H4205" s="173" t="s">
        <v>777</v>
      </c>
      <c r="I4205" s="173" t="s">
        <v>807</v>
      </c>
      <c r="J4205" s="173" t="s">
        <v>415</v>
      </c>
      <c r="K4205" s="173" t="s">
        <v>418</v>
      </c>
    </row>
    <row r="4206" spans="2:11" ht="31.2" x14ac:dyDescent="0.3">
      <c r="B4206" s="173">
        <v>349325</v>
      </c>
      <c r="C4206" s="503" t="str">
        <f>_xlfn.XLOOKUP(B4206,PLANEAMIENTO!A:A,PLANEAMIENTO!C:C)</f>
        <v>CILINDRO DE SUSPENSION POSTERIOR</v>
      </c>
      <c r="D4206" s="504" t="str">
        <f>_xlfn.XLOOKUP(B4206,PLANEAMIENTO!A:A,PLANEAMIENTO!D:D)</f>
        <v>930E-4SE</v>
      </c>
      <c r="E4206" s="173" t="s">
        <v>1287</v>
      </c>
      <c r="F4206" s="173" t="s">
        <v>452</v>
      </c>
      <c r="G4206" s="173" t="s">
        <v>894</v>
      </c>
      <c r="H4206" s="173" t="s">
        <v>777</v>
      </c>
      <c r="I4206" s="173" t="s">
        <v>807</v>
      </c>
      <c r="J4206" s="173" t="s">
        <v>415</v>
      </c>
      <c r="K4206" s="173" t="s">
        <v>418</v>
      </c>
    </row>
    <row r="4207" spans="2:11" ht="28.8" x14ac:dyDescent="0.3">
      <c r="B4207" s="173">
        <v>349625</v>
      </c>
      <c r="C4207" s="503" t="str">
        <f>_xlfn.XLOOKUP(B4207,PLANEAMIENTO!A:A,PLANEAMIENTO!C:C)</f>
        <v>CILINDRO DE DIRECCION</v>
      </c>
      <c r="D4207" s="504" t="str">
        <f>_xlfn.XLOOKUP(B4207,PLANEAMIENTO!A:A,PLANEAMIENTO!D:D)</f>
        <v>980E</v>
      </c>
      <c r="E4207" s="173" t="s">
        <v>1287</v>
      </c>
      <c r="F4207" s="173" t="s">
        <v>824</v>
      </c>
      <c r="G4207" s="173" t="s">
        <v>894</v>
      </c>
      <c r="H4207" s="173" t="s">
        <v>777</v>
      </c>
      <c r="I4207" s="173" t="s">
        <v>807</v>
      </c>
      <c r="J4207" s="173" t="s">
        <v>415</v>
      </c>
      <c r="K4207" s="173" t="s">
        <v>418</v>
      </c>
    </row>
    <row r="4208" spans="2:11" ht="28.8" x14ac:dyDescent="0.3">
      <c r="B4208" s="173">
        <v>349725</v>
      </c>
      <c r="C4208" s="503" t="str">
        <f>_xlfn.XLOOKUP(B4208,PLANEAMIENTO!A:A,PLANEAMIENTO!C:C)</f>
        <v>CILINDRO DE DIRECCION</v>
      </c>
      <c r="D4208" s="504" t="str">
        <f>_xlfn.XLOOKUP(B4208,PLANEAMIENTO!A:A,PLANEAMIENTO!D:D)</f>
        <v>980E</v>
      </c>
      <c r="E4208" s="173" t="s">
        <v>1287</v>
      </c>
      <c r="F4208" s="173" t="s">
        <v>824</v>
      </c>
      <c r="G4208" s="173" t="s">
        <v>894</v>
      </c>
      <c r="H4208" s="173" t="s">
        <v>777</v>
      </c>
      <c r="I4208" s="173" t="s">
        <v>807</v>
      </c>
      <c r="J4208" s="173" t="s">
        <v>415</v>
      </c>
      <c r="K4208" s="173" t="s">
        <v>418</v>
      </c>
    </row>
    <row r="4209" spans="2:11" ht="31.2" x14ac:dyDescent="0.3">
      <c r="B4209" s="173">
        <v>349925</v>
      </c>
      <c r="C4209" s="503" t="str">
        <f>_xlfn.XLOOKUP(B4209,PLANEAMIENTO!A:A,PLANEAMIENTO!C:C)</f>
        <v>CILINDRO DE LEVANTE DE BULLDOZER</v>
      </c>
      <c r="D4209" s="504" t="str">
        <f>_xlfn.XLOOKUP(B4209,PLANEAMIENTO!A:A,PLANEAMIENTO!D:D)</f>
        <v>D475</v>
      </c>
      <c r="E4209" s="173" t="s">
        <v>3041</v>
      </c>
      <c r="F4209" s="173" t="s">
        <v>824</v>
      </c>
      <c r="G4209" s="173" t="s">
        <v>894</v>
      </c>
      <c r="H4209" s="173" t="s">
        <v>777</v>
      </c>
      <c r="I4209" s="173" t="s">
        <v>807</v>
      </c>
      <c r="J4209" s="173" t="s">
        <v>415</v>
      </c>
      <c r="K4209" s="173" t="s">
        <v>418</v>
      </c>
    </row>
    <row r="4210" spans="2:11" ht="28.8" x14ac:dyDescent="0.3">
      <c r="B4210" s="173">
        <v>350025</v>
      </c>
      <c r="C4210" s="503" t="str">
        <f>_xlfn.XLOOKUP(B4210,PLANEAMIENTO!A:A,PLANEAMIENTO!C:C)</f>
        <v>ACUMULADOR DE DIRECCION</v>
      </c>
      <c r="D4210" s="504" t="str">
        <f>_xlfn.XLOOKUP(B4210,PLANEAMIENTO!A:A,PLANEAMIENTO!D:D)</f>
        <v>980E</v>
      </c>
      <c r="E4210" s="173" t="s">
        <v>1287</v>
      </c>
      <c r="F4210" s="173" t="s">
        <v>452</v>
      </c>
      <c r="G4210" s="173" t="s">
        <v>894</v>
      </c>
      <c r="H4210" s="173" t="s">
        <v>777</v>
      </c>
      <c r="I4210" s="173" t="s">
        <v>807</v>
      </c>
      <c r="J4210" s="173" t="s">
        <v>415</v>
      </c>
      <c r="K4210" s="173" t="s">
        <v>418</v>
      </c>
    </row>
    <row r="4211" spans="2:11" ht="31.2" x14ac:dyDescent="0.3">
      <c r="B4211" s="173">
        <v>350125</v>
      </c>
      <c r="C4211" s="503" t="str">
        <f>_xlfn.XLOOKUP(B4211,PLANEAMIENTO!A:A,PLANEAMIENTO!C:C)</f>
        <v>CILINDRO DE LEVANTE DE BULLDOZER</v>
      </c>
      <c r="D4211" s="504" t="str">
        <f>_xlfn.XLOOKUP(B4211,PLANEAMIENTO!A:A,PLANEAMIENTO!D:D)</f>
        <v>D475</v>
      </c>
      <c r="E4211" s="173" t="s">
        <v>3041</v>
      </c>
      <c r="F4211" s="173" t="s">
        <v>824</v>
      </c>
      <c r="G4211" s="173" t="s">
        <v>894</v>
      </c>
      <c r="H4211" s="173" t="s">
        <v>777</v>
      </c>
      <c r="I4211" s="173" t="s">
        <v>807</v>
      </c>
      <c r="J4211" s="173" t="s">
        <v>415</v>
      </c>
      <c r="K4211" s="173" t="s">
        <v>418</v>
      </c>
    </row>
    <row r="4212" spans="2:11" ht="31.2" x14ac:dyDescent="0.3">
      <c r="B4212" s="173">
        <v>350225</v>
      </c>
      <c r="C4212" s="503" t="str">
        <f>_xlfn.XLOOKUP(B4212,PLANEAMIENTO!A:A,PLANEAMIENTO!C:C)</f>
        <v>CILINDRO DE SUSPENSION POSTERIOR</v>
      </c>
      <c r="D4212" s="504" t="str">
        <f>_xlfn.XLOOKUP(B4212,PLANEAMIENTO!A:A,PLANEAMIENTO!D:D)</f>
        <v>930E-4SE</v>
      </c>
      <c r="E4212" s="173" t="s">
        <v>1287</v>
      </c>
      <c r="F4212" s="173" t="s">
        <v>452</v>
      </c>
      <c r="G4212" s="173" t="s">
        <v>894</v>
      </c>
      <c r="H4212" s="173" t="s">
        <v>777</v>
      </c>
      <c r="I4212" s="173" t="s">
        <v>807</v>
      </c>
      <c r="J4212" s="173" t="s">
        <v>415</v>
      </c>
      <c r="K4212" s="173" t="s">
        <v>418</v>
      </c>
    </row>
    <row r="4213" spans="2:11" ht="31.2" x14ac:dyDescent="0.3">
      <c r="B4213" s="173">
        <v>350325</v>
      </c>
      <c r="C4213" s="503" t="str">
        <f>_xlfn.XLOOKUP(B4213,PLANEAMIENTO!A:A,PLANEAMIENTO!C:C)</f>
        <v>CILINDRO DE LEVANTE DE BULLDOZER</v>
      </c>
      <c r="D4213" s="504" t="str">
        <f>_xlfn.XLOOKUP(B4213,PLANEAMIENTO!A:A,PLANEAMIENTO!D:D)</f>
        <v>D11T</v>
      </c>
      <c r="E4213" s="173" t="s">
        <v>1287</v>
      </c>
      <c r="F4213" s="173" t="s">
        <v>824</v>
      </c>
      <c r="G4213" s="173" t="s">
        <v>894</v>
      </c>
      <c r="H4213" s="173" t="s">
        <v>777</v>
      </c>
      <c r="I4213" s="173" t="s">
        <v>807</v>
      </c>
      <c r="J4213" s="173" t="s">
        <v>415</v>
      </c>
      <c r="K4213" s="173" t="s">
        <v>418</v>
      </c>
    </row>
    <row r="4214" spans="2:11" ht="31.2" x14ac:dyDescent="0.3">
      <c r="B4214" s="173">
        <v>350825</v>
      </c>
      <c r="C4214" s="503" t="str">
        <f>_xlfn.XLOOKUP(B4214,PLANEAMIENTO!A:A,PLANEAMIENTO!C:C)</f>
        <v>CILINDRO DE LEVANTE DE RIPPER</v>
      </c>
      <c r="D4214" s="504" t="str">
        <f>_xlfn.XLOOKUP(B4214,PLANEAMIENTO!A:A,PLANEAMIENTO!D:D)</f>
        <v>V</v>
      </c>
      <c r="E4214" s="173" t="s">
        <v>3042</v>
      </c>
      <c r="F4214" s="173" t="s">
        <v>824</v>
      </c>
      <c r="G4214" s="173" t="s">
        <v>894</v>
      </c>
      <c r="H4214" s="173" t="s">
        <v>777</v>
      </c>
      <c r="I4214" s="173" t="s">
        <v>807</v>
      </c>
      <c r="J4214" s="173" t="s">
        <v>415</v>
      </c>
      <c r="K4214" s="173" t="s">
        <v>418</v>
      </c>
    </row>
    <row r="4217" spans="2:11" ht="26.4" x14ac:dyDescent="0.3">
      <c r="B4217" s="168" t="s">
        <v>390</v>
      </c>
      <c r="E4217" s="168" t="s">
        <v>391</v>
      </c>
      <c r="F4217" s="168" t="s">
        <v>393</v>
      </c>
      <c r="G4217" s="168" t="s">
        <v>394</v>
      </c>
      <c r="H4217" s="168" t="s">
        <v>395</v>
      </c>
      <c r="I4217" s="168" t="s">
        <v>3050</v>
      </c>
      <c r="J4217" s="168" t="s">
        <v>392</v>
      </c>
    </row>
    <row r="4218" spans="2:11" ht="43.2" x14ac:dyDescent="0.3">
      <c r="B4218" s="722" t="s">
        <v>390</v>
      </c>
      <c r="E4218" s="722" t="s">
        <v>397</v>
      </c>
      <c r="F4218" s="722" t="s">
        <v>3051</v>
      </c>
      <c r="G4218" s="722" t="s">
        <v>842</v>
      </c>
      <c r="H4218" s="722" t="s">
        <v>3052</v>
      </c>
      <c r="I4218" s="172"/>
      <c r="J4218" s="172"/>
    </row>
    <row r="4219" spans="2:11" ht="26.4" x14ac:dyDescent="0.3">
      <c r="B4219" s="173">
        <v>348725</v>
      </c>
      <c r="C4219" s="503" t="str">
        <f>_xlfn.XLOOKUP(B4219,PLANEAMIENTO!A:A,PLANEAMIENTO!C:C)</f>
        <v>CILINDRO DE STICK</v>
      </c>
      <c r="D4219" s="504" t="str">
        <f>_xlfn.XLOOKUP(B4219,PLANEAMIENTO!A:A,PLANEAMIENTO!D:D)</f>
        <v>390DL</v>
      </c>
      <c r="E4219" s="173" t="s">
        <v>3053</v>
      </c>
      <c r="F4219" s="173" t="s">
        <v>417</v>
      </c>
      <c r="G4219" s="168" t="s">
        <v>394</v>
      </c>
      <c r="H4219" s="168" t="s">
        <v>395</v>
      </c>
      <c r="I4219" s="172"/>
      <c r="J4219" s="173" t="s">
        <v>398</v>
      </c>
    </row>
    <row r="4220" spans="2:11" ht="43.2" x14ac:dyDescent="0.3">
      <c r="B4220" s="173">
        <v>353525</v>
      </c>
      <c r="C4220" s="503" t="str">
        <f>_xlfn.XLOOKUP(B4220,PLANEAMIENTO!A:A,PLANEAMIENTO!C:C)</f>
        <v>CILINDRO DE INCLINACION DE BULLDOZER</v>
      </c>
      <c r="D4220" s="504" t="str">
        <f>_xlfn.XLOOKUP(B4220,PLANEAMIENTO!A:A,PLANEAMIENTO!D:D)</f>
        <v>D11T</v>
      </c>
      <c r="E4220" s="173" t="s">
        <v>3054</v>
      </c>
      <c r="F4220" s="173" t="s">
        <v>403</v>
      </c>
      <c r="G4220" s="173" t="s">
        <v>842</v>
      </c>
      <c r="H4220" s="173" t="s">
        <v>3056</v>
      </c>
      <c r="I4220" s="173">
        <v>2</v>
      </c>
      <c r="J4220" s="173" t="s">
        <v>398</v>
      </c>
    </row>
    <row r="4221" spans="2:11" ht="43.2" x14ac:dyDescent="0.3">
      <c r="B4221" s="173">
        <v>348725</v>
      </c>
      <c r="C4221" s="503" t="str">
        <f>_xlfn.XLOOKUP(B4221,PLANEAMIENTO!A:A,PLANEAMIENTO!C:C)</f>
        <v>CILINDRO DE STICK</v>
      </c>
      <c r="D4221" s="504" t="str">
        <f>_xlfn.XLOOKUP(B4221,PLANEAMIENTO!A:A,PLANEAMIENTO!D:D)</f>
        <v>390DL</v>
      </c>
      <c r="E4221" s="173" t="s">
        <v>3055</v>
      </c>
      <c r="F4221" s="173" t="s">
        <v>407</v>
      </c>
      <c r="G4221" s="173" t="s">
        <v>3056</v>
      </c>
      <c r="H4221" s="173" t="s">
        <v>3057</v>
      </c>
      <c r="I4221" s="173">
        <v>3</v>
      </c>
      <c r="J4221" s="173" t="s">
        <v>398</v>
      </c>
    </row>
    <row r="4222" spans="2:11" ht="43.2" x14ac:dyDescent="0.3">
      <c r="B4222" s="173">
        <v>352525</v>
      </c>
      <c r="C4222" s="503" t="str">
        <f>_xlfn.XLOOKUP(B4222,PLANEAMIENTO!A:A,PLANEAMIENTO!C:C)</f>
        <v>CILINDRO DE DIRECCION</v>
      </c>
      <c r="D4222" s="504" t="str">
        <f>_xlfn.XLOOKUP(B4222,PLANEAMIENTO!A:A,PLANEAMIENTO!D:D)</f>
        <v>980E</v>
      </c>
      <c r="E4222" s="173" t="s">
        <v>662</v>
      </c>
      <c r="F4222" s="173" t="s">
        <v>435</v>
      </c>
      <c r="G4222" s="173" t="s">
        <v>3057</v>
      </c>
      <c r="H4222" s="173" t="s">
        <v>3057</v>
      </c>
      <c r="I4222" s="173">
        <v>4</v>
      </c>
      <c r="J4222" s="173" t="s">
        <v>398</v>
      </c>
    </row>
    <row r="4223" spans="2:11" ht="43.2" x14ac:dyDescent="0.3">
      <c r="B4223" s="173">
        <v>342525</v>
      </c>
      <c r="C4223" s="503" t="str">
        <f>_xlfn.XLOOKUP(B4223,PLANEAMIENTO!A:A,PLANEAMIENTO!C:C)</f>
        <v>CILINDRO DE BLADELIFT</v>
      </c>
      <c r="D4223" s="504" t="str">
        <f>_xlfn.XLOOKUP(B4223,PLANEAMIENTO!A:A,PLANEAMIENTO!D:D)</f>
        <v>24M</v>
      </c>
      <c r="E4223" s="173" t="s">
        <v>662</v>
      </c>
      <c r="F4223" s="173" t="s">
        <v>435</v>
      </c>
      <c r="G4223" s="173" t="s">
        <v>3057</v>
      </c>
      <c r="H4223" s="173" t="s">
        <v>3058</v>
      </c>
      <c r="I4223" s="173">
        <v>5</v>
      </c>
      <c r="J4223" s="173" t="s">
        <v>398</v>
      </c>
    </row>
    <row r="4224" spans="2:11" ht="43.2" x14ac:dyDescent="0.3">
      <c r="B4224" s="173">
        <v>354325</v>
      </c>
      <c r="C4224" s="503" t="str">
        <f>_xlfn.XLOOKUP(B4224,PLANEAMIENTO!A:A,PLANEAMIENTO!C:C)</f>
        <v>CILINDRO DE DIRECCION</v>
      </c>
      <c r="D4224" s="504" t="str">
        <f>_xlfn.XLOOKUP(B4224,PLANEAMIENTO!A:A,PLANEAMIENTO!D:D)</f>
        <v>793D</v>
      </c>
      <c r="E4224" s="173" t="s">
        <v>662</v>
      </c>
      <c r="F4224" s="173" t="s">
        <v>471</v>
      </c>
      <c r="G4224" s="173" t="s">
        <v>3058</v>
      </c>
      <c r="H4224" s="173" t="s">
        <v>3052</v>
      </c>
      <c r="I4224" s="173">
        <v>6</v>
      </c>
      <c r="J4224" s="173" t="s">
        <v>398</v>
      </c>
    </row>
    <row r="4225" spans="2:16" ht="43.2" x14ac:dyDescent="0.3">
      <c r="B4225" s="173">
        <v>353525</v>
      </c>
      <c r="C4225" s="503" t="str">
        <f>_xlfn.XLOOKUP(B4225,PLANEAMIENTO!A:A,PLANEAMIENTO!C:C)</f>
        <v>CILINDRO DE INCLINACION DE BULLDOZER</v>
      </c>
      <c r="D4225" s="504" t="str">
        <f>_xlfn.XLOOKUP(B4225,PLANEAMIENTO!A:A,PLANEAMIENTO!D:D)</f>
        <v>D11T</v>
      </c>
      <c r="E4225" s="173" t="s">
        <v>3059</v>
      </c>
      <c r="F4225" s="173" t="s">
        <v>471</v>
      </c>
      <c r="G4225" s="173" t="s">
        <v>3052</v>
      </c>
      <c r="H4225" s="173" t="s">
        <v>3052</v>
      </c>
      <c r="I4225" s="173">
        <v>7</v>
      </c>
      <c r="J4225" s="173" t="s">
        <v>398</v>
      </c>
    </row>
    <row r="4226" spans="2:16" ht="43.2" x14ac:dyDescent="0.3">
      <c r="B4226" s="722" t="s">
        <v>390</v>
      </c>
      <c r="C4226" s="503" t="e">
        <f>_xlfn.XLOOKUP(B4226,PLANEAMIENTO!A:A,PLANEAMIENTO!C:C)</f>
        <v>#N/A</v>
      </c>
      <c r="D4226" s="504" t="e">
        <f>_xlfn.XLOOKUP(B4226,PLANEAMIENTO!A:A,PLANEAMIENTO!D:D)</f>
        <v>#N/A</v>
      </c>
      <c r="E4226" s="722" t="s">
        <v>412</v>
      </c>
      <c r="F4226" s="722" t="s">
        <v>3060</v>
      </c>
      <c r="G4226" s="173" t="s">
        <v>3052</v>
      </c>
      <c r="H4226" s="173" t="s">
        <v>3069</v>
      </c>
      <c r="I4226" s="172"/>
      <c r="J4226" s="172"/>
    </row>
    <row r="4227" spans="2:16" ht="43.2" x14ac:dyDescent="0.3">
      <c r="B4227" s="173">
        <v>352325</v>
      </c>
      <c r="C4227" s="503" t="str">
        <f>_xlfn.XLOOKUP(B4227,PLANEAMIENTO!A:A,PLANEAMIENTO!C:C)</f>
        <v>CILINDRO DE LEVANTE DE BULLDOZER</v>
      </c>
      <c r="D4227" s="504" t="str">
        <f>_xlfn.XLOOKUP(B4227,PLANEAMIENTO!A:A,PLANEAMIENTO!D:D)</f>
        <v>D11T</v>
      </c>
      <c r="E4227" s="173" t="s">
        <v>687</v>
      </c>
      <c r="F4227" s="173" t="s">
        <v>435</v>
      </c>
      <c r="G4227" s="173" t="s">
        <v>3039</v>
      </c>
      <c r="H4227" s="173" t="s">
        <v>3039</v>
      </c>
      <c r="I4227" s="172"/>
      <c r="J4227" s="173" t="s">
        <v>750</v>
      </c>
    </row>
    <row r="4228" spans="2:16" ht="43.2" x14ac:dyDescent="0.3">
      <c r="B4228" s="173">
        <v>351525</v>
      </c>
      <c r="C4228" s="503" t="str">
        <f>_xlfn.XLOOKUP(B4228,PLANEAMIENTO!A:A,PLANEAMIENTO!C:C)</f>
        <v>CILINDRO DE ARTICULACION</v>
      </c>
      <c r="D4228" s="504">
        <f>_xlfn.XLOOKUP(B4228,PLANEAMIENTO!A:A,PLANEAMIENTO!D:D)</f>
        <v>24</v>
      </c>
      <c r="E4228" s="173" t="s">
        <v>1668</v>
      </c>
      <c r="F4228" s="173" t="s">
        <v>479</v>
      </c>
      <c r="G4228" s="173" t="s">
        <v>3039</v>
      </c>
      <c r="H4228" s="173" t="s">
        <v>3039</v>
      </c>
      <c r="I4228" s="173">
        <v>10</v>
      </c>
      <c r="J4228" s="173" t="s">
        <v>750</v>
      </c>
    </row>
    <row r="4229" spans="2:16" ht="43.2" x14ac:dyDescent="0.3">
      <c r="B4229" s="173">
        <v>353525</v>
      </c>
      <c r="C4229" s="503" t="str">
        <f>_xlfn.XLOOKUP(B4229,PLANEAMIENTO!A:A,PLANEAMIENTO!C:C)</f>
        <v>CILINDRO DE INCLINACION DE BULLDOZER</v>
      </c>
      <c r="D4229" s="504" t="str">
        <f>_xlfn.XLOOKUP(B4229,PLANEAMIENTO!A:A,PLANEAMIENTO!D:D)</f>
        <v>D11T</v>
      </c>
      <c r="E4229" s="173" t="s">
        <v>1130</v>
      </c>
      <c r="F4229" s="173" t="s">
        <v>410</v>
      </c>
      <c r="G4229" s="173" t="s">
        <v>3039</v>
      </c>
      <c r="H4229" s="173" t="s">
        <v>3035</v>
      </c>
      <c r="I4229" s="173">
        <v>11</v>
      </c>
      <c r="J4229" s="173" t="s">
        <v>750</v>
      </c>
    </row>
    <row r="4230" spans="2:16" ht="43.2" x14ac:dyDescent="0.3">
      <c r="B4230" s="173">
        <v>355925</v>
      </c>
      <c r="C4230" s="503" t="str">
        <f>_xlfn.XLOOKUP(B4230,PLANEAMIENTO!A:A,PLANEAMIENTO!C:C)</f>
        <v>CILINDRO DE INCLINACION DE BULLDOZER</v>
      </c>
      <c r="D4230" s="504" t="str">
        <f>_xlfn.XLOOKUP(B4230,PLANEAMIENTO!A:A,PLANEAMIENTO!D:D)</f>
        <v>D11T</v>
      </c>
      <c r="E4230" s="173" t="s">
        <v>3061</v>
      </c>
      <c r="F4230" s="173" t="s">
        <v>522</v>
      </c>
      <c r="G4230" s="173" t="s">
        <v>3035</v>
      </c>
      <c r="H4230" s="173" t="s">
        <v>3056</v>
      </c>
      <c r="I4230" s="173">
        <v>12</v>
      </c>
      <c r="J4230" s="173" t="s">
        <v>750</v>
      </c>
    </row>
    <row r="4231" spans="2:16" ht="43.2" x14ac:dyDescent="0.3">
      <c r="B4231" s="173">
        <v>357125</v>
      </c>
      <c r="C4231" s="503" t="str">
        <f>_xlfn.XLOOKUP(B4231,PLANEAMIENTO!A:A,PLANEAMIENTO!C:C)</f>
        <v>CILINDRO DE LEVANTE DE RIPPER</v>
      </c>
      <c r="D4231" s="504" t="str">
        <f>_xlfn.XLOOKUP(B4231,PLANEAMIENTO!A:A,PLANEAMIENTO!D:D)</f>
        <v>D11</v>
      </c>
      <c r="E4231" s="173" t="s">
        <v>3061</v>
      </c>
      <c r="F4231" s="173" t="s">
        <v>522</v>
      </c>
      <c r="G4231" s="173" t="s">
        <v>3056</v>
      </c>
      <c r="H4231" s="173" t="s">
        <v>3056</v>
      </c>
      <c r="I4231" s="173">
        <v>13</v>
      </c>
      <c r="J4231" s="173" t="s">
        <v>750</v>
      </c>
    </row>
    <row r="4232" spans="2:16" ht="43.2" x14ac:dyDescent="0.3">
      <c r="B4232" s="173">
        <v>351625</v>
      </c>
      <c r="C4232" s="503" t="str">
        <f>_xlfn.XLOOKUP(B4232,PLANEAMIENTO!A:A,PLANEAMIENTO!C:C)</f>
        <v>CILINDRO DE ARTICULACION</v>
      </c>
      <c r="D4232" s="504">
        <f>_xlfn.XLOOKUP(B4232,PLANEAMIENTO!A:A,PLANEAMIENTO!D:D)</f>
        <v>24</v>
      </c>
      <c r="E4232" s="173" t="s">
        <v>1668</v>
      </c>
      <c r="F4232" s="173" t="s">
        <v>406</v>
      </c>
      <c r="G4232" s="173" t="s">
        <v>3056</v>
      </c>
      <c r="H4232" s="173" t="s">
        <v>3056</v>
      </c>
      <c r="I4232" s="173">
        <v>14</v>
      </c>
      <c r="J4232" s="173" t="s">
        <v>750</v>
      </c>
    </row>
    <row r="4233" spans="2:16" ht="43.2" x14ac:dyDescent="0.3">
      <c r="B4233" s="173">
        <v>351225</v>
      </c>
      <c r="C4233" s="503" t="str">
        <f>_xlfn.XLOOKUP(B4233,PLANEAMIENTO!A:A,PLANEAMIENTO!C:C)</f>
        <v>CILINDRO DE LEVANTE DE BULLDOZER</v>
      </c>
      <c r="D4233" s="504" t="str">
        <f>_xlfn.XLOOKUP(B4233,PLANEAMIENTO!A:A,PLANEAMIENTO!D:D)</f>
        <v>D11T</v>
      </c>
      <c r="E4233" s="173" t="s">
        <v>1668</v>
      </c>
      <c r="F4233" s="173" t="s">
        <v>406</v>
      </c>
      <c r="G4233" s="173" t="s">
        <v>3057</v>
      </c>
      <c r="H4233" s="173" t="s">
        <v>3057</v>
      </c>
      <c r="I4233" s="173">
        <v>15</v>
      </c>
      <c r="J4233" s="173" t="s">
        <v>750</v>
      </c>
    </row>
    <row r="4234" spans="2:16" ht="43.2" x14ac:dyDescent="0.3">
      <c r="B4234" s="173">
        <v>352425</v>
      </c>
      <c r="C4234" s="503" t="str">
        <f>_xlfn.XLOOKUP(B4234,PLANEAMIENTO!A:A,PLANEAMIENTO!C:C)</f>
        <v>CILINDRO DE BLADELIFT</v>
      </c>
      <c r="D4234" s="504" t="str">
        <f>_xlfn.XLOOKUP(B4234,PLANEAMIENTO!A:A,PLANEAMIENTO!D:D)</f>
        <v>24M</v>
      </c>
      <c r="E4234" s="173" t="s">
        <v>1668</v>
      </c>
      <c r="F4234" s="173" t="s">
        <v>406</v>
      </c>
      <c r="G4234" s="173" t="s">
        <v>3057</v>
      </c>
      <c r="H4234" s="173" t="s">
        <v>3057</v>
      </c>
      <c r="I4234" s="173">
        <v>16</v>
      </c>
      <c r="J4234" s="173" t="s">
        <v>750</v>
      </c>
    </row>
    <row r="4235" spans="2:16" ht="43.2" x14ac:dyDescent="0.3">
      <c r="B4235" s="173">
        <v>354325</v>
      </c>
      <c r="C4235" s="503" t="str">
        <f>_xlfn.XLOOKUP(B4235,PLANEAMIENTO!A:A,PLANEAMIENTO!C:C)</f>
        <v>CILINDRO DE DIRECCION</v>
      </c>
      <c r="D4235" s="504" t="str">
        <f>_xlfn.XLOOKUP(B4235,PLANEAMIENTO!A:A,PLANEAMIENTO!D:D)</f>
        <v>793D</v>
      </c>
      <c r="E4235" s="173" t="s">
        <v>3062</v>
      </c>
      <c r="F4235" s="173" t="s">
        <v>471</v>
      </c>
      <c r="G4235" s="173" t="s">
        <v>3057</v>
      </c>
      <c r="H4235" s="173" t="s">
        <v>3058</v>
      </c>
      <c r="I4235" s="173">
        <v>17</v>
      </c>
      <c r="J4235" s="173" t="s">
        <v>750</v>
      </c>
    </row>
    <row r="4236" spans="2:16" ht="43.2" x14ac:dyDescent="0.3">
      <c r="B4236" s="173">
        <v>355925</v>
      </c>
      <c r="C4236" s="503" t="str">
        <f>_xlfn.XLOOKUP(B4236,PLANEAMIENTO!A:A,PLANEAMIENTO!C:C)</f>
        <v>CILINDRO DE INCLINACION DE BULLDOZER</v>
      </c>
      <c r="D4236" s="504" t="str">
        <f>_xlfn.XLOOKUP(B4236,PLANEAMIENTO!A:A,PLANEAMIENTO!D:D)</f>
        <v>D11T</v>
      </c>
      <c r="E4236" s="173" t="s">
        <v>3062</v>
      </c>
      <c r="F4236" s="173" t="s">
        <v>471</v>
      </c>
      <c r="G4236" s="173" t="s">
        <v>3058</v>
      </c>
      <c r="H4236" s="173" t="s">
        <v>3052</v>
      </c>
      <c r="I4236" s="173">
        <v>18</v>
      </c>
      <c r="J4236" s="173" t="s">
        <v>750</v>
      </c>
      <c r="L4236" s="168" t="s">
        <v>390</v>
      </c>
      <c r="M4236" s="168" t="s">
        <v>391</v>
      </c>
      <c r="N4236" s="168" t="s">
        <v>393</v>
      </c>
      <c r="O4236" s="168" t="s">
        <v>394</v>
      </c>
      <c r="P4236" s="168" t="s">
        <v>395</v>
      </c>
    </row>
    <row r="4237" spans="2:16" ht="43.2" x14ac:dyDescent="0.3">
      <c r="B4237" s="722" t="s">
        <v>390</v>
      </c>
      <c r="C4237" s="503" t="e">
        <f>_xlfn.XLOOKUP(#REF!,PLANEAMIENTO!A:A,PLANEAMIENTO!C:C)</f>
        <v>#REF!</v>
      </c>
      <c r="D4237" s="504" t="e">
        <f>_xlfn.XLOOKUP(#REF!,PLANEAMIENTO!A:A,PLANEAMIENTO!D:D)</f>
        <v>#REF!</v>
      </c>
      <c r="E4237" s="722" t="s">
        <v>422</v>
      </c>
      <c r="F4237" s="722" t="s">
        <v>3060</v>
      </c>
      <c r="G4237" s="722" t="s">
        <v>3039</v>
      </c>
      <c r="H4237" s="722" t="s">
        <v>3052</v>
      </c>
      <c r="I4237" s="172"/>
      <c r="J4237" s="172"/>
    </row>
    <row r="4238" spans="2:16" ht="43.2" x14ac:dyDescent="0.3">
      <c r="B4238" s="173">
        <v>355425</v>
      </c>
      <c r="C4238" s="503" t="str">
        <f>_xlfn.XLOOKUP(B4238,PLANEAMIENTO!A:A,PLANEAMIENTO!C:C)</f>
        <v>CILINDRO DE DIRECCION</v>
      </c>
      <c r="D4238" s="504" t="str">
        <f>_xlfn.XLOOKUP(B4238,PLANEAMIENTO!A:A,PLANEAMIENTO!D:D)</f>
        <v>930E-4SE</v>
      </c>
      <c r="E4238" s="173" t="s">
        <v>1130</v>
      </c>
      <c r="F4238" s="173" t="s">
        <v>471</v>
      </c>
      <c r="G4238" s="173" t="s">
        <v>3039</v>
      </c>
      <c r="H4238" s="173" t="s">
        <v>3039</v>
      </c>
      <c r="I4238" s="172"/>
      <c r="J4238" s="173" t="s">
        <v>423</v>
      </c>
    </row>
    <row r="4239" spans="2:16" ht="43.2" x14ac:dyDescent="0.3">
      <c r="B4239" s="173">
        <v>355025</v>
      </c>
      <c r="C4239" s="503" t="str">
        <f>_xlfn.XLOOKUP(B4239,PLANEAMIENTO!A:A,PLANEAMIENTO!C:C)</f>
        <v>CILINDRO DE DIRECCION</v>
      </c>
      <c r="D4239" s="504" t="str">
        <f>_xlfn.XLOOKUP(B4239,PLANEAMIENTO!A:A,PLANEAMIENTO!D:D)</f>
        <v>930E-4SE</v>
      </c>
      <c r="E4239" s="173" t="s">
        <v>3064</v>
      </c>
      <c r="F4239" s="173" t="s">
        <v>406</v>
      </c>
      <c r="G4239" s="173" t="s">
        <v>3039</v>
      </c>
      <c r="H4239" s="173" t="s">
        <v>3035</v>
      </c>
      <c r="I4239" s="173">
        <v>21</v>
      </c>
      <c r="J4239" s="173" t="s">
        <v>423</v>
      </c>
    </row>
    <row r="4240" spans="2:16" ht="43.2" x14ac:dyDescent="0.3">
      <c r="B4240" s="173">
        <v>354425</v>
      </c>
      <c r="C4240" s="503" t="str">
        <f>_xlfn.XLOOKUP(B4240,PLANEAMIENTO!A:A,PLANEAMIENTO!C:C)</f>
        <v>CILINDRO DE VOLTEO</v>
      </c>
      <c r="D4240" s="504" t="str">
        <f>_xlfn.XLOOKUP(B4240,PLANEAMIENTO!A:A,PLANEAMIENTO!D:D)</f>
        <v>994F</v>
      </c>
      <c r="E4240" s="173" t="s">
        <v>3086</v>
      </c>
      <c r="F4240" s="173" t="s">
        <v>479</v>
      </c>
      <c r="G4240" s="173" t="s">
        <v>3035</v>
      </c>
      <c r="H4240" s="173" t="s">
        <v>3035</v>
      </c>
      <c r="I4240" s="173">
        <v>22</v>
      </c>
      <c r="J4240" s="173" t="s">
        <v>423</v>
      </c>
    </row>
    <row r="4241" spans="2:10" ht="43.2" x14ac:dyDescent="0.3">
      <c r="B4241" s="173">
        <v>354425</v>
      </c>
      <c r="C4241" s="503" t="str">
        <f>_xlfn.XLOOKUP(B4241,PLANEAMIENTO!A:A,PLANEAMIENTO!C:C)</f>
        <v>CILINDRO DE VOLTEO</v>
      </c>
      <c r="D4241" s="504" t="str">
        <f>_xlfn.XLOOKUP(B4241,PLANEAMIENTO!A:A,PLANEAMIENTO!D:D)</f>
        <v>994F</v>
      </c>
      <c r="E4241" s="173" t="s">
        <v>3063</v>
      </c>
      <c r="F4241" s="173" t="s">
        <v>493</v>
      </c>
      <c r="G4241" s="173" t="s">
        <v>3035</v>
      </c>
      <c r="H4241" s="173" t="s">
        <v>3035</v>
      </c>
      <c r="I4241" s="173">
        <v>23</v>
      </c>
      <c r="J4241" s="173" t="s">
        <v>423</v>
      </c>
    </row>
    <row r="4242" spans="2:10" ht="43.2" x14ac:dyDescent="0.3">
      <c r="B4242" s="173">
        <v>357525</v>
      </c>
      <c r="C4242" s="503" t="str">
        <f>_xlfn.XLOOKUP(B4242,PLANEAMIENTO!A:A,PLANEAMIENTO!C:C)</f>
        <v>CILINDRO DE DIRECCION</v>
      </c>
      <c r="D4242" s="504" t="str">
        <f>_xlfn.XLOOKUP(B4242,PLANEAMIENTO!A:A,PLANEAMIENTO!D:D)</f>
        <v>830E</v>
      </c>
      <c r="E4242" s="173" t="s">
        <v>3065</v>
      </c>
      <c r="F4242" s="173" t="s">
        <v>810</v>
      </c>
      <c r="G4242" s="173" t="s">
        <v>3035</v>
      </c>
      <c r="H4242" s="173" t="s">
        <v>3057</v>
      </c>
      <c r="I4242" s="173">
        <v>24</v>
      </c>
      <c r="J4242" s="173" t="s">
        <v>423</v>
      </c>
    </row>
    <row r="4243" spans="2:10" ht="43.2" x14ac:dyDescent="0.3">
      <c r="B4243" s="173">
        <v>357525</v>
      </c>
      <c r="C4243" s="503" t="str">
        <f>_xlfn.XLOOKUP(B4243,PLANEAMIENTO!A:A,PLANEAMIENTO!C:C)</f>
        <v>CILINDRO DE DIRECCION</v>
      </c>
      <c r="D4243" s="504" t="str">
        <f>_xlfn.XLOOKUP(B4243,PLANEAMIENTO!A:A,PLANEAMIENTO!D:D)</f>
        <v>830E</v>
      </c>
      <c r="E4243" s="173" t="s">
        <v>3066</v>
      </c>
      <c r="F4243" s="173" t="s">
        <v>410</v>
      </c>
      <c r="G4243" s="173" t="s">
        <v>3057</v>
      </c>
      <c r="H4243" s="173" t="s">
        <v>3058</v>
      </c>
      <c r="I4243" s="173">
        <v>25</v>
      </c>
      <c r="J4243" s="173" t="s">
        <v>423</v>
      </c>
    </row>
    <row r="4244" spans="2:10" ht="43.2" x14ac:dyDescent="0.3">
      <c r="B4244" s="173">
        <v>357525</v>
      </c>
      <c r="C4244" s="503" t="str">
        <f>_xlfn.XLOOKUP(B4244,PLANEAMIENTO!A:A,PLANEAMIENTO!C:C)</f>
        <v>CILINDRO DE DIRECCION</v>
      </c>
      <c r="D4244" s="504" t="str">
        <f>_xlfn.XLOOKUP(B4244,PLANEAMIENTO!A:A,PLANEAMIENTO!D:D)</f>
        <v>830E</v>
      </c>
      <c r="E4244" s="173" t="s">
        <v>855</v>
      </c>
      <c r="F4244" s="173" t="s">
        <v>471</v>
      </c>
      <c r="G4244" s="173" t="s">
        <v>3058</v>
      </c>
      <c r="H4244" s="173" t="s">
        <v>3058</v>
      </c>
      <c r="I4244" s="173">
        <v>26</v>
      </c>
      <c r="J4244" s="173" t="s">
        <v>423</v>
      </c>
    </row>
    <row r="4245" spans="2:10" ht="43.2" x14ac:dyDescent="0.3">
      <c r="B4245" s="173">
        <v>355925</v>
      </c>
      <c r="C4245" s="503" t="str">
        <f>_xlfn.XLOOKUP(B4245,PLANEAMIENTO!A:A,PLANEAMIENTO!C:C)</f>
        <v>CILINDRO DE INCLINACION DE BULLDOZER</v>
      </c>
      <c r="D4245" s="504" t="str">
        <f>_xlfn.XLOOKUP(B4245,PLANEAMIENTO!A:A,PLANEAMIENTO!D:D)</f>
        <v>D11T</v>
      </c>
      <c r="E4245" s="173" t="s">
        <v>1604</v>
      </c>
      <c r="F4245" s="173" t="s">
        <v>426</v>
      </c>
      <c r="G4245" s="173" t="s">
        <v>3058</v>
      </c>
      <c r="H4245" s="173" t="s">
        <v>3052</v>
      </c>
      <c r="I4245" s="173">
        <v>27</v>
      </c>
      <c r="J4245" s="173" t="s">
        <v>423</v>
      </c>
    </row>
    <row r="4246" spans="2:10" ht="43.2" x14ac:dyDescent="0.3">
      <c r="B4246" s="723" t="s">
        <v>390</v>
      </c>
      <c r="C4246" s="503" t="e">
        <f>_xlfn.XLOOKUP(B4246,PLANEAMIENTO!A:A,PLANEAMIENTO!C:C)</f>
        <v>#N/A</v>
      </c>
      <c r="D4246" s="504" t="e">
        <f>_xlfn.XLOOKUP(B4246,PLANEAMIENTO!A:A,PLANEAMIENTO!D:D)</f>
        <v>#N/A</v>
      </c>
      <c r="E4246" s="723" t="s">
        <v>3067</v>
      </c>
      <c r="F4246" s="723" t="s">
        <v>3068</v>
      </c>
      <c r="G4246" s="723" t="s">
        <v>3039</v>
      </c>
      <c r="H4246" s="723" t="s">
        <v>3069</v>
      </c>
      <c r="I4246" s="172"/>
      <c r="J4246" s="172"/>
    </row>
    <row r="4247" spans="2:10" ht="43.2" x14ac:dyDescent="0.3">
      <c r="B4247" s="173">
        <v>352325</v>
      </c>
      <c r="C4247" s="503" t="str">
        <f>_xlfn.XLOOKUP(B4247,PLANEAMIENTO!A:A,PLANEAMIENTO!C:C)</f>
        <v>CILINDRO DE LEVANTE DE BULLDOZER</v>
      </c>
      <c r="D4247" s="504" t="str">
        <f>_xlfn.XLOOKUP(B4247,PLANEAMIENTO!A:A,PLANEAMIENTO!D:D)</f>
        <v>D11T</v>
      </c>
      <c r="E4247" s="173" t="s">
        <v>1117</v>
      </c>
      <c r="F4247" s="173" t="s">
        <v>403</v>
      </c>
      <c r="G4247" s="173" t="s">
        <v>3039</v>
      </c>
      <c r="H4247" s="173" t="s">
        <v>3039</v>
      </c>
      <c r="I4247" s="172"/>
      <c r="J4247" s="173" t="s">
        <v>3070</v>
      </c>
    </row>
    <row r="4248" spans="2:10" ht="43.2" x14ac:dyDescent="0.3">
      <c r="B4248" s="173">
        <v>352325</v>
      </c>
      <c r="C4248" s="503" t="str">
        <f>_xlfn.XLOOKUP(B4248,PLANEAMIENTO!A:A,PLANEAMIENTO!C:C)</f>
        <v>CILINDRO DE LEVANTE DE BULLDOZER</v>
      </c>
      <c r="D4248" s="504" t="str">
        <f>_xlfn.XLOOKUP(B4248,PLANEAMIENTO!A:A,PLANEAMIENTO!D:D)</f>
        <v>D11T</v>
      </c>
      <c r="E4248" s="173" t="s">
        <v>612</v>
      </c>
      <c r="F4248" s="173" t="s">
        <v>403</v>
      </c>
      <c r="G4248" s="173" t="s">
        <v>3039</v>
      </c>
      <c r="H4248" s="173" t="s">
        <v>3039</v>
      </c>
      <c r="I4248" s="173">
        <v>30</v>
      </c>
      <c r="J4248" s="173" t="s">
        <v>3070</v>
      </c>
    </row>
    <row r="4249" spans="2:10" ht="43.2" x14ac:dyDescent="0.3">
      <c r="B4249" s="173">
        <v>351125</v>
      </c>
      <c r="C4249" s="503" t="str">
        <f>_xlfn.XLOOKUP(B4249,PLANEAMIENTO!A:A,PLANEAMIENTO!C:C)</f>
        <v xml:space="preserve">CILINDRO DE LEVANTE </v>
      </c>
      <c r="D4249" s="504" t="str">
        <f>_xlfn.XLOOKUP(B4249,PLANEAMIENTO!A:A,PLANEAMIENTO!D:D)</f>
        <v>WA900</v>
      </c>
      <c r="E4249" s="173" t="s">
        <v>612</v>
      </c>
      <c r="F4249" s="173" t="s">
        <v>450</v>
      </c>
      <c r="G4249" s="173" t="s">
        <v>3035</v>
      </c>
      <c r="H4249" s="173" t="s">
        <v>3035</v>
      </c>
      <c r="I4249" s="173">
        <v>31</v>
      </c>
      <c r="J4249" s="173" t="s">
        <v>3070</v>
      </c>
    </row>
    <row r="4250" spans="2:10" ht="43.2" x14ac:dyDescent="0.3">
      <c r="B4250" s="173">
        <v>348325</v>
      </c>
      <c r="C4250" s="503" t="str">
        <f>_xlfn.XLOOKUP(B4250,PLANEAMIENTO!A:A,PLANEAMIENTO!C:C)</f>
        <v>CILINDRO DE SUSPENSION POSTERIOR</v>
      </c>
      <c r="D4250" s="504" t="str">
        <f>_xlfn.XLOOKUP(B4250,PLANEAMIENTO!A:A,PLANEAMIENTO!D:D)</f>
        <v>830DC</v>
      </c>
      <c r="E4250" s="173" t="s">
        <v>3071</v>
      </c>
      <c r="F4250" s="173" t="s">
        <v>406</v>
      </c>
      <c r="G4250" s="173" t="s">
        <v>3035</v>
      </c>
      <c r="H4250" s="173" t="s">
        <v>3056</v>
      </c>
      <c r="I4250" s="173">
        <v>32</v>
      </c>
      <c r="J4250" s="173" t="s">
        <v>3070</v>
      </c>
    </row>
    <row r="4251" spans="2:10" ht="43.2" x14ac:dyDescent="0.3">
      <c r="B4251" s="173">
        <v>348325</v>
      </c>
      <c r="C4251" s="503" t="str">
        <f>_xlfn.XLOOKUP(B4251,PLANEAMIENTO!A:A,PLANEAMIENTO!C:C)</f>
        <v>CILINDRO DE SUSPENSION POSTERIOR</v>
      </c>
      <c r="D4251" s="504" t="str">
        <f>_xlfn.XLOOKUP(B4251,PLANEAMIENTO!A:A,PLANEAMIENTO!D:D)</f>
        <v>830DC</v>
      </c>
      <c r="E4251" s="173" t="s">
        <v>3072</v>
      </c>
      <c r="F4251" s="173" t="s">
        <v>406</v>
      </c>
      <c r="G4251" s="173" t="s">
        <v>3056</v>
      </c>
      <c r="H4251" s="173" t="s">
        <v>3056</v>
      </c>
      <c r="I4251" s="173">
        <v>33</v>
      </c>
      <c r="J4251" s="173" t="s">
        <v>3070</v>
      </c>
    </row>
    <row r="4252" spans="2:10" ht="43.2" x14ac:dyDescent="0.3">
      <c r="B4252" s="173">
        <v>351225</v>
      </c>
      <c r="C4252" s="503" t="str">
        <f>_xlfn.XLOOKUP(B4252,PLANEAMIENTO!A:A,PLANEAMIENTO!C:C)</f>
        <v>CILINDRO DE LEVANTE DE BULLDOZER</v>
      </c>
      <c r="D4252" s="504" t="str">
        <f>_xlfn.XLOOKUP(B4252,PLANEAMIENTO!A:A,PLANEAMIENTO!D:D)</f>
        <v>D11T</v>
      </c>
      <c r="E4252" s="173" t="s">
        <v>1118</v>
      </c>
      <c r="F4252" s="173" t="s">
        <v>403</v>
      </c>
      <c r="G4252" s="173" t="s">
        <v>3056</v>
      </c>
      <c r="H4252" s="173" t="s">
        <v>3057</v>
      </c>
      <c r="I4252" s="173">
        <v>34</v>
      </c>
      <c r="J4252" s="173" t="s">
        <v>3070</v>
      </c>
    </row>
    <row r="4253" spans="2:10" ht="43.2" x14ac:dyDescent="0.3">
      <c r="B4253" s="173">
        <v>351525</v>
      </c>
      <c r="C4253" s="503" t="str">
        <f>_xlfn.XLOOKUP(B4253,PLANEAMIENTO!A:A,PLANEAMIENTO!C:C)</f>
        <v>CILINDRO DE ARTICULACION</v>
      </c>
      <c r="D4253" s="504">
        <f>_xlfn.XLOOKUP(B4253,PLANEAMIENTO!A:A,PLANEAMIENTO!D:D)</f>
        <v>24</v>
      </c>
      <c r="E4253" s="173" t="s">
        <v>1118</v>
      </c>
      <c r="F4253" s="173" t="s">
        <v>403</v>
      </c>
      <c r="G4253" s="173" t="s">
        <v>3057</v>
      </c>
      <c r="H4253" s="173" t="s">
        <v>3057</v>
      </c>
      <c r="I4253" s="173">
        <v>35</v>
      </c>
      <c r="J4253" s="173" t="s">
        <v>3070</v>
      </c>
    </row>
    <row r="4254" spans="2:10" ht="43.2" x14ac:dyDescent="0.3">
      <c r="B4254" s="173">
        <v>351625</v>
      </c>
      <c r="C4254" s="503" t="str">
        <f>_xlfn.XLOOKUP(B4254,PLANEAMIENTO!A:A,PLANEAMIENTO!C:C)</f>
        <v>CILINDRO DE ARTICULACION</v>
      </c>
      <c r="D4254" s="504">
        <f>_xlfn.XLOOKUP(B4254,PLANEAMIENTO!A:A,PLANEAMIENTO!D:D)</f>
        <v>24</v>
      </c>
      <c r="E4254" s="173" t="s">
        <v>1118</v>
      </c>
      <c r="F4254" s="173" t="s">
        <v>403</v>
      </c>
      <c r="G4254" s="173" t="s">
        <v>3057</v>
      </c>
      <c r="H4254" s="173" t="s">
        <v>3058</v>
      </c>
      <c r="I4254" s="173">
        <v>36</v>
      </c>
      <c r="J4254" s="173" t="s">
        <v>3070</v>
      </c>
    </row>
    <row r="4255" spans="2:10" ht="43.2" x14ac:dyDescent="0.3">
      <c r="B4255" s="173">
        <v>351925</v>
      </c>
      <c r="C4255" s="503" t="str">
        <f>_xlfn.XLOOKUP(B4255,PLANEAMIENTO!A:A,PLANEAMIENTO!C:C)</f>
        <v>CILINDRO DE LEVANTE DE BULLDOZER</v>
      </c>
      <c r="D4255" s="504" t="str">
        <f>_xlfn.XLOOKUP(B4255,PLANEAMIENTO!A:A,PLANEAMIENTO!D:D)</f>
        <v>D11</v>
      </c>
      <c r="E4255" s="173" t="s">
        <v>1118</v>
      </c>
      <c r="F4255" s="173" t="s">
        <v>403</v>
      </c>
      <c r="G4255" s="173" t="s">
        <v>3058</v>
      </c>
      <c r="H4255" s="173" t="s">
        <v>3058</v>
      </c>
      <c r="I4255" s="173">
        <v>37</v>
      </c>
      <c r="J4255" s="173" t="s">
        <v>3070</v>
      </c>
    </row>
    <row r="4256" spans="2:10" ht="43.2" x14ac:dyDescent="0.3">
      <c r="B4256" s="173">
        <v>353025</v>
      </c>
      <c r="C4256" s="503" t="str">
        <f>_xlfn.XLOOKUP(B4256,PLANEAMIENTO!A:A,PLANEAMIENTO!C:C)</f>
        <v>CILINDRO DE SUSPENSION POSTERIOR</v>
      </c>
      <c r="D4256" s="504" t="str">
        <f>_xlfn.XLOOKUP(B4256,PLANEAMIENTO!A:A,PLANEAMIENTO!D:D)</f>
        <v>930E-4SE</v>
      </c>
      <c r="E4256" s="173" t="s">
        <v>1100</v>
      </c>
      <c r="F4256" s="173" t="s">
        <v>471</v>
      </c>
      <c r="G4256" s="173" t="s">
        <v>3058</v>
      </c>
      <c r="H4256" s="173" t="s">
        <v>3052</v>
      </c>
      <c r="I4256" s="173">
        <v>38</v>
      </c>
      <c r="J4256" s="172"/>
    </row>
    <row r="4257" spans="2:10" ht="43.2" x14ac:dyDescent="0.3">
      <c r="B4257" s="173">
        <v>355125</v>
      </c>
      <c r="C4257" s="503" t="str">
        <f>_xlfn.XLOOKUP(B4257,PLANEAMIENTO!A:A,PLANEAMIENTO!C:C)</f>
        <v>CILINDRO DE SUSPENSION POSTERIOR</v>
      </c>
      <c r="D4257" s="504" t="str">
        <f>_xlfn.XLOOKUP(B4257,PLANEAMIENTO!A:A,PLANEAMIENTO!D:D)</f>
        <v>980E</v>
      </c>
      <c r="E4257" s="173" t="s">
        <v>1100</v>
      </c>
      <c r="F4257" s="173" t="s">
        <v>471</v>
      </c>
      <c r="G4257" s="173" t="s">
        <v>3052</v>
      </c>
      <c r="H4257" s="173" t="s">
        <v>3069</v>
      </c>
      <c r="I4257" s="173">
        <v>39</v>
      </c>
      <c r="J4257" s="173" t="s">
        <v>3070</v>
      </c>
    </row>
    <row r="4258" spans="2:10" ht="43.2" x14ac:dyDescent="0.3">
      <c r="B4258" s="723" t="s">
        <v>390</v>
      </c>
      <c r="C4258" s="503" t="e">
        <f>_xlfn.XLOOKUP(B4258,PLANEAMIENTO!A:A,PLANEAMIENTO!C:C)</f>
        <v>#N/A</v>
      </c>
      <c r="D4258" s="504" t="e">
        <f>_xlfn.XLOOKUP(B4258,PLANEAMIENTO!A:A,PLANEAMIENTO!D:D)</f>
        <v>#N/A</v>
      </c>
      <c r="E4258" s="723" t="s">
        <v>3073</v>
      </c>
      <c r="F4258" s="723" t="s">
        <v>3074</v>
      </c>
      <c r="G4258" s="723" t="s">
        <v>842</v>
      </c>
      <c r="H4258" s="723" t="s">
        <v>842</v>
      </c>
      <c r="I4258" s="172"/>
      <c r="J4258" s="172"/>
    </row>
    <row r="4259" spans="2:10" ht="43.2" x14ac:dyDescent="0.3">
      <c r="B4259" s="724" t="s">
        <v>390</v>
      </c>
      <c r="C4259" s="503" t="e">
        <f>_xlfn.XLOOKUP(B4259,PLANEAMIENTO!A:A,PLANEAMIENTO!C:C)</f>
        <v>#N/A</v>
      </c>
      <c r="D4259" s="504" t="e">
        <f>_xlfn.XLOOKUP(B4259,PLANEAMIENTO!A:A,PLANEAMIENTO!D:D)</f>
        <v>#N/A</v>
      </c>
      <c r="E4259" s="724" t="s">
        <v>428</v>
      </c>
      <c r="F4259" s="724" t="s">
        <v>3074</v>
      </c>
      <c r="G4259" s="724" t="s">
        <v>842</v>
      </c>
      <c r="H4259" s="724" t="s">
        <v>842</v>
      </c>
      <c r="I4259" s="172"/>
      <c r="J4259" s="172"/>
    </row>
    <row r="4260" spans="2:10" ht="43.2" x14ac:dyDescent="0.3">
      <c r="B4260" s="724" t="s">
        <v>390</v>
      </c>
      <c r="C4260" s="503" t="e">
        <f>_xlfn.XLOOKUP(B4260,PLANEAMIENTO!A:A,PLANEAMIENTO!C:C)</f>
        <v>#N/A</v>
      </c>
      <c r="D4260" s="504" t="e">
        <f>_xlfn.XLOOKUP(B4260,PLANEAMIENTO!A:A,PLANEAMIENTO!D:D)</f>
        <v>#N/A</v>
      </c>
      <c r="E4260" s="724" t="s">
        <v>642</v>
      </c>
      <c r="F4260" s="724" t="s">
        <v>3075</v>
      </c>
      <c r="G4260" s="724" t="s">
        <v>3039</v>
      </c>
      <c r="H4260" s="724" t="s">
        <v>3052</v>
      </c>
      <c r="I4260" s="172"/>
      <c r="J4260" s="172"/>
    </row>
    <row r="4261" spans="2:10" ht="43.2" x14ac:dyDescent="0.3">
      <c r="B4261" s="173">
        <v>354425</v>
      </c>
      <c r="C4261" s="503" t="str">
        <f>_xlfn.XLOOKUP(B4261,PLANEAMIENTO!A:A,PLANEAMIENTO!C:C)</f>
        <v>CILINDRO DE VOLTEO</v>
      </c>
      <c r="D4261" s="504" t="str">
        <f>_xlfn.XLOOKUP(B4261,PLANEAMIENTO!A:A,PLANEAMIENTO!D:D)</f>
        <v>994F</v>
      </c>
      <c r="E4261" s="173" t="s">
        <v>1314</v>
      </c>
      <c r="F4261" s="173" t="s">
        <v>403</v>
      </c>
      <c r="G4261" s="173" t="s">
        <v>3039</v>
      </c>
      <c r="H4261" s="173" t="s">
        <v>3039</v>
      </c>
      <c r="I4261" s="172"/>
      <c r="J4261" s="173" t="s">
        <v>3076</v>
      </c>
    </row>
    <row r="4262" spans="2:10" ht="43.2" x14ac:dyDescent="0.3">
      <c r="B4262" s="173">
        <v>351225</v>
      </c>
      <c r="C4262" s="503" t="str">
        <f>_xlfn.XLOOKUP(B4262,PLANEAMIENTO!A:A,PLANEAMIENTO!C:C)</f>
        <v>CILINDRO DE LEVANTE DE BULLDOZER</v>
      </c>
      <c r="D4262" s="504" t="str">
        <f>_xlfn.XLOOKUP(B4262,PLANEAMIENTO!A:A,PLANEAMIENTO!D:D)</f>
        <v>D11T</v>
      </c>
      <c r="E4262" s="173" t="s">
        <v>3077</v>
      </c>
      <c r="F4262" s="173" t="s">
        <v>421</v>
      </c>
      <c r="G4262" s="173" t="s">
        <v>3039</v>
      </c>
      <c r="H4262" s="173" t="s">
        <v>3035</v>
      </c>
      <c r="I4262" s="173">
        <v>44</v>
      </c>
      <c r="J4262" s="173" t="s">
        <v>3076</v>
      </c>
    </row>
    <row r="4263" spans="2:10" ht="43.2" x14ac:dyDescent="0.3">
      <c r="B4263" s="173">
        <v>351925</v>
      </c>
      <c r="C4263" s="503" t="str">
        <f>_xlfn.XLOOKUP(B4263,PLANEAMIENTO!A:A,PLANEAMIENTO!C:C)</f>
        <v>CILINDRO DE LEVANTE DE BULLDOZER</v>
      </c>
      <c r="D4263" s="504" t="str">
        <f>_xlfn.XLOOKUP(B4263,PLANEAMIENTO!A:A,PLANEAMIENTO!D:D)</f>
        <v>D11</v>
      </c>
      <c r="E4263" s="173" t="s">
        <v>3077</v>
      </c>
      <c r="F4263" s="173" t="s">
        <v>421</v>
      </c>
      <c r="G4263" s="173" t="s">
        <v>3035</v>
      </c>
      <c r="H4263" s="173" t="s">
        <v>3056</v>
      </c>
      <c r="I4263" s="173">
        <v>45</v>
      </c>
      <c r="J4263" s="173" t="s">
        <v>3076</v>
      </c>
    </row>
    <row r="4264" spans="2:10" ht="43.2" x14ac:dyDescent="0.3">
      <c r="B4264" s="173">
        <v>351825</v>
      </c>
      <c r="C4264" s="503" t="str">
        <f>_xlfn.XLOOKUP(B4264,PLANEAMIENTO!A:A,PLANEAMIENTO!C:C)</f>
        <v>CILINDRO DE BLADELIFT</v>
      </c>
      <c r="D4264" s="504" t="str">
        <f>_xlfn.XLOOKUP(B4264,PLANEAMIENTO!A:A,PLANEAMIENTO!D:D)</f>
        <v>24M</v>
      </c>
      <c r="E4264" s="173" t="s">
        <v>3078</v>
      </c>
      <c r="F4264" s="173" t="s">
        <v>406</v>
      </c>
      <c r="G4264" s="173" t="s">
        <v>3057</v>
      </c>
      <c r="H4264" s="173" t="s">
        <v>3057</v>
      </c>
      <c r="I4264" s="173">
        <v>46</v>
      </c>
      <c r="J4264" s="173" t="s">
        <v>3076</v>
      </c>
    </row>
    <row r="4265" spans="2:10" ht="43.2" x14ac:dyDescent="0.3">
      <c r="B4265" s="173">
        <v>352425</v>
      </c>
      <c r="C4265" s="503" t="str">
        <f>_xlfn.XLOOKUP(B4265,PLANEAMIENTO!A:A,PLANEAMIENTO!C:C)</f>
        <v>CILINDRO DE BLADELIFT</v>
      </c>
      <c r="D4265" s="504" t="str">
        <f>_xlfn.XLOOKUP(B4265,PLANEAMIENTO!A:A,PLANEAMIENTO!D:D)</f>
        <v>24M</v>
      </c>
      <c r="E4265" s="173" t="s">
        <v>3078</v>
      </c>
      <c r="F4265" s="173" t="s">
        <v>406</v>
      </c>
      <c r="G4265" s="173" t="s">
        <v>3057</v>
      </c>
      <c r="H4265" s="173" t="s">
        <v>3057</v>
      </c>
      <c r="I4265" s="173">
        <v>47</v>
      </c>
      <c r="J4265" s="173" t="s">
        <v>3076</v>
      </c>
    </row>
    <row r="4266" spans="2:10" ht="43.2" x14ac:dyDescent="0.3">
      <c r="B4266" s="173">
        <v>353425</v>
      </c>
      <c r="C4266" s="503" t="str">
        <f>_xlfn.XLOOKUP(B4266,PLANEAMIENTO!A:A,PLANEAMIENTO!C:C)</f>
        <v>CILINDRO DE VOLTEO DE BUCKET</v>
      </c>
      <c r="D4266" s="504" t="str">
        <f>_xlfn.XLOOKUP(B4266,PLANEAMIENTO!A:A,PLANEAMIENTO!D:D)</f>
        <v>PC1250</v>
      </c>
      <c r="E4266" s="173" t="s">
        <v>1205</v>
      </c>
      <c r="F4266" s="173" t="s">
        <v>406</v>
      </c>
      <c r="G4266" s="173" t="s">
        <v>3057</v>
      </c>
      <c r="H4266" s="173" t="s">
        <v>3058</v>
      </c>
      <c r="I4266" s="173">
        <v>48</v>
      </c>
      <c r="J4266" s="173" t="s">
        <v>3076</v>
      </c>
    </row>
    <row r="4267" spans="2:10" ht="43.2" x14ac:dyDescent="0.3">
      <c r="B4267" s="173">
        <v>353425</v>
      </c>
      <c r="C4267" s="503" t="str">
        <f>_xlfn.XLOOKUP(B4267,PLANEAMIENTO!A:A,PLANEAMIENTO!C:C)</f>
        <v>CILINDRO DE VOLTEO DE BUCKET</v>
      </c>
      <c r="D4267" s="504" t="str">
        <f>_xlfn.XLOOKUP(B4267,PLANEAMIENTO!A:A,PLANEAMIENTO!D:D)</f>
        <v>PC1250</v>
      </c>
      <c r="E4267" s="725" t="s">
        <v>3079</v>
      </c>
      <c r="F4267" s="173" t="s">
        <v>471</v>
      </c>
      <c r="G4267" s="173" t="s">
        <v>3058</v>
      </c>
      <c r="H4267" s="173" t="s">
        <v>3058</v>
      </c>
      <c r="I4267" s="173">
        <v>49</v>
      </c>
      <c r="J4267" s="173" t="s">
        <v>3076</v>
      </c>
    </row>
    <row r="4268" spans="2:10" ht="43.2" x14ac:dyDescent="0.3">
      <c r="B4268" s="173">
        <v>354625</v>
      </c>
      <c r="C4268" s="503" t="str">
        <f>_xlfn.XLOOKUP(B4268,PLANEAMIENTO!A:A,PLANEAMIENTO!C:C)</f>
        <v>CILINDRO DE INCLINACION DE BULLDOZER</v>
      </c>
      <c r="D4268" s="504" t="str">
        <f>_xlfn.XLOOKUP(B4268,PLANEAMIENTO!A:A,PLANEAMIENTO!D:D)</f>
        <v>D11T</v>
      </c>
      <c r="E4268" s="173" t="s">
        <v>1205</v>
      </c>
      <c r="F4268" s="173" t="s">
        <v>406</v>
      </c>
      <c r="G4268" s="173" t="s">
        <v>3058</v>
      </c>
      <c r="H4268" s="173" t="s">
        <v>3052</v>
      </c>
      <c r="I4268" s="173">
        <v>50</v>
      </c>
      <c r="J4268" s="173" t="s">
        <v>3076</v>
      </c>
    </row>
    <row r="4269" spans="2:10" ht="43.2" x14ac:dyDescent="0.3">
      <c r="B4269" s="173">
        <v>354925</v>
      </c>
      <c r="C4269" s="503" t="str">
        <f>_xlfn.XLOOKUP(B4269,PLANEAMIENTO!A:A,PLANEAMIENTO!C:C)</f>
        <v>CILINDRO DE DIRECCION</v>
      </c>
      <c r="D4269" s="504" t="str">
        <f>_xlfn.XLOOKUP(B4269,PLANEAMIENTO!A:A,PLANEAMIENTO!D:D)</f>
        <v>988K</v>
      </c>
      <c r="E4269" s="173" t="s">
        <v>1205</v>
      </c>
      <c r="F4269" s="173" t="s">
        <v>406</v>
      </c>
      <c r="G4269" s="173" t="s">
        <v>3052</v>
      </c>
      <c r="H4269" s="173" t="s">
        <v>3052</v>
      </c>
      <c r="I4269" s="173">
        <v>51</v>
      </c>
      <c r="J4269" s="173" t="s">
        <v>3076</v>
      </c>
    </row>
    <row r="4270" spans="2:10" ht="43.2" x14ac:dyDescent="0.3">
      <c r="B4270" s="726" t="s">
        <v>390</v>
      </c>
      <c r="C4270" s="503" t="e">
        <f>_xlfn.XLOOKUP(B4270,PLANEAMIENTO!A:A,PLANEAMIENTO!C:C)</f>
        <v>#N/A</v>
      </c>
      <c r="D4270" s="504" t="e">
        <f>_xlfn.XLOOKUP(B4270,PLANEAMIENTO!A:A,PLANEAMIENTO!D:D)</f>
        <v>#N/A</v>
      </c>
      <c r="E4270" s="726" t="s">
        <v>451</v>
      </c>
      <c r="F4270" s="726" t="s">
        <v>3074</v>
      </c>
      <c r="G4270" s="726" t="s">
        <v>842</v>
      </c>
      <c r="H4270" s="726" t="s">
        <v>842</v>
      </c>
      <c r="I4270" s="172"/>
      <c r="J4270" s="172"/>
    </row>
    <row r="4271" spans="2:10" ht="43.2" x14ac:dyDescent="0.3">
      <c r="B4271" s="727" t="s">
        <v>390</v>
      </c>
      <c r="C4271" s="503" t="e">
        <f>_xlfn.XLOOKUP(B4271,PLANEAMIENTO!A:A,PLANEAMIENTO!C:C)</f>
        <v>#N/A</v>
      </c>
      <c r="D4271" s="504" t="e">
        <f>_xlfn.XLOOKUP(B4271,PLANEAMIENTO!A:A,PLANEAMIENTO!D:D)</f>
        <v>#N/A</v>
      </c>
      <c r="E4271" s="727" t="s">
        <v>455</v>
      </c>
      <c r="F4271" s="727" t="s">
        <v>3080</v>
      </c>
      <c r="G4271" s="727" t="s">
        <v>3039</v>
      </c>
      <c r="H4271" s="727" t="s">
        <v>3035</v>
      </c>
      <c r="I4271" s="172"/>
      <c r="J4271" s="172"/>
    </row>
    <row r="4272" spans="2:10" ht="43.2" x14ac:dyDescent="0.3">
      <c r="B4272" s="173">
        <v>356025</v>
      </c>
      <c r="C4272" s="503" t="str">
        <f>_xlfn.XLOOKUP(B4272,PLANEAMIENTO!A:A,PLANEAMIENTO!C:C)</f>
        <v>CILINDRO DE BUCKET</v>
      </c>
      <c r="D4272" s="504" t="str">
        <f>_xlfn.XLOOKUP(B4272,PLANEAMIENTO!A:A,PLANEAMIENTO!D:D)</f>
        <v>374DL</v>
      </c>
      <c r="E4272" s="173" t="s">
        <v>3081</v>
      </c>
      <c r="F4272" s="173" t="s">
        <v>3080</v>
      </c>
      <c r="G4272" s="173" t="s">
        <v>3039</v>
      </c>
      <c r="H4272" s="173" t="s">
        <v>3035</v>
      </c>
      <c r="I4272" s="172"/>
      <c r="J4272" s="173" t="s">
        <v>1023</v>
      </c>
    </row>
    <row r="4273" spans="2:10" ht="46.8" x14ac:dyDescent="0.3">
      <c r="B4273" s="173">
        <v>356625</v>
      </c>
      <c r="C4273" s="503" t="str">
        <f>_xlfn.XLOOKUP(B4273,PLANEAMIENTO!A:A,PLANEAMIENTO!C:C)</f>
        <v>CILINDRO DE DESPLAZAMIENTO DE VERTEDERA</v>
      </c>
      <c r="D4273" s="504">
        <f>_xlfn.XLOOKUP(B4273,PLANEAMIENTO!A:A,PLANEAMIENTO!D:D)</f>
        <v>24</v>
      </c>
      <c r="E4273" s="173" t="s">
        <v>3081</v>
      </c>
      <c r="F4273" s="173" t="s">
        <v>3080</v>
      </c>
      <c r="G4273" s="173" t="s">
        <v>3039</v>
      </c>
      <c r="H4273" s="173" t="s">
        <v>3035</v>
      </c>
      <c r="I4273" s="172"/>
      <c r="J4273" s="173" t="s">
        <v>1023</v>
      </c>
    </row>
    <row r="4274" spans="2:10" ht="43.2" x14ac:dyDescent="0.3">
      <c r="B4274" s="173">
        <v>357325</v>
      </c>
      <c r="C4274" s="503" t="str">
        <f>_xlfn.XLOOKUP(B4274,PLANEAMIENTO!A:A,PLANEAMIENTO!C:C)</f>
        <v>CILINDRO DE LEVANTE DE BULLDOZER</v>
      </c>
      <c r="D4274" s="504" t="str">
        <f>_xlfn.XLOOKUP(B4274,PLANEAMIENTO!A:A,PLANEAMIENTO!D:D)</f>
        <v>844K</v>
      </c>
      <c r="E4274" s="173" t="s">
        <v>3081</v>
      </c>
      <c r="F4274" s="173" t="s">
        <v>3080</v>
      </c>
      <c r="G4274" s="173" t="s">
        <v>3039</v>
      </c>
      <c r="H4274" s="173" t="s">
        <v>3035</v>
      </c>
      <c r="I4274" s="172"/>
      <c r="J4274" s="173" t="s">
        <v>1023</v>
      </c>
    </row>
    <row r="4275" spans="2:10" ht="43.2" x14ac:dyDescent="0.3">
      <c r="B4275" s="728" t="s">
        <v>390</v>
      </c>
      <c r="C4275" s="503" t="e">
        <f>_xlfn.XLOOKUP(B4275,PLANEAMIENTO!A:A,PLANEAMIENTO!C:C)</f>
        <v>#N/A</v>
      </c>
      <c r="D4275" s="504" t="e">
        <f>_xlfn.XLOOKUP(B4275,PLANEAMIENTO!A:A,PLANEAMIENTO!D:D)</f>
        <v>#N/A</v>
      </c>
      <c r="E4275" s="728" t="s">
        <v>45</v>
      </c>
      <c r="F4275" s="728" t="s">
        <v>3080</v>
      </c>
      <c r="G4275" s="728" t="s">
        <v>3039</v>
      </c>
      <c r="H4275" s="728" t="s">
        <v>3035</v>
      </c>
      <c r="I4275" s="172"/>
      <c r="J4275" s="172"/>
    </row>
    <row r="4276" spans="2:10" ht="43.2" x14ac:dyDescent="0.3">
      <c r="B4276" s="173">
        <v>346625</v>
      </c>
      <c r="C4276" s="503" t="str">
        <f>_xlfn.XLOOKUP(B4276,PLANEAMIENTO!A:A,PLANEAMIENTO!C:C)</f>
        <v>RUEDA DELANTERA</v>
      </c>
      <c r="D4276" s="504" t="str">
        <f>_xlfn.XLOOKUP(B4276,PLANEAMIENTO!A:A,PLANEAMIENTO!D:D)</f>
        <v>930E-4SE</v>
      </c>
      <c r="E4276" s="173" t="s">
        <v>1287</v>
      </c>
      <c r="F4276" s="173" t="s">
        <v>3080</v>
      </c>
      <c r="G4276" s="173" t="s">
        <v>3039</v>
      </c>
      <c r="H4276" s="173" t="s">
        <v>3035</v>
      </c>
      <c r="I4276" s="172"/>
      <c r="J4276" s="173" t="s">
        <v>1023</v>
      </c>
    </row>
    <row r="4277" spans="2:10" ht="43.2" x14ac:dyDescent="0.3">
      <c r="B4277" s="173">
        <v>346725</v>
      </c>
      <c r="C4277" s="503" t="str">
        <f>_xlfn.XLOOKUP(B4277,PLANEAMIENTO!A:A,PLANEAMIENTO!C:C)</f>
        <v>CILINDRO DE SUSPENSION DELANTERA</v>
      </c>
      <c r="D4277" s="504" t="str">
        <f>_xlfn.XLOOKUP(B4277,PLANEAMIENTO!A:A,PLANEAMIENTO!D:D)</f>
        <v>930E-4SE</v>
      </c>
      <c r="E4277" s="173" t="s">
        <v>1287</v>
      </c>
      <c r="F4277" s="173" t="s">
        <v>3080</v>
      </c>
      <c r="G4277" s="173" t="s">
        <v>3039</v>
      </c>
      <c r="H4277" s="173" t="s">
        <v>3035</v>
      </c>
      <c r="I4277" s="172"/>
      <c r="J4277" s="172"/>
    </row>
    <row r="4278" spans="2:10" ht="43.2" x14ac:dyDescent="0.3">
      <c r="B4278" s="173">
        <v>349125</v>
      </c>
      <c r="C4278" s="503" t="str">
        <f>_xlfn.XLOOKUP(B4278,PLANEAMIENTO!A:A,PLANEAMIENTO!C:C)</f>
        <v>FRENO DE SERVICIO Y PARQUEO</v>
      </c>
      <c r="D4278" s="504">
        <f>_xlfn.XLOOKUP(B4278,PLANEAMIENTO!A:A,PLANEAMIENTO!D:D)</f>
        <v>24</v>
      </c>
      <c r="E4278" s="173" t="s">
        <v>1287</v>
      </c>
      <c r="F4278" s="173" t="s">
        <v>3080</v>
      </c>
      <c r="G4278" s="173" t="s">
        <v>3039</v>
      </c>
      <c r="H4278" s="173" t="s">
        <v>3035</v>
      </c>
      <c r="I4278" s="172"/>
      <c r="J4278" s="173" t="s">
        <v>1560</v>
      </c>
    </row>
    <row r="4279" spans="2:10" ht="43.2" x14ac:dyDescent="0.3">
      <c r="B4279" s="173">
        <v>349425</v>
      </c>
      <c r="C4279" s="503" t="str">
        <f>_xlfn.XLOOKUP(B4279,PLANEAMIENTO!A:A,PLANEAMIENTO!C:C)</f>
        <v>CILINDRO DE SUSPENSION POSTERIOR</v>
      </c>
      <c r="D4279" s="504" t="str">
        <f>_xlfn.XLOOKUP(B4279,PLANEAMIENTO!A:A,PLANEAMIENTO!D:D)</f>
        <v>930E-4SE</v>
      </c>
      <c r="E4279" s="173" t="s">
        <v>1287</v>
      </c>
      <c r="F4279" s="173" t="s">
        <v>3080</v>
      </c>
      <c r="G4279" s="173" t="s">
        <v>3039</v>
      </c>
      <c r="H4279" s="173" t="s">
        <v>3035</v>
      </c>
      <c r="I4279" s="172"/>
      <c r="J4279" s="173" t="s">
        <v>452</v>
      </c>
    </row>
    <row r="4280" spans="2:10" ht="43.2" x14ac:dyDescent="0.3">
      <c r="B4280" s="173">
        <v>349525</v>
      </c>
      <c r="C4280" s="503" t="str">
        <f>_xlfn.XLOOKUP(B4280,PLANEAMIENTO!A:A,PLANEAMIENTO!C:C)</f>
        <v>CILINDRO DE LEVANTE DE TOLVA</v>
      </c>
      <c r="D4280" s="504" t="str">
        <f>_xlfn.XLOOKUP(B4280,PLANEAMIENTO!A:A,PLANEAMIENTO!D:D)</f>
        <v>930E-4SE</v>
      </c>
      <c r="E4280" s="173" t="s">
        <v>3082</v>
      </c>
      <c r="F4280" s="173" t="s">
        <v>3080</v>
      </c>
      <c r="G4280" s="173" t="s">
        <v>3039</v>
      </c>
      <c r="H4280" s="173" t="s">
        <v>3035</v>
      </c>
      <c r="I4280" s="172"/>
      <c r="J4280" s="173" t="s">
        <v>3083</v>
      </c>
    </row>
    <row r="4281" spans="2:10" ht="43.2" x14ac:dyDescent="0.3">
      <c r="B4281" s="173">
        <v>350025</v>
      </c>
      <c r="C4281" s="503" t="str">
        <f>_xlfn.XLOOKUP(B4281,PLANEAMIENTO!A:A,PLANEAMIENTO!C:C)</f>
        <v>ACUMULADOR DE DIRECCION</v>
      </c>
      <c r="D4281" s="504" t="str">
        <f>_xlfn.XLOOKUP(B4281,PLANEAMIENTO!A:A,PLANEAMIENTO!D:D)</f>
        <v>980E</v>
      </c>
      <c r="E4281" s="173" t="s">
        <v>1287</v>
      </c>
      <c r="F4281" s="173" t="s">
        <v>3080</v>
      </c>
      <c r="G4281" s="173" t="s">
        <v>3039</v>
      </c>
      <c r="H4281" s="173" t="s">
        <v>3035</v>
      </c>
      <c r="I4281" s="172"/>
      <c r="J4281" s="173" t="s">
        <v>452</v>
      </c>
    </row>
    <row r="4282" spans="2:10" ht="43.2" x14ac:dyDescent="0.3">
      <c r="B4282" s="173">
        <v>350925</v>
      </c>
      <c r="C4282" s="503" t="str">
        <f>_xlfn.XLOOKUP(B4282,PLANEAMIENTO!A:A,PLANEAMIENTO!C:C)</f>
        <v>ACUMULADOR DE DIRECCION</v>
      </c>
      <c r="D4282" s="504" t="str">
        <f>_xlfn.XLOOKUP(B4282,PLANEAMIENTO!A:A,PLANEAMIENTO!D:D)</f>
        <v>797F</v>
      </c>
      <c r="E4282" s="173" t="s">
        <v>1287</v>
      </c>
      <c r="F4282" s="173" t="s">
        <v>3080</v>
      </c>
      <c r="G4282" s="173" t="s">
        <v>3039</v>
      </c>
      <c r="H4282" s="173" t="s">
        <v>3035</v>
      </c>
      <c r="I4282" s="172"/>
      <c r="J4282" s="173" t="s">
        <v>452</v>
      </c>
    </row>
    <row r="4283" spans="2:10" ht="43.2" x14ac:dyDescent="0.3">
      <c r="B4283" s="173">
        <v>351125</v>
      </c>
      <c r="C4283" s="503" t="str">
        <f>_xlfn.XLOOKUP(B4283,PLANEAMIENTO!A:A,PLANEAMIENTO!C:C)</f>
        <v xml:space="preserve">CILINDRO DE LEVANTE </v>
      </c>
      <c r="D4283" s="504" t="str">
        <f>_xlfn.XLOOKUP(B4283,PLANEAMIENTO!A:A,PLANEAMIENTO!D:D)</f>
        <v>WA900</v>
      </c>
      <c r="E4283" s="173" t="s">
        <v>3084</v>
      </c>
      <c r="F4283" s="173" t="s">
        <v>3080</v>
      </c>
      <c r="G4283" s="173" t="s">
        <v>3039</v>
      </c>
      <c r="H4283" s="173" t="s">
        <v>3035</v>
      </c>
      <c r="I4283" s="172"/>
      <c r="J4283" s="172"/>
    </row>
    <row r="4284" spans="2:10" ht="43.2" x14ac:dyDescent="0.3">
      <c r="B4284" s="173">
        <v>351325</v>
      </c>
      <c r="C4284" s="503" t="str">
        <f>_xlfn.XLOOKUP(B4284,PLANEAMIENTO!A:A,PLANEAMIENTO!C:C)</f>
        <v>CILINDRO DE WHEEL LEAN</v>
      </c>
      <c r="D4284" s="504">
        <f>_xlfn.XLOOKUP(B4284,PLANEAMIENTO!A:A,PLANEAMIENTO!D:D)</f>
        <v>24</v>
      </c>
      <c r="E4284" s="173" t="s">
        <v>1287</v>
      </c>
      <c r="F4284" s="173" t="s">
        <v>3080</v>
      </c>
      <c r="G4284" s="173" t="s">
        <v>3039</v>
      </c>
      <c r="H4284" s="173" t="s">
        <v>3035</v>
      </c>
      <c r="I4284" s="172"/>
      <c r="J4284" s="173" t="s">
        <v>3083</v>
      </c>
    </row>
    <row r="4285" spans="2:10" ht="43.2" x14ac:dyDescent="0.3">
      <c r="B4285" s="173">
        <v>351425</v>
      </c>
      <c r="C4285" s="503" t="str">
        <f>_xlfn.XLOOKUP(B4285,PLANEAMIENTO!A:A,PLANEAMIENTO!C:C)</f>
        <v>CILINDRO DE DIRECCION</v>
      </c>
      <c r="D4285" s="504" t="str">
        <f>_xlfn.XLOOKUP(B4285,PLANEAMIENTO!A:A,PLANEAMIENTO!D:D)</f>
        <v>930E-4SE</v>
      </c>
      <c r="E4285" s="173" t="s">
        <v>1287</v>
      </c>
      <c r="F4285" s="173" t="s">
        <v>3080</v>
      </c>
      <c r="G4285" s="173" t="s">
        <v>3039</v>
      </c>
      <c r="H4285" s="173" t="s">
        <v>3035</v>
      </c>
      <c r="I4285" s="172"/>
      <c r="J4285" s="173" t="s">
        <v>3083</v>
      </c>
    </row>
    <row r="4286" spans="2:10" ht="43.2" x14ac:dyDescent="0.3">
      <c r="B4286" s="173">
        <v>351525</v>
      </c>
      <c r="C4286" s="503" t="str">
        <f>_xlfn.XLOOKUP(B4286,PLANEAMIENTO!A:A,PLANEAMIENTO!C:C)</f>
        <v>CILINDRO DE ARTICULACION</v>
      </c>
      <c r="D4286" s="504">
        <f>_xlfn.XLOOKUP(B4286,PLANEAMIENTO!A:A,PLANEAMIENTO!D:D)</f>
        <v>24</v>
      </c>
      <c r="E4286" s="173" t="s">
        <v>3085</v>
      </c>
      <c r="F4286" s="173" t="s">
        <v>3080</v>
      </c>
      <c r="G4286" s="173" t="s">
        <v>3039</v>
      </c>
      <c r="H4286" s="173" t="s">
        <v>3035</v>
      </c>
      <c r="I4286" s="172"/>
      <c r="J4286" s="173" t="s">
        <v>3083</v>
      </c>
    </row>
    <row r="4287" spans="2:10" ht="43.2" x14ac:dyDescent="0.3">
      <c r="B4287" s="173">
        <v>351625</v>
      </c>
      <c r="C4287" s="503" t="str">
        <f>_xlfn.XLOOKUP(B4287,PLANEAMIENTO!A:A,PLANEAMIENTO!C:C)</f>
        <v>CILINDRO DE ARTICULACION</v>
      </c>
      <c r="D4287" s="504">
        <f>_xlfn.XLOOKUP(B4287,PLANEAMIENTO!A:A,PLANEAMIENTO!D:D)</f>
        <v>24</v>
      </c>
      <c r="E4287" s="173" t="s">
        <v>3085</v>
      </c>
      <c r="F4287" s="173" t="s">
        <v>3080</v>
      </c>
      <c r="G4287" s="173" t="s">
        <v>3039</v>
      </c>
      <c r="H4287" s="173" t="s">
        <v>3035</v>
      </c>
      <c r="I4287" s="172"/>
      <c r="J4287" s="173" t="s">
        <v>3083</v>
      </c>
    </row>
    <row r="4293" spans="2:12" ht="26.4" x14ac:dyDescent="0.3">
      <c r="B4293" s="168" t="s">
        <v>390</v>
      </c>
      <c r="E4293" s="168" t="s">
        <v>391</v>
      </c>
      <c r="F4293" s="168" t="s">
        <v>393</v>
      </c>
      <c r="G4293" s="168" t="s">
        <v>394</v>
      </c>
      <c r="H4293" s="168" t="s">
        <v>395</v>
      </c>
      <c r="I4293" s="168" t="s">
        <v>3050</v>
      </c>
      <c r="J4293" s="168" t="s">
        <v>392</v>
      </c>
      <c r="K4293" s="168" t="s">
        <v>396</v>
      </c>
      <c r="L4293" s="168" t="s">
        <v>3096</v>
      </c>
    </row>
    <row r="4294" spans="2:12" ht="43.2" x14ac:dyDescent="0.3">
      <c r="B4294" s="722" t="s">
        <v>390</v>
      </c>
      <c r="E4294" s="722" t="s">
        <v>397</v>
      </c>
      <c r="F4294" s="722" t="s">
        <v>3097</v>
      </c>
      <c r="G4294" s="722" t="s">
        <v>842</v>
      </c>
      <c r="H4294" s="722" t="s">
        <v>3098</v>
      </c>
      <c r="I4294" s="172"/>
      <c r="J4294" s="172"/>
      <c r="K4294" s="730">
        <v>0.59</v>
      </c>
      <c r="L4294" s="172"/>
    </row>
    <row r="4295" spans="2:12" ht="43.2" x14ac:dyDescent="0.3">
      <c r="B4295" s="173">
        <v>353525</v>
      </c>
      <c r="C4295" s="503" t="str">
        <f>_xlfn.XLOOKUP(B4295,PLANEAMIENTO!A:A,PLANEAMIENTO!C:C)</f>
        <v>CILINDRO DE INCLINACION DE BULLDOZER</v>
      </c>
      <c r="D4295" s="504" t="str">
        <f>_xlfn.XLOOKUP(B4295,PLANEAMIENTO!A:A,PLANEAMIENTO!D:D)</f>
        <v>D11T</v>
      </c>
      <c r="E4295" s="173" t="s">
        <v>3099</v>
      </c>
      <c r="F4295" s="173" t="s">
        <v>473</v>
      </c>
      <c r="G4295" s="173" t="s">
        <v>3058</v>
      </c>
      <c r="H4295" s="173" t="s">
        <v>3052</v>
      </c>
      <c r="I4295" s="173">
        <v>6</v>
      </c>
      <c r="J4295" s="173" t="s">
        <v>398</v>
      </c>
      <c r="K4295" s="731">
        <v>0.9</v>
      </c>
      <c r="L4295" s="173" t="s">
        <v>3100</v>
      </c>
    </row>
    <row r="4296" spans="2:12" ht="43.2" x14ac:dyDescent="0.3">
      <c r="B4296" s="173">
        <v>351925</v>
      </c>
      <c r="C4296" s="503" t="str">
        <f>_xlfn.XLOOKUP(B4296,PLANEAMIENTO!A:A,PLANEAMIENTO!C:C)</f>
        <v>CILINDRO DE LEVANTE DE BULLDOZER</v>
      </c>
      <c r="D4296" s="504" t="str">
        <f>_xlfn.XLOOKUP(B4296,PLANEAMIENTO!A:A,PLANEAMIENTO!D:D)</f>
        <v>D11</v>
      </c>
      <c r="E4296" s="173" t="s">
        <v>3101</v>
      </c>
      <c r="F4296" s="173" t="s">
        <v>435</v>
      </c>
      <c r="G4296" s="173" t="s">
        <v>3052</v>
      </c>
      <c r="H4296" s="173" t="s">
        <v>3052</v>
      </c>
      <c r="I4296" s="173">
        <v>7</v>
      </c>
      <c r="J4296" s="173" t="s">
        <v>398</v>
      </c>
      <c r="K4296" s="731">
        <v>0</v>
      </c>
      <c r="L4296" s="172"/>
    </row>
    <row r="4297" spans="2:12" ht="43.2" x14ac:dyDescent="0.3">
      <c r="B4297" s="173">
        <v>354325</v>
      </c>
      <c r="C4297" s="503" t="str">
        <f>_xlfn.XLOOKUP(B4297,PLANEAMIENTO!A:A,PLANEAMIENTO!C:C)</f>
        <v>CILINDRO DE DIRECCION</v>
      </c>
      <c r="D4297" s="504" t="str">
        <f>_xlfn.XLOOKUP(B4297,PLANEAMIENTO!A:A,PLANEAMIENTO!D:D)</f>
        <v>793D</v>
      </c>
      <c r="E4297" s="173" t="s">
        <v>662</v>
      </c>
      <c r="F4297" s="173" t="s">
        <v>471</v>
      </c>
      <c r="G4297" s="173" t="s">
        <v>3052</v>
      </c>
      <c r="H4297" s="173" t="s">
        <v>3069</v>
      </c>
      <c r="I4297" s="173">
        <v>8</v>
      </c>
      <c r="J4297" s="173" t="s">
        <v>398</v>
      </c>
      <c r="K4297" s="731">
        <v>0</v>
      </c>
      <c r="L4297" s="172"/>
    </row>
    <row r="4298" spans="2:12" ht="43.2" x14ac:dyDescent="0.3">
      <c r="B4298" s="173">
        <v>348725</v>
      </c>
      <c r="C4298" s="503" t="str">
        <f>_xlfn.XLOOKUP(B4298,PLANEAMIENTO!A:A,PLANEAMIENTO!C:C)</f>
        <v>CILINDRO DE STICK</v>
      </c>
      <c r="D4298" s="504" t="str">
        <f>_xlfn.XLOOKUP(B4298,PLANEAMIENTO!A:A,PLANEAMIENTO!D:D)</f>
        <v>390DL</v>
      </c>
      <c r="E4298" s="173" t="s">
        <v>1668</v>
      </c>
      <c r="F4298" s="173" t="s">
        <v>522</v>
      </c>
      <c r="G4298" s="173" t="s">
        <v>3069</v>
      </c>
      <c r="H4298" s="173" t="s">
        <v>3069</v>
      </c>
      <c r="I4298" s="173">
        <v>9</v>
      </c>
      <c r="J4298" s="173" t="s">
        <v>398</v>
      </c>
      <c r="K4298" s="731">
        <v>0</v>
      </c>
      <c r="L4298" s="172"/>
    </row>
    <row r="4299" spans="2:12" ht="43.2" x14ac:dyDescent="0.3">
      <c r="B4299" s="173">
        <v>348725</v>
      </c>
      <c r="C4299" s="503" t="str">
        <f>_xlfn.XLOOKUP(B4299,PLANEAMIENTO!A:A,PLANEAMIENTO!C:C)</f>
        <v>CILINDRO DE STICK</v>
      </c>
      <c r="D4299" s="504" t="str">
        <f>_xlfn.XLOOKUP(B4299,PLANEAMIENTO!A:A,PLANEAMIENTO!D:D)</f>
        <v>390DL</v>
      </c>
      <c r="E4299" s="173" t="s">
        <v>3055</v>
      </c>
      <c r="F4299" s="173" t="s">
        <v>406</v>
      </c>
      <c r="G4299" s="173" t="s">
        <v>3069</v>
      </c>
      <c r="H4299" s="173" t="s">
        <v>3102</v>
      </c>
      <c r="I4299" s="173">
        <v>10</v>
      </c>
      <c r="J4299" s="173" t="s">
        <v>398</v>
      </c>
      <c r="K4299" s="731">
        <v>0</v>
      </c>
      <c r="L4299" s="172"/>
    </row>
    <row r="4300" spans="2:12" ht="43.2" x14ac:dyDescent="0.3">
      <c r="B4300" s="173">
        <v>357325</v>
      </c>
      <c r="C4300" s="503" t="str">
        <f>_xlfn.XLOOKUP(B4300,PLANEAMIENTO!A:A,PLANEAMIENTO!C:C)</f>
        <v>CILINDRO DE LEVANTE DE BULLDOZER</v>
      </c>
      <c r="D4300" s="504" t="str">
        <f>_xlfn.XLOOKUP(B4300,PLANEAMIENTO!A:A,PLANEAMIENTO!D:D)</f>
        <v>844K</v>
      </c>
      <c r="E4300" s="173" t="s">
        <v>409</v>
      </c>
      <c r="F4300" s="173" t="s">
        <v>471</v>
      </c>
      <c r="G4300" s="173" t="s">
        <v>3102</v>
      </c>
      <c r="H4300" s="173" t="s">
        <v>3102</v>
      </c>
      <c r="I4300" s="173">
        <v>11</v>
      </c>
      <c r="J4300" s="173" t="s">
        <v>398</v>
      </c>
      <c r="K4300" s="731">
        <v>0</v>
      </c>
      <c r="L4300" s="172"/>
    </row>
    <row r="4301" spans="2:12" ht="43.2" x14ac:dyDescent="0.3">
      <c r="B4301" s="173">
        <v>357325</v>
      </c>
      <c r="C4301" s="503" t="str">
        <f>_xlfn.XLOOKUP(B4301,PLANEAMIENTO!A:A,PLANEAMIENTO!C:C)</f>
        <v>CILINDRO DE LEVANTE DE BULLDOZER</v>
      </c>
      <c r="D4301" s="504" t="str">
        <f>_xlfn.XLOOKUP(B4301,PLANEAMIENTO!A:A,PLANEAMIENTO!D:D)</f>
        <v>844K</v>
      </c>
      <c r="E4301" s="173" t="s">
        <v>3103</v>
      </c>
      <c r="F4301" s="173" t="s">
        <v>435</v>
      </c>
      <c r="G4301" s="173" t="s">
        <v>3102</v>
      </c>
      <c r="H4301" s="173" t="s">
        <v>3104</v>
      </c>
      <c r="I4301" s="173">
        <v>12</v>
      </c>
      <c r="J4301" s="173" t="s">
        <v>398</v>
      </c>
      <c r="K4301" s="731">
        <v>0</v>
      </c>
      <c r="L4301" s="172"/>
    </row>
    <row r="4302" spans="2:12" ht="43.2" x14ac:dyDescent="0.3">
      <c r="B4302" s="173">
        <v>357325</v>
      </c>
      <c r="C4302" s="503" t="str">
        <f>_xlfn.XLOOKUP(B4302,PLANEAMIENTO!A:A,PLANEAMIENTO!C:C)</f>
        <v>CILINDRO DE LEVANTE DE BULLDOZER</v>
      </c>
      <c r="D4302" s="504" t="str">
        <f>_xlfn.XLOOKUP(B4302,PLANEAMIENTO!A:A,PLANEAMIENTO!D:D)</f>
        <v>844K</v>
      </c>
      <c r="E4302" s="173" t="s">
        <v>662</v>
      </c>
      <c r="F4302" s="173" t="s">
        <v>435</v>
      </c>
      <c r="G4302" s="173" t="s">
        <v>3104</v>
      </c>
      <c r="H4302" s="173" t="s">
        <v>3098</v>
      </c>
      <c r="I4302" s="173">
        <v>13</v>
      </c>
      <c r="J4302" s="173" t="s">
        <v>398</v>
      </c>
      <c r="K4302" s="731">
        <v>0</v>
      </c>
      <c r="L4302" s="172"/>
    </row>
    <row r="4303" spans="2:12" ht="43.2" x14ac:dyDescent="0.3">
      <c r="B4303" s="722" t="s">
        <v>390</v>
      </c>
      <c r="C4303" s="503" t="e">
        <f>_xlfn.XLOOKUP(B4303,PLANEAMIENTO!A:A,PLANEAMIENTO!C:C)</f>
        <v>#N/A</v>
      </c>
      <c r="D4303" s="504" t="e">
        <f>_xlfn.XLOOKUP(B4303,PLANEAMIENTO!A:A,PLANEAMIENTO!D:D)</f>
        <v>#N/A</v>
      </c>
      <c r="E4303" s="722" t="s">
        <v>412</v>
      </c>
      <c r="F4303" s="722" t="s">
        <v>3105</v>
      </c>
      <c r="G4303" s="722" t="s">
        <v>3039</v>
      </c>
      <c r="H4303" s="722" t="s">
        <v>3098</v>
      </c>
      <c r="I4303" s="172"/>
      <c r="J4303" s="172"/>
      <c r="K4303" s="732">
        <v>0.43</v>
      </c>
      <c r="L4303" s="172"/>
    </row>
    <row r="4304" spans="2:12" ht="43.2" x14ac:dyDescent="0.3">
      <c r="B4304" s="173">
        <v>357325</v>
      </c>
      <c r="C4304" s="503" t="str">
        <f>_xlfn.XLOOKUP(B4304,PLANEAMIENTO!A:A,PLANEAMIENTO!C:C)</f>
        <v>CILINDRO DE LEVANTE DE BULLDOZER</v>
      </c>
      <c r="D4304" s="504" t="str">
        <f>_xlfn.XLOOKUP(B4304,PLANEAMIENTO!A:A,PLANEAMIENTO!D:D)</f>
        <v>844K</v>
      </c>
      <c r="E4304" s="173" t="s">
        <v>3061</v>
      </c>
      <c r="F4304" s="173" t="s">
        <v>522</v>
      </c>
      <c r="G4304" s="173" t="s">
        <v>3058</v>
      </c>
      <c r="H4304" s="173" t="s">
        <v>3052</v>
      </c>
      <c r="I4304" s="173">
        <v>22</v>
      </c>
      <c r="J4304" s="173" t="s">
        <v>750</v>
      </c>
      <c r="K4304" s="731">
        <v>0.2</v>
      </c>
      <c r="L4304" s="172"/>
    </row>
    <row r="4305" spans="2:12" ht="43.2" x14ac:dyDescent="0.3">
      <c r="B4305" s="173">
        <v>355925</v>
      </c>
      <c r="C4305" s="503" t="str">
        <f>_xlfn.XLOOKUP(B4305,PLANEAMIENTO!A:A,PLANEAMIENTO!C:C)</f>
        <v>CILINDRO DE INCLINACION DE BULLDOZER</v>
      </c>
      <c r="D4305" s="504" t="str">
        <f>_xlfn.XLOOKUP(B4305,PLANEAMIENTO!A:A,PLANEAMIENTO!D:D)</f>
        <v>D11T</v>
      </c>
      <c r="E4305" s="173" t="s">
        <v>3061</v>
      </c>
      <c r="F4305" s="173" t="s">
        <v>522</v>
      </c>
      <c r="G4305" s="173" t="s">
        <v>3052</v>
      </c>
      <c r="H4305" s="173" t="s">
        <v>3052</v>
      </c>
      <c r="I4305" s="173">
        <v>23</v>
      </c>
      <c r="J4305" s="173" t="s">
        <v>750</v>
      </c>
      <c r="K4305" s="731">
        <v>0</v>
      </c>
      <c r="L4305" s="172"/>
    </row>
    <row r="4306" spans="2:12" ht="43.2" x14ac:dyDescent="0.3">
      <c r="B4306" s="173">
        <v>354625</v>
      </c>
      <c r="C4306" s="503" t="str">
        <f>_xlfn.XLOOKUP(B4306,PLANEAMIENTO!A:A,PLANEAMIENTO!C:C)</f>
        <v>CILINDRO DE INCLINACION DE BULLDOZER</v>
      </c>
      <c r="D4306" s="504" t="str">
        <f>_xlfn.XLOOKUP(B4306,PLANEAMIENTO!A:A,PLANEAMIENTO!D:D)</f>
        <v>D11T</v>
      </c>
      <c r="E4306" s="173" t="s">
        <v>3061</v>
      </c>
      <c r="F4306" s="173" t="s">
        <v>403</v>
      </c>
      <c r="G4306" s="173" t="s">
        <v>3052</v>
      </c>
      <c r="H4306" s="173" t="s">
        <v>3069</v>
      </c>
      <c r="I4306" s="173">
        <v>24</v>
      </c>
      <c r="J4306" s="173" t="s">
        <v>750</v>
      </c>
      <c r="K4306" s="731">
        <v>0</v>
      </c>
      <c r="L4306" s="172"/>
    </row>
    <row r="4307" spans="2:12" ht="43.2" x14ac:dyDescent="0.3">
      <c r="B4307" s="173">
        <v>354325</v>
      </c>
      <c r="C4307" s="503" t="str">
        <f>_xlfn.XLOOKUP(B4307,PLANEAMIENTO!A:A,PLANEAMIENTO!C:C)</f>
        <v>CILINDRO DE DIRECCION</v>
      </c>
      <c r="D4307" s="504" t="str">
        <f>_xlfn.XLOOKUP(B4307,PLANEAMIENTO!A:A,PLANEAMIENTO!D:D)</f>
        <v>793D</v>
      </c>
      <c r="E4307" s="173" t="s">
        <v>3106</v>
      </c>
      <c r="F4307" s="173" t="s">
        <v>426</v>
      </c>
      <c r="G4307" s="173" t="s">
        <v>3069</v>
      </c>
      <c r="H4307" s="173" t="s">
        <v>3069</v>
      </c>
      <c r="I4307" s="173">
        <v>25</v>
      </c>
      <c r="J4307" s="173" t="s">
        <v>750</v>
      </c>
      <c r="K4307" s="731">
        <v>0</v>
      </c>
      <c r="L4307" s="172"/>
    </row>
    <row r="4308" spans="2:12" ht="43.2" x14ac:dyDescent="0.3">
      <c r="B4308" s="173">
        <v>356025</v>
      </c>
      <c r="C4308" s="503" t="str">
        <f>_xlfn.XLOOKUP(B4308,PLANEAMIENTO!A:A,PLANEAMIENTO!C:C)</f>
        <v>CILINDRO DE BUCKET</v>
      </c>
      <c r="D4308" s="504" t="str">
        <f>_xlfn.XLOOKUP(B4308,PLANEAMIENTO!A:A,PLANEAMIENTO!D:D)</f>
        <v>374DL</v>
      </c>
      <c r="E4308" s="173" t="s">
        <v>3061</v>
      </c>
      <c r="F4308" s="173" t="s">
        <v>407</v>
      </c>
      <c r="G4308" s="173" t="s">
        <v>3069</v>
      </c>
      <c r="H4308" s="173" t="s">
        <v>3102</v>
      </c>
      <c r="I4308" s="173">
        <v>26</v>
      </c>
      <c r="J4308" s="173" t="s">
        <v>750</v>
      </c>
      <c r="K4308" s="731">
        <v>0</v>
      </c>
      <c r="L4308" s="172"/>
    </row>
    <row r="4309" spans="2:12" ht="46.8" x14ac:dyDescent="0.3">
      <c r="B4309" s="173">
        <v>356625</v>
      </c>
      <c r="C4309" s="503" t="str">
        <f>_xlfn.XLOOKUP(B4309,PLANEAMIENTO!A:A,PLANEAMIENTO!C:C)</f>
        <v>CILINDRO DE DESPLAZAMIENTO DE VERTEDERA</v>
      </c>
      <c r="D4309" s="504">
        <f>_xlfn.XLOOKUP(B4309,PLANEAMIENTO!A:A,PLANEAMIENTO!D:D)</f>
        <v>24</v>
      </c>
      <c r="E4309" s="173" t="s">
        <v>3061</v>
      </c>
      <c r="F4309" s="173" t="s">
        <v>435</v>
      </c>
      <c r="G4309" s="173" t="s">
        <v>3102</v>
      </c>
      <c r="H4309" s="173" t="s">
        <v>3102</v>
      </c>
      <c r="I4309" s="173">
        <v>27</v>
      </c>
      <c r="J4309" s="173" t="s">
        <v>750</v>
      </c>
      <c r="K4309" s="731">
        <v>0</v>
      </c>
      <c r="L4309" s="172"/>
    </row>
    <row r="4310" spans="2:12" ht="43.2" x14ac:dyDescent="0.3">
      <c r="B4310" s="173">
        <v>3522125</v>
      </c>
      <c r="C4310" s="503" t="e">
        <f>_xlfn.XLOOKUP(B4310,PLANEAMIENTO!A:A,PLANEAMIENTO!C:C)</f>
        <v>#N/A</v>
      </c>
      <c r="D4310" s="504" t="e">
        <f>_xlfn.XLOOKUP(B4310,PLANEAMIENTO!A:A,PLANEAMIENTO!D:D)</f>
        <v>#N/A</v>
      </c>
      <c r="E4310" s="173" t="s">
        <v>1668</v>
      </c>
      <c r="F4310" s="173" t="s">
        <v>426</v>
      </c>
      <c r="G4310" s="173" t="s">
        <v>3102</v>
      </c>
      <c r="H4310" s="173" t="s">
        <v>3104</v>
      </c>
      <c r="I4310" s="173">
        <v>28</v>
      </c>
      <c r="J4310" s="173" t="s">
        <v>750</v>
      </c>
      <c r="K4310" s="731">
        <v>0</v>
      </c>
      <c r="L4310" s="172"/>
    </row>
    <row r="4311" spans="2:12" ht="43.2" x14ac:dyDescent="0.3">
      <c r="B4311" s="173">
        <v>352425</v>
      </c>
      <c r="C4311" s="503" t="str">
        <f>_xlfn.XLOOKUP(B4311,PLANEAMIENTO!A:A,PLANEAMIENTO!C:C)</f>
        <v>CILINDRO DE BLADELIFT</v>
      </c>
      <c r="D4311" s="504" t="str">
        <f>_xlfn.XLOOKUP(B4311,PLANEAMIENTO!A:A,PLANEAMIENTO!D:D)</f>
        <v>24M</v>
      </c>
      <c r="E4311" s="173" t="s">
        <v>1668</v>
      </c>
      <c r="F4311" s="173" t="s">
        <v>426</v>
      </c>
      <c r="G4311" s="173" t="s">
        <v>3104</v>
      </c>
      <c r="H4311" s="173" t="s">
        <v>3104</v>
      </c>
      <c r="I4311" s="173">
        <v>29</v>
      </c>
      <c r="J4311" s="173" t="s">
        <v>750</v>
      </c>
      <c r="K4311" s="731">
        <v>0</v>
      </c>
      <c r="L4311" s="172"/>
    </row>
    <row r="4312" spans="2:12" ht="43.2" x14ac:dyDescent="0.3">
      <c r="B4312" s="173">
        <v>353525</v>
      </c>
      <c r="C4312" s="503" t="str">
        <f>_xlfn.XLOOKUP(B4312,PLANEAMIENTO!A:A,PLANEAMIENTO!C:C)</f>
        <v>CILINDRO DE INCLINACION DE BULLDOZER</v>
      </c>
      <c r="D4312" s="504" t="str">
        <f>_xlfn.XLOOKUP(B4312,PLANEAMIENTO!A:A,PLANEAMIENTO!D:D)</f>
        <v>D11T</v>
      </c>
      <c r="E4312" s="173" t="s">
        <v>702</v>
      </c>
      <c r="F4312" s="173" t="s">
        <v>450</v>
      </c>
      <c r="G4312" s="173" t="s">
        <v>3104</v>
      </c>
      <c r="H4312" s="173" t="s">
        <v>3098</v>
      </c>
      <c r="I4312" s="173">
        <v>30</v>
      </c>
      <c r="J4312" s="173" t="s">
        <v>750</v>
      </c>
      <c r="K4312" s="731">
        <v>0</v>
      </c>
      <c r="L4312" s="172"/>
    </row>
    <row r="4313" spans="2:12" ht="43.2" x14ac:dyDescent="0.3">
      <c r="B4313" s="173">
        <v>354625</v>
      </c>
      <c r="C4313" s="503" t="str">
        <f>_xlfn.XLOOKUP(B4313,PLANEAMIENTO!A:A,PLANEAMIENTO!C:C)</f>
        <v>CILINDRO DE INCLINACION DE BULLDOZER</v>
      </c>
      <c r="D4313" s="504" t="str">
        <f>_xlfn.XLOOKUP(B4313,PLANEAMIENTO!A:A,PLANEAMIENTO!D:D)</f>
        <v>D11T</v>
      </c>
      <c r="E4313" s="173" t="s">
        <v>702</v>
      </c>
      <c r="F4313" s="173" t="s">
        <v>450</v>
      </c>
      <c r="G4313" s="173" t="s">
        <v>3098</v>
      </c>
      <c r="H4313" s="173" t="s">
        <v>3098</v>
      </c>
      <c r="I4313" s="173">
        <v>31</v>
      </c>
      <c r="J4313" s="173" t="s">
        <v>750</v>
      </c>
      <c r="K4313" s="731">
        <v>0</v>
      </c>
      <c r="L4313" s="172"/>
    </row>
    <row r="4314" spans="2:12" ht="43.2" x14ac:dyDescent="0.3">
      <c r="B4314" s="722" t="s">
        <v>390</v>
      </c>
      <c r="C4314" s="503" t="e">
        <f>_xlfn.XLOOKUP(B4314,PLANEAMIENTO!A:A,PLANEAMIENTO!C:C)</f>
        <v>#N/A</v>
      </c>
      <c r="D4314" s="504" t="e">
        <f>_xlfn.XLOOKUP(B4314,PLANEAMIENTO!A:A,PLANEAMIENTO!D:D)</f>
        <v>#N/A</v>
      </c>
      <c r="E4314" s="722" t="s">
        <v>422</v>
      </c>
      <c r="F4314" s="722" t="s">
        <v>3107</v>
      </c>
      <c r="G4314" s="722" t="s">
        <v>3039</v>
      </c>
      <c r="H4314" s="722" t="s">
        <v>3108</v>
      </c>
      <c r="I4314" s="172"/>
      <c r="J4314" s="172"/>
      <c r="K4314" s="732">
        <v>0.41</v>
      </c>
      <c r="L4314" s="172"/>
    </row>
    <row r="4315" spans="2:12" ht="43.2" x14ac:dyDescent="0.3">
      <c r="B4315" s="173">
        <v>357525</v>
      </c>
      <c r="C4315" s="503" t="str">
        <f>_xlfn.XLOOKUP(B4315,PLANEAMIENTO!A:A,PLANEAMIENTO!C:C)</f>
        <v>CILINDRO DE DIRECCION</v>
      </c>
      <c r="D4315" s="504" t="str">
        <f>_xlfn.XLOOKUP(B4315,PLANEAMIENTO!A:A,PLANEAMIENTO!D:D)</f>
        <v>830E</v>
      </c>
      <c r="E4315" s="173" t="s">
        <v>855</v>
      </c>
      <c r="F4315" s="173" t="s">
        <v>471</v>
      </c>
      <c r="G4315" s="173" t="s">
        <v>3058</v>
      </c>
      <c r="H4315" s="173" t="s">
        <v>3052</v>
      </c>
      <c r="I4315" s="173">
        <v>40</v>
      </c>
      <c r="J4315" s="173" t="s">
        <v>423</v>
      </c>
      <c r="K4315" s="731">
        <v>0.35</v>
      </c>
      <c r="L4315" s="172"/>
    </row>
    <row r="4316" spans="2:12" ht="46.8" x14ac:dyDescent="0.3">
      <c r="B4316" s="173">
        <v>356625</v>
      </c>
      <c r="C4316" s="503" t="str">
        <f>_xlfn.XLOOKUP(B4316,PLANEAMIENTO!A:A,PLANEAMIENTO!C:C)</f>
        <v>CILINDRO DE DESPLAZAMIENTO DE VERTEDERA</v>
      </c>
      <c r="D4316" s="504">
        <f>_xlfn.XLOOKUP(B4316,PLANEAMIENTO!A:A,PLANEAMIENTO!D:D)</f>
        <v>24</v>
      </c>
      <c r="E4316" s="173" t="s">
        <v>3109</v>
      </c>
      <c r="F4316" s="173" t="s">
        <v>406</v>
      </c>
      <c r="G4316" s="173" t="s">
        <v>3052</v>
      </c>
      <c r="H4316" s="173" t="s">
        <v>3052</v>
      </c>
      <c r="I4316" s="173">
        <v>41</v>
      </c>
      <c r="J4316" s="173" t="s">
        <v>423</v>
      </c>
      <c r="K4316" s="731">
        <v>0</v>
      </c>
      <c r="L4316" s="172"/>
    </row>
    <row r="4317" spans="2:12" ht="43.2" x14ac:dyDescent="0.3">
      <c r="B4317" s="173">
        <v>355925</v>
      </c>
      <c r="C4317" s="503" t="str">
        <f>_xlfn.XLOOKUP(B4317,PLANEAMIENTO!A:A,PLANEAMIENTO!C:C)</f>
        <v>CILINDRO DE INCLINACION DE BULLDOZER</v>
      </c>
      <c r="D4317" s="504" t="str">
        <f>_xlfn.XLOOKUP(B4317,PLANEAMIENTO!A:A,PLANEAMIENTO!D:D)</f>
        <v>D11T</v>
      </c>
      <c r="E4317" s="173" t="s">
        <v>1604</v>
      </c>
      <c r="F4317" s="173" t="s">
        <v>426</v>
      </c>
      <c r="G4317" s="173" t="s">
        <v>3069</v>
      </c>
      <c r="H4317" s="173" t="s">
        <v>3069</v>
      </c>
      <c r="I4317" s="173">
        <v>42</v>
      </c>
      <c r="J4317" s="173" t="s">
        <v>423</v>
      </c>
      <c r="K4317" s="731">
        <v>0</v>
      </c>
      <c r="L4317" s="172"/>
    </row>
    <row r="4318" spans="2:12" ht="43.2" x14ac:dyDescent="0.3">
      <c r="B4318" s="173">
        <v>356025</v>
      </c>
      <c r="C4318" s="503" t="str">
        <f>_xlfn.XLOOKUP(B4318,PLANEAMIENTO!A:A,PLANEAMIENTO!C:C)</f>
        <v>CILINDRO DE BUCKET</v>
      </c>
      <c r="D4318" s="504" t="str">
        <f>_xlfn.XLOOKUP(B4318,PLANEAMIENTO!A:A,PLANEAMIENTO!D:D)</f>
        <v>374DL</v>
      </c>
      <c r="E4318" s="173" t="s">
        <v>1604</v>
      </c>
      <c r="F4318" s="173" t="s">
        <v>426</v>
      </c>
      <c r="G4318" s="173" t="s">
        <v>3069</v>
      </c>
      <c r="H4318" s="173" t="s">
        <v>3069</v>
      </c>
      <c r="I4318" s="173">
        <v>43</v>
      </c>
      <c r="J4318" s="173" t="s">
        <v>423</v>
      </c>
      <c r="K4318" s="731">
        <v>0</v>
      </c>
      <c r="L4318" s="172"/>
    </row>
    <row r="4319" spans="2:12" ht="46.8" x14ac:dyDescent="0.3">
      <c r="B4319" s="173">
        <v>356625</v>
      </c>
      <c r="C4319" s="503" t="str">
        <f>_xlfn.XLOOKUP(B4319,PLANEAMIENTO!A:A,PLANEAMIENTO!C:C)</f>
        <v>CILINDRO DE DESPLAZAMIENTO DE VERTEDERA</v>
      </c>
      <c r="D4319" s="504">
        <f>_xlfn.XLOOKUP(B4319,PLANEAMIENTO!A:A,PLANEAMIENTO!D:D)</f>
        <v>24</v>
      </c>
      <c r="E4319" s="173" t="s">
        <v>1639</v>
      </c>
      <c r="F4319" s="173" t="s">
        <v>410</v>
      </c>
      <c r="G4319" s="173" t="s">
        <v>3069</v>
      </c>
      <c r="H4319" s="173" t="s">
        <v>3102</v>
      </c>
      <c r="I4319" s="173">
        <v>44</v>
      </c>
      <c r="J4319" s="173" t="s">
        <v>423</v>
      </c>
      <c r="K4319" s="731">
        <v>0</v>
      </c>
      <c r="L4319" s="172"/>
    </row>
    <row r="4320" spans="2:12" ht="43.2" x14ac:dyDescent="0.3">
      <c r="B4320" s="173">
        <v>355425</v>
      </c>
      <c r="C4320" s="503" t="str">
        <f>_xlfn.XLOOKUP(B4320,PLANEAMIENTO!A:A,PLANEAMIENTO!C:C)</f>
        <v>CILINDRO DE DIRECCION</v>
      </c>
      <c r="D4320" s="504" t="str">
        <f>_xlfn.XLOOKUP(B4320,PLANEAMIENTO!A:A,PLANEAMIENTO!D:D)</f>
        <v>930E-4SE</v>
      </c>
      <c r="E4320" s="173" t="s">
        <v>1668</v>
      </c>
      <c r="F4320" s="173" t="s">
        <v>479</v>
      </c>
      <c r="G4320" s="173" t="s">
        <v>3102</v>
      </c>
      <c r="H4320" s="173" t="s">
        <v>3102</v>
      </c>
      <c r="I4320" s="173">
        <v>45</v>
      </c>
      <c r="J4320" s="173" t="s">
        <v>423</v>
      </c>
      <c r="K4320" s="731">
        <v>0</v>
      </c>
      <c r="L4320" s="172"/>
    </row>
    <row r="4321" spans="2:12" ht="43.2" x14ac:dyDescent="0.3">
      <c r="B4321" s="173">
        <v>357325</v>
      </c>
      <c r="C4321" s="503" t="str">
        <f>_xlfn.XLOOKUP(B4321,PLANEAMIENTO!A:A,PLANEAMIENTO!C:C)</f>
        <v>CILINDRO DE LEVANTE DE BULLDOZER</v>
      </c>
      <c r="D4321" s="504" t="str">
        <f>_xlfn.XLOOKUP(B4321,PLANEAMIENTO!A:A,PLANEAMIENTO!D:D)</f>
        <v>844K</v>
      </c>
      <c r="E4321" s="173" t="s">
        <v>3110</v>
      </c>
      <c r="F4321" s="173" t="s">
        <v>471</v>
      </c>
      <c r="G4321" s="173" t="s">
        <v>3102</v>
      </c>
      <c r="H4321" s="173" t="s">
        <v>3104</v>
      </c>
      <c r="I4321" s="173">
        <v>46</v>
      </c>
      <c r="J4321" s="173" t="s">
        <v>423</v>
      </c>
      <c r="K4321" s="731">
        <v>0</v>
      </c>
      <c r="L4321" s="172"/>
    </row>
    <row r="4322" spans="2:12" ht="43.2" x14ac:dyDescent="0.3">
      <c r="B4322" s="173">
        <v>351825</v>
      </c>
      <c r="C4322" s="503" t="str">
        <f>_xlfn.XLOOKUP(B4322,PLANEAMIENTO!A:A,PLANEAMIENTO!C:C)</f>
        <v>CILINDRO DE BLADELIFT</v>
      </c>
      <c r="D4322" s="504" t="str">
        <f>_xlfn.XLOOKUP(B4322,PLANEAMIENTO!A:A,PLANEAMIENTO!D:D)</f>
        <v>24M</v>
      </c>
      <c r="E4322" s="173" t="s">
        <v>832</v>
      </c>
      <c r="F4322" s="173" t="s">
        <v>406</v>
      </c>
      <c r="G4322" s="173" t="s">
        <v>3104</v>
      </c>
      <c r="H4322" s="173" t="s">
        <v>3104</v>
      </c>
      <c r="I4322" s="173">
        <v>47</v>
      </c>
      <c r="J4322" s="173" t="s">
        <v>423</v>
      </c>
      <c r="K4322" s="731">
        <v>0</v>
      </c>
      <c r="L4322" s="172"/>
    </row>
    <row r="4323" spans="2:12" ht="43.2" x14ac:dyDescent="0.3">
      <c r="B4323" s="173">
        <v>352125</v>
      </c>
      <c r="C4323" s="503" t="str">
        <f>_xlfn.XLOOKUP(B4323,PLANEAMIENTO!A:A,PLANEAMIENTO!C:C)</f>
        <v xml:space="preserve">CILINDRO DE LEVANTE </v>
      </c>
      <c r="D4323" s="504" t="str">
        <f>_xlfn.XLOOKUP(B4323,PLANEAMIENTO!A:A,PLANEAMIENTO!D:D)</f>
        <v>D8T</v>
      </c>
      <c r="E4323" s="173" t="s">
        <v>832</v>
      </c>
      <c r="F4323" s="173" t="s">
        <v>406</v>
      </c>
      <c r="G4323" s="173" t="s">
        <v>3104</v>
      </c>
      <c r="H4323" s="173" t="s">
        <v>3098</v>
      </c>
      <c r="I4323" s="173">
        <v>48</v>
      </c>
      <c r="J4323" s="173" t="s">
        <v>423</v>
      </c>
      <c r="K4323" s="731">
        <v>0</v>
      </c>
      <c r="L4323" s="172"/>
    </row>
    <row r="4324" spans="2:12" ht="43.2" x14ac:dyDescent="0.3">
      <c r="B4324" s="173" t="s">
        <v>3111</v>
      </c>
      <c r="C4324" s="503" t="e">
        <f>_xlfn.XLOOKUP(B4324,PLANEAMIENTO!A:A,PLANEAMIENTO!C:C)</f>
        <v>#N/A</v>
      </c>
      <c r="D4324" s="504" t="e">
        <f>_xlfn.XLOOKUP(B4324,PLANEAMIENTO!A:A,PLANEAMIENTO!D:D)</f>
        <v>#N/A</v>
      </c>
      <c r="E4324" s="173" t="s">
        <v>3112</v>
      </c>
      <c r="F4324" s="173" t="s">
        <v>500</v>
      </c>
      <c r="G4324" s="173" t="s">
        <v>3098</v>
      </c>
      <c r="H4324" s="173" t="s">
        <v>3108</v>
      </c>
      <c r="I4324" s="173">
        <v>49</v>
      </c>
      <c r="J4324" s="173" t="s">
        <v>423</v>
      </c>
      <c r="K4324" s="731">
        <v>0</v>
      </c>
      <c r="L4324" s="172"/>
    </row>
    <row r="4325" spans="2:12" ht="43.2" x14ac:dyDescent="0.3">
      <c r="B4325" s="723" t="s">
        <v>390</v>
      </c>
      <c r="C4325" s="503" t="e">
        <f>_xlfn.XLOOKUP(B4325,PLANEAMIENTO!A:A,PLANEAMIENTO!C:C)</f>
        <v>#N/A</v>
      </c>
      <c r="D4325" s="504" t="e">
        <f>_xlfn.XLOOKUP(B4325,PLANEAMIENTO!A:A,PLANEAMIENTO!D:D)</f>
        <v>#N/A</v>
      </c>
      <c r="E4325" s="723" t="s">
        <v>3067</v>
      </c>
      <c r="F4325" s="723" t="s">
        <v>3113</v>
      </c>
      <c r="G4325" s="723" t="s">
        <v>3035</v>
      </c>
      <c r="H4325" s="723" t="s">
        <v>3098</v>
      </c>
      <c r="I4325" s="172"/>
      <c r="J4325" s="172"/>
      <c r="K4325" s="733">
        <v>0.42</v>
      </c>
      <c r="L4325" s="172"/>
    </row>
    <row r="4326" spans="2:12" ht="43.2" x14ac:dyDescent="0.3">
      <c r="B4326" s="173">
        <v>348325</v>
      </c>
      <c r="C4326" s="503" t="str">
        <f>_xlfn.XLOOKUP(B4326,PLANEAMIENTO!A:A,PLANEAMIENTO!C:C)</f>
        <v>CILINDRO DE SUSPENSION POSTERIOR</v>
      </c>
      <c r="D4326" s="504" t="str">
        <f>_xlfn.XLOOKUP(B4326,PLANEAMIENTO!A:A,PLANEAMIENTO!D:D)</f>
        <v>830DC</v>
      </c>
      <c r="E4326" s="173" t="s">
        <v>3071</v>
      </c>
      <c r="F4326" s="173" t="s">
        <v>406</v>
      </c>
      <c r="G4326" s="173" t="s">
        <v>3058</v>
      </c>
      <c r="H4326" s="173" t="s">
        <v>3052</v>
      </c>
      <c r="I4326" s="173">
        <v>60</v>
      </c>
      <c r="J4326" s="173" t="s">
        <v>3070</v>
      </c>
      <c r="K4326" s="731">
        <v>0</v>
      </c>
      <c r="L4326" s="172"/>
    </row>
    <row r="4327" spans="2:12" ht="43.2" x14ac:dyDescent="0.3">
      <c r="B4327" s="173">
        <v>348325</v>
      </c>
      <c r="C4327" s="503" t="str">
        <f>_xlfn.XLOOKUP(B4327,PLANEAMIENTO!A:A,PLANEAMIENTO!C:C)</f>
        <v>CILINDRO DE SUSPENSION POSTERIOR</v>
      </c>
      <c r="D4327" s="504" t="str">
        <f>_xlfn.XLOOKUP(B4327,PLANEAMIENTO!A:A,PLANEAMIENTO!D:D)</f>
        <v>830DC</v>
      </c>
      <c r="E4327" s="173" t="s">
        <v>3072</v>
      </c>
      <c r="F4327" s="173" t="s">
        <v>406</v>
      </c>
      <c r="G4327" s="173" t="s">
        <v>3052</v>
      </c>
      <c r="H4327" s="173" t="s">
        <v>3052</v>
      </c>
      <c r="I4327" s="173">
        <v>61</v>
      </c>
      <c r="J4327" s="173" t="s">
        <v>3070</v>
      </c>
      <c r="K4327" s="731">
        <v>0</v>
      </c>
      <c r="L4327" s="172"/>
    </row>
    <row r="4328" spans="2:12" ht="43.2" x14ac:dyDescent="0.3">
      <c r="B4328" s="173">
        <v>356225</v>
      </c>
      <c r="C4328" s="503" t="str">
        <f>_xlfn.XLOOKUP(B4328,PLANEAMIENTO!A:A,PLANEAMIENTO!C:C)</f>
        <v>CILINDRO DE DIRECCION</v>
      </c>
      <c r="D4328" s="504" t="str">
        <f>_xlfn.XLOOKUP(B4328,PLANEAMIENTO!A:A,PLANEAMIENTO!D:D)</f>
        <v>980E</v>
      </c>
      <c r="E4328" s="173" t="s">
        <v>1118</v>
      </c>
      <c r="F4328" s="173" t="s">
        <v>403</v>
      </c>
      <c r="G4328" s="173" t="s">
        <v>3052</v>
      </c>
      <c r="H4328" s="173" t="s">
        <v>3069</v>
      </c>
      <c r="I4328" s="173">
        <v>62</v>
      </c>
      <c r="J4328" s="173" t="s">
        <v>3070</v>
      </c>
      <c r="K4328" s="731">
        <v>0</v>
      </c>
      <c r="L4328" s="172"/>
    </row>
    <row r="4329" spans="2:12" ht="43.2" x14ac:dyDescent="0.3">
      <c r="B4329" s="173">
        <v>351225</v>
      </c>
      <c r="C4329" s="503" t="str">
        <f>_xlfn.XLOOKUP(B4329,PLANEAMIENTO!A:A,PLANEAMIENTO!C:C)</f>
        <v>CILINDRO DE LEVANTE DE BULLDOZER</v>
      </c>
      <c r="D4329" s="504" t="str">
        <f>_xlfn.XLOOKUP(B4329,PLANEAMIENTO!A:A,PLANEAMIENTO!D:D)</f>
        <v>D11T</v>
      </c>
      <c r="E4329" s="173" t="s">
        <v>1118</v>
      </c>
      <c r="F4329" s="173" t="s">
        <v>403</v>
      </c>
      <c r="G4329" s="173" t="s">
        <v>3069</v>
      </c>
      <c r="H4329" s="173" t="s">
        <v>3069</v>
      </c>
      <c r="I4329" s="173">
        <v>63</v>
      </c>
      <c r="J4329" s="173" t="s">
        <v>3070</v>
      </c>
      <c r="K4329" s="731">
        <v>0</v>
      </c>
      <c r="L4329" s="172"/>
    </row>
    <row r="4330" spans="2:12" ht="43.2" x14ac:dyDescent="0.3">
      <c r="B4330" s="173">
        <v>354325</v>
      </c>
      <c r="C4330" s="503" t="str">
        <f>_xlfn.XLOOKUP(B4330,PLANEAMIENTO!A:A,PLANEAMIENTO!C:C)</f>
        <v>CILINDRO DE DIRECCION</v>
      </c>
      <c r="D4330" s="504" t="str">
        <f>_xlfn.XLOOKUP(B4330,PLANEAMIENTO!A:A,PLANEAMIENTO!D:D)</f>
        <v>793D</v>
      </c>
      <c r="E4330" s="173" t="s">
        <v>1118</v>
      </c>
      <c r="F4330" s="173" t="s">
        <v>403</v>
      </c>
      <c r="G4330" s="173" t="s">
        <v>3069</v>
      </c>
      <c r="H4330" s="173" t="s">
        <v>3102</v>
      </c>
      <c r="I4330" s="173">
        <v>64</v>
      </c>
      <c r="J4330" s="173" t="s">
        <v>3070</v>
      </c>
      <c r="K4330" s="731">
        <v>0</v>
      </c>
      <c r="L4330" s="172"/>
    </row>
    <row r="4331" spans="2:12" ht="43.2" x14ac:dyDescent="0.3">
      <c r="B4331" s="173">
        <v>351925</v>
      </c>
      <c r="C4331" s="503" t="str">
        <f>_xlfn.XLOOKUP(B4331,PLANEAMIENTO!A:A,PLANEAMIENTO!C:C)</f>
        <v>CILINDRO DE LEVANTE DE BULLDOZER</v>
      </c>
      <c r="D4331" s="504" t="str">
        <f>_xlfn.XLOOKUP(B4331,PLANEAMIENTO!A:A,PLANEAMIENTO!D:D)</f>
        <v>D11</v>
      </c>
      <c r="E4331" s="173" t="s">
        <v>1118</v>
      </c>
      <c r="F4331" s="173" t="s">
        <v>403</v>
      </c>
      <c r="G4331" s="173" t="s">
        <v>3102</v>
      </c>
      <c r="H4331" s="173" t="s">
        <v>3102</v>
      </c>
      <c r="I4331" s="173">
        <v>65</v>
      </c>
      <c r="J4331" s="173" t="s">
        <v>3070</v>
      </c>
      <c r="K4331" s="731">
        <v>0</v>
      </c>
      <c r="L4331" s="173" t="s">
        <v>3114</v>
      </c>
    </row>
    <row r="4332" spans="2:12" ht="43.2" x14ac:dyDescent="0.3">
      <c r="B4332" s="173">
        <v>354425</v>
      </c>
      <c r="C4332" s="503" t="str">
        <f>_xlfn.XLOOKUP(B4332,PLANEAMIENTO!A:A,PLANEAMIENTO!C:C)</f>
        <v>CILINDRO DE VOLTEO</v>
      </c>
      <c r="D4332" s="504" t="str">
        <f>_xlfn.XLOOKUP(B4332,PLANEAMIENTO!A:A,PLANEAMIENTO!D:D)</f>
        <v>994F</v>
      </c>
      <c r="E4332" s="173" t="s">
        <v>1118</v>
      </c>
      <c r="F4332" s="173" t="s">
        <v>471</v>
      </c>
      <c r="G4332" s="173" t="s">
        <v>3102</v>
      </c>
      <c r="H4332" s="173" t="s">
        <v>3104</v>
      </c>
      <c r="I4332" s="173">
        <v>66</v>
      </c>
      <c r="J4332" s="173" t="s">
        <v>3070</v>
      </c>
      <c r="K4332" s="731">
        <v>0</v>
      </c>
      <c r="L4332" s="173" t="s">
        <v>3114</v>
      </c>
    </row>
    <row r="4333" spans="2:12" ht="43.2" x14ac:dyDescent="0.3">
      <c r="B4333" s="173">
        <v>355425</v>
      </c>
      <c r="C4333" s="503" t="str">
        <f>_xlfn.XLOOKUP(B4333,PLANEAMIENTO!A:A,PLANEAMIENTO!C:C)</f>
        <v>CILINDRO DE DIRECCION</v>
      </c>
      <c r="D4333" s="504" t="str">
        <f>_xlfn.XLOOKUP(B4333,PLANEAMIENTO!A:A,PLANEAMIENTO!D:D)</f>
        <v>930E-4SE</v>
      </c>
      <c r="E4333" s="173" t="s">
        <v>1100</v>
      </c>
      <c r="F4333" s="173" t="s">
        <v>403</v>
      </c>
      <c r="G4333" s="173" t="s">
        <v>3104</v>
      </c>
      <c r="H4333" s="173" t="s">
        <v>3104</v>
      </c>
      <c r="I4333" s="173">
        <v>67</v>
      </c>
      <c r="J4333" s="173" t="s">
        <v>3070</v>
      </c>
      <c r="K4333" s="731">
        <v>0</v>
      </c>
      <c r="L4333" s="172"/>
    </row>
    <row r="4334" spans="2:12" ht="43.2" x14ac:dyDescent="0.3">
      <c r="B4334" s="173">
        <v>355025</v>
      </c>
      <c r="C4334" s="503" t="str">
        <f>_xlfn.XLOOKUP(B4334,PLANEAMIENTO!A:A,PLANEAMIENTO!C:C)</f>
        <v>CILINDRO DE DIRECCION</v>
      </c>
      <c r="D4334" s="504" t="str">
        <f>_xlfn.XLOOKUP(B4334,PLANEAMIENTO!A:A,PLANEAMIENTO!D:D)</f>
        <v>930E-4SE</v>
      </c>
      <c r="E4334" s="173" t="s">
        <v>1100</v>
      </c>
      <c r="F4334" s="173" t="s">
        <v>403</v>
      </c>
      <c r="G4334" s="173" t="s">
        <v>3104</v>
      </c>
      <c r="H4334" s="173" t="s">
        <v>3098</v>
      </c>
      <c r="I4334" s="173">
        <v>68</v>
      </c>
      <c r="J4334" s="173" t="s">
        <v>3070</v>
      </c>
      <c r="K4334" s="731">
        <v>0</v>
      </c>
      <c r="L4334" s="172"/>
    </row>
    <row r="4335" spans="2:12" ht="43.2" x14ac:dyDescent="0.3">
      <c r="B4335" s="173">
        <v>353325</v>
      </c>
      <c r="C4335" s="503" t="str">
        <f>_xlfn.XLOOKUP(B4335,PLANEAMIENTO!A:A,PLANEAMIENTO!C:C)</f>
        <v>CILINDRO DE LEVANTE DE TOLVA</v>
      </c>
      <c r="D4335" s="504" t="str">
        <f>_xlfn.XLOOKUP(B4335,PLANEAMIENTO!A:A,PLANEAMIENTO!D:D)</f>
        <v>980E</v>
      </c>
      <c r="E4335" s="173" t="s">
        <v>1118</v>
      </c>
      <c r="F4335" s="173" t="s">
        <v>435</v>
      </c>
      <c r="G4335" s="173" t="s">
        <v>3098</v>
      </c>
      <c r="H4335" s="173" t="s">
        <v>3098</v>
      </c>
      <c r="I4335" s="173">
        <v>69</v>
      </c>
      <c r="J4335" s="173" t="s">
        <v>3070</v>
      </c>
      <c r="K4335" s="731">
        <v>0</v>
      </c>
      <c r="L4335" s="173" t="s">
        <v>3114</v>
      </c>
    </row>
    <row r="4336" spans="2:12" ht="43.2" x14ac:dyDescent="0.3">
      <c r="B4336" s="723" t="s">
        <v>390</v>
      </c>
      <c r="C4336" s="503" t="e">
        <f>_xlfn.XLOOKUP(B4336,PLANEAMIENTO!A:A,PLANEAMIENTO!C:C)</f>
        <v>#N/A</v>
      </c>
      <c r="D4336" s="504" t="e">
        <f>_xlfn.XLOOKUP(B4336,PLANEAMIENTO!A:A,PLANEAMIENTO!D:D)</f>
        <v>#N/A</v>
      </c>
      <c r="E4336" s="723" t="s">
        <v>3073</v>
      </c>
      <c r="F4336" s="723" t="s">
        <v>3074</v>
      </c>
      <c r="G4336" s="723" t="s">
        <v>842</v>
      </c>
      <c r="H4336" s="723" t="s">
        <v>842</v>
      </c>
      <c r="I4336" s="172"/>
      <c r="J4336" s="172"/>
      <c r="K4336" s="733">
        <v>0</v>
      </c>
      <c r="L4336" s="172"/>
    </row>
    <row r="4337" spans="2:12" ht="43.2" x14ac:dyDescent="0.3">
      <c r="B4337" s="724" t="s">
        <v>390</v>
      </c>
      <c r="C4337" s="503" t="e">
        <f>_xlfn.XLOOKUP(B4337,PLANEAMIENTO!A:A,PLANEAMIENTO!C:C)</f>
        <v>#N/A</v>
      </c>
      <c r="D4337" s="504" t="e">
        <f>_xlfn.XLOOKUP(B4337,PLANEAMIENTO!A:A,PLANEAMIENTO!D:D)</f>
        <v>#N/A</v>
      </c>
      <c r="E4337" s="724" t="s">
        <v>428</v>
      </c>
      <c r="F4337" s="724" t="s">
        <v>3074</v>
      </c>
      <c r="G4337" s="724" t="s">
        <v>842</v>
      </c>
      <c r="H4337" s="724" t="s">
        <v>842</v>
      </c>
      <c r="I4337" s="172"/>
      <c r="J4337" s="172"/>
      <c r="K4337" s="734">
        <v>0</v>
      </c>
      <c r="L4337" s="172"/>
    </row>
    <row r="4338" spans="2:12" ht="43.2" x14ac:dyDescent="0.3">
      <c r="B4338" s="724" t="s">
        <v>390</v>
      </c>
      <c r="C4338" s="503" t="e">
        <f>_xlfn.XLOOKUP(B4338,PLANEAMIENTO!A:A,PLANEAMIENTO!C:C)</f>
        <v>#N/A</v>
      </c>
      <c r="D4338" s="504" t="e">
        <f>_xlfn.XLOOKUP(B4338,PLANEAMIENTO!A:A,PLANEAMIENTO!D:D)</f>
        <v>#N/A</v>
      </c>
      <c r="E4338" s="724" t="s">
        <v>642</v>
      </c>
      <c r="F4338" s="724" t="s">
        <v>3115</v>
      </c>
      <c r="G4338" s="724" t="s">
        <v>3039</v>
      </c>
      <c r="H4338" s="724" t="s">
        <v>3116</v>
      </c>
      <c r="I4338" s="172"/>
      <c r="J4338" s="172"/>
      <c r="K4338" s="734">
        <v>0.35</v>
      </c>
      <c r="L4338" s="172"/>
    </row>
    <row r="4339" spans="2:12" ht="43.2" x14ac:dyDescent="0.3">
      <c r="B4339" s="173">
        <v>351925</v>
      </c>
      <c r="C4339" s="503" t="str">
        <f>_xlfn.XLOOKUP(B4339,PLANEAMIENTO!A:A,PLANEAMIENTO!C:C)</f>
        <v>CILINDRO DE LEVANTE DE BULLDOZER</v>
      </c>
      <c r="D4339" s="504" t="str">
        <f>_xlfn.XLOOKUP(B4339,PLANEAMIENTO!A:A,PLANEAMIENTO!D:D)</f>
        <v>D11</v>
      </c>
      <c r="E4339" s="173" t="s">
        <v>3077</v>
      </c>
      <c r="F4339" s="173" t="s">
        <v>657</v>
      </c>
      <c r="G4339" s="173" t="s">
        <v>3056</v>
      </c>
      <c r="H4339" s="173" t="s">
        <v>3058</v>
      </c>
      <c r="I4339" s="173">
        <v>83</v>
      </c>
      <c r="J4339" s="173" t="s">
        <v>3076</v>
      </c>
      <c r="K4339" s="731">
        <v>0.9</v>
      </c>
      <c r="L4339" s="172"/>
    </row>
    <row r="4340" spans="2:12" ht="43.2" x14ac:dyDescent="0.3">
      <c r="B4340" s="173">
        <v>355425</v>
      </c>
      <c r="C4340" s="503" t="str">
        <f>_xlfn.XLOOKUP(B4340,PLANEAMIENTO!A:A,PLANEAMIENTO!C:C)</f>
        <v>CILINDRO DE DIRECCION</v>
      </c>
      <c r="D4340" s="504" t="str">
        <f>_xlfn.XLOOKUP(B4340,PLANEAMIENTO!A:A,PLANEAMIENTO!D:D)</f>
        <v>930E-4SE</v>
      </c>
      <c r="E4340" s="173" t="s">
        <v>1205</v>
      </c>
      <c r="F4340" s="173" t="s">
        <v>493</v>
      </c>
      <c r="G4340" s="173" t="s">
        <v>3058</v>
      </c>
      <c r="H4340" s="173" t="s">
        <v>3058</v>
      </c>
      <c r="I4340" s="173">
        <v>84</v>
      </c>
      <c r="J4340" s="173" t="s">
        <v>3076</v>
      </c>
      <c r="K4340" s="731">
        <v>0</v>
      </c>
      <c r="L4340" s="172"/>
    </row>
    <row r="4341" spans="2:12" ht="43.2" x14ac:dyDescent="0.3">
      <c r="B4341" s="173">
        <v>355025</v>
      </c>
      <c r="C4341" s="503" t="str">
        <f>_xlfn.XLOOKUP(B4341,PLANEAMIENTO!A:A,PLANEAMIENTO!C:C)</f>
        <v>CILINDRO DE DIRECCION</v>
      </c>
      <c r="D4341" s="504" t="str">
        <f>_xlfn.XLOOKUP(B4341,PLANEAMIENTO!A:A,PLANEAMIENTO!D:D)</f>
        <v>930E-4SE</v>
      </c>
      <c r="E4341" s="173" t="s">
        <v>1205</v>
      </c>
      <c r="F4341" s="173" t="s">
        <v>479</v>
      </c>
      <c r="G4341" s="173" t="s">
        <v>3058</v>
      </c>
      <c r="H4341" s="173" t="s">
        <v>3058</v>
      </c>
      <c r="I4341" s="173">
        <v>85</v>
      </c>
      <c r="J4341" s="173" t="s">
        <v>3076</v>
      </c>
      <c r="K4341" s="731">
        <v>0</v>
      </c>
      <c r="L4341" s="172"/>
    </row>
    <row r="4342" spans="2:12" ht="43.2" x14ac:dyDescent="0.3">
      <c r="B4342" s="173">
        <v>354325</v>
      </c>
      <c r="C4342" s="503" t="str">
        <f>_xlfn.XLOOKUP(B4342,PLANEAMIENTO!A:A,PLANEAMIENTO!C:C)</f>
        <v>CILINDRO DE DIRECCION</v>
      </c>
      <c r="D4342" s="504" t="str">
        <f>_xlfn.XLOOKUP(B4342,PLANEAMIENTO!A:A,PLANEAMIENTO!D:D)</f>
        <v>793D</v>
      </c>
      <c r="E4342" s="173" t="s">
        <v>3117</v>
      </c>
      <c r="F4342" s="173" t="s">
        <v>479</v>
      </c>
      <c r="G4342" s="173" t="s">
        <v>3058</v>
      </c>
      <c r="H4342" s="173" t="s">
        <v>3058</v>
      </c>
      <c r="I4342" s="173">
        <v>86</v>
      </c>
      <c r="J4342" s="173" t="s">
        <v>3076</v>
      </c>
      <c r="K4342" s="731">
        <v>0</v>
      </c>
      <c r="L4342" s="172"/>
    </row>
    <row r="4343" spans="2:12" ht="43.2" x14ac:dyDescent="0.3">
      <c r="B4343" s="173">
        <v>357525</v>
      </c>
      <c r="C4343" s="503" t="str">
        <f>_xlfn.XLOOKUP(B4343,PLANEAMIENTO!A:A,PLANEAMIENTO!C:C)</f>
        <v>CILINDRO DE DIRECCION</v>
      </c>
      <c r="D4343" s="504" t="str">
        <f>_xlfn.XLOOKUP(B4343,PLANEAMIENTO!A:A,PLANEAMIENTO!D:D)</f>
        <v>830E</v>
      </c>
      <c r="E4343" s="173" t="s">
        <v>1205</v>
      </c>
      <c r="F4343" s="173" t="s">
        <v>479</v>
      </c>
      <c r="G4343" s="173" t="s">
        <v>3052</v>
      </c>
      <c r="H4343" s="173" t="s">
        <v>3052</v>
      </c>
      <c r="I4343" s="173">
        <v>87</v>
      </c>
      <c r="J4343" s="173" t="s">
        <v>3076</v>
      </c>
      <c r="K4343" s="731">
        <v>0</v>
      </c>
      <c r="L4343" s="172"/>
    </row>
    <row r="4344" spans="2:12" ht="43.2" x14ac:dyDescent="0.3">
      <c r="B4344" s="173">
        <v>348725</v>
      </c>
      <c r="C4344" s="503" t="str">
        <f>_xlfn.XLOOKUP(B4344,PLANEAMIENTO!A:A,PLANEAMIENTO!C:C)</f>
        <v>CILINDRO DE STICK</v>
      </c>
      <c r="D4344" s="504" t="str">
        <f>_xlfn.XLOOKUP(B4344,PLANEAMIENTO!A:A,PLANEAMIENTO!D:D)</f>
        <v>390DL</v>
      </c>
      <c r="E4344" s="173" t="s">
        <v>3118</v>
      </c>
      <c r="F4344" s="173" t="s">
        <v>671</v>
      </c>
      <c r="G4344" s="173" t="s">
        <v>3052</v>
      </c>
      <c r="H4344" s="173" t="s">
        <v>3069</v>
      </c>
      <c r="I4344" s="173">
        <v>88</v>
      </c>
      <c r="J4344" s="173" t="s">
        <v>3076</v>
      </c>
      <c r="K4344" s="731">
        <v>0</v>
      </c>
      <c r="L4344" s="172"/>
    </row>
    <row r="4345" spans="2:12" ht="43.2" x14ac:dyDescent="0.3">
      <c r="B4345" s="173">
        <v>352125</v>
      </c>
      <c r="C4345" s="503" t="str">
        <f>_xlfn.XLOOKUP(B4345,PLANEAMIENTO!A:A,PLANEAMIENTO!C:C)</f>
        <v xml:space="preserve">CILINDRO DE LEVANTE </v>
      </c>
      <c r="D4345" s="504" t="str">
        <f>_xlfn.XLOOKUP(B4345,PLANEAMIENTO!A:A,PLANEAMIENTO!D:D)</f>
        <v>D8T</v>
      </c>
      <c r="E4345" s="173" t="s">
        <v>3117</v>
      </c>
      <c r="F4345" s="173" t="s">
        <v>406</v>
      </c>
      <c r="G4345" s="173" t="s">
        <v>3069</v>
      </c>
      <c r="H4345" s="173" t="s">
        <v>3069</v>
      </c>
      <c r="I4345" s="173">
        <v>89</v>
      </c>
      <c r="J4345" s="173" t="s">
        <v>3076</v>
      </c>
      <c r="K4345" s="731">
        <v>0</v>
      </c>
      <c r="L4345" s="172"/>
    </row>
    <row r="4346" spans="2:12" ht="43.2" x14ac:dyDescent="0.3">
      <c r="B4346" s="173">
        <v>352525</v>
      </c>
      <c r="C4346" s="503" t="str">
        <f>_xlfn.XLOOKUP(B4346,PLANEAMIENTO!A:A,PLANEAMIENTO!C:C)</f>
        <v>CILINDRO DE DIRECCION</v>
      </c>
      <c r="D4346" s="504" t="str">
        <f>_xlfn.XLOOKUP(B4346,PLANEAMIENTO!A:A,PLANEAMIENTO!D:D)</f>
        <v>980E</v>
      </c>
      <c r="E4346" s="173" t="s">
        <v>3117</v>
      </c>
      <c r="F4346" s="173" t="s">
        <v>406</v>
      </c>
      <c r="G4346" s="173" t="s">
        <v>3069</v>
      </c>
      <c r="H4346" s="173" t="s">
        <v>3102</v>
      </c>
      <c r="I4346" s="173">
        <v>90</v>
      </c>
      <c r="J4346" s="173" t="s">
        <v>3076</v>
      </c>
      <c r="K4346" s="731">
        <v>0</v>
      </c>
      <c r="L4346" s="172"/>
    </row>
    <row r="4347" spans="2:12" ht="43.2" x14ac:dyDescent="0.3">
      <c r="B4347" s="173">
        <v>353425</v>
      </c>
      <c r="C4347" s="503" t="str">
        <f>_xlfn.XLOOKUP(B4347,PLANEAMIENTO!A:A,PLANEAMIENTO!C:C)</f>
        <v>CILINDRO DE VOLTEO DE BUCKET</v>
      </c>
      <c r="D4347" s="504" t="str">
        <f>_xlfn.XLOOKUP(B4347,PLANEAMIENTO!A:A,PLANEAMIENTO!D:D)</f>
        <v>PC1250</v>
      </c>
      <c r="E4347" s="173" t="s">
        <v>1205</v>
      </c>
      <c r="F4347" s="173" t="s">
        <v>406</v>
      </c>
      <c r="G4347" s="173" t="s">
        <v>3102</v>
      </c>
      <c r="H4347" s="173" t="s">
        <v>3102</v>
      </c>
      <c r="I4347" s="173">
        <v>91</v>
      </c>
      <c r="J4347" s="173" t="s">
        <v>3076</v>
      </c>
      <c r="K4347" s="731">
        <v>0</v>
      </c>
      <c r="L4347" s="172"/>
    </row>
    <row r="4348" spans="2:12" ht="43.2" x14ac:dyDescent="0.3">
      <c r="B4348" s="173">
        <v>353425</v>
      </c>
      <c r="C4348" s="503" t="str">
        <f>_xlfn.XLOOKUP(B4348,PLANEAMIENTO!A:A,PLANEAMIENTO!C:C)</f>
        <v>CILINDRO DE VOLTEO DE BUCKET</v>
      </c>
      <c r="D4348" s="504" t="str">
        <f>_xlfn.XLOOKUP(B4348,PLANEAMIENTO!A:A,PLANEAMIENTO!D:D)</f>
        <v>PC1250</v>
      </c>
      <c r="E4348" s="173" t="s">
        <v>3118</v>
      </c>
      <c r="F4348" s="173" t="s">
        <v>471</v>
      </c>
      <c r="G4348" s="173" t="s">
        <v>3102</v>
      </c>
      <c r="H4348" s="173" t="s">
        <v>3104</v>
      </c>
      <c r="I4348" s="173">
        <v>92</v>
      </c>
      <c r="J4348" s="173" t="s">
        <v>3076</v>
      </c>
      <c r="K4348" s="731">
        <v>0</v>
      </c>
      <c r="L4348" s="172"/>
    </row>
    <row r="4349" spans="2:12" ht="43.2" x14ac:dyDescent="0.3">
      <c r="B4349" s="173">
        <v>351225</v>
      </c>
      <c r="C4349" s="503" t="str">
        <f>_xlfn.XLOOKUP(B4349,PLANEAMIENTO!A:A,PLANEAMIENTO!C:C)</f>
        <v>CILINDRO DE LEVANTE DE BULLDOZER</v>
      </c>
      <c r="D4349" s="504" t="str">
        <f>_xlfn.XLOOKUP(B4349,PLANEAMIENTO!A:A,PLANEAMIENTO!D:D)</f>
        <v>D11T</v>
      </c>
      <c r="E4349" s="173" t="s">
        <v>3077</v>
      </c>
      <c r="F4349" s="173" t="s">
        <v>421</v>
      </c>
      <c r="G4349" s="173" t="s">
        <v>3104</v>
      </c>
      <c r="H4349" s="173" t="s">
        <v>3098</v>
      </c>
      <c r="I4349" s="173">
        <v>93</v>
      </c>
      <c r="J4349" s="173" t="s">
        <v>3076</v>
      </c>
      <c r="K4349" s="731">
        <v>0</v>
      </c>
      <c r="L4349" s="172"/>
    </row>
    <row r="4350" spans="2:12" ht="43.2" x14ac:dyDescent="0.3">
      <c r="B4350" s="173">
        <v>351825</v>
      </c>
      <c r="C4350" s="503" t="str">
        <f>_xlfn.XLOOKUP(B4350,PLANEAMIENTO!A:A,PLANEAMIENTO!C:C)</f>
        <v>CILINDRO DE BLADELIFT</v>
      </c>
      <c r="D4350" s="504" t="str">
        <f>_xlfn.XLOOKUP(B4350,PLANEAMIENTO!A:A,PLANEAMIENTO!D:D)</f>
        <v>24M</v>
      </c>
      <c r="E4350" s="173" t="s">
        <v>3078</v>
      </c>
      <c r="F4350" s="173" t="s">
        <v>406</v>
      </c>
      <c r="G4350" s="173" t="s">
        <v>3098</v>
      </c>
      <c r="H4350" s="173" t="s">
        <v>3098</v>
      </c>
      <c r="I4350" s="173">
        <v>94</v>
      </c>
      <c r="J4350" s="173" t="s">
        <v>3076</v>
      </c>
      <c r="K4350" s="731">
        <v>0</v>
      </c>
      <c r="L4350" s="172"/>
    </row>
    <row r="4351" spans="2:12" ht="28.8" x14ac:dyDescent="0.3">
      <c r="B4351" s="173">
        <v>352425</v>
      </c>
      <c r="C4351" s="503" t="str">
        <f>_xlfn.XLOOKUP(B4351,PLANEAMIENTO!A:A,PLANEAMIENTO!C:C)</f>
        <v>CILINDRO DE BLADELIFT</v>
      </c>
      <c r="D4351" s="504" t="str">
        <f>_xlfn.XLOOKUP(B4351,PLANEAMIENTO!A:A,PLANEAMIENTO!D:D)</f>
        <v>24M</v>
      </c>
      <c r="E4351" s="173" t="s">
        <v>3078</v>
      </c>
      <c r="F4351" s="173" t="s">
        <v>406</v>
      </c>
      <c r="G4351" s="173" t="s">
        <v>3116</v>
      </c>
      <c r="H4351" s="173" t="s">
        <v>3116</v>
      </c>
      <c r="I4351" s="173">
        <v>95</v>
      </c>
      <c r="J4351" s="173" t="s">
        <v>3076</v>
      </c>
      <c r="K4351" s="731">
        <v>0</v>
      </c>
      <c r="L4351" s="172"/>
    </row>
    <row r="4352" spans="2:12" ht="43.2" x14ac:dyDescent="0.3">
      <c r="B4352" s="173">
        <v>353425</v>
      </c>
      <c r="C4352" s="503" t="str">
        <f>_xlfn.XLOOKUP(B4352,PLANEAMIENTO!A:A,PLANEAMIENTO!C:C)</f>
        <v>CILINDRO DE VOLTEO DE BUCKET</v>
      </c>
      <c r="D4352" s="504" t="str">
        <f>_xlfn.XLOOKUP(B4352,PLANEAMIENTO!A:A,PLANEAMIENTO!D:D)</f>
        <v>PC1250</v>
      </c>
      <c r="E4352" s="725" t="s">
        <v>3079</v>
      </c>
      <c r="F4352" s="173" t="s">
        <v>471</v>
      </c>
      <c r="G4352" s="173" t="s">
        <v>3102</v>
      </c>
      <c r="H4352" s="173" t="s">
        <v>3104</v>
      </c>
      <c r="I4352" s="173">
        <v>92</v>
      </c>
      <c r="J4352" s="173" t="s">
        <v>3076</v>
      </c>
      <c r="K4352" s="731">
        <v>0</v>
      </c>
      <c r="L4352" s="172"/>
    </row>
    <row r="4353" spans="2:12" ht="43.2" x14ac:dyDescent="0.3">
      <c r="B4353" s="173">
        <v>354625</v>
      </c>
      <c r="C4353" s="503" t="str">
        <f>_xlfn.XLOOKUP(B4353,PLANEAMIENTO!A:A,PLANEAMIENTO!C:C)</f>
        <v>CILINDRO DE INCLINACION DE BULLDOZER</v>
      </c>
      <c r="D4353" s="504" t="str">
        <f>_xlfn.XLOOKUP(B4353,PLANEAMIENTO!A:A,PLANEAMIENTO!D:D)</f>
        <v>D11T</v>
      </c>
      <c r="E4353" s="173" t="s">
        <v>1205</v>
      </c>
      <c r="F4353" s="173" t="s">
        <v>406</v>
      </c>
      <c r="G4353" s="173" t="s">
        <v>3104</v>
      </c>
      <c r="H4353" s="173" t="s">
        <v>3104</v>
      </c>
      <c r="I4353" s="173">
        <v>97</v>
      </c>
      <c r="J4353" s="173" t="s">
        <v>3076</v>
      </c>
      <c r="K4353" s="731">
        <v>0</v>
      </c>
      <c r="L4353" s="172"/>
    </row>
    <row r="4354" spans="2:12" ht="43.2" x14ac:dyDescent="0.3">
      <c r="B4354" s="173">
        <v>354925</v>
      </c>
      <c r="C4354" s="503" t="str">
        <f>_xlfn.XLOOKUP(B4354,PLANEAMIENTO!A:A,PLANEAMIENTO!C:C)</f>
        <v>CILINDRO DE DIRECCION</v>
      </c>
      <c r="D4354" s="504" t="str">
        <f>_xlfn.XLOOKUP(B4354,PLANEAMIENTO!A:A,PLANEAMIENTO!D:D)</f>
        <v>988K</v>
      </c>
      <c r="E4354" s="173" t="s">
        <v>1205</v>
      </c>
      <c r="F4354" s="173" t="s">
        <v>406</v>
      </c>
      <c r="G4354" s="173" t="s">
        <v>3104</v>
      </c>
      <c r="H4354" s="173" t="s">
        <v>3098</v>
      </c>
      <c r="I4354" s="173">
        <v>98</v>
      </c>
      <c r="J4354" s="173" t="s">
        <v>3076</v>
      </c>
      <c r="K4354" s="731">
        <v>0</v>
      </c>
      <c r="L4354" s="172"/>
    </row>
    <row r="4355" spans="2:12" ht="43.2" x14ac:dyDescent="0.3">
      <c r="B4355" s="726" t="s">
        <v>390</v>
      </c>
      <c r="C4355" s="503" t="e">
        <f>_xlfn.XLOOKUP(B4355,PLANEAMIENTO!A:A,PLANEAMIENTO!C:C)</f>
        <v>#N/A</v>
      </c>
      <c r="D4355" s="504" t="e">
        <f>_xlfn.XLOOKUP(B4355,PLANEAMIENTO!A:A,PLANEAMIENTO!D:D)</f>
        <v>#N/A</v>
      </c>
      <c r="E4355" s="726" t="s">
        <v>451</v>
      </c>
      <c r="F4355" s="726" t="s">
        <v>3074</v>
      </c>
      <c r="G4355" s="726" t="s">
        <v>842</v>
      </c>
      <c r="H4355" s="726" t="s">
        <v>842</v>
      </c>
      <c r="I4355" s="172"/>
      <c r="J4355" s="172"/>
      <c r="K4355" s="735">
        <v>0</v>
      </c>
      <c r="L4355" s="172"/>
    </row>
    <row r="4356" spans="2:12" ht="39.6" x14ac:dyDescent="0.3">
      <c r="B4356" s="168" t="s">
        <v>390</v>
      </c>
      <c r="C4356" s="168" t="s">
        <v>391</v>
      </c>
      <c r="D4356" s="168" t="s">
        <v>393</v>
      </c>
      <c r="E4356" s="168" t="s">
        <v>394</v>
      </c>
      <c r="F4356" s="168" t="s">
        <v>395</v>
      </c>
      <c r="G4356" s="168" t="s">
        <v>3050</v>
      </c>
      <c r="H4356" s="168" t="s">
        <v>392</v>
      </c>
      <c r="I4356" s="168" t="s">
        <v>396</v>
      </c>
      <c r="J4356" s="172"/>
      <c r="K4356" s="736">
        <v>0.81</v>
      </c>
      <c r="L4356" s="172"/>
    </row>
    <row r="4357" spans="2:12" ht="43.2" x14ac:dyDescent="0.3">
      <c r="B4357" s="173">
        <v>346625</v>
      </c>
      <c r="C4357" s="503" t="str">
        <f>_xlfn.XLOOKUP(B4357,PLANEAMIENTO!A:A,PLANEAMIENTO!C:C)</f>
        <v>RUEDA DELANTERA</v>
      </c>
      <c r="D4357" s="504" t="str">
        <f>_xlfn.XLOOKUP(B4357,PLANEAMIENTO!A:A,PLANEAMIENTO!D:D)</f>
        <v>930E-4SE</v>
      </c>
      <c r="E4357" s="173" t="s">
        <v>731</v>
      </c>
      <c r="F4357" s="173" t="s">
        <v>3080</v>
      </c>
      <c r="G4357" s="173" t="s">
        <v>3102</v>
      </c>
      <c r="H4357" s="173" t="s">
        <v>3104</v>
      </c>
      <c r="I4357" s="172"/>
      <c r="J4357" s="173" t="s">
        <v>1023</v>
      </c>
      <c r="K4357" s="731">
        <v>1</v>
      </c>
      <c r="L4357" s="172"/>
    </row>
    <row r="4358" spans="2:12" ht="43.2" x14ac:dyDescent="0.3">
      <c r="B4358" s="173">
        <v>348325</v>
      </c>
      <c r="C4358" s="503" t="str">
        <f>_xlfn.XLOOKUP(B4358,PLANEAMIENTO!A:A,PLANEAMIENTO!C:C)</f>
        <v>CILINDRO DE SUSPENSION POSTERIOR</v>
      </c>
      <c r="D4358" s="504" t="str">
        <f>_xlfn.XLOOKUP(B4358,PLANEAMIENTO!A:A,PLANEAMIENTO!D:D)</f>
        <v>830DC</v>
      </c>
      <c r="E4358" s="173" t="s">
        <v>731</v>
      </c>
      <c r="F4358" s="173" t="s">
        <v>3080</v>
      </c>
      <c r="G4358" s="173" t="s">
        <v>842</v>
      </c>
      <c r="H4358" s="173" t="s">
        <v>3039</v>
      </c>
      <c r="I4358" s="172"/>
      <c r="J4358" s="173" t="s">
        <v>452</v>
      </c>
      <c r="K4358" s="731">
        <v>0.2</v>
      </c>
      <c r="L4358" s="172"/>
    </row>
    <row r="4359" spans="2:12" ht="43.2" x14ac:dyDescent="0.3">
      <c r="B4359" s="173">
        <v>349125</v>
      </c>
      <c r="C4359" s="503" t="str">
        <f>_xlfn.XLOOKUP(B4359,PLANEAMIENTO!A:A,PLANEAMIENTO!C:C)</f>
        <v>FRENO DE SERVICIO Y PARQUEO</v>
      </c>
      <c r="D4359" s="504">
        <f>_xlfn.XLOOKUP(B4359,PLANEAMIENTO!A:A,PLANEAMIENTO!D:D)</f>
        <v>24</v>
      </c>
      <c r="E4359" s="173" t="s">
        <v>731</v>
      </c>
      <c r="F4359" s="173" t="s">
        <v>3080</v>
      </c>
      <c r="G4359" s="173" t="s">
        <v>3104</v>
      </c>
      <c r="H4359" s="173" t="s">
        <v>3098</v>
      </c>
      <c r="I4359" s="172"/>
      <c r="J4359" s="173" t="s">
        <v>1560</v>
      </c>
      <c r="K4359" s="731">
        <v>0.5</v>
      </c>
      <c r="L4359" s="172"/>
    </row>
    <row r="4360" spans="2:12" ht="43.2" x14ac:dyDescent="0.3">
      <c r="B4360" s="173">
        <v>349525</v>
      </c>
      <c r="C4360" s="503" t="str">
        <f>_xlfn.XLOOKUP(B4360,PLANEAMIENTO!A:A,PLANEAMIENTO!C:C)</f>
        <v>CILINDRO DE LEVANTE DE TOLVA</v>
      </c>
      <c r="D4360" s="504" t="str">
        <f>_xlfn.XLOOKUP(B4360,PLANEAMIENTO!A:A,PLANEAMIENTO!D:D)</f>
        <v>930E-4SE</v>
      </c>
      <c r="E4360" s="173" t="s">
        <v>3121</v>
      </c>
      <c r="F4360" s="173" t="s">
        <v>3080</v>
      </c>
      <c r="G4360" s="173" t="s">
        <v>3052</v>
      </c>
      <c r="H4360" s="173" t="s">
        <v>3069</v>
      </c>
      <c r="I4360" s="172"/>
      <c r="J4360" s="173" t="s">
        <v>3083</v>
      </c>
      <c r="K4360" s="731">
        <v>0.5</v>
      </c>
      <c r="L4360" s="173" t="s">
        <v>3119</v>
      </c>
    </row>
    <row r="4361" spans="2:12" ht="43.2" x14ac:dyDescent="0.3">
      <c r="B4361" s="173">
        <v>350925</v>
      </c>
      <c r="C4361" s="503" t="str">
        <f>_xlfn.XLOOKUP(B4361,PLANEAMIENTO!A:A,PLANEAMIENTO!C:C)</f>
        <v>ACUMULADOR DE DIRECCION</v>
      </c>
      <c r="D4361" s="504" t="str">
        <f>_xlfn.XLOOKUP(B4361,PLANEAMIENTO!A:A,PLANEAMIENTO!D:D)</f>
        <v>797F</v>
      </c>
      <c r="E4361" s="173" t="s">
        <v>731</v>
      </c>
      <c r="F4361" s="173" t="s">
        <v>3080</v>
      </c>
      <c r="G4361" s="173" t="s">
        <v>3052</v>
      </c>
      <c r="H4361" s="173" t="s">
        <v>3069</v>
      </c>
      <c r="I4361" s="172"/>
      <c r="J4361" s="173" t="s">
        <v>452</v>
      </c>
      <c r="K4361" s="731">
        <v>0.7</v>
      </c>
      <c r="L4361" s="172"/>
    </row>
    <row r="4362" spans="2:12" ht="43.2" x14ac:dyDescent="0.3">
      <c r="B4362" s="173">
        <v>351125</v>
      </c>
      <c r="C4362" s="503" t="str">
        <f>_xlfn.XLOOKUP(B4362,PLANEAMIENTO!A:A,PLANEAMIENTO!C:C)</f>
        <v xml:space="preserve">CILINDRO DE LEVANTE </v>
      </c>
      <c r="D4362" s="504" t="str">
        <f>_xlfn.XLOOKUP(B4362,PLANEAMIENTO!A:A,PLANEAMIENTO!D:D)</f>
        <v>WA900</v>
      </c>
      <c r="E4362" s="173" t="s">
        <v>3122</v>
      </c>
      <c r="F4362" s="173" t="s">
        <v>3080</v>
      </c>
      <c r="G4362" s="173" t="s">
        <v>3052</v>
      </c>
      <c r="H4362" s="173" t="s">
        <v>3069</v>
      </c>
      <c r="I4362" s="172"/>
      <c r="J4362" s="173" t="s">
        <v>3083</v>
      </c>
      <c r="K4362" s="731">
        <v>0</v>
      </c>
      <c r="L4362" s="173" t="s">
        <v>3120</v>
      </c>
    </row>
    <row r="4363" spans="2:12" ht="43.2" x14ac:dyDescent="0.3">
      <c r="B4363" s="173">
        <v>354225</v>
      </c>
      <c r="C4363" s="503" t="str">
        <f>_xlfn.XLOOKUP(B4363,PLANEAMIENTO!A:A,PLANEAMIENTO!C:C)</f>
        <v>CILINDRO DE DIRECCION</v>
      </c>
      <c r="D4363" s="504" t="str">
        <f>_xlfn.XLOOKUP(B4363,PLANEAMIENTO!A:A,PLANEAMIENTO!D:D)</f>
        <v>HD1500</v>
      </c>
      <c r="E4363" s="173" t="s">
        <v>731</v>
      </c>
      <c r="F4363" s="173" t="s">
        <v>3080</v>
      </c>
      <c r="G4363" s="173" t="s">
        <v>3056</v>
      </c>
      <c r="H4363" s="173" t="s">
        <v>3057</v>
      </c>
      <c r="I4363" s="172"/>
      <c r="J4363" s="173" t="s">
        <v>3083</v>
      </c>
      <c r="K4363" s="731">
        <v>0.8</v>
      </c>
    </row>
    <row r="4364" spans="2:12" ht="43.2" x14ac:dyDescent="0.3">
      <c r="B4364" s="173">
        <v>351925</v>
      </c>
      <c r="C4364" s="503" t="str">
        <f>_xlfn.XLOOKUP(B4364,PLANEAMIENTO!A:A,PLANEAMIENTO!C:C)</f>
        <v>CILINDRO DE LEVANTE DE BULLDOZER</v>
      </c>
      <c r="D4364" s="504" t="str">
        <f>_xlfn.XLOOKUP(B4364,PLANEAMIENTO!A:A,PLANEAMIENTO!D:D)</f>
        <v>D11</v>
      </c>
      <c r="E4364" s="173" t="s">
        <v>3123</v>
      </c>
      <c r="F4364" s="173" t="s">
        <v>3080</v>
      </c>
      <c r="G4364" s="173" t="s">
        <v>3104</v>
      </c>
      <c r="H4364" s="173" t="s">
        <v>3098</v>
      </c>
      <c r="I4364" s="172"/>
      <c r="J4364" s="173" t="s">
        <v>3083</v>
      </c>
      <c r="K4364" s="731">
        <v>0</v>
      </c>
    </row>
    <row r="4365" spans="2:12" ht="43.2" x14ac:dyDescent="0.3">
      <c r="B4365" s="173">
        <v>352525</v>
      </c>
      <c r="C4365" s="503" t="str">
        <f>_xlfn.XLOOKUP(B4365,PLANEAMIENTO!A:A,PLANEAMIENTO!C:C)</f>
        <v>CILINDRO DE DIRECCION</v>
      </c>
      <c r="D4365" s="504" t="str">
        <f>_xlfn.XLOOKUP(B4365,PLANEAMIENTO!A:A,PLANEAMIENTO!D:D)</f>
        <v>980E</v>
      </c>
      <c r="E4365" s="173" t="s">
        <v>731</v>
      </c>
      <c r="F4365" s="173" t="s">
        <v>3080</v>
      </c>
      <c r="G4365" s="173" t="s">
        <v>3052</v>
      </c>
      <c r="H4365" s="173" t="s">
        <v>3069</v>
      </c>
      <c r="I4365" s="172"/>
      <c r="J4365" s="173" t="s">
        <v>3083</v>
      </c>
      <c r="K4365" s="731">
        <v>0</v>
      </c>
    </row>
    <row r="4366" spans="2:12" ht="43.2" x14ac:dyDescent="0.3">
      <c r="B4366" s="173">
        <v>353025</v>
      </c>
      <c r="C4366" s="503" t="str">
        <f>_xlfn.XLOOKUP(B4366,PLANEAMIENTO!A:A,PLANEAMIENTO!C:C)</f>
        <v>CILINDRO DE SUSPENSION POSTERIOR</v>
      </c>
      <c r="D4366" s="504" t="str">
        <f>_xlfn.XLOOKUP(B4366,PLANEAMIENTO!A:A,PLANEAMIENTO!D:D)</f>
        <v>930E-4SE</v>
      </c>
      <c r="E4366" s="173" t="s">
        <v>731</v>
      </c>
      <c r="F4366" s="173" t="s">
        <v>3080</v>
      </c>
      <c r="G4366" s="173" t="s">
        <v>3102</v>
      </c>
      <c r="H4366" s="173" t="s">
        <v>3104</v>
      </c>
      <c r="I4366" s="172"/>
      <c r="J4366" s="173" t="s">
        <v>3083</v>
      </c>
      <c r="K4366" s="731">
        <v>0</v>
      </c>
    </row>
    <row r="4367" spans="2:12" ht="43.2" x14ac:dyDescent="0.3">
      <c r="B4367" s="173">
        <v>354225</v>
      </c>
      <c r="C4367" s="503" t="str">
        <f>_xlfn.XLOOKUP(B4367,PLANEAMIENTO!A:A,PLANEAMIENTO!C:C)</f>
        <v>CILINDRO DE DIRECCION</v>
      </c>
      <c r="D4367" s="504" t="str">
        <f>_xlfn.XLOOKUP(B4367,PLANEAMIENTO!A:A,PLANEAMIENTO!D:D)</f>
        <v>HD1500</v>
      </c>
      <c r="E4367" s="173" t="s">
        <v>731</v>
      </c>
      <c r="F4367" s="173" t="s">
        <v>3080</v>
      </c>
      <c r="G4367" s="173" t="s">
        <v>3052</v>
      </c>
      <c r="H4367" s="173" t="s">
        <v>3069</v>
      </c>
      <c r="I4367" s="172"/>
      <c r="J4367" s="173" t="s">
        <v>3083</v>
      </c>
      <c r="K4367" s="731">
        <v>0</v>
      </c>
    </row>
    <row r="4368" spans="2:12" ht="43.2" x14ac:dyDescent="0.3">
      <c r="B4368" s="173">
        <v>354525</v>
      </c>
      <c r="C4368" s="503" t="str">
        <f>_xlfn.XLOOKUP(B4368,PLANEAMIENTO!A:A,PLANEAMIENTO!C:C)</f>
        <v>ACUMULADOR DE FRENO</v>
      </c>
      <c r="D4368" s="504" t="str">
        <f>_xlfn.XLOOKUP(B4368,PLANEAMIENTO!A:A,PLANEAMIENTO!D:D)</f>
        <v>930E-4SE</v>
      </c>
      <c r="E4368" s="173" t="s">
        <v>731</v>
      </c>
      <c r="F4368" s="173" t="s">
        <v>3080</v>
      </c>
      <c r="G4368" s="173" t="s">
        <v>3052</v>
      </c>
      <c r="H4368" s="173" t="s">
        <v>3069</v>
      </c>
      <c r="I4368" s="172"/>
      <c r="J4368" s="173" t="s">
        <v>452</v>
      </c>
      <c r="K4368" s="731">
        <v>0</v>
      </c>
    </row>
    <row r="4369" spans="2:12" ht="43.2" x14ac:dyDescent="0.3">
      <c r="B4369" s="173">
        <v>356225</v>
      </c>
      <c r="C4369" s="503" t="str">
        <f>_xlfn.XLOOKUP(B4369,PLANEAMIENTO!A:A,PLANEAMIENTO!C:C)</f>
        <v>CILINDRO DE DIRECCION</v>
      </c>
      <c r="D4369" s="504" t="str">
        <f>_xlfn.XLOOKUP(B4369,PLANEAMIENTO!A:A,PLANEAMIENTO!D:D)</f>
        <v>980E</v>
      </c>
      <c r="E4369" s="173" t="s">
        <v>731</v>
      </c>
      <c r="F4369" s="173" t="s">
        <v>3080</v>
      </c>
      <c r="G4369" s="173" t="s">
        <v>842</v>
      </c>
      <c r="H4369" s="173" t="s">
        <v>3039</v>
      </c>
      <c r="I4369" s="172"/>
      <c r="J4369" s="173" t="s">
        <v>3083</v>
      </c>
      <c r="K4369" s="731">
        <v>0</v>
      </c>
    </row>
    <row r="4370" spans="2:12" ht="43.2" x14ac:dyDescent="0.3">
      <c r="B4370" s="173">
        <v>357125</v>
      </c>
      <c r="C4370" s="503" t="str">
        <f>_xlfn.XLOOKUP(B4370,PLANEAMIENTO!A:A,PLANEAMIENTO!C:C)</f>
        <v>CILINDRO DE LEVANTE DE RIPPER</v>
      </c>
      <c r="D4370" s="504" t="str">
        <f>_xlfn.XLOOKUP(B4370,PLANEAMIENTO!A:A,PLANEAMIENTO!D:D)</f>
        <v>D11</v>
      </c>
      <c r="E4370" s="173" t="s">
        <v>731</v>
      </c>
      <c r="F4370" s="173" t="s">
        <v>3080</v>
      </c>
      <c r="G4370" s="173" t="s">
        <v>3052</v>
      </c>
      <c r="H4370" s="173" t="s">
        <v>3069</v>
      </c>
      <c r="I4370" s="172"/>
      <c r="J4370" s="173" t="s">
        <v>3083</v>
      </c>
      <c r="K4370" s="731">
        <v>0</v>
      </c>
    </row>
    <row r="4371" spans="2:12" ht="43.2" x14ac:dyDescent="0.3">
      <c r="B4371" s="173">
        <v>351825</v>
      </c>
      <c r="C4371" s="503" t="str">
        <f>_xlfn.XLOOKUP(B4371,PLANEAMIENTO!A:A,PLANEAMIENTO!C:C)</f>
        <v>CILINDRO DE BLADELIFT</v>
      </c>
      <c r="D4371" s="504" t="str">
        <f>_xlfn.XLOOKUP(B4371,PLANEAMIENTO!A:A,PLANEAMIENTO!D:D)</f>
        <v>24M</v>
      </c>
      <c r="E4371" s="173" t="s">
        <v>731</v>
      </c>
      <c r="F4371" s="173" t="s">
        <v>3080</v>
      </c>
      <c r="G4371" s="173" t="s">
        <v>842</v>
      </c>
      <c r="H4371" s="173" t="s">
        <v>3039</v>
      </c>
      <c r="I4371" s="172"/>
      <c r="J4371" s="173" t="s">
        <v>3083</v>
      </c>
      <c r="K4371" s="731">
        <v>0</v>
      </c>
    </row>
    <row r="4372" spans="2:12" ht="43.2" x14ac:dyDescent="0.3">
      <c r="B4372" s="173">
        <v>351825</v>
      </c>
      <c r="C4372" s="503" t="str">
        <f>_xlfn.XLOOKUP(B4372,PLANEAMIENTO!A:A,PLANEAMIENTO!C:C)</f>
        <v>CILINDRO DE BLADELIFT</v>
      </c>
      <c r="D4372" s="504" t="str">
        <f>_xlfn.XLOOKUP(B4372,PLANEAMIENTO!A:A,PLANEAMIENTO!D:D)</f>
        <v>24M</v>
      </c>
      <c r="E4372" s="173" t="s">
        <v>731</v>
      </c>
      <c r="F4372" s="173" t="s">
        <v>3080</v>
      </c>
      <c r="G4372" s="173" t="s">
        <v>842</v>
      </c>
      <c r="H4372" s="173" t="s">
        <v>3039</v>
      </c>
      <c r="I4372" s="172"/>
      <c r="J4372" s="173" t="s">
        <v>3083</v>
      </c>
      <c r="K4372" s="731">
        <v>0</v>
      </c>
    </row>
    <row r="4377" spans="2:12" ht="26.4" x14ac:dyDescent="0.3">
      <c r="B4377" s="168" t="s">
        <v>390</v>
      </c>
      <c r="E4377" s="168" t="s">
        <v>391</v>
      </c>
      <c r="F4377" s="168" t="s">
        <v>393</v>
      </c>
      <c r="G4377" s="168" t="s">
        <v>394</v>
      </c>
      <c r="H4377" s="168" t="s">
        <v>395</v>
      </c>
      <c r="I4377" s="168" t="s">
        <v>3050</v>
      </c>
      <c r="J4377" s="168" t="s">
        <v>392</v>
      </c>
      <c r="K4377" s="168" t="s">
        <v>396</v>
      </c>
      <c r="L4377" s="168" t="s">
        <v>3096</v>
      </c>
    </row>
    <row r="4378" spans="2:12" ht="43.2" x14ac:dyDescent="0.3">
      <c r="B4378" s="722" t="s">
        <v>390</v>
      </c>
      <c r="E4378" s="722" t="s">
        <v>397</v>
      </c>
      <c r="F4378" s="722" t="s">
        <v>3139</v>
      </c>
      <c r="G4378" s="722" t="s">
        <v>842</v>
      </c>
      <c r="H4378" s="722" t="s">
        <v>3140</v>
      </c>
      <c r="I4378" s="172"/>
      <c r="J4378" s="172"/>
      <c r="K4378" s="730">
        <v>0.62</v>
      </c>
      <c r="L4378" s="172"/>
    </row>
    <row r="4379" spans="2:12" ht="43.2" x14ac:dyDescent="0.3">
      <c r="B4379" s="172"/>
      <c r="E4379" s="542" t="s">
        <v>3141</v>
      </c>
      <c r="F4379" s="542" t="s">
        <v>3142</v>
      </c>
      <c r="G4379" s="542" t="s">
        <v>842</v>
      </c>
      <c r="H4379" s="542" t="s">
        <v>3098</v>
      </c>
      <c r="I4379" s="172"/>
      <c r="J4379" s="172"/>
      <c r="K4379" s="730">
        <v>0.99</v>
      </c>
      <c r="L4379" s="172"/>
    </row>
    <row r="4380" spans="2:12" ht="43.2" x14ac:dyDescent="0.3">
      <c r="B4380" s="172"/>
      <c r="E4380" s="542" t="s">
        <v>3143</v>
      </c>
      <c r="F4380" s="542" t="s">
        <v>3144</v>
      </c>
      <c r="G4380" s="542" t="s">
        <v>3116</v>
      </c>
      <c r="H4380" s="542" t="s">
        <v>3140</v>
      </c>
      <c r="I4380" s="172"/>
      <c r="J4380" s="172"/>
      <c r="K4380" s="730">
        <v>0.11</v>
      </c>
      <c r="L4380" s="172"/>
    </row>
    <row r="4381" spans="2:12" ht="86.4" x14ac:dyDescent="0.3">
      <c r="B4381" s="173">
        <v>339925</v>
      </c>
      <c r="C4381" s="503" t="str">
        <f>_xlfn.XLOOKUP(B4381,PLANEAMIENTO!A:A,PLANEAMIENTO!C:C)</f>
        <v>CILINDRO DE SUSPENSION POSTERIOR</v>
      </c>
      <c r="D4381" s="504" t="str">
        <f>_xlfn.XLOOKUP(B4381,PLANEAMIENTO!A:A,PLANEAMIENTO!D:D)</f>
        <v>797F</v>
      </c>
      <c r="E4381" s="173" t="s">
        <v>3145</v>
      </c>
      <c r="F4381" s="173" t="s">
        <v>406</v>
      </c>
      <c r="G4381" s="173" t="s">
        <v>3116</v>
      </c>
      <c r="H4381" s="173" t="s">
        <v>3116</v>
      </c>
      <c r="I4381" s="172"/>
      <c r="J4381" s="173" t="s">
        <v>398</v>
      </c>
      <c r="K4381" s="731">
        <v>1</v>
      </c>
      <c r="L4381" s="173" t="s">
        <v>3146</v>
      </c>
    </row>
    <row r="4382" spans="2:12" ht="28.8" x14ac:dyDescent="0.3">
      <c r="B4382" s="173">
        <v>358225</v>
      </c>
      <c r="C4382" s="503" t="str">
        <f>_xlfn.XLOOKUP(B4382,PLANEAMIENTO!A:A,PLANEAMIENTO!C:C)</f>
        <v>CILINDRO DE DIRECCION</v>
      </c>
      <c r="D4382" s="504" t="str">
        <f>_xlfn.XLOOKUP(B4382,PLANEAMIENTO!A:A,PLANEAMIENTO!D:D)</f>
        <v>930E-4SE</v>
      </c>
      <c r="E4382" s="173" t="s">
        <v>3147</v>
      </c>
      <c r="F4382" s="173" t="s">
        <v>426</v>
      </c>
      <c r="G4382" s="173" t="s">
        <v>3116</v>
      </c>
      <c r="H4382" s="173" t="s">
        <v>3116</v>
      </c>
      <c r="I4382" s="173">
        <v>20</v>
      </c>
      <c r="J4382" s="173" t="s">
        <v>398</v>
      </c>
      <c r="K4382" s="731">
        <v>1</v>
      </c>
      <c r="L4382" s="173" t="s">
        <v>3148</v>
      </c>
    </row>
    <row r="4383" spans="2:12" ht="31.2" x14ac:dyDescent="0.3">
      <c r="B4383" s="173">
        <v>358025</v>
      </c>
      <c r="C4383" s="503" t="str">
        <f>_xlfn.XLOOKUP(B4383,PLANEAMIENTO!A:A,PLANEAMIENTO!C:C)</f>
        <v>CILINDRO DE SUSPENSION POSTERIOR</v>
      </c>
      <c r="D4383" s="504" t="str">
        <f>_xlfn.XLOOKUP(B4383,PLANEAMIENTO!A:A,PLANEAMIENTO!D:D)</f>
        <v>797F</v>
      </c>
      <c r="E4383" s="173" t="s">
        <v>3149</v>
      </c>
      <c r="F4383" s="173" t="s">
        <v>435</v>
      </c>
      <c r="G4383" s="173" t="s">
        <v>3116</v>
      </c>
      <c r="H4383" s="173" t="s">
        <v>3150</v>
      </c>
      <c r="I4383" s="173">
        <v>21</v>
      </c>
      <c r="J4383" s="173" t="s">
        <v>398</v>
      </c>
      <c r="K4383" s="731">
        <v>0.35</v>
      </c>
      <c r="L4383" s="173" t="s">
        <v>3151</v>
      </c>
    </row>
    <row r="4384" spans="2:12" ht="28.8" x14ac:dyDescent="0.3">
      <c r="B4384" s="173">
        <v>356025</v>
      </c>
      <c r="C4384" s="503" t="str">
        <f>_xlfn.XLOOKUP(B4384,PLANEAMIENTO!A:A,PLANEAMIENTO!C:C)</f>
        <v>CILINDRO DE BUCKET</v>
      </c>
      <c r="D4384" s="504" t="str">
        <f>_xlfn.XLOOKUP(B4384,PLANEAMIENTO!A:A,PLANEAMIENTO!D:D)</f>
        <v>374DL</v>
      </c>
      <c r="E4384" s="173" t="s">
        <v>3152</v>
      </c>
      <c r="F4384" s="173" t="s">
        <v>657</v>
      </c>
      <c r="G4384" s="173" t="s">
        <v>3150</v>
      </c>
      <c r="H4384" s="173" t="s">
        <v>3108</v>
      </c>
      <c r="I4384" s="173">
        <v>22</v>
      </c>
      <c r="J4384" s="173" t="s">
        <v>398</v>
      </c>
      <c r="K4384" s="731">
        <v>0</v>
      </c>
      <c r="L4384" s="172"/>
    </row>
    <row r="4385" spans="2:12" ht="28.8" x14ac:dyDescent="0.3">
      <c r="B4385" s="173">
        <v>351725</v>
      </c>
      <c r="C4385" s="503" t="str">
        <f>_xlfn.XLOOKUP(B4385,PLANEAMIENTO!A:A,PLANEAMIENTO!C:C)</f>
        <v>CILINDRO DE STICK</v>
      </c>
      <c r="D4385" s="504" t="str">
        <f>_xlfn.XLOOKUP(B4385,PLANEAMIENTO!A:A,PLANEAMIENTO!D:D)</f>
        <v>390DL</v>
      </c>
      <c r="E4385" s="173" t="s">
        <v>3153</v>
      </c>
      <c r="F4385" s="173" t="s">
        <v>421</v>
      </c>
      <c r="G4385" s="173" t="s">
        <v>3108</v>
      </c>
      <c r="H4385" s="173" t="s">
        <v>3154</v>
      </c>
      <c r="I4385" s="173">
        <v>23</v>
      </c>
      <c r="J4385" s="173" t="s">
        <v>398</v>
      </c>
      <c r="K4385" s="731">
        <v>0</v>
      </c>
      <c r="L4385" s="172"/>
    </row>
    <row r="4386" spans="2:12" ht="28.8" x14ac:dyDescent="0.3">
      <c r="B4386" s="173">
        <v>348725</v>
      </c>
      <c r="C4386" s="503" t="str">
        <f>_xlfn.XLOOKUP(B4386,PLANEAMIENTO!A:A,PLANEAMIENTO!C:C)</f>
        <v>CILINDRO DE STICK</v>
      </c>
      <c r="D4386" s="504" t="str">
        <f>_xlfn.XLOOKUP(B4386,PLANEAMIENTO!A:A,PLANEAMIENTO!D:D)</f>
        <v>390DL</v>
      </c>
      <c r="E4386" s="173" t="s">
        <v>3155</v>
      </c>
      <c r="F4386" s="173" t="s">
        <v>406</v>
      </c>
      <c r="G4386" s="173" t="s">
        <v>3154</v>
      </c>
      <c r="H4386" s="173" t="s">
        <v>3154</v>
      </c>
      <c r="I4386" s="173">
        <v>24</v>
      </c>
      <c r="J4386" s="173" t="s">
        <v>398</v>
      </c>
      <c r="K4386" s="731">
        <v>0</v>
      </c>
      <c r="L4386" s="172"/>
    </row>
    <row r="4387" spans="2:12" ht="28.8" x14ac:dyDescent="0.3">
      <c r="B4387" s="173">
        <v>351725</v>
      </c>
      <c r="C4387" s="503" t="str">
        <f>_xlfn.XLOOKUP(B4387,PLANEAMIENTO!A:A,PLANEAMIENTO!C:C)</f>
        <v>CILINDRO DE STICK</v>
      </c>
      <c r="D4387" s="504" t="str">
        <f>_xlfn.XLOOKUP(B4387,PLANEAMIENTO!A:A,PLANEAMIENTO!D:D)</f>
        <v>390DL</v>
      </c>
      <c r="E4387" s="173" t="s">
        <v>3152</v>
      </c>
      <c r="F4387" s="173" t="s">
        <v>1438</v>
      </c>
      <c r="G4387" s="173" t="s">
        <v>3154</v>
      </c>
      <c r="H4387" s="173" t="s">
        <v>3140</v>
      </c>
      <c r="I4387" s="173">
        <v>25</v>
      </c>
      <c r="J4387" s="173" t="s">
        <v>398</v>
      </c>
      <c r="K4387" s="731">
        <v>0</v>
      </c>
      <c r="L4387" s="172"/>
    </row>
    <row r="4388" spans="2:12" ht="43.2" x14ac:dyDescent="0.3">
      <c r="B4388" s="722" t="s">
        <v>390</v>
      </c>
      <c r="C4388" s="503" t="e">
        <f>_xlfn.XLOOKUP(B4388,PLANEAMIENTO!A:A,PLANEAMIENTO!C:C)</f>
        <v>#N/A</v>
      </c>
      <c r="D4388" s="504" t="e">
        <f>_xlfn.XLOOKUP(B4388,PLANEAMIENTO!A:A,PLANEAMIENTO!D:D)</f>
        <v>#N/A</v>
      </c>
      <c r="E4388" s="722" t="s">
        <v>412</v>
      </c>
      <c r="F4388" s="722" t="s">
        <v>3156</v>
      </c>
      <c r="G4388" s="722" t="s">
        <v>842</v>
      </c>
      <c r="H4388" s="722" t="s">
        <v>3098</v>
      </c>
      <c r="I4388" s="172"/>
      <c r="J4388" s="172"/>
      <c r="K4388" s="732">
        <v>0.97</v>
      </c>
      <c r="L4388" s="172"/>
    </row>
    <row r="4389" spans="2:12" ht="43.2" x14ac:dyDescent="0.3">
      <c r="B4389" s="172"/>
      <c r="C4389" s="503" t="e">
        <f>_xlfn.XLOOKUP(B4389,PLANEAMIENTO!A:A,PLANEAMIENTO!C:C)</f>
        <v>#N/A</v>
      </c>
      <c r="D4389" s="504" t="e">
        <f>_xlfn.XLOOKUP(B4389,PLANEAMIENTO!A:A,PLANEAMIENTO!D:D)</f>
        <v>#N/A</v>
      </c>
      <c r="E4389" s="542" t="s">
        <v>3141</v>
      </c>
      <c r="F4389" s="542" t="s">
        <v>3157</v>
      </c>
      <c r="G4389" s="542" t="s">
        <v>3039</v>
      </c>
      <c r="H4389" s="542" t="s">
        <v>3098</v>
      </c>
      <c r="I4389" s="172"/>
      <c r="J4389" s="172"/>
      <c r="K4389" s="730">
        <v>0.97</v>
      </c>
      <c r="L4389" s="172"/>
    </row>
    <row r="4390" spans="2:12" ht="43.2" x14ac:dyDescent="0.3">
      <c r="B4390" s="172"/>
      <c r="C4390" s="503" t="e">
        <f>_xlfn.XLOOKUP(B4390,PLANEAMIENTO!A:A,PLANEAMIENTO!C:C)</f>
        <v>#N/A</v>
      </c>
      <c r="D4390" s="504" t="e">
        <f>_xlfn.XLOOKUP(B4390,PLANEAMIENTO!A:A,PLANEAMIENTO!D:D)</f>
        <v>#N/A</v>
      </c>
      <c r="E4390" s="542" t="s">
        <v>3143</v>
      </c>
      <c r="F4390" s="542" t="s">
        <v>3080</v>
      </c>
      <c r="G4390" s="542" t="s">
        <v>842</v>
      </c>
      <c r="H4390" s="542" t="s">
        <v>3039</v>
      </c>
      <c r="I4390" s="172"/>
      <c r="J4390" s="172"/>
      <c r="K4390" s="730">
        <v>0</v>
      </c>
      <c r="L4390" s="172"/>
    </row>
    <row r="4391" spans="2:12" ht="43.2" x14ac:dyDescent="0.3">
      <c r="B4391" s="172"/>
      <c r="C4391" s="503" t="e">
        <f>_xlfn.XLOOKUP(B4391,PLANEAMIENTO!A:A,PLANEAMIENTO!C:C)</f>
        <v>#N/A</v>
      </c>
      <c r="D4391" s="504" t="e">
        <f>_xlfn.XLOOKUP(B4391,PLANEAMIENTO!A:A,PLANEAMIENTO!D:D)</f>
        <v>#N/A</v>
      </c>
      <c r="E4391" s="173" t="s">
        <v>3158</v>
      </c>
      <c r="F4391" s="173" t="s">
        <v>3080</v>
      </c>
      <c r="G4391" s="173" t="s">
        <v>842</v>
      </c>
      <c r="H4391" s="173" t="s">
        <v>3039</v>
      </c>
      <c r="I4391" s="172"/>
      <c r="J4391" s="172"/>
      <c r="K4391" s="731">
        <v>0</v>
      </c>
      <c r="L4391" s="172"/>
    </row>
    <row r="4392" spans="2:12" ht="43.2" x14ac:dyDescent="0.3">
      <c r="B4392" s="722" t="s">
        <v>390</v>
      </c>
      <c r="C4392" s="503" t="e">
        <f>_xlfn.XLOOKUP(B4392,PLANEAMIENTO!A:A,PLANEAMIENTO!C:C)</f>
        <v>#N/A</v>
      </c>
      <c r="D4392" s="504" t="e">
        <f>_xlfn.XLOOKUP(B4392,PLANEAMIENTO!A:A,PLANEAMIENTO!D:D)</f>
        <v>#N/A</v>
      </c>
      <c r="E4392" s="722" t="s">
        <v>422</v>
      </c>
      <c r="F4392" s="722" t="s">
        <v>3159</v>
      </c>
      <c r="G4392" s="722" t="s">
        <v>3039</v>
      </c>
      <c r="H4392" s="722" t="s">
        <v>3154</v>
      </c>
      <c r="I4392" s="172"/>
      <c r="J4392" s="172"/>
      <c r="K4392" s="732">
        <v>0.75</v>
      </c>
      <c r="L4392" s="172"/>
    </row>
    <row r="4393" spans="2:12" ht="43.2" x14ac:dyDescent="0.3">
      <c r="B4393" s="172"/>
      <c r="C4393" s="503" t="e">
        <f>_xlfn.XLOOKUP(B4393,PLANEAMIENTO!A:A,PLANEAMIENTO!C:C)</f>
        <v>#N/A</v>
      </c>
      <c r="D4393" s="504" t="e">
        <f>_xlfn.XLOOKUP(B4393,PLANEAMIENTO!A:A,PLANEAMIENTO!D:D)</f>
        <v>#N/A</v>
      </c>
      <c r="E4393" s="542" t="s">
        <v>3141</v>
      </c>
      <c r="F4393" s="542" t="s">
        <v>3160</v>
      </c>
      <c r="G4393" s="542" t="s">
        <v>3039</v>
      </c>
      <c r="H4393" s="542" t="s">
        <v>3116</v>
      </c>
      <c r="I4393" s="172"/>
      <c r="J4393" s="172"/>
      <c r="K4393" s="730">
        <v>1</v>
      </c>
      <c r="L4393" s="172"/>
    </row>
    <row r="4394" spans="2:12" ht="43.2" x14ac:dyDescent="0.3">
      <c r="B4394" s="172"/>
      <c r="C4394" s="503" t="e">
        <f>_xlfn.XLOOKUP(B4394,PLANEAMIENTO!A:A,PLANEAMIENTO!C:C)</f>
        <v>#N/A</v>
      </c>
      <c r="D4394" s="504" t="e">
        <f>_xlfn.XLOOKUP(B4394,PLANEAMIENTO!A:A,PLANEAMIENTO!D:D)</f>
        <v>#N/A</v>
      </c>
      <c r="E4394" s="542" t="s">
        <v>3143</v>
      </c>
      <c r="F4394" s="542" t="s">
        <v>3161</v>
      </c>
      <c r="G4394" s="542" t="s">
        <v>3116</v>
      </c>
      <c r="H4394" s="542" t="s">
        <v>3154</v>
      </c>
      <c r="I4394" s="172"/>
      <c r="J4394" s="172"/>
      <c r="K4394" s="730">
        <v>0.17</v>
      </c>
      <c r="L4394" s="172"/>
    </row>
    <row r="4395" spans="2:12" ht="31.2" x14ac:dyDescent="0.3">
      <c r="B4395" s="173">
        <v>353425</v>
      </c>
      <c r="C4395" s="503" t="str">
        <f>_xlfn.XLOOKUP(B4395,PLANEAMIENTO!A:A,PLANEAMIENTO!C:C)</f>
        <v>CILINDRO DE VOLTEO DE BUCKET</v>
      </c>
      <c r="D4395" s="504" t="str">
        <f>_xlfn.XLOOKUP(B4395,PLANEAMIENTO!A:A,PLANEAMIENTO!D:D)</f>
        <v>PC1250</v>
      </c>
      <c r="E4395" s="173" t="s">
        <v>3162</v>
      </c>
      <c r="F4395" s="173" t="s">
        <v>444</v>
      </c>
      <c r="G4395" s="173" t="s">
        <v>3116</v>
      </c>
      <c r="H4395" s="173" t="s">
        <v>3116</v>
      </c>
      <c r="I4395" s="173">
        <v>75</v>
      </c>
      <c r="J4395" s="173" t="s">
        <v>423</v>
      </c>
      <c r="K4395" s="731">
        <v>1</v>
      </c>
      <c r="L4395" s="172"/>
    </row>
    <row r="4396" spans="2:12" ht="31.2" x14ac:dyDescent="0.3">
      <c r="B4396" s="173">
        <v>353525</v>
      </c>
      <c r="C4396" s="503" t="str">
        <f>_xlfn.XLOOKUP(B4396,PLANEAMIENTO!A:A,PLANEAMIENTO!C:C)</f>
        <v>CILINDRO DE INCLINACION DE BULLDOZER</v>
      </c>
      <c r="D4396" s="504" t="str">
        <f>_xlfn.XLOOKUP(B4396,PLANEAMIENTO!A:A,PLANEAMIENTO!D:D)</f>
        <v>D11T</v>
      </c>
      <c r="E4396" s="173" t="s">
        <v>3163</v>
      </c>
      <c r="F4396" s="173" t="s">
        <v>493</v>
      </c>
      <c r="G4396" s="173" t="s">
        <v>3116</v>
      </c>
      <c r="H4396" s="173" t="s">
        <v>3116</v>
      </c>
      <c r="I4396" s="173">
        <v>77</v>
      </c>
      <c r="J4396" s="173" t="s">
        <v>423</v>
      </c>
      <c r="K4396" s="731">
        <v>1</v>
      </c>
      <c r="L4396" s="172"/>
    </row>
    <row r="4397" spans="2:12" ht="28.8" x14ac:dyDescent="0.3">
      <c r="B4397" s="173">
        <v>352125</v>
      </c>
      <c r="C4397" s="503" t="str">
        <f>_xlfn.XLOOKUP(B4397,PLANEAMIENTO!A:A,PLANEAMIENTO!C:C)</f>
        <v xml:space="preserve">CILINDRO DE LEVANTE </v>
      </c>
      <c r="D4397" s="504" t="str">
        <f>_xlfn.XLOOKUP(B4397,PLANEAMIENTO!A:A,PLANEAMIENTO!D:D)</f>
        <v>D8T</v>
      </c>
      <c r="E4397" s="173" t="s">
        <v>3163</v>
      </c>
      <c r="F4397" s="173" t="s">
        <v>444</v>
      </c>
      <c r="G4397" s="173" t="s">
        <v>3116</v>
      </c>
      <c r="H4397" s="173" t="s">
        <v>3116</v>
      </c>
      <c r="I4397" s="173">
        <v>78</v>
      </c>
      <c r="J4397" s="173" t="s">
        <v>423</v>
      </c>
      <c r="K4397" s="731">
        <v>1</v>
      </c>
      <c r="L4397" s="172"/>
    </row>
    <row r="4398" spans="2:12" ht="28.8" x14ac:dyDescent="0.3">
      <c r="B4398" s="173" t="s">
        <v>2849</v>
      </c>
      <c r="C4398" s="503" t="e">
        <f>_xlfn.XLOOKUP(B4398,PLANEAMIENTO!A:A,PLANEAMIENTO!C:C)</f>
        <v>#N/A</v>
      </c>
      <c r="D4398" s="504" t="e">
        <f>_xlfn.XLOOKUP(B4398,PLANEAMIENTO!A:A,PLANEAMIENTO!D:D)</f>
        <v>#N/A</v>
      </c>
      <c r="E4398" s="173" t="s">
        <v>3163</v>
      </c>
      <c r="F4398" s="173" t="s">
        <v>479</v>
      </c>
      <c r="G4398" s="173" t="s">
        <v>3116</v>
      </c>
      <c r="H4398" s="173" t="s">
        <v>3116</v>
      </c>
      <c r="I4398" s="173">
        <v>79</v>
      </c>
      <c r="J4398" s="173" t="s">
        <v>423</v>
      </c>
      <c r="K4398" s="731">
        <v>1</v>
      </c>
      <c r="L4398" s="172"/>
    </row>
    <row r="4399" spans="2:12" ht="31.2" x14ac:dyDescent="0.3">
      <c r="B4399" s="173">
        <v>357325</v>
      </c>
      <c r="C4399" s="503" t="str">
        <f>_xlfn.XLOOKUP(B4399,PLANEAMIENTO!A:A,PLANEAMIENTO!C:C)</f>
        <v>CILINDRO DE LEVANTE DE BULLDOZER</v>
      </c>
      <c r="D4399" s="504" t="str">
        <f>_xlfn.XLOOKUP(B4399,PLANEAMIENTO!A:A,PLANEAMIENTO!D:D)</f>
        <v>844K</v>
      </c>
      <c r="E4399" s="173" t="s">
        <v>3163</v>
      </c>
      <c r="F4399" s="173" t="s">
        <v>426</v>
      </c>
      <c r="G4399" s="173" t="s">
        <v>3150</v>
      </c>
      <c r="H4399" s="173" t="s">
        <v>3150</v>
      </c>
      <c r="I4399" s="173">
        <v>80</v>
      </c>
      <c r="J4399" s="173" t="s">
        <v>423</v>
      </c>
      <c r="K4399" s="731">
        <v>0</v>
      </c>
      <c r="L4399" s="172"/>
    </row>
    <row r="4400" spans="2:12" ht="31.2" x14ac:dyDescent="0.3">
      <c r="B4400" s="173">
        <v>355925</v>
      </c>
      <c r="C4400" s="503" t="str">
        <f>_xlfn.XLOOKUP(B4400,PLANEAMIENTO!A:A,PLANEAMIENTO!C:C)</f>
        <v>CILINDRO DE INCLINACION DE BULLDOZER</v>
      </c>
      <c r="D4400" s="504" t="str">
        <f>_xlfn.XLOOKUP(B4400,PLANEAMIENTO!A:A,PLANEAMIENTO!D:D)</f>
        <v>D11T</v>
      </c>
      <c r="E4400" s="173" t="s">
        <v>3163</v>
      </c>
      <c r="F4400" s="173" t="s">
        <v>426</v>
      </c>
      <c r="G4400" s="173" t="s">
        <v>3150</v>
      </c>
      <c r="H4400" s="173" t="s">
        <v>3150</v>
      </c>
      <c r="I4400" s="173">
        <v>81</v>
      </c>
      <c r="J4400" s="173" t="s">
        <v>423</v>
      </c>
      <c r="K4400" s="731">
        <v>0</v>
      </c>
      <c r="L4400" s="172"/>
    </row>
    <row r="4401" spans="2:12" ht="46.8" x14ac:dyDescent="0.3">
      <c r="B4401" s="173">
        <v>356625</v>
      </c>
      <c r="C4401" s="503" t="str">
        <f>_xlfn.XLOOKUP(B4401,PLANEAMIENTO!A:A,PLANEAMIENTO!C:C)</f>
        <v>CILINDRO DE DESPLAZAMIENTO DE VERTEDERA</v>
      </c>
      <c r="D4401" s="504">
        <f>_xlfn.XLOOKUP(B4401,PLANEAMIENTO!A:A,PLANEAMIENTO!D:D)</f>
        <v>24</v>
      </c>
      <c r="E4401" s="173" t="s">
        <v>3152</v>
      </c>
      <c r="F4401" s="173" t="s">
        <v>468</v>
      </c>
      <c r="G4401" s="173" t="s">
        <v>3150</v>
      </c>
      <c r="H4401" s="173" t="s">
        <v>3108</v>
      </c>
      <c r="I4401" s="173">
        <v>82</v>
      </c>
      <c r="J4401" s="173" t="s">
        <v>423</v>
      </c>
      <c r="K4401" s="731">
        <v>0</v>
      </c>
      <c r="L4401" s="172"/>
    </row>
    <row r="4402" spans="2:12" ht="28.8" x14ac:dyDescent="0.3">
      <c r="B4402" s="173">
        <v>352425</v>
      </c>
      <c r="C4402" s="503" t="str">
        <f>_xlfn.XLOOKUP(B4402,PLANEAMIENTO!A:A,PLANEAMIENTO!C:C)</f>
        <v>CILINDRO DE BLADELIFT</v>
      </c>
      <c r="D4402" s="504" t="str">
        <f>_xlfn.XLOOKUP(B4402,PLANEAMIENTO!A:A,PLANEAMIENTO!D:D)</f>
        <v>24M</v>
      </c>
      <c r="E4402" s="173" t="s">
        <v>3163</v>
      </c>
      <c r="F4402" s="173" t="s">
        <v>479</v>
      </c>
      <c r="G4402" s="173" t="s">
        <v>3108</v>
      </c>
      <c r="H4402" s="173" t="s">
        <v>3108</v>
      </c>
      <c r="I4402" s="173">
        <v>83</v>
      </c>
      <c r="J4402" s="173" t="s">
        <v>423</v>
      </c>
      <c r="K4402" s="731">
        <v>0</v>
      </c>
      <c r="L4402" s="172"/>
    </row>
    <row r="4403" spans="2:12" ht="31.2" x14ac:dyDescent="0.3">
      <c r="B4403" s="173">
        <v>354625</v>
      </c>
      <c r="C4403" s="503" t="str">
        <f>_xlfn.XLOOKUP(B4403,PLANEAMIENTO!A:A,PLANEAMIENTO!C:C)</f>
        <v>CILINDRO DE INCLINACION DE BULLDOZER</v>
      </c>
      <c r="D4403" s="504" t="str">
        <f>_xlfn.XLOOKUP(B4403,PLANEAMIENTO!A:A,PLANEAMIENTO!D:D)</f>
        <v>D11T</v>
      </c>
      <c r="E4403" s="173" t="s">
        <v>3163</v>
      </c>
      <c r="F4403" s="173" t="s">
        <v>479</v>
      </c>
      <c r="G4403" s="173" t="s">
        <v>3108</v>
      </c>
      <c r="H4403" s="173" t="s">
        <v>3108</v>
      </c>
      <c r="I4403" s="173">
        <v>84</v>
      </c>
      <c r="J4403" s="173" t="s">
        <v>423</v>
      </c>
      <c r="K4403" s="731">
        <v>0</v>
      </c>
      <c r="L4403" s="172"/>
    </row>
    <row r="4404" spans="2:12" ht="28.8" x14ac:dyDescent="0.3">
      <c r="B4404" s="173">
        <v>358325</v>
      </c>
      <c r="C4404" s="503" t="str">
        <f>_xlfn.XLOOKUP(B4404,PLANEAMIENTO!A:A,PLANEAMIENTO!C:C)</f>
        <v>CILINDRO DE DIRECCION</v>
      </c>
      <c r="D4404" s="504" t="str">
        <f>_xlfn.XLOOKUP(B4404,PLANEAMIENTO!A:A,PLANEAMIENTO!D:D)</f>
        <v>930E-4SE</v>
      </c>
      <c r="E4404" s="173" t="s">
        <v>3164</v>
      </c>
      <c r="F4404" s="173" t="s">
        <v>479</v>
      </c>
      <c r="G4404" s="173" t="s">
        <v>3108</v>
      </c>
      <c r="H4404" s="173" t="s">
        <v>3165</v>
      </c>
      <c r="I4404" s="173">
        <v>85</v>
      </c>
      <c r="J4404" s="173" t="s">
        <v>423</v>
      </c>
      <c r="K4404" s="731">
        <v>0</v>
      </c>
      <c r="L4404" s="172"/>
    </row>
    <row r="4405" spans="2:12" ht="28.8" x14ac:dyDescent="0.3">
      <c r="B4405" s="625">
        <v>356025</v>
      </c>
      <c r="C4405" s="503" t="str">
        <f>_xlfn.XLOOKUP(B4405,PLANEAMIENTO!A:A,PLANEAMIENTO!C:C)</f>
        <v>CILINDRO DE BUCKET</v>
      </c>
      <c r="D4405" s="504" t="str">
        <f>_xlfn.XLOOKUP(B4405,PLANEAMIENTO!A:A,PLANEAMIENTO!D:D)</f>
        <v>374DL</v>
      </c>
      <c r="E4405" s="173" t="s">
        <v>3152</v>
      </c>
      <c r="F4405" s="173" t="s">
        <v>421</v>
      </c>
      <c r="G4405" s="173" t="s">
        <v>3165</v>
      </c>
      <c r="H4405" s="173" t="s">
        <v>3154</v>
      </c>
      <c r="I4405" s="173">
        <v>86</v>
      </c>
      <c r="J4405" s="173" t="s">
        <v>423</v>
      </c>
      <c r="K4405" s="731">
        <v>0</v>
      </c>
      <c r="L4405" s="172"/>
    </row>
    <row r="4406" spans="2:12" ht="43.2" x14ac:dyDescent="0.3">
      <c r="B4406" s="723" t="s">
        <v>390</v>
      </c>
      <c r="C4406" s="503" t="e">
        <f>_xlfn.XLOOKUP(B4406,PLANEAMIENTO!A:A,PLANEAMIENTO!C:C)</f>
        <v>#N/A</v>
      </c>
      <c r="D4406" s="504" t="e">
        <f>_xlfn.XLOOKUP(B4406,PLANEAMIENTO!A:A,PLANEAMIENTO!D:D)</f>
        <v>#N/A</v>
      </c>
      <c r="E4406" s="723" t="s">
        <v>3067</v>
      </c>
      <c r="F4406" s="723" t="s">
        <v>3166</v>
      </c>
      <c r="G4406" s="723" t="s">
        <v>842</v>
      </c>
      <c r="H4406" s="723" t="s">
        <v>3140</v>
      </c>
      <c r="I4406" s="172"/>
      <c r="J4406" s="172"/>
      <c r="K4406" s="733">
        <v>0.52</v>
      </c>
      <c r="L4406" s="172"/>
    </row>
    <row r="4407" spans="2:12" ht="43.2" x14ac:dyDescent="0.3">
      <c r="B4407" s="172"/>
      <c r="C4407" s="503" t="e">
        <f>_xlfn.XLOOKUP(B4407,PLANEAMIENTO!A:A,PLANEAMIENTO!C:C)</f>
        <v>#N/A</v>
      </c>
      <c r="D4407" s="504" t="e">
        <f>_xlfn.XLOOKUP(B4407,PLANEAMIENTO!A:A,PLANEAMIENTO!D:D)</f>
        <v>#N/A</v>
      </c>
      <c r="E4407" s="542" t="s">
        <v>3141</v>
      </c>
      <c r="F4407" s="542" t="s">
        <v>3167</v>
      </c>
      <c r="G4407" s="542" t="s">
        <v>3035</v>
      </c>
      <c r="H4407" s="542" t="s">
        <v>3098</v>
      </c>
      <c r="I4407" s="172"/>
      <c r="J4407" s="172"/>
      <c r="K4407" s="730">
        <v>1</v>
      </c>
      <c r="L4407" s="172"/>
    </row>
    <row r="4408" spans="2:12" ht="43.2" x14ac:dyDescent="0.3">
      <c r="B4408" s="172"/>
      <c r="C4408" s="503" t="e">
        <f>_xlfn.XLOOKUP(B4408,PLANEAMIENTO!A:A,PLANEAMIENTO!C:C)</f>
        <v>#N/A</v>
      </c>
      <c r="D4408" s="504" t="e">
        <f>_xlfn.XLOOKUP(B4408,PLANEAMIENTO!A:A,PLANEAMIENTO!D:D)</f>
        <v>#N/A</v>
      </c>
      <c r="E4408" s="542" t="s">
        <v>3143</v>
      </c>
      <c r="F4408" s="542" t="s">
        <v>3166</v>
      </c>
      <c r="G4408" s="542" t="s">
        <v>842</v>
      </c>
      <c r="H4408" s="542" t="s">
        <v>3140</v>
      </c>
      <c r="I4408" s="172"/>
      <c r="J4408" s="172"/>
      <c r="K4408" s="730">
        <v>0.01</v>
      </c>
      <c r="L4408" s="172"/>
    </row>
    <row r="4409" spans="2:12" ht="43.2" x14ac:dyDescent="0.3">
      <c r="B4409" s="173">
        <v>353425</v>
      </c>
      <c r="C4409" s="503" t="str">
        <f>_xlfn.XLOOKUP(B4409,PLANEAMIENTO!A:A,PLANEAMIENTO!C:C)</f>
        <v>CILINDRO DE VOLTEO DE BUCKET</v>
      </c>
      <c r="D4409" s="504" t="str">
        <f>_xlfn.XLOOKUP(B4409,PLANEAMIENTO!A:A,PLANEAMIENTO!D:D)</f>
        <v>PC1250</v>
      </c>
      <c r="E4409" s="173" t="s">
        <v>3168</v>
      </c>
      <c r="F4409" s="173" t="s">
        <v>522</v>
      </c>
      <c r="G4409" s="173" t="s">
        <v>3098</v>
      </c>
      <c r="H4409" s="173" t="s">
        <v>3150</v>
      </c>
      <c r="I4409" s="173">
        <v>111</v>
      </c>
      <c r="J4409" s="173" t="s">
        <v>3070</v>
      </c>
      <c r="K4409" s="731">
        <v>0.26</v>
      </c>
      <c r="L4409" s="172"/>
    </row>
    <row r="4410" spans="2:12" ht="28.8" x14ac:dyDescent="0.3">
      <c r="B4410" s="173">
        <v>354925</v>
      </c>
      <c r="C4410" s="503" t="str">
        <f>_xlfn.XLOOKUP(B4410,PLANEAMIENTO!A:A,PLANEAMIENTO!C:C)</f>
        <v>CILINDRO DE DIRECCION</v>
      </c>
      <c r="D4410" s="504" t="str">
        <f>_xlfn.XLOOKUP(B4410,PLANEAMIENTO!A:A,PLANEAMIENTO!D:D)</f>
        <v>988K</v>
      </c>
      <c r="E4410" s="173" t="s">
        <v>3168</v>
      </c>
      <c r="F4410" s="173" t="s">
        <v>406</v>
      </c>
      <c r="G4410" s="173" t="s">
        <v>3150</v>
      </c>
      <c r="H4410" s="173" t="s">
        <v>3150</v>
      </c>
      <c r="I4410" s="173">
        <v>113</v>
      </c>
      <c r="J4410" s="173" t="s">
        <v>3070</v>
      </c>
      <c r="K4410" s="731">
        <v>0</v>
      </c>
      <c r="L4410" s="172"/>
    </row>
    <row r="4411" spans="2:12" ht="31.2" x14ac:dyDescent="0.3">
      <c r="B4411" s="173">
        <v>353525</v>
      </c>
      <c r="C4411" s="503" t="str">
        <f>_xlfn.XLOOKUP(B4411,PLANEAMIENTO!A:A,PLANEAMIENTO!C:C)</f>
        <v>CILINDRO DE INCLINACION DE BULLDOZER</v>
      </c>
      <c r="D4411" s="504" t="str">
        <f>_xlfn.XLOOKUP(B4411,PLANEAMIENTO!A:A,PLANEAMIENTO!D:D)</f>
        <v>D11T</v>
      </c>
      <c r="E4411" s="173" t="s">
        <v>3169</v>
      </c>
      <c r="F4411" s="173" t="s">
        <v>406</v>
      </c>
      <c r="G4411" s="173" t="s">
        <v>3150</v>
      </c>
      <c r="H4411" s="173" t="s">
        <v>3108</v>
      </c>
      <c r="I4411" s="173">
        <v>114</v>
      </c>
      <c r="J4411" s="173" t="s">
        <v>3070</v>
      </c>
      <c r="K4411" s="731">
        <v>0</v>
      </c>
      <c r="L4411" s="172"/>
    </row>
    <row r="4412" spans="2:12" ht="31.2" x14ac:dyDescent="0.3">
      <c r="B4412" s="173">
        <v>354625</v>
      </c>
      <c r="C4412" s="503" t="str">
        <f>_xlfn.XLOOKUP(B4412,PLANEAMIENTO!A:A,PLANEAMIENTO!C:C)</f>
        <v>CILINDRO DE INCLINACION DE BULLDOZER</v>
      </c>
      <c r="D4412" s="504" t="str">
        <f>_xlfn.XLOOKUP(B4412,PLANEAMIENTO!A:A,PLANEAMIENTO!D:D)</f>
        <v>D11T</v>
      </c>
      <c r="E4412" s="173" t="s">
        <v>3169</v>
      </c>
      <c r="F4412" s="173" t="s">
        <v>406</v>
      </c>
      <c r="G4412" s="173" t="s">
        <v>3108</v>
      </c>
      <c r="H4412" s="173" t="s">
        <v>3108</v>
      </c>
      <c r="I4412" s="173">
        <v>115</v>
      </c>
      <c r="J4412" s="173" t="s">
        <v>3070</v>
      </c>
      <c r="K4412" s="731">
        <v>0</v>
      </c>
      <c r="L4412" s="172"/>
    </row>
    <row r="4413" spans="2:12" ht="31.2" x14ac:dyDescent="0.3">
      <c r="B4413" s="173">
        <v>355925</v>
      </c>
      <c r="C4413" s="503" t="str">
        <f>_xlfn.XLOOKUP(B4413,PLANEAMIENTO!A:A,PLANEAMIENTO!C:C)</f>
        <v>CILINDRO DE INCLINACION DE BULLDOZER</v>
      </c>
      <c r="D4413" s="504" t="str">
        <f>_xlfn.XLOOKUP(B4413,PLANEAMIENTO!A:A,PLANEAMIENTO!D:D)</f>
        <v>D11T</v>
      </c>
      <c r="E4413" s="173" t="s">
        <v>3169</v>
      </c>
      <c r="F4413" s="173" t="s">
        <v>406</v>
      </c>
      <c r="G4413" s="173" t="s">
        <v>3108</v>
      </c>
      <c r="H4413" s="173" t="s">
        <v>3108</v>
      </c>
      <c r="I4413" s="173">
        <v>116</v>
      </c>
      <c r="J4413" s="173" t="s">
        <v>3070</v>
      </c>
      <c r="K4413" s="731">
        <v>0</v>
      </c>
      <c r="L4413" s="172"/>
    </row>
    <row r="4414" spans="2:12" ht="31.2" x14ac:dyDescent="0.3">
      <c r="B4414" s="173">
        <v>355125</v>
      </c>
      <c r="C4414" s="503" t="str">
        <f>_xlfn.XLOOKUP(B4414,PLANEAMIENTO!A:A,PLANEAMIENTO!C:C)</f>
        <v>CILINDRO DE SUSPENSION POSTERIOR</v>
      </c>
      <c r="D4414" s="504" t="str">
        <f>_xlfn.XLOOKUP(B4414,PLANEAMIENTO!A:A,PLANEAMIENTO!D:D)</f>
        <v>980E</v>
      </c>
      <c r="E4414" s="173" t="s">
        <v>3169</v>
      </c>
      <c r="F4414" s="173" t="s">
        <v>468</v>
      </c>
      <c r="G4414" s="173" t="s">
        <v>3108</v>
      </c>
      <c r="H4414" s="173" t="s">
        <v>3165</v>
      </c>
      <c r="I4414" s="173">
        <v>117</v>
      </c>
      <c r="J4414" s="173" t="s">
        <v>3070</v>
      </c>
      <c r="K4414" s="731">
        <v>0</v>
      </c>
      <c r="L4414" s="172"/>
    </row>
    <row r="4415" spans="2:12" ht="31.2" x14ac:dyDescent="0.3">
      <c r="B4415" s="173">
        <v>355625</v>
      </c>
      <c r="C4415" s="503" t="str">
        <f>_xlfn.XLOOKUP(B4415,PLANEAMIENTO!A:A,PLANEAMIENTO!C:C)</f>
        <v>CILINDRO DE SUSPENSION POSTERIOR</v>
      </c>
      <c r="D4415" s="504" t="str">
        <f>_xlfn.XLOOKUP(B4415,PLANEAMIENTO!A:A,PLANEAMIENTO!D:D)</f>
        <v>930E-4SE</v>
      </c>
      <c r="E4415" s="173" t="s">
        <v>3169</v>
      </c>
      <c r="F4415" s="173" t="s">
        <v>468</v>
      </c>
      <c r="G4415" s="173" t="s">
        <v>3165</v>
      </c>
      <c r="H4415" s="173" t="s">
        <v>3154</v>
      </c>
      <c r="I4415" s="173">
        <v>118</v>
      </c>
      <c r="J4415" s="173" t="s">
        <v>3070</v>
      </c>
      <c r="K4415" s="731">
        <v>0</v>
      </c>
      <c r="L4415" s="172"/>
    </row>
    <row r="4416" spans="2:12" ht="28.8" x14ac:dyDescent="0.3">
      <c r="B4416" s="173">
        <v>354325</v>
      </c>
      <c r="C4416" s="503" t="str">
        <f>_xlfn.XLOOKUP(B4416,PLANEAMIENTO!A:A,PLANEAMIENTO!C:C)</f>
        <v>CILINDRO DE DIRECCION</v>
      </c>
      <c r="D4416" s="504" t="str">
        <f>_xlfn.XLOOKUP(B4416,PLANEAMIENTO!A:A,PLANEAMIENTO!D:D)</f>
        <v>793D</v>
      </c>
      <c r="E4416" s="173" t="s">
        <v>3168</v>
      </c>
      <c r="F4416" s="173" t="s">
        <v>406</v>
      </c>
      <c r="G4416" s="173" t="s">
        <v>3154</v>
      </c>
      <c r="H4416" s="173" t="s">
        <v>3154</v>
      </c>
      <c r="I4416" s="173">
        <v>119</v>
      </c>
      <c r="J4416" s="173" t="s">
        <v>3070</v>
      </c>
      <c r="K4416" s="731">
        <v>0</v>
      </c>
      <c r="L4416" s="172"/>
    </row>
    <row r="4417" spans="2:12" ht="31.2" x14ac:dyDescent="0.3">
      <c r="B4417" s="173">
        <v>355925</v>
      </c>
      <c r="C4417" s="503" t="str">
        <f>_xlfn.XLOOKUP(B4417,PLANEAMIENTO!A:A,PLANEAMIENTO!C:C)</f>
        <v>CILINDRO DE INCLINACION DE BULLDOZER</v>
      </c>
      <c r="D4417" s="504" t="str">
        <f>_xlfn.XLOOKUP(B4417,PLANEAMIENTO!A:A,PLANEAMIENTO!D:D)</f>
        <v>D11T</v>
      </c>
      <c r="E4417" s="173" t="s">
        <v>3168</v>
      </c>
      <c r="F4417" s="173" t="s">
        <v>406</v>
      </c>
      <c r="G4417" s="173" t="s">
        <v>3154</v>
      </c>
      <c r="H4417" s="173" t="s">
        <v>3154</v>
      </c>
      <c r="I4417" s="173">
        <v>120</v>
      </c>
      <c r="J4417" s="173" t="s">
        <v>3070</v>
      </c>
      <c r="K4417" s="731">
        <v>0</v>
      </c>
      <c r="L4417" s="172"/>
    </row>
    <row r="4418" spans="2:12" ht="31.2" x14ac:dyDescent="0.3">
      <c r="B4418" s="173">
        <v>353125</v>
      </c>
      <c r="C4418" s="503" t="str">
        <f>_xlfn.XLOOKUP(B4418,PLANEAMIENTO!A:A,PLANEAMIENTO!C:C)</f>
        <v>CILINDRO DE LEVANTE DE TOLVA</v>
      </c>
      <c r="D4418" s="504" t="str">
        <f>_xlfn.XLOOKUP(B4418,PLANEAMIENTO!A:A,PLANEAMIENTO!D:D)</f>
        <v>930E-4SE</v>
      </c>
      <c r="E4418" s="173" t="s">
        <v>3170</v>
      </c>
      <c r="F4418" s="173" t="s">
        <v>522</v>
      </c>
      <c r="G4418" s="173" t="s">
        <v>3154</v>
      </c>
      <c r="H4418" s="173" t="s">
        <v>3171</v>
      </c>
      <c r="I4418" s="173">
        <v>121</v>
      </c>
      <c r="J4418" s="173" t="s">
        <v>3070</v>
      </c>
      <c r="K4418" s="731">
        <v>0</v>
      </c>
      <c r="L4418" s="172"/>
    </row>
    <row r="4419" spans="2:12" ht="43.2" x14ac:dyDescent="0.3">
      <c r="B4419" s="173">
        <v>353325</v>
      </c>
      <c r="C4419" s="503" t="str">
        <f>_xlfn.XLOOKUP(B4419,PLANEAMIENTO!A:A,PLANEAMIENTO!C:C)</f>
        <v>CILINDRO DE LEVANTE DE TOLVA</v>
      </c>
      <c r="D4419" s="504" t="str">
        <f>_xlfn.XLOOKUP(B4419,PLANEAMIENTO!A:A,PLANEAMIENTO!D:D)</f>
        <v>980E</v>
      </c>
      <c r="E4419" s="173" t="s">
        <v>3170</v>
      </c>
      <c r="F4419" s="173" t="s">
        <v>522</v>
      </c>
      <c r="G4419" s="173" t="s">
        <v>3171</v>
      </c>
      <c r="H4419" s="173" t="s">
        <v>3171</v>
      </c>
      <c r="I4419" s="173">
        <v>122</v>
      </c>
      <c r="J4419" s="173" t="s">
        <v>3070</v>
      </c>
      <c r="K4419" s="731">
        <v>0</v>
      </c>
      <c r="L4419" s="172"/>
    </row>
    <row r="4420" spans="2:12" ht="43.2" x14ac:dyDescent="0.3">
      <c r="B4420" s="173">
        <v>353125</v>
      </c>
      <c r="C4420" s="503" t="str">
        <f>_xlfn.XLOOKUP(B4420,PLANEAMIENTO!A:A,PLANEAMIENTO!C:C)</f>
        <v>CILINDRO DE LEVANTE DE TOLVA</v>
      </c>
      <c r="D4420" s="504" t="str">
        <f>_xlfn.XLOOKUP(B4420,PLANEAMIENTO!A:A,PLANEAMIENTO!D:D)</f>
        <v>930E-4SE</v>
      </c>
      <c r="E4420" s="173" t="s">
        <v>3172</v>
      </c>
      <c r="F4420" s="173" t="s">
        <v>403</v>
      </c>
      <c r="G4420" s="173" t="s">
        <v>3171</v>
      </c>
      <c r="H4420" s="173" t="s">
        <v>3173</v>
      </c>
      <c r="I4420" s="173">
        <v>123</v>
      </c>
      <c r="J4420" s="173" t="s">
        <v>3070</v>
      </c>
      <c r="K4420" s="731">
        <v>0</v>
      </c>
      <c r="L4420" s="172"/>
    </row>
    <row r="4421" spans="2:12" ht="43.2" x14ac:dyDescent="0.3">
      <c r="B4421" s="173">
        <v>353325</v>
      </c>
      <c r="C4421" s="503" t="str">
        <f>_xlfn.XLOOKUP(B4421,PLANEAMIENTO!A:A,PLANEAMIENTO!C:C)</f>
        <v>CILINDRO DE LEVANTE DE TOLVA</v>
      </c>
      <c r="D4421" s="504" t="str">
        <f>_xlfn.XLOOKUP(B4421,PLANEAMIENTO!A:A,PLANEAMIENTO!D:D)</f>
        <v>980E</v>
      </c>
      <c r="E4421" s="173" t="s">
        <v>3172</v>
      </c>
      <c r="F4421" s="173" t="s">
        <v>403</v>
      </c>
      <c r="G4421" s="173" t="s">
        <v>3173</v>
      </c>
      <c r="H4421" s="173" t="s">
        <v>3173</v>
      </c>
      <c r="I4421" s="173">
        <v>124</v>
      </c>
      <c r="J4421" s="173" t="s">
        <v>3070</v>
      </c>
      <c r="K4421" s="731">
        <v>0</v>
      </c>
      <c r="L4421" s="172"/>
    </row>
    <row r="4422" spans="2:12" ht="43.2" x14ac:dyDescent="0.3">
      <c r="B4422" s="173">
        <v>356025</v>
      </c>
      <c r="C4422" s="503" t="str">
        <f>_xlfn.XLOOKUP(B4422,PLANEAMIENTO!A:A,PLANEAMIENTO!C:C)</f>
        <v>CILINDRO DE BUCKET</v>
      </c>
      <c r="D4422" s="504" t="str">
        <f>_xlfn.XLOOKUP(B4422,PLANEAMIENTO!A:A,PLANEAMIENTO!D:D)</f>
        <v>374DL</v>
      </c>
      <c r="E4422" s="173" t="s">
        <v>3168</v>
      </c>
      <c r="F4422" s="173" t="s">
        <v>3080</v>
      </c>
      <c r="G4422" s="173" t="s">
        <v>3173</v>
      </c>
      <c r="H4422" s="173" t="s">
        <v>3140</v>
      </c>
      <c r="I4422" s="173">
        <v>125</v>
      </c>
      <c r="J4422" s="173" t="s">
        <v>3070</v>
      </c>
      <c r="K4422" s="731">
        <v>0</v>
      </c>
      <c r="L4422" s="172"/>
    </row>
    <row r="4423" spans="2:12" ht="43.2" x14ac:dyDescent="0.3">
      <c r="B4423" s="172"/>
      <c r="C4423" s="503" t="e">
        <f>_xlfn.XLOOKUP(B4423,PLANEAMIENTO!A:A,PLANEAMIENTO!C:C)</f>
        <v>#N/A</v>
      </c>
      <c r="D4423" s="504" t="e">
        <f>_xlfn.XLOOKUP(B4423,PLANEAMIENTO!A:A,PLANEAMIENTO!D:D)</f>
        <v>#N/A</v>
      </c>
      <c r="E4423" s="173" t="s">
        <v>3158</v>
      </c>
      <c r="F4423" s="173" t="s">
        <v>3080</v>
      </c>
      <c r="G4423" s="173" t="s">
        <v>842</v>
      </c>
      <c r="H4423" s="173" t="s">
        <v>3039</v>
      </c>
      <c r="I4423" s="172"/>
      <c r="J4423" s="173" t="s">
        <v>3070</v>
      </c>
      <c r="K4423" s="731">
        <v>0</v>
      </c>
      <c r="L4423" s="172"/>
    </row>
    <row r="4424" spans="2:12" ht="43.2" x14ac:dyDescent="0.3">
      <c r="B4424" s="723" t="s">
        <v>390</v>
      </c>
      <c r="C4424" s="503" t="e">
        <f>_xlfn.XLOOKUP(B4424,PLANEAMIENTO!A:A,PLANEAMIENTO!C:C)</f>
        <v>#N/A</v>
      </c>
      <c r="D4424" s="504" t="e">
        <f>_xlfn.XLOOKUP(B4424,PLANEAMIENTO!A:A,PLANEAMIENTO!D:D)</f>
        <v>#N/A</v>
      </c>
      <c r="E4424" s="723" t="s">
        <v>3073</v>
      </c>
      <c r="F4424" s="723" t="s">
        <v>3074</v>
      </c>
      <c r="G4424" s="723" t="s">
        <v>842</v>
      </c>
      <c r="H4424" s="723" t="s">
        <v>842</v>
      </c>
      <c r="I4424" s="172"/>
      <c r="J4424" s="172"/>
      <c r="K4424" s="733">
        <v>0</v>
      </c>
      <c r="L4424" s="172"/>
    </row>
    <row r="4425" spans="2:12" ht="43.2" x14ac:dyDescent="0.3">
      <c r="B4425" s="173">
        <v>356125</v>
      </c>
      <c r="C4425" s="503" t="str">
        <f>_xlfn.XLOOKUP(B4425,PLANEAMIENTO!A:A,PLANEAMIENTO!C:C)</f>
        <v>CILINDRO DE SUSPENSION POSTERIOR</v>
      </c>
      <c r="D4425" s="504" t="str">
        <f>_xlfn.XLOOKUP(B4425,PLANEAMIENTO!A:A,PLANEAMIENTO!D:D)</f>
        <v>930E-4SE</v>
      </c>
      <c r="E4425" s="173" t="s">
        <v>2251</v>
      </c>
      <c r="F4425" s="173" t="s">
        <v>410</v>
      </c>
      <c r="G4425" s="173" t="s">
        <v>3052</v>
      </c>
      <c r="H4425" s="173" t="s">
        <v>3069</v>
      </c>
      <c r="I4425" s="172"/>
      <c r="J4425" s="173" t="s">
        <v>3174</v>
      </c>
      <c r="K4425" s="731">
        <v>1</v>
      </c>
      <c r="L4425" s="172"/>
    </row>
    <row r="4426" spans="2:12" ht="43.2" x14ac:dyDescent="0.3">
      <c r="B4426" s="173">
        <v>355625</v>
      </c>
      <c r="C4426" s="503" t="str">
        <f>_xlfn.XLOOKUP(B4426,PLANEAMIENTO!A:A,PLANEAMIENTO!C:C)</f>
        <v>CILINDRO DE SUSPENSION POSTERIOR</v>
      </c>
      <c r="D4426" s="504" t="str">
        <f>_xlfn.XLOOKUP(B4426,PLANEAMIENTO!A:A,PLANEAMIENTO!D:D)</f>
        <v>930E-4SE</v>
      </c>
      <c r="E4426" s="173" t="s">
        <v>2251</v>
      </c>
      <c r="F4426" s="173" t="s">
        <v>410</v>
      </c>
      <c r="G4426" s="173" t="s">
        <v>3069</v>
      </c>
      <c r="H4426" s="173" t="s">
        <v>3102</v>
      </c>
      <c r="I4426" s="173">
        <v>129</v>
      </c>
      <c r="J4426" s="173" t="s">
        <v>3174</v>
      </c>
      <c r="K4426" s="731">
        <v>1</v>
      </c>
      <c r="L4426" s="172"/>
    </row>
    <row r="4427" spans="2:12" ht="43.2" x14ac:dyDescent="0.3">
      <c r="B4427" s="724" t="s">
        <v>390</v>
      </c>
      <c r="C4427" s="503" t="e">
        <f>_xlfn.XLOOKUP(B4427,PLANEAMIENTO!A:A,PLANEAMIENTO!C:C)</f>
        <v>#N/A</v>
      </c>
      <c r="D4427" s="504" t="e">
        <f>_xlfn.XLOOKUP(B4427,PLANEAMIENTO!A:A,PLANEAMIENTO!D:D)</f>
        <v>#N/A</v>
      </c>
      <c r="E4427" s="724" t="s">
        <v>428</v>
      </c>
      <c r="F4427" s="724" t="s">
        <v>3175</v>
      </c>
      <c r="G4427" s="724" t="s">
        <v>3116</v>
      </c>
      <c r="H4427" s="724" t="s">
        <v>3173</v>
      </c>
      <c r="I4427" s="172"/>
      <c r="J4427" s="172"/>
      <c r="K4427" s="734">
        <v>0.18</v>
      </c>
      <c r="L4427" s="172"/>
    </row>
    <row r="4428" spans="2:12" ht="43.2" x14ac:dyDescent="0.3">
      <c r="B4428" s="172"/>
      <c r="C4428" s="503" t="e">
        <f>_xlfn.XLOOKUP(B4428,PLANEAMIENTO!A:A,PLANEAMIENTO!C:C)</f>
        <v>#N/A</v>
      </c>
      <c r="D4428" s="504" t="e">
        <f>_xlfn.XLOOKUP(B4428,PLANEAMIENTO!A:A,PLANEAMIENTO!D:D)</f>
        <v>#N/A</v>
      </c>
      <c r="E4428" s="542" t="s">
        <v>3143</v>
      </c>
      <c r="F4428" s="542" t="s">
        <v>3175</v>
      </c>
      <c r="G4428" s="542" t="s">
        <v>3116</v>
      </c>
      <c r="H4428" s="542" t="s">
        <v>3173</v>
      </c>
      <c r="I4428" s="172"/>
      <c r="J4428" s="172"/>
      <c r="K4428" s="730">
        <v>0.18</v>
      </c>
      <c r="L4428" s="172"/>
    </row>
    <row r="4429" spans="2:12" ht="31.2" x14ac:dyDescent="0.3">
      <c r="B4429" s="173">
        <v>357325</v>
      </c>
      <c r="C4429" s="503" t="str">
        <f>_xlfn.XLOOKUP(B4429,PLANEAMIENTO!A:A,PLANEAMIENTO!C:C)</f>
        <v>CILINDRO DE LEVANTE DE BULLDOZER</v>
      </c>
      <c r="D4429" s="504" t="str">
        <f>_xlfn.XLOOKUP(B4429,PLANEAMIENTO!A:A,PLANEAMIENTO!D:D)</f>
        <v>844K</v>
      </c>
      <c r="E4429" s="173" t="s">
        <v>3176</v>
      </c>
      <c r="F4429" s="173" t="s">
        <v>426</v>
      </c>
      <c r="G4429" s="173" t="s">
        <v>3116</v>
      </c>
      <c r="H4429" s="173" t="s">
        <v>3116</v>
      </c>
      <c r="I4429" s="172"/>
      <c r="J4429" s="173" t="s">
        <v>432</v>
      </c>
      <c r="K4429" s="731">
        <v>1</v>
      </c>
      <c r="L4429" s="172"/>
    </row>
    <row r="4430" spans="2:12" ht="28.8" x14ac:dyDescent="0.3">
      <c r="B4430" s="173">
        <v>352125</v>
      </c>
      <c r="C4430" s="503" t="str">
        <f>_xlfn.XLOOKUP(B4430,PLANEAMIENTO!A:A,PLANEAMIENTO!C:C)</f>
        <v xml:space="preserve">CILINDRO DE LEVANTE </v>
      </c>
      <c r="D4430" s="504" t="str">
        <f>_xlfn.XLOOKUP(B4430,PLANEAMIENTO!A:A,PLANEAMIENTO!D:D)</f>
        <v>D8T</v>
      </c>
      <c r="E4430" s="173" t="s">
        <v>3176</v>
      </c>
      <c r="F4430" s="173" t="s">
        <v>426</v>
      </c>
      <c r="G4430" s="173" t="s">
        <v>3116</v>
      </c>
      <c r="H4430" s="173" t="s">
        <v>3116</v>
      </c>
      <c r="I4430" s="173">
        <v>133</v>
      </c>
      <c r="J4430" s="173" t="s">
        <v>432</v>
      </c>
      <c r="K4430" s="731">
        <v>1</v>
      </c>
      <c r="L4430" s="172"/>
    </row>
    <row r="4431" spans="2:12" ht="28.8" x14ac:dyDescent="0.3">
      <c r="B4431" s="173" t="s">
        <v>2849</v>
      </c>
      <c r="C4431" s="503" t="e">
        <f>_xlfn.XLOOKUP(B4431,PLANEAMIENTO!A:A,PLANEAMIENTO!C:C)</f>
        <v>#N/A</v>
      </c>
      <c r="D4431" s="504" t="e">
        <f>_xlfn.XLOOKUP(B4431,PLANEAMIENTO!A:A,PLANEAMIENTO!D:D)</f>
        <v>#N/A</v>
      </c>
      <c r="E4431" s="173" t="s">
        <v>3176</v>
      </c>
      <c r="F4431" s="173" t="s">
        <v>426</v>
      </c>
      <c r="G4431" s="173" t="s">
        <v>3116</v>
      </c>
      <c r="H4431" s="173" t="s">
        <v>3116</v>
      </c>
      <c r="I4431" s="173">
        <v>134</v>
      </c>
      <c r="J4431" s="173" t="s">
        <v>432</v>
      </c>
      <c r="K4431" s="731">
        <v>1</v>
      </c>
      <c r="L4431" s="173" t="s">
        <v>3177</v>
      </c>
    </row>
    <row r="4432" spans="2:12" ht="28.8" x14ac:dyDescent="0.3">
      <c r="B4432" s="173">
        <v>350025</v>
      </c>
      <c r="C4432" s="503" t="str">
        <f>_xlfn.XLOOKUP(B4432,PLANEAMIENTO!A:A,PLANEAMIENTO!C:C)</f>
        <v>ACUMULADOR DE DIRECCION</v>
      </c>
      <c r="D4432" s="504" t="str">
        <f>_xlfn.XLOOKUP(B4432,PLANEAMIENTO!A:A,PLANEAMIENTO!D:D)</f>
        <v>980E</v>
      </c>
      <c r="E4432" s="173" t="s">
        <v>3178</v>
      </c>
      <c r="F4432" s="173" t="s">
        <v>479</v>
      </c>
      <c r="G4432" s="173" t="s">
        <v>3116</v>
      </c>
      <c r="H4432" s="173" t="s">
        <v>3150</v>
      </c>
      <c r="I4432" s="173">
        <v>135</v>
      </c>
      <c r="J4432" s="173" t="s">
        <v>432</v>
      </c>
      <c r="K4432" s="731">
        <v>1</v>
      </c>
      <c r="L4432" s="172"/>
    </row>
    <row r="4433" spans="2:12" ht="28.8" x14ac:dyDescent="0.3">
      <c r="B4433" s="173">
        <v>352425</v>
      </c>
      <c r="C4433" s="503" t="str">
        <f>_xlfn.XLOOKUP(B4433,PLANEAMIENTO!A:A,PLANEAMIENTO!C:C)</f>
        <v>CILINDRO DE BLADELIFT</v>
      </c>
      <c r="D4433" s="504" t="str">
        <f>_xlfn.XLOOKUP(B4433,PLANEAMIENTO!A:A,PLANEAMIENTO!D:D)</f>
        <v>24M</v>
      </c>
      <c r="E4433" s="173" t="s">
        <v>3176</v>
      </c>
      <c r="F4433" s="173" t="s">
        <v>522</v>
      </c>
      <c r="G4433" s="173" t="s">
        <v>3150</v>
      </c>
      <c r="H4433" s="173" t="s">
        <v>3150</v>
      </c>
      <c r="I4433" s="173">
        <v>136</v>
      </c>
      <c r="J4433" s="173" t="s">
        <v>432</v>
      </c>
      <c r="K4433" s="731">
        <v>0</v>
      </c>
      <c r="L4433" s="172"/>
    </row>
    <row r="4434" spans="2:12" ht="28.8" x14ac:dyDescent="0.3">
      <c r="B4434" s="173">
        <v>354325</v>
      </c>
      <c r="C4434" s="503" t="str">
        <f>_xlfn.XLOOKUP(B4434,PLANEAMIENTO!A:A,PLANEAMIENTO!C:C)</f>
        <v>CILINDRO DE DIRECCION</v>
      </c>
      <c r="D4434" s="504" t="str">
        <f>_xlfn.XLOOKUP(B4434,PLANEAMIENTO!A:A,PLANEAMIENTO!D:D)</f>
        <v>793D</v>
      </c>
      <c r="E4434" s="173" t="s">
        <v>3179</v>
      </c>
      <c r="F4434" s="173" t="s">
        <v>471</v>
      </c>
      <c r="G4434" s="173" t="s">
        <v>3150</v>
      </c>
      <c r="H4434" s="173" t="s">
        <v>3108</v>
      </c>
      <c r="I4434" s="173">
        <v>137</v>
      </c>
      <c r="J4434" s="173" t="s">
        <v>432</v>
      </c>
      <c r="K4434" s="731">
        <v>0</v>
      </c>
      <c r="L4434" s="172"/>
    </row>
    <row r="4435" spans="2:12" ht="31.2" x14ac:dyDescent="0.3">
      <c r="B4435" s="173">
        <v>351225</v>
      </c>
      <c r="C4435" s="503" t="str">
        <f>_xlfn.XLOOKUP(B4435,PLANEAMIENTO!A:A,PLANEAMIENTO!C:C)</f>
        <v>CILINDRO DE LEVANTE DE BULLDOZER</v>
      </c>
      <c r="D4435" s="504" t="str">
        <f>_xlfn.XLOOKUP(B4435,PLANEAMIENTO!A:A,PLANEAMIENTO!D:D)</f>
        <v>D11T</v>
      </c>
      <c r="E4435" s="173" t="s">
        <v>3180</v>
      </c>
      <c r="F4435" s="173" t="s">
        <v>495</v>
      </c>
      <c r="G4435" s="173" t="s">
        <v>3108</v>
      </c>
      <c r="H4435" s="173" t="s">
        <v>3165</v>
      </c>
      <c r="I4435" s="173">
        <v>138</v>
      </c>
      <c r="J4435" s="173" t="s">
        <v>432</v>
      </c>
      <c r="K4435" s="731">
        <v>0</v>
      </c>
      <c r="L4435" s="172"/>
    </row>
    <row r="4436" spans="2:12" ht="31.2" x14ac:dyDescent="0.3">
      <c r="B4436" s="173">
        <v>353525</v>
      </c>
      <c r="C4436" s="503" t="str">
        <f>_xlfn.XLOOKUP(B4436,PLANEAMIENTO!A:A,PLANEAMIENTO!C:C)</f>
        <v>CILINDRO DE INCLINACION DE BULLDOZER</v>
      </c>
      <c r="D4436" s="504" t="str">
        <f>_xlfn.XLOOKUP(B4436,PLANEAMIENTO!A:A,PLANEAMIENTO!D:D)</f>
        <v>D11T</v>
      </c>
      <c r="E4436" s="173" t="s">
        <v>3181</v>
      </c>
      <c r="F4436" s="173" t="s">
        <v>657</v>
      </c>
      <c r="G4436" s="173" t="s">
        <v>3154</v>
      </c>
      <c r="H4436" s="173" t="s">
        <v>3171</v>
      </c>
      <c r="I4436" s="173">
        <v>139</v>
      </c>
      <c r="J4436" s="173" t="s">
        <v>432</v>
      </c>
      <c r="K4436" s="731">
        <v>0</v>
      </c>
      <c r="L4436" s="172"/>
    </row>
    <row r="4437" spans="2:12" ht="43.2" x14ac:dyDescent="0.3">
      <c r="B4437" s="173">
        <v>339925</v>
      </c>
      <c r="C4437" s="503" t="str">
        <f>_xlfn.XLOOKUP(B4437,PLANEAMIENTO!A:A,PLANEAMIENTO!C:C)</f>
        <v>CILINDRO DE SUSPENSION POSTERIOR</v>
      </c>
      <c r="D4437" s="504" t="str">
        <f>_xlfn.XLOOKUP(B4437,PLANEAMIENTO!A:A,PLANEAMIENTO!D:D)</f>
        <v>797F</v>
      </c>
      <c r="E4437" s="173" t="s">
        <v>3182</v>
      </c>
      <c r="F4437" s="173" t="s">
        <v>421</v>
      </c>
      <c r="G4437" s="173" t="s">
        <v>3171</v>
      </c>
      <c r="H4437" s="173" t="s">
        <v>3173</v>
      </c>
      <c r="I4437" s="173">
        <v>140</v>
      </c>
      <c r="J4437" s="173" t="s">
        <v>432</v>
      </c>
      <c r="K4437" s="731">
        <v>0</v>
      </c>
      <c r="L4437" s="172"/>
    </row>
    <row r="4438" spans="2:12" ht="43.2" x14ac:dyDescent="0.3">
      <c r="B4438" s="724" t="s">
        <v>390</v>
      </c>
      <c r="C4438" s="503" t="e">
        <f>_xlfn.XLOOKUP(B4438,PLANEAMIENTO!A:A,PLANEAMIENTO!C:C)</f>
        <v>#N/A</v>
      </c>
      <c r="D4438" s="504" t="e">
        <f>_xlfn.XLOOKUP(B4438,PLANEAMIENTO!A:A,PLANEAMIENTO!D:D)</f>
        <v>#N/A</v>
      </c>
      <c r="E4438" s="724" t="s">
        <v>642</v>
      </c>
      <c r="F4438" s="724" t="s">
        <v>3183</v>
      </c>
      <c r="G4438" s="724" t="s">
        <v>3039</v>
      </c>
      <c r="H4438" s="724" t="s">
        <v>3173</v>
      </c>
      <c r="I4438" s="172"/>
      <c r="J4438" s="172"/>
      <c r="K4438" s="734">
        <v>0.67</v>
      </c>
      <c r="L4438" s="172"/>
    </row>
    <row r="4439" spans="2:12" ht="43.2" x14ac:dyDescent="0.3">
      <c r="B4439" s="172"/>
      <c r="C4439" s="503" t="e">
        <f>_xlfn.XLOOKUP(B4439,PLANEAMIENTO!A:A,PLANEAMIENTO!C:C)</f>
        <v>#N/A</v>
      </c>
      <c r="D4439" s="504" t="e">
        <f>_xlfn.XLOOKUP(B4439,PLANEAMIENTO!A:A,PLANEAMIENTO!D:D)</f>
        <v>#N/A</v>
      </c>
      <c r="E4439" s="542" t="s">
        <v>3141</v>
      </c>
      <c r="F4439" s="542" t="s">
        <v>3184</v>
      </c>
      <c r="G4439" s="542" t="s">
        <v>3039</v>
      </c>
      <c r="H4439" s="542" t="s">
        <v>3116</v>
      </c>
      <c r="I4439" s="172"/>
      <c r="J4439" s="172"/>
      <c r="K4439" s="730">
        <v>1</v>
      </c>
      <c r="L4439" s="172"/>
    </row>
    <row r="4440" spans="2:12" ht="43.2" x14ac:dyDescent="0.3">
      <c r="B4440" s="172"/>
      <c r="C4440" s="503" t="e">
        <f>_xlfn.XLOOKUP(B4440,PLANEAMIENTO!A:A,PLANEAMIENTO!C:C)</f>
        <v>#N/A</v>
      </c>
      <c r="D4440" s="504" t="e">
        <f>_xlfn.XLOOKUP(B4440,PLANEAMIENTO!A:A,PLANEAMIENTO!D:D)</f>
        <v>#N/A</v>
      </c>
      <c r="E4440" s="542" t="s">
        <v>3143</v>
      </c>
      <c r="F4440" s="542" t="s">
        <v>3185</v>
      </c>
      <c r="G4440" s="542" t="s">
        <v>3116</v>
      </c>
      <c r="H4440" s="542" t="s">
        <v>3173</v>
      </c>
      <c r="I4440" s="172"/>
      <c r="J4440" s="172"/>
      <c r="K4440" s="730">
        <v>0.01</v>
      </c>
      <c r="L4440" s="172"/>
    </row>
    <row r="4441" spans="2:12" ht="31.2" x14ac:dyDescent="0.3">
      <c r="B4441" s="173">
        <v>354625</v>
      </c>
      <c r="C4441" s="503" t="str">
        <f>_xlfn.XLOOKUP(B4441,PLANEAMIENTO!A:A,PLANEAMIENTO!C:C)</f>
        <v>CILINDRO DE INCLINACION DE BULLDOZER</v>
      </c>
      <c r="D4441" s="504" t="str">
        <f>_xlfn.XLOOKUP(B4441,PLANEAMIENTO!A:A,PLANEAMIENTO!D:D)</f>
        <v>D11T</v>
      </c>
      <c r="E4441" s="173" t="s">
        <v>3186</v>
      </c>
      <c r="F4441" s="173" t="s">
        <v>403</v>
      </c>
      <c r="G4441" s="173" t="s">
        <v>3116</v>
      </c>
      <c r="H4441" s="173" t="s">
        <v>3150</v>
      </c>
      <c r="I4441" s="173">
        <v>167</v>
      </c>
      <c r="J4441" s="173" t="s">
        <v>3076</v>
      </c>
      <c r="K4441" s="731">
        <v>0.05</v>
      </c>
      <c r="L4441" s="173" t="s">
        <v>3187</v>
      </c>
    </row>
    <row r="4442" spans="2:12" ht="28.8" x14ac:dyDescent="0.3">
      <c r="B4442" s="173">
        <v>351825</v>
      </c>
      <c r="C4442" s="503" t="str">
        <f>_xlfn.XLOOKUP(B4442,PLANEAMIENTO!A:A,PLANEAMIENTO!C:C)</f>
        <v>CILINDRO DE BLADELIFT</v>
      </c>
      <c r="D4442" s="504" t="str">
        <f>_xlfn.XLOOKUP(B4442,PLANEAMIENTO!A:A,PLANEAMIENTO!D:D)</f>
        <v>24M</v>
      </c>
      <c r="E4442" s="173" t="s">
        <v>3188</v>
      </c>
      <c r="F4442" s="173" t="s">
        <v>479</v>
      </c>
      <c r="G4442" s="173" t="s">
        <v>3150</v>
      </c>
      <c r="H4442" s="173" t="s">
        <v>3150</v>
      </c>
      <c r="I4442" s="173">
        <v>169</v>
      </c>
      <c r="J4442" s="173" t="s">
        <v>3076</v>
      </c>
      <c r="K4442" s="731">
        <v>0</v>
      </c>
      <c r="L4442" s="172"/>
    </row>
    <row r="4443" spans="2:12" ht="28.8" x14ac:dyDescent="0.3">
      <c r="B4443" s="173">
        <v>352125</v>
      </c>
      <c r="C4443" s="503" t="str">
        <f>_xlfn.XLOOKUP(B4443,PLANEAMIENTO!A:A,PLANEAMIENTO!C:C)</f>
        <v xml:space="preserve">CILINDRO DE LEVANTE </v>
      </c>
      <c r="D4443" s="504" t="str">
        <f>_xlfn.XLOOKUP(B4443,PLANEAMIENTO!A:A,PLANEAMIENTO!D:D)</f>
        <v>D8T</v>
      </c>
      <c r="E4443" s="173" t="s">
        <v>3188</v>
      </c>
      <c r="F4443" s="173" t="s">
        <v>479</v>
      </c>
      <c r="G4443" s="173" t="s">
        <v>3150</v>
      </c>
      <c r="H4443" s="173" t="s">
        <v>3150</v>
      </c>
      <c r="I4443" s="173">
        <v>170</v>
      </c>
      <c r="J4443" s="173" t="s">
        <v>3076</v>
      </c>
      <c r="K4443" s="731">
        <v>0</v>
      </c>
      <c r="L4443" s="172"/>
    </row>
    <row r="4444" spans="2:12" ht="28.8" x14ac:dyDescent="0.3">
      <c r="B4444" s="173">
        <v>352425</v>
      </c>
      <c r="C4444" s="503" t="str">
        <f>_xlfn.XLOOKUP(B4444,PLANEAMIENTO!A:A,PLANEAMIENTO!C:C)</f>
        <v>CILINDRO DE BLADELIFT</v>
      </c>
      <c r="D4444" s="504" t="str">
        <f>_xlfn.XLOOKUP(B4444,PLANEAMIENTO!A:A,PLANEAMIENTO!D:D)</f>
        <v>24M</v>
      </c>
      <c r="E4444" s="173" t="s">
        <v>3188</v>
      </c>
      <c r="F4444" s="173" t="s">
        <v>479</v>
      </c>
      <c r="G4444" s="173" t="s">
        <v>3150</v>
      </c>
      <c r="H4444" s="173" t="s">
        <v>3108</v>
      </c>
      <c r="I4444" s="173">
        <v>171</v>
      </c>
      <c r="J4444" s="173" t="s">
        <v>3076</v>
      </c>
      <c r="K4444" s="731">
        <v>0</v>
      </c>
      <c r="L4444" s="172"/>
    </row>
    <row r="4445" spans="2:12" ht="31.2" x14ac:dyDescent="0.3">
      <c r="B4445" s="173">
        <v>354625</v>
      </c>
      <c r="C4445" s="503" t="str">
        <f>_xlfn.XLOOKUP(B4445,PLANEAMIENTO!A:A,PLANEAMIENTO!C:C)</f>
        <v>CILINDRO DE INCLINACION DE BULLDOZER</v>
      </c>
      <c r="D4445" s="504" t="str">
        <f>_xlfn.XLOOKUP(B4445,PLANEAMIENTO!A:A,PLANEAMIENTO!D:D)</f>
        <v>D11T</v>
      </c>
      <c r="E4445" s="173" t="s">
        <v>3189</v>
      </c>
      <c r="F4445" s="173" t="s">
        <v>450</v>
      </c>
      <c r="G4445" s="173" t="s">
        <v>3108</v>
      </c>
      <c r="H4445" s="173" t="s">
        <v>3165</v>
      </c>
      <c r="I4445" s="173">
        <v>172</v>
      </c>
      <c r="J4445" s="173" t="s">
        <v>3076</v>
      </c>
      <c r="K4445" s="731">
        <v>0</v>
      </c>
      <c r="L4445" s="172"/>
    </row>
    <row r="4446" spans="2:12" ht="31.2" x14ac:dyDescent="0.3">
      <c r="B4446" s="173">
        <v>353125</v>
      </c>
      <c r="C4446" s="503" t="str">
        <f>_xlfn.XLOOKUP(B4446,PLANEAMIENTO!A:A,PLANEAMIENTO!C:C)</f>
        <v>CILINDRO DE LEVANTE DE TOLVA</v>
      </c>
      <c r="D4446" s="504" t="str">
        <f>_xlfn.XLOOKUP(B4446,PLANEAMIENTO!A:A,PLANEAMIENTO!D:D)</f>
        <v>930E-4SE</v>
      </c>
      <c r="E4446" s="173" t="s">
        <v>3190</v>
      </c>
      <c r="F4446" s="173" t="s">
        <v>403</v>
      </c>
      <c r="G4446" s="173" t="s">
        <v>3165</v>
      </c>
      <c r="H4446" s="173" t="s">
        <v>3165</v>
      </c>
      <c r="I4446" s="173">
        <v>173</v>
      </c>
      <c r="J4446" s="173" t="s">
        <v>3076</v>
      </c>
      <c r="K4446" s="731">
        <v>0</v>
      </c>
      <c r="L4446" s="172"/>
    </row>
    <row r="4447" spans="2:12" ht="31.2" x14ac:dyDescent="0.3">
      <c r="B4447" s="173">
        <v>353325</v>
      </c>
      <c r="C4447" s="503" t="str">
        <f>_xlfn.XLOOKUP(B4447,PLANEAMIENTO!A:A,PLANEAMIENTO!C:C)</f>
        <v>CILINDRO DE LEVANTE DE TOLVA</v>
      </c>
      <c r="D4447" s="504" t="str">
        <f>_xlfn.XLOOKUP(B4447,PLANEAMIENTO!A:A,PLANEAMIENTO!D:D)</f>
        <v>980E</v>
      </c>
      <c r="E4447" s="173" t="s">
        <v>3190</v>
      </c>
      <c r="F4447" s="173" t="s">
        <v>403</v>
      </c>
      <c r="G4447" s="173" t="s">
        <v>3165</v>
      </c>
      <c r="H4447" s="173" t="s">
        <v>3154</v>
      </c>
      <c r="I4447" s="173">
        <v>174</v>
      </c>
      <c r="J4447" s="173" t="s">
        <v>3076</v>
      </c>
      <c r="K4447" s="731">
        <v>0</v>
      </c>
      <c r="L4447" s="172"/>
    </row>
    <row r="4448" spans="2:12" ht="31.2" x14ac:dyDescent="0.3">
      <c r="B4448" s="173">
        <v>355925</v>
      </c>
      <c r="C4448" s="503" t="str">
        <f>_xlfn.XLOOKUP(B4448,PLANEAMIENTO!A:A,PLANEAMIENTO!C:C)</f>
        <v>CILINDRO DE INCLINACION DE BULLDOZER</v>
      </c>
      <c r="D4448" s="504" t="str">
        <f>_xlfn.XLOOKUP(B4448,PLANEAMIENTO!A:A,PLANEAMIENTO!D:D)</f>
        <v>D11T</v>
      </c>
      <c r="E4448" s="173" t="s">
        <v>3191</v>
      </c>
      <c r="F4448" s="173" t="s">
        <v>426</v>
      </c>
      <c r="G4448" s="173" t="s">
        <v>3154</v>
      </c>
      <c r="H4448" s="173" t="s">
        <v>3154</v>
      </c>
      <c r="I4448" s="173">
        <v>175</v>
      </c>
      <c r="J4448" s="173" t="s">
        <v>3076</v>
      </c>
      <c r="K4448" s="731">
        <v>0</v>
      </c>
      <c r="L4448" s="172"/>
    </row>
    <row r="4449" spans="2:12" ht="46.8" x14ac:dyDescent="0.3">
      <c r="B4449" s="173">
        <v>356625</v>
      </c>
      <c r="C4449" s="503" t="str">
        <f>_xlfn.XLOOKUP(B4449,PLANEAMIENTO!A:A,PLANEAMIENTO!C:C)</f>
        <v>CILINDRO DE DESPLAZAMIENTO DE VERTEDERA</v>
      </c>
      <c r="D4449" s="504">
        <f>_xlfn.XLOOKUP(B4449,PLANEAMIENTO!A:A,PLANEAMIENTO!D:D)</f>
        <v>24</v>
      </c>
      <c r="E4449" s="173" t="s">
        <v>3191</v>
      </c>
      <c r="F4449" s="173" t="s">
        <v>426</v>
      </c>
      <c r="G4449" s="173" t="s">
        <v>3154</v>
      </c>
      <c r="H4449" s="173" t="s">
        <v>3154</v>
      </c>
      <c r="I4449" s="173">
        <v>176</v>
      </c>
      <c r="J4449" s="173" t="s">
        <v>3076</v>
      </c>
      <c r="K4449" s="731">
        <v>0</v>
      </c>
      <c r="L4449" s="172"/>
    </row>
    <row r="4450" spans="2:12" ht="46.8" x14ac:dyDescent="0.3">
      <c r="B4450" s="173">
        <v>356625</v>
      </c>
      <c r="C4450" s="503" t="str">
        <f>_xlfn.XLOOKUP(B4450,PLANEAMIENTO!A:A,PLANEAMIENTO!C:C)</f>
        <v>CILINDRO DE DESPLAZAMIENTO DE VERTEDERA</v>
      </c>
      <c r="D4450" s="504">
        <f>_xlfn.XLOOKUP(B4450,PLANEAMIENTO!A:A,PLANEAMIENTO!D:D)</f>
        <v>24</v>
      </c>
      <c r="E4450" s="173" t="s">
        <v>3192</v>
      </c>
      <c r="F4450" s="173" t="s">
        <v>406</v>
      </c>
      <c r="G4450" s="173" t="s">
        <v>3154</v>
      </c>
      <c r="H4450" s="173" t="s">
        <v>3171</v>
      </c>
      <c r="I4450" s="173">
        <v>177</v>
      </c>
      <c r="J4450" s="172"/>
      <c r="K4450" s="731">
        <v>0</v>
      </c>
      <c r="L4450" s="172"/>
    </row>
    <row r="4451" spans="2:12" ht="46.8" x14ac:dyDescent="0.3">
      <c r="B4451" s="173">
        <v>356625</v>
      </c>
      <c r="C4451" s="503" t="str">
        <f>_xlfn.XLOOKUP(B4451,PLANEAMIENTO!A:A,PLANEAMIENTO!C:C)</f>
        <v>CILINDRO DE DESPLAZAMIENTO DE VERTEDERA</v>
      </c>
      <c r="D4451" s="504">
        <f>_xlfn.XLOOKUP(B4451,PLANEAMIENTO!A:A,PLANEAMIENTO!D:D)</f>
        <v>24</v>
      </c>
      <c r="E4451" s="173" t="s">
        <v>3186</v>
      </c>
      <c r="F4451" s="173" t="s">
        <v>403</v>
      </c>
      <c r="G4451" s="173" t="s">
        <v>3171</v>
      </c>
      <c r="H4451" s="173" t="s">
        <v>3171</v>
      </c>
      <c r="I4451" s="173">
        <v>178</v>
      </c>
      <c r="J4451" s="173" t="s">
        <v>3076</v>
      </c>
      <c r="K4451" s="731">
        <v>0</v>
      </c>
      <c r="L4451" s="172"/>
    </row>
    <row r="4452" spans="2:12" ht="43.2" x14ac:dyDescent="0.3">
      <c r="B4452" s="173">
        <v>356025</v>
      </c>
      <c r="C4452" s="503" t="str">
        <f>_xlfn.XLOOKUP(B4452,PLANEAMIENTO!A:A,PLANEAMIENTO!C:C)</f>
        <v>CILINDRO DE BUCKET</v>
      </c>
      <c r="D4452" s="504" t="str">
        <f>_xlfn.XLOOKUP(B4452,PLANEAMIENTO!A:A,PLANEAMIENTO!D:D)</f>
        <v>374DL</v>
      </c>
      <c r="E4452" s="173" t="s">
        <v>3186</v>
      </c>
      <c r="F4452" s="173" t="s">
        <v>403</v>
      </c>
      <c r="G4452" s="173" t="s">
        <v>3171</v>
      </c>
      <c r="H4452" s="173" t="s">
        <v>3173</v>
      </c>
      <c r="I4452" s="173">
        <v>179</v>
      </c>
      <c r="J4452" s="173" t="s">
        <v>3076</v>
      </c>
      <c r="K4452" s="731">
        <v>0</v>
      </c>
      <c r="L4452" s="172"/>
    </row>
    <row r="4453" spans="2:12" ht="43.2" x14ac:dyDescent="0.3">
      <c r="B4453" s="726" t="s">
        <v>390</v>
      </c>
      <c r="C4453" s="503" t="e">
        <f>_xlfn.XLOOKUP(B4453,PLANEAMIENTO!A:A,PLANEAMIENTO!C:C)</f>
        <v>#N/A</v>
      </c>
      <c r="D4453" s="504" t="e">
        <f>_xlfn.XLOOKUP(B4453,PLANEAMIENTO!A:A,PLANEAMIENTO!D:D)</f>
        <v>#N/A</v>
      </c>
      <c r="E4453" s="726" t="s">
        <v>451</v>
      </c>
      <c r="F4453" s="726" t="s">
        <v>3074</v>
      </c>
      <c r="G4453" s="726" t="s">
        <v>842</v>
      </c>
      <c r="H4453" s="726" t="s">
        <v>842</v>
      </c>
      <c r="I4453" s="172"/>
      <c r="J4453" s="172"/>
      <c r="K4453" s="735">
        <v>0</v>
      </c>
      <c r="L4453" s="172"/>
    </row>
    <row r="4454" spans="2:12" ht="43.2" x14ac:dyDescent="0.3">
      <c r="B4454" s="172"/>
      <c r="C4454" s="503" t="e">
        <f>_xlfn.XLOOKUP(B4454,PLANEAMIENTO!A:A,PLANEAMIENTO!C:C)</f>
        <v>#N/A</v>
      </c>
      <c r="D4454" s="504" t="e">
        <f>_xlfn.XLOOKUP(B4454,PLANEAMIENTO!A:A,PLANEAMIENTO!D:D)</f>
        <v>#N/A</v>
      </c>
      <c r="E4454" s="542" t="s">
        <v>3193</v>
      </c>
      <c r="F4454" s="542" t="s">
        <v>625</v>
      </c>
      <c r="G4454" s="542" t="s">
        <v>3116</v>
      </c>
      <c r="H4454" s="542" t="s">
        <v>3150</v>
      </c>
      <c r="I4454" s="172"/>
      <c r="J4454" s="172"/>
      <c r="K4454" s="730">
        <v>0.85</v>
      </c>
      <c r="L4454" s="172"/>
    </row>
    <row r="4455" spans="2:12" ht="28.8" x14ac:dyDescent="0.3">
      <c r="B4455" s="173">
        <v>355525</v>
      </c>
      <c r="C4455" s="503" t="str">
        <f>_xlfn.XLOOKUP(B4455,PLANEAMIENTO!A:A,PLANEAMIENTO!C:C)</f>
        <v>ACUMULADOR DE DIRECCION</v>
      </c>
      <c r="D4455" s="504" t="str">
        <f>_xlfn.XLOOKUP(B4455,PLANEAMIENTO!A:A,PLANEAMIENTO!D:D)</f>
        <v>980E-4SE</v>
      </c>
      <c r="E4455" s="173" t="s">
        <v>3194</v>
      </c>
      <c r="F4455" s="173" t="s">
        <v>426</v>
      </c>
      <c r="G4455" s="173" t="s">
        <v>3116</v>
      </c>
      <c r="H4455" s="173" t="s">
        <v>3116</v>
      </c>
      <c r="I4455" s="172"/>
      <c r="J4455" s="173" t="s">
        <v>452</v>
      </c>
      <c r="K4455" s="731">
        <v>1</v>
      </c>
      <c r="L4455" s="172"/>
    </row>
    <row r="4456" spans="2:12" ht="28.8" x14ac:dyDescent="0.3">
      <c r="B4456" s="173">
        <v>357525</v>
      </c>
      <c r="C4456" s="503" t="str">
        <f>_xlfn.XLOOKUP(B4456,PLANEAMIENTO!A:A,PLANEAMIENTO!C:C)</f>
        <v>CILINDRO DE DIRECCION</v>
      </c>
      <c r="D4456" s="504" t="str">
        <f>_xlfn.XLOOKUP(B4456,PLANEAMIENTO!A:A,PLANEAMIENTO!D:D)</f>
        <v>830E</v>
      </c>
      <c r="E4456" s="173" t="s">
        <v>3195</v>
      </c>
      <c r="F4456" s="173" t="s">
        <v>444</v>
      </c>
      <c r="G4456" s="173" t="s">
        <v>3116</v>
      </c>
      <c r="H4456" s="173" t="s">
        <v>3116</v>
      </c>
      <c r="I4456" s="173">
        <v>183</v>
      </c>
      <c r="J4456" s="173" t="s">
        <v>452</v>
      </c>
      <c r="K4456" s="731">
        <v>1</v>
      </c>
      <c r="L4456" s="172"/>
    </row>
    <row r="4457" spans="2:12" ht="31.2" x14ac:dyDescent="0.3">
      <c r="B4457" s="173">
        <v>353125</v>
      </c>
      <c r="C4457" s="503" t="str">
        <f>_xlfn.XLOOKUP(B4457,PLANEAMIENTO!A:A,PLANEAMIENTO!C:C)</f>
        <v>CILINDRO DE LEVANTE DE TOLVA</v>
      </c>
      <c r="D4457" s="504" t="str">
        <f>_xlfn.XLOOKUP(B4457,PLANEAMIENTO!A:A,PLANEAMIENTO!D:D)</f>
        <v>930E-4SE</v>
      </c>
      <c r="E4457" s="173" t="s">
        <v>3194</v>
      </c>
      <c r="F4457" s="173" t="s">
        <v>426</v>
      </c>
      <c r="G4457" s="173" t="s">
        <v>3116</v>
      </c>
      <c r="H4457" s="173" t="s">
        <v>3116</v>
      </c>
      <c r="I4457" s="173">
        <v>184</v>
      </c>
      <c r="J4457" s="173" t="s">
        <v>452</v>
      </c>
      <c r="K4457" s="731">
        <v>1</v>
      </c>
      <c r="L4457" s="172"/>
    </row>
    <row r="4458" spans="2:12" ht="31.2" x14ac:dyDescent="0.3">
      <c r="B4458" s="173">
        <v>353325</v>
      </c>
      <c r="C4458" s="503" t="str">
        <f>_xlfn.XLOOKUP(B4458,PLANEAMIENTO!A:A,PLANEAMIENTO!C:C)</f>
        <v>CILINDRO DE LEVANTE DE TOLVA</v>
      </c>
      <c r="D4458" s="504" t="str">
        <f>_xlfn.XLOOKUP(B4458,PLANEAMIENTO!A:A,PLANEAMIENTO!D:D)</f>
        <v>980E</v>
      </c>
      <c r="E4458" s="173" t="s">
        <v>3194</v>
      </c>
      <c r="F4458" s="173" t="s">
        <v>426</v>
      </c>
      <c r="G4458" s="173" t="s">
        <v>3116</v>
      </c>
      <c r="H4458" s="173" t="s">
        <v>3150</v>
      </c>
      <c r="I4458" s="173">
        <v>185</v>
      </c>
      <c r="J4458" s="173" t="s">
        <v>452</v>
      </c>
      <c r="K4458" s="731">
        <v>0.5</v>
      </c>
      <c r="L4458" s="172"/>
    </row>
    <row r="4459" spans="2:12" ht="43.2" x14ac:dyDescent="0.3">
      <c r="B4459" s="727" t="s">
        <v>390</v>
      </c>
      <c r="C4459" s="503" t="e">
        <f>_xlfn.XLOOKUP(B4459,PLANEAMIENTO!A:A,PLANEAMIENTO!C:C)</f>
        <v>#N/A</v>
      </c>
      <c r="D4459" s="504" t="e">
        <f>_xlfn.XLOOKUP(B4459,PLANEAMIENTO!A:A,PLANEAMIENTO!D:D)</f>
        <v>#N/A</v>
      </c>
      <c r="E4459" s="727" t="s">
        <v>455</v>
      </c>
      <c r="F4459" s="727" t="s">
        <v>3080</v>
      </c>
      <c r="G4459" s="727" t="s">
        <v>3039</v>
      </c>
      <c r="H4459" s="727" t="s">
        <v>3035</v>
      </c>
      <c r="I4459" s="172"/>
      <c r="J4459" s="172"/>
      <c r="K4459" s="740">
        <v>1</v>
      </c>
      <c r="L4459" s="172"/>
    </row>
    <row r="4460" spans="2:12" ht="43.2" x14ac:dyDescent="0.3">
      <c r="B4460" s="172"/>
      <c r="C4460" s="503" t="e">
        <f>_xlfn.XLOOKUP(B4460,PLANEAMIENTO!A:A,PLANEAMIENTO!C:C)</f>
        <v>#N/A</v>
      </c>
      <c r="D4460" s="504" t="e">
        <f>_xlfn.XLOOKUP(B4460,PLANEAMIENTO!A:A,PLANEAMIENTO!D:D)</f>
        <v>#N/A</v>
      </c>
      <c r="E4460" s="542" t="s">
        <v>3141</v>
      </c>
      <c r="F4460" s="542" t="s">
        <v>3080</v>
      </c>
      <c r="G4460" s="542" t="s">
        <v>3039</v>
      </c>
      <c r="H4460" s="542" t="s">
        <v>3035</v>
      </c>
      <c r="I4460" s="172"/>
      <c r="J4460" s="172"/>
      <c r="K4460" s="730">
        <v>1</v>
      </c>
      <c r="L4460" s="172"/>
    </row>
    <row r="4461" spans="2:12" ht="43.2" x14ac:dyDescent="0.3">
      <c r="B4461" s="728" t="s">
        <v>390</v>
      </c>
      <c r="C4461" s="503" t="e">
        <f>_xlfn.XLOOKUP(B4461,PLANEAMIENTO!A:A,PLANEAMIENTO!C:C)</f>
        <v>#N/A</v>
      </c>
      <c r="D4461" s="504" t="e">
        <f>_xlfn.XLOOKUP(B4461,PLANEAMIENTO!A:A,PLANEAMIENTO!D:D)</f>
        <v>#N/A</v>
      </c>
      <c r="E4461" s="728" t="s">
        <v>45</v>
      </c>
      <c r="F4461" s="728" t="s">
        <v>3196</v>
      </c>
      <c r="G4461" s="728" t="s">
        <v>842</v>
      </c>
      <c r="H4461" s="728" t="s">
        <v>3171</v>
      </c>
      <c r="I4461" s="172"/>
      <c r="J4461" s="172"/>
      <c r="K4461" s="736">
        <v>0.45</v>
      </c>
      <c r="L4461" s="172"/>
    </row>
    <row r="4462" spans="2:12" ht="43.2" x14ac:dyDescent="0.3">
      <c r="B4462" s="173">
        <v>346625</v>
      </c>
      <c r="C4462" s="503" t="str">
        <f>_xlfn.XLOOKUP(B4462,PLANEAMIENTO!A:A,PLANEAMIENTO!C:C)</f>
        <v>RUEDA DELANTERA</v>
      </c>
      <c r="D4462" s="504" t="str">
        <f>_xlfn.XLOOKUP(B4462,PLANEAMIENTO!A:A,PLANEAMIENTO!D:D)</f>
        <v>930E-4SE</v>
      </c>
      <c r="E4462" s="173" t="s">
        <v>1287</v>
      </c>
      <c r="F4462" s="173" t="s">
        <v>3080</v>
      </c>
      <c r="G4462" s="173" t="s">
        <v>3102</v>
      </c>
      <c r="H4462" s="173" t="s">
        <v>3104</v>
      </c>
      <c r="I4462" s="172"/>
      <c r="J4462" s="173" t="s">
        <v>1023</v>
      </c>
      <c r="K4462" s="731">
        <v>1</v>
      </c>
      <c r="L4462" s="172"/>
    </row>
    <row r="4463" spans="2:12" ht="43.2" x14ac:dyDescent="0.3">
      <c r="B4463" s="173">
        <v>346725</v>
      </c>
      <c r="C4463" s="503" t="str">
        <f>_xlfn.XLOOKUP(B4463,PLANEAMIENTO!A:A,PLANEAMIENTO!C:C)</f>
        <v>CILINDRO DE SUSPENSION DELANTERA</v>
      </c>
      <c r="D4463" s="504" t="str">
        <f>_xlfn.XLOOKUP(B4463,PLANEAMIENTO!A:A,PLANEAMIENTO!D:D)</f>
        <v>930E-4SE</v>
      </c>
      <c r="E4463" s="173" t="s">
        <v>1287</v>
      </c>
      <c r="F4463" s="173" t="s">
        <v>3080</v>
      </c>
      <c r="G4463" s="173" t="s">
        <v>3039</v>
      </c>
      <c r="H4463" s="173" t="s">
        <v>3035</v>
      </c>
      <c r="I4463" s="172"/>
      <c r="J4463" s="173" t="s">
        <v>3083</v>
      </c>
      <c r="K4463" s="731">
        <v>1</v>
      </c>
      <c r="L4463" s="172"/>
    </row>
    <row r="4464" spans="2:12" ht="43.2" x14ac:dyDescent="0.3">
      <c r="B4464" s="173">
        <v>348325</v>
      </c>
      <c r="C4464" s="503" t="str">
        <f>_xlfn.XLOOKUP(B4464,PLANEAMIENTO!A:A,PLANEAMIENTO!C:C)</f>
        <v>CILINDRO DE SUSPENSION POSTERIOR</v>
      </c>
      <c r="D4464" s="504" t="str">
        <f>_xlfn.XLOOKUP(B4464,PLANEAMIENTO!A:A,PLANEAMIENTO!D:D)</f>
        <v>830DC</v>
      </c>
      <c r="E4464" s="173" t="s">
        <v>1287</v>
      </c>
      <c r="F4464" s="173" t="s">
        <v>3080</v>
      </c>
      <c r="G4464" s="173" t="s">
        <v>842</v>
      </c>
      <c r="H4464" s="173" t="s">
        <v>3039</v>
      </c>
      <c r="I4464" s="172"/>
      <c r="J4464" s="173" t="s">
        <v>452</v>
      </c>
      <c r="K4464" s="731">
        <v>1</v>
      </c>
      <c r="L4464" s="172"/>
    </row>
    <row r="4465" spans="2:12" ht="43.2" x14ac:dyDescent="0.3">
      <c r="B4465" s="173">
        <v>349125</v>
      </c>
      <c r="C4465" s="503" t="str">
        <f>_xlfn.XLOOKUP(B4465,PLANEAMIENTO!A:A,PLANEAMIENTO!C:C)</f>
        <v>FRENO DE SERVICIO Y PARQUEO</v>
      </c>
      <c r="D4465" s="504">
        <f>_xlfn.XLOOKUP(B4465,PLANEAMIENTO!A:A,PLANEAMIENTO!D:D)</f>
        <v>24</v>
      </c>
      <c r="E4465" s="173" t="s">
        <v>1287</v>
      </c>
      <c r="F4465" s="173" t="s">
        <v>3080</v>
      </c>
      <c r="G4465" s="173" t="s">
        <v>3104</v>
      </c>
      <c r="H4465" s="173" t="s">
        <v>3098</v>
      </c>
      <c r="I4465" s="172"/>
      <c r="J4465" s="173" t="s">
        <v>1560</v>
      </c>
      <c r="K4465" s="731">
        <v>1</v>
      </c>
      <c r="L4465" s="172"/>
    </row>
    <row r="4466" spans="2:12" ht="43.2" x14ac:dyDescent="0.3">
      <c r="B4466" s="173">
        <v>349425</v>
      </c>
      <c r="C4466" s="503" t="str">
        <f>_xlfn.XLOOKUP(B4466,PLANEAMIENTO!A:A,PLANEAMIENTO!C:C)</f>
        <v>CILINDRO DE SUSPENSION POSTERIOR</v>
      </c>
      <c r="D4466" s="504" t="str">
        <f>_xlfn.XLOOKUP(B4466,PLANEAMIENTO!A:A,PLANEAMIENTO!D:D)</f>
        <v>930E-4SE</v>
      </c>
      <c r="E4466" s="173" t="s">
        <v>1287</v>
      </c>
      <c r="F4466" s="173" t="s">
        <v>3080</v>
      </c>
      <c r="G4466" s="173" t="s">
        <v>3039</v>
      </c>
      <c r="H4466" s="173" t="s">
        <v>3035</v>
      </c>
      <c r="I4466" s="172"/>
      <c r="J4466" s="173" t="s">
        <v>452</v>
      </c>
      <c r="K4466" s="731">
        <v>1</v>
      </c>
      <c r="L4466" s="172"/>
    </row>
    <row r="4467" spans="2:12" ht="43.2" x14ac:dyDescent="0.3">
      <c r="B4467" s="173">
        <v>349525</v>
      </c>
      <c r="C4467" s="503" t="str">
        <f>_xlfn.XLOOKUP(B4467,PLANEAMIENTO!A:A,PLANEAMIENTO!C:C)</f>
        <v>CILINDRO DE LEVANTE DE TOLVA</v>
      </c>
      <c r="D4467" s="504" t="str">
        <f>_xlfn.XLOOKUP(B4467,PLANEAMIENTO!A:A,PLANEAMIENTO!D:D)</f>
        <v>930E-4SE</v>
      </c>
      <c r="E4467" s="173" t="s">
        <v>3197</v>
      </c>
      <c r="F4467" s="173" t="s">
        <v>3080</v>
      </c>
      <c r="G4467" s="173" t="s">
        <v>3052</v>
      </c>
      <c r="H4467" s="173" t="s">
        <v>3069</v>
      </c>
      <c r="I4467" s="172"/>
      <c r="J4467" s="173" t="s">
        <v>3083</v>
      </c>
      <c r="K4467" s="731">
        <v>1</v>
      </c>
      <c r="L4467" s="172"/>
    </row>
    <row r="4468" spans="2:12" ht="43.2" x14ac:dyDescent="0.3">
      <c r="B4468" s="173">
        <v>350025</v>
      </c>
      <c r="C4468" s="503" t="str">
        <f>_xlfn.XLOOKUP(B4468,PLANEAMIENTO!A:A,PLANEAMIENTO!C:C)</f>
        <v>ACUMULADOR DE DIRECCION</v>
      </c>
      <c r="D4468" s="504" t="str">
        <f>_xlfn.XLOOKUP(B4468,PLANEAMIENTO!A:A,PLANEAMIENTO!D:D)</f>
        <v>980E</v>
      </c>
      <c r="E4468" s="173" t="s">
        <v>1287</v>
      </c>
      <c r="F4468" s="173" t="s">
        <v>3080</v>
      </c>
      <c r="G4468" s="173" t="s">
        <v>3039</v>
      </c>
      <c r="H4468" s="173" t="s">
        <v>3035</v>
      </c>
      <c r="I4468" s="172"/>
      <c r="J4468" s="173" t="s">
        <v>452</v>
      </c>
      <c r="K4468" s="731">
        <v>1</v>
      </c>
      <c r="L4468" s="172"/>
    </row>
    <row r="4469" spans="2:12" ht="28.8" x14ac:dyDescent="0.3">
      <c r="B4469" s="173">
        <v>346825</v>
      </c>
      <c r="C4469" s="503" t="str">
        <f>_xlfn.XLOOKUP(B4469,PLANEAMIENTO!A:A,PLANEAMIENTO!C:C)</f>
        <v>RUEDA DELANTERA</v>
      </c>
      <c r="D4469" s="504" t="str">
        <f>_xlfn.XLOOKUP(B4469,PLANEAMIENTO!A:A,PLANEAMIENTO!D:D)</f>
        <v>930E-4SE</v>
      </c>
      <c r="E4469" s="173" t="s">
        <v>1287</v>
      </c>
      <c r="F4469" s="173" t="s">
        <v>3080</v>
      </c>
      <c r="G4469" s="173" t="s">
        <v>3165</v>
      </c>
      <c r="H4469" s="173" t="s">
        <v>3154</v>
      </c>
      <c r="I4469" s="172"/>
      <c r="J4469" s="173" t="s">
        <v>1023</v>
      </c>
      <c r="K4469" s="731">
        <v>0</v>
      </c>
      <c r="L4469" s="172"/>
    </row>
    <row r="4470" spans="2:12" ht="43.2" x14ac:dyDescent="0.3">
      <c r="B4470" s="173">
        <v>350925</v>
      </c>
      <c r="C4470" s="503" t="str">
        <f>_xlfn.XLOOKUP(B4470,PLANEAMIENTO!A:A,PLANEAMIENTO!C:C)</f>
        <v>ACUMULADOR DE DIRECCION</v>
      </c>
      <c r="D4470" s="504" t="str">
        <f>_xlfn.XLOOKUP(B4470,PLANEAMIENTO!A:A,PLANEAMIENTO!D:D)</f>
        <v>797F</v>
      </c>
      <c r="E4470" s="173" t="s">
        <v>1287</v>
      </c>
      <c r="F4470" s="173" t="s">
        <v>3080</v>
      </c>
      <c r="G4470" s="173" t="s">
        <v>3052</v>
      </c>
      <c r="H4470" s="173" t="s">
        <v>3069</v>
      </c>
      <c r="I4470" s="172"/>
      <c r="J4470" s="173" t="s">
        <v>452</v>
      </c>
      <c r="K4470" s="731">
        <v>1</v>
      </c>
      <c r="L4470" s="173" t="s">
        <v>3119</v>
      </c>
    </row>
    <row r="4471" spans="2:12" ht="28.8" x14ac:dyDescent="0.3">
      <c r="B4471" s="173">
        <v>351125</v>
      </c>
      <c r="C4471" s="503" t="str">
        <f>_xlfn.XLOOKUP(B4471,PLANEAMIENTO!A:A,PLANEAMIENTO!C:C)</f>
        <v xml:space="preserve">CILINDRO DE LEVANTE </v>
      </c>
      <c r="D4471" s="504" t="str">
        <f>_xlfn.XLOOKUP(B4471,PLANEAMIENTO!A:A,PLANEAMIENTO!D:D)</f>
        <v>WA900</v>
      </c>
      <c r="E4471" s="173" t="s">
        <v>1287</v>
      </c>
      <c r="F4471" s="173" t="s">
        <v>3080</v>
      </c>
      <c r="G4471" s="173" t="s">
        <v>3116</v>
      </c>
      <c r="H4471" s="173" t="s">
        <v>3150</v>
      </c>
      <c r="I4471" s="172"/>
      <c r="J4471" s="173" t="s">
        <v>3083</v>
      </c>
      <c r="K4471" s="731">
        <v>1</v>
      </c>
      <c r="L4471" s="172"/>
    </row>
    <row r="4472" spans="2:12" ht="43.2" x14ac:dyDescent="0.3">
      <c r="B4472" s="173">
        <v>351325</v>
      </c>
      <c r="C4472" s="503" t="str">
        <f>_xlfn.XLOOKUP(B4472,PLANEAMIENTO!A:A,PLANEAMIENTO!C:C)</f>
        <v>CILINDRO DE WHEEL LEAN</v>
      </c>
      <c r="D4472" s="504">
        <f>_xlfn.XLOOKUP(B4472,PLANEAMIENTO!A:A,PLANEAMIENTO!D:D)</f>
        <v>24</v>
      </c>
      <c r="E4472" s="173" t="s">
        <v>1287</v>
      </c>
      <c r="F4472" s="173" t="s">
        <v>3080</v>
      </c>
      <c r="G4472" s="173" t="s">
        <v>3039</v>
      </c>
      <c r="H4472" s="173" t="s">
        <v>3035</v>
      </c>
      <c r="I4472" s="172"/>
      <c r="J4472" s="173" t="s">
        <v>3083</v>
      </c>
      <c r="K4472" s="731">
        <v>1</v>
      </c>
      <c r="L4472" s="173" t="s">
        <v>3198</v>
      </c>
    </row>
    <row r="4473" spans="2:12" ht="43.2" x14ac:dyDescent="0.3">
      <c r="B4473" s="173">
        <v>351425</v>
      </c>
      <c r="C4473" s="503" t="str">
        <f>_xlfn.XLOOKUP(B4473,PLANEAMIENTO!A:A,PLANEAMIENTO!C:C)</f>
        <v>CILINDRO DE DIRECCION</v>
      </c>
      <c r="D4473" s="504" t="str">
        <f>_xlfn.XLOOKUP(B4473,PLANEAMIENTO!A:A,PLANEAMIENTO!D:D)</f>
        <v>930E-4SE</v>
      </c>
      <c r="E4473" s="173" t="s">
        <v>1287</v>
      </c>
      <c r="F4473" s="173" t="s">
        <v>3080</v>
      </c>
      <c r="G4473" s="173" t="s">
        <v>3039</v>
      </c>
      <c r="H4473" s="173" t="s">
        <v>3035</v>
      </c>
      <c r="I4473" s="172"/>
      <c r="J4473" s="173" t="s">
        <v>3083</v>
      </c>
      <c r="K4473" s="731">
        <v>1</v>
      </c>
      <c r="L4473" s="173" t="s">
        <v>3198</v>
      </c>
    </row>
    <row r="4474" spans="2:12" ht="43.2" x14ac:dyDescent="0.3">
      <c r="B4474" s="173">
        <v>351525</v>
      </c>
      <c r="C4474" s="503" t="str">
        <f>_xlfn.XLOOKUP(B4474,PLANEAMIENTO!A:A,PLANEAMIENTO!C:C)</f>
        <v>CILINDRO DE ARTICULACION</v>
      </c>
      <c r="D4474" s="504">
        <f>_xlfn.XLOOKUP(B4474,PLANEAMIENTO!A:A,PLANEAMIENTO!D:D)</f>
        <v>24</v>
      </c>
      <c r="E4474" s="173" t="s">
        <v>3085</v>
      </c>
      <c r="F4474" s="173" t="s">
        <v>3080</v>
      </c>
      <c r="G4474" s="173" t="s">
        <v>3056</v>
      </c>
      <c r="H4474" s="173" t="s">
        <v>3057</v>
      </c>
      <c r="I4474" s="172"/>
      <c r="J4474" s="173" t="s">
        <v>3083</v>
      </c>
      <c r="K4474" s="731">
        <v>1</v>
      </c>
      <c r="L4474" s="173" t="s">
        <v>3198</v>
      </c>
    </row>
    <row r="4475" spans="2:12" ht="43.2" x14ac:dyDescent="0.3">
      <c r="B4475" s="173">
        <v>351625</v>
      </c>
      <c r="C4475" s="503" t="str">
        <f>_xlfn.XLOOKUP(B4475,PLANEAMIENTO!A:A,PLANEAMIENTO!C:C)</f>
        <v>CILINDRO DE ARTICULACION</v>
      </c>
      <c r="D4475" s="504">
        <f>_xlfn.XLOOKUP(B4475,PLANEAMIENTO!A:A,PLANEAMIENTO!D:D)</f>
        <v>24</v>
      </c>
      <c r="E4475" s="173" t="s">
        <v>3085</v>
      </c>
      <c r="F4475" s="173" t="s">
        <v>3080</v>
      </c>
      <c r="G4475" s="173" t="s">
        <v>3056</v>
      </c>
      <c r="H4475" s="173" t="s">
        <v>3057</v>
      </c>
      <c r="I4475" s="172"/>
      <c r="J4475" s="173" t="s">
        <v>3083</v>
      </c>
      <c r="K4475" s="731">
        <v>1</v>
      </c>
      <c r="L4475" s="173" t="s">
        <v>3198</v>
      </c>
    </row>
    <row r="4476" spans="2:12" ht="31.2" x14ac:dyDescent="0.3">
      <c r="B4476" s="173">
        <v>351225</v>
      </c>
      <c r="C4476" s="503" t="str">
        <f>_xlfn.XLOOKUP(B4476,PLANEAMIENTO!A:A,PLANEAMIENTO!C:C)</f>
        <v>CILINDRO DE LEVANTE DE BULLDOZER</v>
      </c>
      <c r="D4476" s="504" t="str">
        <f>_xlfn.XLOOKUP(B4476,PLANEAMIENTO!A:A,PLANEAMIENTO!D:D)</f>
        <v>D11T</v>
      </c>
      <c r="E4476" s="173" t="s">
        <v>1287</v>
      </c>
      <c r="F4476" s="173" t="s">
        <v>3080</v>
      </c>
      <c r="G4476" s="173" t="s">
        <v>3154</v>
      </c>
      <c r="H4476" s="173" t="s">
        <v>3171</v>
      </c>
      <c r="I4476" s="172"/>
      <c r="J4476" s="173" t="s">
        <v>3083</v>
      </c>
      <c r="K4476" s="731">
        <v>0</v>
      </c>
      <c r="L4476" s="172"/>
    </row>
    <row r="4477" spans="2:12" ht="28.8" x14ac:dyDescent="0.3">
      <c r="B4477" s="173">
        <v>351825</v>
      </c>
      <c r="C4477" s="503" t="str">
        <f>_xlfn.XLOOKUP(B4477,PLANEAMIENTO!A:A,PLANEAMIENTO!C:C)</f>
        <v>CILINDRO DE BLADELIFT</v>
      </c>
      <c r="D4477" s="504" t="str">
        <f>_xlfn.XLOOKUP(B4477,PLANEAMIENTO!A:A,PLANEAMIENTO!D:D)</f>
        <v>24M</v>
      </c>
      <c r="E4477" s="173" t="s">
        <v>3199</v>
      </c>
      <c r="F4477" s="173" t="s">
        <v>3080</v>
      </c>
      <c r="G4477" s="173" t="s">
        <v>3108</v>
      </c>
      <c r="H4477" s="173" t="s">
        <v>3165</v>
      </c>
      <c r="I4477" s="172"/>
      <c r="J4477" s="173" t="s">
        <v>3083</v>
      </c>
      <c r="K4477" s="731">
        <v>0</v>
      </c>
      <c r="L4477" s="172"/>
    </row>
    <row r="4478" spans="2:12" ht="31.2" x14ac:dyDescent="0.3">
      <c r="B4478" s="173">
        <v>351925</v>
      </c>
      <c r="C4478" s="503" t="str">
        <f>_xlfn.XLOOKUP(B4478,PLANEAMIENTO!A:A,PLANEAMIENTO!C:C)</f>
        <v>CILINDRO DE LEVANTE DE BULLDOZER</v>
      </c>
      <c r="D4478" s="504" t="str">
        <f>_xlfn.XLOOKUP(B4478,PLANEAMIENTO!A:A,PLANEAMIENTO!D:D)</f>
        <v>D11</v>
      </c>
      <c r="E4478" s="173" t="s">
        <v>3200</v>
      </c>
      <c r="F4478" s="173" t="s">
        <v>3080</v>
      </c>
      <c r="G4478" s="173" t="s">
        <v>3116</v>
      </c>
      <c r="H4478" s="173" t="s">
        <v>3150</v>
      </c>
      <c r="I4478" s="172"/>
      <c r="J4478" s="173" t="s">
        <v>3083</v>
      </c>
      <c r="K4478" s="731">
        <v>0</v>
      </c>
      <c r="L4478" s="172"/>
    </row>
    <row r="4479" spans="2:12" ht="28.8" x14ac:dyDescent="0.3">
      <c r="B4479" s="173">
        <v>352025</v>
      </c>
      <c r="C4479" s="503" t="str">
        <f>_xlfn.XLOOKUP(B4479,PLANEAMIENTO!A:A,PLANEAMIENTO!C:C)</f>
        <v>VASTAGO DE LETOURNEAU</v>
      </c>
      <c r="D4479" s="504" t="str">
        <f>_xlfn.XLOOKUP(B4479,PLANEAMIENTO!A:A,PLANEAMIENTO!D:D)</f>
        <v>L2350</v>
      </c>
      <c r="E4479" s="173" t="s">
        <v>1287</v>
      </c>
      <c r="F4479" s="173" t="s">
        <v>3080</v>
      </c>
      <c r="G4479" s="173" t="s">
        <v>3108</v>
      </c>
      <c r="H4479" s="173" t="s">
        <v>3165</v>
      </c>
      <c r="I4479" s="172"/>
      <c r="J4479" s="173" t="s">
        <v>3083</v>
      </c>
      <c r="K4479" s="731">
        <v>0</v>
      </c>
      <c r="L4479" s="172"/>
    </row>
    <row r="4480" spans="2:12" ht="28.8" x14ac:dyDescent="0.3">
      <c r="B4480" s="173">
        <v>352425</v>
      </c>
      <c r="C4480" s="503" t="str">
        <f>_xlfn.XLOOKUP(B4480,PLANEAMIENTO!A:A,PLANEAMIENTO!C:C)</f>
        <v>CILINDRO DE BLADELIFT</v>
      </c>
      <c r="D4480" s="504" t="str">
        <f>_xlfn.XLOOKUP(B4480,PLANEAMIENTO!A:A,PLANEAMIENTO!D:D)</f>
        <v>24M</v>
      </c>
      <c r="E4480" s="173" t="s">
        <v>3201</v>
      </c>
      <c r="F4480" s="173" t="s">
        <v>3080</v>
      </c>
      <c r="G4480" s="173" t="s">
        <v>3154</v>
      </c>
      <c r="H4480" s="173" t="s">
        <v>3171</v>
      </c>
      <c r="I4480" s="172"/>
      <c r="J4480" s="173" t="s">
        <v>3083</v>
      </c>
      <c r="K4480" s="731">
        <v>0</v>
      </c>
      <c r="L4480" s="172"/>
    </row>
    <row r="4481" spans="2:12" ht="28.8" x14ac:dyDescent="0.3">
      <c r="B4481" s="173">
        <v>352525</v>
      </c>
      <c r="C4481" s="503" t="str">
        <f>_xlfn.XLOOKUP(B4481,PLANEAMIENTO!A:A,PLANEAMIENTO!C:C)</f>
        <v>CILINDRO DE DIRECCION</v>
      </c>
      <c r="D4481" s="504" t="str">
        <f>_xlfn.XLOOKUP(B4481,PLANEAMIENTO!A:A,PLANEAMIENTO!D:D)</f>
        <v>980E</v>
      </c>
      <c r="E4481" s="173" t="s">
        <v>1287</v>
      </c>
      <c r="F4481" s="173" t="s">
        <v>3080</v>
      </c>
      <c r="G4481" s="173" t="s">
        <v>3150</v>
      </c>
      <c r="H4481" s="173" t="s">
        <v>3108</v>
      </c>
      <c r="I4481" s="172"/>
      <c r="J4481" s="173" t="s">
        <v>3083</v>
      </c>
      <c r="K4481" s="731">
        <v>0</v>
      </c>
      <c r="L4481" s="173" t="s">
        <v>3202</v>
      </c>
    </row>
    <row r="4482" spans="2:12" ht="31.2" x14ac:dyDescent="0.3">
      <c r="B4482" s="173">
        <v>352625</v>
      </c>
      <c r="C4482" s="503" t="str">
        <f>_xlfn.XLOOKUP(B4482,PLANEAMIENTO!A:A,PLANEAMIENTO!C:C)</f>
        <v>FRENO DE SERVICIO Y PARQUEO</v>
      </c>
      <c r="D4482" s="504" t="str">
        <f>_xlfn.XLOOKUP(B4482,PLANEAMIENTO!A:A,PLANEAMIENTO!D:D)</f>
        <v>24M</v>
      </c>
      <c r="E4482" s="173" t="s">
        <v>3203</v>
      </c>
      <c r="F4482" s="173" t="s">
        <v>3080</v>
      </c>
      <c r="G4482" s="173" t="s">
        <v>3165</v>
      </c>
      <c r="H4482" s="173" t="s">
        <v>3154</v>
      </c>
      <c r="I4482" s="172"/>
      <c r="J4482" s="173" t="s">
        <v>3204</v>
      </c>
      <c r="K4482" s="731">
        <v>0</v>
      </c>
      <c r="L4482" s="172"/>
    </row>
    <row r="4483" spans="2:12" ht="31.2" x14ac:dyDescent="0.3">
      <c r="B4483" s="173">
        <v>352725</v>
      </c>
      <c r="C4483" s="503" t="str">
        <f>_xlfn.XLOOKUP(B4483,PLANEAMIENTO!A:A,PLANEAMIENTO!C:C)</f>
        <v>FRENO DE SERVICIO Y PARQUEO</v>
      </c>
      <c r="D4483" s="504" t="str">
        <f>_xlfn.XLOOKUP(B4483,PLANEAMIENTO!A:A,PLANEAMIENTO!D:D)</f>
        <v>24M</v>
      </c>
      <c r="E4483" s="173" t="s">
        <v>3203</v>
      </c>
      <c r="F4483" s="173" t="s">
        <v>3080</v>
      </c>
      <c r="G4483" s="173" t="s">
        <v>3165</v>
      </c>
      <c r="H4483" s="173" t="s">
        <v>3154</v>
      </c>
      <c r="I4483" s="172"/>
      <c r="J4483" s="173" t="s">
        <v>3204</v>
      </c>
      <c r="K4483" s="731">
        <v>0</v>
      </c>
      <c r="L4483" s="172"/>
    </row>
    <row r="4484" spans="2:12" ht="31.2" x14ac:dyDescent="0.3">
      <c r="B4484" s="173">
        <v>353025</v>
      </c>
      <c r="C4484" s="503" t="str">
        <f>_xlfn.XLOOKUP(B4484,PLANEAMIENTO!A:A,PLANEAMIENTO!C:C)</f>
        <v>CILINDRO DE SUSPENSION POSTERIOR</v>
      </c>
      <c r="D4484" s="504" t="str">
        <f>_xlfn.XLOOKUP(B4484,PLANEAMIENTO!A:A,PLANEAMIENTO!D:D)</f>
        <v>930E-4SE</v>
      </c>
      <c r="E4484" s="173" t="s">
        <v>1287</v>
      </c>
      <c r="F4484" s="173" t="s">
        <v>3080</v>
      </c>
      <c r="G4484" s="173" t="s">
        <v>3116</v>
      </c>
      <c r="H4484" s="173" t="s">
        <v>3150</v>
      </c>
      <c r="I4484" s="172"/>
      <c r="J4484" s="173" t="s">
        <v>3083</v>
      </c>
      <c r="K4484" s="731">
        <v>0.5</v>
      </c>
      <c r="L4484" s="173" t="s">
        <v>3205</v>
      </c>
    </row>
    <row r="4485" spans="2:12" ht="31.2" x14ac:dyDescent="0.3">
      <c r="B4485" s="173">
        <v>353425</v>
      </c>
      <c r="C4485" s="503" t="str">
        <f>_xlfn.XLOOKUP(B4485,PLANEAMIENTO!A:A,PLANEAMIENTO!C:C)</f>
        <v>CILINDRO DE VOLTEO DE BUCKET</v>
      </c>
      <c r="D4485" s="504" t="str">
        <f>_xlfn.XLOOKUP(B4485,PLANEAMIENTO!A:A,PLANEAMIENTO!D:D)</f>
        <v>PC1250</v>
      </c>
      <c r="E4485" s="173" t="s">
        <v>3206</v>
      </c>
      <c r="F4485" s="173" t="s">
        <v>3080</v>
      </c>
      <c r="G4485" s="173" t="s">
        <v>3150</v>
      </c>
      <c r="H4485" s="173" t="s">
        <v>3108</v>
      </c>
      <c r="I4485" s="172"/>
      <c r="J4485" s="173" t="s">
        <v>3083</v>
      </c>
      <c r="K4485" s="731">
        <v>0</v>
      </c>
      <c r="L4485" s="172"/>
    </row>
    <row r="4486" spans="2:12" ht="28.8" x14ac:dyDescent="0.3">
      <c r="B4486" s="173">
        <v>354325</v>
      </c>
      <c r="C4486" s="503" t="str">
        <f>_xlfn.XLOOKUP(B4486,PLANEAMIENTO!A:A,PLANEAMIENTO!C:C)</f>
        <v>CILINDRO DE DIRECCION</v>
      </c>
      <c r="D4486" s="504" t="str">
        <f>_xlfn.XLOOKUP(B4486,PLANEAMIENTO!A:A,PLANEAMIENTO!D:D)</f>
        <v>793D</v>
      </c>
      <c r="E4486" s="173" t="s">
        <v>3207</v>
      </c>
      <c r="F4486" s="173" t="s">
        <v>3080</v>
      </c>
      <c r="G4486" s="173" t="s">
        <v>3165</v>
      </c>
      <c r="H4486" s="173" t="s">
        <v>3154</v>
      </c>
      <c r="I4486" s="172"/>
      <c r="J4486" s="173" t="s">
        <v>3083</v>
      </c>
      <c r="K4486" s="731">
        <v>0</v>
      </c>
      <c r="L4486" s="172"/>
    </row>
    <row r="4487" spans="2:12" ht="28.8" x14ac:dyDescent="0.3">
      <c r="B4487" s="173">
        <v>354525</v>
      </c>
      <c r="C4487" s="503" t="str">
        <f>_xlfn.XLOOKUP(B4487,PLANEAMIENTO!A:A,PLANEAMIENTO!C:C)</f>
        <v>ACUMULADOR DE FRENO</v>
      </c>
      <c r="D4487" s="504" t="str">
        <f>_xlfn.XLOOKUP(B4487,PLANEAMIENTO!A:A,PLANEAMIENTO!D:D)</f>
        <v>930E-4SE</v>
      </c>
      <c r="E4487" s="173" t="s">
        <v>1287</v>
      </c>
      <c r="F4487" s="173" t="s">
        <v>3080</v>
      </c>
      <c r="G4487" s="173" t="s">
        <v>3116</v>
      </c>
      <c r="H4487" s="173" t="s">
        <v>3150</v>
      </c>
      <c r="I4487" s="172"/>
      <c r="J4487" s="173" t="s">
        <v>452</v>
      </c>
      <c r="K4487" s="731">
        <v>0</v>
      </c>
      <c r="L4487" s="172"/>
    </row>
    <row r="4488" spans="2:12" ht="28.8" x14ac:dyDescent="0.3">
      <c r="B4488" s="173">
        <v>355525</v>
      </c>
      <c r="C4488" s="503" t="str">
        <f>_xlfn.XLOOKUP(B4488,PLANEAMIENTO!A:A,PLANEAMIENTO!C:C)</f>
        <v>ACUMULADOR DE DIRECCION</v>
      </c>
      <c r="D4488" s="504" t="str">
        <f>_xlfn.XLOOKUP(B4488,PLANEAMIENTO!A:A,PLANEAMIENTO!D:D)</f>
        <v>980E-4SE</v>
      </c>
      <c r="E4488" s="173" t="s">
        <v>1287</v>
      </c>
      <c r="F4488" s="173" t="s">
        <v>3080</v>
      </c>
      <c r="G4488" s="173" t="s">
        <v>3116</v>
      </c>
      <c r="H4488" s="173" t="s">
        <v>3150</v>
      </c>
      <c r="I4488" s="172"/>
      <c r="J4488" s="173" t="s">
        <v>452</v>
      </c>
      <c r="K4488" s="731">
        <v>0</v>
      </c>
      <c r="L4488" s="172"/>
    </row>
    <row r="4489" spans="2:12" ht="28.8" x14ac:dyDescent="0.3">
      <c r="B4489" s="173">
        <v>355425</v>
      </c>
      <c r="C4489" s="503" t="str">
        <f>_xlfn.XLOOKUP(B4489,PLANEAMIENTO!A:A,PLANEAMIENTO!C:C)</f>
        <v>CILINDRO DE DIRECCION</v>
      </c>
      <c r="D4489" s="504" t="str">
        <f>_xlfn.XLOOKUP(B4489,PLANEAMIENTO!A:A,PLANEAMIENTO!D:D)</f>
        <v>930E-4SE</v>
      </c>
      <c r="E4489" s="173" t="s">
        <v>1287</v>
      </c>
      <c r="F4489" s="173" t="s">
        <v>3080</v>
      </c>
      <c r="G4489" s="173" t="s">
        <v>3116</v>
      </c>
      <c r="H4489" s="173" t="s">
        <v>3150</v>
      </c>
      <c r="I4489" s="172"/>
      <c r="J4489" s="173" t="s">
        <v>3083</v>
      </c>
      <c r="K4489" s="731">
        <v>0</v>
      </c>
      <c r="L4489" s="172"/>
    </row>
    <row r="4490" spans="2:12" ht="43.2" x14ac:dyDescent="0.3">
      <c r="B4490" s="172"/>
      <c r="C4490" s="503" t="e">
        <f>_xlfn.XLOOKUP(B4490,PLANEAMIENTO!A:A,PLANEAMIENTO!C:C)</f>
        <v>#N/A</v>
      </c>
      <c r="D4490" s="504" t="e">
        <f>_xlfn.XLOOKUP(B4490,PLANEAMIENTO!A:A,PLANEAMIENTO!D:D)</f>
        <v>#N/A</v>
      </c>
      <c r="E4490" s="173" t="s">
        <v>498</v>
      </c>
      <c r="F4490" s="173" t="s">
        <v>3080</v>
      </c>
      <c r="G4490" s="173" t="s">
        <v>842</v>
      </c>
      <c r="H4490" s="173" t="s">
        <v>3039</v>
      </c>
      <c r="I4490" s="172"/>
      <c r="J4490" s="172"/>
      <c r="K4490" s="731">
        <v>0</v>
      </c>
      <c r="L4490" s="172"/>
    </row>
    <row r="4491" spans="2:12" ht="43.2" x14ac:dyDescent="0.3">
      <c r="B4491" s="172"/>
      <c r="C4491" s="503" t="e">
        <f>_xlfn.XLOOKUP(B4491,PLANEAMIENTO!A:A,PLANEAMIENTO!C:C)</f>
        <v>#N/A</v>
      </c>
      <c r="D4491" s="504" t="e">
        <f>_xlfn.XLOOKUP(B4491,PLANEAMIENTO!A:A,PLANEAMIENTO!D:D)</f>
        <v>#N/A</v>
      </c>
      <c r="E4491" s="173" t="s">
        <v>498</v>
      </c>
      <c r="F4491" s="173" t="s">
        <v>3080</v>
      </c>
      <c r="G4491" s="173" t="s">
        <v>842</v>
      </c>
      <c r="H4491" s="173" t="s">
        <v>3039</v>
      </c>
      <c r="I4491" s="172"/>
      <c r="J4491" s="172"/>
      <c r="K4491" s="731">
        <v>0</v>
      </c>
      <c r="L4491" s="172"/>
    </row>
    <row r="4492" spans="2:12" ht="43.2" x14ac:dyDescent="0.3">
      <c r="B4492" s="172"/>
      <c r="C4492" s="503" t="e">
        <f>_xlfn.XLOOKUP(B4492,PLANEAMIENTO!A:A,PLANEAMIENTO!C:C)</f>
        <v>#N/A</v>
      </c>
      <c r="D4492" s="504" t="e">
        <f>_xlfn.XLOOKUP(B4492,PLANEAMIENTO!A:A,PLANEAMIENTO!D:D)</f>
        <v>#N/A</v>
      </c>
      <c r="E4492" s="173" t="s">
        <v>498</v>
      </c>
      <c r="F4492" s="173" t="s">
        <v>3080</v>
      </c>
      <c r="G4492" s="173" t="s">
        <v>842</v>
      </c>
      <c r="H4492" s="173" t="s">
        <v>3039</v>
      </c>
      <c r="I4492" s="172"/>
      <c r="J4492" s="172"/>
      <c r="K4492" s="731">
        <v>0</v>
      </c>
      <c r="L4492" s="172"/>
    </row>
    <row r="4493" spans="2:12" ht="43.2" x14ac:dyDescent="0.3">
      <c r="B4493" s="172"/>
      <c r="C4493" s="503">
        <f>_xlfn.XLOOKUP(B4493,PLANEAMIENTO!A:A,PLANEAMIENTO!C:C)</f>
        <v>0</v>
      </c>
      <c r="D4493" s="504" t="e">
        <f>_xlfn.XLOOKUP(B4493,PLANEAMIENTO!A:A,PLANEAMIENTO!D:D)</f>
        <v>#N/A</v>
      </c>
      <c r="E4493" s="173" t="s">
        <v>498</v>
      </c>
      <c r="F4493" s="173" t="s">
        <v>3080</v>
      </c>
      <c r="G4493" s="173" t="s">
        <v>842</v>
      </c>
      <c r="H4493" s="173" t="s">
        <v>3039</v>
      </c>
      <c r="I4493" s="172"/>
      <c r="J4493" s="172"/>
      <c r="K4493" s="731">
        <v>0</v>
      </c>
      <c r="L4493" s="172"/>
    </row>
    <row r="4494" spans="2:12" ht="43.2" x14ac:dyDescent="0.3">
      <c r="B4494" s="173">
        <v>356225</v>
      </c>
      <c r="C4494" s="503" t="str">
        <f>_xlfn.XLOOKUP(B4494,PLANEAMIENTO!A:A,PLANEAMIENTO!C:C)</f>
        <v>CILINDRO DE DIRECCION</v>
      </c>
      <c r="D4494" s="504" t="str">
        <f>_xlfn.XLOOKUP(B4494,PLANEAMIENTO!A:A,PLANEAMIENTO!D:D)</f>
        <v>980E</v>
      </c>
      <c r="E4494" s="173" t="s">
        <v>1287</v>
      </c>
      <c r="F4494" s="173" t="s">
        <v>3080</v>
      </c>
      <c r="G4494" s="173" t="s">
        <v>842</v>
      </c>
      <c r="H4494" s="173" t="s">
        <v>3039</v>
      </c>
      <c r="I4494" s="172"/>
      <c r="J4494" s="173" t="s">
        <v>3083</v>
      </c>
      <c r="K4494" s="731">
        <v>0</v>
      </c>
      <c r="L4494" s="173" t="s">
        <v>3208</v>
      </c>
    </row>
    <row r="4495" spans="2:12" ht="43.2" x14ac:dyDescent="0.3">
      <c r="B4495" s="173">
        <v>357125</v>
      </c>
      <c r="C4495" s="503" t="str">
        <f>_xlfn.XLOOKUP(B4495,PLANEAMIENTO!A:A,PLANEAMIENTO!C:C)</f>
        <v>CILINDRO DE LEVANTE DE RIPPER</v>
      </c>
      <c r="D4495" s="504" t="str">
        <f>_xlfn.XLOOKUP(B4495,PLANEAMIENTO!A:A,PLANEAMIENTO!D:D)</f>
        <v>D11</v>
      </c>
      <c r="E4495" s="173" t="s">
        <v>1287</v>
      </c>
      <c r="F4495" s="173" t="s">
        <v>3080</v>
      </c>
      <c r="G4495" s="173" t="s">
        <v>3052</v>
      </c>
      <c r="H4495" s="173" t="s">
        <v>3069</v>
      </c>
      <c r="I4495" s="172"/>
      <c r="J4495" s="173" t="s">
        <v>3083</v>
      </c>
      <c r="K4495" s="731">
        <v>0</v>
      </c>
      <c r="L4495" s="173" t="s">
        <v>3209</v>
      </c>
    </row>
    <row r="4496" spans="2:12" ht="15.6" x14ac:dyDescent="0.3">
      <c r="B4496" s="172"/>
      <c r="C4496" s="503" t="e">
        <f>_xlfn.XLOOKUP(B4496,PLANEAMIENTO!A:A,PLANEAMIENTO!C:C)</f>
        <v>#N/A</v>
      </c>
      <c r="D4496" s="504" t="e">
        <f>_xlfn.XLOOKUP(B4496,PLANEAMIENTO!A:A,PLANEAMIENTO!D:D)</f>
        <v>#N/A</v>
      </c>
      <c r="E4496" s="173" t="s">
        <v>842</v>
      </c>
      <c r="F4496" s="173" t="s">
        <v>3039</v>
      </c>
      <c r="G4496" s="172"/>
      <c r="H4496" s="172"/>
      <c r="I4496" s="731">
        <v>0</v>
      </c>
      <c r="J4496" s="172"/>
    </row>
    <row r="4497" spans="2:11" ht="15.6" x14ac:dyDescent="0.3">
      <c r="B4497" s="172"/>
      <c r="C4497" s="503" t="e">
        <f>_xlfn.XLOOKUP(B4497,PLANEAMIENTO!A:A,PLANEAMIENTO!C:C)</f>
        <v>#N/A</v>
      </c>
      <c r="D4497" s="504" t="e">
        <f>_xlfn.XLOOKUP(B4497,PLANEAMIENTO!A:A,PLANEAMIENTO!D:D)</f>
        <v>#N/A</v>
      </c>
      <c r="E4497" s="173" t="s">
        <v>842</v>
      </c>
      <c r="F4497" s="173" t="s">
        <v>3039</v>
      </c>
      <c r="G4497" s="172"/>
      <c r="H4497" s="172"/>
      <c r="I4497" s="731">
        <v>0</v>
      </c>
      <c r="J4497" s="172"/>
    </row>
    <row r="4501" spans="2:11" ht="26.4" x14ac:dyDescent="0.3">
      <c r="B4501" s="168" t="s">
        <v>390</v>
      </c>
      <c r="E4501" s="168" t="s">
        <v>391</v>
      </c>
      <c r="F4501" s="168" t="s">
        <v>393</v>
      </c>
      <c r="G4501" s="168" t="s">
        <v>394</v>
      </c>
      <c r="H4501" s="168" t="s">
        <v>395</v>
      </c>
      <c r="I4501" s="168" t="s">
        <v>3050</v>
      </c>
      <c r="J4501" s="168" t="s">
        <v>392</v>
      </c>
      <c r="K4501" s="168" t="s">
        <v>396</v>
      </c>
    </row>
    <row r="4502" spans="2:11" ht="43.2" x14ac:dyDescent="0.3">
      <c r="B4502" s="722" t="s">
        <v>390</v>
      </c>
      <c r="E4502" s="722" t="s">
        <v>397</v>
      </c>
      <c r="F4502" s="722" t="s">
        <v>3210</v>
      </c>
      <c r="G4502" s="722" t="s">
        <v>842</v>
      </c>
      <c r="H4502" s="722" t="s">
        <v>3173</v>
      </c>
      <c r="I4502" s="172"/>
      <c r="J4502" s="172"/>
      <c r="K4502" s="730">
        <v>0.68</v>
      </c>
    </row>
    <row r="4503" spans="2:11" ht="43.2" x14ac:dyDescent="0.3">
      <c r="B4503" s="172"/>
      <c r="E4503" s="542" t="s">
        <v>3141</v>
      </c>
      <c r="F4503" s="542" t="s">
        <v>3142</v>
      </c>
      <c r="G4503" s="542" t="s">
        <v>842</v>
      </c>
      <c r="H4503" s="542" t="s">
        <v>3098</v>
      </c>
      <c r="I4503" s="172"/>
      <c r="J4503" s="172"/>
      <c r="K4503" s="730">
        <v>0.99</v>
      </c>
    </row>
    <row r="4504" spans="2:11" ht="43.2" x14ac:dyDescent="0.3">
      <c r="B4504" s="172"/>
      <c r="E4504" s="542" t="s">
        <v>3143</v>
      </c>
      <c r="F4504" s="542" t="s">
        <v>3211</v>
      </c>
      <c r="G4504" s="542" t="s">
        <v>3116</v>
      </c>
      <c r="H4504" s="542" t="s">
        <v>3173</v>
      </c>
      <c r="I4504" s="172"/>
      <c r="J4504" s="172"/>
      <c r="K4504" s="730">
        <v>0.14000000000000001</v>
      </c>
    </row>
    <row r="4505" spans="2:11" ht="31.2" x14ac:dyDescent="0.3">
      <c r="B4505" s="173">
        <v>339925</v>
      </c>
      <c r="C4505" s="503" t="str">
        <f>_xlfn.XLOOKUP(B4505,PLANEAMIENTO!A:A,PLANEAMIENTO!C:C)</f>
        <v>CILINDRO DE SUSPENSION POSTERIOR</v>
      </c>
      <c r="D4505" s="504" t="str">
        <f>_xlfn.XLOOKUP(B4505,PLANEAMIENTO!A:A,PLANEAMIENTO!D:D)</f>
        <v>797F</v>
      </c>
      <c r="E4505" s="173" t="s">
        <v>3145</v>
      </c>
      <c r="F4505" s="173" t="s">
        <v>406</v>
      </c>
      <c r="G4505" s="173" t="s">
        <v>3116</v>
      </c>
      <c r="H4505" s="173" t="s">
        <v>3116</v>
      </c>
      <c r="I4505" s="172"/>
      <c r="J4505" s="173" t="s">
        <v>398</v>
      </c>
      <c r="K4505" s="731">
        <v>1</v>
      </c>
    </row>
    <row r="4506" spans="2:11" ht="28.8" x14ac:dyDescent="0.3">
      <c r="B4506" s="173">
        <v>358225</v>
      </c>
      <c r="C4506" s="503" t="str">
        <f>_xlfn.XLOOKUP(B4506,PLANEAMIENTO!A:A,PLANEAMIENTO!C:C)</f>
        <v>CILINDRO DE DIRECCION</v>
      </c>
      <c r="D4506" s="504" t="str">
        <f>_xlfn.XLOOKUP(B4506,PLANEAMIENTO!A:A,PLANEAMIENTO!D:D)</f>
        <v>930E-4SE</v>
      </c>
      <c r="E4506" s="173" t="s">
        <v>3147</v>
      </c>
      <c r="F4506" s="173" t="s">
        <v>426</v>
      </c>
      <c r="G4506" s="173" t="s">
        <v>3116</v>
      </c>
      <c r="H4506" s="173" t="s">
        <v>3116</v>
      </c>
      <c r="I4506" s="173">
        <v>20</v>
      </c>
      <c r="J4506" s="173" t="s">
        <v>398</v>
      </c>
      <c r="K4506" s="731">
        <v>1</v>
      </c>
    </row>
    <row r="4507" spans="2:11" ht="31.2" x14ac:dyDescent="0.3">
      <c r="B4507" s="173">
        <v>358025</v>
      </c>
      <c r="C4507" s="503" t="str">
        <f>_xlfn.XLOOKUP(B4507,PLANEAMIENTO!A:A,PLANEAMIENTO!C:C)</f>
        <v>CILINDRO DE SUSPENSION POSTERIOR</v>
      </c>
      <c r="D4507" s="504" t="str">
        <f>_xlfn.XLOOKUP(B4507,PLANEAMIENTO!A:A,PLANEAMIENTO!D:D)</f>
        <v>797F</v>
      </c>
      <c r="E4507" s="173" t="s">
        <v>3149</v>
      </c>
      <c r="F4507" s="173" t="s">
        <v>435</v>
      </c>
      <c r="G4507" s="173" t="s">
        <v>3116</v>
      </c>
      <c r="H4507" s="173" t="s">
        <v>3150</v>
      </c>
      <c r="I4507" s="173">
        <v>21</v>
      </c>
      <c r="J4507" s="173" t="s">
        <v>398</v>
      </c>
      <c r="K4507" s="731">
        <v>0.35</v>
      </c>
    </row>
    <row r="4508" spans="2:11" ht="28.8" x14ac:dyDescent="0.3">
      <c r="B4508" s="173">
        <v>351725</v>
      </c>
      <c r="C4508" s="503" t="str">
        <f>_xlfn.XLOOKUP(B4508,PLANEAMIENTO!A:A,PLANEAMIENTO!C:C)</f>
        <v>CILINDRO DE STICK</v>
      </c>
      <c r="D4508" s="504" t="str">
        <f>_xlfn.XLOOKUP(B4508,PLANEAMIENTO!A:A,PLANEAMIENTO!D:D)</f>
        <v>390DL</v>
      </c>
      <c r="E4508" s="173" t="s">
        <v>3212</v>
      </c>
      <c r="F4508" s="173" t="s">
        <v>403</v>
      </c>
      <c r="G4508" s="173" t="s">
        <v>3150</v>
      </c>
      <c r="H4508" s="173" t="s">
        <v>3150</v>
      </c>
      <c r="I4508" s="173">
        <v>22</v>
      </c>
      <c r="J4508" s="173" t="s">
        <v>398</v>
      </c>
      <c r="K4508" s="731">
        <v>0</v>
      </c>
    </row>
    <row r="4509" spans="2:11" ht="28.8" x14ac:dyDescent="0.3">
      <c r="B4509" s="173">
        <v>358225</v>
      </c>
      <c r="C4509" s="503" t="str">
        <f>_xlfn.XLOOKUP(B4509,PLANEAMIENTO!A:A,PLANEAMIENTO!C:C)</f>
        <v>CILINDRO DE DIRECCION</v>
      </c>
      <c r="D4509" s="504" t="str">
        <f>_xlfn.XLOOKUP(B4509,PLANEAMIENTO!A:A,PLANEAMIENTO!D:D)</f>
        <v>930E-4SE</v>
      </c>
      <c r="E4509" s="173" t="s">
        <v>3213</v>
      </c>
      <c r="F4509" s="173" t="s">
        <v>403</v>
      </c>
      <c r="G4509" s="173" t="s">
        <v>3150</v>
      </c>
      <c r="H4509" s="173" t="s">
        <v>3108</v>
      </c>
      <c r="I4509" s="173">
        <v>23</v>
      </c>
      <c r="J4509" s="173" t="s">
        <v>398</v>
      </c>
      <c r="K4509" s="731">
        <v>0</v>
      </c>
    </row>
    <row r="4510" spans="2:11" ht="28.8" x14ac:dyDescent="0.3">
      <c r="B4510" s="173">
        <v>348725</v>
      </c>
      <c r="C4510" s="503" t="str">
        <f>_xlfn.XLOOKUP(B4510,PLANEAMIENTO!A:A,PLANEAMIENTO!C:C)</f>
        <v>CILINDRO DE STICK</v>
      </c>
      <c r="D4510" s="504" t="str">
        <f>_xlfn.XLOOKUP(B4510,PLANEAMIENTO!A:A,PLANEAMIENTO!D:D)</f>
        <v>390DL</v>
      </c>
      <c r="E4510" s="173" t="s">
        <v>3155</v>
      </c>
      <c r="F4510" s="173" t="s">
        <v>406</v>
      </c>
      <c r="G4510" s="173" t="s">
        <v>3108</v>
      </c>
      <c r="H4510" s="173" t="s">
        <v>3108</v>
      </c>
      <c r="I4510" s="173">
        <v>24</v>
      </c>
      <c r="J4510" s="173" t="s">
        <v>398</v>
      </c>
      <c r="K4510" s="731">
        <v>0</v>
      </c>
    </row>
    <row r="4511" spans="2:11" ht="28.8" x14ac:dyDescent="0.3">
      <c r="B4511" s="173">
        <v>351725</v>
      </c>
      <c r="C4511" s="503" t="str">
        <f>_xlfn.XLOOKUP(B4511,PLANEAMIENTO!A:A,PLANEAMIENTO!C:C)</f>
        <v>CILINDRO DE STICK</v>
      </c>
      <c r="D4511" s="504" t="str">
        <f>_xlfn.XLOOKUP(B4511,PLANEAMIENTO!A:A,PLANEAMIENTO!D:D)</f>
        <v>390DL</v>
      </c>
      <c r="E4511" s="173" t="s">
        <v>3153</v>
      </c>
      <c r="F4511" s="173" t="s">
        <v>421</v>
      </c>
      <c r="G4511" s="173" t="s">
        <v>3108</v>
      </c>
      <c r="H4511" s="173" t="s">
        <v>3165</v>
      </c>
      <c r="I4511" s="173">
        <v>25</v>
      </c>
      <c r="J4511" s="173" t="s">
        <v>398</v>
      </c>
      <c r="K4511" s="731">
        <v>0</v>
      </c>
    </row>
    <row r="4512" spans="2:11" ht="28.8" x14ac:dyDescent="0.3">
      <c r="B4512" s="173">
        <v>351725</v>
      </c>
      <c r="C4512" s="503" t="str">
        <f>_xlfn.XLOOKUP(B4512,PLANEAMIENTO!A:A,PLANEAMIENTO!C:C)</f>
        <v>CILINDRO DE STICK</v>
      </c>
      <c r="D4512" s="504" t="str">
        <f>_xlfn.XLOOKUP(B4512,PLANEAMIENTO!A:A,PLANEAMIENTO!D:D)</f>
        <v>390DL</v>
      </c>
      <c r="E4512" s="173" t="s">
        <v>3214</v>
      </c>
      <c r="F4512" s="173" t="s">
        <v>417</v>
      </c>
      <c r="G4512" s="173" t="s">
        <v>3154</v>
      </c>
      <c r="H4512" s="173" t="s">
        <v>3173</v>
      </c>
      <c r="I4512" s="173">
        <v>26</v>
      </c>
      <c r="J4512" s="173" t="s">
        <v>398</v>
      </c>
      <c r="K4512" s="731">
        <v>0</v>
      </c>
    </row>
    <row r="4513" spans="2:11" ht="43.2" x14ac:dyDescent="0.3">
      <c r="B4513" s="722" t="s">
        <v>390</v>
      </c>
      <c r="C4513" s="503" t="e">
        <f>_xlfn.XLOOKUP(B4513,PLANEAMIENTO!A:A,PLANEAMIENTO!C:C)</f>
        <v>#N/A</v>
      </c>
      <c r="D4513" s="504" t="e">
        <f>_xlfn.XLOOKUP(B4513,PLANEAMIENTO!A:A,PLANEAMIENTO!D:D)</f>
        <v>#N/A</v>
      </c>
      <c r="E4513" s="722" t="s">
        <v>412</v>
      </c>
      <c r="F4513" s="722" t="s">
        <v>3156</v>
      </c>
      <c r="G4513" s="722" t="s">
        <v>842</v>
      </c>
      <c r="H4513" s="722" t="s">
        <v>3098</v>
      </c>
      <c r="I4513" s="172"/>
      <c r="J4513" s="172"/>
      <c r="K4513" s="732">
        <v>0.97</v>
      </c>
    </row>
    <row r="4514" spans="2:11" ht="43.2" x14ac:dyDescent="0.3">
      <c r="B4514" s="172"/>
      <c r="C4514" s="503" t="e">
        <f>_xlfn.XLOOKUP(B4514,PLANEAMIENTO!A:A,PLANEAMIENTO!C:C)</f>
        <v>#N/A</v>
      </c>
      <c r="D4514" s="504" t="e">
        <f>_xlfn.XLOOKUP(B4514,PLANEAMIENTO!A:A,PLANEAMIENTO!D:D)</f>
        <v>#N/A</v>
      </c>
      <c r="E4514" s="542" t="s">
        <v>3141</v>
      </c>
      <c r="F4514" s="542" t="s">
        <v>3157</v>
      </c>
      <c r="G4514" s="542" t="s">
        <v>3039</v>
      </c>
      <c r="H4514" s="542" t="s">
        <v>3098</v>
      </c>
      <c r="I4514" s="172"/>
      <c r="J4514" s="172"/>
      <c r="K4514" s="730">
        <v>0.97</v>
      </c>
    </row>
    <row r="4515" spans="2:11" ht="43.2" x14ac:dyDescent="0.3">
      <c r="B4515" s="172"/>
      <c r="C4515" s="503" t="e">
        <f>_xlfn.XLOOKUP(B4515,PLANEAMIENTO!A:A,PLANEAMIENTO!C:C)</f>
        <v>#N/A</v>
      </c>
      <c r="D4515" s="504" t="e">
        <f>_xlfn.XLOOKUP(B4515,PLANEAMIENTO!A:A,PLANEAMIENTO!D:D)</f>
        <v>#N/A</v>
      </c>
      <c r="E4515" s="542" t="s">
        <v>3143</v>
      </c>
      <c r="F4515" s="542" t="s">
        <v>3080</v>
      </c>
      <c r="G4515" s="542" t="s">
        <v>842</v>
      </c>
      <c r="H4515" s="542" t="s">
        <v>3039</v>
      </c>
      <c r="I4515" s="172"/>
      <c r="J4515" s="172"/>
      <c r="K4515" s="730">
        <v>0</v>
      </c>
    </row>
    <row r="4516" spans="2:11" ht="43.2" x14ac:dyDescent="0.3">
      <c r="B4516" s="172"/>
      <c r="C4516" s="503" t="e">
        <f>_xlfn.XLOOKUP(B4516,PLANEAMIENTO!A:A,PLANEAMIENTO!C:C)</f>
        <v>#N/A</v>
      </c>
      <c r="D4516" s="504" t="e">
        <f>_xlfn.XLOOKUP(B4516,PLANEAMIENTO!A:A,PLANEAMIENTO!D:D)</f>
        <v>#N/A</v>
      </c>
      <c r="E4516" s="173" t="s">
        <v>3158</v>
      </c>
      <c r="F4516" s="173" t="s">
        <v>3080</v>
      </c>
      <c r="G4516" s="173" t="s">
        <v>842</v>
      </c>
      <c r="H4516" s="173" t="s">
        <v>3039</v>
      </c>
      <c r="I4516" s="172"/>
      <c r="J4516" s="172"/>
      <c r="K4516" s="731">
        <v>0</v>
      </c>
    </row>
    <row r="4517" spans="2:11" ht="43.2" x14ac:dyDescent="0.3">
      <c r="B4517" s="722" t="s">
        <v>390</v>
      </c>
      <c r="C4517" s="503" t="e">
        <f>_xlfn.XLOOKUP(B4517,PLANEAMIENTO!A:A,PLANEAMIENTO!C:C)</f>
        <v>#N/A</v>
      </c>
      <c r="D4517" s="504" t="e">
        <f>_xlfn.XLOOKUP(B4517,PLANEAMIENTO!A:A,PLANEAMIENTO!D:D)</f>
        <v>#N/A</v>
      </c>
      <c r="E4517" s="722" t="s">
        <v>422</v>
      </c>
      <c r="F4517" s="722" t="s">
        <v>3159</v>
      </c>
      <c r="G4517" s="722" t="s">
        <v>3039</v>
      </c>
      <c r="H4517" s="722" t="s">
        <v>3154</v>
      </c>
      <c r="I4517" s="172"/>
      <c r="J4517" s="172"/>
      <c r="K4517" s="732">
        <v>0.75</v>
      </c>
    </row>
    <row r="4518" spans="2:11" ht="43.2" x14ac:dyDescent="0.3">
      <c r="B4518" s="172"/>
      <c r="C4518" s="503" t="e">
        <f>_xlfn.XLOOKUP(B4518,PLANEAMIENTO!A:A,PLANEAMIENTO!C:C)</f>
        <v>#N/A</v>
      </c>
      <c r="D4518" s="504" t="e">
        <f>_xlfn.XLOOKUP(B4518,PLANEAMIENTO!A:A,PLANEAMIENTO!D:D)</f>
        <v>#N/A</v>
      </c>
      <c r="E4518" s="542" t="s">
        <v>3141</v>
      </c>
      <c r="F4518" s="542" t="s">
        <v>3160</v>
      </c>
      <c r="G4518" s="542" t="s">
        <v>3039</v>
      </c>
      <c r="H4518" s="542" t="s">
        <v>3116</v>
      </c>
      <c r="I4518" s="172"/>
      <c r="J4518" s="172"/>
      <c r="K4518" s="730">
        <v>1</v>
      </c>
    </row>
    <row r="4519" spans="2:11" ht="43.2" x14ac:dyDescent="0.3">
      <c r="B4519" s="172"/>
      <c r="C4519" s="503" t="e">
        <f>_xlfn.XLOOKUP(B4519,PLANEAMIENTO!A:A,PLANEAMIENTO!C:C)</f>
        <v>#N/A</v>
      </c>
      <c r="D4519" s="504" t="e">
        <f>_xlfn.XLOOKUP(B4519,PLANEAMIENTO!A:A,PLANEAMIENTO!D:D)</f>
        <v>#N/A</v>
      </c>
      <c r="E4519" s="542" t="s">
        <v>3143</v>
      </c>
      <c r="F4519" s="542" t="s">
        <v>3161</v>
      </c>
      <c r="G4519" s="542" t="s">
        <v>3116</v>
      </c>
      <c r="H4519" s="542" t="s">
        <v>3154</v>
      </c>
      <c r="I4519" s="172"/>
      <c r="J4519" s="172"/>
      <c r="K4519" s="730">
        <v>0.17</v>
      </c>
    </row>
    <row r="4520" spans="2:11" ht="31.2" x14ac:dyDescent="0.3">
      <c r="B4520" s="173">
        <v>353425</v>
      </c>
      <c r="C4520" s="503" t="str">
        <f>_xlfn.XLOOKUP(B4520,PLANEAMIENTO!A:A,PLANEAMIENTO!C:C)</f>
        <v>CILINDRO DE VOLTEO DE BUCKET</v>
      </c>
      <c r="D4520" s="504" t="str">
        <f>_xlfn.XLOOKUP(B4520,PLANEAMIENTO!A:A,PLANEAMIENTO!D:D)</f>
        <v>PC1250</v>
      </c>
      <c r="E4520" s="173" t="s">
        <v>3162</v>
      </c>
      <c r="F4520" s="173" t="s">
        <v>444</v>
      </c>
      <c r="G4520" s="173" t="s">
        <v>3116</v>
      </c>
      <c r="H4520" s="173" t="s">
        <v>3116</v>
      </c>
      <c r="I4520" s="173">
        <v>76</v>
      </c>
      <c r="J4520" s="173" t="s">
        <v>423</v>
      </c>
      <c r="K4520" s="731">
        <v>1</v>
      </c>
    </row>
    <row r="4521" spans="2:11" ht="31.2" x14ac:dyDescent="0.3">
      <c r="B4521" s="173">
        <v>353525</v>
      </c>
      <c r="C4521" s="503" t="str">
        <f>_xlfn.XLOOKUP(B4521,PLANEAMIENTO!A:A,PLANEAMIENTO!C:C)</f>
        <v>CILINDRO DE INCLINACION DE BULLDOZER</v>
      </c>
      <c r="D4521" s="504" t="str">
        <f>_xlfn.XLOOKUP(B4521,PLANEAMIENTO!A:A,PLANEAMIENTO!D:D)</f>
        <v>D11T</v>
      </c>
      <c r="E4521" s="173" t="s">
        <v>3163</v>
      </c>
      <c r="F4521" s="173" t="s">
        <v>493</v>
      </c>
      <c r="G4521" s="173" t="s">
        <v>3116</v>
      </c>
      <c r="H4521" s="173" t="s">
        <v>3116</v>
      </c>
      <c r="I4521" s="173">
        <v>78</v>
      </c>
      <c r="J4521" s="173" t="s">
        <v>423</v>
      </c>
      <c r="K4521" s="731">
        <v>1</v>
      </c>
    </row>
    <row r="4522" spans="2:11" ht="28.8" x14ac:dyDescent="0.3">
      <c r="B4522" s="173">
        <v>352125</v>
      </c>
      <c r="C4522" s="503" t="str">
        <f>_xlfn.XLOOKUP(B4522,PLANEAMIENTO!A:A,PLANEAMIENTO!C:C)</f>
        <v xml:space="preserve">CILINDRO DE LEVANTE </v>
      </c>
      <c r="D4522" s="504" t="str">
        <f>_xlfn.XLOOKUP(B4522,PLANEAMIENTO!A:A,PLANEAMIENTO!D:D)</f>
        <v>D8T</v>
      </c>
      <c r="E4522" s="173" t="s">
        <v>3163</v>
      </c>
      <c r="F4522" s="173" t="s">
        <v>444</v>
      </c>
      <c r="G4522" s="173" t="s">
        <v>3116</v>
      </c>
      <c r="H4522" s="173" t="s">
        <v>3116</v>
      </c>
      <c r="I4522" s="173">
        <v>79</v>
      </c>
      <c r="J4522" s="173" t="s">
        <v>423</v>
      </c>
      <c r="K4522" s="731">
        <v>1</v>
      </c>
    </row>
    <row r="4523" spans="2:11" ht="28.8" x14ac:dyDescent="0.3">
      <c r="B4523" s="173" t="s">
        <v>2849</v>
      </c>
      <c r="C4523" s="503" t="e">
        <f>_xlfn.XLOOKUP(B4523,PLANEAMIENTO!A:A,PLANEAMIENTO!C:C)</f>
        <v>#N/A</v>
      </c>
      <c r="D4523" s="504" t="e">
        <f>_xlfn.XLOOKUP(B4523,PLANEAMIENTO!A:A,PLANEAMIENTO!D:D)</f>
        <v>#N/A</v>
      </c>
      <c r="E4523" s="173" t="s">
        <v>3163</v>
      </c>
      <c r="F4523" s="173" t="s">
        <v>479</v>
      </c>
      <c r="G4523" s="173" t="s">
        <v>3116</v>
      </c>
      <c r="H4523" s="173" t="s">
        <v>3116</v>
      </c>
      <c r="I4523" s="173">
        <v>80</v>
      </c>
      <c r="J4523" s="173" t="s">
        <v>423</v>
      </c>
      <c r="K4523" s="731">
        <v>1</v>
      </c>
    </row>
    <row r="4524" spans="2:11" ht="31.2" x14ac:dyDescent="0.3">
      <c r="B4524" s="173">
        <v>357325</v>
      </c>
      <c r="C4524" s="503" t="str">
        <f>_xlfn.XLOOKUP(B4524,PLANEAMIENTO!A:A,PLANEAMIENTO!C:C)</f>
        <v>CILINDRO DE LEVANTE DE BULLDOZER</v>
      </c>
      <c r="D4524" s="504" t="str">
        <f>_xlfn.XLOOKUP(B4524,PLANEAMIENTO!A:A,PLANEAMIENTO!D:D)</f>
        <v>844K</v>
      </c>
      <c r="E4524" s="173" t="s">
        <v>3163</v>
      </c>
      <c r="F4524" s="173" t="s">
        <v>426</v>
      </c>
      <c r="G4524" s="173" t="s">
        <v>3150</v>
      </c>
      <c r="H4524" s="173" t="s">
        <v>3150</v>
      </c>
      <c r="I4524" s="173">
        <v>81</v>
      </c>
      <c r="J4524" s="173" t="s">
        <v>423</v>
      </c>
      <c r="K4524" s="731">
        <v>0</v>
      </c>
    </row>
    <row r="4525" spans="2:11" ht="31.2" x14ac:dyDescent="0.3">
      <c r="B4525" s="173">
        <v>355925</v>
      </c>
      <c r="C4525" s="503" t="str">
        <f>_xlfn.XLOOKUP(B4525,PLANEAMIENTO!A:A,PLANEAMIENTO!C:C)</f>
        <v>CILINDRO DE INCLINACION DE BULLDOZER</v>
      </c>
      <c r="D4525" s="504" t="str">
        <f>_xlfn.XLOOKUP(B4525,PLANEAMIENTO!A:A,PLANEAMIENTO!D:D)</f>
        <v>D11T</v>
      </c>
      <c r="E4525" s="173" t="s">
        <v>3163</v>
      </c>
      <c r="F4525" s="173" t="s">
        <v>426</v>
      </c>
      <c r="G4525" s="173" t="s">
        <v>3150</v>
      </c>
      <c r="H4525" s="173" t="s">
        <v>3150</v>
      </c>
      <c r="I4525" s="173">
        <v>82</v>
      </c>
      <c r="J4525" s="173" t="s">
        <v>423</v>
      </c>
      <c r="K4525" s="731">
        <v>0</v>
      </c>
    </row>
    <row r="4526" spans="2:11" ht="46.8" x14ac:dyDescent="0.3">
      <c r="B4526" s="173">
        <v>356625</v>
      </c>
      <c r="C4526" s="503" t="str">
        <f>_xlfn.XLOOKUP(B4526,PLANEAMIENTO!A:A,PLANEAMIENTO!C:C)</f>
        <v>CILINDRO DE DESPLAZAMIENTO DE VERTEDERA</v>
      </c>
      <c r="D4526" s="504">
        <f>_xlfn.XLOOKUP(B4526,PLANEAMIENTO!A:A,PLANEAMIENTO!D:D)</f>
        <v>24</v>
      </c>
      <c r="E4526" s="173" t="s">
        <v>3152</v>
      </c>
      <c r="F4526" s="173" t="s">
        <v>468</v>
      </c>
      <c r="G4526" s="173" t="s">
        <v>3150</v>
      </c>
      <c r="H4526" s="173" t="s">
        <v>3108</v>
      </c>
      <c r="I4526" s="173">
        <v>83</v>
      </c>
      <c r="J4526" s="173" t="s">
        <v>423</v>
      </c>
      <c r="K4526" s="731">
        <v>0</v>
      </c>
    </row>
    <row r="4527" spans="2:11" ht="28.8" x14ac:dyDescent="0.3">
      <c r="B4527" s="173">
        <v>352425</v>
      </c>
      <c r="C4527" s="503" t="str">
        <f>_xlfn.XLOOKUP(B4527,PLANEAMIENTO!A:A,PLANEAMIENTO!C:C)</f>
        <v>CILINDRO DE BLADELIFT</v>
      </c>
      <c r="D4527" s="504" t="str">
        <f>_xlfn.XLOOKUP(B4527,PLANEAMIENTO!A:A,PLANEAMIENTO!D:D)</f>
        <v>24M</v>
      </c>
      <c r="E4527" s="173" t="s">
        <v>3163</v>
      </c>
      <c r="F4527" s="173" t="s">
        <v>479</v>
      </c>
      <c r="G4527" s="173" t="s">
        <v>3108</v>
      </c>
      <c r="H4527" s="173" t="s">
        <v>3108</v>
      </c>
      <c r="I4527" s="173">
        <v>84</v>
      </c>
      <c r="J4527" s="173" t="s">
        <v>423</v>
      </c>
      <c r="K4527" s="731">
        <v>0</v>
      </c>
    </row>
    <row r="4528" spans="2:11" ht="31.2" x14ac:dyDescent="0.3">
      <c r="B4528" s="173">
        <v>354625</v>
      </c>
      <c r="C4528" s="503" t="str">
        <f>_xlfn.XLOOKUP(B4528,PLANEAMIENTO!A:A,PLANEAMIENTO!C:C)</f>
        <v>CILINDRO DE INCLINACION DE BULLDOZER</v>
      </c>
      <c r="D4528" s="504" t="str">
        <f>_xlfn.XLOOKUP(B4528,PLANEAMIENTO!A:A,PLANEAMIENTO!D:D)</f>
        <v>D11T</v>
      </c>
      <c r="E4528" s="173" t="s">
        <v>3163</v>
      </c>
      <c r="F4528" s="173" t="s">
        <v>479</v>
      </c>
      <c r="G4528" s="173" t="s">
        <v>3108</v>
      </c>
      <c r="H4528" s="173" t="s">
        <v>3108</v>
      </c>
      <c r="I4528" s="173">
        <v>85</v>
      </c>
      <c r="J4528" s="173" t="s">
        <v>423</v>
      </c>
      <c r="K4528" s="731">
        <v>0</v>
      </c>
    </row>
    <row r="4529" spans="2:11" ht="28.8" x14ac:dyDescent="0.3">
      <c r="B4529" s="173">
        <v>358325</v>
      </c>
      <c r="C4529" s="503" t="str">
        <f>_xlfn.XLOOKUP(B4529,PLANEAMIENTO!A:A,PLANEAMIENTO!C:C)</f>
        <v>CILINDRO DE DIRECCION</v>
      </c>
      <c r="D4529" s="504" t="str">
        <f>_xlfn.XLOOKUP(B4529,PLANEAMIENTO!A:A,PLANEAMIENTO!D:D)</f>
        <v>930E-4SE</v>
      </c>
      <c r="E4529" s="173" t="s">
        <v>3164</v>
      </c>
      <c r="F4529" s="173" t="s">
        <v>479</v>
      </c>
      <c r="G4529" s="173" t="s">
        <v>3108</v>
      </c>
      <c r="H4529" s="173" t="s">
        <v>3165</v>
      </c>
      <c r="I4529" s="173">
        <v>86</v>
      </c>
      <c r="J4529" s="173" t="s">
        <v>423</v>
      </c>
      <c r="K4529" s="731">
        <v>0</v>
      </c>
    </row>
    <row r="4530" spans="2:11" ht="28.8" x14ac:dyDescent="0.3">
      <c r="B4530" s="625">
        <v>356025</v>
      </c>
      <c r="C4530" s="503" t="str">
        <f>_xlfn.XLOOKUP(B4530,PLANEAMIENTO!A:A,PLANEAMIENTO!C:C)</f>
        <v>CILINDRO DE BUCKET</v>
      </c>
      <c r="D4530" s="504" t="str">
        <f>_xlfn.XLOOKUP(B4530,PLANEAMIENTO!A:A,PLANEAMIENTO!D:D)</f>
        <v>374DL</v>
      </c>
      <c r="E4530" s="173" t="s">
        <v>3152</v>
      </c>
      <c r="F4530" s="173" t="s">
        <v>421</v>
      </c>
      <c r="G4530" s="173" t="s">
        <v>3165</v>
      </c>
      <c r="H4530" s="173" t="s">
        <v>3154</v>
      </c>
      <c r="I4530" s="173">
        <v>87</v>
      </c>
      <c r="J4530" s="173" t="s">
        <v>423</v>
      </c>
      <c r="K4530" s="731">
        <v>0</v>
      </c>
    </row>
    <row r="4531" spans="2:11" ht="43.2" x14ac:dyDescent="0.3">
      <c r="B4531" s="723" t="s">
        <v>390</v>
      </c>
      <c r="C4531" s="503" t="e">
        <f>_xlfn.XLOOKUP(B4531,PLANEAMIENTO!A:A,PLANEAMIENTO!C:C)</f>
        <v>#N/A</v>
      </c>
      <c r="D4531" s="504" t="e">
        <f>_xlfn.XLOOKUP(B4531,PLANEAMIENTO!A:A,PLANEAMIENTO!D:D)</f>
        <v>#N/A</v>
      </c>
      <c r="E4531" s="723" t="s">
        <v>3067</v>
      </c>
      <c r="F4531" s="723" t="s">
        <v>3166</v>
      </c>
      <c r="G4531" s="723" t="s">
        <v>842</v>
      </c>
      <c r="H4531" s="723" t="s">
        <v>3140</v>
      </c>
      <c r="I4531" s="172"/>
      <c r="J4531" s="172"/>
      <c r="K4531" s="733">
        <v>0.52</v>
      </c>
    </row>
    <row r="4532" spans="2:11" ht="43.2" x14ac:dyDescent="0.3">
      <c r="B4532" s="172"/>
      <c r="C4532" s="503" t="e">
        <f>_xlfn.XLOOKUP(B4532,PLANEAMIENTO!A:A,PLANEAMIENTO!C:C)</f>
        <v>#N/A</v>
      </c>
      <c r="D4532" s="504" t="e">
        <f>_xlfn.XLOOKUP(B4532,PLANEAMIENTO!A:A,PLANEAMIENTO!D:D)</f>
        <v>#N/A</v>
      </c>
      <c r="E4532" s="542" t="s">
        <v>3141</v>
      </c>
      <c r="F4532" s="542" t="s">
        <v>3167</v>
      </c>
      <c r="G4532" s="542" t="s">
        <v>3035</v>
      </c>
      <c r="H4532" s="542" t="s">
        <v>3098</v>
      </c>
      <c r="I4532" s="172"/>
      <c r="J4532" s="172"/>
      <c r="K4532" s="730">
        <v>1</v>
      </c>
    </row>
    <row r="4533" spans="2:11" ht="43.2" x14ac:dyDescent="0.3">
      <c r="B4533" s="172"/>
      <c r="C4533" s="503" t="e">
        <f>_xlfn.XLOOKUP(B4533,PLANEAMIENTO!A:A,PLANEAMIENTO!C:C)</f>
        <v>#N/A</v>
      </c>
      <c r="D4533" s="504" t="e">
        <f>_xlfn.XLOOKUP(B4533,PLANEAMIENTO!A:A,PLANEAMIENTO!D:D)</f>
        <v>#N/A</v>
      </c>
      <c r="E4533" s="542" t="s">
        <v>3143</v>
      </c>
      <c r="F4533" s="542" t="s">
        <v>3166</v>
      </c>
      <c r="G4533" s="542" t="s">
        <v>842</v>
      </c>
      <c r="H4533" s="542" t="s">
        <v>3140</v>
      </c>
      <c r="I4533" s="172"/>
      <c r="J4533" s="172"/>
      <c r="K4533" s="730">
        <v>0.01</v>
      </c>
    </row>
    <row r="4534" spans="2:11" ht="43.2" x14ac:dyDescent="0.3">
      <c r="B4534" s="173">
        <v>353425</v>
      </c>
      <c r="C4534" s="503" t="str">
        <f>_xlfn.XLOOKUP(B4534,PLANEAMIENTO!A:A,PLANEAMIENTO!C:C)</f>
        <v>CILINDRO DE VOLTEO DE BUCKET</v>
      </c>
      <c r="D4534" s="504" t="str">
        <f>_xlfn.XLOOKUP(B4534,PLANEAMIENTO!A:A,PLANEAMIENTO!D:D)</f>
        <v>PC1250</v>
      </c>
      <c r="E4534" s="173" t="s">
        <v>3168</v>
      </c>
      <c r="F4534" s="173" t="s">
        <v>522</v>
      </c>
      <c r="G4534" s="173" t="s">
        <v>3098</v>
      </c>
      <c r="H4534" s="173" t="s">
        <v>3150</v>
      </c>
      <c r="I4534" s="173">
        <v>112</v>
      </c>
      <c r="J4534" s="173" t="s">
        <v>3070</v>
      </c>
      <c r="K4534" s="731">
        <v>0.26</v>
      </c>
    </row>
    <row r="4535" spans="2:11" ht="28.8" x14ac:dyDescent="0.3">
      <c r="B4535" s="173">
        <v>354925</v>
      </c>
      <c r="C4535" s="503" t="str">
        <f>_xlfn.XLOOKUP(B4535,PLANEAMIENTO!A:A,PLANEAMIENTO!C:C)</f>
        <v>CILINDRO DE DIRECCION</v>
      </c>
      <c r="D4535" s="504" t="str">
        <f>_xlfn.XLOOKUP(B4535,PLANEAMIENTO!A:A,PLANEAMIENTO!D:D)</f>
        <v>988K</v>
      </c>
      <c r="E4535" s="173" t="s">
        <v>3168</v>
      </c>
      <c r="F4535" s="173" t="s">
        <v>406</v>
      </c>
      <c r="G4535" s="173" t="s">
        <v>3150</v>
      </c>
      <c r="H4535" s="173" t="s">
        <v>3150</v>
      </c>
      <c r="I4535" s="173">
        <v>114</v>
      </c>
      <c r="J4535" s="173" t="s">
        <v>3070</v>
      </c>
      <c r="K4535" s="731">
        <v>0</v>
      </c>
    </row>
    <row r="4536" spans="2:11" ht="31.2" x14ac:dyDescent="0.3">
      <c r="B4536" s="173">
        <v>353525</v>
      </c>
      <c r="C4536" s="503" t="str">
        <f>_xlfn.XLOOKUP(B4536,PLANEAMIENTO!A:A,PLANEAMIENTO!C:C)</f>
        <v>CILINDRO DE INCLINACION DE BULLDOZER</v>
      </c>
      <c r="D4536" s="504" t="str">
        <f>_xlfn.XLOOKUP(B4536,PLANEAMIENTO!A:A,PLANEAMIENTO!D:D)</f>
        <v>D11T</v>
      </c>
      <c r="E4536" s="173" t="s">
        <v>3169</v>
      </c>
      <c r="F4536" s="173" t="s">
        <v>406</v>
      </c>
      <c r="G4536" s="173" t="s">
        <v>3150</v>
      </c>
      <c r="H4536" s="173" t="s">
        <v>3108</v>
      </c>
      <c r="I4536" s="173">
        <v>115</v>
      </c>
      <c r="J4536" s="173" t="s">
        <v>3070</v>
      </c>
      <c r="K4536" s="731">
        <v>0</v>
      </c>
    </row>
    <row r="4537" spans="2:11" ht="31.2" x14ac:dyDescent="0.3">
      <c r="B4537" s="173">
        <v>354625</v>
      </c>
      <c r="C4537" s="503" t="str">
        <f>_xlfn.XLOOKUP(B4537,PLANEAMIENTO!A:A,PLANEAMIENTO!C:C)</f>
        <v>CILINDRO DE INCLINACION DE BULLDOZER</v>
      </c>
      <c r="D4537" s="504" t="str">
        <f>_xlfn.XLOOKUP(B4537,PLANEAMIENTO!A:A,PLANEAMIENTO!D:D)</f>
        <v>D11T</v>
      </c>
      <c r="E4537" s="173" t="s">
        <v>3169</v>
      </c>
      <c r="F4537" s="173" t="s">
        <v>406</v>
      </c>
      <c r="G4537" s="173" t="s">
        <v>3108</v>
      </c>
      <c r="H4537" s="173" t="s">
        <v>3108</v>
      </c>
      <c r="I4537" s="173">
        <v>116</v>
      </c>
      <c r="J4537" s="173" t="s">
        <v>3070</v>
      </c>
      <c r="K4537" s="731">
        <v>0</v>
      </c>
    </row>
    <row r="4538" spans="2:11" ht="31.2" x14ac:dyDescent="0.3">
      <c r="B4538" s="173">
        <v>355925</v>
      </c>
      <c r="C4538" s="503" t="str">
        <f>_xlfn.XLOOKUP(B4538,PLANEAMIENTO!A:A,PLANEAMIENTO!C:C)</f>
        <v>CILINDRO DE INCLINACION DE BULLDOZER</v>
      </c>
      <c r="D4538" s="504" t="str">
        <f>_xlfn.XLOOKUP(B4538,PLANEAMIENTO!A:A,PLANEAMIENTO!D:D)</f>
        <v>D11T</v>
      </c>
      <c r="E4538" s="173" t="s">
        <v>3169</v>
      </c>
      <c r="F4538" s="173" t="s">
        <v>406</v>
      </c>
      <c r="G4538" s="173" t="s">
        <v>3108</v>
      </c>
      <c r="H4538" s="173" t="s">
        <v>3108</v>
      </c>
      <c r="I4538" s="173">
        <v>117</v>
      </c>
      <c r="J4538" s="173" t="s">
        <v>3070</v>
      </c>
      <c r="K4538" s="731">
        <v>0</v>
      </c>
    </row>
    <row r="4539" spans="2:11" ht="31.2" x14ac:dyDescent="0.3">
      <c r="B4539" s="173">
        <v>355125</v>
      </c>
      <c r="C4539" s="503" t="str">
        <f>_xlfn.XLOOKUP(B4539,PLANEAMIENTO!A:A,PLANEAMIENTO!C:C)</f>
        <v>CILINDRO DE SUSPENSION POSTERIOR</v>
      </c>
      <c r="D4539" s="504" t="str">
        <f>_xlfn.XLOOKUP(B4539,PLANEAMIENTO!A:A,PLANEAMIENTO!D:D)</f>
        <v>980E</v>
      </c>
      <c r="E4539" s="173" t="s">
        <v>3169</v>
      </c>
      <c r="F4539" s="173" t="s">
        <v>468</v>
      </c>
      <c r="G4539" s="173" t="s">
        <v>3108</v>
      </c>
      <c r="H4539" s="173" t="s">
        <v>3165</v>
      </c>
      <c r="I4539" s="173">
        <v>118</v>
      </c>
      <c r="J4539" s="173" t="s">
        <v>3070</v>
      </c>
      <c r="K4539" s="731">
        <v>0</v>
      </c>
    </row>
    <row r="4540" spans="2:11" ht="31.2" x14ac:dyDescent="0.3">
      <c r="B4540" s="173">
        <v>355625</v>
      </c>
      <c r="C4540" s="503" t="str">
        <f>_xlfn.XLOOKUP(B4540,PLANEAMIENTO!A:A,PLANEAMIENTO!C:C)</f>
        <v>CILINDRO DE SUSPENSION POSTERIOR</v>
      </c>
      <c r="D4540" s="504" t="str">
        <f>_xlfn.XLOOKUP(B4540,PLANEAMIENTO!A:A,PLANEAMIENTO!D:D)</f>
        <v>930E-4SE</v>
      </c>
      <c r="E4540" s="173" t="s">
        <v>3169</v>
      </c>
      <c r="F4540" s="173" t="s">
        <v>468</v>
      </c>
      <c r="G4540" s="173" t="s">
        <v>3165</v>
      </c>
      <c r="H4540" s="173" t="s">
        <v>3154</v>
      </c>
      <c r="I4540" s="173">
        <v>119</v>
      </c>
      <c r="J4540" s="173" t="s">
        <v>3070</v>
      </c>
      <c r="K4540" s="731">
        <v>0</v>
      </c>
    </row>
    <row r="4541" spans="2:11" ht="28.8" x14ac:dyDescent="0.3">
      <c r="B4541" s="173">
        <v>354325</v>
      </c>
      <c r="C4541" s="503" t="str">
        <f>_xlfn.XLOOKUP(B4541,PLANEAMIENTO!A:A,PLANEAMIENTO!C:C)</f>
        <v>CILINDRO DE DIRECCION</v>
      </c>
      <c r="D4541" s="504" t="str">
        <f>_xlfn.XLOOKUP(B4541,PLANEAMIENTO!A:A,PLANEAMIENTO!D:D)</f>
        <v>793D</v>
      </c>
      <c r="E4541" s="173" t="s">
        <v>3168</v>
      </c>
      <c r="F4541" s="173" t="s">
        <v>406</v>
      </c>
      <c r="G4541" s="173" t="s">
        <v>3154</v>
      </c>
      <c r="H4541" s="173" t="s">
        <v>3154</v>
      </c>
      <c r="I4541" s="173">
        <v>120</v>
      </c>
      <c r="J4541" s="173" t="s">
        <v>3070</v>
      </c>
      <c r="K4541" s="731">
        <v>0</v>
      </c>
    </row>
    <row r="4542" spans="2:11" ht="31.2" x14ac:dyDescent="0.3">
      <c r="B4542" s="173">
        <v>355925</v>
      </c>
      <c r="C4542" s="503" t="str">
        <f>_xlfn.XLOOKUP(B4542,PLANEAMIENTO!A:A,PLANEAMIENTO!C:C)</f>
        <v>CILINDRO DE INCLINACION DE BULLDOZER</v>
      </c>
      <c r="D4542" s="504" t="str">
        <f>_xlfn.XLOOKUP(B4542,PLANEAMIENTO!A:A,PLANEAMIENTO!D:D)</f>
        <v>D11T</v>
      </c>
      <c r="E4542" s="173" t="s">
        <v>3168</v>
      </c>
      <c r="F4542" s="173" t="s">
        <v>406</v>
      </c>
      <c r="G4542" s="173" t="s">
        <v>3154</v>
      </c>
      <c r="H4542" s="173" t="s">
        <v>3154</v>
      </c>
      <c r="I4542" s="173">
        <v>121</v>
      </c>
      <c r="J4542" s="173" t="s">
        <v>3070</v>
      </c>
      <c r="K4542" s="731">
        <v>0</v>
      </c>
    </row>
    <row r="4543" spans="2:11" ht="31.2" x14ac:dyDescent="0.3">
      <c r="B4543" s="173">
        <v>353125</v>
      </c>
      <c r="C4543" s="503" t="str">
        <f>_xlfn.XLOOKUP(B4543,PLANEAMIENTO!A:A,PLANEAMIENTO!C:C)</f>
        <v>CILINDRO DE LEVANTE DE TOLVA</v>
      </c>
      <c r="D4543" s="504" t="str">
        <f>_xlfn.XLOOKUP(B4543,PLANEAMIENTO!A:A,PLANEAMIENTO!D:D)</f>
        <v>930E-4SE</v>
      </c>
      <c r="E4543" s="173" t="s">
        <v>3170</v>
      </c>
      <c r="F4543" s="173" t="s">
        <v>522</v>
      </c>
      <c r="G4543" s="173" t="s">
        <v>3154</v>
      </c>
      <c r="H4543" s="173" t="s">
        <v>3171</v>
      </c>
      <c r="I4543" s="173">
        <v>122</v>
      </c>
      <c r="J4543" s="173" t="s">
        <v>3070</v>
      </c>
      <c r="K4543" s="731">
        <v>0</v>
      </c>
    </row>
    <row r="4544" spans="2:11" ht="43.2" x14ac:dyDescent="0.3">
      <c r="B4544" s="173">
        <v>353325</v>
      </c>
      <c r="C4544" s="503" t="str">
        <f>_xlfn.XLOOKUP(B4544,PLANEAMIENTO!A:A,PLANEAMIENTO!C:C)</f>
        <v>CILINDRO DE LEVANTE DE TOLVA</v>
      </c>
      <c r="D4544" s="504" t="str">
        <f>_xlfn.XLOOKUP(B4544,PLANEAMIENTO!A:A,PLANEAMIENTO!D:D)</f>
        <v>980E</v>
      </c>
      <c r="E4544" s="173" t="s">
        <v>3170</v>
      </c>
      <c r="F4544" s="173" t="s">
        <v>522</v>
      </c>
      <c r="G4544" s="173" t="s">
        <v>3171</v>
      </c>
      <c r="H4544" s="173" t="s">
        <v>3171</v>
      </c>
      <c r="I4544" s="173">
        <v>123</v>
      </c>
      <c r="J4544" s="173" t="s">
        <v>3070</v>
      </c>
      <c r="K4544" s="731">
        <v>0</v>
      </c>
    </row>
    <row r="4545" spans="2:11" ht="43.2" x14ac:dyDescent="0.3">
      <c r="B4545" s="173">
        <v>353125</v>
      </c>
      <c r="C4545" s="503" t="str">
        <f>_xlfn.XLOOKUP(B4545,PLANEAMIENTO!A:A,PLANEAMIENTO!C:C)</f>
        <v>CILINDRO DE LEVANTE DE TOLVA</v>
      </c>
      <c r="D4545" s="504" t="str">
        <f>_xlfn.XLOOKUP(B4545,PLANEAMIENTO!A:A,PLANEAMIENTO!D:D)</f>
        <v>930E-4SE</v>
      </c>
      <c r="E4545" s="173" t="s">
        <v>3172</v>
      </c>
      <c r="F4545" s="173" t="s">
        <v>403</v>
      </c>
      <c r="G4545" s="173" t="s">
        <v>3171</v>
      </c>
      <c r="H4545" s="173" t="s">
        <v>3173</v>
      </c>
      <c r="I4545" s="173">
        <v>124</v>
      </c>
      <c r="J4545" s="173" t="s">
        <v>3070</v>
      </c>
      <c r="K4545" s="731">
        <v>0</v>
      </c>
    </row>
    <row r="4546" spans="2:11" ht="43.2" x14ac:dyDescent="0.3">
      <c r="B4546" s="173">
        <v>353325</v>
      </c>
      <c r="C4546" s="503" t="str">
        <f>_xlfn.XLOOKUP(B4546,PLANEAMIENTO!A:A,PLANEAMIENTO!C:C)</f>
        <v>CILINDRO DE LEVANTE DE TOLVA</v>
      </c>
      <c r="D4546" s="504" t="str">
        <f>_xlfn.XLOOKUP(B4546,PLANEAMIENTO!A:A,PLANEAMIENTO!D:D)</f>
        <v>980E</v>
      </c>
      <c r="E4546" s="173" t="s">
        <v>3172</v>
      </c>
      <c r="F4546" s="173" t="s">
        <v>403</v>
      </c>
      <c r="G4546" s="173" t="s">
        <v>3173</v>
      </c>
      <c r="H4546" s="173" t="s">
        <v>3173</v>
      </c>
      <c r="I4546" s="173">
        <v>125</v>
      </c>
      <c r="J4546" s="173" t="s">
        <v>3070</v>
      </c>
      <c r="K4546" s="731">
        <v>0</v>
      </c>
    </row>
    <row r="4547" spans="2:11" ht="43.2" x14ac:dyDescent="0.3">
      <c r="B4547" s="173">
        <v>356025</v>
      </c>
      <c r="C4547" s="503" t="str">
        <f>_xlfn.XLOOKUP(B4547,PLANEAMIENTO!A:A,PLANEAMIENTO!C:C)</f>
        <v>CILINDRO DE BUCKET</v>
      </c>
      <c r="D4547" s="504" t="str">
        <f>_xlfn.XLOOKUP(B4547,PLANEAMIENTO!A:A,PLANEAMIENTO!D:D)</f>
        <v>374DL</v>
      </c>
      <c r="E4547" s="173" t="s">
        <v>3168</v>
      </c>
      <c r="F4547" s="173" t="s">
        <v>3080</v>
      </c>
      <c r="G4547" s="173" t="s">
        <v>3173</v>
      </c>
      <c r="H4547" s="173" t="s">
        <v>3140</v>
      </c>
      <c r="I4547" s="173">
        <v>126</v>
      </c>
      <c r="J4547" s="173" t="s">
        <v>3070</v>
      </c>
      <c r="K4547" s="731">
        <v>0</v>
      </c>
    </row>
    <row r="4548" spans="2:11" ht="43.2" x14ac:dyDescent="0.3">
      <c r="B4548" s="172"/>
      <c r="C4548" s="503" t="e">
        <f>_xlfn.XLOOKUP(B4548,PLANEAMIENTO!A:A,PLANEAMIENTO!C:C)</f>
        <v>#N/A</v>
      </c>
      <c r="D4548" s="504" t="e">
        <f>_xlfn.XLOOKUP(B4548,PLANEAMIENTO!A:A,PLANEAMIENTO!D:D)</f>
        <v>#N/A</v>
      </c>
      <c r="E4548" s="173" t="s">
        <v>3158</v>
      </c>
      <c r="F4548" s="173" t="s">
        <v>3080</v>
      </c>
      <c r="G4548" s="173" t="s">
        <v>842</v>
      </c>
      <c r="H4548" s="173" t="s">
        <v>3039</v>
      </c>
      <c r="I4548" s="172"/>
      <c r="J4548" s="173" t="s">
        <v>3070</v>
      </c>
      <c r="K4548" s="731">
        <v>0</v>
      </c>
    </row>
    <row r="4549" spans="2:11" ht="43.2" x14ac:dyDescent="0.3">
      <c r="B4549" s="723" t="s">
        <v>390</v>
      </c>
      <c r="C4549" s="503" t="e">
        <f>_xlfn.XLOOKUP(B4549,PLANEAMIENTO!A:A,PLANEAMIENTO!C:C)</f>
        <v>#N/A</v>
      </c>
      <c r="D4549" s="504" t="e">
        <f>_xlfn.XLOOKUP(B4549,PLANEAMIENTO!A:A,PLANEAMIENTO!D:D)</f>
        <v>#N/A</v>
      </c>
      <c r="E4549" s="723" t="s">
        <v>3073</v>
      </c>
      <c r="F4549" s="723" t="s">
        <v>3074</v>
      </c>
      <c r="G4549" s="723" t="s">
        <v>842</v>
      </c>
      <c r="H4549" s="723" t="s">
        <v>842</v>
      </c>
      <c r="I4549" s="172"/>
      <c r="J4549" s="172"/>
      <c r="K4549" s="733">
        <v>0</v>
      </c>
    </row>
    <row r="4550" spans="2:11" ht="43.2" x14ac:dyDescent="0.3">
      <c r="B4550" s="173">
        <v>356125</v>
      </c>
      <c r="C4550" s="503" t="str">
        <f>_xlfn.XLOOKUP(B4550,PLANEAMIENTO!A:A,PLANEAMIENTO!C:C)</f>
        <v>CILINDRO DE SUSPENSION POSTERIOR</v>
      </c>
      <c r="D4550" s="504" t="str">
        <f>_xlfn.XLOOKUP(B4550,PLANEAMIENTO!A:A,PLANEAMIENTO!D:D)</f>
        <v>930E-4SE</v>
      </c>
      <c r="E4550" s="173" t="s">
        <v>2251</v>
      </c>
      <c r="F4550" s="173" t="s">
        <v>410</v>
      </c>
      <c r="G4550" s="173" t="s">
        <v>3052</v>
      </c>
      <c r="H4550" s="173" t="s">
        <v>3069</v>
      </c>
      <c r="I4550" s="172"/>
      <c r="J4550" s="173" t="s">
        <v>3174</v>
      </c>
      <c r="K4550" s="731">
        <v>1</v>
      </c>
    </row>
    <row r="4551" spans="2:11" ht="43.2" x14ac:dyDescent="0.3">
      <c r="B4551" s="173">
        <v>355625</v>
      </c>
      <c r="C4551" s="503" t="str">
        <f>_xlfn.XLOOKUP(B4551,PLANEAMIENTO!A:A,PLANEAMIENTO!C:C)</f>
        <v>CILINDRO DE SUSPENSION POSTERIOR</v>
      </c>
      <c r="D4551" s="504" t="str">
        <f>_xlfn.XLOOKUP(B4551,PLANEAMIENTO!A:A,PLANEAMIENTO!D:D)</f>
        <v>930E-4SE</v>
      </c>
      <c r="E4551" s="173" t="s">
        <v>2251</v>
      </c>
      <c r="F4551" s="173" t="s">
        <v>410</v>
      </c>
      <c r="G4551" s="173" t="s">
        <v>3069</v>
      </c>
      <c r="H4551" s="173" t="s">
        <v>3102</v>
      </c>
      <c r="I4551" s="173">
        <v>130</v>
      </c>
      <c r="J4551" s="173" t="s">
        <v>3174</v>
      </c>
      <c r="K4551" s="731">
        <v>1</v>
      </c>
    </row>
    <row r="4552" spans="2:11" ht="43.2" x14ac:dyDescent="0.3">
      <c r="B4552" s="724" t="s">
        <v>390</v>
      </c>
      <c r="C4552" s="503" t="e">
        <f>_xlfn.XLOOKUP(B4552,PLANEAMIENTO!A:A,PLANEAMIENTO!C:C)</f>
        <v>#N/A</v>
      </c>
      <c r="D4552" s="504" t="e">
        <f>_xlfn.XLOOKUP(B4552,PLANEAMIENTO!A:A,PLANEAMIENTO!D:D)</f>
        <v>#N/A</v>
      </c>
      <c r="E4552" s="724" t="s">
        <v>428</v>
      </c>
      <c r="F4552" s="724" t="s">
        <v>3175</v>
      </c>
      <c r="G4552" s="724" t="s">
        <v>3116</v>
      </c>
      <c r="H4552" s="724" t="s">
        <v>3173</v>
      </c>
      <c r="I4552" s="172"/>
      <c r="J4552" s="172"/>
      <c r="K4552" s="734">
        <v>0.18</v>
      </c>
    </row>
    <row r="4553" spans="2:11" ht="43.2" x14ac:dyDescent="0.3">
      <c r="B4553" s="172"/>
      <c r="C4553" s="503" t="e">
        <f>_xlfn.XLOOKUP(B4553,PLANEAMIENTO!A:A,PLANEAMIENTO!C:C)</f>
        <v>#N/A</v>
      </c>
      <c r="D4553" s="504" t="e">
        <f>_xlfn.XLOOKUP(B4553,PLANEAMIENTO!A:A,PLANEAMIENTO!D:D)</f>
        <v>#N/A</v>
      </c>
      <c r="E4553" s="542" t="s">
        <v>3143</v>
      </c>
      <c r="F4553" s="542" t="s">
        <v>3175</v>
      </c>
      <c r="G4553" s="542" t="s">
        <v>3116</v>
      </c>
      <c r="H4553" s="542" t="s">
        <v>3173</v>
      </c>
      <c r="I4553" s="172"/>
      <c r="J4553" s="172"/>
      <c r="K4553" s="730">
        <v>0.18</v>
      </c>
    </row>
    <row r="4554" spans="2:11" ht="31.2" x14ac:dyDescent="0.3">
      <c r="B4554" s="173">
        <v>357325</v>
      </c>
      <c r="C4554" s="503" t="str">
        <f>_xlfn.XLOOKUP(B4554,PLANEAMIENTO!A:A,PLANEAMIENTO!C:C)</f>
        <v>CILINDRO DE LEVANTE DE BULLDOZER</v>
      </c>
      <c r="D4554" s="504" t="str">
        <f>_xlfn.XLOOKUP(B4554,PLANEAMIENTO!A:A,PLANEAMIENTO!D:D)</f>
        <v>844K</v>
      </c>
      <c r="E4554" s="173" t="s">
        <v>3176</v>
      </c>
      <c r="F4554" s="173" t="s">
        <v>426</v>
      </c>
      <c r="G4554" s="173" t="s">
        <v>3116</v>
      </c>
      <c r="H4554" s="173" t="s">
        <v>3116</v>
      </c>
      <c r="I4554" s="172"/>
      <c r="J4554" s="173" t="s">
        <v>432</v>
      </c>
      <c r="K4554" s="731">
        <v>1</v>
      </c>
    </row>
    <row r="4555" spans="2:11" ht="28.8" x14ac:dyDescent="0.3">
      <c r="B4555" s="173">
        <v>352125</v>
      </c>
      <c r="C4555" s="503" t="str">
        <f>_xlfn.XLOOKUP(B4555,PLANEAMIENTO!A:A,PLANEAMIENTO!C:C)</f>
        <v xml:space="preserve">CILINDRO DE LEVANTE </v>
      </c>
      <c r="D4555" s="504" t="str">
        <f>_xlfn.XLOOKUP(B4555,PLANEAMIENTO!A:A,PLANEAMIENTO!D:D)</f>
        <v>D8T</v>
      </c>
      <c r="E4555" s="173" t="s">
        <v>3176</v>
      </c>
      <c r="F4555" s="173" t="s">
        <v>426</v>
      </c>
      <c r="G4555" s="173" t="s">
        <v>3116</v>
      </c>
      <c r="H4555" s="173" t="s">
        <v>3116</v>
      </c>
      <c r="I4555" s="173">
        <v>134</v>
      </c>
      <c r="J4555" s="173" t="s">
        <v>432</v>
      </c>
      <c r="K4555" s="731">
        <v>1</v>
      </c>
    </row>
    <row r="4556" spans="2:11" ht="28.8" x14ac:dyDescent="0.3">
      <c r="B4556" s="173" t="s">
        <v>2849</v>
      </c>
      <c r="C4556" s="503" t="e">
        <f>_xlfn.XLOOKUP(B4556,PLANEAMIENTO!A:A,PLANEAMIENTO!C:C)</f>
        <v>#N/A</v>
      </c>
      <c r="D4556" s="504" t="e">
        <f>_xlfn.XLOOKUP(B4556,PLANEAMIENTO!A:A,PLANEAMIENTO!D:D)</f>
        <v>#N/A</v>
      </c>
      <c r="E4556" s="173" t="s">
        <v>3176</v>
      </c>
      <c r="F4556" s="173" t="s">
        <v>426</v>
      </c>
      <c r="G4556" s="173" t="s">
        <v>3116</v>
      </c>
      <c r="H4556" s="173" t="s">
        <v>3116</v>
      </c>
      <c r="I4556" s="173">
        <v>135</v>
      </c>
      <c r="J4556" s="173" t="s">
        <v>432</v>
      </c>
      <c r="K4556" s="731">
        <v>1</v>
      </c>
    </row>
    <row r="4557" spans="2:11" ht="28.8" x14ac:dyDescent="0.3">
      <c r="B4557" s="173">
        <v>350025</v>
      </c>
      <c r="C4557" s="503" t="str">
        <f>_xlfn.XLOOKUP(B4557,PLANEAMIENTO!A:A,PLANEAMIENTO!C:C)</f>
        <v>ACUMULADOR DE DIRECCION</v>
      </c>
      <c r="D4557" s="504" t="str">
        <f>_xlfn.XLOOKUP(B4557,PLANEAMIENTO!A:A,PLANEAMIENTO!D:D)</f>
        <v>980E</v>
      </c>
      <c r="E4557" s="173" t="s">
        <v>3178</v>
      </c>
      <c r="F4557" s="173" t="s">
        <v>479</v>
      </c>
      <c r="G4557" s="173" t="s">
        <v>3116</v>
      </c>
      <c r="H4557" s="173" t="s">
        <v>3150</v>
      </c>
      <c r="I4557" s="173">
        <v>136</v>
      </c>
      <c r="J4557" s="173" t="s">
        <v>432</v>
      </c>
      <c r="K4557" s="731">
        <v>1</v>
      </c>
    </row>
    <row r="4558" spans="2:11" ht="28.8" x14ac:dyDescent="0.3">
      <c r="B4558" s="173">
        <v>352425</v>
      </c>
      <c r="C4558" s="503" t="str">
        <f>_xlfn.XLOOKUP(B4558,PLANEAMIENTO!A:A,PLANEAMIENTO!C:C)</f>
        <v>CILINDRO DE BLADELIFT</v>
      </c>
      <c r="D4558" s="504" t="str">
        <f>_xlfn.XLOOKUP(B4558,PLANEAMIENTO!A:A,PLANEAMIENTO!D:D)</f>
        <v>24M</v>
      </c>
      <c r="E4558" s="173" t="s">
        <v>3176</v>
      </c>
      <c r="F4558" s="173" t="s">
        <v>522</v>
      </c>
      <c r="G4558" s="173" t="s">
        <v>3150</v>
      </c>
      <c r="H4558" s="173" t="s">
        <v>3150</v>
      </c>
      <c r="I4558" s="173">
        <v>137</v>
      </c>
      <c r="J4558" s="173" t="s">
        <v>432</v>
      </c>
      <c r="K4558" s="731">
        <v>0</v>
      </c>
    </row>
    <row r="4559" spans="2:11" ht="28.8" x14ac:dyDescent="0.3">
      <c r="B4559" s="173">
        <v>354325</v>
      </c>
      <c r="C4559" s="503" t="str">
        <f>_xlfn.XLOOKUP(B4559,PLANEAMIENTO!A:A,PLANEAMIENTO!C:C)</f>
        <v>CILINDRO DE DIRECCION</v>
      </c>
      <c r="D4559" s="504" t="str">
        <f>_xlfn.XLOOKUP(B4559,PLANEAMIENTO!A:A,PLANEAMIENTO!D:D)</f>
        <v>793D</v>
      </c>
      <c r="E4559" s="173" t="s">
        <v>3179</v>
      </c>
      <c r="F4559" s="173" t="s">
        <v>471</v>
      </c>
      <c r="G4559" s="173" t="s">
        <v>3150</v>
      </c>
      <c r="H4559" s="173" t="s">
        <v>3108</v>
      </c>
      <c r="I4559" s="173">
        <v>138</v>
      </c>
      <c r="J4559" s="173" t="s">
        <v>432</v>
      </c>
      <c r="K4559" s="731">
        <v>0</v>
      </c>
    </row>
    <row r="4560" spans="2:11" ht="31.2" x14ac:dyDescent="0.3">
      <c r="B4560" s="173">
        <v>351225</v>
      </c>
      <c r="C4560" s="503" t="str">
        <f>_xlfn.XLOOKUP(B4560,PLANEAMIENTO!A:A,PLANEAMIENTO!C:C)</f>
        <v>CILINDRO DE LEVANTE DE BULLDOZER</v>
      </c>
      <c r="D4560" s="504" t="str">
        <f>_xlfn.XLOOKUP(B4560,PLANEAMIENTO!A:A,PLANEAMIENTO!D:D)</f>
        <v>D11T</v>
      </c>
      <c r="E4560" s="173" t="s">
        <v>3180</v>
      </c>
      <c r="F4560" s="173" t="s">
        <v>495</v>
      </c>
      <c r="G4560" s="173" t="s">
        <v>3108</v>
      </c>
      <c r="H4560" s="173" t="s">
        <v>3165</v>
      </c>
      <c r="I4560" s="173">
        <v>139</v>
      </c>
      <c r="J4560" s="173" t="s">
        <v>432</v>
      </c>
      <c r="K4560" s="731">
        <v>0</v>
      </c>
    </row>
    <row r="4561" spans="2:11" ht="31.2" x14ac:dyDescent="0.3">
      <c r="B4561" s="173">
        <v>353525</v>
      </c>
      <c r="C4561" s="503" t="str">
        <f>_xlfn.XLOOKUP(B4561,PLANEAMIENTO!A:A,PLANEAMIENTO!C:C)</f>
        <v>CILINDRO DE INCLINACION DE BULLDOZER</v>
      </c>
      <c r="D4561" s="504" t="str">
        <f>_xlfn.XLOOKUP(B4561,PLANEAMIENTO!A:A,PLANEAMIENTO!D:D)</f>
        <v>D11T</v>
      </c>
      <c r="E4561" s="173" t="s">
        <v>3181</v>
      </c>
      <c r="F4561" s="173" t="s">
        <v>657</v>
      </c>
      <c r="G4561" s="173" t="s">
        <v>3154</v>
      </c>
      <c r="H4561" s="173" t="s">
        <v>3171</v>
      </c>
      <c r="I4561" s="173">
        <v>140</v>
      </c>
      <c r="J4561" s="173" t="s">
        <v>432</v>
      </c>
      <c r="K4561" s="731">
        <v>0</v>
      </c>
    </row>
    <row r="4562" spans="2:11" ht="43.2" x14ac:dyDescent="0.3">
      <c r="B4562" s="173">
        <v>339925</v>
      </c>
      <c r="C4562" s="503" t="str">
        <f>_xlfn.XLOOKUP(B4562,PLANEAMIENTO!A:A,PLANEAMIENTO!C:C)</f>
        <v>CILINDRO DE SUSPENSION POSTERIOR</v>
      </c>
      <c r="D4562" s="504" t="str">
        <f>_xlfn.XLOOKUP(B4562,PLANEAMIENTO!A:A,PLANEAMIENTO!D:D)</f>
        <v>797F</v>
      </c>
      <c r="E4562" s="173" t="s">
        <v>3182</v>
      </c>
      <c r="F4562" s="173" t="s">
        <v>421</v>
      </c>
      <c r="G4562" s="173" t="s">
        <v>3171</v>
      </c>
      <c r="H4562" s="173" t="s">
        <v>3173</v>
      </c>
      <c r="I4562" s="173">
        <v>141</v>
      </c>
      <c r="J4562" s="173" t="s">
        <v>432</v>
      </c>
      <c r="K4562" s="731">
        <v>0</v>
      </c>
    </row>
    <row r="4563" spans="2:11" ht="43.2" x14ac:dyDescent="0.3">
      <c r="B4563" s="724" t="s">
        <v>390</v>
      </c>
      <c r="C4563" s="503" t="e">
        <f>_xlfn.XLOOKUP(B4563,PLANEAMIENTO!A:A,PLANEAMIENTO!C:C)</f>
        <v>#N/A</v>
      </c>
      <c r="D4563" s="504" t="e">
        <f>_xlfn.XLOOKUP(B4563,PLANEAMIENTO!A:A,PLANEAMIENTO!D:D)</f>
        <v>#N/A</v>
      </c>
      <c r="E4563" s="724" t="s">
        <v>642</v>
      </c>
      <c r="F4563" s="724" t="s">
        <v>3183</v>
      </c>
      <c r="G4563" s="724" t="s">
        <v>3039</v>
      </c>
      <c r="H4563" s="724" t="s">
        <v>3173</v>
      </c>
      <c r="I4563" s="172"/>
      <c r="J4563" s="172"/>
      <c r="K4563" s="734">
        <v>0.67</v>
      </c>
    </row>
    <row r="4564" spans="2:11" ht="43.2" x14ac:dyDescent="0.3">
      <c r="B4564" s="172"/>
      <c r="C4564" s="503" t="e">
        <f>_xlfn.XLOOKUP(B4564,PLANEAMIENTO!A:A,PLANEAMIENTO!C:C)</f>
        <v>#N/A</v>
      </c>
      <c r="D4564" s="504" t="e">
        <f>_xlfn.XLOOKUP(B4564,PLANEAMIENTO!A:A,PLANEAMIENTO!D:D)</f>
        <v>#N/A</v>
      </c>
      <c r="E4564" s="542" t="s">
        <v>3141</v>
      </c>
      <c r="F4564" s="542" t="s">
        <v>3184</v>
      </c>
      <c r="G4564" s="542" t="s">
        <v>3039</v>
      </c>
      <c r="H4564" s="542" t="s">
        <v>3116</v>
      </c>
      <c r="I4564" s="172"/>
      <c r="J4564" s="172"/>
      <c r="K4564" s="730">
        <v>1</v>
      </c>
    </row>
    <row r="4565" spans="2:11" ht="43.2" x14ac:dyDescent="0.3">
      <c r="B4565" s="172"/>
      <c r="C4565" s="503" t="e">
        <f>_xlfn.XLOOKUP(B4565,PLANEAMIENTO!A:A,PLANEAMIENTO!C:C)</f>
        <v>#N/A</v>
      </c>
      <c r="D4565" s="504" t="e">
        <f>_xlfn.XLOOKUP(B4565,PLANEAMIENTO!A:A,PLANEAMIENTO!D:D)</f>
        <v>#N/A</v>
      </c>
      <c r="E4565" s="542" t="s">
        <v>3143</v>
      </c>
      <c r="F4565" s="542" t="s">
        <v>3185</v>
      </c>
      <c r="G4565" s="542" t="s">
        <v>3116</v>
      </c>
      <c r="H4565" s="542" t="s">
        <v>3173</v>
      </c>
      <c r="I4565" s="172"/>
      <c r="J4565" s="172"/>
      <c r="K4565" s="730">
        <v>0.01</v>
      </c>
    </row>
    <row r="4566" spans="2:11" ht="31.2" x14ac:dyDescent="0.3">
      <c r="B4566" s="173">
        <v>354625</v>
      </c>
      <c r="C4566" s="503" t="str">
        <f>_xlfn.XLOOKUP(B4566,PLANEAMIENTO!A:A,PLANEAMIENTO!C:C)</f>
        <v>CILINDRO DE INCLINACION DE BULLDOZER</v>
      </c>
      <c r="D4566" s="504" t="str">
        <f>_xlfn.XLOOKUP(B4566,PLANEAMIENTO!A:A,PLANEAMIENTO!D:D)</f>
        <v>D11T</v>
      </c>
      <c r="E4566" s="173" t="s">
        <v>3186</v>
      </c>
      <c r="F4566" s="173" t="s">
        <v>403</v>
      </c>
      <c r="G4566" s="173" t="s">
        <v>3116</v>
      </c>
      <c r="H4566" s="173" t="s">
        <v>3150</v>
      </c>
      <c r="I4566" s="173">
        <v>168</v>
      </c>
      <c r="J4566" s="173" t="s">
        <v>3076</v>
      </c>
      <c r="K4566" s="731">
        <v>0.05</v>
      </c>
    </row>
    <row r="4567" spans="2:11" ht="28.8" x14ac:dyDescent="0.3">
      <c r="B4567" s="173">
        <v>351825</v>
      </c>
      <c r="C4567" s="503" t="str">
        <f>_xlfn.XLOOKUP(B4567,PLANEAMIENTO!A:A,PLANEAMIENTO!C:C)</f>
        <v>CILINDRO DE BLADELIFT</v>
      </c>
      <c r="D4567" s="504" t="str">
        <f>_xlfn.XLOOKUP(B4567,PLANEAMIENTO!A:A,PLANEAMIENTO!D:D)</f>
        <v>24M</v>
      </c>
      <c r="E4567" s="173" t="s">
        <v>3188</v>
      </c>
      <c r="F4567" s="173" t="s">
        <v>479</v>
      </c>
      <c r="G4567" s="173" t="s">
        <v>3150</v>
      </c>
      <c r="H4567" s="173" t="s">
        <v>3150</v>
      </c>
      <c r="I4567" s="173">
        <v>170</v>
      </c>
      <c r="J4567" s="173" t="s">
        <v>3076</v>
      </c>
      <c r="K4567" s="731">
        <v>0</v>
      </c>
    </row>
    <row r="4568" spans="2:11" ht="28.8" x14ac:dyDescent="0.3">
      <c r="B4568" s="173">
        <v>352125</v>
      </c>
      <c r="C4568" s="503" t="str">
        <f>_xlfn.XLOOKUP(B4568,PLANEAMIENTO!A:A,PLANEAMIENTO!C:C)</f>
        <v xml:space="preserve">CILINDRO DE LEVANTE </v>
      </c>
      <c r="D4568" s="504" t="str">
        <f>_xlfn.XLOOKUP(B4568,PLANEAMIENTO!A:A,PLANEAMIENTO!D:D)</f>
        <v>D8T</v>
      </c>
      <c r="E4568" s="173" t="s">
        <v>3188</v>
      </c>
      <c r="F4568" s="173" t="s">
        <v>479</v>
      </c>
      <c r="G4568" s="173" t="s">
        <v>3150</v>
      </c>
      <c r="H4568" s="173" t="s">
        <v>3150</v>
      </c>
      <c r="I4568" s="173">
        <v>171</v>
      </c>
      <c r="J4568" s="173" t="s">
        <v>3076</v>
      </c>
      <c r="K4568" s="731">
        <v>0</v>
      </c>
    </row>
    <row r="4569" spans="2:11" ht="28.8" x14ac:dyDescent="0.3">
      <c r="B4569" s="173">
        <v>352425</v>
      </c>
      <c r="C4569" s="503" t="str">
        <f>_xlfn.XLOOKUP(B4569,PLANEAMIENTO!A:A,PLANEAMIENTO!C:C)</f>
        <v>CILINDRO DE BLADELIFT</v>
      </c>
      <c r="D4569" s="504" t="str">
        <f>_xlfn.XLOOKUP(B4569,PLANEAMIENTO!A:A,PLANEAMIENTO!D:D)</f>
        <v>24M</v>
      </c>
      <c r="E4569" s="173" t="s">
        <v>3188</v>
      </c>
      <c r="F4569" s="173" t="s">
        <v>479</v>
      </c>
      <c r="G4569" s="173" t="s">
        <v>3150</v>
      </c>
      <c r="H4569" s="173" t="s">
        <v>3108</v>
      </c>
      <c r="I4569" s="173">
        <v>172</v>
      </c>
      <c r="J4569" s="173" t="s">
        <v>3076</v>
      </c>
      <c r="K4569" s="731">
        <v>0</v>
      </c>
    </row>
    <row r="4570" spans="2:11" ht="31.2" x14ac:dyDescent="0.3">
      <c r="B4570" s="173">
        <v>354625</v>
      </c>
      <c r="C4570" s="503" t="str">
        <f>_xlfn.XLOOKUP(B4570,PLANEAMIENTO!A:A,PLANEAMIENTO!C:C)</f>
        <v>CILINDRO DE INCLINACION DE BULLDOZER</v>
      </c>
      <c r="D4570" s="504" t="str">
        <f>_xlfn.XLOOKUP(B4570,PLANEAMIENTO!A:A,PLANEAMIENTO!D:D)</f>
        <v>D11T</v>
      </c>
      <c r="E4570" s="173" t="s">
        <v>3189</v>
      </c>
      <c r="F4570" s="173" t="s">
        <v>450</v>
      </c>
      <c r="G4570" s="173" t="s">
        <v>3108</v>
      </c>
      <c r="H4570" s="173" t="s">
        <v>3165</v>
      </c>
      <c r="I4570" s="173">
        <v>173</v>
      </c>
      <c r="J4570" s="173" t="s">
        <v>3076</v>
      </c>
      <c r="K4570" s="731">
        <v>0</v>
      </c>
    </row>
    <row r="4571" spans="2:11" ht="31.2" x14ac:dyDescent="0.3">
      <c r="B4571" s="173">
        <v>353125</v>
      </c>
      <c r="C4571" s="503" t="str">
        <f>_xlfn.XLOOKUP(B4571,PLANEAMIENTO!A:A,PLANEAMIENTO!C:C)</f>
        <v>CILINDRO DE LEVANTE DE TOLVA</v>
      </c>
      <c r="D4571" s="504" t="str">
        <f>_xlfn.XLOOKUP(B4571,PLANEAMIENTO!A:A,PLANEAMIENTO!D:D)</f>
        <v>930E-4SE</v>
      </c>
      <c r="E4571" s="173" t="s">
        <v>3190</v>
      </c>
      <c r="F4571" s="173" t="s">
        <v>403</v>
      </c>
      <c r="G4571" s="173" t="s">
        <v>3165</v>
      </c>
      <c r="H4571" s="173" t="s">
        <v>3165</v>
      </c>
      <c r="I4571" s="173">
        <v>174</v>
      </c>
      <c r="J4571" s="173" t="s">
        <v>3076</v>
      </c>
      <c r="K4571" s="731">
        <v>0</v>
      </c>
    </row>
    <row r="4572" spans="2:11" ht="31.2" x14ac:dyDescent="0.3">
      <c r="B4572" s="173">
        <v>353325</v>
      </c>
      <c r="C4572" s="503" t="str">
        <f>_xlfn.XLOOKUP(B4572,PLANEAMIENTO!A:A,PLANEAMIENTO!C:C)</f>
        <v>CILINDRO DE LEVANTE DE TOLVA</v>
      </c>
      <c r="D4572" s="504" t="str">
        <f>_xlfn.XLOOKUP(B4572,PLANEAMIENTO!A:A,PLANEAMIENTO!D:D)</f>
        <v>980E</v>
      </c>
      <c r="E4572" s="173" t="s">
        <v>3190</v>
      </c>
      <c r="F4572" s="173" t="s">
        <v>403</v>
      </c>
      <c r="G4572" s="173" t="s">
        <v>3165</v>
      </c>
      <c r="H4572" s="173" t="s">
        <v>3154</v>
      </c>
      <c r="I4572" s="173">
        <v>175</v>
      </c>
      <c r="J4572" s="173" t="s">
        <v>3076</v>
      </c>
      <c r="K4572" s="731">
        <v>0</v>
      </c>
    </row>
    <row r="4573" spans="2:11" ht="31.2" x14ac:dyDescent="0.3">
      <c r="B4573" s="173">
        <v>355925</v>
      </c>
      <c r="C4573" s="503" t="str">
        <f>_xlfn.XLOOKUP(B4573,PLANEAMIENTO!A:A,PLANEAMIENTO!C:C)</f>
        <v>CILINDRO DE INCLINACION DE BULLDOZER</v>
      </c>
      <c r="D4573" s="504" t="str">
        <f>_xlfn.XLOOKUP(B4573,PLANEAMIENTO!A:A,PLANEAMIENTO!D:D)</f>
        <v>D11T</v>
      </c>
      <c r="E4573" s="173" t="s">
        <v>3191</v>
      </c>
      <c r="F4573" s="173" t="s">
        <v>426</v>
      </c>
      <c r="G4573" s="173" t="s">
        <v>3154</v>
      </c>
      <c r="H4573" s="173" t="s">
        <v>3154</v>
      </c>
      <c r="I4573" s="173">
        <v>176</v>
      </c>
      <c r="J4573" s="173" t="s">
        <v>3076</v>
      </c>
      <c r="K4573" s="731">
        <v>0</v>
      </c>
    </row>
    <row r="4574" spans="2:11" ht="46.8" x14ac:dyDescent="0.3">
      <c r="B4574" s="173">
        <v>356625</v>
      </c>
      <c r="C4574" s="503" t="str">
        <f>_xlfn.XLOOKUP(B4574,PLANEAMIENTO!A:A,PLANEAMIENTO!C:C)</f>
        <v>CILINDRO DE DESPLAZAMIENTO DE VERTEDERA</v>
      </c>
      <c r="D4574" s="504">
        <f>_xlfn.XLOOKUP(B4574,PLANEAMIENTO!A:A,PLANEAMIENTO!D:D)</f>
        <v>24</v>
      </c>
      <c r="E4574" s="173" t="s">
        <v>3191</v>
      </c>
      <c r="F4574" s="173" t="s">
        <v>426</v>
      </c>
      <c r="G4574" s="173" t="s">
        <v>3154</v>
      </c>
      <c r="H4574" s="173" t="s">
        <v>3154</v>
      </c>
      <c r="I4574" s="173">
        <v>177</v>
      </c>
      <c r="J4574" s="173" t="s">
        <v>3076</v>
      </c>
      <c r="K4574" s="731">
        <v>0</v>
      </c>
    </row>
    <row r="4575" spans="2:11" ht="46.8" x14ac:dyDescent="0.3">
      <c r="B4575" s="173">
        <v>356625</v>
      </c>
      <c r="C4575" s="503" t="str">
        <f>_xlfn.XLOOKUP(B4575,PLANEAMIENTO!A:A,PLANEAMIENTO!C:C)</f>
        <v>CILINDRO DE DESPLAZAMIENTO DE VERTEDERA</v>
      </c>
      <c r="D4575" s="504">
        <f>_xlfn.XLOOKUP(B4575,PLANEAMIENTO!A:A,PLANEAMIENTO!D:D)</f>
        <v>24</v>
      </c>
      <c r="E4575" s="173" t="s">
        <v>3192</v>
      </c>
      <c r="F4575" s="173" t="s">
        <v>406</v>
      </c>
      <c r="G4575" s="173" t="s">
        <v>3154</v>
      </c>
      <c r="H4575" s="173" t="s">
        <v>3171</v>
      </c>
      <c r="I4575" s="173">
        <v>178</v>
      </c>
      <c r="J4575" s="172"/>
      <c r="K4575" s="731">
        <v>0</v>
      </c>
    </row>
    <row r="4576" spans="2:11" ht="46.8" x14ac:dyDescent="0.3">
      <c r="B4576" s="173">
        <v>356625</v>
      </c>
      <c r="C4576" s="503" t="str">
        <f>_xlfn.XLOOKUP(B4576,PLANEAMIENTO!A:A,PLANEAMIENTO!C:C)</f>
        <v>CILINDRO DE DESPLAZAMIENTO DE VERTEDERA</v>
      </c>
      <c r="D4576" s="504">
        <f>_xlfn.XLOOKUP(B4576,PLANEAMIENTO!A:A,PLANEAMIENTO!D:D)</f>
        <v>24</v>
      </c>
      <c r="E4576" s="173" t="s">
        <v>3186</v>
      </c>
      <c r="F4576" s="173" t="s">
        <v>403</v>
      </c>
      <c r="G4576" s="173" t="s">
        <v>3171</v>
      </c>
      <c r="H4576" s="173" t="s">
        <v>3171</v>
      </c>
      <c r="I4576" s="173">
        <v>179</v>
      </c>
      <c r="J4576" s="173" t="s">
        <v>3076</v>
      </c>
      <c r="K4576" s="731">
        <v>0</v>
      </c>
    </row>
    <row r="4577" spans="2:11" ht="43.2" x14ac:dyDescent="0.3">
      <c r="B4577" s="173">
        <v>356025</v>
      </c>
      <c r="C4577" s="503" t="str">
        <f>_xlfn.XLOOKUP(B4577,PLANEAMIENTO!A:A,PLANEAMIENTO!C:C)</f>
        <v>CILINDRO DE BUCKET</v>
      </c>
      <c r="D4577" s="504" t="str">
        <f>_xlfn.XLOOKUP(B4577,PLANEAMIENTO!A:A,PLANEAMIENTO!D:D)</f>
        <v>374DL</v>
      </c>
      <c r="E4577" s="173" t="s">
        <v>3186</v>
      </c>
      <c r="F4577" s="173" t="s">
        <v>403</v>
      </c>
      <c r="G4577" s="173" t="s">
        <v>3171</v>
      </c>
      <c r="H4577" s="173" t="s">
        <v>3173</v>
      </c>
      <c r="I4577" s="173">
        <v>180</v>
      </c>
      <c r="J4577" s="173" t="s">
        <v>3076</v>
      </c>
      <c r="K4577" s="731">
        <v>0</v>
      </c>
    </row>
    <row r="4578" spans="2:11" ht="43.2" x14ac:dyDescent="0.3">
      <c r="B4578" s="726" t="s">
        <v>390</v>
      </c>
      <c r="C4578" s="503" t="e">
        <f>_xlfn.XLOOKUP(B4578,PLANEAMIENTO!A:A,PLANEAMIENTO!C:C)</f>
        <v>#N/A</v>
      </c>
      <c r="D4578" s="504" t="e">
        <f>_xlfn.XLOOKUP(B4578,PLANEAMIENTO!A:A,PLANEAMIENTO!D:D)</f>
        <v>#N/A</v>
      </c>
      <c r="E4578" s="726" t="s">
        <v>451</v>
      </c>
      <c r="F4578" s="726" t="s">
        <v>3074</v>
      </c>
      <c r="G4578" s="726" t="s">
        <v>842</v>
      </c>
      <c r="H4578" s="726" t="s">
        <v>842</v>
      </c>
      <c r="I4578" s="172"/>
      <c r="J4578" s="172"/>
      <c r="K4578" s="735">
        <v>0</v>
      </c>
    </row>
    <row r="4579" spans="2:11" ht="43.2" x14ac:dyDescent="0.3">
      <c r="B4579" s="172"/>
      <c r="C4579" s="503" t="e">
        <f>_xlfn.XLOOKUP(B4579,PLANEAMIENTO!A:A,PLANEAMIENTO!C:C)</f>
        <v>#N/A</v>
      </c>
      <c r="D4579" s="504" t="e">
        <f>_xlfn.XLOOKUP(B4579,PLANEAMIENTO!A:A,PLANEAMIENTO!D:D)</f>
        <v>#N/A</v>
      </c>
      <c r="E4579" s="542" t="s">
        <v>3193</v>
      </c>
      <c r="F4579" s="542" t="s">
        <v>625</v>
      </c>
      <c r="G4579" s="542" t="s">
        <v>3116</v>
      </c>
      <c r="H4579" s="542" t="s">
        <v>3150</v>
      </c>
      <c r="I4579" s="172"/>
      <c r="J4579" s="172"/>
      <c r="K4579" s="730">
        <v>0.85</v>
      </c>
    </row>
    <row r="4580" spans="2:11" ht="28.8" x14ac:dyDescent="0.3">
      <c r="B4580" s="173">
        <v>355525</v>
      </c>
      <c r="C4580" s="503" t="str">
        <f>_xlfn.XLOOKUP(B4580,PLANEAMIENTO!A:A,PLANEAMIENTO!C:C)</f>
        <v>ACUMULADOR DE DIRECCION</v>
      </c>
      <c r="D4580" s="504" t="str">
        <f>_xlfn.XLOOKUP(B4580,PLANEAMIENTO!A:A,PLANEAMIENTO!D:D)</f>
        <v>980E-4SE</v>
      </c>
      <c r="E4580" s="173" t="s">
        <v>3194</v>
      </c>
      <c r="F4580" s="173" t="s">
        <v>426</v>
      </c>
      <c r="G4580" s="173" t="s">
        <v>3116</v>
      </c>
      <c r="H4580" s="173" t="s">
        <v>3116</v>
      </c>
      <c r="I4580" s="172"/>
      <c r="J4580" s="173" t="s">
        <v>452</v>
      </c>
      <c r="K4580" s="731">
        <v>1</v>
      </c>
    </row>
    <row r="4581" spans="2:11" ht="28.8" x14ac:dyDescent="0.3">
      <c r="B4581" s="173">
        <v>357525</v>
      </c>
      <c r="C4581" s="503" t="str">
        <f>_xlfn.XLOOKUP(B4581,PLANEAMIENTO!A:A,PLANEAMIENTO!C:C)</f>
        <v>CILINDRO DE DIRECCION</v>
      </c>
      <c r="D4581" s="504" t="str">
        <f>_xlfn.XLOOKUP(B4581,PLANEAMIENTO!A:A,PLANEAMIENTO!D:D)</f>
        <v>830E</v>
      </c>
      <c r="E4581" s="173" t="s">
        <v>3195</v>
      </c>
      <c r="F4581" s="173" t="s">
        <v>444</v>
      </c>
      <c r="G4581" s="173" t="s">
        <v>3116</v>
      </c>
      <c r="H4581" s="173" t="s">
        <v>3116</v>
      </c>
      <c r="I4581" s="173">
        <v>184</v>
      </c>
      <c r="J4581" s="173" t="s">
        <v>452</v>
      </c>
      <c r="K4581" s="731">
        <v>1</v>
      </c>
    </row>
    <row r="4582" spans="2:11" ht="31.2" x14ac:dyDescent="0.3">
      <c r="B4582" s="173">
        <v>353125</v>
      </c>
      <c r="C4582" s="503" t="str">
        <f>_xlfn.XLOOKUP(B4582,PLANEAMIENTO!A:A,PLANEAMIENTO!C:C)</f>
        <v>CILINDRO DE LEVANTE DE TOLVA</v>
      </c>
      <c r="D4582" s="504" t="str">
        <f>_xlfn.XLOOKUP(B4582,PLANEAMIENTO!A:A,PLANEAMIENTO!D:D)</f>
        <v>930E-4SE</v>
      </c>
      <c r="E4582" s="173" t="s">
        <v>3194</v>
      </c>
      <c r="F4582" s="173" t="s">
        <v>426</v>
      </c>
      <c r="G4582" s="173" t="s">
        <v>3116</v>
      </c>
      <c r="H4582" s="173" t="s">
        <v>3116</v>
      </c>
      <c r="I4582" s="173">
        <v>185</v>
      </c>
      <c r="J4582" s="173" t="s">
        <v>452</v>
      </c>
      <c r="K4582" s="731">
        <v>1</v>
      </c>
    </row>
    <row r="4583" spans="2:11" ht="31.2" x14ac:dyDescent="0.3">
      <c r="B4583" s="173">
        <v>353325</v>
      </c>
      <c r="C4583" s="503" t="str">
        <f>_xlfn.XLOOKUP(B4583,PLANEAMIENTO!A:A,PLANEAMIENTO!C:C)</f>
        <v>CILINDRO DE LEVANTE DE TOLVA</v>
      </c>
      <c r="D4583" s="504" t="str">
        <f>_xlfn.XLOOKUP(B4583,PLANEAMIENTO!A:A,PLANEAMIENTO!D:D)</f>
        <v>980E</v>
      </c>
      <c r="E4583" s="173" t="s">
        <v>3194</v>
      </c>
      <c r="F4583" s="173" t="s">
        <v>426</v>
      </c>
      <c r="G4583" s="173" t="s">
        <v>3116</v>
      </c>
      <c r="H4583" s="173" t="s">
        <v>3150</v>
      </c>
      <c r="I4583" s="173">
        <v>186</v>
      </c>
      <c r="J4583" s="173" t="s">
        <v>452</v>
      </c>
      <c r="K4583" s="731">
        <v>0.5</v>
      </c>
    </row>
    <row r="4584" spans="2:11" ht="43.2" x14ac:dyDescent="0.3">
      <c r="B4584" s="727" t="s">
        <v>390</v>
      </c>
      <c r="C4584" s="503" t="e">
        <f>_xlfn.XLOOKUP(B4584,PLANEAMIENTO!A:A,PLANEAMIENTO!C:C)</f>
        <v>#N/A</v>
      </c>
      <c r="D4584" s="504" t="e">
        <f>_xlfn.XLOOKUP(B4584,PLANEAMIENTO!A:A,PLANEAMIENTO!D:D)</f>
        <v>#N/A</v>
      </c>
      <c r="E4584" s="727" t="s">
        <v>455</v>
      </c>
      <c r="F4584" s="727" t="s">
        <v>3080</v>
      </c>
      <c r="G4584" s="727" t="s">
        <v>3039</v>
      </c>
      <c r="H4584" s="727" t="s">
        <v>3035</v>
      </c>
      <c r="I4584" s="172"/>
      <c r="J4584" s="172"/>
      <c r="K4584" s="740">
        <v>1</v>
      </c>
    </row>
    <row r="4585" spans="2:11" ht="43.2" x14ac:dyDescent="0.3">
      <c r="B4585" s="172"/>
      <c r="C4585" s="503" t="e">
        <f>_xlfn.XLOOKUP(B4585,PLANEAMIENTO!A:A,PLANEAMIENTO!C:C)</f>
        <v>#N/A</v>
      </c>
      <c r="D4585" s="504" t="e">
        <f>_xlfn.XLOOKUP(B4585,PLANEAMIENTO!A:A,PLANEAMIENTO!D:D)</f>
        <v>#N/A</v>
      </c>
      <c r="E4585" s="542" t="s">
        <v>3141</v>
      </c>
      <c r="F4585" s="542" t="s">
        <v>3080</v>
      </c>
      <c r="G4585" s="542" t="s">
        <v>3039</v>
      </c>
      <c r="H4585" s="542" t="s">
        <v>3035</v>
      </c>
      <c r="I4585" s="172"/>
      <c r="J4585" s="172"/>
      <c r="K4585" s="730">
        <v>1</v>
      </c>
    </row>
    <row r="4586" spans="2:11" ht="43.2" x14ac:dyDescent="0.3">
      <c r="B4586" s="728" t="s">
        <v>390</v>
      </c>
      <c r="C4586" s="503" t="e">
        <f>_xlfn.XLOOKUP(B4586,PLANEAMIENTO!A:A,PLANEAMIENTO!C:C)</f>
        <v>#N/A</v>
      </c>
      <c r="D4586" s="504" t="e">
        <f>_xlfn.XLOOKUP(B4586,PLANEAMIENTO!A:A,PLANEAMIENTO!D:D)</f>
        <v>#N/A</v>
      </c>
      <c r="E4586" s="728" t="s">
        <v>45</v>
      </c>
      <c r="F4586" s="728" t="s">
        <v>3196</v>
      </c>
      <c r="G4586" s="728" t="s">
        <v>842</v>
      </c>
      <c r="H4586" s="728" t="s">
        <v>3171</v>
      </c>
      <c r="I4586" s="172"/>
      <c r="J4586" s="172"/>
      <c r="K4586" s="736">
        <v>0.45</v>
      </c>
    </row>
    <row r="4587" spans="2:11" ht="31.2" x14ac:dyDescent="0.3">
      <c r="B4587" s="173">
        <v>351225</v>
      </c>
      <c r="C4587" s="503" t="str">
        <f>_xlfn.XLOOKUP(B4587,PLANEAMIENTO!A:A,PLANEAMIENTO!C:C)</f>
        <v>CILINDRO DE LEVANTE DE BULLDOZER</v>
      </c>
      <c r="D4587" s="504" t="str">
        <f>_xlfn.XLOOKUP(B4587,PLANEAMIENTO!A:A,PLANEAMIENTO!D:D)</f>
        <v>D11T</v>
      </c>
      <c r="E4587" s="173" t="s">
        <v>1287</v>
      </c>
      <c r="F4587" s="173" t="s">
        <v>3080</v>
      </c>
      <c r="G4587" s="173" t="s">
        <v>3154</v>
      </c>
      <c r="H4587" s="173" t="s">
        <v>3171</v>
      </c>
      <c r="I4587" s="172"/>
      <c r="J4587" s="173" t="s">
        <v>3083</v>
      </c>
      <c r="K4587" s="731">
        <v>0</v>
      </c>
    </row>
    <row r="4588" spans="2:11" ht="28.8" x14ac:dyDescent="0.3">
      <c r="B4588" s="173">
        <v>351825</v>
      </c>
      <c r="C4588" s="503" t="str">
        <f>_xlfn.XLOOKUP(B4588,PLANEAMIENTO!A:A,PLANEAMIENTO!C:C)</f>
        <v>CILINDRO DE BLADELIFT</v>
      </c>
      <c r="D4588" s="504" t="str">
        <f>_xlfn.XLOOKUP(B4588,PLANEAMIENTO!A:A,PLANEAMIENTO!D:D)</f>
        <v>24M</v>
      </c>
      <c r="E4588" s="173" t="s">
        <v>3199</v>
      </c>
      <c r="F4588" s="173" t="s">
        <v>3080</v>
      </c>
      <c r="G4588" s="173" t="s">
        <v>3108</v>
      </c>
      <c r="H4588" s="173" t="s">
        <v>3165</v>
      </c>
      <c r="I4588" s="172"/>
      <c r="J4588" s="173" t="s">
        <v>3083</v>
      </c>
      <c r="K4588" s="731">
        <v>0</v>
      </c>
    </row>
    <row r="4589" spans="2:11" ht="31.2" x14ac:dyDescent="0.3">
      <c r="B4589" s="173">
        <v>351925</v>
      </c>
      <c r="C4589" s="503" t="str">
        <f>_xlfn.XLOOKUP(B4589,PLANEAMIENTO!A:A,PLANEAMIENTO!C:C)</f>
        <v>CILINDRO DE LEVANTE DE BULLDOZER</v>
      </c>
      <c r="D4589" s="504" t="str">
        <f>_xlfn.XLOOKUP(B4589,PLANEAMIENTO!A:A,PLANEAMIENTO!D:D)</f>
        <v>D11</v>
      </c>
      <c r="E4589" s="173" t="s">
        <v>3200</v>
      </c>
      <c r="F4589" s="173" t="s">
        <v>3080</v>
      </c>
      <c r="G4589" s="173" t="s">
        <v>3116</v>
      </c>
      <c r="H4589" s="173" t="s">
        <v>3150</v>
      </c>
      <c r="I4589" s="172"/>
      <c r="J4589" s="173" t="s">
        <v>3083</v>
      </c>
      <c r="K4589" s="731">
        <v>0</v>
      </c>
    </row>
    <row r="4590" spans="2:11" ht="28.8" x14ac:dyDescent="0.3">
      <c r="B4590" s="173">
        <v>352025</v>
      </c>
      <c r="C4590" s="503" t="str">
        <f>_xlfn.XLOOKUP(B4590,PLANEAMIENTO!A:A,PLANEAMIENTO!C:C)</f>
        <v>VASTAGO DE LETOURNEAU</v>
      </c>
      <c r="D4590" s="504" t="str">
        <f>_xlfn.XLOOKUP(B4590,PLANEAMIENTO!A:A,PLANEAMIENTO!D:D)</f>
        <v>L2350</v>
      </c>
      <c r="E4590" s="173" t="s">
        <v>1287</v>
      </c>
      <c r="F4590" s="173" t="s">
        <v>3080</v>
      </c>
      <c r="G4590" s="173" t="s">
        <v>3108</v>
      </c>
      <c r="H4590" s="173" t="s">
        <v>3165</v>
      </c>
      <c r="I4590" s="172"/>
      <c r="J4590" s="173" t="s">
        <v>3083</v>
      </c>
      <c r="K4590" s="731">
        <v>0</v>
      </c>
    </row>
    <row r="4591" spans="2:11" ht="28.8" x14ac:dyDescent="0.3">
      <c r="B4591" s="173">
        <v>352425</v>
      </c>
      <c r="C4591" s="503" t="str">
        <f>_xlfn.XLOOKUP(B4591,PLANEAMIENTO!A:A,PLANEAMIENTO!C:C)</f>
        <v>CILINDRO DE BLADELIFT</v>
      </c>
      <c r="D4591" s="504" t="str">
        <f>_xlfn.XLOOKUP(B4591,PLANEAMIENTO!A:A,PLANEAMIENTO!D:D)</f>
        <v>24M</v>
      </c>
      <c r="E4591" s="173" t="s">
        <v>3201</v>
      </c>
      <c r="F4591" s="173" t="s">
        <v>3080</v>
      </c>
      <c r="G4591" s="173" t="s">
        <v>3154</v>
      </c>
      <c r="H4591" s="173" t="s">
        <v>3171</v>
      </c>
      <c r="I4591" s="172"/>
      <c r="J4591" s="173" t="s">
        <v>3083</v>
      </c>
      <c r="K4591" s="731">
        <v>0</v>
      </c>
    </row>
    <row r="4592" spans="2:11" ht="28.8" x14ac:dyDescent="0.3">
      <c r="B4592" s="173">
        <v>352525</v>
      </c>
      <c r="C4592" s="503" t="str">
        <f>_xlfn.XLOOKUP(B4592,PLANEAMIENTO!A:A,PLANEAMIENTO!C:C)</f>
        <v>CILINDRO DE DIRECCION</v>
      </c>
      <c r="D4592" s="504" t="str">
        <f>_xlfn.XLOOKUP(B4592,PLANEAMIENTO!A:A,PLANEAMIENTO!D:D)</f>
        <v>980E</v>
      </c>
      <c r="E4592" s="173" t="s">
        <v>1287</v>
      </c>
      <c r="F4592" s="173" t="s">
        <v>3080</v>
      </c>
      <c r="G4592" s="173" t="s">
        <v>3150</v>
      </c>
      <c r="H4592" s="173" t="s">
        <v>3108</v>
      </c>
      <c r="I4592" s="172"/>
      <c r="J4592" s="173" t="s">
        <v>3083</v>
      </c>
      <c r="K4592" s="731">
        <v>0</v>
      </c>
    </row>
    <row r="4593" spans="2:12" ht="31.2" x14ac:dyDescent="0.3">
      <c r="B4593" s="173">
        <v>352625</v>
      </c>
      <c r="C4593" s="503" t="str">
        <f>_xlfn.XLOOKUP(B4593,PLANEAMIENTO!A:A,PLANEAMIENTO!C:C)</f>
        <v>FRENO DE SERVICIO Y PARQUEO</v>
      </c>
      <c r="D4593" s="504" t="str">
        <f>_xlfn.XLOOKUP(B4593,PLANEAMIENTO!A:A,PLANEAMIENTO!D:D)</f>
        <v>24M</v>
      </c>
      <c r="E4593" s="173" t="s">
        <v>3203</v>
      </c>
      <c r="F4593" s="173" t="s">
        <v>3080</v>
      </c>
      <c r="G4593" s="173" t="s">
        <v>3165</v>
      </c>
      <c r="H4593" s="173" t="s">
        <v>3154</v>
      </c>
      <c r="I4593" s="172"/>
      <c r="J4593" s="173" t="s">
        <v>3204</v>
      </c>
      <c r="K4593" s="731">
        <v>0</v>
      </c>
    </row>
    <row r="4594" spans="2:12" ht="31.2" x14ac:dyDescent="0.3">
      <c r="B4594" s="173">
        <v>352725</v>
      </c>
      <c r="C4594" s="503" t="str">
        <f>_xlfn.XLOOKUP(B4594,PLANEAMIENTO!A:A,PLANEAMIENTO!C:C)</f>
        <v>FRENO DE SERVICIO Y PARQUEO</v>
      </c>
      <c r="D4594" s="504" t="str">
        <f>_xlfn.XLOOKUP(B4594,PLANEAMIENTO!A:A,PLANEAMIENTO!D:D)</f>
        <v>24M</v>
      </c>
      <c r="E4594" s="173" t="s">
        <v>3203</v>
      </c>
      <c r="F4594" s="173" t="s">
        <v>3080</v>
      </c>
      <c r="G4594" s="173" t="s">
        <v>3165</v>
      </c>
      <c r="H4594" s="173" t="s">
        <v>3154</v>
      </c>
      <c r="I4594" s="172"/>
      <c r="J4594" s="173" t="s">
        <v>3204</v>
      </c>
      <c r="K4594" s="731">
        <v>0</v>
      </c>
    </row>
    <row r="4595" spans="2:12" ht="31.2" x14ac:dyDescent="0.3">
      <c r="B4595" s="173">
        <v>353025</v>
      </c>
      <c r="C4595" s="503" t="str">
        <f>_xlfn.XLOOKUP(B4595,PLANEAMIENTO!A:A,PLANEAMIENTO!C:C)</f>
        <v>CILINDRO DE SUSPENSION POSTERIOR</v>
      </c>
      <c r="D4595" s="504" t="str">
        <f>_xlfn.XLOOKUP(B4595,PLANEAMIENTO!A:A,PLANEAMIENTO!D:D)</f>
        <v>930E-4SE</v>
      </c>
      <c r="E4595" s="173" t="s">
        <v>1287</v>
      </c>
      <c r="F4595" s="173" t="s">
        <v>3080</v>
      </c>
      <c r="G4595" s="173" t="s">
        <v>3116</v>
      </c>
      <c r="H4595" s="173" t="s">
        <v>3150</v>
      </c>
      <c r="I4595" s="172"/>
      <c r="J4595" s="173" t="s">
        <v>3083</v>
      </c>
      <c r="K4595" s="731">
        <v>0.5</v>
      </c>
    </row>
    <row r="4596" spans="2:12" ht="31.2" x14ac:dyDescent="0.3">
      <c r="B4596" s="173">
        <v>353425</v>
      </c>
      <c r="C4596" s="503" t="str">
        <f>_xlfn.XLOOKUP(B4596,PLANEAMIENTO!A:A,PLANEAMIENTO!C:C)</f>
        <v>CILINDRO DE VOLTEO DE BUCKET</v>
      </c>
      <c r="D4596" s="504" t="str">
        <f>_xlfn.XLOOKUP(B4596,PLANEAMIENTO!A:A,PLANEAMIENTO!D:D)</f>
        <v>PC1250</v>
      </c>
      <c r="E4596" s="173" t="s">
        <v>3206</v>
      </c>
      <c r="F4596" s="173" t="s">
        <v>3080</v>
      </c>
      <c r="G4596" s="173" t="s">
        <v>3150</v>
      </c>
      <c r="H4596" s="173" t="s">
        <v>3108</v>
      </c>
      <c r="I4596" s="172"/>
      <c r="J4596" s="173" t="s">
        <v>3083</v>
      </c>
      <c r="K4596" s="731">
        <v>0</v>
      </c>
    </row>
    <row r="4597" spans="2:12" ht="28.8" x14ac:dyDescent="0.3">
      <c r="B4597" s="173">
        <v>354325</v>
      </c>
      <c r="C4597" s="503" t="str">
        <f>_xlfn.XLOOKUP(B4597,PLANEAMIENTO!A:A,PLANEAMIENTO!C:C)</f>
        <v>CILINDRO DE DIRECCION</v>
      </c>
      <c r="D4597" s="504" t="str">
        <f>_xlfn.XLOOKUP(B4597,PLANEAMIENTO!A:A,PLANEAMIENTO!D:D)</f>
        <v>793D</v>
      </c>
      <c r="E4597" s="173" t="s">
        <v>3207</v>
      </c>
      <c r="F4597" s="173" t="s">
        <v>3080</v>
      </c>
      <c r="G4597" s="173" t="s">
        <v>3165</v>
      </c>
      <c r="H4597" s="173" t="s">
        <v>3154</v>
      </c>
      <c r="I4597" s="172"/>
      <c r="J4597" s="173" t="s">
        <v>3083</v>
      </c>
      <c r="K4597" s="731">
        <v>0</v>
      </c>
    </row>
    <row r="4598" spans="2:12" ht="28.8" x14ac:dyDescent="0.3">
      <c r="B4598" s="173">
        <v>354525</v>
      </c>
      <c r="C4598" s="503" t="str">
        <f>_xlfn.XLOOKUP(B4598,PLANEAMIENTO!A:A,PLANEAMIENTO!C:C)</f>
        <v>ACUMULADOR DE FRENO</v>
      </c>
      <c r="D4598" s="504" t="str">
        <f>_xlfn.XLOOKUP(B4598,PLANEAMIENTO!A:A,PLANEAMIENTO!D:D)</f>
        <v>930E-4SE</v>
      </c>
      <c r="E4598" s="173" t="s">
        <v>1287</v>
      </c>
      <c r="F4598" s="173" t="s">
        <v>3080</v>
      </c>
      <c r="G4598" s="173" t="s">
        <v>3116</v>
      </c>
      <c r="H4598" s="173" t="s">
        <v>3150</v>
      </c>
      <c r="I4598" s="172"/>
      <c r="J4598" s="173" t="s">
        <v>452</v>
      </c>
      <c r="K4598" s="731">
        <v>0</v>
      </c>
    </row>
    <row r="4599" spans="2:12" ht="28.8" x14ac:dyDescent="0.3">
      <c r="B4599" s="173">
        <v>355525</v>
      </c>
      <c r="C4599" s="503" t="str">
        <f>_xlfn.XLOOKUP(B4599,PLANEAMIENTO!A:A,PLANEAMIENTO!C:C)</f>
        <v>ACUMULADOR DE DIRECCION</v>
      </c>
      <c r="D4599" s="504" t="str">
        <f>_xlfn.XLOOKUP(B4599,PLANEAMIENTO!A:A,PLANEAMIENTO!D:D)</f>
        <v>980E-4SE</v>
      </c>
      <c r="E4599" s="173" t="s">
        <v>1287</v>
      </c>
      <c r="F4599" s="173" t="s">
        <v>3080</v>
      </c>
      <c r="G4599" s="173" t="s">
        <v>3116</v>
      </c>
      <c r="H4599" s="173" t="s">
        <v>3150</v>
      </c>
      <c r="I4599" s="172"/>
      <c r="J4599" s="173" t="s">
        <v>452</v>
      </c>
      <c r="K4599" s="731">
        <v>0</v>
      </c>
    </row>
    <row r="4600" spans="2:12" ht="28.8" x14ac:dyDescent="0.3">
      <c r="B4600" s="173">
        <v>355425</v>
      </c>
      <c r="C4600" s="503" t="str">
        <f>_xlfn.XLOOKUP(B4600,PLANEAMIENTO!A:A,PLANEAMIENTO!C:C)</f>
        <v>CILINDRO DE DIRECCION</v>
      </c>
      <c r="D4600" s="504" t="str">
        <f>_xlfn.XLOOKUP(B4600,PLANEAMIENTO!A:A,PLANEAMIENTO!D:D)</f>
        <v>930E-4SE</v>
      </c>
      <c r="E4600" s="173" t="s">
        <v>1287</v>
      </c>
      <c r="F4600" s="173" t="s">
        <v>3080</v>
      </c>
      <c r="G4600" s="173" t="s">
        <v>3116</v>
      </c>
      <c r="H4600" s="173" t="s">
        <v>3150</v>
      </c>
      <c r="I4600" s="172"/>
      <c r="J4600" s="173" t="s">
        <v>3083</v>
      </c>
      <c r="K4600" s="731">
        <v>0</v>
      </c>
    </row>
    <row r="4601" spans="2:12" ht="43.2" x14ac:dyDescent="0.3">
      <c r="B4601" s="173">
        <v>354925</v>
      </c>
      <c r="C4601" s="503" t="str">
        <f>_xlfn.XLOOKUP(B4601,PLANEAMIENTO!A:A,PLANEAMIENTO!C:C)</f>
        <v>CILINDRO DE DIRECCION</v>
      </c>
      <c r="D4601" s="504" t="str">
        <f>_xlfn.XLOOKUP(B4601,PLANEAMIENTO!A:A,PLANEAMIENTO!D:D)</f>
        <v>988K</v>
      </c>
      <c r="E4601" s="173" t="s">
        <v>1287</v>
      </c>
      <c r="F4601" s="173" t="s">
        <v>3080</v>
      </c>
      <c r="G4601" s="173" t="s">
        <v>842</v>
      </c>
      <c r="H4601" s="173" t="s">
        <v>3039</v>
      </c>
      <c r="I4601" s="172"/>
      <c r="J4601" s="172"/>
      <c r="K4601" s="731">
        <v>0</v>
      </c>
    </row>
    <row r="4602" spans="2:12" ht="15.6" x14ac:dyDescent="0.3">
      <c r="B4602" s="262">
        <v>357525</v>
      </c>
      <c r="C4602" s="503" t="str">
        <f>_xlfn.XLOOKUP(B4602,PLANEAMIENTO!A:A,PLANEAMIENTO!C:C)</f>
        <v>CILINDRO DE DIRECCION</v>
      </c>
      <c r="D4602" s="504" t="str">
        <f>_xlfn.XLOOKUP(B4602,PLANEAMIENTO!A:A,PLANEAMIENTO!D:D)</f>
        <v>830E</v>
      </c>
      <c r="E4602" s="173" t="s">
        <v>1287</v>
      </c>
    </row>
    <row r="4605" spans="2:12" ht="26.4" x14ac:dyDescent="0.3">
      <c r="B4605" s="168" t="s">
        <v>390</v>
      </c>
      <c r="E4605" s="168" t="s">
        <v>391</v>
      </c>
      <c r="F4605" s="168" t="s">
        <v>393</v>
      </c>
      <c r="G4605" s="168" t="s">
        <v>394</v>
      </c>
      <c r="H4605" s="168" t="s">
        <v>395</v>
      </c>
      <c r="I4605" s="168" t="s">
        <v>3050</v>
      </c>
      <c r="J4605" s="168" t="s">
        <v>392</v>
      </c>
      <c r="K4605" s="168" t="s">
        <v>396</v>
      </c>
      <c r="L4605" s="168" t="s">
        <v>3096</v>
      </c>
    </row>
    <row r="4606" spans="2:12" ht="43.2" x14ac:dyDescent="0.3">
      <c r="B4606" s="722" t="s">
        <v>390</v>
      </c>
      <c r="E4606" s="722" t="s">
        <v>397</v>
      </c>
      <c r="F4606" s="722" t="s">
        <v>3220</v>
      </c>
      <c r="G4606" s="722" t="s">
        <v>842</v>
      </c>
      <c r="H4606" s="722" t="s">
        <v>3221</v>
      </c>
      <c r="I4606" s="172"/>
      <c r="J4606" s="172"/>
      <c r="K4606" s="730">
        <v>0.69</v>
      </c>
      <c r="L4606" s="172"/>
    </row>
    <row r="4607" spans="2:12" ht="43.2" x14ac:dyDescent="0.3">
      <c r="B4607" s="172"/>
      <c r="E4607" s="542" t="s">
        <v>3141</v>
      </c>
      <c r="F4607" s="542" t="s">
        <v>3142</v>
      </c>
      <c r="G4607" s="542" t="s">
        <v>842</v>
      </c>
      <c r="H4607" s="542" t="s">
        <v>3098</v>
      </c>
      <c r="I4607" s="172"/>
      <c r="J4607" s="172"/>
      <c r="K4607" s="730">
        <v>0.99</v>
      </c>
      <c r="L4607" s="172"/>
    </row>
    <row r="4608" spans="2:12" ht="43.2" x14ac:dyDescent="0.3">
      <c r="B4608" s="172"/>
      <c r="E4608" s="542" t="s">
        <v>3143</v>
      </c>
      <c r="F4608" s="542" t="s">
        <v>3222</v>
      </c>
      <c r="G4608" s="542" t="s">
        <v>3116</v>
      </c>
      <c r="H4608" s="542" t="s">
        <v>3221</v>
      </c>
      <c r="I4608" s="172"/>
      <c r="J4608" s="172"/>
      <c r="K4608" s="730">
        <v>0.4</v>
      </c>
      <c r="L4608" s="172"/>
    </row>
    <row r="4609" spans="2:12" ht="72" x14ac:dyDescent="0.3">
      <c r="B4609" s="173">
        <v>353325</v>
      </c>
      <c r="C4609" s="503" t="str">
        <f>_xlfn.XLOOKUP(B4609,PLANEAMIENTO!A:A,PLANEAMIENTO!C:C)</f>
        <v>CILINDRO DE LEVANTE DE TOLVA</v>
      </c>
      <c r="D4609" s="504" t="str">
        <f>_xlfn.XLOOKUP(B4609,PLANEAMIENTO!A:A,PLANEAMIENTO!D:D)</f>
        <v>980E</v>
      </c>
      <c r="E4609" s="173" t="s">
        <v>3223</v>
      </c>
      <c r="F4609" s="173" t="s">
        <v>410</v>
      </c>
      <c r="G4609" s="173" t="s">
        <v>3154</v>
      </c>
      <c r="H4609" s="173" t="s">
        <v>3171</v>
      </c>
      <c r="I4609" s="173">
        <v>32</v>
      </c>
      <c r="J4609" s="173" t="s">
        <v>398</v>
      </c>
      <c r="K4609" s="731">
        <v>0.3</v>
      </c>
      <c r="L4609" s="173" t="s">
        <v>3224</v>
      </c>
    </row>
    <row r="4610" spans="2:12" ht="43.2" x14ac:dyDescent="0.3">
      <c r="B4610" s="173">
        <v>351925</v>
      </c>
      <c r="C4610" s="503" t="str">
        <f>_xlfn.XLOOKUP(B4610,PLANEAMIENTO!A:A,PLANEAMIENTO!C:C)</f>
        <v>CILINDRO DE LEVANTE DE BULLDOZER</v>
      </c>
      <c r="D4610" s="504" t="str">
        <f>_xlfn.XLOOKUP(B4610,PLANEAMIENTO!A:A,PLANEAMIENTO!D:D)</f>
        <v>D11</v>
      </c>
      <c r="E4610" s="173" t="s">
        <v>3225</v>
      </c>
      <c r="F4610" s="173" t="s">
        <v>435</v>
      </c>
      <c r="G4610" s="173" t="s">
        <v>3171</v>
      </c>
      <c r="H4610" s="173" t="s">
        <v>3171</v>
      </c>
      <c r="I4610" s="173">
        <v>33</v>
      </c>
      <c r="J4610" s="173" t="s">
        <v>398</v>
      </c>
      <c r="K4610" s="731">
        <v>0</v>
      </c>
      <c r="L4610" s="172"/>
    </row>
    <row r="4611" spans="2:12" ht="43.2" x14ac:dyDescent="0.3">
      <c r="B4611" s="173">
        <v>353525</v>
      </c>
      <c r="C4611" s="503" t="str">
        <f>_xlfn.XLOOKUP(B4611,PLANEAMIENTO!A:A,PLANEAMIENTO!C:C)</f>
        <v>CILINDRO DE INCLINACION DE BULLDOZER</v>
      </c>
      <c r="D4611" s="504" t="str">
        <f>_xlfn.XLOOKUP(B4611,PLANEAMIENTO!A:A,PLANEAMIENTO!D:D)</f>
        <v>D11T</v>
      </c>
      <c r="E4611" s="173" t="s">
        <v>3226</v>
      </c>
      <c r="F4611" s="173" t="s">
        <v>522</v>
      </c>
      <c r="G4611" s="173" t="s">
        <v>3171</v>
      </c>
      <c r="H4611" s="173" t="s">
        <v>3173</v>
      </c>
      <c r="I4611" s="173">
        <v>34</v>
      </c>
      <c r="J4611" s="173" t="s">
        <v>398</v>
      </c>
      <c r="K4611" s="731">
        <v>0</v>
      </c>
      <c r="L4611" s="172"/>
    </row>
    <row r="4612" spans="2:12" ht="43.2" x14ac:dyDescent="0.3">
      <c r="B4612" s="173">
        <v>358225</v>
      </c>
      <c r="C4612" s="503" t="str">
        <f>_xlfn.XLOOKUP(B4612,PLANEAMIENTO!A:A,PLANEAMIENTO!C:C)</f>
        <v>CILINDRO DE DIRECCION</v>
      </c>
      <c r="D4612" s="504" t="str">
        <f>_xlfn.XLOOKUP(B4612,PLANEAMIENTO!A:A,PLANEAMIENTO!D:D)</f>
        <v>930E-4SE</v>
      </c>
      <c r="E4612" s="173" t="s">
        <v>3227</v>
      </c>
      <c r="F4612" s="173" t="s">
        <v>403</v>
      </c>
      <c r="G4612" s="173" t="s">
        <v>3173</v>
      </c>
      <c r="H4612" s="173" t="s">
        <v>3173</v>
      </c>
      <c r="I4612" s="173">
        <v>35</v>
      </c>
      <c r="J4612" s="173" t="s">
        <v>398</v>
      </c>
      <c r="K4612" s="731">
        <v>0</v>
      </c>
      <c r="L4612" s="172"/>
    </row>
    <row r="4613" spans="2:12" ht="43.2" x14ac:dyDescent="0.3">
      <c r="B4613" s="173">
        <v>358625</v>
      </c>
      <c r="C4613" s="503" t="str">
        <f>_xlfn.XLOOKUP(B4613,PLANEAMIENTO!A:A,PLANEAMIENTO!C:C)</f>
        <v>CILINDRO DE LEVANTE DE BULLDOZER</v>
      </c>
      <c r="D4613" s="504" t="str">
        <f>_xlfn.XLOOKUP(B4613,PLANEAMIENTO!A:A,PLANEAMIENTO!D:D)</f>
        <v>844K</v>
      </c>
      <c r="E4613" s="173" t="s">
        <v>3228</v>
      </c>
      <c r="F4613" s="173" t="s">
        <v>403</v>
      </c>
      <c r="G4613" s="173" t="s">
        <v>3173</v>
      </c>
      <c r="H4613" s="173" t="s">
        <v>3229</v>
      </c>
      <c r="I4613" s="173">
        <v>36</v>
      </c>
      <c r="J4613" s="173" t="s">
        <v>398</v>
      </c>
      <c r="K4613" s="731">
        <v>0</v>
      </c>
      <c r="L4613" s="172"/>
    </row>
    <row r="4614" spans="2:12" ht="43.2" x14ac:dyDescent="0.3">
      <c r="B4614" s="173">
        <v>358725</v>
      </c>
      <c r="C4614" s="503" t="str">
        <f>_xlfn.XLOOKUP(B4614,PLANEAMIENTO!A:A,PLANEAMIENTO!C:C)</f>
        <v xml:space="preserve">CILINDRO DE LEVANTE </v>
      </c>
      <c r="D4614" s="504" t="str">
        <f>_xlfn.XLOOKUP(B4614,PLANEAMIENTO!A:A,PLANEAMIENTO!D:D)</f>
        <v>950H</v>
      </c>
      <c r="E4614" s="173" t="s">
        <v>3228</v>
      </c>
      <c r="F4614" s="173" t="s">
        <v>403</v>
      </c>
      <c r="G4614" s="173" t="s">
        <v>3229</v>
      </c>
      <c r="H4614" s="173" t="s">
        <v>3229</v>
      </c>
      <c r="I4614" s="173">
        <v>37</v>
      </c>
      <c r="J4614" s="173" t="s">
        <v>398</v>
      </c>
      <c r="K4614" s="731">
        <v>0</v>
      </c>
      <c r="L4614" s="172"/>
    </row>
    <row r="4615" spans="2:12" ht="43.2" x14ac:dyDescent="0.3">
      <c r="B4615" s="173">
        <v>351725</v>
      </c>
      <c r="C4615" s="503" t="str">
        <f>_xlfn.XLOOKUP(B4615,PLANEAMIENTO!A:A,PLANEAMIENTO!C:C)</f>
        <v>CILINDRO DE STICK</v>
      </c>
      <c r="D4615" s="504" t="str">
        <f>_xlfn.XLOOKUP(B4615,PLANEAMIENTO!A:A,PLANEAMIENTO!D:D)</f>
        <v>390DL</v>
      </c>
      <c r="E4615" s="173" t="s">
        <v>3214</v>
      </c>
      <c r="F4615" s="173" t="s">
        <v>417</v>
      </c>
      <c r="G4615" s="173" t="s">
        <v>3229</v>
      </c>
      <c r="H4615" s="173" t="s">
        <v>3230</v>
      </c>
      <c r="I4615" s="173">
        <v>38</v>
      </c>
      <c r="J4615" s="173" t="s">
        <v>398</v>
      </c>
      <c r="K4615" s="731">
        <v>0</v>
      </c>
      <c r="L4615" s="172"/>
    </row>
    <row r="4616" spans="2:12" ht="43.2" x14ac:dyDescent="0.3">
      <c r="B4616" s="173">
        <v>351725</v>
      </c>
      <c r="C4616" s="503" t="str">
        <f>_xlfn.XLOOKUP(B4616,PLANEAMIENTO!A:A,PLANEAMIENTO!C:C)</f>
        <v>CILINDRO DE STICK</v>
      </c>
      <c r="D4616" s="504" t="str">
        <f>_xlfn.XLOOKUP(B4616,PLANEAMIENTO!A:A,PLANEAMIENTO!D:D)</f>
        <v>390DL</v>
      </c>
      <c r="E4616" s="173" t="s">
        <v>3153</v>
      </c>
      <c r="F4616" s="173" t="s">
        <v>421</v>
      </c>
      <c r="G4616" s="173" t="s">
        <v>3230</v>
      </c>
      <c r="H4616" s="173" t="s">
        <v>3221</v>
      </c>
      <c r="I4616" s="173">
        <v>39</v>
      </c>
      <c r="J4616" s="173" t="s">
        <v>398</v>
      </c>
      <c r="K4616" s="731">
        <v>0</v>
      </c>
      <c r="L4616" s="172"/>
    </row>
    <row r="4617" spans="2:12" ht="43.2" x14ac:dyDescent="0.3">
      <c r="B4617" s="722" t="s">
        <v>390</v>
      </c>
      <c r="C4617" s="503" t="e">
        <f>_xlfn.XLOOKUP(B4617,PLANEAMIENTO!A:A,PLANEAMIENTO!C:C)</f>
        <v>#N/A</v>
      </c>
      <c r="D4617" s="504" t="e">
        <f>_xlfn.XLOOKUP(B4617,PLANEAMIENTO!A:A,PLANEAMIENTO!D:D)</f>
        <v>#N/A</v>
      </c>
      <c r="E4617" s="722" t="s">
        <v>412</v>
      </c>
      <c r="F4617" s="722" t="s">
        <v>3156</v>
      </c>
      <c r="G4617" s="722" t="s">
        <v>842</v>
      </c>
      <c r="H4617" s="722" t="s">
        <v>3098</v>
      </c>
      <c r="I4617" s="172"/>
      <c r="J4617" s="172"/>
      <c r="K4617" s="732">
        <v>0.97</v>
      </c>
      <c r="L4617" s="172"/>
    </row>
    <row r="4618" spans="2:12" ht="43.2" x14ac:dyDescent="0.3">
      <c r="B4618" s="172"/>
      <c r="C4618" s="503" t="e">
        <f>_xlfn.XLOOKUP(B4618,PLANEAMIENTO!A:A,PLANEAMIENTO!C:C)</f>
        <v>#N/A</v>
      </c>
      <c r="D4618" s="504" t="e">
        <f>_xlfn.XLOOKUP(B4618,PLANEAMIENTO!A:A,PLANEAMIENTO!D:D)</f>
        <v>#N/A</v>
      </c>
      <c r="E4618" s="542" t="s">
        <v>3141</v>
      </c>
      <c r="F4618" s="542" t="s">
        <v>3157</v>
      </c>
      <c r="G4618" s="542" t="s">
        <v>3039</v>
      </c>
      <c r="H4618" s="542" t="s">
        <v>3098</v>
      </c>
      <c r="I4618" s="172"/>
      <c r="J4618" s="172"/>
      <c r="K4618" s="730">
        <v>0.97</v>
      </c>
      <c r="L4618" s="172"/>
    </row>
    <row r="4619" spans="2:12" ht="43.2" x14ac:dyDescent="0.3">
      <c r="B4619" s="172"/>
      <c r="C4619" s="503" t="e">
        <f>_xlfn.XLOOKUP(B4619,PLANEAMIENTO!A:A,PLANEAMIENTO!C:C)</f>
        <v>#N/A</v>
      </c>
      <c r="D4619" s="504" t="e">
        <f>_xlfn.XLOOKUP(B4619,PLANEAMIENTO!A:A,PLANEAMIENTO!D:D)</f>
        <v>#N/A</v>
      </c>
      <c r="E4619" s="542" t="s">
        <v>3143</v>
      </c>
      <c r="F4619" s="542" t="s">
        <v>3080</v>
      </c>
      <c r="G4619" s="542" t="s">
        <v>842</v>
      </c>
      <c r="H4619" s="542" t="s">
        <v>3039</v>
      </c>
      <c r="I4619" s="172"/>
      <c r="J4619" s="172"/>
      <c r="K4619" s="730">
        <v>0</v>
      </c>
      <c r="L4619" s="172"/>
    </row>
    <row r="4620" spans="2:12" ht="43.2" x14ac:dyDescent="0.3">
      <c r="B4620" s="172"/>
      <c r="C4620" s="503" t="e">
        <f>_xlfn.XLOOKUP(B4620,PLANEAMIENTO!A:A,PLANEAMIENTO!C:C)</f>
        <v>#N/A</v>
      </c>
      <c r="D4620" s="504" t="e">
        <f>_xlfn.XLOOKUP(B4620,PLANEAMIENTO!A:A,PLANEAMIENTO!D:D)</f>
        <v>#N/A</v>
      </c>
      <c r="E4620" s="173" t="s">
        <v>3158</v>
      </c>
      <c r="F4620" s="173" t="s">
        <v>3080</v>
      </c>
      <c r="G4620" s="173" t="s">
        <v>842</v>
      </c>
      <c r="H4620" s="173" t="s">
        <v>3039</v>
      </c>
      <c r="I4620" s="172"/>
      <c r="J4620" s="172"/>
      <c r="K4620" s="731">
        <v>0</v>
      </c>
      <c r="L4620" s="172"/>
    </row>
    <row r="4621" spans="2:12" ht="43.2" x14ac:dyDescent="0.3">
      <c r="B4621" s="722" t="s">
        <v>390</v>
      </c>
      <c r="C4621" s="503" t="e">
        <f>_xlfn.XLOOKUP(B4621,PLANEAMIENTO!A:A,PLANEAMIENTO!C:C)</f>
        <v>#N/A</v>
      </c>
      <c r="D4621" s="504" t="e">
        <f>_xlfn.XLOOKUP(B4621,PLANEAMIENTO!A:A,PLANEAMIENTO!D:D)</f>
        <v>#N/A</v>
      </c>
      <c r="E4621" s="722" t="s">
        <v>422</v>
      </c>
      <c r="F4621" s="722" t="s">
        <v>3231</v>
      </c>
      <c r="G4621" s="722" t="s">
        <v>3039</v>
      </c>
      <c r="H4621" s="722" t="s">
        <v>3232</v>
      </c>
      <c r="I4621" s="172"/>
      <c r="J4621" s="172"/>
      <c r="K4621" s="732">
        <v>0.74</v>
      </c>
      <c r="L4621" s="172"/>
    </row>
    <row r="4622" spans="2:12" ht="43.2" x14ac:dyDescent="0.3">
      <c r="B4622" s="172"/>
      <c r="C4622" s="503" t="e">
        <f>_xlfn.XLOOKUP(B4622,PLANEAMIENTO!A:A,PLANEAMIENTO!C:C)</f>
        <v>#N/A</v>
      </c>
      <c r="D4622" s="504" t="e">
        <f>_xlfn.XLOOKUP(B4622,PLANEAMIENTO!A:A,PLANEAMIENTO!D:D)</f>
        <v>#N/A</v>
      </c>
      <c r="E4622" s="542" t="s">
        <v>3143</v>
      </c>
      <c r="F4622" s="542" t="s">
        <v>3233</v>
      </c>
      <c r="G4622" s="542" t="s">
        <v>3116</v>
      </c>
      <c r="H4622" s="542" t="s">
        <v>3232</v>
      </c>
      <c r="I4622" s="172"/>
      <c r="J4622" s="172"/>
      <c r="K4622" s="730">
        <v>0.47</v>
      </c>
      <c r="L4622" s="172"/>
    </row>
    <row r="4623" spans="2:12" ht="28.8" x14ac:dyDescent="0.3">
      <c r="B4623" s="173">
        <v>358725</v>
      </c>
      <c r="C4623" s="503" t="str">
        <f>_xlfn.XLOOKUP(B4623,PLANEAMIENTO!A:A,PLANEAMIENTO!C:C)</f>
        <v xml:space="preserve">CILINDRO DE LEVANTE </v>
      </c>
      <c r="D4623" s="504" t="str">
        <f>_xlfn.XLOOKUP(B4623,PLANEAMIENTO!A:A,PLANEAMIENTO!D:D)</f>
        <v>950H</v>
      </c>
      <c r="E4623" s="173" t="s">
        <v>3234</v>
      </c>
      <c r="F4623" s="173" t="s">
        <v>435</v>
      </c>
      <c r="G4623" s="173" t="s">
        <v>3154</v>
      </c>
      <c r="H4623" s="173" t="s">
        <v>3171</v>
      </c>
      <c r="I4623" s="173">
        <v>107</v>
      </c>
      <c r="J4623" s="173" t="s">
        <v>423</v>
      </c>
      <c r="K4623" s="731">
        <v>0.1</v>
      </c>
      <c r="L4623" s="172"/>
    </row>
    <row r="4624" spans="2:12" ht="43.2" x14ac:dyDescent="0.3">
      <c r="B4624" s="173">
        <v>356025</v>
      </c>
      <c r="C4624" s="503" t="str">
        <f>_xlfn.XLOOKUP(B4624,PLANEAMIENTO!A:A,PLANEAMIENTO!C:C)</f>
        <v>CILINDRO DE BUCKET</v>
      </c>
      <c r="D4624" s="504" t="str">
        <f>_xlfn.XLOOKUP(B4624,PLANEAMIENTO!A:A,PLANEAMIENTO!D:D)</f>
        <v>374DL</v>
      </c>
      <c r="E4624" s="173" t="s">
        <v>3234</v>
      </c>
      <c r="F4624" s="173" t="s">
        <v>473</v>
      </c>
      <c r="G4624" s="173" t="s">
        <v>3171</v>
      </c>
      <c r="H4624" s="173" t="s">
        <v>3173</v>
      </c>
      <c r="I4624" s="173">
        <v>108</v>
      </c>
      <c r="J4624" s="173" t="s">
        <v>423</v>
      </c>
      <c r="K4624" s="731">
        <v>0</v>
      </c>
      <c r="L4624" s="172"/>
    </row>
    <row r="4625" spans="2:12" ht="46.8" x14ac:dyDescent="0.3">
      <c r="B4625" s="173">
        <v>356625</v>
      </c>
      <c r="C4625" s="503" t="str">
        <f>_xlfn.XLOOKUP(B4625,PLANEAMIENTO!A:A,PLANEAMIENTO!C:C)</f>
        <v>CILINDRO DE DESPLAZAMIENTO DE VERTEDERA</v>
      </c>
      <c r="D4625" s="504">
        <f>_xlfn.XLOOKUP(B4625,PLANEAMIENTO!A:A,PLANEAMIENTO!D:D)</f>
        <v>24</v>
      </c>
      <c r="E4625" s="173" t="s">
        <v>3235</v>
      </c>
      <c r="F4625" s="173" t="s">
        <v>479</v>
      </c>
      <c r="G4625" s="173" t="s">
        <v>3173</v>
      </c>
      <c r="H4625" s="173" t="s">
        <v>3173</v>
      </c>
      <c r="I4625" s="173">
        <v>109</v>
      </c>
      <c r="J4625" s="173" t="s">
        <v>1727</v>
      </c>
      <c r="K4625" s="731">
        <v>0</v>
      </c>
      <c r="L4625" s="172"/>
    </row>
    <row r="4626" spans="2:12" ht="43.2" x14ac:dyDescent="0.3">
      <c r="B4626" s="173">
        <v>358525</v>
      </c>
      <c r="C4626" s="503" t="str">
        <f>_xlfn.XLOOKUP(B4626,PLANEAMIENTO!A:A,PLANEAMIENTO!C:C)</f>
        <v>CILINDRO DE WHEEL LEAN</v>
      </c>
      <c r="D4626" s="504">
        <f>_xlfn.XLOOKUP(B4626,PLANEAMIENTO!A:A,PLANEAMIENTO!D:D)</f>
        <v>24</v>
      </c>
      <c r="E4626" s="173" t="s">
        <v>3236</v>
      </c>
      <c r="F4626" s="173" t="s">
        <v>403</v>
      </c>
      <c r="G4626" s="173" t="s">
        <v>3173</v>
      </c>
      <c r="H4626" s="173" t="s">
        <v>3229</v>
      </c>
      <c r="I4626" s="173">
        <v>110</v>
      </c>
      <c r="J4626" s="173" t="s">
        <v>423</v>
      </c>
      <c r="K4626" s="731">
        <v>0</v>
      </c>
      <c r="L4626" s="172"/>
    </row>
    <row r="4627" spans="2:12" ht="43.2" x14ac:dyDescent="0.3">
      <c r="B4627" s="173">
        <v>358725</v>
      </c>
      <c r="C4627" s="503" t="str">
        <f>_xlfn.XLOOKUP(B4627,PLANEAMIENTO!A:A,PLANEAMIENTO!C:C)</f>
        <v xml:space="preserve">CILINDRO DE LEVANTE </v>
      </c>
      <c r="D4627" s="504" t="str">
        <f>_xlfn.XLOOKUP(B4627,PLANEAMIENTO!A:A,PLANEAMIENTO!D:D)</f>
        <v>950H</v>
      </c>
      <c r="E4627" s="173" t="s">
        <v>3237</v>
      </c>
      <c r="F4627" s="173" t="s">
        <v>479</v>
      </c>
      <c r="G4627" s="173" t="s">
        <v>3229</v>
      </c>
      <c r="H4627" s="173" t="s">
        <v>3229</v>
      </c>
      <c r="I4627" s="173">
        <v>111</v>
      </c>
      <c r="J4627" s="173" t="s">
        <v>1727</v>
      </c>
      <c r="K4627" s="731">
        <v>0</v>
      </c>
      <c r="L4627" s="172"/>
    </row>
    <row r="4628" spans="2:12" ht="43.2" x14ac:dyDescent="0.3">
      <c r="B4628" s="173">
        <v>358625</v>
      </c>
      <c r="C4628" s="503" t="str">
        <f>_xlfn.XLOOKUP(B4628,PLANEAMIENTO!A:A,PLANEAMIENTO!C:C)</f>
        <v>CILINDRO DE LEVANTE DE BULLDOZER</v>
      </c>
      <c r="D4628" s="504" t="str">
        <f>_xlfn.XLOOKUP(B4628,PLANEAMIENTO!A:A,PLANEAMIENTO!D:D)</f>
        <v>844K</v>
      </c>
      <c r="E4628" s="173" t="s">
        <v>3237</v>
      </c>
      <c r="F4628" s="173" t="s">
        <v>426</v>
      </c>
      <c r="G4628" s="173" t="s">
        <v>3229</v>
      </c>
      <c r="H4628" s="173" t="s">
        <v>3229</v>
      </c>
      <c r="I4628" s="173">
        <v>112</v>
      </c>
      <c r="J4628" s="173" t="s">
        <v>1727</v>
      </c>
      <c r="K4628" s="731">
        <v>0</v>
      </c>
      <c r="L4628" s="172"/>
    </row>
    <row r="4629" spans="2:12" ht="43.2" x14ac:dyDescent="0.3">
      <c r="B4629" s="173">
        <v>358725</v>
      </c>
      <c r="C4629" s="503" t="str">
        <f>_xlfn.XLOOKUP(B4629,PLANEAMIENTO!A:A,PLANEAMIENTO!C:C)</f>
        <v xml:space="preserve">CILINDRO DE LEVANTE </v>
      </c>
      <c r="D4629" s="504" t="str">
        <f>_xlfn.XLOOKUP(B4629,PLANEAMIENTO!A:A,PLANEAMIENTO!D:D)</f>
        <v>950H</v>
      </c>
      <c r="E4629" s="173" t="s">
        <v>3238</v>
      </c>
      <c r="F4629" s="173" t="s">
        <v>493</v>
      </c>
      <c r="G4629" s="173" t="s">
        <v>3229</v>
      </c>
      <c r="H4629" s="173" t="s">
        <v>3229</v>
      </c>
      <c r="I4629" s="173">
        <v>113</v>
      </c>
      <c r="J4629" s="172"/>
      <c r="K4629" s="731">
        <v>0</v>
      </c>
      <c r="L4629" s="172"/>
    </row>
    <row r="4630" spans="2:12" ht="43.2" x14ac:dyDescent="0.3">
      <c r="B4630" s="173">
        <v>358725</v>
      </c>
      <c r="C4630" s="503" t="str">
        <f>_xlfn.XLOOKUP(B4630,PLANEAMIENTO!A:A,PLANEAMIENTO!C:C)</f>
        <v xml:space="preserve">CILINDRO DE LEVANTE </v>
      </c>
      <c r="D4630" s="504" t="str">
        <f>_xlfn.XLOOKUP(B4630,PLANEAMIENTO!A:A,PLANEAMIENTO!D:D)</f>
        <v>950H</v>
      </c>
      <c r="E4630" s="173" t="s">
        <v>3235</v>
      </c>
      <c r="F4630" s="173" t="s">
        <v>479</v>
      </c>
      <c r="G4630" s="173" t="s">
        <v>3140</v>
      </c>
      <c r="H4630" s="173" t="s">
        <v>3140</v>
      </c>
      <c r="I4630" s="173">
        <v>114</v>
      </c>
      <c r="J4630" s="173" t="s">
        <v>1727</v>
      </c>
      <c r="K4630" s="731">
        <v>0</v>
      </c>
      <c r="L4630" s="172"/>
    </row>
    <row r="4631" spans="2:12" ht="43.2" x14ac:dyDescent="0.3">
      <c r="B4631" s="173">
        <v>358625</v>
      </c>
      <c r="C4631" s="503" t="str">
        <f>_xlfn.XLOOKUP(B4631,PLANEAMIENTO!A:A,PLANEAMIENTO!C:C)</f>
        <v>CILINDRO DE LEVANTE DE BULLDOZER</v>
      </c>
      <c r="D4631" s="504" t="str">
        <f>_xlfn.XLOOKUP(B4631,PLANEAMIENTO!A:A,PLANEAMIENTO!D:D)</f>
        <v>844K</v>
      </c>
      <c r="E4631" s="173" t="s">
        <v>3236</v>
      </c>
      <c r="F4631" s="173" t="s">
        <v>435</v>
      </c>
      <c r="G4631" s="173" t="s">
        <v>3140</v>
      </c>
      <c r="H4631" s="173" t="s">
        <v>3140</v>
      </c>
      <c r="I4631" s="173">
        <v>115</v>
      </c>
      <c r="J4631" s="173" t="s">
        <v>423</v>
      </c>
      <c r="K4631" s="731">
        <v>0</v>
      </c>
      <c r="L4631" s="172"/>
    </row>
    <row r="4632" spans="2:12" ht="43.2" x14ac:dyDescent="0.3">
      <c r="B4632" s="173">
        <v>358825</v>
      </c>
      <c r="C4632" s="503" t="str">
        <f>_xlfn.XLOOKUP(B4632,PLANEAMIENTO!A:A,PLANEAMIENTO!C:C)</f>
        <v>CILINDRO DE INCLINACION DE BULLDOZER</v>
      </c>
      <c r="D4632" s="504" t="str">
        <f>_xlfn.XLOOKUP(B4632,PLANEAMIENTO!A:A,PLANEAMIENTO!D:D)</f>
        <v>D11</v>
      </c>
      <c r="E4632" s="173" t="s">
        <v>3236</v>
      </c>
      <c r="F4632" s="173" t="s">
        <v>471</v>
      </c>
      <c r="G4632" s="173" t="s">
        <v>3140</v>
      </c>
      <c r="H4632" s="173" t="s">
        <v>3232</v>
      </c>
      <c r="I4632" s="173">
        <v>116</v>
      </c>
      <c r="J4632" s="173" t="s">
        <v>423</v>
      </c>
      <c r="K4632" s="731">
        <v>0</v>
      </c>
      <c r="L4632" s="172"/>
    </row>
    <row r="4633" spans="2:12" ht="43.2" x14ac:dyDescent="0.3">
      <c r="B4633" s="173">
        <v>356025</v>
      </c>
      <c r="C4633" s="503" t="str">
        <f>_xlfn.XLOOKUP(B4633,PLANEAMIENTO!A:A,PLANEAMIENTO!C:C)</f>
        <v>CILINDRO DE BUCKET</v>
      </c>
      <c r="D4633" s="504" t="str">
        <f>_xlfn.XLOOKUP(B4633,PLANEAMIENTO!A:A,PLANEAMIENTO!D:D)</f>
        <v>374DL</v>
      </c>
      <c r="E4633" s="173" t="s">
        <v>3235</v>
      </c>
      <c r="F4633" s="173" t="s">
        <v>479</v>
      </c>
      <c r="G4633" s="173" t="s">
        <v>3232</v>
      </c>
      <c r="H4633" s="173" t="s">
        <v>3232</v>
      </c>
      <c r="I4633" s="173">
        <v>117</v>
      </c>
      <c r="J4633" s="173" t="s">
        <v>423</v>
      </c>
      <c r="K4633" s="731">
        <v>0</v>
      </c>
      <c r="L4633" s="172"/>
    </row>
    <row r="4634" spans="2:12" ht="43.2" x14ac:dyDescent="0.3">
      <c r="B4634" s="723" t="s">
        <v>390</v>
      </c>
      <c r="C4634" s="503" t="e">
        <f>_xlfn.XLOOKUP(B4634,PLANEAMIENTO!A:A,PLANEAMIENTO!C:C)</f>
        <v>#N/A</v>
      </c>
      <c r="D4634" s="504" t="e">
        <f>_xlfn.XLOOKUP(B4634,PLANEAMIENTO!A:A,PLANEAMIENTO!D:D)</f>
        <v>#N/A</v>
      </c>
      <c r="E4634" s="723" t="s">
        <v>3067</v>
      </c>
      <c r="F4634" s="723" t="s">
        <v>3239</v>
      </c>
      <c r="G4634" s="723" t="s">
        <v>3035</v>
      </c>
      <c r="H4634" s="723" t="s">
        <v>3230</v>
      </c>
      <c r="I4634" s="172"/>
      <c r="J4634" s="172"/>
      <c r="K4634" s="733">
        <v>0.69</v>
      </c>
      <c r="L4634" s="172"/>
    </row>
    <row r="4635" spans="2:12" ht="43.2" x14ac:dyDescent="0.3">
      <c r="B4635" s="172"/>
      <c r="C4635" s="503">
        <f>_xlfn.XLOOKUP(B4635,PLANEAMIENTO!A:A,PLANEAMIENTO!C:C)</f>
        <v>0</v>
      </c>
      <c r="D4635" s="504">
        <f>_xlfn.XLOOKUP(B4635,PLANEAMIENTO!A:A,PLANEAMIENTO!D:D)</f>
        <v>0</v>
      </c>
      <c r="E4635" s="542" t="s">
        <v>3143</v>
      </c>
      <c r="F4635" s="542" t="s">
        <v>3240</v>
      </c>
      <c r="G4635" s="542" t="s">
        <v>3098</v>
      </c>
      <c r="H4635" s="542" t="s">
        <v>3230</v>
      </c>
      <c r="I4635" s="172"/>
      <c r="J4635" s="172"/>
      <c r="K4635" s="730">
        <v>0.41</v>
      </c>
      <c r="L4635" s="172"/>
    </row>
    <row r="4636" spans="2:12" ht="31.2" x14ac:dyDescent="0.3">
      <c r="B4636" s="173">
        <v>356125</v>
      </c>
      <c r="C4636" s="503" t="str">
        <f>_xlfn.XLOOKUP(B4636,PLANEAMIENTO!A:A,PLANEAMIENTO!C:C)</f>
        <v>CILINDRO DE SUSPENSION POSTERIOR</v>
      </c>
      <c r="D4636" s="504" t="str">
        <f>_xlfn.XLOOKUP(B4636,PLANEAMIENTO!A:A,PLANEAMIENTO!D:D)</f>
        <v>930E-4SE</v>
      </c>
      <c r="E4636" s="173" t="s">
        <v>3169</v>
      </c>
      <c r="F4636" s="173" t="s">
        <v>435</v>
      </c>
      <c r="G4636" s="173" t="s">
        <v>3154</v>
      </c>
      <c r="H4636" s="173" t="s">
        <v>3171</v>
      </c>
      <c r="I4636" s="173">
        <v>152</v>
      </c>
      <c r="J4636" s="173" t="s">
        <v>3070</v>
      </c>
      <c r="K4636" s="731">
        <v>0.8</v>
      </c>
      <c r="L4636" s="172"/>
    </row>
    <row r="4637" spans="2:12" ht="43.2" x14ac:dyDescent="0.3">
      <c r="B4637" s="173">
        <v>351825</v>
      </c>
      <c r="C4637" s="503" t="str">
        <f>_xlfn.XLOOKUP(B4637,PLANEAMIENTO!A:A,PLANEAMIENTO!C:C)</f>
        <v>CILINDRO DE BLADELIFT</v>
      </c>
      <c r="D4637" s="504" t="str">
        <f>_xlfn.XLOOKUP(B4637,PLANEAMIENTO!A:A,PLANEAMIENTO!D:D)</f>
        <v>24M</v>
      </c>
      <c r="E4637" s="173" t="s">
        <v>3241</v>
      </c>
      <c r="F4637" s="173" t="s">
        <v>522</v>
      </c>
      <c r="G4637" s="173" t="s">
        <v>3171</v>
      </c>
      <c r="H4637" s="173" t="s">
        <v>3171</v>
      </c>
      <c r="I4637" s="173">
        <v>153</v>
      </c>
      <c r="J4637" s="173" t="s">
        <v>3070</v>
      </c>
      <c r="K4637" s="731">
        <v>0</v>
      </c>
      <c r="L4637" s="172"/>
    </row>
    <row r="4638" spans="2:12" ht="43.2" x14ac:dyDescent="0.3">
      <c r="B4638" s="173">
        <v>352025</v>
      </c>
      <c r="C4638" s="503" t="str">
        <f>_xlfn.XLOOKUP(B4638,PLANEAMIENTO!A:A,PLANEAMIENTO!C:C)</f>
        <v>VASTAGO DE LETOURNEAU</v>
      </c>
      <c r="D4638" s="504" t="str">
        <f>_xlfn.XLOOKUP(B4638,PLANEAMIENTO!A:A,PLANEAMIENTO!D:D)</f>
        <v>L2350</v>
      </c>
      <c r="E4638" s="173" t="s">
        <v>3242</v>
      </c>
      <c r="F4638" s="173" t="s">
        <v>403</v>
      </c>
      <c r="G4638" s="173" t="s">
        <v>3171</v>
      </c>
      <c r="H4638" s="173" t="s">
        <v>3171</v>
      </c>
      <c r="I4638" s="173">
        <v>154</v>
      </c>
      <c r="J4638" s="173" t="s">
        <v>3070</v>
      </c>
      <c r="K4638" s="731">
        <v>0</v>
      </c>
      <c r="L4638" s="172"/>
    </row>
    <row r="4639" spans="2:12" ht="46.8" x14ac:dyDescent="0.3">
      <c r="B4639" s="173">
        <v>356625</v>
      </c>
      <c r="C4639" s="503" t="str">
        <f>_xlfn.XLOOKUP(B4639,PLANEAMIENTO!A:A,PLANEAMIENTO!C:C)</f>
        <v>CILINDRO DE DESPLAZAMIENTO DE VERTEDERA</v>
      </c>
      <c r="D4639" s="504">
        <f>_xlfn.XLOOKUP(B4639,PLANEAMIENTO!A:A,PLANEAMIENTO!D:D)</f>
        <v>24</v>
      </c>
      <c r="E4639" s="173" t="s">
        <v>3242</v>
      </c>
      <c r="F4639" s="173" t="s">
        <v>406</v>
      </c>
      <c r="G4639" s="173" t="s">
        <v>3171</v>
      </c>
      <c r="H4639" s="173" t="s">
        <v>3173</v>
      </c>
      <c r="I4639" s="173">
        <v>155</v>
      </c>
      <c r="J4639" s="173" t="s">
        <v>3070</v>
      </c>
      <c r="K4639" s="731">
        <v>0</v>
      </c>
      <c r="L4639" s="172"/>
    </row>
    <row r="4640" spans="2:12" ht="46.8" x14ac:dyDescent="0.3">
      <c r="B4640" s="173">
        <v>356625</v>
      </c>
      <c r="C4640" s="503" t="str">
        <f>_xlfn.XLOOKUP(B4640,PLANEAMIENTO!A:A,PLANEAMIENTO!C:C)</f>
        <v>CILINDRO DE DESPLAZAMIENTO DE VERTEDERA</v>
      </c>
      <c r="D4640" s="504">
        <f>_xlfn.XLOOKUP(B4640,PLANEAMIENTO!A:A,PLANEAMIENTO!D:D)</f>
        <v>24</v>
      </c>
      <c r="E4640" s="173" t="s">
        <v>3243</v>
      </c>
      <c r="F4640" s="173" t="s">
        <v>407</v>
      </c>
      <c r="G4640" s="173" t="s">
        <v>3173</v>
      </c>
      <c r="H4640" s="173" t="s">
        <v>3173</v>
      </c>
      <c r="I4640" s="173">
        <v>156</v>
      </c>
      <c r="J4640" s="173" t="s">
        <v>3070</v>
      </c>
      <c r="K4640" s="731">
        <v>0</v>
      </c>
      <c r="L4640" s="172"/>
    </row>
    <row r="4641" spans="2:12" ht="43.2" x14ac:dyDescent="0.3">
      <c r="B4641" s="173">
        <v>353125</v>
      </c>
      <c r="C4641" s="503" t="str">
        <f>_xlfn.XLOOKUP(B4641,PLANEAMIENTO!A:A,PLANEAMIENTO!C:C)</f>
        <v>CILINDRO DE LEVANTE DE TOLVA</v>
      </c>
      <c r="D4641" s="504" t="str">
        <f>_xlfn.XLOOKUP(B4641,PLANEAMIENTO!A:A,PLANEAMIENTO!D:D)</f>
        <v>930E-4SE</v>
      </c>
      <c r="E4641" s="173" t="s">
        <v>3172</v>
      </c>
      <c r="F4641" s="173" t="s">
        <v>403</v>
      </c>
      <c r="G4641" s="173" t="s">
        <v>3173</v>
      </c>
      <c r="H4641" s="173" t="s">
        <v>3229</v>
      </c>
      <c r="I4641" s="173">
        <v>157</v>
      </c>
      <c r="J4641" s="173" t="s">
        <v>3070</v>
      </c>
      <c r="K4641" s="731">
        <v>0</v>
      </c>
      <c r="L4641" s="172"/>
    </row>
    <row r="4642" spans="2:12" ht="43.2" x14ac:dyDescent="0.3">
      <c r="B4642" s="173">
        <v>355025</v>
      </c>
      <c r="C4642" s="503" t="str">
        <f>_xlfn.XLOOKUP(B4642,PLANEAMIENTO!A:A,PLANEAMIENTO!C:C)</f>
        <v>CILINDRO DE DIRECCION</v>
      </c>
      <c r="D4642" s="504" t="str">
        <f>_xlfn.XLOOKUP(B4642,PLANEAMIENTO!A:A,PLANEAMIENTO!D:D)</f>
        <v>930E-4SE</v>
      </c>
      <c r="E4642" s="173" t="s">
        <v>3244</v>
      </c>
      <c r="F4642" s="173" t="s">
        <v>426</v>
      </c>
      <c r="G4642" s="173" t="s">
        <v>3229</v>
      </c>
      <c r="H4642" s="173" t="s">
        <v>3229</v>
      </c>
      <c r="I4642" s="173">
        <v>158</v>
      </c>
      <c r="J4642" s="173" t="s">
        <v>3070</v>
      </c>
      <c r="K4642" s="731">
        <v>0</v>
      </c>
      <c r="L4642" s="172"/>
    </row>
    <row r="4643" spans="2:12" ht="43.2" x14ac:dyDescent="0.3">
      <c r="B4643" s="173">
        <v>356025</v>
      </c>
      <c r="C4643" s="503" t="str">
        <f>_xlfn.XLOOKUP(B4643,PLANEAMIENTO!A:A,PLANEAMIENTO!C:C)</f>
        <v>CILINDRO DE BUCKET</v>
      </c>
      <c r="D4643" s="504" t="str">
        <f>_xlfn.XLOOKUP(B4643,PLANEAMIENTO!A:A,PLANEAMIENTO!D:D)</f>
        <v>374DL</v>
      </c>
      <c r="E4643" s="173" t="s">
        <v>3168</v>
      </c>
      <c r="F4643" s="173" t="s">
        <v>403</v>
      </c>
      <c r="G4643" s="173" t="s">
        <v>3229</v>
      </c>
      <c r="H4643" s="173" t="s">
        <v>3140</v>
      </c>
      <c r="I4643" s="173">
        <v>159</v>
      </c>
      <c r="J4643" s="173" t="s">
        <v>3070</v>
      </c>
      <c r="K4643" s="731">
        <v>0</v>
      </c>
      <c r="L4643" s="172"/>
    </row>
    <row r="4644" spans="2:12" ht="43.2" x14ac:dyDescent="0.3">
      <c r="B4644" s="173">
        <v>354325</v>
      </c>
      <c r="C4644" s="503" t="str">
        <f>_xlfn.XLOOKUP(B4644,PLANEAMIENTO!A:A,PLANEAMIENTO!C:C)</f>
        <v>CILINDRO DE DIRECCION</v>
      </c>
      <c r="D4644" s="504" t="str">
        <f>_xlfn.XLOOKUP(B4644,PLANEAMIENTO!A:A,PLANEAMIENTO!D:D)</f>
        <v>793D</v>
      </c>
      <c r="E4644" s="173" t="s">
        <v>3168</v>
      </c>
      <c r="F4644" s="173" t="s">
        <v>406</v>
      </c>
      <c r="G4644" s="173" t="s">
        <v>3140</v>
      </c>
      <c r="H4644" s="173" t="s">
        <v>3140</v>
      </c>
      <c r="I4644" s="173">
        <v>160</v>
      </c>
      <c r="J4644" s="173" t="s">
        <v>3070</v>
      </c>
      <c r="K4644" s="731">
        <v>0</v>
      </c>
      <c r="L4644" s="172"/>
    </row>
    <row r="4645" spans="2:12" ht="43.2" x14ac:dyDescent="0.3">
      <c r="B4645" s="173">
        <v>353125</v>
      </c>
      <c r="C4645" s="503" t="str">
        <f>_xlfn.XLOOKUP(B4645,PLANEAMIENTO!A:A,PLANEAMIENTO!C:C)</f>
        <v>CILINDRO DE LEVANTE DE TOLVA</v>
      </c>
      <c r="D4645" s="504" t="str">
        <f>_xlfn.XLOOKUP(B4645,PLANEAMIENTO!A:A,PLANEAMIENTO!D:D)</f>
        <v>930E-4SE</v>
      </c>
      <c r="E4645" s="173" t="s">
        <v>3170</v>
      </c>
      <c r="F4645" s="173" t="s">
        <v>522</v>
      </c>
      <c r="G4645" s="173" t="s">
        <v>3140</v>
      </c>
      <c r="H4645" s="173" t="s">
        <v>3232</v>
      </c>
      <c r="I4645" s="173">
        <v>161</v>
      </c>
      <c r="J4645" s="173" t="s">
        <v>3070</v>
      </c>
      <c r="K4645" s="731">
        <v>0</v>
      </c>
      <c r="L4645" s="172"/>
    </row>
    <row r="4646" spans="2:12" ht="43.2" x14ac:dyDescent="0.3">
      <c r="B4646" s="173">
        <v>353325</v>
      </c>
      <c r="C4646" s="503" t="str">
        <f>_xlfn.XLOOKUP(B4646,PLANEAMIENTO!A:A,PLANEAMIENTO!C:C)</f>
        <v>CILINDRO DE LEVANTE DE TOLVA</v>
      </c>
      <c r="D4646" s="504" t="str">
        <f>_xlfn.XLOOKUP(B4646,PLANEAMIENTO!A:A,PLANEAMIENTO!D:D)</f>
        <v>980E</v>
      </c>
      <c r="E4646" s="173" t="s">
        <v>3170</v>
      </c>
      <c r="F4646" s="173" t="s">
        <v>522</v>
      </c>
      <c r="G4646" s="173" t="s">
        <v>3232</v>
      </c>
      <c r="H4646" s="173" t="s">
        <v>3232</v>
      </c>
      <c r="I4646" s="173">
        <v>162</v>
      </c>
      <c r="J4646" s="173" t="s">
        <v>3070</v>
      </c>
      <c r="K4646" s="731">
        <v>0</v>
      </c>
      <c r="L4646" s="172"/>
    </row>
    <row r="4647" spans="2:12" ht="43.2" x14ac:dyDescent="0.3">
      <c r="B4647" s="173">
        <v>353325</v>
      </c>
      <c r="C4647" s="503" t="str">
        <f>_xlfn.XLOOKUP(B4647,PLANEAMIENTO!A:A,PLANEAMIENTO!C:C)</f>
        <v>CILINDRO DE LEVANTE DE TOLVA</v>
      </c>
      <c r="D4647" s="504" t="str">
        <f>_xlfn.XLOOKUP(B4647,PLANEAMIENTO!A:A,PLANEAMIENTO!D:D)</f>
        <v>980E</v>
      </c>
      <c r="E4647" s="173" t="s">
        <v>3172</v>
      </c>
      <c r="F4647" s="173" t="s">
        <v>403</v>
      </c>
      <c r="G4647" s="173" t="s">
        <v>3232</v>
      </c>
      <c r="H4647" s="173" t="s">
        <v>3232</v>
      </c>
      <c r="I4647" s="173">
        <v>163</v>
      </c>
      <c r="J4647" s="173" t="s">
        <v>3070</v>
      </c>
      <c r="K4647" s="731">
        <v>0</v>
      </c>
      <c r="L4647" s="172"/>
    </row>
    <row r="4648" spans="2:12" ht="43.2" x14ac:dyDescent="0.3">
      <c r="B4648" s="173">
        <v>353525</v>
      </c>
      <c r="C4648" s="503" t="str">
        <f>_xlfn.XLOOKUP(B4648,PLANEAMIENTO!A:A,PLANEAMIENTO!C:C)</f>
        <v>CILINDRO DE INCLINACION DE BULLDOZER</v>
      </c>
      <c r="D4648" s="504" t="str">
        <f>_xlfn.XLOOKUP(B4648,PLANEAMIENTO!A:A,PLANEAMIENTO!D:D)</f>
        <v>D11T</v>
      </c>
      <c r="E4648" s="173" t="s">
        <v>3242</v>
      </c>
      <c r="F4648" s="173" t="s">
        <v>435</v>
      </c>
      <c r="G4648" s="173" t="s">
        <v>3232</v>
      </c>
      <c r="H4648" s="173" t="s">
        <v>3230</v>
      </c>
      <c r="I4648" s="173">
        <v>164</v>
      </c>
      <c r="J4648" s="173" t="s">
        <v>3070</v>
      </c>
      <c r="K4648" s="731">
        <v>0</v>
      </c>
      <c r="L4648" s="172"/>
    </row>
    <row r="4649" spans="2:12" ht="43.2" x14ac:dyDescent="0.3">
      <c r="B4649" s="723" t="s">
        <v>390</v>
      </c>
      <c r="C4649" s="503" t="e">
        <f>_xlfn.XLOOKUP(B4649,PLANEAMIENTO!A:A,PLANEAMIENTO!C:C)</f>
        <v>#N/A</v>
      </c>
      <c r="D4649" s="504" t="e">
        <f>_xlfn.XLOOKUP(B4649,PLANEAMIENTO!A:A,PLANEAMIENTO!D:D)</f>
        <v>#N/A</v>
      </c>
      <c r="E4649" s="723" t="s">
        <v>3073</v>
      </c>
      <c r="F4649" s="723" t="s">
        <v>3074</v>
      </c>
      <c r="G4649" s="723" t="s">
        <v>842</v>
      </c>
      <c r="H4649" s="723" t="s">
        <v>842</v>
      </c>
      <c r="I4649" s="172"/>
      <c r="J4649" s="172"/>
      <c r="K4649" s="733">
        <v>0</v>
      </c>
      <c r="L4649" s="172"/>
    </row>
    <row r="4650" spans="2:12" ht="43.2" x14ac:dyDescent="0.3">
      <c r="B4650" s="173">
        <v>353125</v>
      </c>
      <c r="C4650" s="503" t="str">
        <f>_xlfn.XLOOKUP(B4650,PLANEAMIENTO!A:A,PLANEAMIENTO!C:C)</f>
        <v>CILINDRO DE LEVANTE DE TOLVA</v>
      </c>
      <c r="D4650" s="504" t="str">
        <f>_xlfn.XLOOKUP(B4650,PLANEAMIENTO!A:A,PLANEAMIENTO!D:D)</f>
        <v>930E-4SE</v>
      </c>
      <c r="E4650" s="173" t="s">
        <v>998</v>
      </c>
      <c r="F4650" s="173" t="s">
        <v>3080</v>
      </c>
      <c r="G4650" s="173" t="s">
        <v>842</v>
      </c>
      <c r="H4650" s="173" t="s">
        <v>3039</v>
      </c>
      <c r="I4650" s="172"/>
      <c r="J4650" s="172"/>
      <c r="K4650" s="731">
        <v>0</v>
      </c>
      <c r="L4650" s="172"/>
    </row>
    <row r="4651" spans="2:12" ht="43.2" x14ac:dyDescent="0.3">
      <c r="B4651" s="172"/>
      <c r="C4651" s="503" t="e">
        <f>_xlfn.XLOOKUP(B4651,PLANEAMIENTO!A:A,PLANEAMIENTO!C:C)</f>
        <v>#N/A</v>
      </c>
      <c r="D4651" s="504" t="e">
        <f>_xlfn.XLOOKUP(B4651,PLANEAMIENTO!A:A,PLANEAMIENTO!D:D)</f>
        <v>#N/A</v>
      </c>
      <c r="E4651" s="173" t="s">
        <v>998</v>
      </c>
      <c r="F4651" s="173" t="s">
        <v>3080</v>
      </c>
      <c r="G4651" s="173" t="s">
        <v>842</v>
      </c>
      <c r="H4651" s="173" t="s">
        <v>3039</v>
      </c>
      <c r="I4651" s="172"/>
      <c r="J4651" s="172"/>
      <c r="K4651" s="731">
        <v>0</v>
      </c>
      <c r="L4651" s="172"/>
    </row>
    <row r="4652" spans="2:12" ht="43.2" x14ac:dyDescent="0.3">
      <c r="B4652" s="172"/>
      <c r="C4652" s="503">
        <f>_xlfn.XLOOKUP(B4652,PLANEAMIENTO!A:A,PLANEAMIENTO!C:C)</f>
        <v>0</v>
      </c>
      <c r="D4652" s="504">
        <f>_xlfn.XLOOKUP(B4652,PLANEAMIENTO!A:A,PLANEAMIENTO!D:D)</f>
        <v>0</v>
      </c>
      <c r="E4652" s="173" t="s">
        <v>998</v>
      </c>
      <c r="F4652" s="173" t="s">
        <v>3080</v>
      </c>
      <c r="G4652" s="173" t="s">
        <v>842</v>
      </c>
      <c r="H4652" s="173" t="s">
        <v>3039</v>
      </c>
      <c r="I4652" s="172"/>
      <c r="J4652" s="172"/>
      <c r="K4652" s="731">
        <v>0</v>
      </c>
      <c r="L4652" s="172"/>
    </row>
    <row r="4653" spans="2:12" ht="43.2" x14ac:dyDescent="0.3">
      <c r="B4653" s="172"/>
      <c r="C4653" s="503" t="e">
        <f>_xlfn.XLOOKUP(B4653,PLANEAMIENTO!A:A,PLANEAMIENTO!C:C)</f>
        <v>#N/A</v>
      </c>
      <c r="D4653" s="504" t="e">
        <f>_xlfn.XLOOKUP(B4653,PLANEAMIENTO!A:A,PLANEAMIENTO!D:D)</f>
        <v>#N/A</v>
      </c>
      <c r="E4653" s="173" t="s">
        <v>998</v>
      </c>
      <c r="F4653" s="173" t="s">
        <v>3080</v>
      </c>
      <c r="G4653" s="173" t="s">
        <v>842</v>
      </c>
      <c r="H4653" s="173" t="s">
        <v>3039</v>
      </c>
      <c r="I4653" s="172"/>
      <c r="J4653" s="172"/>
      <c r="K4653" s="731">
        <v>0</v>
      </c>
      <c r="L4653" s="172"/>
    </row>
    <row r="4654" spans="2:12" ht="43.2" x14ac:dyDescent="0.3">
      <c r="B4654" s="724" t="s">
        <v>390</v>
      </c>
      <c r="C4654" s="503" t="e">
        <f>_xlfn.XLOOKUP(B4654,PLANEAMIENTO!A:A,PLANEAMIENTO!C:C)</f>
        <v>#N/A</v>
      </c>
      <c r="D4654" s="504" t="e">
        <f>_xlfn.XLOOKUP(B4654,PLANEAMIENTO!A:A,PLANEAMIENTO!D:D)</f>
        <v>#N/A</v>
      </c>
      <c r="E4654" s="724" t="s">
        <v>428</v>
      </c>
      <c r="F4654" s="724" t="s">
        <v>3245</v>
      </c>
      <c r="G4654" s="724" t="s">
        <v>842</v>
      </c>
      <c r="H4654" s="724" t="s">
        <v>3232</v>
      </c>
      <c r="I4654" s="172"/>
      <c r="J4654" s="172"/>
      <c r="K4654" s="734">
        <v>0.7</v>
      </c>
      <c r="L4654" s="172"/>
    </row>
    <row r="4655" spans="2:12" ht="43.2" x14ac:dyDescent="0.3">
      <c r="B4655" s="172"/>
      <c r="C4655" s="503">
        <f>_xlfn.XLOOKUP(B4655,PLANEAMIENTO!A:A,PLANEAMIENTO!C:C)</f>
        <v>0</v>
      </c>
      <c r="D4655" s="504" t="e">
        <f>_xlfn.XLOOKUP(B4655,PLANEAMIENTO!A:A,PLANEAMIENTO!D:D)</f>
        <v>#N/A</v>
      </c>
      <c r="E4655" s="542" t="s">
        <v>3143</v>
      </c>
      <c r="F4655" s="542" t="s">
        <v>3245</v>
      </c>
      <c r="G4655" s="542" t="s">
        <v>842</v>
      </c>
      <c r="H4655" s="542" t="s">
        <v>3232</v>
      </c>
      <c r="I4655" s="172"/>
      <c r="J4655" s="172"/>
      <c r="K4655" s="730">
        <v>0.7</v>
      </c>
      <c r="L4655" s="172"/>
    </row>
    <row r="4656" spans="2:12" ht="31.2" x14ac:dyDescent="0.3">
      <c r="B4656" s="173">
        <v>353525</v>
      </c>
      <c r="C4656" s="503" t="str">
        <f>_xlfn.XLOOKUP(B4656,PLANEAMIENTO!A:A,PLANEAMIENTO!C:C)</f>
        <v>CILINDRO DE INCLINACION DE BULLDOZER</v>
      </c>
      <c r="D4656" s="504" t="str">
        <f>_xlfn.XLOOKUP(B4656,PLANEAMIENTO!A:A,PLANEAMIENTO!D:D)</f>
        <v>D11T</v>
      </c>
      <c r="E4656" s="173" t="s">
        <v>3181</v>
      </c>
      <c r="F4656" s="173" t="s">
        <v>495</v>
      </c>
      <c r="G4656" s="173" t="s">
        <v>3154</v>
      </c>
      <c r="H4656" s="173" t="s">
        <v>3171</v>
      </c>
      <c r="I4656" s="173">
        <v>186</v>
      </c>
      <c r="J4656" s="173" t="s">
        <v>432</v>
      </c>
      <c r="K4656" s="731">
        <v>0.46</v>
      </c>
      <c r="L4656" s="172"/>
    </row>
    <row r="4657" spans="2:12" ht="43.2" x14ac:dyDescent="0.3">
      <c r="B4657" s="173">
        <v>351725</v>
      </c>
      <c r="C4657" s="503" t="str">
        <f>_xlfn.XLOOKUP(B4657,PLANEAMIENTO!A:A,PLANEAMIENTO!C:C)</f>
        <v>CILINDRO DE STICK</v>
      </c>
      <c r="D4657" s="504" t="str">
        <f>_xlfn.XLOOKUP(B4657,PLANEAMIENTO!A:A,PLANEAMIENTO!D:D)</f>
        <v>390DL</v>
      </c>
      <c r="E4657" s="173" t="s">
        <v>3246</v>
      </c>
      <c r="F4657" s="173" t="s">
        <v>421</v>
      </c>
      <c r="G4657" s="173" t="s">
        <v>3171</v>
      </c>
      <c r="H4657" s="173" t="s">
        <v>3229</v>
      </c>
      <c r="I4657" s="173">
        <v>187</v>
      </c>
      <c r="J4657" s="172"/>
      <c r="K4657" s="731">
        <v>0</v>
      </c>
      <c r="L4657" s="172"/>
    </row>
    <row r="4658" spans="2:12" ht="43.2" x14ac:dyDescent="0.3">
      <c r="B4658" s="173">
        <v>357725</v>
      </c>
      <c r="C4658" s="503" t="str">
        <f>_xlfn.XLOOKUP(B4658,PLANEAMIENTO!A:A,PLANEAMIENTO!C:C)</f>
        <v>CILINDRO DE LEVANTE DE TOLVA</v>
      </c>
      <c r="D4658" s="504" t="str">
        <f>_xlfn.XLOOKUP(B4658,PLANEAMIENTO!A:A,PLANEAMIENTO!D:D)</f>
        <v>930E-4SE</v>
      </c>
      <c r="E4658" s="173" t="s">
        <v>3247</v>
      </c>
      <c r="F4658" s="173" t="s">
        <v>435</v>
      </c>
      <c r="G4658" s="173" t="s">
        <v>3171</v>
      </c>
      <c r="H4658" s="173" t="s">
        <v>3173</v>
      </c>
      <c r="I4658" s="173">
        <v>187</v>
      </c>
      <c r="J4658" s="172"/>
      <c r="K4658" s="731">
        <v>0</v>
      </c>
      <c r="L4658" s="172"/>
    </row>
    <row r="4659" spans="2:12" ht="43.2" x14ac:dyDescent="0.3">
      <c r="B4659" s="173">
        <v>351225</v>
      </c>
      <c r="C4659" s="503" t="str">
        <f>_xlfn.XLOOKUP(B4659,PLANEAMIENTO!A:A,PLANEAMIENTO!C:C)</f>
        <v>CILINDRO DE LEVANTE DE BULLDOZER</v>
      </c>
      <c r="D4659" s="504" t="str">
        <f>_xlfn.XLOOKUP(B4659,PLANEAMIENTO!A:A,PLANEAMIENTO!D:D)</f>
        <v>D11T</v>
      </c>
      <c r="E4659" s="173" t="s">
        <v>3248</v>
      </c>
      <c r="F4659" s="173" t="s">
        <v>403</v>
      </c>
      <c r="G4659" s="173" t="s">
        <v>3171</v>
      </c>
      <c r="H4659" s="173" t="s">
        <v>3173</v>
      </c>
      <c r="I4659" s="173">
        <v>232</v>
      </c>
      <c r="J4659" s="172"/>
      <c r="K4659" s="731">
        <v>0</v>
      </c>
      <c r="L4659" s="172"/>
    </row>
    <row r="4660" spans="2:12" ht="43.2" x14ac:dyDescent="0.3">
      <c r="B4660" s="173">
        <v>357325</v>
      </c>
      <c r="C4660" s="503" t="str">
        <f>_xlfn.XLOOKUP(B4660,PLANEAMIENTO!A:A,PLANEAMIENTO!C:C)</f>
        <v>CILINDRO DE LEVANTE DE BULLDOZER</v>
      </c>
      <c r="D4660" s="504" t="str">
        <f>_xlfn.XLOOKUP(B4660,PLANEAMIENTO!A:A,PLANEAMIENTO!D:D)</f>
        <v>844K</v>
      </c>
      <c r="E4660" s="173" t="s">
        <v>3249</v>
      </c>
      <c r="F4660" s="173" t="s">
        <v>421</v>
      </c>
      <c r="G4660" s="173" t="s">
        <v>3173</v>
      </c>
      <c r="H4660" s="173" t="s">
        <v>3229</v>
      </c>
      <c r="I4660" s="173">
        <v>190</v>
      </c>
      <c r="J4660" s="172"/>
      <c r="K4660" s="731">
        <v>0</v>
      </c>
      <c r="L4660" s="172"/>
    </row>
    <row r="4661" spans="2:12" ht="43.2" x14ac:dyDescent="0.3">
      <c r="B4661" s="173">
        <v>353225</v>
      </c>
      <c r="C4661" s="503" t="str">
        <f>_xlfn.XLOOKUP(B4661,PLANEAMIENTO!A:A,PLANEAMIENTO!C:C)</f>
        <v>CILINDRO DE SUSPENSION POSTERIOR</v>
      </c>
      <c r="D4661" s="504" t="str">
        <f>_xlfn.XLOOKUP(B4661,PLANEAMIENTO!A:A,PLANEAMIENTO!D:D)</f>
        <v>930E-4SE</v>
      </c>
      <c r="E4661" s="173" t="s">
        <v>3182</v>
      </c>
      <c r="F4661" s="173" t="s">
        <v>421</v>
      </c>
      <c r="G4661" s="173" t="s">
        <v>3229</v>
      </c>
      <c r="H4661" s="173" t="s">
        <v>3140</v>
      </c>
      <c r="I4661" s="173">
        <v>191</v>
      </c>
      <c r="J4661" s="173" t="s">
        <v>432</v>
      </c>
      <c r="K4661" s="731">
        <v>0</v>
      </c>
      <c r="L4661" s="172"/>
    </row>
    <row r="4662" spans="2:12" ht="43.2" x14ac:dyDescent="0.3">
      <c r="B4662" s="173" t="s">
        <v>140</v>
      </c>
      <c r="C4662" s="503" t="e">
        <f>_xlfn.XLOOKUP(B4662,PLANEAMIENTO!A:A,PLANEAMIENTO!C:C)</f>
        <v>#N/A</v>
      </c>
      <c r="D4662" s="504" t="e">
        <f>_xlfn.XLOOKUP(B4662,PLANEAMIENTO!A:A,PLANEAMIENTO!D:D)</f>
        <v>#N/A</v>
      </c>
      <c r="E4662" s="173" t="s">
        <v>3250</v>
      </c>
      <c r="F4662" s="173" t="s">
        <v>471</v>
      </c>
      <c r="G4662" s="173" t="s">
        <v>3140</v>
      </c>
      <c r="H4662" s="173" t="s">
        <v>3232</v>
      </c>
      <c r="I4662" s="173">
        <v>192</v>
      </c>
      <c r="J4662" s="172"/>
      <c r="K4662" s="731">
        <v>0</v>
      </c>
      <c r="L4662" s="172"/>
    </row>
    <row r="4663" spans="2:12" ht="43.2" x14ac:dyDescent="0.3">
      <c r="B4663" s="172"/>
      <c r="C4663" s="503" t="e">
        <f>_xlfn.XLOOKUP(B4663,PLANEAMIENTO!A:A,PLANEAMIENTO!C:C)</f>
        <v>#N/A</v>
      </c>
      <c r="D4663" s="504" t="e">
        <f>_xlfn.XLOOKUP(B4663,PLANEAMIENTO!A:A,PLANEAMIENTO!D:D)</f>
        <v>#N/A</v>
      </c>
      <c r="E4663" s="173" t="s">
        <v>3158</v>
      </c>
      <c r="F4663" s="173" t="s">
        <v>3080</v>
      </c>
      <c r="G4663" s="173" t="s">
        <v>842</v>
      </c>
      <c r="H4663" s="173" t="s">
        <v>3039</v>
      </c>
      <c r="I4663" s="172"/>
      <c r="J4663" s="172"/>
      <c r="K4663" s="731">
        <v>0</v>
      </c>
      <c r="L4663" s="172"/>
    </row>
    <row r="4664" spans="2:12" ht="43.2" x14ac:dyDescent="0.3">
      <c r="B4664" s="172"/>
      <c r="C4664" s="503" t="e">
        <f>_xlfn.XLOOKUP(B4664,PLANEAMIENTO!A:A,PLANEAMIENTO!C:C)</f>
        <v>#N/A</v>
      </c>
      <c r="D4664" s="504" t="e">
        <f>_xlfn.XLOOKUP(B4664,PLANEAMIENTO!A:A,PLANEAMIENTO!D:D)</f>
        <v>#N/A</v>
      </c>
      <c r="E4664" s="173" t="s">
        <v>3158</v>
      </c>
      <c r="F4664" s="173" t="s">
        <v>3080</v>
      </c>
      <c r="G4664" s="173" t="s">
        <v>842</v>
      </c>
      <c r="H4664" s="173" t="s">
        <v>3039</v>
      </c>
      <c r="I4664" s="172"/>
      <c r="J4664" s="172"/>
      <c r="K4664" s="731">
        <v>0</v>
      </c>
      <c r="L4664" s="172"/>
    </row>
    <row r="4665" spans="2:12" ht="43.2" x14ac:dyDescent="0.3">
      <c r="B4665" s="724" t="s">
        <v>390</v>
      </c>
      <c r="C4665" s="503" t="e">
        <f>_xlfn.XLOOKUP(B4665,PLANEAMIENTO!A:A,PLANEAMIENTO!C:C)</f>
        <v>#N/A</v>
      </c>
      <c r="D4665" s="504" t="e">
        <f>_xlfn.XLOOKUP(B4665,PLANEAMIENTO!A:A,PLANEAMIENTO!D:D)</f>
        <v>#N/A</v>
      </c>
      <c r="E4665" s="724" t="s">
        <v>642</v>
      </c>
      <c r="F4665" s="724" t="s">
        <v>3251</v>
      </c>
      <c r="G4665" s="724" t="s">
        <v>3039</v>
      </c>
      <c r="H4665" s="724" t="s">
        <v>3230</v>
      </c>
      <c r="I4665" s="172"/>
      <c r="J4665" s="172"/>
      <c r="K4665" s="734">
        <v>0.72</v>
      </c>
      <c r="L4665" s="172"/>
    </row>
    <row r="4666" spans="2:12" ht="43.2" x14ac:dyDescent="0.3">
      <c r="B4666" s="172"/>
      <c r="C4666" s="503" t="e">
        <f>_xlfn.XLOOKUP(B4666,PLANEAMIENTO!A:A,PLANEAMIENTO!C:C)</f>
        <v>#N/A</v>
      </c>
      <c r="D4666" s="504" t="e">
        <f>_xlfn.XLOOKUP(B4666,PLANEAMIENTO!A:A,PLANEAMIENTO!D:D)</f>
        <v>#N/A</v>
      </c>
      <c r="E4666" s="542" t="s">
        <v>3143</v>
      </c>
      <c r="F4666" s="542" t="s">
        <v>3252</v>
      </c>
      <c r="G4666" s="542" t="s">
        <v>3116</v>
      </c>
      <c r="H4666" s="542" t="s">
        <v>3230</v>
      </c>
      <c r="I4666" s="172"/>
      <c r="J4666" s="172"/>
      <c r="K4666" s="730">
        <v>0.41</v>
      </c>
      <c r="L4666" s="172"/>
    </row>
    <row r="4667" spans="2:12" ht="46.8" x14ac:dyDescent="0.3">
      <c r="B4667" s="173">
        <v>356625</v>
      </c>
      <c r="C4667" s="503" t="str">
        <f>_xlfn.XLOOKUP(B4667,PLANEAMIENTO!A:A,PLANEAMIENTO!C:C)</f>
        <v>CILINDRO DE DESPLAZAMIENTO DE VERTEDERA</v>
      </c>
      <c r="D4667" s="504">
        <f>_xlfn.XLOOKUP(B4667,PLANEAMIENTO!A:A,PLANEAMIENTO!D:D)</f>
        <v>24</v>
      </c>
      <c r="E4667" s="173" t="s">
        <v>3186</v>
      </c>
      <c r="F4667" s="173" t="s">
        <v>435</v>
      </c>
      <c r="G4667" s="173" t="s">
        <v>3154</v>
      </c>
      <c r="H4667" s="173" t="s">
        <v>3171</v>
      </c>
      <c r="I4667" s="173">
        <v>230</v>
      </c>
      <c r="J4667" s="173" t="s">
        <v>3076</v>
      </c>
      <c r="K4667" s="731">
        <v>0.08</v>
      </c>
      <c r="L4667" s="172"/>
    </row>
    <row r="4668" spans="2:12" ht="43.2" x14ac:dyDescent="0.3">
      <c r="B4668" s="173">
        <v>357825</v>
      </c>
      <c r="C4668" s="503" t="str">
        <f>_xlfn.XLOOKUP(B4668,PLANEAMIENTO!A:A,PLANEAMIENTO!C:C)</f>
        <v>CILINDRO DE LEVANTE DE TOLVA</v>
      </c>
      <c r="D4668" s="504" t="str">
        <f>_xlfn.XLOOKUP(B4668,PLANEAMIENTO!A:A,PLANEAMIENTO!D:D)</f>
        <v>930E-4SE</v>
      </c>
      <c r="E4668" s="173" t="s">
        <v>3247</v>
      </c>
      <c r="F4668" s="173" t="s">
        <v>435</v>
      </c>
      <c r="G4668" s="173" t="s">
        <v>3171</v>
      </c>
      <c r="H4668" s="173" t="s">
        <v>3171</v>
      </c>
      <c r="I4668" s="173">
        <v>231</v>
      </c>
      <c r="J4668" s="173" t="s">
        <v>3076</v>
      </c>
      <c r="K4668" s="731">
        <v>0</v>
      </c>
      <c r="L4668" s="172"/>
    </row>
    <row r="4669" spans="2:12" ht="43.2" x14ac:dyDescent="0.3">
      <c r="B4669" s="173">
        <v>353125</v>
      </c>
      <c r="C4669" s="503" t="str">
        <f>_xlfn.XLOOKUP(B4669,PLANEAMIENTO!A:A,PLANEAMIENTO!C:C)</f>
        <v>CILINDRO DE LEVANTE DE TOLVA</v>
      </c>
      <c r="D4669" s="504" t="str">
        <f>_xlfn.XLOOKUP(B4669,PLANEAMIENTO!A:A,PLANEAMIENTO!D:D)</f>
        <v>930E-4SE</v>
      </c>
      <c r="E4669" s="173" t="s">
        <v>3190</v>
      </c>
      <c r="F4669" s="173" t="s">
        <v>403</v>
      </c>
      <c r="G4669" s="173" t="s">
        <v>3171</v>
      </c>
      <c r="H4669" s="173" t="s">
        <v>3173</v>
      </c>
      <c r="I4669" s="173">
        <v>232</v>
      </c>
      <c r="J4669" s="173" t="s">
        <v>3076</v>
      </c>
      <c r="K4669" s="731">
        <v>0</v>
      </c>
      <c r="L4669" s="172"/>
    </row>
    <row r="4670" spans="2:12" ht="43.2" x14ac:dyDescent="0.3">
      <c r="B4670" s="173">
        <v>353325</v>
      </c>
      <c r="C4670" s="503" t="str">
        <f>_xlfn.XLOOKUP(B4670,PLANEAMIENTO!A:A,PLANEAMIENTO!C:C)</f>
        <v>CILINDRO DE LEVANTE DE TOLVA</v>
      </c>
      <c r="D4670" s="504" t="str">
        <f>_xlfn.XLOOKUP(B4670,PLANEAMIENTO!A:A,PLANEAMIENTO!D:D)</f>
        <v>980E</v>
      </c>
      <c r="E4670" s="173" t="s">
        <v>3190</v>
      </c>
      <c r="F4670" s="173" t="s">
        <v>403</v>
      </c>
      <c r="G4670" s="173" t="s">
        <v>3173</v>
      </c>
      <c r="H4670" s="173" t="s">
        <v>3173</v>
      </c>
      <c r="I4670" s="173">
        <v>233</v>
      </c>
      <c r="J4670" s="173" t="s">
        <v>3076</v>
      </c>
      <c r="K4670" s="731">
        <v>0</v>
      </c>
      <c r="L4670" s="172"/>
    </row>
    <row r="4671" spans="2:12" ht="43.2" x14ac:dyDescent="0.3">
      <c r="B4671" s="173">
        <v>354625</v>
      </c>
      <c r="C4671" s="503" t="str">
        <f>_xlfn.XLOOKUP(B4671,PLANEAMIENTO!A:A,PLANEAMIENTO!C:C)</f>
        <v>CILINDRO DE INCLINACION DE BULLDOZER</v>
      </c>
      <c r="D4671" s="504" t="str">
        <f>_xlfn.XLOOKUP(B4671,PLANEAMIENTO!A:A,PLANEAMIENTO!D:D)</f>
        <v>D11T</v>
      </c>
      <c r="E4671" s="173" t="s">
        <v>3191</v>
      </c>
      <c r="F4671" s="173" t="s">
        <v>406</v>
      </c>
      <c r="G4671" s="173" t="s">
        <v>3173</v>
      </c>
      <c r="H4671" s="173" t="s">
        <v>3229</v>
      </c>
      <c r="I4671" s="173">
        <v>234</v>
      </c>
      <c r="J4671" s="173" t="s">
        <v>3076</v>
      </c>
      <c r="K4671" s="731">
        <v>0</v>
      </c>
      <c r="L4671" s="172"/>
    </row>
    <row r="4672" spans="2:12" ht="43.2" x14ac:dyDescent="0.3">
      <c r="B4672" s="173">
        <v>358625</v>
      </c>
      <c r="C4672" s="503" t="str">
        <f>_xlfn.XLOOKUP(B4672,PLANEAMIENTO!A:A,PLANEAMIENTO!C:C)</f>
        <v>CILINDRO DE LEVANTE DE BULLDOZER</v>
      </c>
      <c r="D4672" s="504" t="str">
        <f>_xlfn.XLOOKUP(B4672,PLANEAMIENTO!A:A,PLANEAMIENTO!D:D)</f>
        <v>844K</v>
      </c>
      <c r="E4672" s="173" t="s">
        <v>3253</v>
      </c>
      <c r="F4672" s="173" t="s">
        <v>522</v>
      </c>
      <c r="G4672" s="173" t="s">
        <v>3229</v>
      </c>
      <c r="H4672" s="173" t="s">
        <v>3229</v>
      </c>
      <c r="I4672" s="173">
        <v>235</v>
      </c>
      <c r="J4672" s="173" t="s">
        <v>3076</v>
      </c>
      <c r="K4672" s="731">
        <v>0</v>
      </c>
      <c r="L4672" s="172"/>
    </row>
    <row r="4673" spans="2:12" ht="43.2" x14ac:dyDescent="0.3">
      <c r="B4673" s="173">
        <v>355925</v>
      </c>
      <c r="C4673" s="503" t="str">
        <f>_xlfn.XLOOKUP(B4673,PLANEAMIENTO!A:A,PLANEAMIENTO!C:C)</f>
        <v>CILINDRO DE INCLINACION DE BULLDOZER</v>
      </c>
      <c r="D4673" s="504" t="str">
        <f>_xlfn.XLOOKUP(B4673,PLANEAMIENTO!A:A,PLANEAMIENTO!D:D)</f>
        <v>D11T</v>
      </c>
      <c r="E4673" s="173" t="s">
        <v>3191</v>
      </c>
      <c r="F4673" s="173" t="s">
        <v>522</v>
      </c>
      <c r="G4673" s="173" t="s">
        <v>3229</v>
      </c>
      <c r="H4673" s="173" t="s">
        <v>3140</v>
      </c>
      <c r="I4673" s="173">
        <v>236</v>
      </c>
      <c r="J4673" s="173" t="s">
        <v>3076</v>
      </c>
      <c r="K4673" s="731">
        <v>0</v>
      </c>
      <c r="L4673" s="172"/>
    </row>
    <row r="4674" spans="2:12" ht="46.8" x14ac:dyDescent="0.3">
      <c r="B4674" s="173">
        <v>356625</v>
      </c>
      <c r="C4674" s="503" t="str">
        <f>_xlfn.XLOOKUP(B4674,PLANEAMIENTO!A:A,PLANEAMIENTO!C:C)</f>
        <v>CILINDRO DE DESPLAZAMIENTO DE VERTEDERA</v>
      </c>
      <c r="D4674" s="504">
        <f>_xlfn.XLOOKUP(B4674,PLANEAMIENTO!A:A,PLANEAMIENTO!D:D)</f>
        <v>24</v>
      </c>
      <c r="E4674" s="173" t="s">
        <v>3191</v>
      </c>
      <c r="F4674" s="173" t="s">
        <v>522</v>
      </c>
      <c r="G4674" s="173" t="s">
        <v>3140</v>
      </c>
      <c r="H4674" s="173" t="s">
        <v>3140</v>
      </c>
      <c r="I4674" s="173">
        <v>237</v>
      </c>
      <c r="J4674" s="173" t="s">
        <v>3076</v>
      </c>
      <c r="K4674" s="731">
        <v>0</v>
      </c>
      <c r="L4674" s="172"/>
    </row>
    <row r="4675" spans="2:12" ht="43.2" x14ac:dyDescent="0.3">
      <c r="B4675" s="173">
        <v>358725</v>
      </c>
      <c r="C4675" s="503" t="str">
        <f>_xlfn.XLOOKUP(B4675,PLANEAMIENTO!A:A,PLANEAMIENTO!C:C)</f>
        <v xml:space="preserve">CILINDRO DE LEVANTE </v>
      </c>
      <c r="D4675" s="504" t="str">
        <f>_xlfn.XLOOKUP(B4675,PLANEAMIENTO!A:A,PLANEAMIENTO!D:D)</f>
        <v>950H</v>
      </c>
      <c r="E4675" s="173" t="s">
        <v>3191</v>
      </c>
      <c r="F4675" s="173" t="s">
        <v>406</v>
      </c>
      <c r="G4675" s="173" t="s">
        <v>3140</v>
      </c>
      <c r="H4675" s="173" t="s">
        <v>3140</v>
      </c>
      <c r="I4675" s="173">
        <v>238</v>
      </c>
      <c r="J4675" s="172"/>
      <c r="K4675" s="731">
        <v>0</v>
      </c>
      <c r="L4675" s="172"/>
    </row>
    <row r="4676" spans="2:12" ht="43.2" x14ac:dyDescent="0.3">
      <c r="B4676" s="173">
        <v>356025</v>
      </c>
      <c r="C4676" s="503" t="str">
        <f>_xlfn.XLOOKUP(B4676,PLANEAMIENTO!A:A,PLANEAMIENTO!C:C)</f>
        <v>CILINDRO DE BUCKET</v>
      </c>
      <c r="D4676" s="504" t="str">
        <f>_xlfn.XLOOKUP(B4676,PLANEAMIENTO!A:A,PLANEAMIENTO!D:D)</f>
        <v>374DL</v>
      </c>
      <c r="E4676" s="173" t="s">
        <v>3186</v>
      </c>
      <c r="F4676" s="173" t="s">
        <v>403</v>
      </c>
      <c r="G4676" s="173" t="s">
        <v>3140</v>
      </c>
      <c r="H4676" s="173" t="s">
        <v>3232</v>
      </c>
      <c r="I4676" s="173">
        <v>239</v>
      </c>
      <c r="J4676" s="173" t="s">
        <v>3076</v>
      </c>
      <c r="K4676" s="731">
        <v>0</v>
      </c>
      <c r="L4676" s="172"/>
    </row>
    <row r="4677" spans="2:12" ht="43.2" x14ac:dyDescent="0.3">
      <c r="B4677" s="173">
        <v>358725</v>
      </c>
      <c r="C4677" s="503" t="str">
        <f>_xlfn.XLOOKUP(B4677,PLANEAMIENTO!A:A,PLANEAMIENTO!C:C)</f>
        <v xml:space="preserve">CILINDRO DE LEVANTE </v>
      </c>
      <c r="D4677" s="504" t="str">
        <f>_xlfn.XLOOKUP(B4677,PLANEAMIENTO!A:A,PLANEAMIENTO!D:D)</f>
        <v>950H</v>
      </c>
      <c r="E4677" s="173" t="s">
        <v>3254</v>
      </c>
      <c r="F4677" s="173" t="s">
        <v>471</v>
      </c>
      <c r="G4677" s="173" t="s">
        <v>3232</v>
      </c>
      <c r="H4677" s="173" t="s">
        <v>3230</v>
      </c>
      <c r="I4677" s="173">
        <v>240</v>
      </c>
      <c r="J4677" s="173" t="s">
        <v>3076</v>
      </c>
      <c r="K4677" s="731">
        <v>0</v>
      </c>
      <c r="L4677" s="172"/>
    </row>
    <row r="4678" spans="2:12" ht="43.2" x14ac:dyDescent="0.3">
      <c r="B4678" s="726" t="s">
        <v>390</v>
      </c>
      <c r="C4678" s="503" t="e">
        <f>_xlfn.XLOOKUP(B4678,PLANEAMIENTO!A:A,PLANEAMIENTO!C:C)</f>
        <v>#N/A</v>
      </c>
      <c r="D4678" s="504" t="e">
        <f>_xlfn.XLOOKUP(B4678,PLANEAMIENTO!A:A,PLANEAMIENTO!D:D)</f>
        <v>#N/A</v>
      </c>
      <c r="E4678" s="726" t="s">
        <v>451</v>
      </c>
      <c r="F4678" s="726" t="s">
        <v>3074</v>
      </c>
      <c r="G4678" s="726" t="s">
        <v>842</v>
      </c>
      <c r="H4678" s="726" t="s">
        <v>842</v>
      </c>
      <c r="I4678" s="172"/>
      <c r="J4678" s="172"/>
      <c r="K4678" s="735">
        <v>0</v>
      </c>
      <c r="L4678" s="172"/>
    </row>
    <row r="4679" spans="2:12" ht="31.2" x14ac:dyDescent="0.3">
      <c r="B4679" s="173">
        <v>352625</v>
      </c>
      <c r="C4679" s="503" t="str">
        <f>_xlfn.XLOOKUP(B4679,PLANEAMIENTO!A:A,PLANEAMIENTO!C:C)</f>
        <v>FRENO DE SERVICIO Y PARQUEO</v>
      </c>
      <c r="D4679" s="504" t="str">
        <f>_xlfn.XLOOKUP(B4679,PLANEAMIENTO!A:A,PLANEAMIENTO!D:D)</f>
        <v>24M</v>
      </c>
      <c r="E4679" s="173" t="s">
        <v>3255</v>
      </c>
      <c r="F4679" s="173" t="s">
        <v>421</v>
      </c>
      <c r="G4679" s="173" t="s">
        <v>3154</v>
      </c>
      <c r="H4679" s="173" t="s">
        <v>3171</v>
      </c>
      <c r="I4679" s="173">
        <v>244</v>
      </c>
      <c r="J4679" s="172"/>
      <c r="K4679" s="731">
        <v>0.7</v>
      </c>
      <c r="L4679" s="172"/>
    </row>
    <row r="4680" spans="2:12" ht="43.2" x14ac:dyDescent="0.3">
      <c r="B4680" s="172"/>
      <c r="C4680" s="503" t="e">
        <f>_xlfn.XLOOKUP(B4680,PLANEAMIENTO!A:A,PLANEAMIENTO!C:C)</f>
        <v>#N/A</v>
      </c>
      <c r="D4680" s="504" t="e">
        <f>_xlfn.XLOOKUP(B4680,PLANEAMIENTO!A:A,PLANEAMIENTO!D:D)</f>
        <v>#N/A</v>
      </c>
      <c r="E4680" s="542" t="s">
        <v>3193</v>
      </c>
      <c r="F4680" s="542" t="s">
        <v>3256</v>
      </c>
      <c r="G4680" s="542" t="s">
        <v>3116</v>
      </c>
      <c r="H4680" s="542" t="s">
        <v>3173</v>
      </c>
      <c r="I4680" s="172"/>
      <c r="J4680" s="172"/>
      <c r="K4680" s="730">
        <v>0.91</v>
      </c>
      <c r="L4680" s="172"/>
    </row>
    <row r="4681" spans="2:12" ht="31.2" x14ac:dyDescent="0.3">
      <c r="B4681" s="173">
        <v>353325</v>
      </c>
      <c r="C4681" s="503" t="str">
        <f>_xlfn.XLOOKUP(B4681,PLANEAMIENTO!A:A,PLANEAMIENTO!C:C)</f>
        <v>CILINDRO DE LEVANTE DE TOLVA</v>
      </c>
      <c r="D4681" s="504" t="str">
        <f>_xlfn.XLOOKUP(B4681,PLANEAMIENTO!A:A,PLANEAMIENTO!D:D)</f>
        <v>980E</v>
      </c>
      <c r="E4681" s="173" t="s">
        <v>3194</v>
      </c>
      <c r="F4681" s="173" t="s">
        <v>426</v>
      </c>
      <c r="G4681" s="173" t="s">
        <v>3116</v>
      </c>
      <c r="H4681" s="173" t="s">
        <v>3150</v>
      </c>
      <c r="I4681" s="173">
        <v>249</v>
      </c>
      <c r="J4681" s="173" t="s">
        <v>452</v>
      </c>
      <c r="K4681" s="731">
        <v>0.5</v>
      </c>
      <c r="L4681" s="172"/>
    </row>
    <row r="4682" spans="2:12" ht="43.2" x14ac:dyDescent="0.3">
      <c r="B4682" s="273">
        <v>45971</v>
      </c>
      <c r="C4682" s="503" t="e">
        <f>_xlfn.XLOOKUP(B4682,PLANEAMIENTO!A:A,PLANEAMIENTO!C:C)</f>
        <v>#N/A</v>
      </c>
      <c r="D4682" s="504" t="e">
        <f>_xlfn.XLOOKUP(B4682,PLANEAMIENTO!A:A,PLANEAMIENTO!D:D)</f>
        <v>#N/A</v>
      </c>
      <c r="E4682" s="173" t="s">
        <v>3257</v>
      </c>
      <c r="F4682" s="173" t="s">
        <v>3080</v>
      </c>
      <c r="G4682" s="173" t="s">
        <v>3171</v>
      </c>
      <c r="H4682" s="173" t="s">
        <v>3173</v>
      </c>
      <c r="I4682" s="172"/>
      <c r="J4682" s="172"/>
      <c r="K4682" s="731">
        <v>0</v>
      </c>
      <c r="L4682" s="172"/>
    </row>
    <row r="4683" spans="2:12" ht="43.2" x14ac:dyDescent="0.3">
      <c r="B4683" s="728" t="s">
        <v>390</v>
      </c>
      <c r="C4683" s="503" t="e">
        <f>_xlfn.XLOOKUP(B4683,PLANEAMIENTO!A:A,PLANEAMIENTO!C:C)</f>
        <v>#N/A</v>
      </c>
      <c r="D4683" s="504" t="e">
        <f>_xlfn.XLOOKUP(B4683,PLANEAMIENTO!A:A,PLANEAMIENTO!D:D)</f>
        <v>#N/A</v>
      </c>
      <c r="E4683" s="728" t="s">
        <v>45</v>
      </c>
      <c r="F4683" s="728" t="s">
        <v>3258</v>
      </c>
      <c r="G4683" s="728" t="s">
        <v>842</v>
      </c>
      <c r="H4683" s="728" t="s">
        <v>3230</v>
      </c>
      <c r="I4683" s="172"/>
      <c r="J4683" s="172"/>
      <c r="K4683" s="736">
        <v>0.57999999999999996</v>
      </c>
      <c r="L4683" s="172"/>
    </row>
    <row r="4684" spans="2:12" ht="43.2" x14ac:dyDescent="0.3">
      <c r="B4684" s="173">
        <v>351225</v>
      </c>
      <c r="C4684" s="503" t="str">
        <f>_xlfn.XLOOKUP(B4684,PLANEAMIENTO!A:A,PLANEAMIENTO!C:C)</f>
        <v>CILINDRO DE LEVANTE DE BULLDOZER</v>
      </c>
      <c r="D4684" s="504" t="str">
        <f>_xlfn.XLOOKUP(B4684,PLANEAMIENTO!A:A,PLANEAMIENTO!D:D)</f>
        <v>D11T</v>
      </c>
      <c r="E4684" s="173" t="s">
        <v>3259</v>
      </c>
      <c r="F4684" s="173" t="s">
        <v>3080</v>
      </c>
      <c r="G4684" s="173" t="s">
        <v>3140</v>
      </c>
      <c r="H4684" s="173" t="s">
        <v>3232</v>
      </c>
      <c r="I4684" s="172"/>
      <c r="J4684" s="173" t="s">
        <v>3083</v>
      </c>
      <c r="K4684" s="731">
        <v>0</v>
      </c>
      <c r="L4684" s="172"/>
    </row>
    <row r="4685" spans="2:12" ht="43.2" x14ac:dyDescent="0.3">
      <c r="B4685" s="173">
        <v>351825</v>
      </c>
      <c r="C4685" s="503" t="str">
        <f>_xlfn.XLOOKUP(B4685,PLANEAMIENTO!A:A,PLANEAMIENTO!C:C)</f>
        <v>CILINDRO DE BLADELIFT</v>
      </c>
      <c r="D4685" s="504" t="str">
        <f>_xlfn.XLOOKUP(B4685,PLANEAMIENTO!A:A,PLANEAMIENTO!D:D)</f>
        <v>24M</v>
      </c>
      <c r="E4685" s="173" t="s">
        <v>3260</v>
      </c>
      <c r="F4685" s="173" t="s">
        <v>3080</v>
      </c>
      <c r="G4685" s="173" t="s">
        <v>3173</v>
      </c>
      <c r="H4685" s="173" t="s">
        <v>3229</v>
      </c>
      <c r="I4685" s="172"/>
      <c r="J4685" s="173" t="s">
        <v>3083</v>
      </c>
      <c r="K4685" s="731">
        <v>0</v>
      </c>
      <c r="L4685" s="172"/>
    </row>
    <row r="4686" spans="2:12" ht="43.2" x14ac:dyDescent="0.3">
      <c r="B4686" s="173">
        <v>352025</v>
      </c>
      <c r="C4686" s="503" t="str">
        <f>_xlfn.XLOOKUP(B4686,PLANEAMIENTO!A:A,PLANEAMIENTO!C:C)</f>
        <v>VASTAGO DE LETOURNEAU</v>
      </c>
      <c r="D4686" s="504" t="str">
        <f>_xlfn.XLOOKUP(B4686,PLANEAMIENTO!A:A,PLANEAMIENTO!D:D)</f>
        <v>L2350</v>
      </c>
      <c r="E4686" s="173" t="s">
        <v>1658</v>
      </c>
      <c r="F4686" s="173" t="s">
        <v>3080</v>
      </c>
      <c r="G4686" s="173" t="s">
        <v>3229</v>
      </c>
      <c r="H4686" s="173" t="s">
        <v>3140</v>
      </c>
      <c r="I4686" s="172"/>
      <c r="J4686" s="173" t="s">
        <v>3083</v>
      </c>
      <c r="K4686" s="731">
        <v>0</v>
      </c>
      <c r="L4686" s="172"/>
    </row>
    <row r="4687" spans="2:12" ht="43.2" x14ac:dyDescent="0.3">
      <c r="B4687" s="173">
        <v>352125</v>
      </c>
      <c r="C4687" s="503" t="str">
        <f>_xlfn.XLOOKUP(B4687,PLANEAMIENTO!A:A,PLANEAMIENTO!C:C)</f>
        <v xml:space="preserve">CILINDRO DE LEVANTE </v>
      </c>
      <c r="D4687" s="504" t="str">
        <f>_xlfn.XLOOKUP(B4687,PLANEAMIENTO!A:A,PLANEAMIENTO!D:D)</f>
        <v>D8T</v>
      </c>
      <c r="E4687" s="173" t="s">
        <v>3261</v>
      </c>
      <c r="F4687" s="173" t="s">
        <v>3080</v>
      </c>
      <c r="G4687" s="173" t="s">
        <v>3232</v>
      </c>
      <c r="H4687" s="173" t="s">
        <v>3230</v>
      </c>
      <c r="I4687" s="172"/>
      <c r="J4687" s="172"/>
      <c r="K4687" s="731">
        <v>0</v>
      </c>
      <c r="L4687" s="172"/>
    </row>
    <row r="4688" spans="2:12" ht="28.8" x14ac:dyDescent="0.3">
      <c r="B4688" s="173">
        <v>352425</v>
      </c>
      <c r="C4688" s="503" t="str">
        <f>_xlfn.XLOOKUP(B4688,PLANEAMIENTO!A:A,PLANEAMIENTO!C:C)</f>
        <v>CILINDRO DE BLADELIFT</v>
      </c>
      <c r="D4688" s="504" t="str">
        <f>_xlfn.XLOOKUP(B4688,PLANEAMIENTO!A:A,PLANEAMIENTO!D:D)</f>
        <v>24M</v>
      </c>
      <c r="E4688" s="173" t="s">
        <v>3262</v>
      </c>
      <c r="F4688" s="173" t="s">
        <v>3080</v>
      </c>
      <c r="G4688" s="173" t="s">
        <v>3154</v>
      </c>
      <c r="H4688" s="173" t="s">
        <v>3171</v>
      </c>
      <c r="I4688" s="172"/>
      <c r="J4688" s="173" t="s">
        <v>3083</v>
      </c>
      <c r="K4688" s="731">
        <v>0</v>
      </c>
      <c r="L4688" s="172"/>
    </row>
    <row r="4689" spans="2:12" ht="43.2" x14ac:dyDescent="0.3">
      <c r="B4689" s="173">
        <v>353125</v>
      </c>
      <c r="C4689" s="503" t="str">
        <f>_xlfn.XLOOKUP(B4689,PLANEAMIENTO!A:A,PLANEAMIENTO!C:C)</f>
        <v>CILINDRO DE LEVANTE DE TOLVA</v>
      </c>
      <c r="D4689" s="504" t="str">
        <f>_xlfn.XLOOKUP(B4689,PLANEAMIENTO!A:A,PLANEAMIENTO!D:D)</f>
        <v>930E-4SE</v>
      </c>
      <c r="E4689" s="173" t="s">
        <v>3263</v>
      </c>
      <c r="F4689" s="173" t="s">
        <v>3080</v>
      </c>
      <c r="G4689" s="173" t="s">
        <v>842</v>
      </c>
      <c r="H4689" s="173" t="s">
        <v>3039</v>
      </c>
      <c r="I4689" s="172"/>
      <c r="J4689" s="173" t="s">
        <v>3083</v>
      </c>
      <c r="K4689" s="731">
        <v>0</v>
      </c>
      <c r="L4689" s="172"/>
    </row>
    <row r="4690" spans="2:12" ht="43.2" x14ac:dyDescent="0.3">
      <c r="B4690" s="173">
        <v>353625</v>
      </c>
      <c r="C4690" s="503" t="str">
        <f>_xlfn.XLOOKUP(B4690,PLANEAMIENTO!A:A,PLANEAMIENTO!C:C)</f>
        <v>CILINDRO DE SUSPENSION DELANTERA</v>
      </c>
      <c r="D4690" s="504" t="str">
        <f>_xlfn.XLOOKUP(B4690,PLANEAMIENTO!A:A,PLANEAMIENTO!D:D)</f>
        <v>930E-4SE</v>
      </c>
      <c r="E4690" s="173" t="s">
        <v>3264</v>
      </c>
      <c r="F4690" s="173" t="s">
        <v>3080</v>
      </c>
      <c r="G4690" s="173" t="s">
        <v>842</v>
      </c>
      <c r="H4690" s="173" t="s">
        <v>3039</v>
      </c>
      <c r="I4690" s="172"/>
      <c r="J4690" s="172"/>
      <c r="K4690" s="731">
        <v>0</v>
      </c>
      <c r="L4690" s="172"/>
    </row>
    <row r="4691" spans="2:12" ht="31.2" x14ac:dyDescent="0.3">
      <c r="B4691" s="173">
        <v>352625</v>
      </c>
      <c r="C4691" s="503" t="str">
        <f>_xlfn.XLOOKUP(B4691,PLANEAMIENTO!A:A,PLANEAMIENTO!C:C)</f>
        <v>FRENO DE SERVICIO Y PARQUEO</v>
      </c>
      <c r="D4691" s="504" t="str">
        <f>_xlfn.XLOOKUP(B4691,PLANEAMIENTO!A:A,PLANEAMIENTO!D:D)</f>
        <v>24M</v>
      </c>
      <c r="E4691" s="173" t="s">
        <v>3203</v>
      </c>
      <c r="F4691" s="173" t="s">
        <v>3080</v>
      </c>
      <c r="G4691" s="173" t="s">
        <v>3165</v>
      </c>
      <c r="H4691" s="173" t="s">
        <v>3154</v>
      </c>
      <c r="I4691" s="172"/>
      <c r="J4691" s="173" t="s">
        <v>3204</v>
      </c>
      <c r="K4691" s="731">
        <v>0.5</v>
      </c>
      <c r="L4691" s="172"/>
    </row>
    <row r="4692" spans="2:12" ht="31.2" x14ac:dyDescent="0.3">
      <c r="B4692" s="173">
        <v>352725</v>
      </c>
      <c r="C4692" s="503" t="str">
        <f>_xlfn.XLOOKUP(B4692,PLANEAMIENTO!A:A,PLANEAMIENTO!C:C)</f>
        <v>FRENO DE SERVICIO Y PARQUEO</v>
      </c>
      <c r="D4692" s="504" t="str">
        <f>_xlfn.XLOOKUP(B4692,PLANEAMIENTO!A:A,PLANEAMIENTO!D:D)</f>
        <v>24M</v>
      </c>
      <c r="E4692" s="173" t="s">
        <v>3203</v>
      </c>
      <c r="F4692" s="173" t="s">
        <v>3080</v>
      </c>
      <c r="G4692" s="173" t="s">
        <v>3165</v>
      </c>
      <c r="H4692" s="173" t="s">
        <v>3154</v>
      </c>
      <c r="I4692" s="172"/>
      <c r="J4692" s="173" t="s">
        <v>3204</v>
      </c>
      <c r="K4692" s="731">
        <v>0.4</v>
      </c>
      <c r="L4692" s="172"/>
    </row>
    <row r="4693" spans="2:12" ht="31.2" x14ac:dyDescent="0.3">
      <c r="B4693" s="173">
        <v>353425</v>
      </c>
      <c r="C4693" s="503" t="str">
        <f>_xlfn.XLOOKUP(B4693,PLANEAMIENTO!A:A,PLANEAMIENTO!C:C)</f>
        <v>CILINDRO DE VOLTEO DE BUCKET</v>
      </c>
      <c r="D4693" s="504" t="str">
        <f>_xlfn.XLOOKUP(B4693,PLANEAMIENTO!A:A,PLANEAMIENTO!D:D)</f>
        <v>PC1250</v>
      </c>
      <c r="E4693" s="173" t="s">
        <v>3265</v>
      </c>
      <c r="F4693" s="173" t="s">
        <v>3080</v>
      </c>
      <c r="G4693" s="173" t="s">
        <v>3150</v>
      </c>
      <c r="H4693" s="173" t="s">
        <v>3108</v>
      </c>
      <c r="I4693" s="172"/>
      <c r="J4693" s="173" t="s">
        <v>3083</v>
      </c>
      <c r="K4693" s="731">
        <v>0</v>
      </c>
      <c r="L4693" s="172"/>
    </row>
    <row r="4694" spans="2:12" ht="28.8" x14ac:dyDescent="0.3">
      <c r="B4694" s="173">
        <v>354325</v>
      </c>
      <c r="C4694" s="503" t="str">
        <f>_xlfn.XLOOKUP(B4694,PLANEAMIENTO!A:A,PLANEAMIENTO!C:C)</f>
        <v>CILINDRO DE DIRECCION</v>
      </c>
      <c r="D4694" s="504" t="str">
        <f>_xlfn.XLOOKUP(B4694,PLANEAMIENTO!A:A,PLANEAMIENTO!D:D)</f>
        <v>793D</v>
      </c>
      <c r="E4694" s="173" t="s">
        <v>3207</v>
      </c>
      <c r="F4694" s="173" t="s">
        <v>3080</v>
      </c>
      <c r="G4694" s="173" t="s">
        <v>3165</v>
      </c>
      <c r="H4694" s="173" t="s">
        <v>3154</v>
      </c>
      <c r="I4694" s="172"/>
      <c r="J4694" s="173" t="s">
        <v>3083</v>
      </c>
      <c r="K4694" s="731">
        <v>0</v>
      </c>
      <c r="L4694" s="172"/>
    </row>
    <row r="4695" spans="2:12" ht="43.2" x14ac:dyDescent="0.3">
      <c r="B4695" s="173">
        <v>354625</v>
      </c>
      <c r="C4695" s="503" t="str">
        <f>_xlfn.XLOOKUP(B4695,PLANEAMIENTO!A:A,PLANEAMIENTO!C:C)</f>
        <v>CILINDRO DE INCLINACION DE BULLDOZER</v>
      </c>
      <c r="D4695" s="504" t="str">
        <f>_xlfn.XLOOKUP(B4695,PLANEAMIENTO!A:A,PLANEAMIENTO!D:D)</f>
        <v>D11T</v>
      </c>
      <c r="E4695" s="173" t="s">
        <v>3264</v>
      </c>
      <c r="F4695" s="173" t="s">
        <v>3080</v>
      </c>
      <c r="G4695" s="173" t="s">
        <v>842</v>
      </c>
      <c r="H4695" s="173" t="s">
        <v>3039</v>
      </c>
      <c r="I4695" s="172"/>
      <c r="J4695" s="172"/>
      <c r="K4695" s="731">
        <v>0</v>
      </c>
      <c r="L4695" s="172"/>
    </row>
    <row r="4696" spans="2:12" ht="28.8" x14ac:dyDescent="0.3">
      <c r="B4696" s="173">
        <v>354525</v>
      </c>
      <c r="C4696" s="503" t="str">
        <f>_xlfn.XLOOKUP(B4696,PLANEAMIENTO!A:A,PLANEAMIENTO!C:C)</f>
        <v>ACUMULADOR DE FRENO</v>
      </c>
      <c r="D4696" s="504" t="str">
        <f>_xlfn.XLOOKUP(B4696,PLANEAMIENTO!A:A,PLANEAMIENTO!D:D)</f>
        <v>930E-4SE</v>
      </c>
      <c r="E4696" s="173" t="s">
        <v>3266</v>
      </c>
      <c r="F4696" s="173" t="s">
        <v>3080</v>
      </c>
      <c r="G4696" s="173" t="s">
        <v>3116</v>
      </c>
      <c r="H4696" s="173" t="s">
        <v>3150</v>
      </c>
      <c r="I4696" s="172"/>
      <c r="J4696" s="173" t="s">
        <v>452</v>
      </c>
      <c r="K4696" s="731">
        <v>0</v>
      </c>
      <c r="L4696" s="172"/>
    </row>
    <row r="4697" spans="2:12" ht="43.2" x14ac:dyDescent="0.3">
      <c r="B4697" s="173">
        <v>354725</v>
      </c>
      <c r="C4697" s="503" t="str">
        <f>_xlfn.XLOOKUP(B4697,PLANEAMIENTO!A:A,PLANEAMIENTO!C:C)</f>
        <v>CILINDRO DE BLADELIFT</v>
      </c>
      <c r="D4697" s="504">
        <f>_xlfn.XLOOKUP(B4697,PLANEAMIENTO!A:A,PLANEAMIENTO!D:D)</f>
        <v>24</v>
      </c>
      <c r="E4697" s="173" t="s">
        <v>3265</v>
      </c>
      <c r="F4697" s="173" t="s">
        <v>3080</v>
      </c>
      <c r="G4697" s="173" t="s">
        <v>842</v>
      </c>
      <c r="H4697" s="173" t="s">
        <v>3039</v>
      </c>
      <c r="I4697" s="172"/>
      <c r="J4697" s="172"/>
      <c r="K4697" s="731">
        <v>0</v>
      </c>
      <c r="L4697" s="172"/>
    </row>
    <row r="4698" spans="2:12" ht="43.2" x14ac:dyDescent="0.3">
      <c r="B4698" s="173">
        <v>354925</v>
      </c>
      <c r="C4698" s="503" t="str">
        <f>_xlfn.XLOOKUP(B4698,PLANEAMIENTO!A:A,PLANEAMIENTO!C:C)</f>
        <v>CILINDRO DE DIRECCION</v>
      </c>
      <c r="D4698" s="504" t="str">
        <f>_xlfn.XLOOKUP(B4698,PLANEAMIENTO!A:A,PLANEAMIENTO!D:D)</f>
        <v>988K</v>
      </c>
      <c r="E4698" s="173" t="s">
        <v>3264</v>
      </c>
      <c r="F4698" s="173" t="s">
        <v>3080</v>
      </c>
      <c r="G4698" s="173" t="s">
        <v>842</v>
      </c>
      <c r="H4698" s="173" t="s">
        <v>3039</v>
      </c>
      <c r="I4698" s="172"/>
      <c r="J4698" s="172"/>
      <c r="K4698" s="731">
        <v>0</v>
      </c>
      <c r="L4698" s="172"/>
    </row>
    <row r="4699" spans="2:12" ht="43.2" x14ac:dyDescent="0.3">
      <c r="B4699" s="173">
        <v>355025</v>
      </c>
      <c r="C4699" s="503" t="str">
        <f>_xlfn.XLOOKUP(B4699,PLANEAMIENTO!A:A,PLANEAMIENTO!C:C)</f>
        <v>CILINDRO DE DIRECCION</v>
      </c>
      <c r="D4699" s="504" t="str">
        <f>_xlfn.XLOOKUP(B4699,PLANEAMIENTO!A:A,PLANEAMIENTO!D:D)</f>
        <v>930E-4SE</v>
      </c>
      <c r="E4699" s="173" t="s">
        <v>3267</v>
      </c>
      <c r="F4699" s="173" t="s">
        <v>3080</v>
      </c>
      <c r="G4699" s="173" t="s">
        <v>842</v>
      </c>
      <c r="H4699" s="173" t="s">
        <v>3039</v>
      </c>
      <c r="I4699" s="172"/>
      <c r="J4699" s="172"/>
      <c r="K4699" s="731">
        <v>0</v>
      </c>
      <c r="L4699" s="172"/>
    </row>
    <row r="4700" spans="2:12" ht="43.2" x14ac:dyDescent="0.3">
      <c r="B4700" s="173">
        <v>355125</v>
      </c>
      <c r="C4700" s="503" t="str">
        <f>_xlfn.XLOOKUP(B4700,PLANEAMIENTO!A:A,PLANEAMIENTO!C:C)</f>
        <v>CILINDRO DE SUSPENSION POSTERIOR</v>
      </c>
      <c r="D4700" s="504" t="str">
        <f>_xlfn.XLOOKUP(B4700,PLANEAMIENTO!A:A,PLANEAMIENTO!D:D)</f>
        <v>980E</v>
      </c>
      <c r="E4700" s="173" t="s">
        <v>3264</v>
      </c>
      <c r="F4700" s="173" t="s">
        <v>3080</v>
      </c>
      <c r="G4700" s="173" t="s">
        <v>842</v>
      </c>
      <c r="H4700" s="173" t="s">
        <v>3039</v>
      </c>
      <c r="I4700" s="172"/>
      <c r="J4700" s="172"/>
      <c r="K4700" s="731">
        <v>0</v>
      </c>
      <c r="L4700" s="172"/>
    </row>
    <row r="4701" spans="2:12" ht="28.8" x14ac:dyDescent="0.3">
      <c r="B4701" s="173">
        <v>355525</v>
      </c>
      <c r="C4701" s="503" t="str">
        <f>_xlfn.XLOOKUP(B4701,PLANEAMIENTO!A:A,PLANEAMIENTO!C:C)</f>
        <v>ACUMULADOR DE DIRECCION</v>
      </c>
      <c r="D4701" s="504" t="str">
        <f>_xlfn.XLOOKUP(B4701,PLANEAMIENTO!A:A,PLANEAMIENTO!D:D)</f>
        <v>980E-4SE</v>
      </c>
      <c r="E4701" s="173" t="s">
        <v>3266</v>
      </c>
      <c r="F4701" s="173" t="s">
        <v>3080</v>
      </c>
      <c r="G4701" s="173" t="s">
        <v>3116</v>
      </c>
      <c r="H4701" s="173" t="s">
        <v>3150</v>
      </c>
      <c r="I4701" s="172"/>
      <c r="J4701" s="173" t="s">
        <v>452</v>
      </c>
      <c r="K4701" s="731">
        <v>0</v>
      </c>
      <c r="L4701" s="172"/>
    </row>
    <row r="4702" spans="2:12" ht="28.8" x14ac:dyDescent="0.3">
      <c r="B4702" s="173">
        <v>355425</v>
      </c>
      <c r="C4702" s="503" t="str">
        <f>_xlfn.XLOOKUP(B4702,PLANEAMIENTO!A:A,PLANEAMIENTO!C:C)</f>
        <v>CILINDRO DE DIRECCION</v>
      </c>
      <c r="D4702" s="504" t="str">
        <f>_xlfn.XLOOKUP(B4702,PLANEAMIENTO!A:A,PLANEAMIENTO!D:D)</f>
        <v>930E-4SE</v>
      </c>
      <c r="E4702" s="173" t="s">
        <v>3264</v>
      </c>
      <c r="F4702" s="173" t="s">
        <v>3080</v>
      </c>
      <c r="G4702" s="173" t="s">
        <v>3116</v>
      </c>
      <c r="H4702" s="173" t="s">
        <v>3150</v>
      </c>
      <c r="I4702" s="172"/>
      <c r="J4702" s="173" t="s">
        <v>3083</v>
      </c>
      <c r="K4702" s="731">
        <v>0</v>
      </c>
      <c r="L4702" s="172"/>
    </row>
    <row r="4703" spans="2:12" ht="43.2" x14ac:dyDescent="0.3">
      <c r="B4703" s="173">
        <v>355625</v>
      </c>
      <c r="C4703" s="503" t="str">
        <f>_xlfn.XLOOKUP(B4703,PLANEAMIENTO!A:A,PLANEAMIENTO!C:C)</f>
        <v>CILINDRO DE SUSPENSION POSTERIOR</v>
      </c>
      <c r="D4703" s="504" t="str">
        <f>_xlfn.XLOOKUP(B4703,PLANEAMIENTO!A:A,PLANEAMIENTO!D:D)</f>
        <v>930E-4SE</v>
      </c>
      <c r="E4703" s="173" t="s">
        <v>3264</v>
      </c>
      <c r="F4703" s="173" t="s">
        <v>3080</v>
      </c>
      <c r="G4703" s="173" t="s">
        <v>842</v>
      </c>
      <c r="H4703" s="173" t="s">
        <v>3039</v>
      </c>
      <c r="I4703" s="172"/>
      <c r="J4703" s="172"/>
      <c r="K4703" s="731">
        <v>0</v>
      </c>
      <c r="L4703" s="172"/>
    </row>
    <row r="4704" spans="2:12" ht="43.2" x14ac:dyDescent="0.3">
      <c r="B4704" s="172"/>
      <c r="C4704" s="503" t="e">
        <f>_xlfn.XLOOKUP(B4704,PLANEAMIENTO!A:A,PLANEAMIENTO!C:C)</f>
        <v>#N/A</v>
      </c>
      <c r="D4704" s="504" t="e">
        <f>_xlfn.XLOOKUP(B4704,PLANEAMIENTO!A:A,PLANEAMIENTO!D:D)</f>
        <v>#N/A</v>
      </c>
      <c r="E4704" s="173" t="s">
        <v>498</v>
      </c>
      <c r="F4704" s="173" t="s">
        <v>3080</v>
      </c>
      <c r="G4704" s="173" t="s">
        <v>842</v>
      </c>
      <c r="H4704" s="173" t="s">
        <v>3039</v>
      </c>
      <c r="I4704" s="172"/>
      <c r="J4704" s="172"/>
      <c r="K4704" s="731">
        <v>0</v>
      </c>
      <c r="L4704" s="172"/>
    </row>
    <row r="4705" spans="2:12" ht="43.2" x14ac:dyDescent="0.3">
      <c r="B4705" s="172"/>
      <c r="C4705" s="503" t="e">
        <f>_xlfn.XLOOKUP(B4705,PLANEAMIENTO!A:A,PLANEAMIENTO!C:C)</f>
        <v>#N/A</v>
      </c>
      <c r="D4705" s="504" t="e">
        <f>_xlfn.XLOOKUP(B4705,PLANEAMIENTO!A:A,PLANEAMIENTO!D:D)</f>
        <v>#N/A</v>
      </c>
      <c r="E4705" s="173" t="s">
        <v>498</v>
      </c>
      <c r="F4705" s="173" t="s">
        <v>3080</v>
      </c>
      <c r="G4705" s="173" t="s">
        <v>842</v>
      </c>
      <c r="H4705" s="173" t="s">
        <v>3039</v>
      </c>
      <c r="I4705" s="172"/>
      <c r="J4705" s="172"/>
      <c r="K4705" s="731">
        <v>0</v>
      </c>
      <c r="L4705" s="172"/>
    </row>
    <row r="4706" spans="2:12" ht="43.2" x14ac:dyDescent="0.3">
      <c r="B4706" s="172"/>
      <c r="C4706" s="503" t="e">
        <f>_xlfn.XLOOKUP(B4706,PLANEAMIENTO!A:A,PLANEAMIENTO!C:C)</f>
        <v>#N/A</v>
      </c>
      <c r="D4706" s="504" t="e">
        <f>_xlfn.XLOOKUP(B4706,PLANEAMIENTO!A:A,PLANEAMIENTO!D:D)</f>
        <v>#N/A</v>
      </c>
      <c r="E4706" s="173" t="s">
        <v>498</v>
      </c>
      <c r="F4706" s="173" t="s">
        <v>3080</v>
      </c>
      <c r="G4706" s="173" t="s">
        <v>842</v>
      </c>
      <c r="H4706" s="173" t="s">
        <v>3039</v>
      </c>
      <c r="I4706" s="172"/>
      <c r="J4706" s="172"/>
      <c r="K4706" s="731">
        <v>0</v>
      </c>
      <c r="L4706" s="172"/>
    </row>
    <row r="4707" spans="2:12" ht="43.2" x14ac:dyDescent="0.3">
      <c r="B4707" s="173">
        <v>356225</v>
      </c>
      <c r="C4707" s="503" t="str">
        <f>_xlfn.XLOOKUP(B4707,PLANEAMIENTO!A:A,PLANEAMIENTO!C:C)</f>
        <v>CILINDRO DE DIRECCION</v>
      </c>
      <c r="D4707" s="504" t="str">
        <f>_xlfn.XLOOKUP(B4707,PLANEAMIENTO!A:A,PLANEAMIENTO!D:D)</f>
        <v>980E</v>
      </c>
      <c r="E4707" s="173" t="s">
        <v>1287</v>
      </c>
      <c r="F4707" s="173" t="s">
        <v>3080</v>
      </c>
      <c r="G4707" s="173" t="s">
        <v>842</v>
      </c>
      <c r="H4707" s="173" t="s">
        <v>3039</v>
      </c>
      <c r="I4707" s="172"/>
      <c r="J4707" s="173" t="s">
        <v>3083</v>
      </c>
      <c r="K4707" s="731">
        <v>0</v>
      </c>
      <c r="L4707" s="173" t="s">
        <v>3208</v>
      </c>
    </row>
    <row r="4708" spans="2:12" ht="43.2" x14ac:dyDescent="0.3">
      <c r="B4708" s="173">
        <v>357125</v>
      </c>
      <c r="C4708" s="503" t="str">
        <f>_xlfn.XLOOKUP(B4708,PLANEAMIENTO!A:A,PLANEAMIENTO!C:C)</f>
        <v>CILINDRO DE LEVANTE DE RIPPER</v>
      </c>
      <c r="D4708" s="504" t="str">
        <f>_xlfn.XLOOKUP(B4708,PLANEAMIENTO!A:A,PLANEAMIENTO!D:D)</f>
        <v>D11</v>
      </c>
      <c r="E4708" s="173" t="s">
        <v>1287</v>
      </c>
      <c r="F4708" s="173" t="s">
        <v>3080</v>
      </c>
      <c r="G4708" s="173" t="s">
        <v>3052</v>
      </c>
      <c r="H4708" s="173" t="s">
        <v>3069</v>
      </c>
      <c r="I4708" s="172"/>
      <c r="J4708" s="173" t="s">
        <v>3083</v>
      </c>
      <c r="K4708" s="731">
        <v>0</v>
      </c>
      <c r="L4708" s="173" t="s">
        <v>3209</v>
      </c>
    </row>
    <row r="4712" spans="2:12" ht="26.4" x14ac:dyDescent="0.3">
      <c r="B4712" s="168" t="s">
        <v>390</v>
      </c>
      <c r="E4712" s="168" t="s">
        <v>391</v>
      </c>
      <c r="F4712" s="168" t="s">
        <v>393</v>
      </c>
      <c r="G4712" s="168" t="s">
        <v>394</v>
      </c>
      <c r="H4712" s="168" t="s">
        <v>395</v>
      </c>
      <c r="I4712" s="168" t="s">
        <v>3050</v>
      </c>
      <c r="J4712" s="168" t="s">
        <v>392</v>
      </c>
      <c r="K4712" s="168" t="s">
        <v>396</v>
      </c>
    </row>
    <row r="4713" spans="2:12" ht="43.2" x14ac:dyDescent="0.3">
      <c r="B4713" s="722" t="s">
        <v>390</v>
      </c>
      <c r="C4713" s="503" t="e">
        <f>_xlfn.XLOOKUP(B4713,PLANEAMIENTO!A:A,PLANEAMIENTO!C:C)</f>
        <v>#N/A</v>
      </c>
      <c r="D4713" s="504" t="e">
        <f>_xlfn.XLOOKUP(B4713,PLANEAMIENTO!A:A,PLANEAMIENTO!D:D)</f>
        <v>#N/A</v>
      </c>
      <c r="E4713" s="722" t="s">
        <v>397</v>
      </c>
      <c r="F4713" s="722" t="s">
        <v>3288</v>
      </c>
      <c r="G4713" s="722" t="s">
        <v>842</v>
      </c>
      <c r="H4713" s="722" t="s">
        <v>3289</v>
      </c>
      <c r="I4713" s="172"/>
      <c r="J4713" s="172"/>
      <c r="K4713" s="730">
        <v>0.86</v>
      </c>
    </row>
    <row r="4714" spans="2:12" ht="43.2" x14ac:dyDescent="0.3">
      <c r="B4714" s="172"/>
      <c r="C4714" s="503">
        <f>_xlfn.XLOOKUP(B4714,PLANEAMIENTO!A:A,PLANEAMIENTO!C:C)</f>
        <v>0</v>
      </c>
      <c r="D4714" s="504">
        <f>_xlfn.XLOOKUP(B4714,PLANEAMIENTO!A:A,PLANEAMIENTO!D:D)</f>
        <v>0</v>
      </c>
      <c r="E4714" s="542" t="s">
        <v>3141</v>
      </c>
      <c r="F4714" s="542" t="s">
        <v>3290</v>
      </c>
      <c r="G4714" s="542" t="s">
        <v>842</v>
      </c>
      <c r="H4714" s="542" t="s">
        <v>3116</v>
      </c>
      <c r="I4714" s="172"/>
      <c r="J4714" s="172"/>
      <c r="K4714" s="730">
        <v>0.99</v>
      </c>
    </row>
    <row r="4715" spans="2:12" ht="43.2" x14ac:dyDescent="0.3">
      <c r="B4715" s="172"/>
      <c r="C4715" s="503">
        <f>_xlfn.XLOOKUP(B4715,PLANEAMIENTO!A:A,PLANEAMIENTO!C:C)</f>
        <v>0</v>
      </c>
      <c r="D4715" s="504">
        <f>_xlfn.XLOOKUP(B4715,PLANEAMIENTO!A:A,PLANEAMIENTO!D:D)</f>
        <v>0</v>
      </c>
      <c r="E4715" s="542" t="s">
        <v>3143</v>
      </c>
      <c r="F4715" s="542" t="s">
        <v>3288</v>
      </c>
      <c r="G4715" s="542" t="s">
        <v>842</v>
      </c>
      <c r="H4715" s="542" t="s">
        <v>3289</v>
      </c>
      <c r="I4715" s="172"/>
      <c r="J4715" s="172"/>
      <c r="K4715" s="730">
        <v>0.75</v>
      </c>
    </row>
    <row r="4716" spans="2:12" ht="43.2" x14ac:dyDescent="0.3">
      <c r="B4716" s="173">
        <v>351725</v>
      </c>
      <c r="C4716" s="503" t="str">
        <f>_xlfn.XLOOKUP(B4716,PLANEAMIENTO!A:A,PLANEAMIENTO!C:C)</f>
        <v>CILINDRO DE STICK</v>
      </c>
      <c r="D4716" s="504" t="str">
        <f>_xlfn.XLOOKUP(B4716,PLANEAMIENTO!A:A,PLANEAMIENTO!D:D)</f>
        <v>390DL</v>
      </c>
      <c r="E4716" s="173" t="s">
        <v>3214</v>
      </c>
      <c r="F4716" s="173" t="s">
        <v>417</v>
      </c>
      <c r="G4716" s="173" t="s">
        <v>3140</v>
      </c>
      <c r="H4716" s="173" t="s">
        <v>3221</v>
      </c>
      <c r="I4716" s="173">
        <v>40</v>
      </c>
      <c r="J4716" s="173" t="s">
        <v>398</v>
      </c>
      <c r="K4716" s="731">
        <v>0.5</v>
      </c>
    </row>
    <row r="4717" spans="2:12" ht="43.2" x14ac:dyDescent="0.3">
      <c r="B4717" s="173">
        <v>358225</v>
      </c>
      <c r="C4717" s="503" t="str">
        <f>_xlfn.XLOOKUP(B4717,PLANEAMIENTO!A:A,PLANEAMIENTO!C:C)</f>
        <v>CILINDRO DE DIRECCION</v>
      </c>
      <c r="D4717" s="504" t="str">
        <f>_xlfn.XLOOKUP(B4717,PLANEAMIENTO!A:A,PLANEAMIENTO!D:D)</f>
        <v>930E-4SE</v>
      </c>
      <c r="E4717" s="173" t="s">
        <v>3226</v>
      </c>
      <c r="F4717" s="173" t="s">
        <v>403</v>
      </c>
      <c r="G4717" s="173" t="s">
        <v>3221</v>
      </c>
      <c r="H4717" s="173" t="s">
        <v>3291</v>
      </c>
      <c r="I4717" s="173">
        <v>41</v>
      </c>
      <c r="J4717" s="173" t="s">
        <v>398</v>
      </c>
      <c r="K4717" s="731">
        <v>0</v>
      </c>
    </row>
    <row r="4718" spans="2:12" ht="43.2" x14ac:dyDescent="0.3">
      <c r="B4718" s="173">
        <v>358725</v>
      </c>
      <c r="C4718" s="503" t="str">
        <f>_xlfn.XLOOKUP(B4718,PLANEAMIENTO!A:A,PLANEAMIENTO!C:C)</f>
        <v xml:space="preserve">CILINDRO DE LEVANTE </v>
      </c>
      <c r="D4718" s="504" t="str">
        <f>_xlfn.XLOOKUP(B4718,PLANEAMIENTO!A:A,PLANEAMIENTO!D:D)</f>
        <v>950H</v>
      </c>
      <c r="E4718" s="173" t="s">
        <v>3228</v>
      </c>
      <c r="F4718" s="173" t="s">
        <v>403</v>
      </c>
      <c r="G4718" s="173" t="s">
        <v>3291</v>
      </c>
      <c r="H4718" s="173" t="s">
        <v>3291</v>
      </c>
      <c r="I4718" s="173">
        <v>45</v>
      </c>
      <c r="J4718" s="173" t="s">
        <v>398</v>
      </c>
      <c r="K4718" s="731">
        <v>0</v>
      </c>
    </row>
    <row r="4719" spans="2:12" ht="43.2" x14ac:dyDescent="0.3">
      <c r="B4719" s="173">
        <v>358725</v>
      </c>
      <c r="C4719" s="503" t="str">
        <f>_xlfn.XLOOKUP(B4719,PLANEAMIENTO!A:A,PLANEAMIENTO!C:C)</f>
        <v xml:space="preserve">CILINDRO DE LEVANTE </v>
      </c>
      <c r="D4719" s="504" t="str">
        <f>_xlfn.XLOOKUP(B4719,PLANEAMIENTO!A:A,PLANEAMIENTO!D:D)</f>
        <v>950H</v>
      </c>
      <c r="E4719" s="173" t="s">
        <v>3292</v>
      </c>
      <c r="F4719" s="173" t="s">
        <v>407</v>
      </c>
      <c r="G4719" s="173" t="s">
        <v>3291</v>
      </c>
      <c r="H4719" s="173" t="s">
        <v>3293</v>
      </c>
      <c r="I4719" s="173">
        <v>46</v>
      </c>
      <c r="J4719" s="172"/>
      <c r="K4719" s="731">
        <v>0</v>
      </c>
    </row>
    <row r="4720" spans="2:12" ht="43.2" x14ac:dyDescent="0.3">
      <c r="B4720" s="173">
        <v>348725</v>
      </c>
      <c r="C4720" s="503" t="str">
        <f>_xlfn.XLOOKUP(B4720,PLANEAMIENTO!A:A,PLANEAMIENTO!C:C)</f>
        <v>CILINDRO DE STICK</v>
      </c>
      <c r="D4720" s="504" t="str">
        <f>_xlfn.XLOOKUP(B4720,PLANEAMIENTO!A:A,PLANEAMIENTO!D:D)</f>
        <v>390DL</v>
      </c>
      <c r="E4720" s="173" t="s">
        <v>3294</v>
      </c>
      <c r="F4720" s="173" t="s">
        <v>426</v>
      </c>
      <c r="G4720" s="173" t="s">
        <v>842</v>
      </c>
      <c r="H4720" s="173" t="s">
        <v>842</v>
      </c>
      <c r="I4720" s="172"/>
      <c r="J4720" s="172"/>
      <c r="K4720" s="731">
        <v>0</v>
      </c>
    </row>
    <row r="4721" spans="2:11" ht="43.2" x14ac:dyDescent="0.3">
      <c r="B4721" s="173">
        <v>351725</v>
      </c>
      <c r="C4721" s="503" t="str">
        <f>_xlfn.XLOOKUP(B4721,PLANEAMIENTO!A:A,PLANEAMIENTO!C:C)</f>
        <v>CILINDRO DE STICK</v>
      </c>
      <c r="D4721" s="504" t="str">
        <f>_xlfn.XLOOKUP(B4721,PLANEAMIENTO!A:A,PLANEAMIENTO!D:D)</f>
        <v>390DL</v>
      </c>
      <c r="E4721" s="173" t="s">
        <v>3153</v>
      </c>
      <c r="F4721" s="173" t="s">
        <v>473</v>
      </c>
      <c r="G4721" s="173" t="s">
        <v>3293</v>
      </c>
      <c r="H4721" s="173" t="s">
        <v>3289</v>
      </c>
      <c r="I4721" s="173">
        <v>47</v>
      </c>
      <c r="J4721" s="173" t="s">
        <v>398</v>
      </c>
      <c r="K4721" s="731">
        <v>0</v>
      </c>
    </row>
    <row r="4722" spans="2:11" ht="43.2" x14ac:dyDescent="0.3">
      <c r="B4722" s="172"/>
      <c r="C4722" s="503" t="e">
        <f>_xlfn.XLOOKUP(B4722,PLANEAMIENTO!A:A,PLANEAMIENTO!C:C)</f>
        <v>#N/A</v>
      </c>
      <c r="D4722" s="504" t="e">
        <f>_xlfn.XLOOKUP(B4722,PLANEAMIENTO!A:A,PLANEAMIENTO!D:D)</f>
        <v>#N/A</v>
      </c>
      <c r="E4722" s="173" t="s">
        <v>3295</v>
      </c>
      <c r="F4722" s="173" t="s">
        <v>3080</v>
      </c>
      <c r="G4722" s="173" t="s">
        <v>842</v>
      </c>
      <c r="H4722" s="173" t="s">
        <v>3039</v>
      </c>
      <c r="I4722" s="172"/>
      <c r="J4722" s="172"/>
      <c r="K4722" s="731">
        <v>0</v>
      </c>
    </row>
    <row r="4723" spans="2:11" ht="43.2" x14ac:dyDescent="0.3">
      <c r="B4723" s="722" t="s">
        <v>390</v>
      </c>
      <c r="C4723" s="503" t="e">
        <f>_xlfn.XLOOKUP(B4723,PLANEAMIENTO!A:A,PLANEAMIENTO!C:C)</f>
        <v>#N/A</v>
      </c>
      <c r="D4723" s="504" t="e">
        <f>_xlfn.XLOOKUP(B4723,PLANEAMIENTO!A:A,PLANEAMIENTO!D:D)</f>
        <v>#N/A</v>
      </c>
      <c r="E4723" s="722" t="s">
        <v>412</v>
      </c>
      <c r="F4723" s="722" t="s">
        <v>3296</v>
      </c>
      <c r="G4723" s="722" t="s">
        <v>842</v>
      </c>
      <c r="H4723" s="722" t="s">
        <v>3297</v>
      </c>
      <c r="I4723" s="172"/>
      <c r="J4723" s="172"/>
      <c r="K4723" s="732">
        <v>0.61</v>
      </c>
    </row>
    <row r="4724" spans="2:11" ht="43.2" x14ac:dyDescent="0.3">
      <c r="B4724" s="172"/>
      <c r="C4724" s="503" t="e">
        <f>_xlfn.XLOOKUP(B4724,PLANEAMIENTO!A:A,PLANEAMIENTO!C:C)</f>
        <v>#N/A</v>
      </c>
      <c r="D4724" s="504" t="e">
        <f>_xlfn.XLOOKUP(B4724,PLANEAMIENTO!A:A,PLANEAMIENTO!D:D)</f>
        <v>#N/A</v>
      </c>
      <c r="E4724" s="542" t="s">
        <v>3141</v>
      </c>
      <c r="F4724" s="542" t="s">
        <v>3298</v>
      </c>
      <c r="G4724" s="542" t="s">
        <v>3039</v>
      </c>
      <c r="H4724" s="542" t="s">
        <v>3098</v>
      </c>
      <c r="I4724" s="172"/>
      <c r="J4724" s="172"/>
      <c r="K4724" s="730">
        <v>0.97</v>
      </c>
    </row>
    <row r="4725" spans="2:11" ht="43.2" x14ac:dyDescent="0.3">
      <c r="B4725" s="172"/>
      <c r="C4725" s="503" t="e">
        <f>_xlfn.XLOOKUP(B4725,PLANEAMIENTO!A:A,PLANEAMIENTO!C:C)</f>
        <v>#N/A</v>
      </c>
      <c r="D4725" s="504" t="e">
        <f>_xlfn.XLOOKUP(B4725,PLANEAMIENTO!A:A,PLANEAMIENTO!D:D)</f>
        <v>#N/A</v>
      </c>
      <c r="E4725" s="542" t="s">
        <v>3143</v>
      </c>
      <c r="F4725" s="542" t="s">
        <v>3296</v>
      </c>
      <c r="G4725" s="542" t="s">
        <v>842</v>
      </c>
      <c r="H4725" s="542" t="s">
        <v>3297</v>
      </c>
      <c r="I4725" s="172"/>
      <c r="J4725" s="172"/>
      <c r="K4725" s="730">
        <v>0.04</v>
      </c>
    </row>
    <row r="4726" spans="2:11" ht="43.2" x14ac:dyDescent="0.3">
      <c r="B4726" s="173">
        <v>358625</v>
      </c>
      <c r="C4726" s="503" t="str">
        <f>_xlfn.XLOOKUP(B4726,PLANEAMIENTO!A:A,PLANEAMIENTO!C:C)</f>
        <v>CILINDRO DE LEVANTE DE BULLDOZER</v>
      </c>
      <c r="D4726" s="504" t="str">
        <f>_xlfn.XLOOKUP(B4726,PLANEAMIENTO!A:A,PLANEAMIENTO!D:D)</f>
        <v>844K</v>
      </c>
      <c r="E4726" s="173" t="s">
        <v>3299</v>
      </c>
      <c r="F4726" s="173" t="s">
        <v>479</v>
      </c>
      <c r="G4726" s="173" t="s">
        <v>3230</v>
      </c>
      <c r="H4726" s="173" t="s">
        <v>3230</v>
      </c>
      <c r="I4726" s="172"/>
      <c r="J4726" s="173" t="s">
        <v>750</v>
      </c>
      <c r="K4726" s="731">
        <v>0.8</v>
      </c>
    </row>
    <row r="4727" spans="2:11" ht="43.2" x14ac:dyDescent="0.3">
      <c r="B4727" s="173" t="s">
        <v>3300</v>
      </c>
      <c r="C4727" s="503" t="e">
        <f>_xlfn.XLOOKUP(B4727,PLANEAMIENTO!A:A,PLANEAMIENTO!C:C)</f>
        <v>#N/A</v>
      </c>
      <c r="D4727" s="504" t="e">
        <f>_xlfn.XLOOKUP(B4727,PLANEAMIENTO!A:A,PLANEAMIENTO!D:D)</f>
        <v>#N/A</v>
      </c>
      <c r="E4727" s="173" t="s">
        <v>3301</v>
      </c>
      <c r="F4727" s="173" t="s">
        <v>421</v>
      </c>
      <c r="G4727" s="173" t="s">
        <v>3221</v>
      </c>
      <c r="H4727" s="173" t="s">
        <v>3291</v>
      </c>
      <c r="I4727" s="173">
        <v>76</v>
      </c>
      <c r="J4727" s="173" t="s">
        <v>750</v>
      </c>
      <c r="K4727" s="731">
        <v>0</v>
      </c>
    </row>
    <row r="4728" spans="2:11" ht="43.2" x14ac:dyDescent="0.3">
      <c r="B4728" s="172"/>
      <c r="C4728" s="503">
        <f>_xlfn.XLOOKUP(B4728,PLANEAMIENTO!A:A,PLANEAMIENTO!C:C)</f>
        <v>0</v>
      </c>
      <c r="D4728" s="504" t="e">
        <f>_xlfn.XLOOKUP(B4728,PLANEAMIENTO!A:A,PLANEAMIENTO!D:D)</f>
        <v>#N/A</v>
      </c>
      <c r="E4728" s="173" t="s">
        <v>3302</v>
      </c>
      <c r="F4728" s="173" t="s">
        <v>417</v>
      </c>
      <c r="G4728" s="173" t="s">
        <v>3291</v>
      </c>
      <c r="H4728" s="173" t="s">
        <v>3289</v>
      </c>
      <c r="I4728" s="173">
        <v>77</v>
      </c>
      <c r="J4728" s="173" t="s">
        <v>750</v>
      </c>
      <c r="K4728" s="731">
        <v>0</v>
      </c>
    </row>
    <row r="4729" spans="2:11" ht="43.2" x14ac:dyDescent="0.3">
      <c r="B4729" s="173">
        <v>356025</v>
      </c>
      <c r="C4729" s="503" t="str">
        <f>_xlfn.XLOOKUP(B4729,PLANEAMIENTO!A:A,PLANEAMIENTO!C:C)</f>
        <v>CILINDRO DE BUCKET</v>
      </c>
      <c r="D4729" s="504" t="str">
        <f>_xlfn.XLOOKUP(B4729,PLANEAMIENTO!A:A,PLANEAMIENTO!D:D)</f>
        <v>374DL</v>
      </c>
      <c r="E4729" s="173" t="s">
        <v>3234</v>
      </c>
      <c r="F4729" s="173" t="s">
        <v>473</v>
      </c>
      <c r="G4729" s="173" t="s">
        <v>3289</v>
      </c>
      <c r="H4729" s="173" t="s">
        <v>3297</v>
      </c>
      <c r="I4729" s="173">
        <v>78</v>
      </c>
      <c r="J4729" s="173" t="s">
        <v>750</v>
      </c>
      <c r="K4729" s="731">
        <v>0</v>
      </c>
    </row>
    <row r="4730" spans="2:11" ht="43.2" x14ac:dyDescent="0.3">
      <c r="B4730" s="173">
        <v>356025</v>
      </c>
      <c r="C4730" s="503" t="str">
        <f>_xlfn.XLOOKUP(B4730,PLANEAMIENTO!A:A,PLANEAMIENTO!C:C)</f>
        <v>CILINDRO DE BUCKET</v>
      </c>
      <c r="D4730" s="504" t="str">
        <f>_xlfn.XLOOKUP(B4730,PLANEAMIENTO!A:A,PLANEAMIENTO!D:D)</f>
        <v>374DL</v>
      </c>
      <c r="E4730" s="173" t="s">
        <v>3235</v>
      </c>
      <c r="F4730" s="173" t="s">
        <v>479</v>
      </c>
      <c r="G4730" s="173" t="s">
        <v>3297</v>
      </c>
      <c r="H4730" s="173" t="s">
        <v>3297</v>
      </c>
      <c r="I4730" s="173">
        <v>79</v>
      </c>
      <c r="J4730" s="173" t="s">
        <v>750</v>
      </c>
      <c r="K4730" s="731">
        <v>0</v>
      </c>
    </row>
    <row r="4731" spans="2:11" ht="43.2" x14ac:dyDescent="0.3">
      <c r="B4731" s="172"/>
      <c r="C4731" s="503" t="e">
        <f>_xlfn.XLOOKUP(B4731,PLANEAMIENTO!A:A,PLANEAMIENTO!C:C)</f>
        <v>#N/A</v>
      </c>
      <c r="D4731" s="504" t="e">
        <f>_xlfn.XLOOKUP(B4731,PLANEAMIENTO!A:A,PLANEAMIENTO!D:D)</f>
        <v>#N/A</v>
      </c>
      <c r="E4731" s="173" t="s">
        <v>3302</v>
      </c>
      <c r="F4731" s="173" t="s">
        <v>3080</v>
      </c>
      <c r="G4731" s="173" t="s">
        <v>842</v>
      </c>
      <c r="H4731" s="173" t="s">
        <v>3039</v>
      </c>
      <c r="I4731" s="172"/>
      <c r="J4731" s="172"/>
      <c r="K4731" s="731">
        <v>0</v>
      </c>
    </row>
    <row r="4732" spans="2:11" ht="43.2" x14ac:dyDescent="0.3">
      <c r="B4732" s="722" t="s">
        <v>390</v>
      </c>
      <c r="C4732" s="503" t="e">
        <f>_xlfn.XLOOKUP(B4732,PLANEAMIENTO!A:A,PLANEAMIENTO!C:C)</f>
        <v>#N/A</v>
      </c>
      <c r="D4732" s="504" t="e">
        <f>_xlfn.XLOOKUP(B4732,PLANEAMIENTO!A:A,PLANEAMIENTO!D:D)</f>
        <v>#N/A</v>
      </c>
      <c r="E4732" s="722" t="s">
        <v>422</v>
      </c>
      <c r="F4732" s="722" t="s">
        <v>3303</v>
      </c>
      <c r="G4732" s="722" t="s">
        <v>842</v>
      </c>
      <c r="H4732" s="722" t="s">
        <v>3297</v>
      </c>
      <c r="I4732" s="172"/>
      <c r="J4732" s="172"/>
      <c r="K4732" s="732">
        <v>0.81</v>
      </c>
    </row>
    <row r="4733" spans="2:11" ht="43.2" x14ac:dyDescent="0.3">
      <c r="B4733" s="172"/>
      <c r="C4733" s="503">
        <f>_xlfn.XLOOKUP(B4733,PLANEAMIENTO!A:A,PLANEAMIENTO!C:C)</f>
        <v>0</v>
      </c>
      <c r="D4733" s="504">
        <f>_xlfn.XLOOKUP(B4733,PLANEAMIENTO!A:A,PLANEAMIENTO!D:D)</f>
        <v>0</v>
      </c>
      <c r="E4733" s="542" t="s">
        <v>3143</v>
      </c>
      <c r="F4733" s="542" t="s">
        <v>3303</v>
      </c>
      <c r="G4733" s="542" t="s">
        <v>842</v>
      </c>
      <c r="H4733" s="542" t="s">
        <v>3297</v>
      </c>
      <c r="I4733" s="172"/>
      <c r="J4733" s="172"/>
      <c r="K4733" s="730">
        <v>0.68</v>
      </c>
    </row>
    <row r="4734" spans="2:11" ht="43.2" x14ac:dyDescent="0.3">
      <c r="B4734" s="173">
        <v>358825</v>
      </c>
      <c r="C4734" s="503" t="str">
        <f>_xlfn.XLOOKUP(B4734,PLANEAMIENTO!A:A,PLANEAMIENTO!C:C)</f>
        <v>CILINDRO DE INCLINACION DE BULLDOZER</v>
      </c>
      <c r="D4734" s="504" t="str">
        <f>_xlfn.XLOOKUP(B4734,PLANEAMIENTO!A:A,PLANEAMIENTO!D:D)</f>
        <v>D11</v>
      </c>
      <c r="E4734" s="173" t="s">
        <v>3304</v>
      </c>
      <c r="F4734" s="173" t="s">
        <v>450</v>
      </c>
      <c r="G4734" s="173" t="s">
        <v>3232</v>
      </c>
      <c r="H4734" s="173" t="s">
        <v>3221</v>
      </c>
      <c r="I4734" s="173">
        <v>135</v>
      </c>
      <c r="J4734" s="173" t="s">
        <v>423</v>
      </c>
      <c r="K4734" s="731">
        <v>0.32</v>
      </c>
    </row>
    <row r="4735" spans="2:11" ht="43.2" x14ac:dyDescent="0.3">
      <c r="B4735" s="173">
        <v>358625</v>
      </c>
      <c r="C4735" s="503" t="str">
        <f>_xlfn.XLOOKUP(B4735,PLANEAMIENTO!A:A,PLANEAMIENTO!C:C)</f>
        <v>CILINDRO DE LEVANTE DE BULLDOZER</v>
      </c>
      <c r="D4735" s="504" t="str">
        <f>_xlfn.XLOOKUP(B4735,PLANEAMIENTO!A:A,PLANEAMIENTO!D:D)</f>
        <v>844K</v>
      </c>
      <c r="E4735" s="173" t="s">
        <v>3305</v>
      </c>
      <c r="F4735" s="173" t="s">
        <v>471</v>
      </c>
      <c r="G4735" s="173" t="s">
        <v>3221</v>
      </c>
      <c r="H4735" s="173" t="s">
        <v>3291</v>
      </c>
      <c r="I4735" s="173">
        <v>136</v>
      </c>
      <c r="J4735" s="173" t="s">
        <v>423</v>
      </c>
      <c r="K4735" s="731">
        <v>0</v>
      </c>
    </row>
    <row r="4736" spans="2:11" ht="43.2" x14ac:dyDescent="0.3">
      <c r="B4736" s="172"/>
      <c r="C4736" s="503" t="e">
        <f>_xlfn.XLOOKUP(B4736,PLANEAMIENTO!A:A,PLANEAMIENTO!C:C)</f>
        <v>#N/A</v>
      </c>
      <c r="D4736" s="504" t="e">
        <f>_xlfn.XLOOKUP(B4736,PLANEAMIENTO!A:A,PLANEAMIENTO!D:D)</f>
        <v>#N/A</v>
      </c>
      <c r="E4736" s="173" t="s">
        <v>3306</v>
      </c>
      <c r="F4736" s="173" t="s">
        <v>479</v>
      </c>
      <c r="G4736" s="173" t="s">
        <v>3291</v>
      </c>
      <c r="H4736" s="173" t="s">
        <v>3291</v>
      </c>
      <c r="I4736" s="173">
        <v>137</v>
      </c>
      <c r="J4736" s="173" t="s">
        <v>423</v>
      </c>
      <c r="K4736" s="731">
        <v>0</v>
      </c>
    </row>
    <row r="4737" spans="2:11" ht="43.2" x14ac:dyDescent="0.3">
      <c r="B4737" s="173">
        <v>358625</v>
      </c>
      <c r="C4737" s="503" t="str">
        <f>_xlfn.XLOOKUP(B4737,PLANEAMIENTO!A:A,PLANEAMIENTO!C:C)</f>
        <v>CILINDRO DE LEVANTE DE BULLDOZER</v>
      </c>
      <c r="D4737" s="504" t="str">
        <f>_xlfn.XLOOKUP(B4737,PLANEAMIENTO!A:A,PLANEAMIENTO!D:D)</f>
        <v>844K</v>
      </c>
      <c r="E4737" s="173" t="s">
        <v>3307</v>
      </c>
      <c r="F4737" s="173" t="s">
        <v>479</v>
      </c>
      <c r="G4737" s="173" t="s">
        <v>3291</v>
      </c>
      <c r="H4737" s="173" t="s">
        <v>3291</v>
      </c>
      <c r="I4737" s="173">
        <v>138</v>
      </c>
      <c r="J4737" s="173" t="s">
        <v>423</v>
      </c>
      <c r="K4737" s="731">
        <v>0</v>
      </c>
    </row>
    <row r="4738" spans="2:11" ht="43.2" x14ac:dyDescent="0.3">
      <c r="B4738" s="172"/>
      <c r="C4738" s="503">
        <f>_xlfn.XLOOKUP(B4738,PLANEAMIENTO!A:A,PLANEAMIENTO!C:C)</f>
        <v>0</v>
      </c>
      <c r="D4738" s="504">
        <f>_xlfn.XLOOKUP(B4738,PLANEAMIENTO!A:A,PLANEAMIENTO!D:D)</f>
        <v>0</v>
      </c>
      <c r="E4738" s="173" t="s">
        <v>3308</v>
      </c>
      <c r="F4738" s="173" t="s">
        <v>435</v>
      </c>
      <c r="G4738" s="173" t="s">
        <v>3291</v>
      </c>
      <c r="H4738" s="173" t="s">
        <v>3293</v>
      </c>
      <c r="I4738" s="173">
        <v>139</v>
      </c>
      <c r="J4738" s="173" t="s">
        <v>423</v>
      </c>
      <c r="K4738" s="731">
        <v>0</v>
      </c>
    </row>
    <row r="4739" spans="2:11" ht="43.2" x14ac:dyDescent="0.3">
      <c r="B4739" s="173" t="s">
        <v>3111</v>
      </c>
      <c r="C4739" s="503" t="e">
        <f>_xlfn.XLOOKUP(B4739,PLANEAMIENTO!A:A,PLANEAMIENTO!C:C)</f>
        <v>#N/A</v>
      </c>
      <c r="D4739" s="504" t="e">
        <f>_xlfn.XLOOKUP(B4739,PLANEAMIENTO!A:A,PLANEAMIENTO!D:D)</f>
        <v>#N/A</v>
      </c>
      <c r="E4739" s="173" t="s">
        <v>3309</v>
      </c>
      <c r="F4739" s="173" t="s">
        <v>1153</v>
      </c>
      <c r="G4739" s="173" t="s">
        <v>3293</v>
      </c>
      <c r="H4739" s="173" t="s">
        <v>3297</v>
      </c>
      <c r="I4739" s="173">
        <v>140</v>
      </c>
      <c r="J4739" s="173" t="s">
        <v>423</v>
      </c>
      <c r="K4739" s="731">
        <v>0</v>
      </c>
    </row>
    <row r="4740" spans="2:11" ht="43.2" x14ac:dyDescent="0.3">
      <c r="B4740" s="172"/>
      <c r="C4740" s="503">
        <f>_xlfn.XLOOKUP(B4740,PLANEAMIENTO!A:A,PLANEAMIENTO!C:C)</f>
        <v>0</v>
      </c>
      <c r="D4740" s="504">
        <f>_xlfn.XLOOKUP(B4740,PLANEAMIENTO!A:A,PLANEAMIENTO!D:D)</f>
        <v>0</v>
      </c>
      <c r="E4740" s="173" t="s">
        <v>3302</v>
      </c>
      <c r="F4740" s="173" t="s">
        <v>3080</v>
      </c>
      <c r="G4740" s="173" t="s">
        <v>842</v>
      </c>
      <c r="H4740" s="173" t="s">
        <v>3039</v>
      </c>
      <c r="I4740" s="172"/>
      <c r="J4740" s="172"/>
      <c r="K4740" s="731">
        <v>0</v>
      </c>
    </row>
    <row r="4741" spans="2:11" ht="43.2" x14ac:dyDescent="0.3">
      <c r="B4741" s="723" t="s">
        <v>390</v>
      </c>
      <c r="C4741" s="503" t="e">
        <f>_xlfn.XLOOKUP(B4741,PLANEAMIENTO!A:A,PLANEAMIENTO!C:C)</f>
        <v>#N/A</v>
      </c>
      <c r="D4741" s="504" t="e">
        <f>_xlfn.XLOOKUP(B4741,PLANEAMIENTO!A:A,PLANEAMIENTO!D:D)</f>
        <v>#N/A</v>
      </c>
      <c r="E4741" s="723" t="s">
        <v>3067</v>
      </c>
      <c r="F4741" s="723" t="s">
        <v>3310</v>
      </c>
      <c r="G4741" s="723" t="s">
        <v>3035</v>
      </c>
      <c r="H4741" s="723" t="s">
        <v>3289</v>
      </c>
      <c r="I4741" s="172"/>
      <c r="J4741" s="172"/>
      <c r="K4741" s="733">
        <v>1</v>
      </c>
    </row>
    <row r="4742" spans="2:11" ht="43.2" x14ac:dyDescent="0.3">
      <c r="B4742" s="172"/>
      <c r="C4742" s="503">
        <f>_xlfn.XLOOKUP(B4742,PLANEAMIENTO!A:A,PLANEAMIENTO!C:C)</f>
        <v>0</v>
      </c>
      <c r="D4742" s="504">
        <f>_xlfn.XLOOKUP(B4742,PLANEAMIENTO!A:A,PLANEAMIENTO!D:D)</f>
        <v>0</v>
      </c>
      <c r="E4742" s="542" t="s">
        <v>3143</v>
      </c>
      <c r="F4742" s="542" t="s">
        <v>3311</v>
      </c>
      <c r="G4742" s="542" t="s">
        <v>3098</v>
      </c>
      <c r="H4742" s="542" t="s">
        <v>3289</v>
      </c>
      <c r="I4742" s="172"/>
      <c r="J4742" s="172"/>
      <c r="K4742" s="730">
        <v>1</v>
      </c>
    </row>
    <row r="4743" spans="2:11" ht="43.2" x14ac:dyDescent="0.3">
      <c r="B4743" s="173">
        <v>357625</v>
      </c>
      <c r="C4743" s="503" t="str">
        <f>_xlfn.XLOOKUP(B4743,PLANEAMIENTO!A:A,PLANEAMIENTO!C:C)</f>
        <v>CILINDRO DE DIRECCION</v>
      </c>
      <c r="D4743" s="504" t="str">
        <f>_xlfn.XLOOKUP(B4743,PLANEAMIENTO!A:A,PLANEAMIENTO!D:D)</f>
        <v>HD1500</v>
      </c>
      <c r="E4743" s="173" t="s">
        <v>3242</v>
      </c>
      <c r="F4743" s="173" t="s">
        <v>406</v>
      </c>
      <c r="G4743" s="173" t="s">
        <v>3221</v>
      </c>
      <c r="H4743" s="173" t="s">
        <v>3221</v>
      </c>
      <c r="I4743" s="172"/>
      <c r="J4743" s="172"/>
      <c r="K4743" s="731">
        <v>0</v>
      </c>
    </row>
    <row r="4744" spans="2:11" ht="43.2" x14ac:dyDescent="0.3">
      <c r="B4744" s="173">
        <v>358325</v>
      </c>
      <c r="C4744" s="503" t="str">
        <f>_xlfn.XLOOKUP(B4744,PLANEAMIENTO!A:A,PLANEAMIENTO!C:C)</f>
        <v>CILINDRO DE DIRECCION</v>
      </c>
      <c r="D4744" s="504" t="str">
        <f>_xlfn.XLOOKUP(B4744,PLANEAMIENTO!A:A,PLANEAMIENTO!D:D)</f>
        <v>930E-4SE</v>
      </c>
      <c r="E4744" s="173" t="s">
        <v>3242</v>
      </c>
      <c r="F4744" s="173" t="s">
        <v>406</v>
      </c>
      <c r="G4744" s="173" t="s">
        <v>3221</v>
      </c>
      <c r="H4744" s="173" t="s">
        <v>3221</v>
      </c>
      <c r="I4744" s="173">
        <v>186</v>
      </c>
      <c r="J4744" s="172"/>
      <c r="K4744" s="731">
        <v>0</v>
      </c>
    </row>
    <row r="4745" spans="2:11" ht="43.2" x14ac:dyDescent="0.3">
      <c r="B4745" s="173">
        <v>358525</v>
      </c>
      <c r="C4745" s="503" t="str">
        <f>_xlfn.XLOOKUP(B4745,PLANEAMIENTO!A:A,PLANEAMIENTO!C:C)</f>
        <v>CILINDRO DE WHEEL LEAN</v>
      </c>
      <c r="D4745" s="504">
        <f>_xlfn.XLOOKUP(B4745,PLANEAMIENTO!A:A,PLANEAMIENTO!D:D)</f>
        <v>24</v>
      </c>
      <c r="E4745" s="173" t="s">
        <v>3242</v>
      </c>
      <c r="F4745" s="173" t="s">
        <v>406</v>
      </c>
      <c r="G4745" s="173" t="s">
        <v>3221</v>
      </c>
      <c r="H4745" s="173" t="s">
        <v>3221</v>
      </c>
      <c r="I4745" s="173">
        <v>187</v>
      </c>
      <c r="J4745" s="172"/>
      <c r="K4745" s="731">
        <v>0</v>
      </c>
    </row>
    <row r="4746" spans="2:11" ht="43.2" x14ac:dyDescent="0.3">
      <c r="B4746" s="173">
        <v>358825</v>
      </c>
      <c r="C4746" s="503" t="str">
        <f>_xlfn.XLOOKUP(B4746,PLANEAMIENTO!A:A,PLANEAMIENTO!C:C)</f>
        <v>CILINDRO DE INCLINACION DE BULLDOZER</v>
      </c>
      <c r="D4746" s="504" t="str">
        <f>_xlfn.XLOOKUP(B4746,PLANEAMIENTO!A:A,PLANEAMIENTO!D:D)</f>
        <v>D11</v>
      </c>
      <c r="E4746" s="173" t="s">
        <v>3242</v>
      </c>
      <c r="F4746" s="173" t="s">
        <v>403</v>
      </c>
      <c r="G4746" s="173" t="s">
        <v>3291</v>
      </c>
      <c r="H4746" s="173" t="s">
        <v>3291</v>
      </c>
      <c r="I4746" s="173">
        <v>188</v>
      </c>
      <c r="J4746" s="172"/>
      <c r="K4746" s="731">
        <v>0</v>
      </c>
    </row>
    <row r="4747" spans="2:11" ht="43.2" x14ac:dyDescent="0.3">
      <c r="B4747" s="173">
        <v>359025</v>
      </c>
      <c r="C4747" s="503" t="str">
        <f>_xlfn.XLOOKUP(B4747,PLANEAMIENTO!A:A,PLANEAMIENTO!C:C)</f>
        <v>CILINDRO DE DIRECCION</v>
      </c>
      <c r="D4747" s="504" t="str">
        <f>_xlfn.XLOOKUP(B4747,PLANEAMIENTO!A:A,PLANEAMIENTO!D:D)</f>
        <v>980E-4SE</v>
      </c>
      <c r="E4747" s="173" t="s">
        <v>3242</v>
      </c>
      <c r="F4747" s="173" t="s">
        <v>406</v>
      </c>
      <c r="G4747" s="173" t="s">
        <v>3291</v>
      </c>
      <c r="H4747" s="173" t="s">
        <v>3291</v>
      </c>
      <c r="I4747" s="173">
        <v>189</v>
      </c>
      <c r="J4747" s="172"/>
      <c r="K4747" s="731">
        <v>0</v>
      </c>
    </row>
    <row r="4748" spans="2:11" ht="43.2" x14ac:dyDescent="0.3">
      <c r="B4748" s="173">
        <v>348725</v>
      </c>
      <c r="C4748" s="503" t="str">
        <f>_xlfn.XLOOKUP(B4748,PLANEAMIENTO!A:A,PLANEAMIENTO!C:C)</f>
        <v>CILINDRO DE STICK</v>
      </c>
      <c r="D4748" s="504" t="str">
        <f>_xlfn.XLOOKUP(B4748,PLANEAMIENTO!A:A,PLANEAMIENTO!D:D)</f>
        <v>390DL</v>
      </c>
      <c r="E4748" s="173" t="s">
        <v>3243</v>
      </c>
      <c r="F4748" s="173" t="s">
        <v>403</v>
      </c>
      <c r="G4748" s="173" t="s">
        <v>3291</v>
      </c>
      <c r="H4748" s="173" t="s">
        <v>3293</v>
      </c>
      <c r="I4748" s="173">
        <v>190</v>
      </c>
      <c r="J4748" s="172"/>
      <c r="K4748" s="731">
        <v>0</v>
      </c>
    </row>
    <row r="4749" spans="2:11" ht="43.2" x14ac:dyDescent="0.3">
      <c r="B4749" s="173">
        <v>357625</v>
      </c>
      <c r="C4749" s="503" t="str">
        <f>_xlfn.XLOOKUP(B4749,PLANEAMIENTO!A:A,PLANEAMIENTO!C:C)</f>
        <v>CILINDRO DE DIRECCION</v>
      </c>
      <c r="D4749" s="504" t="str">
        <f>_xlfn.XLOOKUP(B4749,PLANEAMIENTO!A:A,PLANEAMIENTO!D:D)</f>
        <v>HD1500</v>
      </c>
      <c r="E4749" s="173" t="s">
        <v>3312</v>
      </c>
      <c r="F4749" s="173" t="s">
        <v>406</v>
      </c>
      <c r="G4749" s="173" t="s">
        <v>3293</v>
      </c>
      <c r="H4749" s="173" t="s">
        <v>3293</v>
      </c>
      <c r="I4749" s="173">
        <v>191</v>
      </c>
      <c r="J4749" s="172"/>
      <c r="K4749" s="731">
        <v>0</v>
      </c>
    </row>
    <row r="4750" spans="2:11" ht="43.2" x14ac:dyDescent="0.3">
      <c r="B4750" s="173">
        <v>357925</v>
      </c>
      <c r="C4750" s="503" t="str">
        <f>_xlfn.XLOOKUP(B4750,PLANEAMIENTO!A:A,PLANEAMIENTO!C:C)</f>
        <v>CILINDRO DE DIRECCION</v>
      </c>
      <c r="D4750" s="504" t="str">
        <f>_xlfn.XLOOKUP(B4750,PLANEAMIENTO!A:A,PLANEAMIENTO!D:D)</f>
        <v>930E-4SE</v>
      </c>
      <c r="E4750" s="173" t="s">
        <v>3312</v>
      </c>
      <c r="F4750" s="173" t="s">
        <v>406</v>
      </c>
      <c r="G4750" s="173" t="s">
        <v>3293</v>
      </c>
      <c r="H4750" s="173" t="s">
        <v>3293</v>
      </c>
      <c r="I4750" s="173">
        <v>192</v>
      </c>
      <c r="J4750" s="172"/>
      <c r="K4750" s="731">
        <v>0</v>
      </c>
    </row>
    <row r="4751" spans="2:11" ht="43.2" x14ac:dyDescent="0.3">
      <c r="B4751" s="173">
        <v>358125</v>
      </c>
      <c r="C4751" s="503" t="str">
        <f>_xlfn.XLOOKUP(B4751,PLANEAMIENTO!A:A,PLANEAMIENTO!C:C)</f>
        <v>CILINDRO DE DIRECCION</v>
      </c>
      <c r="D4751" s="504" t="str">
        <f>_xlfn.XLOOKUP(B4751,PLANEAMIENTO!A:A,PLANEAMIENTO!D:D)</f>
        <v>844K</v>
      </c>
      <c r="E4751" s="173" t="s">
        <v>3312</v>
      </c>
      <c r="F4751" s="173" t="s">
        <v>406</v>
      </c>
      <c r="G4751" s="173" t="s">
        <v>3293</v>
      </c>
      <c r="H4751" s="173" t="s">
        <v>3289</v>
      </c>
      <c r="I4751" s="173">
        <v>193</v>
      </c>
      <c r="J4751" s="172"/>
      <c r="K4751" s="731">
        <v>0</v>
      </c>
    </row>
    <row r="4752" spans="2:11" ht="43.2" x14ac:dyDescent="0.3">
      <c r="B4752" s="173">
        <v>358225</v>
      </c>
      <c r="C4752" s="503" t="str">
        <f>_xlfn.XLOOKUP(B4752,PLANEAMIENTO!A:A,PLANEAMIENTO!C:C)</f>
        <v>CILINDRO DE DIRECCION</v>
      </c>
      <c r="D4752" s="504" t="str">
        <f>_xlfn.XLOOKUP(B4752,PLANEAMIENTO!A:A,PLANEAMIENTO!D:D)</f>
        <v>930E-4SE</v>
      </c>
      <c r="E4752" s="173" t="s">
        <v>3312</v>
      </c>
      <c r="F4752" s="173" t="s">
        <v>406</v>
      </c>
      <c r="G4752" s="173" t="s">
        <v>3289</v>
      </c>
      <c r="H4752" s="173" t="s">
        <v>3289</v>
      </c>
      <c r="I4752" s="173">
        <v>194</v>
      </c>
      <c r="J4752" s="172"/>
      <c r="K4752" s="731">
        <v>0</v>
      </c>
    </row>
    <row r="4753" spans="2:11" ht="43.2" x14ac:dyDescent="0.3">
      <c r="B4753" s="173">
        <v>358325</v>
      </c>
      <c r="C4753" s="503" t="str">
        <f>_xlfn.XLOOKUP(B4753,PLANEAMIENTO!A:A,PLANEAMIENTO!C:C)</f>
        <v>CILINDRO DE DIRECCION</v>
      </c>
      <c r="D4753" s="504" t="str">
        <f>_xlfn.XLOOKUP(B4753,PLANEAMIENTO!A:A,PLANEAMIENTO!D:D)</f>
        <v>930E-4SE</v>
      </c>
      <c r="E4753" s="173" t="s">
        <v>3312</v>
      </c>
      <c r="F4753" s="173" t="s">
        <v>406</v>
      </c>
      <c r="G4753" s="173" t="s">
        <v>3289</v>
      </c>
      <c r="H4753" s="173" t="s">
        <v>3289</v>
      </c>
      <c r="I4753" s="173">
        <v>195</v>
      </c>
      <c r="J4753" s="172"/>
      <c r="K4753" s="731">
        <v>0</v>
      </c>
    </row>
    <row r="4754" spans="2:11" ht="43.2" x14ac:dyDescent="0.3">
      <c r="B4754" s="723" t="s">
        <v>390</v>
      </c>
      <c r="C4754" s="503" t="e">
        <f>_xlfn.XLOOKUP(B4754,PLANEAMIENTO!A:A,PLANEAMIENTO!C:C)</f>
        <v>#N/A</v>
      </c>
      <c r="D4754" s="504" t="e">
        <f>_xlfn.XLOOKUP(B4754,PLANEAMIENTO!A:A,PLANEAMIENTO!D:D)</f>
        <v>#N/A</v>
      </c>
      <c r="E4754" s="723" t="s">
        <v>3073</v>
      </c>
      <c r="F4754" s="723" t="s">
        <v>3074</v>
      </c>
      <c r="G4754" s="723" t="s">
        <v>842</v>
      </c>
      <c r="H4754" s="723" t="s">
        <v>842</v>
      </c>
      <c r="I4754" s="172"/>
      <c r="J4754" s="172"/>
      <c r="K4754" s="733">
        <v>0</v>
      </c>
    </row>
    <row r="4755" spans="2:11" ht="43.2" x14ac:dyDescent="0.3">
      <c r="B4755" s="173">
        <v>357725</v>
      </c>
      <c r="C4755" s="503" t="str">
        <f>_xlfn.XLOOKUP(B4755,PLANEAMIENTO!A:A,PLANEAMIENTO!C:C)</f>
        <v>CILINDRO DE LEVANTE DE TOLVA</v>
      </c>
      <c r="D4755" s="504" t="str">
        <f>_xlfn.XLOOKUP(B4755,PLANEAMIENTO!A:A,PLANEAMIENTO!D:D)</f>
        <v>930E-4SE</v>
      </c>
      <c r="E4755" s="173" t="s">
        <v>998</v>
      </c>
      <c r="F4755" s="173" t="s">
        <v>3080</v>
      </c>
      <c r="G4755" s="173" t="s">
        <v>842</v>
      </c>
      <c r="H4755" s="173" t="s">
        <v>3039</v>
      </c>
      <c r="I4755" s="172"/>
      <c r="J4755" s="172"/>
      <c r="K4755" s="731">
        <v>0</v>
      </c>
    </row>
    <row r="4756" spans="2:11" ht="43.2" x14ac:dyDescent="0.3">
      <c r="B4756" s="173">
        <v>353125</v>
      </c>
      <c r="C4756" s="503" t="str">
        <f>_xlfn.XLOOKUP(B4756,PLANEAMIENTO!A:A,PLANEAMIENTO!C:C)</f>
        <v>CILINDRO DE LEVANTE DE TOLVA</v>
      </c>
      <c r="D4756" s="504" t="str">
        <f>_xlfn.XLOOKUP(B4756,PLANEAMIENTO!A:A,PLANEAMIENTO!D:D)</f>
        <v>930E-4SE</v>
      </c>
      <c r="E4756" s="173" t="s">
        <v>3313</v>
      </c>
      <c r="F4756" s="173" t="s">
        <v>435</v>
      </c>
      <c r="G4756" s="173" t="s">
        <v>3291</v>
      </c>
      <c r="H4756" s="173" t="s">
        <v>3291</v>
      </c>
      <c r="I4756" s="172"/>
      <c r="J4756" s="173" t="s">
        <v>3174</v>
      </c>
      <c r="K4756" s="731">
        <v>0</v>
      </c>
    </row>
    <row r="4757" spans="2:11" ht="43.2" x14ac:dyDescent="0.3">
      <c r="B4757" s="173">
        <v>353325</v>
      </c>
      <c r="C4757" s="503" t="str">
        <f>_xlfn.XLOOKUP(B4757,PLANEAMIENTO!A:A,PLANEAMIENTO!C:C)</f>
        <v>CILINDRO DE LEVANTE DE TOLVA</v>
      </c>
      <c r="D4757" s="504" t="str">
        <f>_xlfn.XLOOKUP(B4757,PLANEAMIENTO!A:A,PLANEAMIENTO!D:D)</f>
        <v>980E</v>
      </c>
      <c r="E4757" s="173" t="s">
        <v>3314</v>
      </c>
      <c r="F4757" s="173" t="s">
        <v>403</v>
      </c>
      <c r="G4757" s="173" t="s">
        <v>3291</v>
      </c>
      <c r="H4757" s="173" t="s">
        <v>3291</v>
      </c>
      <c r="I4757" s="173">
        <v>217</v>
      </c>
      <c r="J4757" s="173" t="s">
        <v>3174</v>
      </c>
      <c r="K4757" s="731">
        <v>0</v>
      </c>
    </row>
    <row r="4758" spans="2:11" ht="43.2" x14ac:dyDescent="0.3">
      <c r="B4758" s="173">
        <v>357725</v>
      </c>
      <c r="C4758" s="503" t="str">
        <f>_xlfn.XLOOKUP(B4758,PLANEAMIENTO!A:A,PLANEAMIENTO!C:C)</f>
        <v>CILINDRO DE LEVANTE DE TOLVA</v>
      </c>
      <c r="D4758" s="504" t="str">
        <f>_xlfn.XLOOKUP(B4758,PLANEAMIENTO!A:A,PLANEAMIENTO!D:D)</f>
        <v>930E-4SE</v>
      </c>
      <c r="E4758" s="173" t="s">
        <v>3313</v>
      </c>
      <c r="F4758" s="173" t="s">
        <v>406</v>
      </c>
      <c r="G4758" s="173" t="s">
        <v>3293</v>
      </c>
      <c r="H4758" s="173" t="s">
        <v>3293</v>
      </c>
      <c r="I4758" s="173">
        <v>218</v>
      </c>
      <c r="J4758" s="173" t="s">
        <v>3174</v>
      </c>
      <c r="K4758" s="731">
        <v>0</v>
      </c>
    </row>
    <row r="4759" spans="2:11" ht="43.2" x14ac:dyDescent="0.3">
      <c r="B4759" s="173">
        <v>357825</v>
      </c>
      <c r="C4759" s="503" t="str">
        <f>_xlfn.XLOOKUP(B4759,PLANEAMIENTO!A:A,PLANEAMIENTO!C:C)</f>
        <v>CILINDRO DE LEVANTE DE TOLVA</v>
      </c>
      <c r="D4759" s="504" t="str">
        <f>_xlfn.XLOOKUP(B4759,PLANEAMIENTO!A:A,PLANEAMIENTO!D:D)</f>
        <v>930E-4SE</v>
      </c>
      <c r="E4759" s="173" t="s">
        <v>3313</v>
      </c>
      <c r="F4759" s="173" t="s">
        <v>406</v>
      </c>
      <c r="G4759" s="173" t="s">
        <v>3293</v>
      </c>
      <c r="H4759" s="173" t="s">
        <v>3293</v>
      </c>
      <c r="I4759" s="173">
        <v>219</v>
      </c>
      <c r="J4759" s="173" t="s">
        <v>3174</v>
      </c>
      <c r="K4759" s="731">
        <v>0</v>
      </c>
    </row>
    <row r="4760" spans="2:11" ht="43.2" x14ac:dyDescent="0.3">
      <c r="B4760" s="724" t="s">
        <v>390</v>
      </c>
      <c r="C4760" s="503" t="e">
        <f>_xlfn.XLOOKUP(B4760,PLANEAMIENTO!A:A,PLANEAMIENTO!C:C)</f>
        <v>#N/A</v>
      </c>
      <c r="D4760" s="504" t="e">
        <f>_xlfn.XLOOKUP(B4760,PLANEAMIENTO!A:A,PLANEAMIENTO!D:D)</f>
        <v>#N/A</v>
      </c>
      <c r="E4760" s="724" t="s">
        <v>428</v>
      </c>
      <c r="F4760" s="724" t="s">
        <v>3315</v>
      </c>
      <c r="G4760" s="724" t="s">
        <v>3116</v>
      </c>
      <c r="H4760" s="724" t="s">
        <v>3316</v>
      </c>
      <c r="I4760" s="172"/>
      <c r="J4760" s="172"/>
      <c r="K4760" s="734">
        <v>0.54</v>
      </c>
    </row>
    <row r="4761" spans="2:11" ht="43.2" x14ac:dyDescent="0.3">
      <c r="B4761" s="172"/>
      <c r="C4761" s="503">
        <f>_xlfn.XLOOKUP(B4761,PLANEAMIENTO!A:A,PLANEAMIENTO!C:C)</f>
        <v>0</v>
      </c>
      <c r="D4761" s="504">
        <f>_xlfn.XLOOKUP(B4761,PLANEAMIENTO!A:A,PLANEAMIENTO!D:D)</f>
        <v>0</v>
      </c>
      <c r="E4761" s="542" t="s">
        <v>3143</v>
      </c>
      <c r="F4761" s="542" t="s">
        <v>3315</v>
      </c>
      <c r="G4761" s="542" t="s">
        <v>3116</v>
      </c>
      <c r="H4761" s="542" t="s">
        <v>3316</v>
      </c>
      <c r="I4761" s="172"/>
      <c r="J4761" s="172"/>
      <c r="K4761" s="730">
        <v>0.54</v>
      </c>
    </row>
    <row r="4762" spans="2:11" ht="43.2" x14ac:dyDescent="0.3">
      <c r="B4762" s="173">
        <v>358625</v>
      </c>
      <c r="C4762" s="503" t="str">
        <f>_xlfn.XLOOKUP(B4762,PLANEAMIENTO!A:A,PLANEAMIENTO!C:C)</f>
        <v>CILINDRO DE LEVANTE DE BULLDOZER</v>
      </c>
      <c r="D4762" s="504" t="str">
        <f>_xlfn.XLOOKUP(B4762,PLANEAMIENTO!A:A,PLANEAMIENTO!D:D)</f>
        <v>844K</v>
      </c>
      <c r="E4762" s="173" t="s">
        <v>3317</v>
      </c>
      <c r="F4762" s="173" t="s">
        <v>406</v>
      </c>
      <c r="G4762" s="173" t="s">
        <v>3230</v>
      </c>
      <c r="H4762" s="173" t="s">
        <v>3221</v>
      </c>
      <c r="I4762" s="172"/>
      <c r="J4762" s="173" t="s">
        <v>432</v>
      </c>
      <c r="K4762" s="731">
        <v>0</v>
      </c>
    </row>
    <row r="4763" spans="2:11" ht="43.2" x14ac:dyDescent="0.3">
      <c r="B4763" s="173">
        <v>357325</v>
      </c>
      <c r="C4763" s="503" t="str">
        <f>_xlfn.XLOOKUP(B4763,PLANEAMIENTO!A:A,PLANEAMIENTO!C:C)</f>
        <v>CILINDRO DE LEVANTE DE BULLDOZER</v>
      </c>
      <c r="D4763" s="504" t="str">
        <f>_xlfn.XLOOKUP(B4763,PLANEAMIENTO!A:A,PLANEAMIENTO!D:D)</f>
        <v>844K</v>
      </c>
      <c r="E4763" s="173" t="s">
        <v>3248</v>
      </c>
      <c r="F4763" s="173" t="s">
        <v>406</v>
      </c>
      <c r="G4763" s="173" t="s">
        <v>3221</v>
      </c>
      <c r="H4763" s="173" t="s">
        <v>3221</v>
      </c>
      <c r="I4763" s="173">
        <v>241</v>
      </c>
      <c r="J4763" s="173" t="s">
        <v>432</v>
      </c>
      <c r="K4763" s="731">
        <v>0</v>
      </c>
    </row>
    <row r="4764" spans="2:11" ht="43.2" x14ac:dyDescent="0.3">
      <c r="B4764" s="173">
        <v>358125</v>
      </c>
      <c r="C4764" s="503" t="str">
        <f>_xlfn.XLOOKUP(B4764,PLANEAMIENTO!A:A,PLANEAMIENTO!C:C)</f>
        <v>CILINDRO DE DIRECCION</v>
      </c>
      <c r="D4764" s="504" t="str">
        <f>_xlfn.XLOOKUP(B4764,PLANEAMIENTO!A:A,PLANEAMIENTO!D:D)</f>
        <v>844K</v>
      </c>
      <c r="E4764" s="173" t="s">
        <v>3192</v>
      </c>
      <c r="F4764" s="173" t="s">
        <v>406</v>
      </c>
      <c r="G4764" s="173" t="s">
        <v>3221</v>
      </c>
      <c r="H4764" s="173" t="s">
        <v>3221</v>
      </c>
      <c r="I4764" s="173">
        <v>242</v>
      </c>
      <c r="J4764" s="173" t="s">
        <v>432</v>
      </c>
      <c r="K4764" s="731">
        <v>0</v>
      </c>
    </row>
    <row r="4765" spans="2:11" ht="43.2" x14ac:dyDescent="0.3">
      <c r="B4765" s="173">
        <v>353225</v>
      </c>
      <c r="C4765" s="503" t="str">
        <f>_xlfn.XLOOKUP(B4765,PLANEAMIENTO!A:A,PLANEAMIENTO!C:C)</f>
        <v>CILINDRO DE SUSPENSION POSTERIOR</v>
      </c>
      <c r="D4765" s="504" t="str">
        <f>_xlfn.XLOOKUP(B4765,PLANEAMIENTO!A:A,PLANEAMIENTO!D:D)</f>
        <v>930E-4SE</v>
      </c>
      <c r="E4765" s="173" t="s">
        <v>3182</v>
      </c>
      <c r="F4765" s="173" t="s">
        <v>421</v>
      </c>
      <c r="G4765" s="173" t="s">
        <v>3221</v>
      </c>
      <c r="H4765" s="173" t="s">
        <v>3291</v>
      </c>
      <c r="I4765" s="173">
        <v>243</v>
      </c>
      <c r="J4765" s="173" t="s">
        <v>432</v>
      </c>
      <c r="K4765" s="731">
        <v>0</v>
      </c>
    </row>
    <row r="4766" spans="2:11" ht="43.2" x14ac:dyDescent="0.3">
      <c r="B4766" s="173">
        <v>358625</v>
      </c>
      <c r="C4766" s="503" t="str">
        <f>_xlfn.XLOOKUP(B4766,PLANEAMIENTO!A:A,PLANEAMIENTO!C:C)</f>
        <v>CILINDRO DE LEVANTE DE BULLDOZER</v>
      </c>
      <c r="D4766" s="504" t="str">
        <f>_xlfn.XLOOKUP(B4766,PLANEAMIENTO!A:A,PLANEAMIENTO!D:D)</f>
        <v>844K</v>
      </c>
      <c r="E4766" s="173" t="s">
        <v>3318</v>
      </c>
      <c r="F4766" s="173" t="s">
        <v>657</v>
      </c>
      <c r="G4766" s="173" t="s">
        <v>3291</v>
      </c>
      <c r="H4766" s="173" t="s">
        <v>3289</v>
      </c>
      <c r="I4766" s="173">
        <v>244</v>
      </c>
      <c r="J4766" s="173" t="s">
        <v>432</v>
      </c>
      <c r="K4766" s="731">
        <v>0</v>
      </c>
    </row>
    <row r="4767" spans="2:11" ht="43.2" x14ac:dyDescent="0.3">
      <c r="B4767" s="173">
        <v>348725</v>
      </c>
      <c r="C4767" s="503" t="str">
        <f>_xlfn.XLOOKUP(B4767,PLANEAMIENTO!A:A,PLANEAMIENTO!C:C)</f>
        <v>CILINDRO DE STICK</v>
      </c>
      <c r="D4767" s="504" t="str">
        <f>_xlfn.XLOOKUP(B4767,PLANEAMIENTO!A:A,PLANEAMIENTO!D:D)</f>
        <v>390DL</v>
      </c>
      <c r="E4767" s="173" t="s">
        <v>3319</v>
      </c>
      <c r="F4767" s="173" t="s">
        <v>421</v>
      </c>
      <c r="G4767" s="173" t="s">
        <v>3289</v>
      </c>
      <c r="H4767" s="173" t="s">
        <v>3297</v>
      </c>
      <c r="I4767" s="173">
        <v>245</v>
      </c>
      <c r="J4767" s="173" t="s">
        <v>432</v>
      </c>
      <c r="K4767" s="731">
        <v>0</v>
      </c>
    </row>
    <row r="4768" spans="2:11" ht="43.2" x14ac:dyDescent="0.3">
      <c r="B4768" s="173" t="s">
        <v>140</v>
      </c>
      <c r="C4768" s="503" t="e">
        <f>_xlfn.XLOOKUP(B4768,PLANEAMIENTO!A:A,PLANEAMIENTO!C:C)</f>
        <v>#N/A</v>
      </c>
      <c r="D4768" s="504" t="e">
        <f>_xlfn.XLOOKUP(B4768,PLANEAMIENTO!A:A,PLANEAMIENTO!D:D)</f>
        <v>#N/A</v>
      </c>
      <c r="E4768" s="173" t="s">
        <v>3250</v>
      </c>
      <c r="F4768" s="173" t="s">
        <v>471</v>
      </c>
      <c r="G4768" s="173" t="s">
        <v>3297</v>
      </c>
      <c r="H4768" s="173" t="s">
        <v>3297</v>
      </c>
      <c r="I4768" s="173">
        <v>246</v>
      </c>
      <c r="J4768" s="173" t="s">
        <v>432</v>
      </c>
      <c r="K4768" s="731">
        <v>0</v>
      </c>
    </row>
    <row r="4769" spans="2:11" ht="43.2" x14ac:dyDescent="0.3">
      <c r="B4769" s="173" t="s">
        <v>3320</v>
      </c>
      <c r="C4769" s="503" t="e">
        <f>_xlfn.XLOOKUP(B4769,PLANEAMIENTO!A:A,PLANEAMIENTO!C:C)</f>
        <v>#N/A</v>
      </c>
      <c r="D4769" s="504" t="e">
        <f>_xlfn.XLOOKUP(B4769,PLANEAMIENTO!A:A,PLANEAMIENTO!D:D)</f>
        <v>#N/A</v>
      </c>
      <c r="E4769" s="173" t="s">
        <v>3321</v>
      </c>
      <c r="F4769" s="173" t="s">
        <v>417</v>
      </c>
      <c r="G4769" s="173" t="s">
        <v>3322</v>
      </c>
      <c r="H4769" s="173" t="s">
        <v>3316</v>
      </c>
      <c r="I4769" s="173">
        <v>247</v>
      </c>
      <c r="J4769" s="173" t="s">
        <v>432</v>
      </c>
      <c r="K4769" s="731">
        <v>0</v>
      </c>
    </row>
    <row r="4770" spans="2:11" ht="43.2" x14ac:dyDescent="0.3">
      <c r="B4770" s="724" t="s">
        <v>390</v>
      </c>
      <c r="C4770" s="503" t="e">
        <f>_xlfn.XLOOKUP(B4770,PLANEAMIENTO!A:A,PLANEAMIENTO!C:C)</f>
        <v>#N/A</v>
      </c>
      <c r="D4770" s="504" t="e">
        <f>_xlfn.XLOOKUP(B4770,PLANEAMIENTO!A:A,PLANEAMIENTO!D:D)</f>
        <v>#N/A</v>
      </c>
      <c r="E4770" s="724" t="s">
        <v>642</v>
      </c>
      <c r="F4770" s="724" t="s">
        <v>3323</v>
      </c>
      <c r="G4770" s="724" t="s">
        <v>3039</v>
      </c>
      <c r="H4770" s="724" t="s">
        <v>3293</v>
      </c>
      <c r="I4770" s="172"/>
      <c r="J4770" s="172"/>
      <c r="K4770" s="734">
        <v>0.81</v>
      </c>
    </row>
    <row r="4771" spans="2:11" ht="43.2" x14ac:dyDescent="0.3">
      <c r="B4771" s="172"/>
      <c r="C4771" s="503">
        <f>_xlfn.XLOOKUP(B4771,PLANEAMIENTO!A:A,PLANEAMIENTO!C:C)</f>
        <v>0</v>
      </c>
      <c r="D4771" s="504">
        <f>_xlfn.XLOOKUP(B4771,PLANEAMIENTO!A:A,PLANEAMIENTO!D:D)</f>
        <v>0</v>
      </c>
      <c r="E4771" s="542" t="s">
        <v>3141</v>
      </c>
      <c r="F4771" s="542" t="s">
        <v>3324</v>
      </c>
      <c r="G4771" s="542" t="s">
        <v>3039</v>
      </c>
      <c r="H4771" s="542" t="s">
        <v>3116</v>
      </c>
      <c r="I4771" s="172"/>
      <c r="J4771" s="172"/>
      <c r="K4771" s="730">
        <v>1</v>
      </c>
    </row>
    <row r="4772" spans="2:11" ht="43.2" x14ac:dyDescent="0.3">
      <c r="B4772" s="172"/>
      <c r="C4772" s="503">
        <f>_xlfn.XLOOKUP(B4772,PLANEAMIENTO!A:A,PLANEAMIENTO!C:C)</f>
        <v>0</v>
      </c>
      <c r="D4772" s="504">
        <f>_xlfn.XLOOKUP(B4772,PLANEAMIENTO!A:A,PLANEAMIENTO!D:D)</f>
        <v>0</v>
      </c>
      <c r="E4772" s="542" t="s">
        <v>3143</v>
      </c>
      <c r="F4772" s="542" t="s">
        <v>3325</v>
      </c>
      <c r="G4772" s="542" t="s">
        <v>3116</v>
      </c>
      <c r="H4772" s="542" t="s">
        <v>3293</v>
      </c>
      <c r="I4772" s="172"/>
      <c r="J4772" s="172"/>
      <c r="K4772" s="730">
        <v>0.68</v>
      </c>
    </row>
    <row r="4773" spans="2:11" ht="43.2" x14ac:dyDescent="0.3">
      <c r="B4773" s="173">
        <v>356925</v>
      </c>
      <c r="C4773" s="503" t="str">
        <f>_xlfn.XLOOKUP(B4773,PLANEAMIENTO!A:A,PLANEAMIENTO!C:C)</f>
        <v>CILINDRO DE INCLINACION DE BULLDOZER</v>
      </c>
      <c r="D4773" s="504" t="str">
        <f>_xlfn.XLOOKUP(B4773,PLANEAMIENTO!A:A,PLANEAMIENTO!D:D)</f>
        <v>D475A</v>
      </c>
      <c r="E4773" s="173" t="s">
        <v>3326</v>
      </c>
      <c r="F4773" s="173" t="s">
        <v>471</v>
      </c>
      <c r="G4773" s="173" t="s">
        <v>3232</v>
      </c>
      <c r="H4773" s="173" t="s">
        <v>3221</v>
      </c>
      <c r="I4773" s="173">
        <v>306</v>
      </c>
      <c r="J4773" s="173" t="s">
        <v>3076</v>
      </c>
      <c r="K4773" s="731">
        <v>0.5</v>
      </c>
    </row>
    <row r="4774" spans="2:11" ht="43.2" x14ac:dyDescent="0.3">
      <c r="B4774" s="173">
        <v>357725</v>
      </c>
      <c r="C4774" s="503" t="str">
        <f>_xlfn.XLOOKUP(B4774,PLANEAMIENTO!A:A,PLANEAMIENTO!C:C)</f>
        <v>CILINDRO DE LEVANTE DE TOLVA</v>
      </c>
      <c r="D4774" s="504" t="str">
        <f>_xlfn.XLOOKUP(B4774,PLANEAMIENTO!A:A,PLANEAMIENTO!D:D)</f>
        <v>930E-4SE</v>
      </c>
      <c r="E4774" s="173" t="s">
        <v>3327</v>
      </c>
      <c r="F4774" s="173" t="s">
        <v>426</v>
      </c>
      <c r="G4774" s="173" t="s">
        <v>3221</v>
      </c>
      <c r="H4774" s="173" t="s">
        <v>3221</v>
      </c>
      <c r="I4774" s="173">
        <v>307</v>
      </c>
      <c r="J4774" s="173" t="s">
        <v>3076</v>
      </c>
      <c r="K4774" s="731">
        <v>0</v>
      </c>
    </row>
    <row r="4775" spans="2:11" ht="43.2" x14ac:dyDescent="0.3">
      <c r="B4775" s="173">
        <v>357825</v>
      </c>
      <c r="C4775" s="503" t="str">
        <f>_xlfn.XLOOKUP(B4775,PLANEAMIENTO!A:A,PLANEAMIENTO!C:C)</f>
        <v>CILINDRO DE LEVANTE DE TOLVA</v>
      </c>
      <c r="D4775" s="504" t="str">
        <f>_xlfn.XLOOKUP(B4775,PLANEAMIENTO!A:A,PLANEAMIENTO!D:D)</f>
        <v>930E-4SE</v>
      </c>
      <c r="E4775" s="173" t="s">
        <v>3327</v>
      </c>
      <c r="F4775" s="173" t="s">
        <v>426</v>
      </c>
      <c r="G4775" s="173" t="s">
        <v>3221</v>
      </c>
      <c r="H4775" s="173" t="s">
        <v>3221</v>
      </c>
      <c r="I4775" s="173">
        <v>308</v>
      </c>
      <c r="J4775" s="173" t="s">
        <v>3076</v>
      </c>
      <c r="K4775" s="731">
        <v>0</v>
      </c>
    </row>
    <row r="4776" spans="2:11" ht="43.2" x14ac:dyDescent="0.3">
      <c r="B4776" s="173">
        <v>358825</v>
      </c>
      <c r="C4776" s="503" t="str">
        <f>_xlfn.XLOOKUP(B4776,PLANEAMIENTO!A:A,PLANEAMIENTO!C:C)</f>
        <v>CILINDRO DE INCLINACION DE BULLDOZER</v>
      </c>
      <c r="D4776" s="504" t="str">
        <f>_xlfn.XLOOKUP(B4776,PLANEAMIENTO!A:A,PLANEAMIENTO!D:D)</f>
        <v>D11</v>
      </c>
      <c r="E4776" s="173" t="s">
        <v>3192</v>
      </c>
      <c r="F4776" s="173" t="s">
        <v>406</v>
      </c>
      <c r="G4776" s="173" t="s">
        <v>3221</v>
      </c>
      <c r="H4776" s="173" t="s">
        <v>3291</v>
      </c>
      <c r="I4776" s="173">
        <v>309</v>
      </c>
      <c r="J4776" s="173" t="s">
        <v>3076</v>
      </c>
      <c r="K4776" s="731">
        <v>0</v>
      </c>
    </row>
    <row r="4777" spans="2:11" ht="43.2" x14ac:dyDescent="0.3">
      <c r="B4777" s="173">
        <v>359025</v>
      </c>
      <c r="C4777" s="503" t="str">
        <f>_xlfn.XLOOKUP(B4777,PLANEAMIENTO!A:A,PLANEAMIENTO!C:C)</f>
        <v>CILINDRO DE DIRECCION</v>
      </c>
      <c r="D4777" s="504" t="str">
        <f>_xlfn.XLOOKUP(B4777,PLANEAMIENTO!A:A,PLANEAMIENTO!D:D)</f>
        <v>980E-4SE</v>
      </c>
      <c r="E4777" s="173" t="s">
        <v>3192</v>
      </c>
      <c r="F4777" s="173" t="s">
        <v>406</v>
      </c>
      <c r="G4777" s="173" t="s">
        <v>3291</v>
      </c>
      <c r="H4777" s="173" t="s">
        <v>3291</v>
      </c>
      <c r="I4777" s="173">
        <v>310</v>
      </c>
      <c r="J4777" s="173" t="s">
        <v>3076</v>
      </c>
      <c r="K4777" s="731">
        <v>0</v>
      </c>
    </row>
    <row r="4778" spans="2:11" ht="43.2" x14ac:dyDescent="0.3">
      <c r="B4778" s="173">
        <v>358825</v>
      </c>
      <c r="C4778" s="503" t="str">
        <f>_xlfn.XLOOKUP(B4778,PLANEAMIENTO!A:A,PLANEAMIENTO!C:C)</f>
        <v>CILINDRO DE INCLINACION DE BULLDOZER</v>
      </c>
      <c r="D4778" s="504" t="str">
        <f>_xlfn.XLOOKUP(B4778,PLANEAMIENTO!A:A,PLANEAMIENTO!D:D)</f>
        <v>D11</v>
      </c>
      <c r="E4778" s="173" t="s">
        <v>3328</v>
      </c>
      <c r="F4778" s="173" t="s">
        <v>471</v>
      </c>
      <c r="G4778" s="173" t="s">
        <v>3221</v>
      </c>
      <c r="H4778" s="173" t="s">
        <v>3221</v>
      </c>
      <c r="I4778" s="173">
        <v>241</v>
      </c>
      <c r="J4778" s="173" t="s">
        <v>3076</v>
      </c>
      <c r="K4778" s="731">
        <v>0</v>
      </c>
    </row>
    <row r="4779" spans="2:11" ht="43.2" x14ac:dyDescent="0.3">
      <c r="B4779" s="173">
        <v>358725</v>
      </c>
      <c r="C4779" s="503" t="str">
        <f>_xlfn.XLOOKUP(B4779,PLANEAMIENTO!A:A,PLANEAMIENTO!C:C)</f>
        <v xml:space="preserve">CILINDRO DE LEVANTE </v>
      </c>
      <c r="D4779" s="504" t="str">
        <f>_xlfn.XLOOKUP(B4779,PLANEAMIENTO!A:A,PLANEAMIENTO!D:D)</f>
        <v>950H</v>
      </c>
      <c r="E4779" s="173" t="s">
        <v>3329</v>
      </c>
      <c r="F4779" s="173" t="s">
        <v>421</v>
      </c>
      <c r="G4779" s="173" t="s">
        <v>3221</v>
      </c>
      <c r="H4779" s="173" t="s">
        <v>3291</v>
      </c>
      <c r="I4779" s="173">
        <v>312</v>
      </c>
      <c r="J4779" s="173" t="s">
        <v>3076</v>
      </c>
      <c r="K4779" s="731">
        <v>0</v>
      </c>
    </row>
    <row r="4780" spans="2:11" ht="43.2" x14ac:dyDescent="0.3">
      <c r="B4780" s="173">
        <v>356025</v>
      </c>
      <c r="C4780" s="503" t="str">
        <f>_xlfn.XLOOKUP(B4780,PLANEAMIENTO!A:A,PLANEAMIENTO!C:C)</f>
        <v>CILINDRO DE BUCKET</v>
      </c>
      <c r="D4780" s="504" t="str">
        <f>_xlfn.XLOOKUP(B4780,PLANEAMIENTO!A:A,PLANEAMIENTO!D:D)</f>
        <v>374DL</v>
      </c>
      <c r="E4780" s="173" t="s">
        <v>3186</v>
      </c>
      <c r="F4780" s="173" t="s">
        <v>471</v>
      </c>
      <c r="G4780" s="173" t="s">
        <v>3291</v>
      </c>
      <c r="H4780" s="173" t="s">
        <v>3293</v>
      </c>
      <c r="I4780" s="173">
        <v>313</v>
      </c>
      <c r="J4780" s="173" t="s">
        <v>3076</v>
      </c>
      <c r="K4780" s="731">
        <v>0</v>
      </c>
    </row>
    <row r="4781" spans="2:11" ht="43.2" x14ac:dyDescent="0.3">
      <c r="B4781" s="726" t="s">
        <v>390</v>
      </c>
      <c r="C4781" s="503" t="e">
        <f>_xlfn.XLOOKUP(B4781,PLANEAMIENTO!A:A,PLANEAMIENTO!C:C)</f>
        <v>#N/A</v>
      </c>
      <c r="D4781" s="504" t="e">
        <f>_xlfn.XLOOKUP(B4781,PLANEAMIENTO!A:A,PLANEAMIENTO!D:D)</f>
        <v>#N/A</v>
      </c>
      <c r="E4781" s="726" t="s">
        <v>451</v>
      </c>
      <c r="F4781" s="726" t="s">
        <v>3074</v>
      </c>
      <c r="G4781" s="726" t="s">
        <v>842</v>
      </c>
      <c r="H4781" s="726" t="s">
        <v>842</v>
      </c>
      <c r="I4781" s="172"/>
      <c r="J4781" s="172"/>
      <c r="K4781" s="735">
        <v>0</v>
      </c>
    </row>
    <row r="4782" spans="2:11" ht="31.2" x14ac:dyDescent="0.3">
      <c r="B4782" s="173">
        <v>352625</v>
      </c>
      <c r="C4782" s="503" t="str">
        <f>_xlfn.XLOOKUP(B4782,PLANEAMIENTO!A:A,PLANEAMIENTO!C:C)</f>
        <v>FRENO DE SERVICIO Y PARQUEO</v>
      </c>
      <c r="D4782" s="504" t="str">
        <f>_xlfn.XLOOKUP(B4782,PLANEAMIENTO!A:A,PLANEAMIENTO!D:D)</f>
        <v>24M</v>
      </c>
      <c r="E4782" s="173" t="s">
        <v>3255</v>
      </c>
      <c r="F4782" s="173" t="s">
        <v>417</v>
      </c>
      <c r="G4782" s="173" t="s">
        <v>3154</v>
      </c>
      <c r="H4782" s="173" t="s">
        <v>3173</v>
      </c>
      <c r="I4782" s="173">
        <v>317</v>
      </c>
      <c r="J4782" s="172"/>
      <c r="K4782" s="731">
        <v>0.7</v>
      </c>
    </row>
    <row r="4783" spans="2:11" ht="43.2" x14ac:dyDescent="0.3">
      <c r="B4783" s="173">
        <v>352725</v>
      </c>
      <c r="C4783" s="503" t="str">
        <f>_xlfn.XLOOKUP(B4783,PLANEAMIENTO!A:A,PLANEAMIENTO!C:C)</f>
        <v>FRENO DE SERVICIO Y PARQUEO</v>
      </c>
      <c r="D4783" s="504" t="str">
        <f>_xlfn.XLOOKUP(B4783,PLANEAMIENTO!A:A,PLANEAMIENTO!D:D)</f>
        <v>24M</v>
      </c>
      <c r="E4783" s="173" t="s">
        <v>3255</v>
      </c>
      <c r="F4783" s="173" t="s">
        <v>417</v>
      </c>
      <c r="G4783" s="173" t="s">
        <v>3173</v>
      </c>
      <c r="H4783" s="173" t="s">
        <v>3140</v>
      </c>
      <c r="I4783" s="173">
        <v>318</v>
      </c>
      <c r="J4783" s="172"/>
      <c r="K4783" s="731">
        <v>0</v>
      </c>
    </row>
    <row r="4784" spans="2:11" ht="43.2" x14ac:dyDescent="0.3">
      <c r="B4784" s="173">
        <v>348725</v>
      </c>
      <c r="C4784" s="503" t="str">
        <f>_xlfn.XLOOKUP(B4784,PLANEAMIENTO!A:A,PLANEAMIENTO!C:C)</f>
        <v>CILINDRO DE STICK</v>
      </c>
      <c r="D4784" s="504" t="str">
        <f>_xlfn.XLOOKUP(B4784,PLANEAMIENTO!A:A,PLANEAMIENTO!D:D)</f>
        <v>390DL</v>
      </c>
      <c r="E4784" s="173" t="s">
        <v>23</v>
      </c>
      <c r="F4784" s="173" t="s">
        <v>3080</v>
      </c>
      <c r="G4784" s="173" t="s">
        <v>3230</v>
      </c>
      <c r="H4784" s="173" t="s">
        <v>3221</v>
      </c>
      <c r="I4784" s="172"/>
      <c r="J4784" s="172"/>
      <c r="K4784" s="731">
        <v>0</v>
      </c>
    </row>
    <row r="4785" spans="2:11" ht="43.2" x14ac:dyDescent="0.3">
      <c r="B4785" s="173">
        <v>351225</v>
      </c>
      <c r="C4785" s="503" t="str">
        <f>_xlfn.XLOOKUP(B4785,PLANEAMIENTO!A:A,PLANEAMIENTO!C:C)</f>
        <v>CILINDRO DE LEVANTE DE BULLDOZER</v>
      </c>
      <c r="D4785" s="504" t="str">
        <f>_xlfn.XLOOKUP(B4785,PLANEAMIENTO!A:A,PLANEAMIENTO!D:D)</f>
        <v>D11T</v>
      </c>
      <c r="E4785" s="173" t="s">
        <v>23</v>
      </c>
      <c r="F4785" s="173" t="s">
        <v>3080</v>
      </c>
      <c r="G4785" s="173" t="s">
        <v>3230</v>
      </c>
      <c r="H4785" s="173" t="s">
        <v>3221</v>
      </c>
      <c r="I4785" s="172"/>
      <c r="J4785" s="172"/>
      <c r="K4785" s="731">
        <v>0</v>
      </c>
    </row>
    <row r="4786" spans="2:11" ht="43.2" x14ac:dyDescent="0.3">
      <c r="B4786" s="173">
        <v>352125</v>
      </c>
      <c r="C4786" s="503" t="str">
        <f>_xlfn.XLOOKUP(B4786,PLANEAMIENTO!A:A,PLANEAMIENTO!C:C)</f>
        <v xml:space="preserve">CILINDRO DE LEVANTE </v>
      </c>
      <c r="D4786" s="504" t="str">
        <f>_xlfn.XLOOKUP(B4786,PLANEAMIENTO!A:A,PLANEAMIENTO!D:D)</f>
        <v>D8T</v>
      </c>
      <c r="E4786" s="173" t="s">
        <v>23</v>
      </c>
      <c r="F4786" s="173" t="s">
        <v>3080</v>
      </c>
      <c r="G4786" s="173" t="s">
        <v>842</v>
      </c>
      <c r="H4786" s="173" t="s">
        <v>3039</v>
      </c>
      <c r="I4786" s="172"/>
      <c r="J4786" s="172"/>
      <c r="K4786" s="731">
        <v>0</v>
      </c>
    </row>
    <row r="4787" spans="2:11" ht="43.2" x14ac:dyDescent="0.3">
      <c r="B4787" s="173">
        <v>353125</v>
      </c>
      <c r="C4787" s="503" t="str">
        <f>_xlfn.XLOOKUP(B4787,PLANEAMIENTO!A:A,PLANEAMIENTO!C:C)</f>
        <v>CILINDRO DE LEVANTE DE TOLVA</v>
      </c>
      <c r="D4787" s="504" t="str">
        <f>_xlfn.XLOOKUP(B4787,PLANEAMIENTO!A:A,PLANEAMIENTO!D:D)</f>
        <v>930E-4SE</v>
      </c>
      <c r="E4787" s="173" t="s">
        <v>23</v>
      </c>
      <c r="F4787" s="173" t="s">
        <v>3080</v>
      </c>
      <c r="G4787" s="173" t="s">
        <v>842</v>
      </c>
      <c r="H4787" s="173" t="s">
        <v>3039</v>
      </c>
      <c r="I4787" s="172"/>
      <c r="J4787" s="172"/>
      <c r="K4787" s="731">
        <v>0</v>
      </c>
    </row>
    <row r="4788" spans="2:11" ht="43.2" x14ac:dyDescent="0.3">
      <c r="B4788" s="173">
        <v>353325</v>
      </c>
      <c r="C4788" s="503" t="str">
        <f>_xlfn.XLOOKUP(B4788,PLANEAMIENTO!A:A,PLANEAMIENTO!C:C)</f>
        <v>CILINDRO DE LEVANTE DE TOLVA</v>
      </c>
      <c r="D4788" s="504" t="str">
        <f>_xlfn.XLOOKUP(B4788,PLANEAMIENTO!A:A,PLANEAMIENTO!D:D)</f>
        <v>980E</v>
      </c>
      <c r="E4788" s="173" t="s">
        <v>23</v>
      </c>
      <c r="F4788" s="173" t="s">
        <v>3080</v>
      </c>
      <c r="G4788" s="173" t="s">
        <v>842</v>
      </c>
      <c r="H4788" s="173" t="s">
        <v>3039</v>
      </c>
      <c r="I4788" s="172"/>
      <c r="J4788" s="172"/>
      <c r="K4788" s="731">
        <v>0</v>
      </c>
    </row>
    <row r="4789" spans="2:11" ht="43.2" x14ac:dyDescent="0.3">
      <c r="B4789" s="173">
        <v>353525</v>
      </c>
      <c r="C4789" s="503" t="str">
        <f>_xlfn.XLOOKUP(B4789,PLANEAMIENTO!A:A,PLANEAMIENTO!C:C)</f>
        <v>CILINDRO DE INCLINACION DE BULLDOZER</v>
      </c>
      <c r="D4789" s="504" t="str">
        <f>_xlfn.XLOOKUP(B4789,PLANEAMIENTO!A:A,PLANEAMIENTO!D:D)</f>
        <v>D11T</v>
      </c>
      <c r="E4789" s="173" t="s">
        <v>23</v>
      </c>
      <c r="F4789" s="173" t="s">
        <v>3080</v>
      </c>
      <c r="G4789" s="173" t="s">
        <v>842</v>
      </c>
      <c r="H4789" s="173" t="s">
        <v>3039</v>
      </c>
      <c r="I4789" s="172"/>
      <c r="J4789" s="172"/>
      <c r="K4789" s="731">
        <v>0</v>
      </c>
    </row>
    <row r="4790" spans="2:11" ht="43.2" x14ac:dyDescent="0.3">
      <c r="B4790" s="173">
        <v>354325</v>
      </c>
      <c r="C4790" s="503" t="str">
        <f>_xlfn.XLOOKUP(B4790,PLANEAMIENTO!A:A,PLANEAMIENTO!C:C)</f>
        <v>CILINDRO DE DIRECCION</v>
      </c>
      <c r="D4790" s="504" t="str">
        <f>_xlfn.XLOOKUP(B4790,PLANEAMIENTO!A:A,PLANEAMIENTO!D:D)</f>
        <v>793D</v>
      </c>
      <c r="E4790" s="173" t="s">
        <v>23</v>
      </c>
      <c r="F4790" s="173" t="s">
        <v>3080</v>
      </c>
      <c r="G4790" s="173" t="s">
        <v>842</v>
      </c>
      <c r="H4790" s="173" t="s">
        <v>3039</v>
      </c>
      <c r="I4790" s="172"/>
      <c r="J4790" s="172"/>
      <c r="K4790" s="731">
        <v>0</v>
      </c>
    </row>
    <row r="4791" spans="2:11" ht="43.2" x14ac:dyDescent="0.3">
      <c r="B4791" s="173">
        <v>354725</v>
      </c>
      <c r="C4791" s="503" t="str">
        <f>_xlfn.XLOOKUP(B4791,PLANEAMIENTO!A:A,PLANEAMIENTO!C:C)</f>
        <v>CILINDRO DE BLADELIFT</v>
      </c>
      <c r="D4791" s="504">
        <f>_xlfn.XLOOKUP(B4791,PLANEAMIENTO!A:A,PLANEAMIENTO!D:D)</f>
        <v>24</v>
      </c>
      <c r="E4791" s="173" t="s">
        <v>23</v>
      </c>
      <c r="F4791" s="173" t="s">
        <v>3080</v>
      </c>
      <c r="G4791" s="173" t="s">
        <v>842</v>
      </c>
      <c r="H4791" s="173" t="s">
        <v>3039</v>
      </c>
      <c r="I4791" s="172"/>
      <c r="J4791" s="172"/>
      <c r="K4791" s="731">
        <v>0</v>
      </c>
    </row>
    <row r="4792" spans="2:11" ht="43.2" x14ac:dyDescent="0.3">
      <c r="B4792" s="173">
        <v>355925</v>
      </c>
      <c r="C4792" s="503" t="str">
        <f>_xlfn.XLOOKUP(B4792,PLANEAMIENTO!A:A,PLANEAMIENTO!C:C)</f>
        <v>CILINDRO DE INCLINACION DE BULLDOZER</v>
      </c>
      <c r="D4792" s="504" t="str">
        <f>_xlfn.XLOOKUP(B4792,PLANEAMIENTO!A:A,PLANEAMIENTO!D:D)</f>
        <v>D11T</v>
      </c>
      <c r="E4792" s="173" t="s">
        <v>23</v>
      </c>
      <c r="F4792" s="173" t="s">
        <v>3080</v>
      </c>
      <c r="G4792" s="173" t="s">
        <v>842</v>
      </c>
      <c r="H4792" s="173" t="s">
        <v>3039</v>
      </c>
      <c r="I4792" s="172"/>
      <c r="J4792" s="172"/>
      <c r="K4792" s="731">
        <v>0</v>
      </c>
    </row>
    <row r="4793" spans="2:11" ht="43.2" x14ac:dyDescent="0.3">
      <c r="B4793" s="173">
        <v>356025</v>
      </c>
      <c r="C4793" s="503" t="str">
        <f>_xlfn.XLOOKUP(B4793,PLANEAMIENTO!A:A,PLANEAMIENTO!C:C)</f>
        <v>CILINDRO DE BUCKET</v>
      </c>
      <c r="D4793" s="504" t="str">
        <f>_xlfn.XLOOKUP(B4793,PLANEAMIENTO!A:A,PLANEAMIENTO!D:D)</f>
        <v>374DL</v>
      </c>
      <c r="E4793" s="173" t="s">
        <v>23</v>
      </c>
      <c r="F4793" s="173" t="s">
        <v>3080</v>
      </c>
      <c r="G4793" s="173" t="s">
        <v>842</v>
      </c>
      <c r="H4793" s="173" t="s">
        <v>3039</v>
      </c>
      <c r="I4793" s="172"/>
      <c r="J4793" s="172"/>
      <c r="K4793" s="731">
        <v>0</v>
      </c>
    </row>
    <row r="4794" spans="2:11" ht="46.8" x14ac:dyDescent="0.3">
      <c r="B4794" s="173">
        <v>356625</v>
      </c>
      <c r="C4794" s="503" t="str">
        <f>_xlfn.XLOOKUP(B4794,PLANEAMIENTO!A:A,PLANEAMIENTO!C:C)</f>
        <v>CILINDRO DE DESPLAZAMIENTO DE VERTEDERA</v>
      </c>
      <c r="D4794" s="504">
        <f>_xlfn.XLOOKUP(B4794,PLANEAMIENTO!A:A,PLANEAMIENTO!D:D)</f>
        <v>24</v>
      </c>
      <c r="E4794" s="173" t="s">
        <v>23</v>
      </c>
      <c r="F4794" s="173" t="s">
        <v>3080</v>
      </c>
      <c r="G4794" s="173" t="s">
        <v>842</v>
      </c>
      <c r="H4794" s="173" t="s">
        <v>3039</v>
      </c>
      <c r="I4794" s="172"/>
      <c r="J4794" s="172"/>
      <c r="K4794" s="731">
        <v>0</v>
      </c>
    </row>
    <row r="4795" spans="2:11" ht="43.2" x14ac:dyDescent="0.3">
      <c r="B4795" s="173">
        <v>357525</v>
      </c>
      <c r="C4795" s="503" t="str">
        <f>_xlfn.XLOOKUP(B4795,PLANEAMIENTO!A:A,PLANEAMIENTO!C:C)</f>
        <v>CILINDRO DE DIRECCION</v>
      </c>
      <c r="D4795" s="504" t="str">
        <f>_xlfn.XLOOKUP(B4795,PLANEAMIENTO!A:A,PLANEAMIENTO!D:D)</f>
        <v>830E</v>
      </c>
      <c r="E4795" s="173" t="s">
        <v>23</v>
      </c>
      <c r="F4795" s="173" t="s">
        <v>3080</v>
      </c>
      <c r="G4795" s="173" t="s">
        <v>842</v>
      </c>
      <c r="H4795" s="173" t="s">
        <v>3039</v>
      </c>
      <c r="I4795" s="172"/>
      <c r="J4795" s="172"/>
      <c r="K4795" s="731">
        <v>0</v>
      </c>
    </row>
    <row r="4796" spans="2:11" ht="43.2" x14ac:dyDescent="0.3">
      <c r="B4796" s="173">
        <v>357925</v>
      </c>
      <c r="C4796" s="503" t="str">
        <f>_xlfn.XLOOKUP(B4796,PLANEAMIENTO!A:A,PLANEAMIENTO!C:C)</f>
        <v>CILINDRO DE DIRECCION</v>
      </c>
      <c r="D4796" s="504" t="str">
        <f>_xlfn.XLOOKUP(B4796,PLANEAMIENTO!A:A,PLANEAMIENTO!D:D)</f>
        <v>930E-4SE</v>
      </c>
      <c r="E4796" s="173" t="s">
        <v>23</v>
      </c>
      <c r="F4796" s="173" t="s">
        <v>3080</v>
      </c>
      <c r="G4796" s="173" t="s">
        <v>842</v>
      </c>
      <c r="H4796" s="173" t="s">
        <v>3039</v>
      </c>
      <c r="I4796" s="172"/>
      <c r="J4796" s="172"/>
      <c r="K4796" s="731">
        <v>0</v>
      </c>
    </row>
    <row r="4797" spans="2:11" ht="43.2" x14ac:dyDescent="0.3">
      <c r="B4797" s="173">
        <v>358525</v>
      </c>
      <c r="C4797" s="503" t="str">
        <f>_xlfn.XLOOKUP(B4797,PLANEAMIENTO!A:A,PLANEAMIENTO!C:C)</f>
        <v>CILINDRO DE WHEEL LEAN</v>
      </c>
      <c r="D4797" s="504">
        <f>_xlfn.XLOOKUP(B4797,PLANEAMIENTO!A:A,PLANEAMIENTO!D:D)</f>
        <v>24</v>
      </c>
      <c r="E4797" s="173" t="s">
        <v>23</v>
      </c>
      <c r="F4797" s="173" t="s">
        <v>3080</v>
      </c>
      <c r="G4797" s="173" t="s">
        <v>842</v>
      </c>
      <c r="H4797" s="173" t="s">
        <v>3039</v>
      </c>
      <c r="I4797" s="172"/>
      <c r="J4797" s="172"/>
      <c r="K4797" s="731">
        <v>0</v>
      </c>
    </row>
    <row r="4798" spans="2:11" ht="43.2" x14ac:dyDescent="0.3">
      <c r="B4798" s="173">
        <v>359025</v>
      </c>
      <c r="C4798" s="503" t="str">
        <f>_xlfn.XLOOKUP(B4798,PLANEAMIENTO!A:A,PLANEAMIENTO!C:C)</f>
        <v>CILINDRO DE DIRECCION</v>
      </c>
      <c r="D4798" s="504" t="str">
        <f>_xlfn.XLOOKUP(B4798,PLANEAMIENTO!A:A,PLANEAMIENTO!D:D)</f>
        <v>980E-4SE</v>
      </c>
      <c r="E4798" s="173" t="s">
        <v>23</v>
      </c>
      <c r="F4798" s="173" t="s">
        <v>3080</v>
      </c>
      <c r="G4798" s="173" t="s">
        <v>842</v>
      </c>
      <c r="H4798" s="173" t="s">
        <v>3039</v>
      </c>
      <c r="I4798" s="172"/>
      <c r="J4798" s="172"/>
      <c r="K4798" s="731">
        <v>0</v>
      </c>
    </row>
    <row r="4799" spans="2:11" ht="43.2" x14ac:dyDescent="0.3">
      <c r="B4799" s="172"/>
      <c r="C4799" s="503">
        <f>_xlfn.XLOOKUP(B4799,PLANEAMIENTO!A:A,PLANEAMIENTO!C:C)</f>
        <v>0</v>
      </c>
      <c r="D4799" s="504">
        <f>_xlfn.XLOOKUP(B4799,PLANEAMIENTO!A:A,PLANEAMIENTO!D:D)</f>
        <v>0</v>
      </c>
      <c r="E4799" s="542" t="s">
        <v>3193</v>
      </c>
      <c r="F4799" s="542" t="s">
        <v>3330</v>
      </c>
      <c r="G4799" s="542" t="s">
        <v>842</v>
      </c>
      <c r="H4799" s="542" t="s">
        <v>3230</v>
      </c>
      <c r="I4799" s="172"/>
      <c r="J4799" s="172"/>
      <c r="K4799" s="730">
        <v>0.39</v>
      </c>
    </row>
    <row r="4800" spans="2:11" ht="31.2" x14ac:dyDescent="0.3">
      <c r="B4800" s="173">
        <v>353325</v>
      </c>
      <c r="C4800" s="503" t="str">
        <f>_xlfn.XLOOKUP(B4800,PLANEAMIENTO!A:A,PLANEAMIENTO!C:C)</f>
        <v>CILINDRO DE LEVANTE DE TOLVA</v>
      </c>
      <c r="D4800" s="504" t="str">
        <f>_xlfn.XLOOKUP(B4800,PLANEAMIENTO!A:A,PLANEAMIENTO!D:D)</f>
        <v>980E</v>
      </c>
      <c r="E4800" s="173" t="s">
        <v>3194</v>
      </c>
      <c r="F4800" s="173" t="s">
        <v>426</v>
      </c>
      <c r="G4800" s="173" t="s">
        <v>3116</v>
      </c>
      <c r="H4800" s="173" t="s">
        <v>3150</v>
      </c>
      <c r="I4800" s="173">
        <v>338</v>
      </c>
      <c r="J4800" s="173" t="s">
        <v>452</v>
      </c>
      <c r="K4800" s="731">
        <v>0.5</v>
      </c>
    </row>
    <row r="4801" spans="2:11" ht="43.2" x14ac:dyDescent="0.3">
      <c r="B4801" s="273">
        <v>45971</v>
      </c>
      <c r="C4801" s="503" t="e">
        <f>_xlfn.XLOOKUP(B4801,PLANEAMIENTO!A:A,PLANEAMIENTO!C:C)</f>
        <v>#N/A</v>
      </c>
      <c r="D4801" s="504" t="e">
        <f>_xlfn.XLOOKUP(B4801,PLANEAMIENTO!A:A,PLANEAMIENTO!D:D)</f>
        <v>#N/A</v>
      </c>
      <c r="E4801" s="173" t="s">
        <v>3257</v>
      </c>
      <c r="F4801" s="173" t="s">
        <v>3080</v>
      </c>
      <c r="G4801" s="173" t="s">
        <v>3171</v>
      </c>
      <c r="H4801" s="173" t="s">
        <v>3173</v>
      </c>
      <c r="I4801" s="172"/>
      <c r="J4801" s="173" t="s">
        <v>452</v>
      </c>
      <c r="K4801" s="731">
        <v>0</v>
      </c>
    </row>
    <row r="4802" spans="2:11" ht="43.2" x14ac:dyDescent="0.3">
      <c r="B4802" s="173">
        <v>352825</v>
      </c>
      <c r="C4802" s="503" t="str">
        <f>_xlfn.XLOOKUP(B4802,PLANEAMIENTO!A:A,PLANEAMIENTO!C:C)</f>
        <v>FRENO DE SERVICIO Y PARQUEO</v>
      </c>
      <c r="D4802" s="504" t="str">
        <f>_xlfn.XLOOKUP(B4802,PLANEAMIENTO!A:A,PLANEAMIENTO!D:D)</f>
        <v>24M</v>
      </c>
      <c r="E4802" s="173" t="s">
        <v>3203</v>
      </c>
      <c r="F4802" s="173" t="s">
        <v>417</v>
      </c>
      <c r="G4802" s="173" t="s">
        <v>3229</v>
      </c>
      <c r="H4802" s="173" t="s">
        <v>3232</v>
      </c>
      <c r="I4802" s="172"/>
      <c r="J4802" s="173" t="s">
        <v>452</v>
      </c>
      <c r="K4802" s="731">
        <v>0.1</v>
      </c>
    </row>
    <row r="4803" spans="2:11" ht="43.2" x14ac:dyDescent="0.3">
      <c r="B4803" s="173">
        <v>352925</v>
      </c>
      <c r="C4803" s="503" t="str">
        <f>_xlfn.XLOOKUP(B4803,PLANEAMIENTO!A:A,PLANEAMIENTO!C:C)</f>
        <v>FRENO DE SERVICIO Y PARQUEO</v>
      </c>
      <c r="D4803" s="504" t="str">
        <f>_xlfn.XLOOKUP(B4803,PLANEAMIENTO!A:A,PLANEAMIENTO!D:D)</f>
        <v>24M</v>
      </c>
      <c r="E4803" s="173" t="s">
        <v>3203</v>
      </c>
      <c r="F4803" s="173" t="s">
        <v>417</v>
      </c>
      <c r="G4803" s="173" t="s">
        <v>3229</v>
      </c>
      <c r="H4803" s="173" t="s">
        <v>3232</v>
      </c>
      <c r="I4803" s="172"/>
      <c r="J4803" s="173" t="s">
        <v>452</v>
      </c>
      <c r="K4803" s="731">
        <v>0.5</v>
      </c>
    </row>
    <row r="4804" spans="2:11" ht="43.2" x14ac:dyDescent="0.3">
      <c r="B4804" s="173">
        <v>352825</v>
      </c>
      <c r="C4804" s="503" t="str">
        <f>_xlfn.XLOOKUP(B4804,PLANEAMIENTO!A:A,PLANEAMIENTO!C:C)</f>
        <v>FRENO DE SERVICIO Y PARQUEO</v>
      </c>
      <c r="D4804" s="504" t="str">
        <f>_xlfn.XLOOKUP(B4804,PLANEAMIENTO!A:A,PLANEAMIENTO!D:D)</f>
        <v>24M</v>
      </c>
      <c r="E4804" s="173" t="s">
        <v>1287</v>
      </c>
      <c r="F4804" s="173" t="s">
        <v>421</v>
      </c>
      <c r="G4804" s="173" t="s">
        <v>3232</v>
      </c>
      <c r="H4804" s="173" t="s">
        <v>3230</v>
      </c>
      <c r="I4804" s="173">
        <v>345</v>
      </c>
      <c r="J4804" s="172"/>
      <c r="K4804" s="731">
        <v>0</v>
      </c>
    </row>
    <row r="4805" spans="2:11" ht="43.2" x14ac:dyDescent="0.3">
      <c r="B4805" s="172"/>
      <c r="C4805" s="503">
        <f>_xlfn.XLOOKUP(B4805,PLANEAMIENTO!A:A,PLANEAMIENTO!C:C)</f>
        <v>0</v>
      </c>
      <c r="D4805" s="504">
        <f>_xlfn.XLOOKUP(B4805,PLANEAMIENTO!A:A,PLANEAMIENTO!D:D)</f>
        <v>0</v>
      </c>
      <c r="E4805" s="173" t="s">
        <v>498</v>
      </c>
      <c r="F4805" s="173" t="s">
        <v>3080</v>
      </c>
      <c r="G4805" s="173" t="s">
        <v>842</v>
      </c>
      <c r="H4805" s="173" t="s">
        <v>3039</v>
      </c>
      <c r="I4805" s="172"/>
      <c r="J4805" s="172"/>
      <c r="K4805" s="731">
        <v>0</v>
      </c>
    </row>
    <row r="4806" spans="2:11" ht="43.2" x14ac:dyDescent="0.3">
      <c r="B4806" s="728" t="s">
        <v>390</v>
      </c>
      <c r="C4806" s="503" t="e">
        <f>_xlfn.XLOOKUP(B4806,PLANEAMIENTO!A:A,PLANEAMIENTO!C:C)</f>
        <v>#N/A</v>
      </c>
      <c r="D4806" s="504" t="e">
        <f>_xlfn.XLOOKUP(B4806,PLANEAMIENTO!A:A,PLANEAMIENTO!D:D)</f>
        <v>#N/A</v>
      </c>
      <c r="E4806" s="728" t="s">
        <v>45</v>
      </c>
      <c r="F4806" s="728" t="s">
        <v>3331</v>
      </c>
      <c r="G4806" s="728" t="s">
        <v>842</v>
      </c>
      <c r="H4806" s="728" t="s">
        <v>3230</v>
      </c>
      <c r="I4806" s="172"/>
      <c r="J4806" s="172"/>
      <c r="K4806" s="736">
        <v>0.71</v>
      </c>
    </row>
    <row r="4807" spans="2:11" ht="43.2" x14ac:dyDescent="0.3">
      <c r="B4807" s="173">
        <v>351225</v>
      </c>
      <c r="C4807" s="503" t="str">
        <f>_xlfn.XLOOKUP(B4807,PLANEAMIENTO!A:A,PLANEAMIENTO!C:C)</f>
        <v>CILINDRO DE LEVANTE DE BULLDOZER</v>
      </c>
      <c r="D4807" s="504" t="str">
        <f>_xlfn.XLOOKUP(B4807,PLANEAMIENTO!A:A,PLANEAMIENTO!D:D)</f>
        <v>D11T</v>
      </c>
      <c r="E4807" s="173" t="s">
        <v>3332</v>
      </c>
      <c r="F4807" s="173" t="s">
        <v>3080</v>
      </c>
      <c r="G4807" s="173" t="s">
        <v>3140</v>
      </c>
      <c r="H4807" s="173" t="s">
        <v>3232</v>
      </c>
      <c r="I4807" s="172"/>
      <c r="J4807" s="173" t="s">
        <v>3083</v>
      </c>
      <c r="K4807" s="731">
        <v>0</v>
      </c>
    </row>
    <row r="4808" spans="2:11" ht="43.2" x14ac:dyDescent="0.3">
      <c r="B4808" s="173">
        <v>353125</v>
      </c>
      <c r="C4808" s="503" t="str">
        <f>_xlfn.XLOOKUP(B4808,PLANEAMIENTO!A:A,PLANEAMIENTO!C:C)</f>
        <v>CILINDRO DE LEVANTE DE TOLVA</v>
      </c>
      <c r="D4808" s="504" t="str">
        <f>_xlfn.XLOOKUP(B4808,PLANEAMIENTO!A:A,PLANEAMIENTO!D:D)</f>
        <v>930E-4SE</v>
      </c>
      <c r="E4808" s="173" t="s">
        <v>3333</v>
      </c>
      <c r="F4808" s="173" t="s">
        <v>3080</v>
      </c>
      <c r="G4808" s="173" t="s">
        <v>842</v>
      </c>
      <c r="H4808" s="173" t="s">
        <v>3039</v>
      </c>
      <c r="I4808" s="172"/>
      <c r="J4808" s="173" t="s">
        <v>3083</v>
      </c>
      <c r="K4808" s="731">
        <v>0.5</v>
      </c>
    </row>
    <row r="4809" spans="2:11" ht="43.2" x14ac:dyDescent="0.3">
      <c r="B4809" s="173">
        <v>353625</v>
      </c>
      <c r="C4809" s="503" t="str">
        <f>_xlfn.XLOOKUP(B4809,PLANEAMIENTO!A:A,PLANEAMIENTO!C:C)</f>
        <v>CILINDRO DE SUSPENSION DELANTERA</v>
      </c>
      <c r="D4809" s="504" t="str">
        <f>_xlfn.XLOOKUP(B4809,PLANEAMIENTO!A:A,PLANEAMIENTO!D:D)</f>
        <v>930E-4SE</v>
      </c>
      <c r="E4809" s="173" t="s">
        <v>3264</v>
      </c>
      <c r="F4809" s="173" t="s">
        <v>3080</v>
      </c>
      <c r="G4809" s="173" t="s">
        <v>842</v>
      </c>
      <c r="H4809" s="173" t="s">
        <v>3039</v>
      </c>
      <c r="I4809" s="172"/>
      <c r="J4809" s="173" t="s">
        <v>3083</v>
      </c>
      <c r="K4809" s="731">
        <v>0</v>
      </c>
    </row>
    <row r="4810" spans="2:11" ht="31.2" x14ac:dyDescent="0.3">
      <c r="B4810" s="173">
        <v>353425</v>
      </c>
      <c r="C4810" s="503" t="str">
        <f>_xlfn.XLOOKUP(B4810,PLANEAMIENTO!A:A,PLANEAMIENTO!C:C)</f>
        <v>CILINDRO DE VOLTEO DE BUCKET</v>
      </c>
      <c r="D4810" s="504" t="str">
        <f>_xlfn.XLOOKUP(B4810,PLANEAMIENTO!A:A,PLANEAMIENTO!D:D)</f>
        <v>PC1250</v>
      </c>
      <c r="E4810" s="173" t="s">
        <v>3334</v>
      </c>
      <c r="F4810" s="173" t="s">
        <v>3080</v>
      </c>
      <c r="G4810" s="173" t="s">
        <v>3150</v>
      </c>
      <c r="H4810" s="173" t="s">
        <v>3108</v>
      </c>
      <c r="I4810" s="172"/>
      <c r="J4810" s="173" t="s">
        <v>3083</v>
      </c>
      <c r="K4810" s="731">
        <v>0</v>
      </c>
    </row>
    <row r="4811" spans="2:11" ht="28.8" x14ac:dyDescent="0.3">
      <c r="B4811" s="173">
        <v>354325</v>
      </c>
      <c r="C4811" s="503" t="str">
        <f>_xlfn.XLOOKUP(B4811,PLANEAMIENTO!A:A,PLANEAMIENTO!C:C)</f>
        <v>CILINDRO DE DIRECCION</v>
      </c>
      <c r="D4811" s="504" t="str">
        <f>_xlfn.XLOOKUP(B4811,PLANEAMIENTO!A:A,PLANEAMIENTO!D:D)</f>
        <v>793D</v>
      </c>
      <c r="E4811" s="173" t="s">
        <v>3265</v>
      </c>
      <c r="F4811" s="173" t="s">
        <v>3080</v>
      </c>
      <c r="G4811" s="173" t="s">
        <v>3165</v>
      </c>
      <c r="H4811" s="173" t="s">
        <v>3154</v>
      </c>
      <c r="I4811" s="172"/>
      <c r="J4811" s="173" t="s">
        <v>3083</v>
      </c>
      <c r="K4811" s="731">
        <v>0</v>
      </c>
    </row>
    <row r="4812" spans="2:11" ht="43.2" x14ac:dyDescent="0.3">
      <c r="B4812" s="173">
        <v>354625</v>
      </c>
      <c r="C4812" s="503" t="str">
        <f>_xlfn.XLOOKUP(B4812,PLANEAMIENTO!A:A,PLANEAMIENTO!C:C)</f>
        <v>CILINDRO DE INCLINACION DE BULLDOZER</v>
      </c>
      <c r="D4812" s="504" t="str">
        <f>_xlfn.XLOOKUP(B4812,PLANEAMIENTO!A:A,PLANEAMIENTO!D:D)</f>
        <v>D11T</v>
      </c>
      <c r="E4812" s="173" t="s">
        <v>3264</v>
      </c>
      <c r="F4812" s="173" t="s">
        <v>3080</v>
      </c>
      <c r="G4812" s="173" t="s">
        <v>842</v>
      </c>
      <c r="H4812" s="173" t="s">
        <v>3039</v>
      </c>
      <c r="I4812" s="172"/>
      <c r="J4812" s="172"/>
      <c r="K4812" s="731">
        <v>0</v>
      </c>
    </row>
    <row r="4813" spans="2:11" ht="28.8" x14ac:dyDescent="0.3">
      <c r="B4813" s="173">
        <v>354525</v>
      </c>
      <c r="C4813" s="503" t="str">
        <f>_xlfn.XLOOKUP(B4813,PLANEAMIENTO!A:A,PLANEAMIENTO!C:C)</f>
        <v>ACUMULADOR DE FRENO</v>
      </c>
      <c r="D4813" s="504" t="str">
        <f>_xlfn.XLOOKUP(B4813,PLANEAMIENTO!A:A,PLANEAMIENTO!D:D)</f>
        <v>930E-4SE</v>
      </c>
      <c r="E4813" s="173" t="s">
        <v>3335</v>
      </c>
      <c r="F4813" s="173" t="s">
        <v>3080</v>
      </c>
      <c r="G4813" s="173" t="s">
        <v>3116</v>
      </c>
      <c r="H4813" s="173" t="s">
        <v>3150</v>
      </c>
      <c r="I4813" s="172"/>
      <c r="J4813" s="173" t="s">
        <v>3083</v>
      </c>
      <c r="K4813" s="731">
        <v>0.9</v>
      </c>
    </row>
    <row r="4814" spans="2:11" ht="43.2" x14ac:dyDescent="0.3">
      <c r="B4814" s="173">
        <v>354725</v>
      </c>
      <c r="C4814" s="503" t="str">
        <f>_xlfn.XLOOKUP(B4814,PLANEAMIENTO!A:A,PLANEAMIENTO!C:C)</f>
        <v>CILINDRO DE BLADELIFT</v>
      </c>
      <c r="D4814" s="504">
        <f>_xlfn.XLOOKUP(B4814,PLANEAMIENTO!A:A,PLANEAMIENTO!D:D)</f>
        <v>24</v>
      </c>
      <c r="E4814" s="173" t="s">
        <v>3265</v>
      </c>
      <c r="F4814" s="173" t="s">
        <v>3080</v>
      </c>
      <c r="G4814" s="173" t="s">
        <v>842</v>
      </c>
      <c r="H4814" s="173" t="s">
        <v>3039</v>
      </c>
      <c r="I4814" s="172"/>
      <c r="J4814" s="173" t="s">
        <v>3083</v>
      </c>
      <c r="K4814" s="731">
        <v>0</v>
      </c>
    </row>
    <row r="4815" spans="2:11" ht="43.2" x14ac:dyDescent="0.3">
      <c r="B4815" s="173">
        <v>354925</v>
      </c>
      <c r="C4815" s="503" t="str">
        <f>_xlfn.XLOOKUP(B4815,PLANEAMIENTO!A:A,PLANEAMIENTO!C:C)</f>
        <v>CILINDRO DE DIRECCION</v>
      </c>
      <c r="D4815" s="504" t="str">
        <f>_xlfn.XLOOKUP(B4815,PLANEAMIENTO!A:A,PLANEAMIENTO!D:D)</f>
        <v>988K</v>
      </c>
      <c r="E4815" s="173" t="s">
        <v>3264</v>
      </c>
      <c r="F4815" s="173" t="s">
        <v>3080</v>
      </c>
      <c r="G4815" s="173" t="s">
        <v>842</v>
      </c>
      <c r="H4815" s="173" t="s">
        <v>3039</v>
      </c>
      <c r="I4815" s="172"/>
      <c r="J4815" s="173" t="s">
        <v>3083</v>
      </c>
      <c r="K4815" s="731">
        <v>0</v>
      </c>
    </row>
    <row r="4816" spans="2:11" ht="43.2" x14ac:dyDescent="0.3">
      <c r="B4816" s="173">
        <v>355025</v>
      </c>
      <c r="C4816" s="503" t="str">
        <f>_xlfn.XLOOKUP(B4816,PLANEAMIENTO!A:A,PLANEAMIENTO!C:C)</f>
        <v>CILINDRO DE DIRECCION</v>
      </c>
      <c r="D4816" s="504" t="str">
        <f>_xlfn.XLOOKUP(B4816,PLANEAMIENTO!A:A,PLANEAMIENTO!D:D)</f>
        <v>930E-4SE</v>
      </c>
      <c r="E4816" s="173" t="s">
        <v>3267</v>
      </c>
      <c r="F4816" s="173" t="s">
        <v>3080</v>
      </c>
      <c r="G4816" s="173" t="s">
        <v>842</v>
      </c>
      <c r="H4816" s="173" t="s">
        <v>3039</v>
      </c>
      <c r="I4816" s="172"/>
      <c r="J4816" s="173" t="s">
        <v>3083</v>
      </c>
      <c r="K4816" s="731">
        <v>0</v>
      </c>
    </row>
    <row r="4817" spans="2:11" ht="43.2" x14ac:dyDescent="0.3">
      <c r="B4817" s="173">
        <v>353225</v>
      </c>
      <c r="C4817" s="503" t="str">
        <f>_xlfn.XLOOKUP(B4817,PLANEAMIENTO!A:A,PLANEAMIENTO!C:C)</f>
        <v>CILINDRO DE SUSPENSION POSTERIOR</v>
      </c>
      <c r="D4817" s="504" t="str">
        <f>_xlfn.XLOOKUP(B4817,PLANEAMIENTO!A:A,PLANEAMIENTO!D:D)</f>
        <v>930E-4SE</v>
      </c>
      <c r="E4817" s="173" t="s">
        <v>3336</v>
      </c>
      <c r="F4817" s="173" t="s">
        <v>3080</v>
      </c>
      <c r="G4817" s="173" t="s">
        <v>842</v>
      </c>
      <c r="H4817" s="173" t="s">
        <v>3039</v>
      </c>
      <c r="I4817" s="172"/>
      <c r="J4817" s="173" t="s">
        <v>3083</v>
      </c>
      <c r="K4817" s="731">
        <v>0</v>
      </c>
    </row>
    <row r="4818" spans="2:11" ht="28.8" x14ac:dyDescent="0.3">
      <c r="B4818" s="173">
        <v>355525</v>
      </c>
      <c r="C4818" s="503" t="str">
        <f>_xlfn.XLOOKUP(B4818,PLANEAMIENTO!A:A,PLANEAMIENTO!C:C)</f>
        <v>ACUMULADOR DE DIRECCION</v>
      </c>
      <c r="D4818" s="504" t="str">
        <f>_xlfn.XLOOKUP(B4818,PLANEAMIENTO!A:A,PLANEAMIENTO!D:D)</f>
        <v>980E-4SE</v>
      </c>
      <c r="E4818" s="173" t="s">
        <v>3266</v>
      </c>
      <c r="F4818" s="173" t="s">
        <v>3080</v>
      </c>
      <c r="G4818" s="173" t="s">
        <v>3116</v>
      </c>
      <c r="H4818" s="173" t="s">
        <v>3150</v>
      </c>
      <c r="I4818" s="172"/>
      <c r="J4818" s="173" t="s">
        <v>452</v>
      </c>
      <c r="K4818" s="731">
        <v>0</v>
      </c>
    </row>
    <row r="4819" spans="2:11" ht="28.8" x14ac:dyDescent="0.3">
      <c r="B4819" s="173">
        <v>355425</v>
      </c>
      <c r="C4819" s="503" t="str">
        <f>_xlfn.XLOOKUP(B4819,PLANEAMIENTO!A:A,PLANEAMIENTO!C:C)</f>
        <v>CILINDRO DE DIRECCION</v>
      </c>
      <c r="D4819" s="504" t="str">
        <f>_xlfn.XLOOKUP(B4819,PLANEAMIENTO!A:A,PLANEAMIENTO!D:D)</f>
        <v>930E-4SE</v>
      </c>
      <c r="E4819" s="173" t="s">
        <v>3264</v>
      </c>
      <c r="F4819" s="173" t="s">
        <v>3080</v>
      </c>
      <c r="G4819" s="173" t="s">
        <v>3116</v>
      </c>
      <c r="H4819" s="173" t="s">
        <v>3150</v>
      </c>
      <c r="I4819" s="172"/>
      <c r="J4819" s="173" t="s">
        <v>3083</v>
      </c>
      <c r="K4819" s="731">
        <v>0</v>
      </c>
    </row>
    <row r="4822" spans="2:11" ht="26.4" x14ac:dyDescent="0.3">
      <c r="B4822" s="168" t="s">
        <v>390</v>
      </c>
      <c r="E4822" s="168" t="s">
        <v>391</v>
      </c>
      <c r="F4822" s="168" t="s">
        <v>393</v>
      </c>
      <c r="G4822" s="168" t="s">
        <v>394</v>
      </c>
      <c r="H4822" s="168" t="s">
        <v>395</v>
      </c>
    </row>
    <row r="4823" spans="2:11" ht="43.2" x14ac:dyDescent="0.3">
      <c r="B4823" s="728" t="s">
        <v>390</v>
      </c>
      <c r="E4823" s="728" t="s">
        <v>45</v>
      </c>
      <c r="F4823" s="728" t="s">
        <v>3331</v>
      </c>
      <c r="G4823" s="728" t="s">
        <v>842</v>
      </c>
      <c r="H4823" s="728" t="s">
        <v>3230</v>
      </c>
    </row>
    <row r="4824" spans="2:11" ht="43.2" x14ac:dyDescent="0.3">
      <c r="B4824" s="173">
        <v>352125</v>
      </c>
      <c r="C4824" s="503" t="str">
        <f>_xlfn.XLOOKUP(B4824,PLANEAMIENTO!A:A,PLANEAMIENTO!C:C)</f>
        <v xml:space="preserve">CILINDRO DE LEVANTE </v>
      </c>
      <c r="D4824" s="504" t="str">
        <f>_xlfn.XLOOKUP(B4824,PLANEAMIENTO!A:A,PLANEAMIENTO!D:D)</f>
        <v>D8T</v>
      </c>
      <c r="E4824" s="173" t="s">
        <v>3335</v>
      </c>
      <c r="F4824" s="173" t="s">
        <v>3080</v>
      </c>
      <c r="G4824" s="173" t="s">
        <v>842</v>
      </c>
      <c r="H4824" s="173" t="s">
        <v>3039</v>
      </c>
    </row>
    <row r="4825" spans="2:11" ht="43.2" x14ac:dyDescent="0.3">
      <c r="B4825" s="173">
        <v>353125</v>
      </c>
      <c r="C4825" s="503" t="str">
        <f>_xlfn.XLOOKUP(B4825,PLANEAMIENTO!A:A,PLANEAMIENTO!C:C)</f>
        <v>CILINDRO DE LEVANTE DE TOLVA</v>
      </c>
      <c r="D4825" s="504" t="str">
        <f>_xlfn.XLOOKUP(B4825,PLANEAMIENTO!A:A,PLANEAMIENTO!D:D)</f>
        <v>930E-4SE</v>
      </c>
      <c r="E4825" s="173" t="s">
        <v>3335</v>
      </c>
      <c r="F4825" s="173" t="s">
        <v>3080</v>
      </c>
      <c r="G4825" s="173" t="s">
        <v>842</v>
      </c>
      <c r="H4825" s="173" t="s">
        <v>3039</v>
      </c>
    </row>
    <row r="4826" spans="2:11" ht="43.2" x14ac:dyDescent="0.3">
      <c r="B4826" s="173">
        <v>353225</v>
      </c>
      <c r="C4826" s="503" t="str">
        <f>_xlfn.XLOOKUP(B4826,PLANEAMIENTO!A:A,PLANEAMIENTO!C:C)</f>
        <v>CILINDRO DE SUSPENSION POSTERIOR</v>
      </c>
      <c r="D4826" s="504" t="str">
        <f>_xlfn.XLOOKUP(B4826,PLANEAMIENTO!A:A,PLANEAMIENTO!D:D)</f>
        <v>930E-4SE</v>
      </c>
      <c r="E4826" s="173" t="s">
        <v>3336</v>
      </c>
      <c r="F4826" s="173" t="s">
        <v>3080</v>
      </c>
      <c r="G4826" s="173" t="s">
        <v>842</v>
      </c>
      <c r="H4826" s="173" t="s">
        <v>3039</v>
      </c>
    </row>
    <row r="4827" spans="2:11" ht="43.2" x14ac:dyDescent="0.3">
      <c r="B4827" s="173">
        <v>353625</v>
      </c>
      <c r="C4827" s="503" t="str">
        <f>_xlfn.XLOOKUP(B4827,PLANEAMIENTO!A:A,PLANEAMIENTO!C:C)</f>
        <v>CILINDRO DE SUSPENSION DELANTERA</v>
      </c>
      <c r="D4827" s="504" t="str">
        <f>_xlfn.XLOOKUP(B4827,PLANEAMIENTO!A:A,PLANEAMIENTO!D:D)</f>
        <v>930E-4SE</v>
      </c>
      <c r="E4827" s="173" t="s">
        <v>3357</v>
      </c>
      <c r="F4827" s="173" t="s">
        <v>3080</v>
      </c>
      <c r="G4827" s="173" t="s">
        <v>842</v>
      </c>
      <c r="H4827" s="173" t="s">
        <v>3039</v>
      </c>
    </row>
    <row r="4828" spans="2:11" ht="43.2" x14ac:dyDescent="0.3">
      <c r="B4828" s="173">
        <v>354725</v>
      </c>
      <c r="C4828" s="503" t="str">
        <f>_xlfn.XLOOKUP(B4828,PLANEAMIENTO!A:A,PLANEAMIENTO!C:C)</f>
        <v>CILINDRO DE BLADELIFT</v>
      </c>
      <c r="D4828" s="504">
        <f>_xlfn.XLOOKUP(B4828,PLANEAMIENTO!A:A,PLANEAMIENTO!D:D)</f>
        <v>24</v>
      </c>
      <c r="E4828" s="173" t="s">
        <v>3265</v>
      </c>
      <c r="F4828" s="173" t="s">
        <v>3080</v>
      </c>
      <c r="G4828" s="173" t="s">
        <v>842</v>
      </c>
      <c r="H4828" s="173" t="s">
        <v>3039</v>
      </c>
    </row>
    <row r="4829" spans="2:11" ht="28.8" x14ac:dyDescent="0.3">
      <c r="B4829" s="173">
        <v>355425</v>
      </c>
      <c r="C4829" s="503" t="str">
        <f>_xlfn.XLOOKUP(B4829,PLANEAMIENTO!A:A,PLANEAMIENTO!C:C)</f>
        <v>CILINDRO DE DIRECCION</v>
      </c>
      <c r="D4829" s="504" t="str">
        <f>_xlfn.XLOOKUP(B4829,PLANEAMIENTO!A:A,PLANEAMIENTO!D:D)</f>
        <v>930E-4SE</v>
      </c>
      <c r="E4829" s="173" t="s">
        <v>3264</v>
      </c>
      <c r="F4829" s="173" t="s">
        <v>3080</v>
      </c>
      <c r="G4829" s="173" t="s">
        <v>3116</v>
      </c>
      <c r="H4829" s="173" t="s">
        <v>3150</v>
      </c>
    </row>
    <row r="4830" spans="2:11" ht="28.8" x14ac:dyDescent="0.3">
      <c r="B4830" s="173">
        <v>355525</v>
      </c>
      <c r="C4830" s="503" t="str">
        <f>_xlfn.XLOOKUP(B4830,PLANEAMIENTO!A:A,PLANEAMIENTO!C:C)</f>
        <v>ACUMULADOR DE DIRECCION</v>
      </c>
      <c r="D4830" s="504" t="str">
        <f>_xlfn.XLOOKUP(B4830,PLANEAMIENTO!A:A,PLANEAMIENTO!D:D)</f>
        <v>980E-4SE</v>
      </c>
      <c r="E4830" s="173" t="s">
        <v>3335</v>
      </c>
      <c r="F4830" s="173" t="s">
        <v>3080</v>
      </c>
      <c r="G4830" s="173" t="s">
        <v>3116</v>
      </c>
      <c r="H4830" s="173" t="s">
        <v>3150</v>
      </c>
    </row>
    <row r="4831" spans="2:11" ht="43.2" x14ac:dyDescent="0.3">
      <c r="B4831" s="173">
        <v>357325</v>
      </c>
      <c r="C4831" s="503" t="str">
        <f>_xlfn.XLOOKUP(B4831,PLANEAMIENTO!A:A,PLANEAMIENTO!C:C)</f>
        <v>CILINDRO DE LEVANTE DE BULLDOZER</v>
      </c>
      <c r="D4831" s="504" t="str">
        <f>_xlfn.XLOOKUP(B4831,PLANEAMIENTO!A:A,PLANEAMIENTO!D:D)</f>
        <v>844K</v>
      </c>
      <c r="E4831" s="173" t="s">
        <v>3335</v>
      </c>
      <c r="F4831" s="173" t="s">
        <v>3080</v>
      </c>
      <c r="G4831" s="173" t="s">
        <v>842</v>
      </c>
      <c r="H4831" s="173" t="s">
        <v>3039</v>
      </c>
    </row>
    <row r="4832" spans="2:11" ht="43.2" x14ac:dyDescent="0.3">
      <c r="B4832" s="173">
        <v>357425</v>
      </c>
      <c r="C4832" s="503" t="str">
        <f>_xlfn.XLOOKUP(B4832,PLANEAMIENTO!A:A,PLANEAMIENTO!C:C)</f>
        <v>ACUMULADOR DE DIRECCION</v>
      </c>
      <c r="D4832" s="504" t="str">
        <f>_xlfn.XLOOKUP(B4832,PLANEAMIENTO!A:A,PLANEAMIENTO!D:D)</f>
        <v>HD1500</v>
      </c>
      <c r="E4832" s="173" t="s">
        <v>3335</v>
      </c>
      <c r="F4832" s="173" t="s">
        <v>3080</v>
      </c>
      <c r="G4832" s="173" t="s">
        <v>842</v>
      </c>
      <c r="H4832" s="173" t="s">
        <v>3039</v>
      </c>
    </row>
    <row r="4833" spans="2:11" ht="43.2" x14ac:dyDescent="0.3">
      <c r="B4833" s="173">
        <v>357625</v>
      </c>
      <c r="C4833" s="503" t="str">
        <f>_xlfn.XLOOKUP(B4833,PLANEAMIENTO!A:A,PLANEAMIENTO!C:C)</f>
        <v>CILINDRO DE DIRECCION</v>
      </c>
      <c r="D4833" s="504" t="str">
        <f>_xlfn.XLOOKUP(B4833,PLANEAMIENTO!A:A,PLANEAMIENTO!D:D)</f>
        <v>HD1500</v>
      </c>
      <c r="E4833" s="173" t="s">
        <v>3335</v>
      </c>
      <c r="F4833" s="173" t="s">
        <v>3080</v>
      </c>
      <c r="G4833" s="173" t="s">
        <v>842</v>
      </c>
      <c r="H4833" s="173" t="s">
        <v>3039</v>
      </c>
    </row>
    <row r="4834" spans="2:11" ht="43.2" x14ac:dyDescent="0.3">
      <c r="B4834" s="173">
        <v>357925</v>
      </c>
      <c r="C4834" s="503" t="str">
        <f>_xlfn.XLOOKUP(B4834,PLANEAMIENTO!A:A,PLANEAMIENTO!C:C)</f>
        <v>CILINDRO DE DIRECCION</v>
      </c>
      <c r="D4834" s="504" t="str">
        <f>_xlfn.XLOOKUP(B4834,PLANEAMIENTO!A:A,PLANEAMIENTO!D:D)</f>
        <v>930E-4SE</v>
      </c>
      <c r="E4834" s="173" t="s">
        <v>3335</v>
      </c>
      <c r="F4834" s="173" t="s">
        <v>3080</v>
      </c>
      <c r="G4834" s="173" t="s">
        <v>842</v>
      </c>
      <c r="H4834" s="173" t="s">
        <v>3039</v>
      </c>
    </row>
    <row r="4835" spans="2:11" ht="43.2" x14ac:dyDescent="0.3">
      <c r="B4835" s="173">
        <v>358225</v>
      </c>
      <c r="C4835" s="503" t="str">
        <f>_xlfn.XLOOKUP(B4835,PLANEAMIENTO!A:A,PLANEAMIENTO!C:C)</f>
        <v>CILINDRO DE DIRECCION</v>
      </c>
      <c r="D4835" s="504" t="str">
        <f>_xlfn.XLOOKUP(B4835,PLANEAMIENTO!A:A,PLANEAMIENTO!D:D)</f>
        <v>930E-4SE</v>
      </c>
      <c r="E4835" s="173" t="s">
        <v>3358</v>
      </c>
      <c r="F4835" s="173" t="s">
        <v>3080</v>
      </c>
      <c r="G4835" s="173" t="s">
        <v>842</v>
      </c>
      <c r="H4835" s="173" t="s">
        <v>3039</v>
      </c>
    </row>
    <row r="4836" spans="2:11" ht="43.2" x14ac:dyDescent="0.3">
      <c r="B4836" s="173">
        <v>358325</v>
      </c>
      <c r="C4836" s="503" t="str">
        <f>_xlfn.XLOOKUP(B4836,PLANEAMIENTO!A:A,PLANEAMIENTO!C:C)</f>
        <v>CILINDRO DE DIRECCION</v>
      </c>
      <c r="D4836" s="504" t="str">
        <f>_xlfn.XLOOKUP(B4836,PLANEAMIENTO!A:A,PLANEAMIENTO!D:D)</f>
        <v>930E-4SE</v>
      </c>
      <c r="E4836" s="173" t="s">
        <v>3335</v>
      </c>
      <c r="F4836" s="173" t="s">
        <v>3080</v>
      </c>
      <c r="G4836" s="173" t="s">
        <v>842</v>
      </c>
      <c r="H4836" s="173" t="s">
        <v>3039</v>
      </c>
    </row>
    <row r="4837" spans="2:11" ht="43.2" x14ac:dyDescent="0.3">
      <c r="B4837" s="173">
        <v>358525</v>
      </c>
      <c r="C4837" s="503" t="str">
        <f>_xlfn.XLOOKUP(B4837,PLANEAMIENTO!A:A,PLANEAMIENTO!C:C)</f>
        <v>CILINDRO DE WHEEL LEAN</v>
      </c>
      <c r="D4837" s="504">
        <f>_xlfn.XLOOKUP(B4837,PLANEAMIENTO!A:A,PLANEAMIENTO!D:D)</f>
        <v>24</v>
      </c>
      <c r="E4837" s="173" t="s">
        <v>3335</v>
      </c>
      <c r="F4837" s="173" t="s">
        <v>3080</v>
      </c>
      <c r="G4837" s="173" t="s">
        <v>842</v>
      </c>
      <c r="H4837" s="173" t="s">
        <v>3039</v>
      </c>
    </row>
    <row r="4838" spans="2:11" ht="43.2" x14ac:dyDescent="0.3">
      <c r="B4838" s="173">
        <v>358825</v>
      </c>
      <c r="C4838" s="503" t="str">
        <f>_xlfn.XLOOKUP(B4838,PLANEAMIENTO!A:A,PLANEAMIENTO!C:C)</f>
        <v>CILINDRO DE INCLINACION DE BULLDOZER</v>
      </c>
      <c r="D4838" s="504" t="str">
        <f>_xlfn.XLOOKUP(B4838,PLANEAMIENTO!A:A,PLANEAMIENTO!D:D)</f>
        <v>D11</v>
      </c>
      <c r="E4838" s="173" t="s">
        <v>3359</v>
      </c>
      <c r="F4838" s="173" t="s">
        <v>3080</v>
      </c>
      <c r="G4838" s="173" t="s">
        <v>842</v>
      </c>
      <c r="H4838" s="173" t="s">
        <v>3039</v>
      </c>
    </row>
    <row r="4841" spans="2:11" ht="26.4" x14ac:dyDescent="0.3">
      <c r="B4841" s="168" t="s">
        <v>390</v>
      </c>
      <c r="E4841" s="168" t="s">
        <v>391</v>
      </c>
      <c r="F4841" s="168" t="s">
        <v>393</v>
      </c>
      <c r="G4841" s="168" t="s">
        <v>394</v>
      </c>
      <c r="H4841" s="168" t="s">
        <v>395</v>
      </c>
      <c r="I4841" s="168" t="s">
        <v>3050</v>
      </c>
      <c r="J4841" s="168" t="s">
        <v>392</v>
      </c>
      <c r="K4841" s="168" t="s">
        <v>396</v>
      </c>
    </row>
    <row r="4842" spans="2:11" ht="43.2" x14ac:dyDescent="0.3">
      <c r="B4842" s="722" t="s">
        <v>390</v>
      </c>
      <c r="C4842" s="503" t="e">
        <f>_xlfn.XLOOKUP(B4842,PLANEAMIENTO!A:A,PLANEAMIENTO!C:C)</f>
        <v>#N/A</v>
      </c>
      <c r="D4842" s="504" t="e">
        <f>_xlfn.XLOOKUP(B4842,PLANEAMIENTO!A:A,PLANEAMIENTO!D:D)</f>
        <v>#N/A</v>
      </c>
      <c r="E4842" s="722" t="s">
        <v>397</v>
      </c>
      <c r="F4842" s="722" t="s">
        <v>3360</v>
      </c>
      <c r="G4842" s="722" t="s">
        <v>842</v>
      </c>
      <c r="H4842" s="722" t="s">
        <v>3316</v>
      </c>
      <c r="I4842" s="172"/>
      <c r="J4842" s="172"/>
      <c r="K4842" s="730">
        <v>0.9</v>
      </c>
    </row>
    <row r="4843" spans="2:11" ht="43.2" x14ac:dyDescent="0.3">
      <c r="B4843" s="172"/>
      <c r="C4843" s="503" t="e">
        <f>_xlfn.XLOOKUP(B4843,PLANEAMIENTO!A:A,PLANEAMIENTO!C:C)</f>
        <v>#N/A</v>
      </c>
      <c r="D4843" s="504" t="e">
        <f>_xlfn.XLOOKUP(B4843,PLANEAMIENTO!A:A,PLANEAMIENTO!D:D)</f>
        <v>#N/A</v>
      </c>
      <c r="E4843" s="542" t="s">
        <v>3141</v>
      </c>
      <c r="F4843" s="542" t="s">
        <v>3290</v>
      </c>
      <c r="G4843" s="542" t="s">
        <v>842</v>
      </c>
      <c r="H4843" s="542" t="s">
        <v>3116</v>
      </c>
      <c r="I4843" s="172"/>
      <c r="J4843" s="172"/>
      <c r="K4843" s="730">
        <v>0.99</v>
      </c>
    </row>
    <row r="4844" spans="2:11" ht="43.2" x14ac:dyDescent="0.3">
      <c r="B4844" s="172"/>
      <c r="C4844" s="503" t="e">
        <f>_xlfn.XLOOKUP(B4844,PLANEAMIENTO!A:A,PLANEAMIENTO!C:C)</f>
        <v>#N/A</v>
      </c>
      <c r="D4844" s="504">
        <f>_xlfn.XLOOKUP(B4844,PLANEAMIENTO!A:A,PLANEAMIENTO!D:D)</f>
        <v>0</v>
      </c>
      <c r="E4844" s="542" t="s">
        <v>3143</v>
      </c>
      <c r="F4844" s="542" t="s">
        <v>3361</v>
      </c>
      <c r="G4844" s="542" t="s">
        <v>3116</v>
      </c>
      <c r="H4844" s="542" t="s">
        <v>3316</v>
      </c>
      <c r="I4844" s="172"/>
      <c r="J4844" s="172"/>
      <c r="K4844" s="730">
        <v>0.84</v>
      </c>
    </row>
    <row r="4845" spans="2:11" ht="43.2" x14ac:dyDescent="0.3">
      <c r="B4845" s="172"/>
      <c r="C4845" s="503" t="e">
        <f>_xlfn.XLOOKUP(B4845,PLANEAMIENTO!A:A,PLANEAMIENTO!C:C)</f>
        <v>#N/A</v>
      </c>
      <c r="D4845" s="504" t="e">
        <f>_xlfn.XLOOKUP(B4845,PLANEAMIENTO!A:A,PLANEAMIENTO!D:D)</f>
        <v>#N/A</v>
      </c>
      <c r="E4845" s="173" t="s">
        <v>3362</v>
      </c>
      <c r="F4845" s="173" t="s">
        <v>522</v>
      </c>
      <c r="G4845" s="173" t="s">
        <v>3297</v>
      </c>
      <c r="H4845" s="173" t="s">
        <v>3297</v>
      </c>
      <c r="I4845" s="172"/>
      <c r="J4845" s="172"/>
      <c r="K4845" s="731">
        <v>0</v>
      </c>
    </row>
    <row r="4846" spans="2:11" ht="43.2" x14ac:dyDescent="0.3">
      <c r="B4846" s="172"/>
      <c r="C4846" s="503">
        <f>_xlfn.XLOOKUP(B4846,PLANEAMIENTO!A:A,PLANEAMIENTO!C:C)</f>
        <v>0</v>
      </c>
      <c r="D4846" s="504" t="e">
        <f>_xlfn.XLOOKUP(B4846,PLANEAMIENTO!A:A,PLANEAMIENTO!D:D)</f>
        <v>#N/A</v>
      </c>
      <c r="E4846" s="173" t="s">
        <v>3363</v>
      </c>
      <c r="F4846" s="173" t="s">
        <v>522</v>
      </c>
      <c r="G4846" s="173" t="s">
        <v>3297</v>
      </c>
      <c r="H4846" s="173" t="s">
        <v>3297</v>
      </c>
      <c r="I4846" s="173">
        <v>50</v>
      </c>
      <c r="J4846" s="172"/>
      <c r="K4846" s="731">
        <v>0</v>
      </c>
    </row>
    <row r="4847" spans="2:11" ht="43.2" x14ac:dyDescent="0.3">
      <c r="B4847" s="173">
        <v>351725</v>
      </c>
      <c r="C4847" s="503" t="str">
        <f>_xlfn.XLOOKUP(B4847,PLANEAMIENTO!A:A,PLANEAMIENTO!C:C)</f>
        <v>CILINDRO DE STICK</v>
      </c>
      <c r="D4847" s="504" t="str">
        <f>_xlfn.XLOOKUP(B4847,PLANEAMIENTO!A:A,PLANEAMIENTO!D:D)</f>
        <v>390DL</v>
      </c>
      <c r="E4847" s="173" t="s">
        <v>3364</v>
      </c>
      <c r="F4847" s="173" t="s">
        <v>473</v>
      </c>
      <c r="G4847" s="173" t="s">
        <v>3297</v>
      </c>
      <c r="H4847" s="173" t="s">
        <v>3322</v>
      </c>
      <c r="I4847" s="173">
        <v>51</v>
      </c>
      <c r="J4847" s="173" t="s">
        <v>398</v>
      </c>
      <c r="K4847" s="731">
        <v>0</v>
      </c>
    </row>
    <row r="4848" spans="2:11" ht="43.2" x14ac:dyDescent="0.3">
      <c r="B4848" s="173">
        <v>358725</v>
      </c>
      <c r="C4848" s="503" t="str">
        <f>_xlfn.XLOOKUP(B4848,PLANEAMIENTO!A:A,PLANEAMIENTO!C:C)</f>
        <v xml:space="preserve">CILINDRO DE LEVANTE </v>
      </c>
      <c r="D4848" s="504" t="str">
        <f>_xlfn.XLOOKUP(B4848,PLANEAMIENTO!A:A,PLANEAMIENTO!D:D)</f>
        <v>950H</v>
      </c>
      <c r="E4848" s="173" t="s">
        <v>3365</v>
      </c>
      <c r="F4848" s="173" t="s">
        <v>407</v>
      </c>
      <c r="G4848" s="173" t="s">
        <v>3322</v>
      </c>
      <c r="H4848" s="173" t="s">
        <v>3366</v>
      </c>
      <c r="I4848" s="173">
        <v>52</v>
      </c>
      <c r="J4848" s="173" t="s">
        <v>398</v>
      </c>
      <c r="K4848" s="731">
        <v>0</v>
      </c>
    </row>
    <row r="4849" spans="2:11" ht="43.2" x14ac:dyDescent="0.3">
      <c r="B4849" s="172"/>
      <c r="C4849" s="503">
        <f>_xlfn.XLOOKUP(B4849,PLANEAMIENTO!A:A,PLANEAMIENTO!C:C)</f>
        <v>0</v>
      </c>
      <c r="D4849" s="504">
        <f>_xlfn.XLOOKUP(B4849,PLANEAMIENTO!A:A,PLANEAMIENTO!D:D)</f>
        <v>0</v>
      </c>
      <c r="E4849" s="173" t="s">
        <v>3367</v>
      </c>
      <c r="F4849" s="173" t="s">
        <v>3080</v>
      </c>
      <c r="G4849" s="173" t="s">
        <v>3366</v>
      </c>
      <c r="H4849" s="173" t="s">
        <v>3316</v>
      </c>
      <c r="I4849" s="173">
        <v>53</v>
      </c>
      <c r="J4849" s="173" t="s">
        <v>398</v>
      </c>
      <c r="K4849" s="731">
        <v>0</v>
      </c>
    </row>
    <row r="4850" spans="2:11" ht="43.2" x14ac:dyDescent="0.3">
      <c r="B4850" s="722" t="s">
        <v>390</v>
      </c>
      <c r="C4850" s="503" t="e">
        <f>_xlfn.XLOOKUP(B4850,PLANEAMIENTO!A:A,PLANEAMIENTO!C:C)</f>
        <v>#N/A</v>
      </c>
      <c r="D4850" s="504" t="e">
        <f>_xlfn.XLOOKUP(B4850,PLANEAMIENTO!A:A,PLANEAMIENTO!D:D)</f>
        <v>#N/A</v>
      </c>
      <c r="E4850" s="722" t="s">
        <v>412</v>
      </c>
      <c r="F4850" s="722" t="s">
        <v>3368</v>
      </c>
      <c r="G4850" s="722" t="s">
        <v>842</v>
      </c>
      <c r="H4850" s="722" t="s">
        <v>3322</v>
      </c>
      <c r="I4850" s="172"/>
      <c r="J4850" s="172"/>
      <c r="K4850" s="732">
        <v>0.9</v>
      </c>
    </row>
    <row r="4851" spans="2:11" ht="43.2" x14ac:dyDescent="0.3">
      <c r="B4851" s="172"/>
      <c r="C4851" s="503" t="e">
        <f>_xlfn.XLOOKUP(B4851,PLANEAMIENTO!A:A,PLANEAMIENTO!C:C)</f>
        <v>#N/A</v>
      </c>
      <c r="D4851" s="504" t="e">
        <f>_xlfn.XLOOKUP(B4851,PLANEAMIENTO!A:A,PLANEAMIENTO!D:D)</f>
        <v>#N/A</v>
      </c>
      <c r="E4851" s="542" t="s">
        <v>3141</v>
      </c>
      <c r="F4851" s="542" t="s">
        <v>3298</v>
      </c>
      <c r="G4851" s="542" t="s">
        <v>3039</v>
      </c>
      <c r="H4851" s="542" t="s">
        <v>3098</v>
      </c>
      <c r="I4851" s="172"/>
      <c r="J4851" s="172"/>
      <c r="K4851" s="730">
        <v>0.97</v>
      </c>
    </row>
    <row r="4852" spans="2:11" ht="43.2" x14ac:dyDescent="0.3">
      <c r="B4852" s="172"/>
      <c r="C4852" s="503" t="e">
        <f>_xlfn.XLOOKUP(B4852,PLANEAMIENTO!A:A,PLANEAMIENTO!C:C)</f>
        <v>#N/A</v>
      </c>
      <c r="D4852" s="504" t="e">
        <f>_xlfn.XLOOKUP(B4852,PLANEAMIENTO!A:A,PLANEAMIENTO!D:D)</f>
        <v>#N/A</v>
      </c>
      <c r="E4852" s="542" t="s">
        <v>3143</v>
      </c>
      <c r="F4852" s="542" t="s">
        <v>3368</v>
      </c>
      <c r="G4852" s="542" t="s">
        <v>842</v>
      </c>
      <c r="H4852" s="542" t="s">
        <v>3322</v>
      </c>
      <c r="I4852" s="172"/>
      <c r="J4852" s="172"/>
      <c r="K4852" s="730">
        <v>0.81</v>
      </c>
    </row>
    <row r="4853" spans="2:11" ht="43.2" x14ac:dyDescent="0.3">
      <c r="B4853" s="173" t="s">
        <v>3369</v>
      </c>
      <c r="C4853" s="503" t="e">
        <f>_xlfn.XLOOKUP(B4853,PLANEAMIENTO!A:A,PLANEAMIENTO!C:C)</f>
        <v>#N/A</v>
      </c>
      <c r="D4853" s="504" t="e">
        <f>_xlfn.XLOOKUP(B4853,PLANEAMIENTO!A:A,PLANEAMIENTO!D:D)</f>
        <v>#N/A</v>
      </c>
      <c r="E4853" s="173" t="s">
        <v>3370</v>
      </c>
      <c r="F4853" s="173" t="s">
        <v>421</v>
      </c>
      <c r="G4853" s="173" t="s">
        <v>3297</v>
      </c>
      <c r="H4853" s="173" t="s">
        <v>3322</v>
      </c>
      <c r="I4853" s="173">
        <v>82</v>
      </c>
      <c r="J4853" s="172"/>
      <c r="K4853" s="731">
        <v>0</v>
      </c>
    </row>
    <row r="4854" spans="2:11" ht="43.2" x14ac:dyDescent="0.3">
      <c r="B4854" s="173">
        <v>356025</v>
      </c>
      <c r="C4854" s="503" t="str">
        <f>_xlfn.XLOOKUP(B4854,PLANEAMIENTO!A:A,PLANEAMIENTO!C:C)</f>
        <v>CILINDRO DE BUCKET</v>
      </c>
      <c r="D4854" s="504" t="str">
        <f>_xlfn.XLOOKUP(B4854,PLANEAMIENTO!A:A,PLANEAMIENTO!D:D)</f>
        <v>374DL</v>
      </c>
      <c r="E4854" s="173" t="s">
        <v>3234</v>
      </c>
      <c r="F4854" s="173" t="s">
        <v>473</v>
      </c>
      <c r="G4854" s="173" t="s">
        <v>3297</v>
      </c>
      <c r="H4854" s="173" t="s">
        <v>3322</v>
      </c>
      <c r="I4854" s="173">
        <v>82</v>
      </c>
      <c r="J4854" s="173" t="s">
        <v>750</v>
      </c>
      <c r="K4854" s="731">
        <v>0</v>
      </c>
    </row>
    <row r="4855" spans="2:11" ht="43.2" x14ac:dyDescent="0.3">
      <c r="B4855" s="173">
        <v>356025</v>
      </c>
      <c r="C4855" s="503" t="str">
        <f>_xlfn.XLOOKUP(B4855,PLANEAMIENTO!A:A,PLANEAMIENTO!C:C)</f>
        <v>CILINDRO DE BUCKET</v>
      </c>
      <c r="D4855" s="504" t="str">
        <f>_xlfn.XLOOKUP(B4855,PLANEAMIENTO!A:A,PLANEAMIENTO!D:D)</f>
        <v>374DL</v>
      </c>
      <c r="E4855" s="173" t="s">
        <v>3235</v>
      </c>
      <c r="F4855" s="173" t="s">
        <v>479</v>
      </c>
      <c r="G4855" s="173" t="s">
        <v>3322</v>
      </c>
      <c r="H4855" s="173" t="s">
        <v>3322</v>
      </c>
      <c r="I4855" s="173">
        <v>85</v>
      </c>
      <c r="J4855" s="173" t="s">
        <v>750</v>
      </c>
      <c r="K4855" s="731">
        <v>0</v>
      </c>
    </row>
    <row r="4856" spans="2:11" ht="43.2" x14ac:dyDescent="0.3">
      <c r="B4856" s="172"/>
      <c r="C4856" s="503" t="e">
        <f>_xlfn.XLOOKUP(B4856,PLANEAMIENTO!A:A,PLANEAMIENTO!C:C)</f>
        <v>#N/A</v>
      </c>
      <c r="D4856" s="504" t="e">
        <f>_xlfn.XLOOKUP(B4856,PLANEAMIENTO!A:A,PLANEAMIENTO!D:D)</f>
        <v>#N/A</v>
      </c>
      <c r="E4856" s="173" t="s">
        <v>3367</v>
      </c>
      <c r="F4856" s="173" t="s">
        <v>3080</v>
      </c>
      <c r="G4856" s="173" t="s">
        <v>842</v>
      </c>
      <c r="H4856" s="173" t="s">
        <v>3039</v>
      </c>
      <c r="I4856" s="172"/>
      <c r="J4856" s="172"/>
      <c r="K4856" s="731">
        <v>0</v>
      </c>
    </row>
    <row r="4857" spans="2:11" ht="43.2" x14ac:dyDescent="0.3">
      <c r="B4857" s="722" t="s">
        <v>390</v>
      </c>
      <c r="C4857" s="503" t="e">
        <f>_xlfn.XLOOKUP(B4857,PLANEAMIENTO!A:A,PLANEAMIENTO!C:C)</f>
        <v>#N/A</v>
      </c>
      <c r="D4857" s="504" t="e">
        <f>_xlfn.XLOOKUP(B4857,PLANEAMIENTO!A:A,PLANEAMIENTO!D:D)</f>
        <v>#N/A</v>
      </c>
      <c r="E4857" s="722" t="s">
        <v>422</v>
      </c>
      <c r="F4857" s="722" t="s">
        <v>3371</v>
      </c>
      <c r="G4857" s="722" t="s">
        <v>3039</v>
      </c>
      <c r="H4857" s="722" t="s">
        <v>3316</v>
      </c>
      <c r="I4857" s="172"/>
      <c r="J4857" s="172"/>
      <c r="K4857" s="732">
        <v>0.9</v>
      </c>
    </row>
    <row r="4858" spans="2:11" ht="43.2" x14ac:dyDescent="0.3">
      <c r="B4858" s="172"/>
      <c r="C4858" s="503" t="e">
        <f>_xlfn.XLOOKUP(B4858,PLANEAMIENTO!A:A,PLANEAMIENTO!C:C)</f>
        <v>#N/A</v>
      </c>
      <c r="D4858" s="504" t="e">
        <f>_xlfn.XLOOKUP(B4858,PLANEAMIENTO!A:A,PLANEAMIENTO!D:D)</f>
        <v>#N/A</v>
      </c>
      <c r="E4858" s="542" t="s">
        <v>3143</v>
      </c>
      <c r="F4858" s="542" t="s">
        <v>3372</v>
      </c>
      <c r="G4858" s="542" t="s">
        <v>3116</v>
      </c>
      <c r="H4858" s="542" t="s">
        <v>3316</v>
      </c>
      <c r="I4858" s="172"/>
      <c r="J4858" s="172"/>
      <c r="K4858" s="730">
        <v>0.84</v>
      </c>
    </row>
    <row r="4859" spans="2:11" ht="43.2" x14ac:dyDescent="0.3">
      <c r="B4859" s="173" t="s">
        <v>3111</v>
      </c>
      <c r="C4859" s="503" t="e">
        <f>_xlfn.XLOOKUP(B4859,PLANEAMIENTO!A:A,PLANEAMIENTO!C:C)</f>
        <v>#N/A</v>
      </c>
      <c r="D4859" s="504" t="e">
        <f>_xlfn.XLOOKUP(B4859,PLANEAMIENTO!A:A,PLANEAMIENTO!D:D)</f>
        <v>#N/A</v>
      </c>
      <c r="E4859" s="173" t="s">
        <v>3309</v>
      </c>
      <c r="F4859" s="173" t="s">
        <v>500</v>
      </c>
      <c r="G4859" s="173" t="s">
        <v>3291</v>
      </c>
      <c r="H4859" s="173" t="s">
        <v>3322</v>
      </c>
      <c r="I4859" s="173">
        <v>144</v>
      </c>
      <c r="J4859" s="173" t="s">
        <v>423</v>
      </c>
      <c r="K4859" s="731">
        <v>0.44</v>
      </c>
    </row>
    <row r="4860" spans="2:11" ht="43.2" x14ac:dyDescent="0.3">
      <c r="B4860" s="173">
        <v>358625</v>
      </c>
      <c r="C4860" s="503" t="str">
        <f>_xlfn.XLOOKUP(B4860,PLANEAMIENTO!A:A,PLANEAMIENTO!C:C)</f>
        <v>CILINDRO DE LEVANTE DE BULLDOZER</v>
      </c>
      <c r="D4860" s="504" t="str">
        <f>_xlfn.XLOOKUP(B4860,PLANEAMIENTO!A:A,PLANEAMIENTO!D:D)</f>
        <v>844K</v>
      </c>
      <c r="E4860" s="173" t="s">
        <v>3373</v>
      </c>
      <c r="F4860" s="173" t="s">
        <v>471</v>
      </c>
      <c r="G4860" s="173" t="s">
        <v>3322</v>
      </c>
      <c r="H4860" s="173" t="s">
        <v>3366</v>
      </c>
      <c r="I4860" s="173">
        <v>145</v>
      </c>
      <c r="J4860" s="173" t="s">
        <v>423</v>
      </c>
      <c r="K4860" s="731">
        <v>0</v>
      </c>
    </row>
    <row r="4861" spans="2:11" ht="43.2" x14ac:dyDescent="0.3">
      <c r="B4861" s="172"/>
      <c r="C4861" s="503">
        <f>_xlfn.XLOOKUP(B4861,PLANEAMIENTO!A:A,PLANEAMIENTO!C:C)</f>
        <v>0</v>
      </c>
      <c r="D4861" s="504" t="e">
        <f>_xlfn.XLOOKUP(B4861,PLANEAMIENTO!A:A,PLANEAMIENTO!D:D)</f>
        <v>#N/A</v>
      </c>
      <c r="E4861" s="173" t="s">
        <v>3374</v>
      </c>
      <c r="F4861" s="173" t="s">
        <v>3080</v>
      </c>
      <c r="G4861" s="173" t="s">
        <v>3366</v>
      </c>
      <c r="H4861" s="173" t="s">
        <v>3316</v>
      </c>
      <c r="I4861" s="173">
        <v>147</v>
      </c>
      <c r="J4861" s="172"/>
      <c r="K4861" s="731">
        <v>0</v>
      </c>
    </row>
    <row r="4862" spans="2:11" ht="43.2" x14ac:dyDescent="0.3">
      <c r="B4862" s="723" t="s">
        <v>390</v>
      </c>
      <c r="C4862" s="503" t="e">
        <f>_xlfn.XLOOKUP(B4862,PLANEAMIENTO!A:A,PLANEAMIENTO!C:C)</f>
        <v>#N/A</v>
      </c>
      <c r="D4862" s="504" t="e">
        <f>_xlfn.XLOOKUP(B4862,PLANEAMIENTO!A:A,PLANEAMIENTO!D:D)</f>
        <v>#N/A</v>
      </c>
      <c r="E4862" s="723" t="s">
        <v>3067</v>
      </c>
      <c r="F4862" s="723" t="s">
        <v>3375</v>
      </c>
      <c r="G4862" s="723" t="s">
        <v>3035</v>
      </c>
      <c r="H4862" s="723" t="s">
        <v>3366</v>
      </c>
      <c r="I4862" s="172"/>
      <c r="J4862" s="172"/>
      <c r="K4862" s="733">
        <v>0.9</v>
      </c>
    </row>
    <row r="4863" spans="2:11" ht="43.2" x14ac:dyDescent="0.3">
      <c r="B4863" s="172"/>
      <c r="C4863" s="503">
        <f>_xlfn.XLOOKUP(B4863,PLANEAMIENTO!A:A,PLANEAMIENTO!C:C)</f>
        <v>0</v>
      </c>
      <c r="D4863" s="504" t="e">
        <f>_xlfn.XLOOKUP(B4863,PLANEAMIENTO!A:A,PLANEAMIENTO!D:D)</f>
        <v>#N/A</v>
      </c>
      <c r="E4863" s="542" t="s">
        <v>3143</v>
      </c>
      <c r="F4863" s="542" t="s">
        <v>3376</v>
      </c>
      <c r="G4863" s="542" t="s">
        <v>3098</v>
      </c>
      <c r="H4863" s="542" t="s">
        <v>3366</v>
      </c>
      <c r="I4863" s="172"/>
      <c r="J4863" s="172"/>
      <c r="K4863" s="730">
        <v>0.84</v>
      </c>
    </row>
    <row r="4864" spans="2:11" ht="43.2" x14ac:dyDescent="0.3">
      <c r="B4864" s="173">
        <v>358825</v>
      </c>
      <c r="C4864" s="503" t="str">
        <f>_xlfn.XLOOKUP(B4864,PLANEAMIENTO!A:A,PLANEAMIENTO!C:C)</f>
        <v>CILINDRO DE INCLINACION DE BULLDOZER</v>
      </c>
      <c r="D4864" s="504" t="str">
        <f>_xlfn.XLOOKUP(B4864,PLANEAMIENTO!A:A,PLANEAMIENTO!D:D)</f>
        <v>D11</v>
      </c>
      <c r="E4864" s="173" t="s">
        <v>3244</v>
      </c>
      <c r="F4864" s="173" t="s">
        <v>406</v>
      </c>
      <c r="G4864" s="173" t="s">
        <v>3297</v>
      </c>
      <c r="H4864" s="173" t="s">
        <v>3297</v>
      </c>
      <c r="I4864" s="173">
        <v>202</v>
      </c>
      <c r="J4864" s="172"/>
      <c r="K4864" s="731">
        <v>0</v>
      </c>
    </row>
    <row r="4865" spans="2:11" ht="43.2" x14ac:dyDescent="0.3">
      <c r="B4865" s="173">
        <v>353225</v>
      </c>
      <c r="C4865" s="503" t="str">
        <f>_xlfn.XLOOKUP(B4865,PLANEAMIENTO!A:A,PLANEAMIENTO!C:C)</f>
        <v>CILINDRO DE SUSPENSION POSTERIOR</v>
      </c>
      <c r="D4865" s="504" t="str">
        <f>_xlfn.XLOOKUP(B4865,PLANEAMIENTO!A:A,PLANEAMIENTO!D:D)</f>
        <v>930E-4SE</v>
      </c>
      <c r="E4865" s="173" t="s">
        <v>3242</v>
      </c>
      <c r="F4865" s="173" t="s">
        <v>435</v>
      </c>
      <c r="G4865" s="173" t="s">
        <v>3297</v>
      </c>
      <c r="H4865" s="173" t="s">
        <v>3297</v>
      </c>
      <c r="I4865" s="173">
        <v>203</v>
      </c>
      <c r="J4865" s="173" t="s">
        <v>3070</v>
      </c>
      <c r="K4865" s="731">
        <v>0</v>
      </c>
    </row>
    <row r="4866" spans="2:11" ht="43.2" x14ac:dyDescent="0.3">
      <c r="B4866" s="173">
        <v>348725</v>
      </c>
      <c r="C4866" s="503" t="str">
        <f>_xlfn.XLOOKUP(B4866,PLANEAMIENTO!A:A,PLANEAMIENTO!C:C)</f>
        <v>CILINDRO DE STICK</v>
      </c>
      <c r="D4866" s="504" t="str">
        <f>_xlfn.XLOOKUP(B4866,PLANEAMIENTO!A:A,PLANEAMIENTO!D:D)</f>
        <v>390DL</v>
      </c>
      <c r="E4866" s="173" t="s">
        <v>3377</v>
      </c>
      <c r="F4866" s="173" t="s">
        <v>403</v>
      </c>
      <c r="G4866" s="173" t="s">
        <v>3297</v>
      </c>
      <c r="H4866" s="173" t="s">
        <v>3322</v>
      </c>
      <c r="I4866" s="173">
        <v>204</v>
      </c>
      <c r="J4866" s="173" t="s">
        <v>3070</v>
      </c>
      <c r="K4866" s="731">
        <v>0</v>
      </c>
    </row>
    <row r="4867" spans="2:11" ht="43.2" x14ac:dyDescent="0.3">
      <c r="B4867" s="173">
        <v>358125</v>
      </c>
      <c r="C4867" s="503" t="str">
        <f>_xlfn.XLOOKUP(B4867,PLANEAMIENTO!A:A,PLANEAMIENTO!C:C)</f>
        <v>CILINDRO DE DIRECCION</v>
      </c>
      <c r="D4867" s="504" t="str">
        <f>_xlfn.XLOOKUP(B4867,PLANEAMIENTO!A:A,PLANEAMIENTO!D:D)</f>
        <v>844K</v>
      </c>
      <c r="E4867" s="173" t="s">
        <v>3312</v>
      </c>
      <c r="F4867" s="173" t="s">
        <v>406</v>
      </c>
      <c r="G4867" s="173" t="s">
        <v>3322</v>
      </c>
      <c r="H4867" s="173" t="s">
        <v>3322</v>
      </c>
      <c r="I4867" s="173">
        <v>205</v>
      </c>
      <c r="J4867" s="173" t="s">
        <v>3070</v>
      </c>
      <c r="K4867" s="731">
        <v>0</v>
      </c>
    </row>
    <row r="4868" spans="2:11" ht="43.2" x14ac:dyDescent="0.3">
      <c r="B4868" s="173">
        <v>358225</v>
      </c>
      <c r="C4868" s="503" t="str">
        <f>_xlfn.XLOOKUP(B4868,PLANEAMIENTO!A:A,PLANEAMIENTO!C:C)</f>
        <v>CILINDRO DE DIRECCION</v>
      </c>
      <c r="D4868" s="504" t="str">
        <f>_xlfn.XLOOKUP(B4868,PLANEAMIENTO!A:A,PLANEAMIENTO!D:D)</f>
        <v>930E-4SE</v>
      </c>
      <c r="E4868" s="173" t="s">
        <v>3312</v>
      </c>
      <c r="F4868" s="173" t="s">
        <v>406</v>
      </c>
      <c r="G4868" s="173" t="s">
        <v>3322</v>
      </c>
      <c r="H4868" s="173" t="s">
        <v>3322</v>
      </c>
      <c r="I4868" s="173">
        <v>206</v>
      </c>
      <c r="J4868" s="173" t="s">
        <v>3070</v>
      </c>
      <c r="K4868" s="731">
        <v>0</v>
      </c>
    </row>
    <row r="4869" spans="2:11" ht="43.2" x14ac:dyDescent="0.3">
      <c r="B4869" s="173">
        <v>359025</v>
      </c>
      <c r="C4869" s="503" t="str">
        <f>_xlfn.XLOOKUP(B4869,PLANEAMIENTO!A:A,PLANEAMIENTO!C:C)</f>
        <v>CILINDRO DE DIRECCION</v>
      </c>
      <c r="D4869" s="504" t="str">
        <f>_xlfn.XLOOKUP(B4869,PLANEAMIENTO!A:A,PLANEAMIENTO!D:D)</f>
        <v>980E-4SE</v>
      </c>
      <c r="E4869" s="173" t="s">
        <v>3312</v>
      </c>
      <c r="F4869" s="173" t="s">
        <v>406</v>
      </c>
      <c r="G4869" s="173" t="s">
        <v>3366</v>
      </c>
      <c r="H4869" s="173" t="s">
        <v>3366</v>
      </c>
      <c r="I4869" s="173">
        <v>207</v>
      </c>
      <c r="J4869" s="173" t="s">
        <v>3070</v>
      </c>
      <c r="K4869" s="731">
        <v>0</v>
      </c>
    </row>
    <row r="4870" spans="2:11" ht="43.2" x14ac:dyDescent="0.3">
      <c r="B4870" s="723" t="s">
        <v>390</v>
      </c>
      <c r="C4870" s="503" t="e">
        <f>_xlfn.XLOOKUP(B4870,PLANEAMIENTO!A:A,PLANEAMIENTO!C:C)</f>
        <v>#N/A</v>
      </c>
      <c r="D4870" s="504" t="e">
        <f>_xlfn.XLOOKUP(B4870,PLANEAMIENTO!A:A,PLANEAMIENTO!D:D)</f>
        <v>#N/A</v>
      </c>
      <c r="E4870" s="723" t="s">
        <v>3073</v>
      </c>
      <c r="F4870" s="723" t="s">
        <v>3074</v>
      </c>
      <c r="G4870" s="723" t="s">
        <v>842</v>
      </c>
      <c r="H4870" s="723" t="s">
        <v>842</v>
      </c>
      <c r="I4870" s="172"/>
      <c r="J4870" s="172"/>
      <c r="K4870" s="733">
        <v>0</v>
      </c>
    </row>
    <row r="4871" spans="2:11" ht="43.2" x14ac:dyDescent="0.3">
      <c r="B4871" s="173">
        <v>353325</v>
      </c>
      <c r="C4871" s="503" t="str">
        <f>_xlfn.XLOOKUP(B4871,PLANEAMIENTO!A:A,PLANEAMIENTO!C:C)</f>
        <v>CILINDRO DE LEVANTE DE TOLVA</v>
      </c>
      <c r="D4871" s="504" t="str">
        <f>_xlfn.XLOOKUP(B4871,PLANEAMIENTO!A:A,PLANEAMIENTO!D:D)</f>
        <v>980E</v>
      </c>
      <c r="E4871" s="173" t="s">
        <v>3314</v>
      </c>
      <c r="F4871" s="173" t="s">
        <v>403</v>
      </c>
      <c r="G4871" s="173" t="s">
        <v>3293</v>
      </c>
      <c r="H4871" s="173" t="s">
        <v>3293</v>
      </c>
      <c r="I4871" s="173">
        <v>232</v>
      </c>
      <c r="J4871" s="173" t="s">
        <v>3174</v>
      </c>
      <c r="K4871" s="731">
        <v>0</v>
      </c>
    </row>
    <row r="4872" spans="2:11" ht="43.2" x14ac:dyDescent="0.3">
      <c r="B4872" s="172"/>
      <c r="C4872" s="503" t="e">
        <f>_xlfn.XLOOKUP(B4872,PLANEAMIENTO!A:A,PLANEAMIENTO!C:C)</f>
        <v>#N/A</v>
      </c>
      <c r="D4872" s="504">
        <f>_xlfn.XLOOKUP(B4872,PLANEAMIENTO!A:A,PLANEAMIENTO!D:D)</f>
        <v>0</v>
      </c>
      <c r="E4872" s="173" t="s">
        <v>3378</v>
      </c>
      <c r="F4872" s="173" t="s">
        <v>3080</v>
      </c>
      <c r="G4872" s="173" t="s">
        <v>842</v>
      </c>
      <c r="H4872" s="173" t="s">
        <v>3039</v>
      </c>
      <c r="I4872" s="172"/>
      <c r="J4872" s="172"/>
      <c r="K4872" s="731">
        <v>0</v>
      </c>
    </row>
    <row r="4873" spans="2:11" ht="43.2" x14ac:dyDescent="0.3">
      <c r="B4873" s="724" t="s">
        <v>390</v>
      </c>
      <c r="C4873" s="503" t="e">
        <f>_xlfn.XLOOKUP(B4873,PLANEAMIENTO!A:A,PLANEAMIENTO!C:C)</f>
        <v>#N/A</v>
      </c>
      <c r="D4873" s="504" t="e">
        <f>_xlfn.XLOOKUP(B4873,PLANEAMIENTO!A:A,PLANEAMIENTO!D:D)</f>
        <v>#N/A</v>
      </c>
      <c r="E4873" s="724" t="s">
        <v>428</v>
      </c>
      <c r="F4873" s="724" t="s">
        <v>3379</v>
      </c>
      <c r="G4873" s="724" t="s">
        <v>842</v>
      </c>
      <c r="H4873" s="724" t="s">
        <v>3380</v>
      </c>
      <c r="I4873" s="172"/>
      <c r="J4873" s="172"/>
      <c r="K4873" s="734">
        <v>0.74</v>
      </c>
    </row>
    <row r="4874" spans="2:11" ht="43.2" x14ac:dyDescent="0.3">
      <c r="B4874" s="172"/>
      <c r="C4874" s="503" t="e">
        <f>_xlfn.XLOOKUP(B4874,PLANEAMIENTO!A:A,PLANEAMIENTO!C:C)</f>
        <v>#N/A</v>
      </c>
      <c r="D4874" s="504" t="e">
        <f>_xlfn.XLOOKUP(B4874,PLANEAMIENTO!A:A,PLANEAMIENTO!D:D)</f>
        <v>#N/A</v>
      </c>
      <c r="E4874" s="542" t="s">
        <v>3143</v>
      </c>
      <c r="F4874" s="542" t="s">
        <v>3379</v>
      </c>
      <c r="G4874" s="542" t="s">
        <v>842</v>
      </c>
      <c r="H4874" s="542" t="s">
        <v>3380</v>
      </c>
      <c r="I4874" s="172"/>
      <c r="J4874" s="172"/>
      <c r="K4874" s="730">
        <v>0.74</v>
      </c>
    </row>
    <row r="4875" spans="2:11" ht="43.2" x14ac:dyDescent="0.3">
      <c r="B4875" s="173">
        <v>361025</v>
      </c>
      <c r="C4875" s="503" t="str">
        <f>_xlfn.XLOOKUP(B4875,PLANEAMIENTO!A:A,PLANEAMIENTO!C:C)</f>
        <v>CILINDRO DE LEVANTE DE TOLVA</v>
      </c>
      <c r="D4875" s="504" t="str">
        <f>_xlfn.XLOOKUP(B4875,PLANEAMIENTO!A:A,PLANEAMIENTO!D:D)</f>
        <v>930E-4SE</v>
      </c>
      <c r="E4875" s="173" t="s">
        <v>3381</v>
      </c>
      <c r="F4875" s="173" t="s">
        <v>406</v>
      </c>
      <c r="G4875" s="173" t="s">
        <v>3289</v>
      </c>
      <c r="H4875" s="173" t="s">
        <v>3297</v>
      </c>
      <c r="I4875" s="173">
        <v>262</v>
      </c>
      <c r="J4875" s="173" t="s">
        <v>432</v>
      </c>
      <c r="K4875" s="731">
        <v>0.8</v>
      </c>
    </row>
    <row r="4876" spans="2:11" ht="43.2" x14ac:dyDescent="0.3">
      <c r="B4876" s="173">
        <v>348725</v>
      </c>
      <c r="C4876" s="503" t="str">
        <f>_xlfn.XLOOKUP(B4876,PLANEAMIENTO!A:A,PLANEAMIENTO!C:C)</f>
        <v>CILINDRO DE STICK</v>
      </c>
      <c r="D4876" s="504" t="str">
        <f>_xlfn.XLOOKUP(B4876,PLANEAMIENTO!A:A,PLANEAMIENTO!D:D)</f>
        <v>390DL</v>
      </c>
      <c r="E4876" s="173" t="s">
        <v>3319</v>
      </c>
      <c r="F4876" s="173" t="s">
        <v>421</v>
      </c>
      <c r="G4876" s="173" t="s">
        <v>3322</v>
      </c>
      <c r="H4876" s="173" t="s">
        <v>3366</v>
      </c>
      <c r="I4876" s="173">
        <v>336</v>
      </c>
      <c r="J4876" s="173" t="s">
        <v>432</v>
      </c>
      <c r="K4876" s="731">
        <v>0</v>
      </c>
    </row>
    <row r="4877" spans="2:11" ht="43.2" x14ac:dyDescent="0.3">
      <c r="B4877" s="173">
        <v>361125</v>
      </c>
      <c r="C4877" s="503" t="str">
        <f>_xlfn.XLOOKUP(B4877,PLANEAMIENTO!A:A,PLANEAMIENTO!C:C)</f>
        <v>CILINDRO DE LEVANTE DE TOLVA</v>
      </c>
      <c r="D4877" s="504" t="str">
        <f>_xlfn.XLOOKUP(B4877,PLANEAMIENTO!A:A,PLANEAMIENTO!D:D)</f>
        <v>930E-4SE</v>
      </c>
      <c r="E4877" s="173" t="s">
        <v>3381</v>
      </c>
      <c r="F4877" s="173" t="s">
        <v>426</v>
      </c>
      <c r="G4877" s="173" t="s">
        <v>842</v>
      </c>
      <c r="H4877" s="173" t="s">
        <v>842</v>
      </c>
      <c r="I4877" s="172"/>
      <c r="J4877" s="172"/>
      <c r="K4877" s="731">
        <v>0</v>
      </c>
    </row>
    <row r="4878" spans="2:11" ht="43.2" x14ac:dyDescent="0.3">
      <c r="B4878" s="173">
        <v>361425</v>
      </c>
      <c r="C4878" s="503" t="str">
        <f>_xlfn.XLOOKUP(B4878,PLANEAMIENTO!A:A,PLANEAMIENTO!C:C)</f>
        <v>CILINDRO DE LEVANTE DE TOLVA</v>
      </c>
      <c r="D4878" s="504" t="str">
        <f>_xlfn.XLOOKUP(B4878,PLANEAMIENTO!A:A,PLANEAMIENTO!D:D)</f>
        <v>980E-4SE</v>
      </c>
      <c r="E4878" s="173" t="s">
        <v>3381</v>
      </c>
      <c r="F4878" s="173" t="s">
        <v>426</v>
      </c>
      <c r="G4878" s="173" t="s">
        <v>842</v>
      </c>
      <c r="H4878" s="173" t="s">
        <v>842</v>
      </c>
      <c r="I4878" s="172"/>
      <c r="J4878" s="172"/>
      <c r="K4878" s="731">
        <v>0</v>
      </c>
    </row>
    <row r="4879" spans="2:11" ht="43.2" x14ac:dyDescent="0.3">
      <c r="B4879" s="173">
        <v>360125</v>
      </c>
      <c r="C4879" s="503" t="str">
        <f>_xlfn.XLOOKUP(B4879,PLANEAMIENTO!A:A,PLANEAMIENTO!C:C)</f>
        <v>CILINDRO DE DIRECCION</v>
      </c>
      <c r="D4879" s="504" t="str">
        <f>_xlfn.XLOOKUP(B4879,PLANEAMIENTO!A:A,PLANEAMIENTO!D:D)</f>
        <v>980E</v>
      </c>
      <c r="E4879" s="173" t="s">
        <v>3381</v>
      </c>
      <c r="F4879" s="173" t="s">
        <v>426</v>
      </c>
      <c r="G4879" s="173" t="s">
        <v>842</v>
      </c>
      <c r="H4879" s="173" t="s">
        <v>842</v>
      </c>
      <c r="I4879" s="172"/>
      <c r="J4879" s="172"/>
      <c r="K4879" s="731">
        <v>0</v>
      </c>
    </row>
    <row r="4880" spans="2:11" ht="43.2" x14ac:dyDescent="0.3">
      <c r="B4880" s="172"/>
      <c r="C4880" s="503" t="e">
        <f>_xlfn.XLOOKUP(B4880,PLANEAMIENTO!A:A,PLANEAMIENTO!C:C)</f>
        <v>#N/A</v>
      </c>
      <c r="D4880" s="504">
        <f>_xlfn.XLOOKUP(B4880,PLANEAMIENTO!A:A,PLANEAMIENTO!D:D)</f>
        <v>0</v>
      </c>
      <c r="E4880" s="173" t="s">
        <v>3192</v>
      </c>
      <c r="F4880" s="173" t="s">
        <v>406</v>
      </c>
      <c r="G4880" s="173" t="s">
        <v>842</v>
      </c>
      <c r="H4880" s="173" t="s">
        <v>842</v>
      </c>
      <c r="I4880" s="172"/>
      <c r="J4880" s="172"/>
      <c r="K4880" s="731">
        <v>0</v>
      </c>
    </row>
    <row r="4881" spans="2:11" ht="43.2" x14ac:dyDescent="0.3">
      <c r="B4881" s="173" t="s">
        <v>140</v>
      </c>
      <c r="C4881" s="503" t="e">
        <f>_xlfn.XLOOKUP(B4881,PLANEAMIENTO!A:A,PLANEAMIENTO!C:C)</f>
        <v>#N/A</v>
      </c>
      <c r="D4881" s="504" t="e">
        <f>_xlfn.XLOOKUP(B4881,PLANEAMIENTO!A:A,PLANEAMIENTO!D:D)</f>
        <v>#N/A</v>
      </c>
      <c r="E4881" s="173" t="s">
        <v>3250</v>
      </c>
      <c r="F4881" s="173" t="s">
        <v>471</v>
      </c>
      <c r="G4881" s="173" t="s">
        <v>3366</v>
      </c>
      <c r="H4881" s="173" t="s">
        <v>3366</v>
      </c>
      <c r="I4881" s="173">
        <v>264</v>
      </c>
      <c r="J4881" s="173" t="s">
        <v>432</v>
      </c>
      <c r="K4881" s="731">
        <v>0</v>
      </c>
    </row>
    <row r="4882" spans="2:11" ht="43.2" x14ac:dyDescent="0.3">
      <c r="B4882" s="172"/>
      <c r="C4882" s="503">
        <f>_xlfn.XLOOKUP(B4882,PLANEAMIENTO!A:A,PLANEAMIENTO!C:C)</f>
        <v>0</v>
      </c>
      <c r="D4882" s="504" t="e">
        <f>_xlfn.XLOOKUP(B4882,PLANEAMIENTO!A:A,PLANEAMIENTO!D:D)</f>
        <v>#N/A</v>
      </c>
      <c r="E4882" s="173" t="s">
        <v>3374</v>
      </c>
      <c r="F4882" s="173" t="s">
        <v>3080</v>
      </c>
      <c r="G4882" s="173" t="s">
        <v>842</v>
      </c>
      <c r="H4882" s="173" t="s">
        <v>3039</v>
      </c>
      <c r="I4882" s="172"/>
      <c r="J4882" s="172"/>
      <c r="K4882" s="731">
        <v>0</v>
      </c>
    </row>
    <row r="4883" spans="2:11" ht="43.2" x14ac:dyDescent="0.3">
      <c r="B4883" s="173" t="s">
        <v>3320</v>
      </c>
      <c r="C4883" s="503" t="e">
        <f>_xlfn.XLOOKUP(B4883,PLANEAMIENTO!A:A,PLANEAMIENTO!C:C)</f>
        <v>#N/A</v>
      </c>
      <c r="D4883" s="504" t="e">
        <f>_xlfn.XLOOKUP(B4883,PLANEAMIENTO!A:A,PLANEAMIENTO!D:D)</f>
        <v>#N/A</v>
      </c>
      <c r="E4883" s="173" t="s">
        <v>3321</v>
      </c>
      <c r="F4883" s="173" t="s">
        <v>417</v>
      </c>
      <c r="G4883" s="173" t="s">
        <v>3366</v>
      </c>
      <c r="H4883" s="173" t="s">
        <v>3380</v>
      </c>
      <c r="I4883" s="173">
        <v>269</v>
      </c>
      <c r="J4883" s="173" t="s">
        <v>432</v>
      </c>
      <c r="K4883" s="731">
        <v>0</v>
      </c>
    </row>
    <row r="4884" spans="2:11" ht="43.2" x14ac:dyDescent="0.3">
      <c r="B4884" s="724" t="s">
        <v>390</v>
      </c>
      <c r="C4884" s="503" t="e">
        <f>_xlfn.XLOOKUP(B4884,PLANEAMIENTO!A:A,PLANEAMIENTO!C:C)</f>
        <v>#N/A</v>
      </c>
      <c r="D4884" s="504" t="e">
        <f>_xlfn.XLOOKUP(B4884,PLANEAMIENTO!A:A,PLANEAMIENTO!D:D)</f>
        <v>#N/A</v>
      </c>
      <c r="E4884" s="724" t="s">
        <v>642</v>
      </c>
      <c r="F4884" s="724" t="s">
        <v>3382</v>
      </c>
      <c r="G4884" s="724" t="s">
        <v>3039</v>
      </c>
      <c r="H4884" s="724" t="s">
        <v>3383</v>
      </c>
      <c r="I4884" s="172"/>
      <c r="J4884" s="172"/>
      <c r="K4884" s="734">
        <v>0.78</v>
      </c>
    </row>
    <row r="4885" spans="2:11" ht="43.2" x14ac:dyDescent="0.3">
      <c r="B4885" s="172"/>
      <c r="C4885" s="503">
        <f>_xlfn.XLOOKUP(B4885,PLANEAMIENTO!A:A,PLANEAMIENTO!C:C)</f>
        <v>0</v>
      </c>
      <c r="D4885" s="504" t="e">
        <f>_xlfn.XLOOKUP(B4885,PLANEAMIENTO!A:A,PLANEAMIENTO!D:D)</f>
        <v>#N/A</v>
      </c>
      <c r="E4885" s="542" t="s">
        <v>3141</v>
      </c>
      <c r="F4885" s="542" t="s">
        <v>3324</v>
      </c>
      <c r="G4885" s="542" t="s">
        <v>3039</v>
      </c>
      <c r="H4885" s="542" t="s">
        <v>3116</v>
      </c>
      <c r="I4885" s="172"/>
      <c r="J4885" s="172"/>
      <c r="K4885" s="730">
        <v>1</v>
      </c>
    </row>
    <row r="4886" spans="2:11" ht="43.2" x14ac:dyDescent="0.3">
      <c r="B4886" s="172"/>
      <c r="C4886" s="503" t="e">
        <f>_xlfn.XLOOKUP(B4886,PLANEAMIENTO!A:A,PLANEAMIENTO!C:C)</f>
        <v>#N/A</v>
      </c>
      <c r="D4886" s="504" t="e">
        <f>_xlfn.XLOOKUP(B4886,PLANEAMIENTO!A:A,PLANEAMIENTO!D:D)</f>
        <v>#N/A</v>
      </c>
      <c r="E4886" s="542" t="s">
        <v>3143</v>
      </c>
      <c r="F4886" s="542" t="s">
        <v>3384</v>
      </c>
      <c r="G4886" s="542" t="s">
        <v>3116</v>
      </c>
      <c r="H4886" s="542" t="s">
        <v>3383</v>
      </c>
      <c r="I4886" s="172"/>
      <c r="J4886" s="172"/>
      <c r="K4886" s="730">
        <v>0.67</v>
      </c>
    </row>
    <row r="4887" spans="2:11" ht="43.2" x14ac:dyDescent="0.3">
      <c r="B4887" s="173">
        <v>358625</v>
      </c>
      <c r="C4887" s="503" t="str">
        <f>_xlfn.XLOOKUP(B4887,PLANEAMIENTO!A:A,PLANEAMIENTO!C:C)</f>
        <v>CILINDRO DE LEVANTE DE BULLDOZER</v>
      </c>
      <c r="D4887" s="504" t="str">
        <f>_xlfn.XLOOKUP(B4887,PLANEAMIENTO!A:A,PLANEAMIENTO!D:D)</f>
        <v>844K</v>
      </c>
      <c r="E4887" s="173" t="s">
        <v>3385</v>
      </c>
      <c r="F4887" s="173" t="s">
        <v>657</v>
      </c>
      <c r="G4887" s="173" t="s">
        <v>3289</v>
      </c>
      <c r="H4887" s="173" t="s">
        <v>3297</v>
      </c>
      <c r="I4887" s="173">
        <v>335</v>
      </c>
      <c r="J4887" s="173" t="s">
        <v>3076</v>
      </c>
      <c r="K4887" s="731">
        <v>0.15</v>
      </c>
    </row>
    <row r="4888" spans="2:11" ht="43.2" x14ac:dyDescent="0.3">
      <c r="B4888" s="173">
        <v>361725</v>
      </c>
      <c r="C4888" s="503" t="str">
        <f>_xlfn.XLOOKUP(B4888,PLANEAMIENTO!A:A,PLANEAMIENTO!C:C)</f>
        <v>CILINDRO DE DIRECCION</v>
      </c>
      <c r="D4888" s="504" t="str">
        <f>_xlfn.XLOOKUP(B4888,PLANEAMIENTO!A:A,PLANEAMIENTO!D:D)</f>
        <v>930E-4SE</v>
      </c>
      <c r="E4888" s="173" t="s">
        <v>3247</v>
      </c>
      <c r="F4888" s="173" t="s">
        <v>426</v>
      </c>
      <c r="G4888" s="173" t="s">
        <v>3322</v>
      </c>
      <c r="H4888" s="173" t="s">
        <v>3322</v>
      </c>
      <c r="I4888" s="173">
        <v>336</v>
      </c>
      <c r="J4888" s="173" t="s">
        <v>3076</v>
      </c>
      <c r="K4888" s="731">
        <v>0</v>
      </c>
    </row>
    <row r="4889" spans="2:11" ht="43.2" x14ac:dyDescent="0.3">
      <c r="B4889" s="173">
        <v>361825</v>
      </c>
      <c r="C4889" s="503" t="str">
        <f>_xlfn.XLOOKUP(B4889,PLANEAMIENTO!A:A,PLANEAMIENTO!C:C)</f>
        <v>CILINDRO DE DIRECCION</v>
      </c>
      <c r="D4889" s="504" t="str">
        <f>_xlfn.XLOOKUP(B4889,PLANEAMIENTO!A:A,PLANEAMIENTO!D:D)</f>
        <v>930E-4SE</v>
      </c>
      <c r="E4889" s="173" t="s">
        <v>3247</v>
      </c>
      <c r="F4889" s="173" t="s">
        <v>426</v>
      </c>
      <c r="G4889" s="173" t="s">
        <v>3322</v>
      </c>
      <c r="H4889" s="173" t="s">
        <v>3322</v>
      </c>
      <c r="I4889" s="173">
        <v>337</v>
      </c>
      <c r="J4889" s="173" t="s">
        <v>3076</v>
      </c>
      <c r="K4889" s="731">
        <v>0</v>
      </c>
    </row>
    <row r="4890" spans="2:11" ht="43.2" x14ac:dyDescent="0.3">
      <c r="B4890" s="173">
        <v>361925</v>
      </c>
      <c r="C4890" s="503" t="str">
        <f>_xlfn.XLOOKUP(B4890,PLANEAMIENTO!A:A,PLANEAMIENTO!C:C)</f>
        <v>CILINDRO DE DIRECCION</v>
      </c>
      <c r="D4890" s="504" t="str">
        <f>_xlfn.XLOOKUP(B4890,PLANEAMIENTO!A:A,PLANEAMIENTO!D:D)</f>
        <v>930E-4SE</v>
      </c>
      <c r="E4890" s="173" t="s">
        <v>3247</v>
      </c>
      <c r="F4890" s="173" t="s">
        <v>426</v>
      </c>
      <c r="G4890" s="173" t="s">
        <v>3322</v>
      </c>
      <c r="H4890" s="173" t="s">
        <v>3322</v>
      </c>
      <c r="I4890" s="173">
        <v>338</v>
      </c>
      <c r="J4890" s="173" t="s">
        <v>3076</v>
      </c>
      <c r="K4890" s="731">
        <v>0</v>
      </c>
    </row>
    <row r="4891" spans="2:11" ht="43.2" x14ac:dyDescent="0.3">
      <c r="B4891" s="173">
        <v>362025</v>
      </c>
      <c r="C4891" s="503" t="str">
        <f>_xlfn.XLOOKUP(B4891,PLANEAMIENTO!A:A,PLANEAMIENTO!C:C)</f>
        <v>CILINDRO DE DIRECCION</v>
      </c>
      <c r="D4891" s="504" t="str">
        <f>_xlfn.XLOOKUP(B4891,PLANEAMIENTO!A:A,PLANEAMIENTO!D:D)</f>
        <v>930E-4SE</v>
      </c>
      <c r="E4891" s="173" t="s">
        <v>3247</v>
      </c>
      <c r="F4891" s="173" t="s">
        <v>426</v>
      </c>
      <c r="G4891" s="173" t="s">
        <v>3322</v>
      </c>
      <c r="H4891" s="173" t="s">
        <v>3366</v>
      </c>
      <c r="I4891" s="173">
        <v>339</v>
      </c>
      <c r="J4891" s="173" t="s">
        <v>3076</v>
      </c>
      <c r="K4891" s="731">
        <v>0</v>
      </c>
    </row>
    <row r="4892" spans="2:11" ht="43.2" x14ac:dyDescent="0.3">
      <c r="B4892" s="173">
        <v>362125</v>
      </c>
      <c r="C4892" s="503" t="str">
        <f>_xlfn.XLOOKUP(B4892,PLANEAMIENTO!A:A,PLANEAMIENTO!C:C)</f>
        <v>CILINDRO DE DIRECCION</v>
      </c>
      <c r="D4892" s="504" t="str">
        <f>_xlfn.XLOOKUP(B4892,PLANEAMIENTO!A:A,PLANEAMIENTO!D:D)</f>
        <v>930E-4SE</v>
      </c>
      <c r="E4892" s="173" t="s">
        <v>3247</v>
      </c>
      <c r="F4892" s="173" t="s">
        <v>426</v>
      </c>
      <c r="G4892" s="173" t="s">
        <v>3366</v>
      </c>
      <c r="H4892" s="173" t="s">
        <v>3366</v>
      </c>
      <c r="I4892" s="173">
        <v>340</v>
      </c>
      <c r="J4892" s="173" t="s">
        <v>3076</v>
      </c>
      <c r="K4892" s="731">
        <v>0</v>
      </c>
    </row>
    <row r="4893" spans="2:11" ht="43.2" x14ac:dyDescent="0.3">
      <c r="B4893" s="173">
        <v>362225</v>
      </c>
      <c r="C4893" s="503" t="str">
        <f>_xlfn.XLOOKUP(B4893,PLANEAMIENTO!A:A,PLANEAMIENTO!C:C)</f>
        <v>CILINDRO DE DIRECCION</v>
      </c>
      <c r="D4893" s="504" t="str">
        <f>_xlfn.XLOOKUP(B4893,PLANEAMIENTO!A:A,PLANEAMIENTO!D:D)</f>
        <v>930E-4SE</v>
      </c>
      <c r="E4893" s="173" t="s">
        <v>3247</v>
      </c>
      <c r="F4893" s="173" t="s">
        <v>426</v>
      </c>
      <c r="G4893" s="173" t="s">
        <v>3366</v>
      </c>
      <c r="H4893" s="173" t="s">
        <v>3366</v>
      </c>
      <c r="I4893" s="173">
        <v>341</v>
      </c>
      <c r="J4893" s="173" t="s">
        <v>3076</v>
      </c>
      <c r="K4893" s="731">
        <v>0</v>
      </c>
    </row>
    <row r="4894" spans="2:11" ht="43.2" x14ac:dyDescent="0.3">
      <c r="B4894" s="173">
        <v>360025</v>
      </c>
      <c r="C4894" s="503" t="str">
        <f>_xlfn.XLOOKUP(B4894,PLANEAMIENTO!A:A,PLANEAMIENTO!C:C)</f>
        <v>CILINDRO DE DIRECCION</v>
      </c>
      <c r="D4894" s="504" t="str">
        <f>_xlfn.XLOOKUP(B4894,PLANEAMIENTO!A:A,PLANEAMIENTO!D:D)</f>
        <v>930E-4SE</v>
      </c>
      <c r="E4894" s="173" t="s">
        <v>3247</v>
      </c>
      <c r="F4894" s="173" t="s">
        <v>426</v>
      </c>
      <c r="G4894" s="173" t="s">
        <v>3366</v>
      </c>
      <c r="H4894" s="173" t="s">
        <v>3366</v>
      </c>
      <c r="I4894" s="173">
        <v>342</v>
      </c>
      <c r="J4894" s="173" t="s">
        <v>3076</v>
      </c>
      <c r="K4894" s="731">
        <v>0</v>
      </c>
    </row>
    <row r="4895" spans="2:11" ht="43.2" x14ac:dyDescent="0.3">
      <c r="B4895" s="173">
        <v>358725</v>
      </c>
      <c r="C4895" s="503" t="str">
        <f>_xlfn.XLOOKUP(B4895,PLANEAMIENTO!A:A,PLANEAMIENTO!C:C)</f>
        <v xml:space="preserve">CILINDRO DE LEVANTE </v>
      </c>
      <c r="D4895" s="504" t="str">
        <f>_xlfn.XLOOKUP(B4895,PLANEAMIENTO!A:A,PLANEAMIENTO!D:D)</f>
        <v>950H</v>
      </c>
      <c r="E4895" s="173" t="s">
        <v>3386</v>
      </c>
      <c r="F4895" s="173" t="s">
        <v>421</v>
      </c>
      <c r="G4895" s="173" t="s">
        <v>3366</v>
      </c>
      <c r="H4895" s="173" t="s">
        <v>3380</v>
      </c>
      <c r="I4895" s="173">
        <v>343</v>
      </c>
      <c r="J4895" s="173" t="s">
        <v>3076</v>
      </c>
      <c r="K4895" s="731">
        <v>0</v>
      </c>
    </row>
    <row r="4896" spans="2:11" ht="43.2" x14ac:dyDescent="0.3">
      <c r="B4896" s="173">
        <v>356025</v>
      </c>
      <c r="C4896" s="503" t="str">
        <f>_xlfn.XLOOKUP(B4896,PLANEAMIENTO!A:A,PLANEAMIENTO!C:C)</f>
        <v>CILINDRO DE BUCKET</v>
      </c>
      <c r="D4896" s="504" t="str">
        <f>_xlfn.XLOOKUP(B4896,PLANEAMIENTO!A:A,PLANEAMIENTO!D:D)</f>
        <v>374DL</v>
      </c>
      <c r="E4896" s="173" t="s">
        <v>3387</v>
      </c>
      <c r="F4896" s="173" t="s">
        <v>471</v>
      </c>
      <c r="G4896" s="173" t="s">
        <v>3380</v>
      </c>
      <c r="H4896" s="173" t="s">
        <v>3380</v>
      </c>
      <c r="I4896" s="173">
        <v>344</v>
      </c>
      <c r="J4896" s="173" t="s">
        <v>3076</v>
      </c>
      <c r="K4896" s="731">
        <v>0</v>
      </c>
    </row>
    <row r="4897" spans="2:11" ht="43.2" x14ac:dyDescent="0.3">
      <c r="B4897" s="172"/>
      <c r="C4897" s="503">
        <f>_xlfn.XLOOKUP(B4897,PLANEAMIENTO!A:A,PLANEAMIENTO!C:C)</f>
        <v>0</v>
      </c>
      <c r="D4897" s="504" t="e">
        <f>_xlfn.XLOOKUP(B4897,PLANEAMIENTO!A:A,PLANEAMIENTO!D:D)</f>
        <v>#N/A</v>
      </c>
      <c r="E4897" s="173" t="s">
        <v>3374</v>
      </c>
      <c r="F4897" s="173" t="s">
        <v>3080</v>
      </c>
      <c r="G4897" s="173" t="s">
        <v>3380</v>
      </c>
      <c r="H4897" s="173" t="s">
        <v>3383</v>
      </c>
      <c r="I4897" s="173">
        <v>345</v>
      </c>
      <c r="J4897" s="173" t="s">
        <v>3076</v>
      </c>
      <c r="K4897" s="731">
        <v>0</v>
      </c>
    </row>
    <row r="4898" spans="2:11" ht="43.2" x14ac:dyDescent="0.3">
      <c r="B4898" s="726" t="s">
        <v>390</v>
      </c>
      <c r="C4898" s="503" t="e">
        <f>_xlfn.XLOOKUP(B4898,PLANEAMIENTO!A:A,PLANEAMIENTO!C:C)</f>
        <v>#N/A</v>
      </c>
      <c r="D4898" s="504" t="e">
        <f>_xlfn.XLOOKUP(B4898,PLANEAMIENTO!A:A,PLANEAMIENTO!D:D)</f>
        <v>#N/A</v>
      </c>
      <c r="E4898" s="726" t="s">
        <v>451</v>
      </c>
      <c r="F4898" s="726" t="s">
        <v>3074</v>
      </c>
      <c r="G4898" s="726" t="s">
        <v>842</v>
      </c>
      <c r="H4898" s="726" t="s">
        <v>842</v>
      </c>
      <c r="I4898" s="172"/>
      <c r="J4898" s="172"/>
      <c r="K4898" s="735">
        <v>0</v>
      </c>
    </row>
    <row r="4899" spans="2:11" ht="43.2" x14ac:dyDescent="0.3">
      <c r="B4899" s="172"/>
      <c r="C4899" s="503" t="e">
        <f>_xlfn.XLOOKUP(B4899,PLANEAMIENTO!A:A,PLANEAMIENTO!C:C)</f>
        <v>#N/A</v>
      </c>
      <c r="D4899" s="504">
        <f>_xlfn.XLOOKUP(B4899,PLANEAMIENTO!A:A,PLANEAMIENTO!D:D)</f>
        <v>0</v>
      </c>
      <c r="E4899" s="542" t="s">
        <v>3193</v>
      </c>
      <c r="F4899" s="542" t="s">
        <v>3388</v>
      </c>
      <c r="G4899" s="542" t="s">
        <v>3116</v>
      </c>
      <c r="H4899" s="542" t="s">
        <v>3322</v>
      </c>
      <c r="I4899" s="172"/>
      <c r="J4899" s="173" t="s">
        <v>452</v>
      </c>
      <c r="K4899" s="730">
        <v>0.52</v>
      </c>
    </row>
    <row r="4900" spans="2:11" ht="43.2" x14ac:dyDescent="0.3">
      <c r="B4900" s="173">
        <v>352825</v>
      </c>
      <c r="C4900" s="503" t="str">
        <f>_xlfn.XLOOKUP(B4900,PLANEAMIENTO!A:A,PLANEAMIENTO!C:C)</f>
        <v>FRENO DE SERVICIO Y PARQUEO</v>
      </c>
      <c r="D4900" s="504" t="str">
        <f>_xlfn.XLOOKUP(B4900,PLANEAMIENTO!A:A,PLANEAMIENTO!D:D)</f>
        <v>24M</v>
      </c>
      <c r="E4900" s="173" t="s">
        <v>1287</v>
      </c>
      <c r="F4900" s="173" t="s">
        <v>421</v>
      </c>
      <c r="G4900" s="173" t="s">
        <v>3289</v>
      </c>
      <c r="H4900" s="173" t="s">
        <v>3297</v>
      </c>
      <c r="I4900" s="172"/>
      <c r="J4900" s="173" t="s">
        <v>452</v>
      </c>
      <c r="K4900" s="731">
        <v>0.8</v>
      </c>
    </row>
    <row r="4901" spans="2:11" ht="43.2" x14ac:dyDescent="0.3">
      <c r="B4901" s="172"/>
      <c r="C4901" s="503" t="e">
        <f>_xlfn.XLOOKUP(B4901,PLANEAMIENTO!A:A,PLANEAMIENTO!C:C)</f>
        <v>#N/A</v>
      </c>
      <c r="D4901" s="504" t="e">
        <f>_xlfn.XLOOKUP(B4901,PLANEAMIENTO!A:A,PLANEAMIENTO!D:D)</f>
        <v>#N/A</v>
      </c>
      <c r="E4901" s="173" t="s">
        <v>498</v>
      </c>
      <c r="F4901" s="173" t="s">
        <v>3080</v>
      </c>
      <c r="G4901" s="173" t="s">
        <v>3289</v>
      </c>
      <c r="H4901" s="173" t="s">
        <v>3297</v>
      </c>
      <c r="I4901" s="173">
        <v>371</v>
      </c>
      <c r="J4901" s="173" t="s">
        <v>452</v>
      </c>
      <c r="K4901" s="731">
        <v>0</v>
      </c>
    </row>
    <row r="4902" spans="2:11" ht="43.2" x14ac:dyDescent="0.3">
      <c r="B4902" s="728" t="s">
        <v>390</v>
      </c>
      <c r="C4902" s="503" t="e">
        <f>_xlfn.XLOOKUP(B4902,PLANEAMIENTO!A:A,PLANEAMIENTO!C:C)</f>
        <v>#N/A</v>
      </c>
      <c r="D4902" s="504" t="e">
        <f>_xlfn.XLOOKUP(B4902,PLANEAMIENTO!A:A,PLANEAMIENTO!D:D)</f>
        <v>#N/A</v>
      </c>
      <c r="E4902" s="728" t="s">
        <v>45</v>
      </c>
      <c r="F4902" s="728" t="s">
        <v>3331</v>
      </c>
      <c r="G4902" s="728" t="s">
        <v>842</v>
      </c>
      <c r="H4902" s="728" t="s">
        <v>3230</v>
      </c>
      <c r="I4902" s="172"/>
      <c r="J4902" s="172"/>
      <c r="K4902" s="736">
        <v>0.88</v>
      </c>
    </row>
    <row r="4903" spans="2:11" ht="43.2" x14ac:dyDescent="0.3">
      <c r="B4903" s="173">
        <v>352125</v>
      </c>
      <c r="C4903" s="503" t="str">
        <f>_xlfn.XLOOKUP(B4903,PLANEAMIENTO!A:A,PLANEAMIENTO!C:C)</f>
        <v xml:space="preserve">CILINDRO DE LEVANTE </v>
      </c>
      <c r="D4903" s="504" t="str">
        <f>_xlfn.XLOOKUP(B4903,PLANEAMIENTO!A:A,PLANEAMIENTO!D:D)</f>
        <v>D8T</v>
      </c>
      <c r="E4903" s="173" t="s">
        <v>3335</v>
      </c>
      <c r="F4903" s="173" t="s">
        <v>3080</v>
      </c>
      <c r="G4903" s="173" t="s">
        <v>842</v>
      </c>
      <c r="H4903" s="173" t="s">
        <v>3039</v>
      </c>
      <c r="I4903" s="172"/>
      <c r="J4903" s="172"/>
      <c r="K4903" s="731">
        <v>0</v>
      </c>
    </row>
    <row r="4904" spans="2:11" ht="43.2" x14ac:dyDescent="0.3">
      <c r="B4904" s="173">
        <v>353125</v>
      </c>
      <c r="C4904" s="503" t="str">
        <f>_xlfn.XLOOKUP(B4904,PLANEAMIENTO!A:A,PLANEAMIENTO!C:C)</f>
        <v>CILINDRO DE LEVANTE DE TOLVA</v>
      </c>
      <c r="D4904" s="504" t="str">
        <f>_xlfn.XLOOKUP(B4904,PLANEAMIENTO!A:A,PLANEAMIENTO!D:D)</f>
        <v>930E-4SE</v>
      </c>
      <c r="E4904" s="173" t="s">
        <v>3335</v>
      </c>
      <c r="F4904" s="173" t="s">
        <v>3080</v>
      </c>
      <c r="G4904" s="173" t="s">
        <v>842</v>
      </c>
      <c r="H4904" s="173" t="s">
        <v>3039</v>
      </c>
      <c r="I4904" s="172"/>
      <c r="J4904" s="173" t="s">
        <v>3083</v>
      </c>
      <c r="K4904" s="731">
        <v>0.5</v>
      </c>
    </row>
    <row r="4905" spans="2:11" ht="43.2" x14ac:dyDescent="0.3">
      <c r="B4905" s="173">
        <v>353225</v>
      </c>
      <c r="C4905" s="503" t="str">
        <f>_xlfn.XLOOKUP(B4905,PLANEAMIENTO!A:A,PLANEAMIENTO!C:C)</f>
        <v>CILINDRO DE SUSPENSION POSTERIOR</v>
      </c>
      <c r="D4905" s="504" t="str">
        <f>_xlfn.XLOOKUP(B4905,PLANEAMIENTO!A:A,PLANEAMIENTO!D:D)</f>
        <v>930E-4SE</v>
      </c>
      <c r="E4905" s="173" t="s">
        <v>3336</v>
      </c>
      <c r="F4905" s="173" t="s">
        <v>3080</v>
      </c>
      <c r="G4905" s="173" t="s">
        <v>842</v>
      </c>
      <c r="H4905" s="173" t="s">
        <v>3039</v>
      </c>
      <c r="I4905" s="172"/>
      <c r="J4905" s="173" t="s">
        <v>3083</v>
      </c>
      <c r="K4905" s="731">
        <v>0</v>
      </c>
    </row>
    <row r="4906" spans="2:11" ht="43.2" x14ac:dyDescent="0.3">
      <c r="B4906" s="173">
        <v>353625</v>
      </c>
      <c r="C4906" s="503" t="str">
        <f>_xlfn.XLOOKUP(B4906,PLANEAMIENTO!A:A,PLANEAMIENTO!C:C)</f>
        <v>CILINDRO DE SUSPENSION DELANTERA</v>
      </c>
      <c r="D4906" s="504" t="str">
        <f>_xlfn.XLOOKUP(B4906,PLANEAMIENTO!A:A,PLANEAMIENTO!D:D)</f>
        <v>930E-4SE</v>
      </c>
      <c r="E4906" s="173" t="s">
        <v>3357</v>
      </c>
      <c r="F4906" s="173" t="s">
        <v>3080</v>
      </c>
      <c r="G4906" s="173" t="s">
        <v>842</v>
      </c>
      <c r="H4906" s="173" t="s">
        <v>3039</v>
      </c>
      <c r="I4906" s="172"/>
      <c r="J4906" s="173" t="s">
        <v>3083</v>
      </c>
      <c r="K4906" s="731">
        <v>0</v>
      </c>
    </row>
    <row r="4907" spans="2:11" ht="43.2" x14ac:dyDescent="0.3">
      <c r="B4907" s="173">
        <v>354725</v>
      </c>
      <c r="C4907" s="503" t="str">
        <f>_xlfn.XLOOKUP(B4907,PLANEAMIENTO!A:A,PLANEAMIENTO!C:C)</f>
        <v>CILINDRO DE BLADELIFT</v>
      </c>
      <c r="D4907" s="504">
        <f>_xlfn.XLOOKUP(B4907,PLANEAMIENTO!A:A,PLANEAMIENTO!D:D)</f>
        <v>24</v>
      </c>
      <c r="E4907" s="173" t="s">
        <v>3265</v>
      </c>
      <c r="F4907" s="173" t="s">
        <v>3080</v>
      </c>
      <c r="G4907" s="173" t="s">
        <v>842</v>
      </c>
      <c r="H4907" s="173" t="s">
        <v>3039</v>
      </c>
      <c r="I4907" s="172"/>
      <c r="J4907" s="173" t="s">
        <v>3083</v>
      </c>
      <c r="K4907" s="731">
        <v>0</v>
      </c>
    </row>
    <row r="4908" spans="2:11" ht="28.8" x14ac:dyDescent="0.3">
      <c r="B4908" s="173">
        <v>355425</v>
      </c>
      <c r="C4908" s="503" t="str">
        <f>_xlfn.XLOOKUP(B4908,PLANEAMIENTO!A:A,PLANEAMIENTO!C:C)</f>
        <v>CILINDRO DE DIRECCION</v>
      </c>
      <c r="D4908" s="504" t="str">
        <f>_xlfn.XLOOKUP(B4908,PLANEAMIENTO!A:A,PLANEAMIENTO!D:D)</f>
        <v>930E-4SE</v>
      </c>
      <c r="E4908" s="173" t="s">
        <v>3264</v>
      </c>
      <c r="F4908" s="173" t="s">
        <v>3080</v>
      </c>
      <c r="G4908" s="173" t="s">
        <v>3116</v>
      </c>
      <c r="H4908" s="173" t="s">
        <v>3150</v>
      </c>
      <c r="I4908" s="172"/>
      <c r="J4908" s="173" t="s">
        <v>3083</v>
      </c>
      <c r="K4908" s="731">
        <v>1</v>
      </c>
    </row>
    <row r="4909" spans="2:11" ht="28.8" x14ac:dyDescent="0.3">
      <c r="B4909" s="173">
        <v>355525</v>
      </c>
      <c r="C4909" s="503" t="str">
        <f>_xlfn.XLOOKUP(B4909,PLANEAMIENTO!A:A,PLANEAMIENTO!C:C)</f>
        <v>ACUMULADOR DE DIRECCION</v>
      </c>
      <c r="D4909" s="504" t="str">
        <f>_xlfn.XLOOKUP(B4909,PLANEAMIENTO!A:A,PLANEAMIENTO!D:D)</f>
        <v>980E-4SE</v>
      </c>
      <c r="E4909" s="173" t="s">
        <v>3335</v>
      </c>
      <c r="F4909" s="173" t="s">
        <v>3080</v>
      </c>
      <c r="G4909" s="173" t="s">
        <v>3116</v>
      </c>
      <c r="H4909" s="173" t="s">
        <v>3150</v>
      </c>
      <c r="I4909" s="172"/>
      <c r="J4909" s="173" t="s">
        <v>452</v>
      </c>
      <c r="K4909" s="731">
        <v>0</v>
      </c>
    </row>
    <row r="4910" spans="2:11" ht="43.2" x14ac:dyDescent="0.3">
      <c r="B4910" s="173">
        <v>357325</v>
      </c>
      <c r="C4910" s="503" t="str">
        <f>_xlfn.XLOOKUP(B4910,PLANEAMIENTO!A:A,PLANEAMIENTO!C:C)</f>
        <v>CILINDRO DE LEVANTE DE BULLDOZER</v>
      </c>
      <c r="D4910" s="504" t="str">
        <f>_xlfn.XLOOKUP(B4910,PLANEAMIENTO!A:A,PLANEAMIENTO!D:D)</f>
        <v>844K</v>
      </c>
      <c r="E4910" s="173" t="s">
        <v>3335</v>
      </c>
      <c r="F4910" s="173" t="s">
        <v>3080</v>
      </c>
      <c r="G4910" s="173" t="s">
        <v>842</v>
      </c>
      <c r="H4910" s="173" t="s">
        <v>3039</v>
      </c>
      <c r="I4910" s="172"/>
      <c r="J4910" s="172"/>
      <c r="K4910" s="731">
        <v>0</v>
      </c>
    </row>
    <row r="4911" spans="2:11" ht="43.2" x14ac:dyDescent="0.3">
      <c r="B4911" s="173">
        <v>357425</v>
      </c>
      <c r="C4911" s="503" t="str">
        <f>_xlfn.XLOOKUP(B4911,PLANEAMIENTO!A:A,PLANEAMIENTO!C:C)</f>
        <v>ACUMULADOR DE DIRECCION</v>
      </c>
      <c r="D4911" s="504" t="str">
        <f>_xlfn.XLOOKUP(B4911,PLANEAMIENTO!A:A,PLANEAMIENTO!D:D)</f>
        <v>HD1500</v>
      </c>
      <c r="E4911" s="173" t="s">
        <v>3335</v>
      </c>
      <c r="F4911" s="173" t="s">
        <v>3080</v>
      </c>
      <c r="G4911" s="173" t="s">
        <v>842</v>
      </c>
      <c r="H4911" s="173" t="s">
        <v>3039</v>
      </c>
      <c r="I4911" s="172"/>
      <c r="J4911" s="172"/>
      <c r="K4911" s="731">
        <v>0</v>
      </c>
    </row>
    <row r="4912" spans="2:11" ht="43.2" x14ac:dyDescent="0.3">
      <c r="B4912" s="173">
        <v>357625</v>
      </c>
      <c r="C4912" s="503" t="str">
        <f>_xlfn.XLOOKUP(B4912,PLANEAMIENTO!A:A,PLANEAMIENTO!C:C)</f>
        <v>CILINDRO DE DIRECCION</v>
      </c>
      <c r="D4912" s="504" t="str">
        <f>_xlfn.XLOOKUP(B4912,PLANEAMIENTO!A:A,PLANEAMIENTO!D:D)</f>
        <v>HD1500</v>
      </c>
      <c r="E4912" s="173" t="s">
        <v>3335</v>
      </c>
      <c r="F4912" s="173" t="s">
        <v>3080</v>
      </c>
      <c r="G4912" s="173" t="s">
        <v>842</v>
      </c>
      <c r="H4912" s="173" t="s">
        <v>3039</v>
      </c>
      <c r="I4912" s="172"/>
      <c r="J4912" s="172"/>
      <c r="K4912" s="731">
        <v>0</v>
      </c>
    </row>
    <row r="4913" spans="2:11" ht="43.2" x14ac:dyDescent="0.3">
      <c r="B4913" s="173">
        <v>357925</v>
      </c>
      <c r="C4913" s="503" t="str">
        <f>_xlfn.XLOOKUP(B4913,PLANEAMIENTO!A:A,PLANEAMIENTO!C:C)</f>
        <v>CILINDRO DE DIRECCION</v>
      </c>
      <c r="D4913" s="504" t="str">
        <f>_xlfn.XLOOKUP(B4913,PLANEAMIENTO!A:A,PLANEAMIENTO!D:D)</f>
        <v>930E-4SE</v>
      </c>
      <c r="E4913" s="173" t="s">
        <v>3335</v>
      </c>
      <c r="F4913" s="173" t="s">
        <v>3080</v>
      </c>
      <c r="G4913" s="173" t="s">
        <v>842</v>
      </c>
      <c r="H4913" s="173" t="s">
        <v>3039</v>
      </c>
      <c r="I4913" s="172"/>
      <c r="J4913" s="172"/>
      <c r="K4913" s="731">
        <v>0</v>
      </c>
    </row>
    <row r="4914" spans="2:11" ht="43.2" x14ac:dyDescent="0.3">
      <c r="B4914" s="173">
        <v>358225</v>
      </c>
      <c r="C4914" s="503" t="str">
        <f>_xlfn.XLOOKUP(B4914,PLANEAMIENTO!A:A,PLANEAMIENTO!C:C)</f>
        <v>CILINDRO DE DIRECCION</v>
      </c>
      <c r="D4914" s="504" t="str">
        <f>_xlfn.XLOOKUP(B4914,PLANEAMIENTO!A:A,PLANEAMIENTO!D:D)</f>
        <v>930E-4SE</v>
      </c>
      <c r="E4914" s="173" t="s">
        <v>3358</v>
      </c>
      <c r="F4914" s="173" t="s">
        <v>3080</v>
      </c>
      <c r="G4914" s="173" t="s">
        <v>842</v>
      </c>
      <c r="H4914" s="173" t="s">
        <v>3039</v>
      </c>
      <c r="I4914" s="172"/>
      <c r="J4914" s="172"/>
      <c r="K4914" s="731">
        <v>0</v>
      </c>
    </row>
    <row r="4915" spans="2:11" ht="43.2" x14ac:dyDescent="0.3">
      <c r="B4915" s="173">
        <v>358325</v>
      </c>
      <c r="C4915" s="503" t="str">
        <f>_xlfn.XLOOKUP(B4915,PLANEAMIENTO!A:A,PLANEAMIENTO!C:C)</f>
        <v>CILINDRO DE DIRECCION</v>
      </c>
      <c r="D4915" s="504" t="str">
        <f>_xlfn.XLOOKUP(B4915,PLANEAMIENTO!A:A,PLANEAMIENTO!D:D)</f>
        <v>930E-4SE</v>
      </c>
      <c r="E4915" s="173" t="s">
        <v>3335</v>
      </c>
      <c r="F4915" s="173" t="s">
        <v>3080</v>
      </c>
      <c r="G4915" s="173" t="s">
        <v>842</v>
      </c>
      <c r="H4915" s="173" t="s">
        <v>3039</v>
      </c>
      <c r="I4915" s="172"/>
      <c r="J4915" s="172"/>
      <c r="K4915" s="731">
        <v>0</v>
      </c>
    </row>
    <row r="4916" spans="2:11" ht="43.2" x14ac:dyDescent="0.3">
      <c r="B4916" s="173">
        <v>358525</v>
      </c>
      <c r="C4916" s="503" t="str">
        <f>_xlfn.XLOOKUP(B4916,PLANEAMIENTO!A:A,PLANEAMIENTO!C:C)</f>
        <v>CILINDRO DE WHEEL LEAN</v>
      </c>
      <c r="D4916" s="504">
        <f>_xlfn.XLOOKUP(B4916,PLANEAMIENTO!A:A,PLANEAMIENTO!D:D)</f>
        <v>24</v>
      </c>
      <c r="E4916" s="173" t="s">
        <v>3335</v>
      </c>
      <c r="F4916" s="173" t="s">
        <v>3080</v>
      </c>
      <c r="G4916" s="173" t="s">
        <v>842</v>
      </c>
      <c r="H4916" s="173" t="s">
        <v>3039</v>
      </c>
      <c r="I4916" s="172"/>
      <c r="J4916" s="172"/>
      <c r="K4916" s="731">
        <v>0</v>
      </c>
    </row>
    <row r="4917" spans="2:11" ht="43.2" x14ac:dyDescent="0.3">
      <c r="B4917" s="173">
        <v>358825</v>
      </c>
      <c r="C4917" s="503" t="str">
        <f>_xlfn.XLOOKUP(B4917,PLANEAMIENTO!A:A,PLANEAMIENTO!C:C)</f>
        <v>CILINDRO DE INCLINACION DE BULLDOZER</v>
      </c>
      <c r="D4917" s="504" t="str">
        <f>_xlfn.XLOOKUP(B4917,PLANEAMIENTO!A:A,PLANEAMIENTO!D:D)</f>
        <v>D11</v>
      </c>
      <c r="E4917" s="173" t="s">
        <v>3359</v>
      </c>
      <c r="F4917" s="173" t="s">
        <v>3080</v>
      </c>
      <c r="G4917" s="173" t="s">
        <v>842</v>
      </c>
      <c r="H4917" s="173" t="s">
        <v>3039</v>
      </c>
      <c r="I4917" s="172"/>
      <c r="J4917" s="172"/>
      <c r="K4917" s="731">
        <v>0</v>
      </c>
    </row>
    <row r="4922" spans="2:11" ht="26.4" x14ac:dyDescent="0.3">
      <c r="B4922" s="168" t="s">
        <v>390</v>
      </c>
      <c r="E4922" s="168" t="s">
        <v>391</v>
      </c>
      <c r="F4922" s="168" t="s">
        <v>393</v>
      </c>
      <c r="G4922" s="168" t="s">
        <v>394</v>
      </c>
      <c r="H4922" s="168" t="s">
        <v>395</v>
      </c>
      <c r="I4922" s="168" t="s">
        <v>3050</v>
      </c>
      <c r="J4922" s="168" t="s">
        <v>392</v>
      </c>
      <c r="K4922" s="168" t="s">
        <v>396</v>
      </c>
    </row>
    <row r="4923" spans="2:11" ht="43.2" x14ac:dyDescent="0.3">
      <c r="B4923" s="722" t="s">
        <v>390</v>
      </c>
      <c r="C4923" s="503" t="e">
        <f>_xlfn.XLOOKUP(B4923,PLANEAMIENTO!A:A,PLANEAMIENTO!C:C)</f>
        <v>#N/A</v>
      </c>
      <c r="D4923" s="504" t="e">
        <f>_xlfn.XLOOKUP(B4923,PLANEAMIENTO!A:A,PLANEAMIENTO!D:D)</f>
        <v>#N/A</v>
      </c>
      <c r="E4923" s="722" t="s">
        <v>397</v>
      </c>
      <c r="F4923" s="722" t="s">
        <v>3399</v>
      </c>
      <c r="G4923" s="722" t="s">
        <v>842</v>
      </c>
      <c r="H4923" s="722" t="s">
        <v>3400</v>
      </c>
      <c r="I4923" s="172"/>
      <c r="J4923" s="172"/>
      <c r="K4923" s="730">
        <v>0.82</v>
      </c>
    </row>
    <row r="4924" spans="2:11" ht="43.2" x14ac:dyDescent="0.3">
      <c r="B4924" s="172"/>
      <c r="C4924" s="503" t="e">
        <f>_xlfn.XLOOKUP(B4924,PLANEAMIENTO!A:A,PLANEAMIENTO!C:C)</f>
        <v>#N/A</v>
      </c>
      <c r="D4924" s="504" t="e">
        <f>_xlfn.XLOOKUP(B4924,PLANEAMIENTO!A:A,PLANEAMIENTO!D:D)</f>
        <v>#N/A</v>
      </c>
      <c r="E4924" s="542" t="s">
        <v>3141</v>
      </c>
      <c r="F4924" s="542" t="s">
        <v>3290</v>
      </c>
      <c r="G4924" s="542" t="s">
        <v>842</v>
      </c>
      <c r="H4924" s="542" t="s">
        <v>3116</v>
      </c>
      <c r="I4924" s="172"/>
      <c r="J4924" s="172"/>
      <c r="K4924" s="730">
        <v>0.99</v>
      </c>
    </row>
    <row r="4925" spans="2:11" ht="43.2" x14ac:dyDescent="0.3">
      <c r="B4925" s="172"/>
      <c r="C4925" s="503" t="e">
        <f>_xlfn.XLOOKUP(B4925,PLANEAMIENTO!A:A,PLANEAMIENTO!C:C)</f>
        <v>#N/A</v>
      </c>
      <c r="D4925" s="504" t="e">
        <f>_xlfn.XLOOKUP(B4925,PLANEAMIENTO!A:A,PLANEAMIENTO!D:D)</f>
        <v>#N/A</v>
      </c>
      <c r="E4925" s="542" t="s">
        <v>3143</v>
      </c>
      <c r="F4925" s="542" t="s">
        <v>3401</v>
      </c>
      <c r="G4925" s="542" t="s">
        <v>842</v>
      </c>
      <c r="H4925" s="542" t="s">
        <v>3380</v>
      </c>
      <c r="I4925" s="172"/>
      <c r="J4925" s="172"/>
      <c r="K4925" s="730">
        <v>1</v>
      </c>
    </row>
    <row r="4926" spans="2:11" ht="43.2" x14ac:dyDescent="0.3">
      <c r="B4926" s="172"/>
      <c r="C4926" s="503" t="e">
        <f>_xlfn.XLOOKUP(B4926,PLANEAMIENTO!A:A,PLANEAMIENTO!C:C)</f>
        <v>#N/A</v>
      </c>
      <c r="D4926" s="504" t="e">
        <f>_xlfn.XLOOKUP(B4926,PLANEAMIENTO!A:A,PLANEAMIENTO!D:D)</f>
        <v>#N/A</v>
      </c>
      <c r="E4926" s="542" t="s">
        <v>3402</v>
      </c>
      <c r="F4926" s="542" t="s">
        <v>3399</v>
      </c>
      <c r="G4926" s="542" t="s">
        <v>842</v>
      </c>
      <c r="H4926" s="542" t="s">
        <v>3400</v>
      </c>
      <c r="I4926" s="172"/>
      <c r="J4926" s="172"/>
      <c r="K4926" s="730">
        <v>0.1</v>
      </c>
    </row>
    <row r="4927" spans="2:11" ht="43.2" x14ac:dyDescent="0.3">
      <c r="B4927" s="173">
        <v>356025</v>
      </c>
      <c r="C4927" s="503" t="str">
        <f>_xlfn.XLOOKUP(B4927,PLANEAMIENTO!A:A,PLANEAMIENTO!C:C)</f>
        <v>CILINDRO DE BUCKET</v>
      </c>
      <c r="D4927" s="504" t="str">
        <f>_xlfn.XLOOKUP(B4927,PLANEAMIENTO!A:A,PLANEAMIENTO!D:D)</f>
        <v>374DL</v>
      </c>
      <c r="E4927" s="173" t="s">
        <v>3403</v>
      </c>
      <c r="F4927" s="173" t="s">
        <v>417</v>
      </c>
      <c r="G4927" s="173" t="s">
        <v>3380</v>
      </c>
      <c r="H4927" s="173" t="s">
        <v>3404</v>
      </c>
      <c r="I4927" s="173">
        <v>53</v>
      </c>
      <c r="J4927" s="173" t="s">
        <v>398</v>
      </c>
      <c r="K4927" s="731">
        <v>0.3</v>
      </c>
    </row>
    <row r="4928" spans="2:11" ht="43.2" x14ac:dyDescent="0.3">
      <c r="B4928" s="173" t="s">
        <v>3405</v>
      </c>
      <c r="C4928" s="503" t="e">
        <f>_xlfn.XLOOKUP(B4928,PLANEAMIENTO!A:A,PLANEAMIENTO!C:C)</f>
        <v>#N/A</v>
      </c>
      <c r="D4928" s="504" t="e">
        <f>_xlfn.XLOOKUP(B4928,PLANEAMIENTO!A:A,PLANEAMIENTO!D:D)</f>
        <v>#N/A</v>
      </c>
      <c r="E4928" s="173" t="s">
        <v>3406</v>
      </c>
      <c r="F4928" s="173" t="s">
        <v>3080</v>
      </c>
      <c r="G4928" s="173" t="s">
        <v>842</v>
      </c>
      <c r="H4928" s="173" t="s">
        <v>3039</v>
      </c>
      <c r="I4928" s="172"/>
      <c r="J4928" s="172"/>
      <c r="K4928" s="731">
        <v>0</v>
      </c>
    </row>
    <row r="4929" spans="2:11" ht="28.8" x14ac:dyDescent="0.3">
      <c r="B4929" s="173">
        <v>351725</v>
      </c>
      <c r="C4929" s="503" t="str">
        <f>_xlfn.XLOOKUP(B4929,PLANEAMIENTO!A:A,PLANEAMIENTO!C:C)</f>
        <v>CILINDRO DE STICK</v>
      </c>
      <c r="D4929" s="504" t="str">
        <f>_xlfn.XLOOKUP(B4929,PLANEAMIENTO!A:A,PLANEAMIENTO!D:D)</f>
        <v>390DL</v>
      </c>
      <c r="E4929" s="173" t="s">
        <v>3364</v>
      </c>
      <c r="F4929" s="173" t="s">
        <v>473</v>
      </c>
      <c r="G4929" s="173" t="s">
        <v>3404</v>
      </c>
      <c r="H4929" s="173" t="s">
        <v>3407</v>
      </c>
      <c r="I4929" s="173">
        <v>56</v>
      </c>
      <c r="J4929" s="173" t="s">
        <v>398</v>
      </c>
      <c r="K4929" s="731">
        <v>0</v>
      </c>
    </row>
    <row r="4930" spans="2:11" ht="31.2" x14ac:dyDescent="0.3">
      <c r="B4930" s="173">
        <v>358625</v>
      </c>
      <c r="C4930" s="503" t="str">
        <f>_xlfn.XLOOKUP(B4930,PLANEAMIENTO!A:A,PLANEAMIENTO!C:C)</f>
        <v>CILINDRO DE LEVANTE DE BULLDOZER</v>
      </c>
      <c r="D4930" s="504" t="str">
        <f>_xlfn.XLOOKUP(B4930,PLANEAMIENTO!A:A,PLANEAMIENTO!D:D)</f>
        <v>844K</v>
      </c>
      <c r="E4930" s="173" t="s">
        <v>3408</v>
      </c>
      <c r="F4930" s="173" t="s">
        <v>403</v>
      </c>
      <c r="G4930" s="173" t="s">
        <v>3407</v>
      </c>
      <c r="H4930" s="173" t="s">
        <v>3409</v>
      </c>
      <c r="I4930" s="173">
        <v>58</v>
      </c>
      <c r="J4930" s="173" t="s">
        <v>398</v>
      </c>
      <c r="K4930" s="731">
        <v>0</v>
      </c>
    </row>
    <row r="4931" spans="2:11" ht="28.8" x14ac:dyDescent="0.3">
      <c r="B4931" s="173">
        <v>358725</v>
      </c>
      <c r="C4931" s="503" t="str">
        <f>_xlfn.XLOOKUP(B4931,PLANEAMIENTO!A:A,PLANEAMIENTO!C:C)</f>
        <v xml:space="preserve">CILINDRO DE LEVANTE </v>
      </c>
      <c r="D4931" s="504" t="str">
        <f>_xlfn.XLOOKUP(B4931,PLANEAMIENTO!A:A,PLANEAMIENTO!D:D)</f>
        <v>950H</v>
      </c>
      <c r="E4931" s="173" t="s">
        <v>3364</v>
      </c>
      <c r="F4931" s="173" t="s">
        <v>471</v>
      </c>
      <c r="G4931" s="173" t="s">
        <v>3409</v>
      </c>
      <c r="H4931" s="173" t="s">
        <v>3409</v>
      </c>
      <c r="I4931" s="173">
        <v>59</v>
      </c>
      <c r="J4931" s="173" t="s">
        <v>398</v>
      </c>
      <c r="K4931" s="731">
        <v>0</v>
      </c>
    </row>
    <row r="4932" spans="2:11" ht="28.8" x14ac:dyDescent="0.3">
      <c r="B4932" s="173">
        <v>362625</v>
      </c>
      <c r="C4932" s="503" t="str">
        <f>_xlfn.XLOOKUP(B4932,PLANEAMIENTO!A:A,PLANEAMIENTO!C:C)</f>
        <v>CILINDRO DE DIRECCION</v>
      </c>
      <c r="D4932" s="504">
        <f>_xlfn.XLOOKUP(B4932,PLANEAMIENTO!A:A,PLANEAMIENTO!D:D)</f>
        <v>24</v>
      </c>
      <c r="E4932" s="173" t="s">
        <v>3364</v>
      </c>
      <c r="F4932" s="173" t="s">
        <v>450</v>
      </c>
      <c r="G4932" s="173" t="s">
        <v>3409</v>
      </c>
      <c r="H4932" s="173" t="s">
        <v>3410</v>
      </c>
      <c r="I4932" s="173">
        <v>60</v>
      </c>
      <c r="J4932" s="173" t="s">
        <v>398</v>
      </c>
      <c r="K4932" s="731">
        <v>0</v>
      </c>
    </row>
    <row r="4933" spans="2:11" ht="31.2" x14ac:dyDescent="0.3">
      <c r="B4933" s="173">
        <v>360325</v>
      </c>
      <c r="C4933" s="503" t="str">
        <f>_xlfn.XLOOKUP(B4933,PLANEAMIENTO!A:A,PLANEAMIENTO!C:C)</f>
        <v>CILINDRO DE LEVANTE DE RIPPER</v>
      </c>
      <c r="D4933" s="504" t="str">
        <f>_xlfn.XLOOKUP(B4933,PLANEAMIENTO!A:A,PLANEAMIENTO!D:D)</f>
        <v>24M</v>
      </c>
      <c r="E4933" s="173" t="s">
        <v>3364</v>
      </c>
      <c r="F4933" s="173" t="s">
        <v>407</v>
      </c>
      <c r="G4933" s="173" t="s">
        <v>3410</v>
      </c>
      <c r="H4933" s="173" t="s">
        <v>3411</v>
      </c>
      <c r="I4933" s="173">
        <v>61</v>
      </c>
      <c r="J4933" s="173" t="s">
        <v>398</v>
      </c>
      <c r="K4933" s="731">
        <v>0</v>
      </c>
    </row>
    <row r="4934" spans="2:11" ht="28.8" x14ac:dyDescent="0.3">
      <c r="B4934" s="172"/>
      <c r="C4934" s="503" t="e">
        <f>_xlfn.XLOOKUP(B4934,PLANEAMIENTO!A:A,PLANEAMIENTO!C:C)</f>
        <v>#N/A</v>
      </c>
      <c r="D4934" s="504" t="e">
        <f>_xlfn.XLOOKUP(B4934,PLANEAMIENTO!A:A,PLANEAMIENTO!D:D)</f>
        <v>#N/A</v>
      </c>
      <c r="E4934" s="173" t="s">
        <v>3367</v>
      </c>
      <c r="F4934" s="173" t="s">
        <v>3080</v>
      </c>
      <c r="G4934" s="173" t="s">
        <v>3411</v>
      </c>
      <c r="H4934" s="173" t="s">
        <v>3400</v>
      </c>
      <c r="I4934" s="173">
        <v>62</v>
      </c>
      <c r="J4934" s="173" t="s">
        <v>398</v>
      </c>
      <c r="K4934" s="731">
        <v>0</v>
      </c>
    </row>
    <row r="4935" spans="2:11" ht="43.2" x14ac:dyDescent="0.3">
      <c r="B4935" s="722" t="s">
        <v>390</v>
      </c>
      <c r="C4935" s="503" t="e">
        <f>_xlfn.XLOOKUP(B4935,PLANEAMIENTO!A:A,PLANEAMIENTO!C:C)</f>
        <v>#N/A</v>
      </c>
      <c r="D4935" s="504" t="e">
        <f>_xlfn.XLOOKUP(B4935,PLANEAMIENTO!A:A,PLANEAMIENTO!D:D)</f>
        <v>#N/A</v>
      </c>
      <c r="E4935" s="722" t="s">
        <v>412</v>
      </c>
      <c r="F4935" s="722" t="s">
        <v>3412</v>
      </c>
      <c r="G4935" s="722" t="s">
        <v>3039</v>
      </c>
      <c r="H4935" s="722" t="s">
        <v>3411</v>
      </c>
      <c r="I4935" s="172"/>
      <c r="J4935" s="172"/>
      <c r="K4935" s="732">
        <v>0.75</v>
      </c>
    </row>
    <row r="4936" spans="2:11" ht="43.2" x14ac:dyDescent="0.3">
      <c r="B4936" s="172"/>
      <c r="C4936" s="503">
        <f>_xlfn.XLOOKUP(B4936,PLANEAMIENTO!A:A,PLANEAMIENTO!C:C)</f>
        <v>0</v>
      </c>
      <c r="D4936" s="504">
        <f>_xlfn.XLOOKUP(B4936,PLANEAMIENTO!A:A,PLANEAMIENTO!D:D)</f>
        <v>0</v>
      </c>
      <c r="E4936" s="542" t="s">
        <v>3141</v>
      </c>
      <c r="F4936" s="542" t="s">
        <v>3298</v>
      </c>
      <c r="G4936" s="542" t="s">
        <v>3039</v>
      </c>
      <c r="H4936" s="542" t="s">
        <v>3098</v>
      </c>
      <c r="I4936" s="172"/>
      <c r="J4936" s="172"/>
      <c r="K4936" s="730">
        <v>0.97</v>
      </c>
    </row>
    <row r="4937" spans="2:11" ht="43.2" x14ac:dyDescent="0.3">
      <c r="B4937" s="172"/>
      <c r="C4937" s="503">
        <f>_xlfn.XLOOKUP(B4937,PLANEAMIENTO!A:A,PLANEAMIENTO!C:C)</f>
        <v>0</v>
      </c>
      <c r="D4937" s="504">
        <f>_xlfn.XLOOKUP(B4937,PLANEAMIENTO!A:A,PLANEAMIENTO!D:D)</f>
        <v>0</v>
      </c>
      <c r="E4937" s="542" t="s">
        <v>3143</v>
      </c>
      <c r="F4937" s="542" t="s">
        <v>3413</v>
      </c>
      <c r="G4937" s="542" t="s">
        <v>3230</v>
      </c>
      <c r="H4937" s="542" t="s">
        <v>3380</v>
      </c>
      <c r="I4937" s="172"/>
      <c r="J4937" s="172"/>
      <c r="K4937" s="730">
        <v>1</v>
      </c>
    </row>
    <row r="4938" spans="2:11" ht="43.2" x14ac:dyDescent="0.3">
      <c r="B4938" s="172"/>
      <c r="C4938" s="503">
        <f>_xlfn.XLOOKUP(B4938,PLANEAMIENTO!A:A,PLANEAMIENTO!C:C)</f>
        <v>0</v>
      </c>
      <c r="D4938" s="504">
        <f>_xlfn.XLOOKUP(B4938,PLANEAMIENTO!A:A,PLANEAMIENTO!D:D)</f>
        <v>0</v>
      </c>
      <c r="E4938" s="542" t="s">
        <v>3402</v>
      </c>
      <c r="F4938" s="542" t="s">
        <v>3414</v>
      </c>
      <c r="G4938" s="542" t="s">
        <v>3383</v>
      </c>
      <c r="H4938" s="542" t="s">
        <v>3411</v>
      </c>
      <c r="I4938" s="172"/>
      <c r="J4938" s="172"/>
      <c r="K4938" s="730">
        <v>0</v>
      </c>
    </row>
    <row r="4939" spans="2:11" ht="46.8" x14ac:dyDescent="0.3">
      <c r="B4939" s="173">
        <v>360725</v>
      </c>
      <c r="C4939" s="503" t="str">
        <f>_xlfn.XLOOKUP(B4939,PLANEAMIENTO!A:A,PLANEAMIENTO!C:C)</f>
        <v>CILINDRO DE DESPLAZAMIENTO DE VERTEDERA</v>
      </c>
      <c r="D4939" s="504">
        <f>_xlfn.XLOOKUP(B4939,PLANEAMIENTO!A:A,PLANEAMIENTO!D:D)</f>
        <v>24</v>
      </c>
      <c r="E4939" s="173" t="s">
        <v>3415</v>
      </c>
      <c r="F4939" s="173" t="s">
        <v>473</v>
      </c>
      <c r="G4939" s="173" t="s">
        <v>3383</v>
      </c>
      <c r="H4939" s="173" t="s">
        <v>3383</v>
      </c>
      <c r="I4939" s="172"/>
      <c r="J4939" s="173" t="s">
        <v>750</v>
      </c>
      <c r="K4939" s="731">
        <v>0</v>
      </c>
    </row>
    <row r="4940" spans="2:11" ht="31.2" x14ac:dyDescent="0.3">
      <c r="B4940" s="173">
        <v>360225</v>
      </c>
      <c r="C4940" s="503" t="str">
        <f>_xlfn.XLOOKUP(B4940,PLANEAMIENTO!A:A,PLANEAMIENTO!C:C)</f>
        <v>CILINDRO DE LEVANTE DE BULLDOZER</v>
      </c>
      <c r="D4940" s="504" t="str">
        <f>_xlfn.XLOOKUP(B4940,PLANEAMIENTO!A:A,PLANEAMIENTO!D:D)</f>
        <v>844H</v>
      </c>
      <c r="E4940" s="173" t="s">
        <v>3416</v>
      </c>
      <c r="F4940" s="173" t="s">
        <v>479</v>
      </c>
      <c r="G4940" s="173" t="s">
        <v>3383</v>
      </c>
      <c r="H4940" s="173" t="s">
        <v>3404</v>
      </c>
      <c r="I4940" s="173">
        <v>105</v>
      </c>
      <c r="J4940" s="173" t="s">
        <v>750</v>
      </c>
      <c r="K4940" s="731">
        <v>0</v>
      </c>
    </row>
    <row r="4941" spans="2:11" ht="28.8" x14ac:dyDescent="0.3">
      <c r="B4941" s="173">
        <v>362625</v>
      </c>
      <c r="C4941" s="503" t="str">
        <f>_xlfn.XLOOKUP(B4941,PLANEAMIENTO!A:A,PLANEAMIENTO!C:C)</f>
        <v>CILINDRO DE DIRECCION</v>
      </c>
      <c r="D4941" s="504">
        <f>_xlfn.XLOOKUP(B4941,PLANEAMIENTO!A:A,PLANEAMIENTO!D:D)</f>
        <v>24</v>
      </c>
      <c r="E4941" s="173" t="s">
        <v>3363</v>
      </c>
      <c r="F4941" s="173" t="s">
        <v>522</v>
      </c>
      <c r="G4941" s="173" t="s">
        <v>3404</v>
      </c>
      <c r="H4941" s="173" t="s">
        <v>3404</v>
      </c>
      <c r="I4941" s="173">
        <v>106</v>
      </c>
      <c r="J4941" s="173" t="s">
        <v>750</v>
      </c>
      <c r="K4941" s="731">
        <v>0</v>
      </c>
    </row>
    <row r="4942" spans="2:11" ht="28.8" x14ac:dyDescent="0.3">
      <c r="B4942" s="173">
        <v>362725</v>
      </c>
      <c r="C4942" s="503" t="str">
        <f>_xlfn.XLOOKUP(B4942,PLANEAMIENTO!A:A,PLANEAMIENTO!C:C)</f>
        <v>CILINDRO DE DIRECCION</v>
      </c>
      <c r="D4942" s="504" t="str">
        <f>_xlfn.XLOOKUP(B4942,PLANEAMIENTO!A:A,PLANEAMIENTO!D:D)</f>
        <v>988K</v>
      </c>
      <c r="E4942" s="173" t="s">
        <v>3363</v>
      </c>
      <c r="F4942" s="173" t="s">
        <v>522</v>
      </c>
      <c r="G4942" s="173" t="s">
        <v>3404</v>
      </c>
      <c r="H4942" s="173" t="s">
        <v>3404</v>
      </c>
      <c r="I4942" s="173">
        <v>107</v>
      </c>
      <c r="J4942" s="173" t="s">
        <v>750</v>
      </c>
      <c r="K4942" s="731">
        <v>0</v>
      </c>
    </row>
    <row r="4943" spans="2:11" ht="28.8" x14ac:dyDescent="0.3">
      <c r="B4943" s="173">
        <v>362625</v>
      </c>
      <c r="C4943" s="503" t="str">
        <f>_xlfn.XLOOKUP(B4943,PLANEAMIENTO!A:A,PLANEAMIENTO!C:C)</f>
        <v>CILINDRO DE DIRECCION</v>
      </c>
      <c r="D4943" s="504">
        <f>_xlfn.XLOOKUP(B4943,PLANEAMIENTO!A:A,PLANEAMIENTO!D:D)</f>
        <v>24</v>
      </c>
      <c r="E4943" s="173" t="s">
        <v>3152</v>
      </c>
      <c r="F4943" s="173" t="s">
        <v>491</v>
      </c>
      <c r="G4943" s="173" t="s">
        <v>3404</v>
      </c>
      <c r="H4943" s="173" t="s">
        <v>3409</v>
      </c>
      <c r="I4943" s="173">
        <v>108</v>
      </c>
      <c r="J4943" s="173" t="s">
        <v>750</v>
      </c>
      <c r="K4943" s="731">
        <v>0</v>
      </c>
    </row>
    <row r="4944" spans="2:11" ht="28.8" x14ac:dyDescent="0.3">
      <c r="B4944" s="173">
        <v>362725</v>
      </c>
      <c r="C4944" s="503" t="str">
        <f>_xlfn.XLOOKUP(B4944,PLANEAMIENTO!A:A,PLANEAMIENTO!C:C)</f>
        <v>CILINDRO DE DIRECCION</v>
      </c>
      <c r="D4944" s="504" t="str">
        <f>_xlfn.XLOOKUP(B4944,PLANEAMIENTO!A:A,PLANEAMIENTO!D:D)</f>
        <v>988K</v>
      </c>
      <c r="E4944" s="173" t="s">
        <v>3152</v>
      </c>
      <c r="F4944" s="173" t="s">
        <v>468</v>
      </c>
      <c r="G4944" s="173" t="s">
        <v>3409</v>
      </c>
      <c r="H4944" s="173" t="s">
        <v>3410</v>
      </c>
      <c r="I4944" s="173">
        <v>109</v>
      </c>
      <c r="J4944" s="173" t="s">
        <v>750</v>
      </c>
      <c r="K4944" s="731">
        <v>0</v>
      </c>
    </row>
    <row r="4945" spans="2:11" ht="28.8" x14ac:dyDescent="0.3">
      <c r="B4945" s="173">
        <v>363525</v>
      </c>
      <c r="C4945" s="503" t="str">
        <f>_xlfn.XLOOKUP(B4945,PLANEAMIENTO!A:A,PLANEAMIENTO!C:C)</f>
        <v>CILINDRO DE DIRECCION</v>
      </c>
      <c r="D4945" s="504" t="str">
        <f>_xlfn.XLOOKUP(B4945,PLANEAMIENTO!A:A,PLANEAMIENTO!D:D)</f>
        <v>930E-4SE</v>
      </c>
      <c r="E4945" s="173" t="s">
        <v>3417</v>
      </c>
      <c r="F4945" s="173" t="s">
        <v>473</v>
      </c>
      <c r="G4945" s="173" t="s">
        <v>3410</v>
      </c>
      <c r="H4945" s="173" t="s">
        <v>3411</v>
      </c>
      <c r="I4945" s="173">
        <v>110</v>
      </c>
      <c r="J4945" s="173" t="s">
        <v>750</v>
      </c>
      <c r="K4945" s="731">
        <v>0</v>
      </c>
    </row>
    <row r="4946" spans="2:11" ht="43.2" x14ac:dyDescent="0.3">
      <c r="B4946" s="722" t="s">
        <v>390</v>
      </c>
      <c r="C4946" s="503" t="e">
        <f>_xlfn.XLOOKUP(B4946,PLANEAMIENTO!A:A,PLANEAMIENTO!C:C)</f>
        <v>#N/A</v>
      </c>
      <c r="D4946" s="504" t="e">
        <f>_xlfn.XLOOKUP(B4946,PLANEAMIENTO!A:A,PLANEAMIENTO!D:D)</f>
        <v>#N/A</v>
      </c>
      <c r="E4946" s="722" t="s">
        <v>422</v>
      </c>
      <c r="F4946" s="722" t="s">
        <v>3418</v>
      </c>
      <c r="G4946" s="722" t="s">
        <v>842</v>
      </c>
      <c r="H4946" s="722" t="s">
        <v>3404</v>
      </c>
      <c r="I4946" s="172"/>
      <c r="J4946" s="172"/>
      <c r="K4946" s="732">
        <v>1</v>
      </c>
    </row>
    <row r="4947" spans="2:11" ht="43.2" x14ac:dyDescent="0.3">
      <c r="B4947" s="172"/>
      <c r="C4947" s="503">
        <f>_xlfn.XLOOKUP(B4947,PLANEAMIENTO!A:A,PLANEAMIENTO!C:C)</f>
        <v>0</v>
      </c>
      <c r="D4947" s="504">
        <f>_xlfn.XLOOKUP(B4947,PLANEAMIENTO!A:A,PLANEAMIENTO!D:D)</f>
        <v>0</v>
      </c>
      <c r="E4947" s="542" t="s">
        <v>3141</v>
      </c>
      <c r="F4947" s="542" t="s">
        <v>3419</v>
      </c>
      <c r="G4947" s="542" t="s">
        <v>3039</v>
      </c>
      <c r="H4947" s="542" t="s">
        <v>3116</v>
      </c>
      <c r="I4947" s="172"/>
      <c r="J4947" s="172"/>
      <c r="K4947" s="730">
        <v>1</v>
      </c>
    </row>
    <row r="4948" spans="2:11" ht="43.2" x14ac:dyDescent="0.3">
      <c r="B4948" s="172"/>
      <c r="C4948" s="503">
        <f>_xlfn.XLOOKUP(B4948,PLANEAMIENTO!A:A,PLANEAMIENTO!C:C)</f>
        <v>0</v>
      </c>
      <c r="D4948" s="504">
        <f>_xlfn.XLOOKUP(B4948,PLANEAMIENTO!A:A,PLANEAMIENTO!D:D)</f>
        <v>0</v>
      </c>
      <c r="E4948" s="542" t="s">
        <v>3143</v>
      </c>
      <c r="F4948" s="542" t="s">
        <v>3420</v>
      </c>
      <c r="G4948" s="542" t="s">
        <v>3116</v>
      </c>
      <c r="H4948" s="542" t="s">
        <v>3380</v>
      </c>
      <c r="I4948" s="172"/>
      <c r="J4948" s="172"/>
      <c r="K4948" s="730">
        <v>1</v>
      </c>
    </row>
    <row r="4949" spans="2:11" ht="43.2" x14ac:dyDescent="0.3">
      <c r="B4949" s="172"/>
      <c r="C4949" s="503">
        <f>_xlfn.XLOOKUP(B4949,PLANEAMIENTO!A:A,PLANEAMIENTO!C:C)</f>
        <v>0</v>
      </c>
      <c r="D4949" s="504" t="e">
        <f>_xlfn.XLOOKUP(B4949,PLANEAMIENTO!A:A,PLANEAMIENTO!D:D)</f>
        <v>#N/A</v>
      </c>
      <c r="E4949" s="542" t="s">
        <v>3402</v>
      </c>
      <c r="F4949" s="542" t="s">
        <v>3418</v>
      </c>
      <c r="G4949" s="542" t="s">
        <v>842</v>
      </c>
      <c r="H4949" s="542" t="s">
        <v>3404</v>
      </c>
      <c r="I4949" s="172"/>
      <c r="J4949" s="172"/>
      <c r="K4949" s="730">
        <v>0</v>
      </c>
    </row>
    <row r="4950" spans="2:11" ht="28.8" x14ac:dyDescent="0.3">
      <c r="B4950" s="172"/>
      <c r="C4950" s="503" t="e">
        <f>_xlfn.XLOOKUP(B4950,PLANEAMIENTO!A:A,PLANEAMIENTO!C:C)</f>
        <v>#N/A</v>
      </c>
      <c r="D4950" s="504" t="e">
        <f>_xlfn.XLOOKUP(B4950,PLANEAMIENTO!A:A,PLANEAMIENTO!D:D)</f>
        <v>#N/A</v>
      </c>
      <c r="E4950" s="173" t="s">
        <v>3421</v>
      </c>
      <c r="F4950" s="173" t="s">
        <v>3080</v>
      </c>
      <c r="G4950" s="173" t="s">
        <v>3383</v>
      </c>
      <c r="H4950" s="173" t="s">
        <v>3404</v>
      </c>
      <c r="I4950" s="172"/>
      <c r="J4950" s="172"/>
      <c r="K4950" s="731">
        <v>0</v>
      </c>
    </row>
    <row r="4951" spans="2:11" ht="43.2" x14ac:dyDescent="0.3">
      <c r="B4951" s="172"/>
      <c r="C4951" s="503" t="e">
        <f>_xlfn.XLOOKUP(B4951,PLANEAMIENTO!A:A,PLANEAMIENTO!C:C)</f>
        <v>#N/A</v>
      </c>
      <c r="D4951" s="504" t="e">
        <f>_xlfn.XLOOKUP(B4951,PLANEAMIENTO!A:A,PLANEAMIENTO!D:D)</f>
        <v>#N/A</v>
      </c>
      <c r="E4951" s="173" t="s">
        <v>3158</v>
      </c>
      <c r="F4951" s="173" t="s">
        <v>3080</v>
      </c>
      <c r="G4951" s="173" t="s">
        <v>842</v>
      </c>
      <c r="H4951" s="173" t="s">
        <v>3039</v>
      </c>
      <c r="I4951" s="172"/>
      <c r="J4951" s="172"/>
      <c r="K4951" s="731">
        <v>0</v>
      </c>
    </row>
    <row r="4952" spans="2:11" ht="43.2" x14ac:dyDescent="0.3">
      <c r="B4952" s="723" t="s">
        <v>390</v>
      </c>
      <c r="C4952" s="503" t="e">
        <f>_xlfn.XLOOKUP(B4952,PLANEAMIENTO!A:A,PLANEAMIENTO!C:C)</f>
        <v>#N/A</v>
      </c>
      <c r="D4952" s="504" t="e">
        <f>_xlfn.XLOOKUP(B4952,PLANEAMIENTO!A:A,PLANEAMIENTO!D:D)</f>
        <v>#N/A</v>
      </c>
      <c r="E4952" s="723" t="s">
        <v>3067</v>
      </c>
      <c r="F4952" s="723" t="s">
        <v>3422</v>
      </c>
      <c r="G4952" s="723" t="s">
        <v>3035</v>
      </c>
      <c r="H4952" s="723" t="s">
        <v>3409</v>
      </c>
      <c r="I4952" s="172"/>
      <c r="J4952" s="172"/>
      <c r="K4952" s="733">
        <v>1</v>
      </c>
    </row>
    <row r="4953" spans="2:11" ht="43.2" x14ac:dyDescent="0.3">
      <c r="B4953" s="172"/>
      <c r="C4953" s="503">
        <f>_xlfn.XLOOKUP(B4953,PLANEAMIENTO!A:A,PLANEAMIENTO!C:C)</f>
        <v>0</v>
      </c>
      <c r="D4953" s="504">
        <f>_xlfn.XLOOKUP(B4953,PLANEAMIENTO!A:A,PLANEAMIENTO!D:D)</f>
        <v>0</v>
      </c>
      <c r="E4953" s="542" t="s">
        <v>3141</v>
      </c>
      <c r="F4953" s="542" t="s">
        <v>3105</v>
      </c>
      <c r="G4953" s="542" t="s">
        <v>3035</v>
      </c>
      <c r="H4953" s="542" t="s">
        <v>3098</v>
      </c>
      <c r="I4953" s="172"/>
      <c r="J4953" s="172"/>
      <c r="K4953" s="730">
        <v>1</v>
      </c>
    </row>
    <row r="4954" spans="2:11" ht="43.2" x14ac:dyDescent="0.3">
      <c r="B4954" s="172"/>
      <c r="C4954" s="503">
        <f>_xlfn.XLOOKUP(B4954,PLANEAMIENTO!A:A,PLANEAMIENTO!C:C)</f>
        <v>0</v>
      </c>
      <c r="D4954" s="504">
        <f>_xlfn.XLOOKUP(B4954,PLANEAMIENTO!A:A,PLANEAMIENTO!D:D)</f>
        <v>0</v>
      </c>
      <c r="E4954" s="542" t="s">
        <v>3143</v>
      </c>
      <c r="F4954" s="542" t="s">
        <v>3423</v>
      </c>
      <c r="G4954" s="542" t="s">
        <v>3098</v>
      </c>
      <c r="H4954" s="542" t="s">
        <v>3380</v>
      </c>
      <c r="I4954" s="172"/>
      <c r="J4954" s="172"/>
      <c r="K4954" s="730">
        <v>1</v>
      </c>
    </row>
    <row r="4955" spans="2:11" ht="43.2" x14ac:dyDescent="0.3">
      <c r="B4955" s="172"/>
      <c r="C4955" s="503">
        <f>_xlfn.XLOOKUP(B4955,PLANEAMIENTO!A:A,PLANEAMIENTO!C:C)</f>
        <v>0</v>
      </c>
      <c r="D4955" s="504">
        <f>_xlfn.XLOOKUP(B4955,PLANEAMIENTO!A:A,PLANEAMIENTO!D:D)</f>
        <v>0</v>
      </c>
      <c r="E4955" s="542" t="s">
        <v>3402</v>
      </c>
      <c r="F4955" s="542" t="s">
        <v>3161</v>
      </c>
      <c r="G4955" s="542" t="s">
        <v>3383</v>
      </c>
      <c r="H4955" s="542" t="s">
        <v>3409</v>
      </c>
      <c r="I4955" s="172"/>
      <c r="J4955" s="172"/>
      <c r="K4955" s="730">
        <v>0</v>
      </c>
    </row>
    <row r="4956" spans="2:11" ht="28.8" x14ac:dyDescent="0.3">
      <c r="B4956" s="173">
        <v>360025</v>
      </c>
      <c r="C4956" s="503" t="str">
        <f>_xlfn.XLOOKUP(B4956,PLANEAMIENTO!A:A,PLANEAMIENTO!C:C)</f>
        <v>CILINDRO DE DIRECCION</v>
      </c>
      <c r="D4956" s="504" t="str">
        <f>_xlfn.XLOOKUP(B4956,PLANEAMIENTO!A:A,PLANEAMIENTO!D:D)</f>
        <v>930E-4SE</v>
      </c>
      <c r="E4956" s="173" t="s">
        <v>3169</v>
      </c>
      <c r="F4956" s="173" t="s">
        <v>522</v>
      </c>
      <c r="G4956" s="173" t="s">
        <v>3383</v>
      </c>
      <c r="H4956" s="173" t="s">
        <v>3383</v>
      </c>
      <c r="I4956" s="172"/>
      <c r="J4956" s="172"/>
      <c r="K4956" s="731">
        <v>0</v>
      </c>
    </row>
    <row r="4957" spans="2:11" ht="28.8" x14ac:dyDescent="0.3">
      <c r="B4957" s="173">
        <v>362225</v>
      </c>
      <c r="C4957" s="503" t="str">
        <f>_xlfn.XLOOKUP(B4957,PLANEAMIENTO!A:A,PLANEAMIENTO!C:C)</f>
        <v>CILINDRO DE DIRECCION</v>
      </c>
      <c r="D4957" s="504" t="str">
        <f>_xlfn.XLOOKUP(B4957,PLANEAMIENTO!A:A,PLANEAMIENTO!D:D)</f>
        <v>930E-4SE</v>
      </c>
      <c r="E4957" s="173" t="s">
        <v>3169</v>
      </c>
      <c r="F4957" s="173" t="s">
        <v>522</v>
      </c>
      <c r="G4957" s="173" t="s">
        <v>3383</v>
      </c>
      <c r="H4957" s="173" t="s">
        <v>3383</v>
      </c>
      <c r="I4957" s="173">
        <v>240</v>
      </c>
      <c r="J4957" s="172"/>
      <c r="K4957" s="731">
        <v>0</v>
      </c>
    </row>
    <row r="4958" spans="2:11" ht="31.2" x14ac:dyDescent="0.3">
      <c r="B4958" s="173">
        <v>358625</v>
      </c>
      <c r="C4958" s="503" t="str">
        <f>_xlfn.XLOOKUP(B4958,PLANEAMIENTO!A:A,PLANEAMIENTO!C:C)</f>
        <v>CILINDRO DE LEVANTE DE BULLDOZER</v>
      </c>
      <c r="D4958" s="504" t="str">
        <f>_xlfn.XLOOKUP(B4958,PLANEAMIENTO!A:A,PLANEAMIENTO!D:D)</f>
        <v>844K</v>
      </c>
      <c r="E4958" s="173" t="s">
        <v>3424</v>
      </c>
      <c r="F4958" s="173" t="s">
        <v>403</v>
      </c>
      <c r="G4958" s="173" t="s">
        <v>3383</v>
      </c>
      <c r="H4958" s="173" t="s">
        <v>3404</v>
      </c>
      <c r="I4958" s="173">
        <v>241</v>
      </c>
      <c r="J4958" s="172"/>
      <c r="K4958" s="731">
        <v>0</v>
      </c>
    </row>
    <row r="4959" spans="2:11" ht="28.8" x14ac:dyDescent="0.3">
      <c r="B4959" s="173">
        <v>361725</v>
      </c>
      <c r="C4959" s="503" t="str">
        <f>_xlfn.XLOOKUP(B4959,PLANEAMIENTO!A:A,PLANEAMIENTO!C:C)</f>
        <v>CILINDRO DE DIRECCION</v>
      </c>
      <c r="D4959" s="504" t="str">
        <f>_xlfn.XLOOKUP(B4959,PLANEAMIENTO!A:A,PLANEAMIENTO!D:D)</f>
        <v>930E-4SE</v>
      </c>
      <c r="E4959" s="173" t="s">
        <v>3425</v>
      </c>
      <c r="F4959" s="173" t="s">
        <v>522</v>
      </c>
      <c r="G4959" s="173" t="s">
        <v>3404</v>
      </c>
      <c r="H4959" s="173" t="s">
        <v>3404</v>
      </c>
      <c r="I4959" s="173">
        <v>242</v>
      </c>
      <c r="J4959" s="172"/>
      <c r="K4959" s="731">
        <v>0</v>
      </c>
    </row>
    <row r="4960" spans="2:11" ht="28.8" x14ac:dyDescent="0.3">
      <c r="B4960" s="173">
        <v>361825</v>
      </c>
      <c r="C4960" s="503" t="str">
        <f>_xlfn.XLOOKUP(B4960,PLANEAMIENTO!A:A,PLANEAMIENTO!C:C)</f>
        <v>CILINDRO DE DIRECCION</v>
      </c>
      <c r="D4960" s="504" t="str">
        <f>_xlfn.XLOOKUP(B4960,PLANEAMIENTO!A:A,PLANEAMIENTO!D:D)</f>
        <v>930E-4SE</v>
      </c>
      <c r="E4960" s="173" t="s">
        <v>3425</v>
      </c>
      <c r="F4960" s="173" t="s">
        <v>522</v>
      </c>
      <c r="G4960" s="173" t="s">
        <v>3404</v>
      </c>
      <c r="H4960" s="173" t="s">
        <v>3404</v>
      </c>
      <c r="I4960" s="173">
        <v>243</v>
      </c>
      <c r="J4960" s="172"/>
      <c r="K4960" s="731">
        <v>0</v>
      </c>
    </row>
    <row r="4961" spans="2:11" ht="28.8" x14ac:dyDescent="0.3">
      <c r="B4961" s="173">
        <v>361925</v>
      </c>
      <c r="C4961" s="503" t="str">
        <f>_xlfn.XLOOKUP(B4961,PLANEAMIENTO!A:A,PLANEAMIENTO!C:C)</f>
        <v>CILINDRO DE DIRECCION</v>
      </c>
      <c r="D4961" s="504" t="str">
        <f>_xlfn.XLOOKUP(B4961,PLANEAMIENTO!A:A,PLANEAMIENTO!D:D)</f>
        <v>930E-4SE</v>
      </c>
      <c r="E4961" s="173" t="s">
        <v>3425</v>
      </c>
      <c r="F4961" s="173" t="s">
        <v>522</v>
      </c>
      <c r="G4961" s="173" t="s">
        <v>3407</v>
      </c>
      <c r="H4961" s="173" t="s">
        <v>3407</v>
      </c>
      <c r="I4961" s="173">
        <v>244</v>
      </c>
      <c r="J4961" s="172"/>
      <c r="K4961" s="731">
        <v>0</v>
      </c>
    </row>
    <row r="4962" spans="2:11" ht="28.8" x14ac:dyDescent="0.3">
      <c r="B4962" s="173">
        <v>362025</v>
      </c>
      <c r="C4962" s="503" t="str">
        <f>_xlfn.XLOOKUP(B4962,PLANEAMIENTO!A:A,PLANEAMIENTO!C:C)</f>
        <v>CILINDRO DE DIRECCION</v>
      </c>
      <c r="D4962" s="504" t="str">
        <f>_xlfn.XLOOKUP(B4962,PLANEAMIENTO!A:A,PLANEAMIENTO!D:D)</f>
        <v>930E-4SE</v>
      </c>
      <c r="E4962" s="173" t="s">
        <v>3425</v>
      </c>
      <c r="F4962" s="173" t="s">
        <v>522</v>
      </c>
      <c r="G4962" s="173" t="s">
        <v>3407</v>
      </c>
      <c r="H4962" s="173" t="s">
        <v>3407</v>
      </c>
      <c r="I4962" s="173">
        <v>245</v>
      </c>
      <c r="J4962" s="172"/>
      <c r="K4962" s="731">
        <v>0</v>
      </c>
    </row>
    <row r="4963" spans="2:11" ht="28.8" x14ac:dyDescent="0.3">
      <c r="B4963" s="173">
        <v>362125</v>
      </c>
      <c r="C4963" s="503" t="str">
        <f>_xlfn.XLOOKUP(B4963,PLANEAMIENTO!A:A,PLANEAMIENTO!C:C)</f>
        <v>CILINDRO DE DIRECCION</v>
      </c>
      <c r="D4963" s="504" t="str">
        <f>_xlfn.XLOOKUP(B4963,PLANEAMIENTO!A:A,PLANEAMIENTO!D:D)</f>
        <v>930E-4SE</v>
      </c>
      <c r="E4963" s="173" t="s">
        <v>3425</v>
      </c>
      <c r="F4963" s="173" t="s">
        <v>522</v>
      </c>
      <c r="G4963" s="173" t="s">
        <v>3407</v>
      </c>
      <c r="H4963" s="173" t="s">
        <v>3409</v>
      </c>
      <c r="I4963" s="173">
        <v>246</v>
      </c>
      <c r="J4963" s="172"/>
      <c r="K4963" s="731">
        <v>0</v>
      </c>
    </row>
    <row r="4964" spans="2:11" ht="28.8" x14ac:dyDescent="0.3">
      <c r="B4964" s="172"/>
      <c r="C4964" s="503">
        <f>_xlfn.XLOOKUP(B4964,PLANEAMIENTO!A:A,PLANEAMIENTO!C:C)</f>
        <v>0</v>
      </c>
      <c r="D4964" s="504">
        <f>_xlfn.XLOOKUP(B4964,PLANEAMIENTO!A:A,PLANEAMIENTO!D:D)</f>
        <v>0</v>
      </c>
      <c r="E4964" s="173" t="s">
        <v>3426</v>
      </c>
      <c r="F4964" s="173" t="s">
        <v>522</v>
      </c>
      <c r="G4964" s="173" t="s">
        <v>3409</v>
      </c>
      <c r="H4964" s="173" t="s">
        <v>3409</v>
      </c>
      <c r="I4964" s="173">
        <v>247</v>
      </c>
      <c r="J4964" s="172"/>
      <c r="K4964" s="731">
        <v>0</v>
      </c>
    </row>
    <row r="4965" spans="2:11" ht="43.2" x14ac:dyDescent="0.3">
      <c r="B4965" s="723" t="s">
        <v>390</v>
      </c>
      <c r="C4965" s="503" t="e">
        <f>_xlfn.XLOOKUP(B4965,PLANEAMIENTO!A:A,PLANEAMIENTO!C:C)</f>
        <v>#N/A</v>
      </c>
      <c r="D4965" s="504" t="e">
        <f>_xlfn.XLOOKUP(B4965,PLANEAMIENTO!A:A,PLANEAMIENTO!D:D)</f>
        <v>#N/A</v>
      </c>
      <c r="E4965" s="723" t="s">
        <v>3073</v>
      </c>
      <c r="F4965" s="723" t="s">
        <v>3074</v>
      </c>
      <c r="G4965" s="723" t="s">
        <v>842</v>
      </c>
      <c r="H4965" s="723" t="s">
        <v>842</v>
      </c>
      <c r="I4965" s="172"/>
      <c r="J4965" s="172"/>
      <c r="K4965" s="733">
        <v>0</v>
      </c>
    </row>
    <row r="4966" spans="2:11" ht="43.2" x14ac:dyDescent="0.3">
      <c r="B4966" s="172"/>
      <c r="C4966" s="503">
        <f>_xlfn.XLOOKUP(B4966,PLANEAMIENTO!A:A,PLANEAMIENTO!C:C)</f>
        <v>0</v>
      </c>
      <c r="D4966" s="504">
        <f>_xlfn.XLOOKUP(B4966,PLANEAMIENTO!A:A,PLANEAMIENTO!D:D)</f>
        <v>0</v>
      </c>
      <c r="E4966" s="542" t="s">
        <v>3427</v>
      </c>
      <c r="F4966" s="542" t="s">
        <v>957</v>
      </c>
      <c r="G4966" s="542" t="s">
        <v>3052</v>
      </c>
      <c r="H4966" s="542" t="s">
        <v>3102</v>
      </c>
      <c r="I4966" s="172"/>
      <c r="J4966" s="172"/>
      <c r="K4966" s="730">
        <v>1</v>
      </c>
    </row>
    <row r="4967" spans="2:11" ht="43.2" x14ac:dyDescent="0.3">
      <c r="B4967" s="172"/>
      <c r="C4967" s="503">
        <f>_xlfn.XLOOKUP(B4967,PLANEAMIENTO!A:A,PLANEAMIENTO!C:C)</f>
        <v>0</v>
      </c>
      <c r="D4967" s="504">
        <f>_xlfn.XLOOKUP(B4967,PLANEAMIENTO!A:A,PLANEAMIENTO!D:D)</f>
        <v>0</v>
      </c>
      <c r="E4967" s="542" t="s">
        <v>3193</v>
      </c>
      <c r="F4967" s="542" t="s">
        <v>3428</v>
      </c>
      <c r="G4967" s="542" t="s">
        <v>3171</v>
      </c>
      <c r="H4967" s="542" t="s">
        <v>3316</v>
      </c>
      <c r="I4967" s="172"/>
      <c r="J4967" s="172"/>
      <c r="K4967" s="730">
        <v>1</v>
      </c>
    </row>
    <row r="4968" spans="2:11" ht="43.2" x14ac:dyDescent="0.3">
      <c r="B4968" s="172"/>
      <c r="C4968" s="503">
        <f>_xlfn.XLOOKUP(B4968,PLANEAMIENTO!A:A,PLANEAMIENTO!C:C)</f>
        <v>0</v>
      </c>
      <c r="D4968" s="504">
        <f>_xlfn.XLOOKUP(B4968,PLANEAMIENTO!A:A,PLANEAMIENTO!D:D)</f>
        <v>0</v>
      </c>
      <c r="E4968" s="542" t="s">
        <v>3398</v>
      </c>
      <c r="F4968" s="542" t="s">
        <v>3429</v>
      </c>
      <c r="G4968" s="542" t="s">
        <v>3383</v>
      </c>
      <c r="H4968" s="542" t="s">
        <v>3409</v>
      </c>
      <c r="I4968" s="172"/>
      <c r="J4968" s="172"/>
      <c r="K4968" s="730">
        <v>0</v>
      </c>
    </row>
    <row r="4969" spans="2:11" ht="31.2" x14ac:dyDescent="0.3">
      <c r="B4969" s="173">
        <v>361025</v>
      </c>
      <c r="C4969" s="503" t="str">
        <f>_xlfn.XLOOKUP(B4969,PLANEAMIENTO!A:A,PLANEAMIENTO!C:C)</f>
        <v>CILINDRO DE LEVANTE DE TOLVA</v>
      </c>
      <c r="D4969" s="504" t="str">
        <f>_xlfn.XLOOKUP(B4969,PLANEAMIENTO!A:A,PLANEAMIENTO!D:D)</f>
        <v>930E-4SE</v>
      </c>
      <c r="E4969" s="173" t="s">
        <v>3430</v>
      </c>
      <c r="F4969" s="173" t="s">
        <v>3080</v>
      </c>
      <c r="G4969" s="173" t="s">
        <v>3383</v>
      </c>
      <c r="H4969" s="173" t="s">
        <v>3404</v>
      </c>
      <c r="I4969" s="172"/>
      <c r="J4969" s="172"/>
      <c r="K4969" s="731">
        <v>0</v>
      </c>
    </row>
    <row r="4970" spans="2:11" ht="31.2" x14ac:dyDescent="0.3">
      <c r="B4970" s="173">
        <v>361125</v>
      </c>
      <c r="C4970" s="503" t="str">
        <f>_xlfn.XLOOKUP(B4970,PLANEAMIENTO!A:A,PLANEAMIENTO!C:C)</f>
        <v>CILINDRO DE LEVANTE DE TOLVA</v>
      </c>
      <c r="D4970" s="504" t="str">
        <f>_xlfn.XLOOKUP(B4970,PLANEAMIENTO!A:A,PLANEAMIENTO!D:D)</f>
        <v>930E-4SE</v>
      </c>
      <c r="E4970" s="173" t="s">
        <v>3430</v>
      </c>
      <c r="F4970" s="173" t="s">
        <v>3080</v>
      </c>
      <c r="G4970" s="173" t="s">
        <v>3404</v>
      </c>
      <c r="H4970" s="173" t="s">
        <v>3407</v>
      </c>
      <c r="I4970" s="173">
        <v>285</v>
      </c>
      <c r="J4970" s="172"/>
      <c r="K4970" s="731">
        <v>0</v>
      </c>
    </row>
    <row r="4971" spans="2:11" ht="31.2" x14ac:dyDescent="0.3">
      <c r="B4971" s="173">
        <v>361425</v>
      </c>
      <c r="C4971" s="503" t="str">
        <f>_xlfn.XLOOKUP(B4971,PLANEAMIENTO!A:A,PLANEAMIENTO!C:C)</f>
        <v>CILINDRO DE LEVANTE DE TOLVA</v>
      </c>
      <c r="D4971" s="504" t="str">
        <f>_xlfn.XLOOKUP(B4971,PLANEAMIENTO!A:A,PLANEAMIENTO!D:D)</f>
        <v>980E-4SE</v>
      </c>
      <c r="E4971" s="173" t="s">
        <v>3430</v>
      </c>
      <c r="F4971" s="173" t="s">
        <v>3080</v>
      </c>
      <c r="G4971" s="173" t="s">
        <v>3407</v>
      </c>
      <c r="H4971" s="173" t="s">
        <v>3409</v>
      </c>
      <c r="I4971" s="173">
        <v>286</v>
      </c>
      <c r="J4971" s="172"/>
      <c r="K4971" s="731">
        <v>0</v>
      </c>
    </row>
    <row r="4972" spans="2:11" ht="43.2" x14ac:dyDescent="0.3">
      <c r="B4972" s="724" t="s">
        <v>390</v>
      </c>
      <c r="C4972" s="503" t="e">
        <f>_xlfn.XLOOKUP(B4972,PLANEAMIENTO!A:A,PLANEAMIENTO!C:C)</f>
        <v>#N/A</v>
      </c>
      <c r="D4972" s="504" t="e">
        <f>_xlfn.XLOOKUP(B4972,PLANEAMIENTO!A:A,PLANEAMIENTO!D:D)</f>
        <v>#N/A</v>
      </c>
      <c r="E4972" s="724" t="s">
        <v>428</v>
      </c>
      <c r="F4972" s="724" t="s">
        <v>3431</v>
      </c>
      <c r="G4972" s="724" t="s">
        <v>842</v>
      </c>
      <c r="H4972" s="724" t="s">
        <v>3410</v>
      </c>
      <c r="I4972" s="172"/>
      <c r="J4972" s="172"/>
      <c r="K4972" s="734">
        <v>0.84</v>
      </c>
    </row>
    <row r="4973" spans="2:11" ht="43.2" x14ac:dyDescent="0.3">
      <c r="B4973" s="172"/>
      <c r="C4973" s="503">
        <f>_xlfn.XLOOKUP(B4973,PLANEAMIENTO!A:A,PLANEAMIENTO!C:C)</f>
        <v>0</v>
      </c>
      <c r="D4973" s="504">
        <f>_xlfn.XLOOKUP(B4973,PLANEAMIENTO!A:A,PLANEAMIENTO!D:D)</f>
        <v>0</v>
      </c>
      <c r="E4973" s="542" t="s">
        <v>3143</v>
      </c>
      <c r="F4973" s="542" t="s">
        <v>3432</v>
      </c>
      <c r="G4973" s="542" t="s">
        <v>3116</v>
      </c>
      <c r="H4973" s="542" t="s">
        <v>3316</v>
      </c>
      <c r="I4973" s="172"/>
      <c r="J4973" s="172"/>
      <c r="K4973" s="730">
        <v>1</v>
      </c>
    </row>
    <row r="4974" spans="2:11" ht="43.2" x14ac:dyDescent="0.3">
      <c r="B4974" s="172"/>
      <c r="C4974" s="503">
        <f>_xlfn.XLOOKUP(B4974,PLANEAMIENTO!A:A,PLANEAMIENTO!C:C)</f>
        <v>0</v>
      </c>
      <c r="D4974" s="504">
        <f>_xlfn.XLOOKUP(B4974,PLANEAMIENTO!A:A,PLANEAMIENTO!D:D)</f>
        <v>0</v>
      </c>
      <c r="E4974" s="542" t="s">
        <v>3402</v>
      </c>
      <c r="F4974" s="542" t="s">
        <v>3431</v>
      </c>
      <c r="G4974" s="542" t="s">
        <v>842</v>
      </c>
      <c r="H4974" s="542" t="s">
        <v>3410</v>
      </c>
      <c r="I4974" s="172"/>
      <c r="J4974" s="172"/>
      <c r="K4974" s="730">
        <v>0</v>
      </c>
    </row>
    <row r="4975" spans="2:11" ht="28.8" x14ac:dyDescent="0.3">
      <c r="B4975" s="173">
        <v>360925</v>
      </c>
      <c r="C4975" s="503" t="str">
        <f>_xlfn.XLOOKUP(B4975,PLANEAMIENTO!A:A,PLANEAMIENTO!C:C)</f>
        <v>CILINDRO DE DIRECCION</v>
      </c>
      <c r="D4975" s="504">
        <f>_xlfn.XLOOKUP(B4975,PLANEAMIENTO!A:A,PLANEAMIENTO!D:D)</f>
        <v>24</v>
      </c>
      <c r="E4975" s="173" t="s">
        <v>3433</v>
      </c>
      <c r="F4975" s="173" t="s">
        <v>479</v>
      </c>
      <c r="G4975" s="173" t="s">
        <v>3383</v>
      </c>
      <c r="H4975" s="173" t="s">
        <v>3383</v>
      </c>
      <c r="I4975" s="172"/>
      <c r="J4975" s="172"/>
      <c r="K4975" s="731">
        <v>0</v>
      </c>
    </row>
    <row r="4976" spans="2:11" ht="31.2" x14ac:dyDescent="0.3">
      <c r="B4976" s="173">
        <v>363225</v>
      </c>
      <c r="C4976" s="503" t="str">
        <f>_xlfn.XLOOKUP(B4976,PLANEAMIENTO!A:A,PLANEAMIENTO!C:C)</f>
        <v>CILINDRO DE LEVANTE DE TOLVA</v>
      </c>
      <c r="D4976" s="504" t="str">
        <f>_xlfn.XLOOKUP(B4976,PLANEAMIENTO!A:A,PLANEAMIENTO!D:D)</f>
        <v>793D</v>
      </c>
      <c r="E4976" s="173" t="s">
        <v>3433</v>
      </c>
      <c r="F4976" s="173" t="s">
        <v>435</v>
      </c>
      <c r="G4976" s="173" t="s">
        <v>3383</v>
      </c>
      <c r="H4976" s="173" t="s">
        <v>3383</v>
      </c>
      <c r="I4976" s="173">
        <v>325</v>
      </c>
      <c r="J4976" s="172"/>
      <c r="K4976" s="731">
        <v>0</v>
      </c>
    </row>
    <row r="4977" spans="2:11" ht="31.2" x14ac:dyDescent="0.3">
      <c r="B4977" s="173">
        <v>363325</v>
      </c>
      <c r="C4977" s="503" t="str">
        <f>_xlfn.XLOOKUP(B4977,PLANEAMIENTO!A:A,PLANEAMIENTO!C:C)</f>
        <v>CILINDRO DE LEVANTE DE TOLVA</v>
      </c>
      <c r="D4977" s="504" t="str">
        <f>_xlfn.XLOOKUP(B4977,PLANEAMIENTO!A:A,PLANEAMIENTO!D:D)</f>
        <v>793D</v>
      </c>
      <c r="E4977" s="173" t="s">
        <v>3433</v>
      </c>
      <c r="F4977" s="173" t="s">
        <v>403</v>
      </c>
      <c r="G4977" s="173" t="s">
        <v>3383</v>
      </c>
      <c r="H4977" s="173" t="s">
        <v>3404</v>
      </c>
      <c r="I4977" s="173">
        <v>326</v>
      </c>
      <c r="J4977" s="172"/>
      <c r="K4977" s="731">
        <v>0</v>
      </c>
    </row>
    <row r="4978" spans="2:11" ht="31.2" x14ac:dyDescent="0.3">
      <c r="B4978" s="173">
        <v>363425</v>
      </c>
      <c r="C4978" s="503" t="str">
        <f>_xlfn.XLOOKUP(B4978,PLANEAMIENTO!A:A,PLANEAMIENTO!C:C)</f>
        <v>CILINDRO DE LEVANTE DE TOLVA</v>
      </c>
      <c r="D4978" s="504" t="str">
        <f>_xlfn.XLOOKUP(B4978,PLANEAMIENTO!A:A,PLANEAMIENTO!D:D)</f>
        <v>793D</v>
      </c>
      <c r="E4978" s="173" t="s">
        <v>3433</v>
      </c>
      <c r="F4978" s="173" t="s">
        <v>403</v>
      </c>
      <c r="G4978" s="173" t="s">
        <v>3404</v>
      </c>
      <c r="H4978" s="173" t="s">
        <v>3404</v>
      </c>
      <c r="I4978" s="173">
        <v>327</v>
      </c>
      <c r="J4978" s="172"/>
      <c r="K4978" s="731">
        <v>0</v>
      </c>
    </row>
    <row r="4979" spans="2:11" ht="28.8" x14ac:dyDescent="0.3">
      <c r="B4979" s="173">
        <v>363525</v>
      </c>
      <c r="C4979" s="503" t="str">
        <f>_xlfn.XLOOKUP(B4979,PLANEAMIENTO!A:A,PLANEAMIENTO!C:C)</f>
        <v>CILINDRO DE DIRECCION</v>
      </c>
      <c r="D4979" s="504" t="str">
        <f>_xlfn.XLOOKUP(B4979,PLANEAMIENTO!A:A,PLANEAMIENTO!D:D)</f>
        <v>930E-4SE</v>
      </c>
      <c r="E4979" s="173" t="s">
        <v>3433</v>
      </c>
      <c r="F4979" s="173" t="s">
        <v>406</v>
      </c>
      <c r="G4979" s="173" t="s">
        <v>3404</v>
      </c>
      <c r="H4979" s="173" t="s">
        <v>3404</v>
      </c>
      <c r="I4979" s="173">
        <v>328</v>
      </c>
      <c r="J4979" s="172"/>
      <c r="K4979" s="731">
        <v>0</v>
      </c>
    </row>
    <row r="4980" spans="2:11" ht="28.8" x14ac:dyDescent="0.3">
      <c r="B4980" s="173">
        <v>363625</v>
      </c>
      <c r="C4980" s="503" t="str">
        <f>_xlfn.XLOOKUP(B4980,PLANEAMIENTO!A:A,PLANEAMIENTO!C:C)</f>
        <v>CILINDRO DE DIRECCION</v>
      </c>
      <c r="D4980" s="504" t="str">
        <f>_xlfn.XLOOKUP(B4980,PLANEAMIENTO!A:A,PLANEAMIENTO!D:D)</f>
        <v>793D</v>
      </c>
      <c r="E4980" s="173" t="s">
        <v>3433</v>
      </c>
      <c r="F4980" s="173" t="s">
        <v>406</v>
      </c>
      <c r="G4980" s="173" t="s">
        <v>3407</v>
      </c>
      <c r="H4980" s="173" t="s">
        <v>3407</v>
      </c>
      <c r="I4980" s="173">
        <v>329</v>
      </c>
      <c r="J4980" s="172"/>
      <c r="K4980" s="731">
        <v>0</v>
      </c>
    </row>
    <row r="4981" spans="2:11" ht="28.8" x14ac:dyDescent="0.3">
      <c r="B4981" s="173">
        <v>356025</v>
      </c>
      <c r="C4981" s="503" t="str">
        <f>_xlfn.XLOOKUP(B4981,PLANEAMIENTO!A:A,PLANEAMIENTO!C:C)</f>
        <v>CILINDRO DE BUCKET</v>
      </c>
      <c r="D4981" s="504" t="str">
        <f>_xlfn.XLOOKUP(B4981,PLANEAMIENTO!A:A,PLANEAMIENTO!D:D)</f>
        <v>374DL</v>
      </c>
      <c r="E4981" s="173" t="s">
        <v>3328</v>
      </c>
      <c r="F4981" s="173" t="s">
        <v>410</v>
      </c>
      <c r="G4981" s="173" t="s">
        <v>3407</v>
      </c>
      <c r="H4981" s="173" t="s">
        <v>3409</v>
      </c>
      <c r="I4981" s="173">
        <v>330</v>
      </c>
      <c r="J4981" s="172"/>
      <c r="K4981" s="731">
        <v>0</v>
      </c>
    </row>
    <row r="4982" spans="2:11" ht="28.8" x14ac:dyDescent="0.3">
      <c r="B4982" s="173">
        <v>362725</v>
      </c>
      <c r="C4982" s="503" t="str">
        <f>_xlfn.XLOOKUP(B4982,PLANEAMIENTO!A:A,PLANEAMIENTO!C:C)</f>
        <v>CILINDRO DE DIRECCION</v>
      </c>
      <c r="D4982" s="504" t="str">
        <f>_xlfn.XLOOKUP(B4982,PLANEAMIENTO!A:A,PLANEAMIENTO!D:D)</f>
        <v>988K</v>
      </c>
      <c r="E4982" s="173" t="s">
        <v>3192</v>
      </c>
      <c r="F4982" s="173" t="s">
        <v>406</v>
      </c>
      <c r="G4982" s="173" t="s">
        <v>3409</v>
      </c>
      <c r="H4982" s="173" t="s">
        <v>3409</v>
      </c>
      <c r="I4982" s="173">
        <v>331</v>
      </c>
      <c r="J4982" s="172"/>
      <c r="K4982" s="731">
        <v>0</v>
      </c>
    </row>
    <row r="4983" spans="2:11" ht="28.8" x14ac:dyDescent="0.3">
      <c r="B4983" s="173">
        <v>361525</v>
      </c>
      <c r="C4983" s="503" t="str">
        <f>_xlfn.XLOOKUP(B4983,PLANEAMIENTO!A:A,PLANEAMIENTO!C:C)</f>
        <v>CILINDRO DE JACK HYD</v>
      </c>
      <c r="D4983" s="504" t="str">
        <f>_xlfn.XLOOKUP(B4983,PLANEAMIENTO!A:A,PLANEAMIENTO!D:D)</f>
        <v>PV351D</v>
      </c>
      <c r="E4983" s="173" t="s">
        <v>3192</v>
      </c>
      <c r="F4983" s="173" t="s">
        <v>406</v>
      </c>
      <c r="G4983" s="173" t="s">
        <v>3409</v>
      </c>
      <c r="H4983" s="173" t="s">
        <v>3409</v>
      </c>
      <c r="I4983" s="173">
        <v>332</v>
      </c>
      <c r="J4983" s="172"/>
      <c r="K4983" s="731">
        <v>0</v>
      </c>
    </row>
    <row r="4984" spans="2:11" ht="28.8" x14ac:dyDescent="0.3">
      <c r="B4984" s="172"/>
      <c r="C4984" s="503">
        <f>_xlfn.XLOOKUP(B4984,PLANEAMIENTO!A:A,PLANEAMIENTO!C:C)</f>
        <v>0</v>
      </c>
      <c r="D4984" s="504" t="e">
        <f>_xlfn.XLOOKUP(B4984,PLANEAMIENTO!A:A,PLANEAMIENTO!D:D)</f>
        <v>#N/A</v>
      </c>
      <c r="E4984" s="173" t="s">
        <v>3374</v>
      </c>
      <c r="F4984" s="173" t="s">
        <v>3080</v>
      </c>
      <c r="G4984" s="173" t="s">
        <v>3409</v>
      </c>
      <c r="H4984" s="173" t="s">
        <v>3410</v>
      </c>
      <c r="I4984" s="173">
        <v>333</v>
      </c>
      <c r="J4984" s="172"/>
      <c r="K4984" s="731">
        <v>0</v>
      </c>
    </row>
    <row r="4985" spans="2:11" ht="43.2" x14ac:dyDescent="0.3">
      <c r="B4985" s="172"/>
      <c r="C4985" s="503" t="e">
        <f>_xlfn.XLOOKUP(B4985,PLANEAMIENTO!A:A,PLANEAMIENTO!C:C)</f>
        <v>#N/A</v>
      </c>
      <c r="D4985" s="504" t="e">
        <f>_xlfn.XLOOKUP(B4985,PLANEAMIENTO!A:A,PLANEAMIENTO!D:D)</f>
        <v>#N/A</v>
      </c>
      <c r="E4985" s="172"/>
      <c r="F4985" s="173" t="s">
        <v>406</v>
      </c>
      <c r="G4985" s="173" t="s">
        <v>842</v>
      </c>
      <c r="H4985" s="173" t="s">
        <v>842</v>
      </c>
      <c r="I4985" s="172"/>
      <c r="J4985" s="172"/>
      <c r="K4985" s="731">
        <v>0</v>
      </c>
    </row>
    <row r="4986" spans="2:11" ht="43.2" x14ac:dyDescent="0.3">
      <c r="B4986" s="173" t="s">
        <v>140</v>
      </c>
      <c r="C4986" s="503" t="e">
        <f>_xlfn.XLOOKUP(B4986,PLANEAMIENTO!A:A,PLANEAMIENTO!C:C)</f>
        <v>#N/A</v>
      </c>
      <c r="D4986" s="504" t="e">
        <f>_xlfn.XLOOKUP(B4986,PLANEAMIENTO!A:A,PLANEAMIENTO!D:D)</f>
        <v>#N/A</v>
      </c>
      <c r="E4986" s="173" t="s">
        <v>3250</v>
      </c>
      <c r="F4986" s="173" t="s">
        <v>471</v>
      </c>
      <c r="G4986" s="173" t="s">
        <v>3366</v>
      </c>
      <c r="H4986" s="173" t="s">
        <v>3316</v>
      </c>
      <c r="I4986" s="173">
        <v>314</v>
      </c>
      <c r="J4986" s="173" t="s">
        <v>432</v>
      </c>
      <c r="K4986" s="731">
        <v>0</v>
      </c>
    </row>
    <row r="4987" spans="2:11" ht="43.2" x14ac:dyDescent="0.3">
      <c r="B4987" s="173" t="s">
        <v>3320</v>
      </c>
      <c r="C4987" s="503" t="e">
        <f>_xlfn.XLOOKUP(B4987,PLANEAMIENTO!A:A,PLANEAMIENTO!C:C)</f>
        <v>#N/A</v>
      </c>
      <c r="D4987" s="504" t="e">
        <f>_xlfn.XLOOKUP(B4987,PLANEAMIENTO!A:A,PLANEAMIENTO!D:D)</f>
        <v>#N/A</v>
      </c>
      <c r="E4987" s="173" t="s">
        <v>3321</v>
      </c>
      <c r="F4987" s="173" t="s">
        <v>417</v>
      </c>
      <c r="G4987" s="173" t="s">
        <v>3316</v>
      </c>
      <c r="H4987" s="173" t="s">
        <v>3383</v>
      </c>
      <c r="I4987" s="173">
        <v>336</v>
      </c>
      <c r="J4987" s="173" t="s">
        <v>432</v>
      </c>
      <c r="K4987" s="731">
        <v>0</v>
      </c>
    </row>
    <row r="4988" spans="2:11" ht="43.2" x14ac:dyDescent="0.3">
      <c r="B4988" s="724" t="s">
        <v>390</v>
      </c>
      <c r="C4988" s="503" t="e">
        <f>_xlfn.XLOOKUP(B4988,PLANEAMIENTO!A:A,PLANEAMIENTO!C:C)</f>
        <v>#N/A</v>
      </c>
      <c r="D4988" s="504" t="e">
        <f>_xlfn.XLOOKUP(B4988,PLANEAMIENTO!A:A,PLANEAMIENTO!D:D)</f>
        <v>#N/A</v>
      </c>
      <c r="E4988" s="724" t="s">
        <v>642</v>
      </c>
      <c r="F4988" s="724" t="s">
        <v>3434</v>
      </c>
      <c r="G4988" s="724" t="s">
        <v>842</v>
      </c>
      <c r="H4988" s="724" t="s">
        <v>3410</v>
      </c>
      <c r="I4988" s="172"/>
      <c r="J4988" s="172"/>
      <c r="K4988" s="734">
        <v>0.92</v>
      </c>
    </row>
    <row r="4989" spans="2:11" ht="43.2" x14ac:dyDescent="0.3">
      <c r="B4989" s="172"/>
      <c r="C4989" s="503">
        <f>_xlfn.XLOOKUP(B4989,PLANEAMIENTO!A:A,PLANEAMIENTO!C:C)</f>
        <v>0</v>
      </c>
      <c r="D4989" s="504">
        <f>_xlfn.XLOOKUP(B4989,PLANEAMIENTO!A:A,PLANEAMIENTO!D:D)</f>
        <v>0</v>
      </c>
      <c r="E4989" s="542" t="s">
        <v>3141</v>
      </c>
      <c r="F4989" s="542" t="s">
        <v>3324</v>
      </c>
      <c r="G4989" s="542" t="s">
        <v>3039</v>
      </c>
      <c r="H4989" s="542" t="s">
        <v>3116</v>
      </c>
      <c r="I4989" s="172"/>
      <c r="J4989" s="172"/>
      <c r="K4989" s="730">
        <v>1</v>
      </c>
    </row>
    <row r="4990" spans="2:11" ht="43.2" x14ac:dyDescent="0.3">
      <c r="B4990" s="172"/>
      <c r="C4990" s="503">
        <f>_xlfn.XLOOKUP(B4990,PLANEAMIENTO!A:A,PLANEAMIENTO!C:C)</f>
        <v>0</v>
      </c>
      <c r="D4990" s="504">
        <f>_xlfn.XLOOKUP(B4990,PLANEAMIENTO!A:A,PLANEAMIENTO!D:D)</f>
        <v>0</v>
      </c>
      <c r="E4990" s="542" t="s">
        <v>3143</v>
      </c>
      <c r="F4990" s="542" t="s">
        <v>3315</v>
      </c>
      <c r="G4990" s="542" t="s">
        <v>3116</v>
      </c>
      <c r="H4990" s="542" t="s">
        <v>3316</v>
      </c>
      <c r="I4990" s="172"/>
      <c r="J4990" s="172"/>
      <c r="K4990" s="730">
        <v>1</v>
      </c>
    </row>
    <row r="4991" spans="2:11" ht="43.2" x14ac:dyDescent="0.3">
      <c r="B4991" s="172"/>
      <c r="C4991" s="503">
        <f>_xlfn.XLOOKUP(B4991,PLANEAMIENTO!A:A,PLANEAMIENTO!C:C)</f>
        <v>0</v>
      </c>
      <c r="D4991" s="504">
        <f>_xlfn.XLOOKUP(B4991,PLANEAMIENTO!A:A,PLANEAMIENTO!D:D)</f>
        <v>0</v>
      </c>
      <c r="E4991" s="542" t="s">
        <v>3402</v>
      </c>
      <c r="F4991" s="542" t="s">
        <v>3434</v>
      </c>
      <c r="G4991" s="542" t="s">
        <v>842</v>
      </c>
      <c r="H4991" s="542" t="s">
        <v>3410</v>
      </c>
      <c r="I4991" s="172"/>
      <c r="J4991" s="172"/>
      <c r="K4991" s="730">
        <v>0</v>
      </c>
    </row>
    <row r="4992" spans="2:11" ht="31.2" x14ac:dyDescent="0.3">
      <c r="B4992" s="173">
        <v>358625</v>
      </c>
      <c r="C4992" s="503" t="str">
        <f>_xlfn.XLOOKUP(B4992,PLANEAMIENTO!A:A,PLANEAMIENTO!C:C)</f>
        <v>CILINDRO DE LEVANTE DE BULLDOZER</v>
      </c>
      <c r="D4992" s="504" t="str">
        <f>_xlfn.XLOOKUP(B4992,PLANEAMIENTO!A:A,PLANEAMIENTO!D:D)</f>
        <v>844K</v>
      </c>
      <c r="E4992" s="173" t="s">
        <v>3435</v>
      </c>
      <c r="F4992" s="173" t="s">
        <v>471</v>
      </c>
      <c r="G4992" s="173" t="s">
        <v>3383</v>
      </c>
      <c r="H4992" s="173" t="s">
        <v>3383</v>
      </c>
      <c r="I4992" s="172"/>
      <c r="J4992" s="172"/>
      <c r="K4992" s="731">
        <v>0</v>
      </c>
    </row>
    <row r="4993" spans="2:11" ht="28.8" x14ac:dyDescent="0.3">
      <c r="B4993" s="173" t="s">
        <v>3436</v>
      </c>
      <c r="C4993" s="503" t="e">
        <f>_xlfn.XLOOKUP(B4993,PLANEAMIENTO!A:A,PLANEAMIENTO!C:C)</f>
        <v>#N/A</v>
      </c>
      <c r="D4993" s="504" t="e">
        <f>_xlfn.XLOOKUP(B4993,PLANEAMIENTO!A:A,PLANEAMIENTO!D:D)</f>
        <v>#N/A</v>
      </c>
      <c r="E4993" s="173" t="s">
        <v>3192</v>
      </c>
      <c r="F4993" s="173" t="s">
        <v>479</v>
      </c>
      <c r="G4993" s="173" t="s">
        <v>3383</v>
      </c>
      <c r="H4993" s="173" t="s">
        <v>3383</v>
      </c>
      <c r="I4993" s="173">
        <v>416</v>
      </c>
      <c r="J4993" s="172"/>
      <c r="K4993" s="731">
        <v>0</v>
      </c>
    </row>
    <row r="4994" spans="2:11" ht="28.8" x14ac:dyDescent="0.3">
      <c r="B4994" s="173" t="s">
        <v>3437</v>
      </c>
      <c r="C4994" s="503" t="e">
        <f>_xlfn.XLOOKUP(B4994,PLANEAMIENTO!A:A,PLANEAMIENTO!C:C)</f>
        <v>#N/A</v>
      </c>
      <c r="D4994" s="504" t="e">
        <f>_xlfn.XLOOKUP(B4994,PLANEAMIENTO!A:A,PLANEAMIENTO!D:D)</f>
        <v>#N/A</v>
      </c>
      <c r="E4994" s="173" t="s">
        <v>3192</v>
      </c>
      <c r="F4994" s="173" t="s">
        <v>479</v>
      </c>
      <c r="G4994" s="173" t="s">
        <v>3383</v>
      </c>
      <c r="H4994" s="173" t="s">
        <v>3404</v>
      </c>
      <c r="I4994" s="173">
        <v>417</v>
      </c>
      <c r="J4994" s="172"/>
      <c r="K4994" s="731">
        <v>0</v>
      </c>
    </row>
    <row r="4995" spans="2:11" ht="28.8" x14ac:dyDescent="0.3">
      <c r="B4995" s="173" t="s">
        <v>3438</v>
      </c>
      <c r="C4995" s="503" t="e">
        <f>_xlfn.XLOOKUP(B4995,PLANEAMIENTO!A:A,PLANEAMIENTO!C:C)</f>
        <v>#N/A</v>
      </c>
      <c r="D4995" s="504" t="e">
        <f>_xlfn.XLOOKUP(B4995,PLANEAMIENTO!A:A,PLANEAMIENTO!D:D)</f>
        <v>#N/A</v>
      </c>
      <c r="E4995" s="173" t="s">
        <v>3192</v>
      </c>
      <c r="F4995" s="173" t="s">
        <v>479</v>
      </c>
      <c r="G4995" s="173" t="s">
        <v>3404</v>
      </c>
      <c r="H4995" s="173" t="s">
        <v>3404</v>
      </c>
      <c r="I4995" s="173">
        <v>418</v>
      </c>
      <c r="J4995" s="172"/>
      <c r="K4995" s="731">
        <v>0</v>
      </c>
    </row>
    <row r="4996" spans="2:11" ht="28.8" x14ac:dyDescent="0.3">
      <c r="B4996" s="173" t="s">
        <v>3438</v>
      </c>
      <c r="C4996" s="503" t="e">
        <f>_xlfn.XLOOKUP(B4996,PLANEAMIENTO!A:A,PLANEAMIENTO!C:C)</f>
        <v>#N/A</v>
      </c>
      <c r="D4996" s="504" t="e">
        <f>_xlfn.XLOOKUP(B4996,PLANEAMIENTO!A:A,PLANEAMIENTO!D:D)</f>
        <v>#N/A</v>
      </c>
      <c r="E4996" s="173" t="s">
        <v>3439</v>
      </c>
      <c r="F4996" s="173" t="s">
        <v>479</v>
      </c>
      <c r="G4996" s="173" t="s">
        <v>3404</v>
      </c>
      <c r="H4996" s="173" t="s">
        <v>3404</v>
      </c>
      <c r="I4996" s="173">
        <v>419</v>
      </c>
      <c r="J4996" s="172"/>
      <c r="K4996" s="731">
        <v>0</v>
      </c>
    </row>
    <row r="4997" spans="2:11" ht="31.2" x14ac:dyDescent="0.3">
      <c r="B4997" s="173">
        <v>360225</v>
      </c>
      <c r="C4997" s="503" t="str">
        <f>_xlfn.XLOOKUP(B4997,PLANEAMIENTO!A:A,PLANEAMIENTO!C:C)</f>
        <v>CILINDRO DE LEVANTE DE BULLDOZER</v>
      </c>
      <c r="D4997" s="504" t="str">
        <f>_xlfn.XLOOKUP(B4997,PLANEAMIENTO!A:A,PLANEAMIENTO!D:D)</f>
        <v>844H</v>
      </c>
      <c r="E4997" s="173" t="s">
        <v>3440</v>
      </c>
      <c r="F4997" s="173" t="s">
        <v>403</v>
      </c>
      <c r="G4997" s="173" t="s">
        <v>3404</v>
      </c>
      <c r="H4997" s="173" t="s">
        <v>3404</v>
      </c>
      <c r="I4997" s="173">
        <v>420</v>
      </c>
      <c r="J4997" s="172"/>
      <c r="K4997" s="731">
        <v>0</v>
      </c>
    </row>
    <row r="4998" spans="2:11" ht="46.8" x14ac:dyDescent="0.3">
      <c r="B4998" s="173">
        <v>360725</v>
      </c>
      <c r="C4998" s="503" t="str">
        <f>_xlfn.XLOOKUP(B4998,PLANEAMIENTO!A:A,PLANEAMIENTO!C:C)</f>
        <v>CILINDRO DE DESPLAZAMIENTO DE VERTEDERA</v>
      </c>
      <c r="D4998" s="504">
        <f>_xlfn.XLOOKUP(B4998,PLANEAMIENTO!A:A,PLANEAMIENTO!D:D)</f>
        <v>24</v>
      </c>
      <c r="E4998" s="173" t="s">
        <v>3192</v>
      </c>
      <c r="F4998" s="173" t="s">
        <v>406</v>
      </c>
      <c r="G4998" s="173" t="s">
        <v>3407</v>
      </c>
      <c r="H4998" s="173" t="s">
        <v>3407</v>
      </c>
      <c r="I4998" s="173">
        <v>421</v>
      </c>
      <c r="J4998" s="172"/>
      <c r="K4998" s="731">
        <v>0</v>
      </c>
    </row>
    <row r="4999" spans="2:11" ht="28.8" x14ac:dyDescent="0.3">
      <c r="B4999" s="173">
        <v>360925</v>
      </c>
      <c r="C4999" s="503" t="str">
        <f>_xlfn.XLOOKUP(B4999,PLANEAMIENTO!A:A,PLANEAMIENTO!C:C)</f>
        <v>CILINDRO DE DIRECCION</v>
      </c>
      <c r="D4999" s="504">
        <f>_xlfn.XLOOKUP(B4999,PLANEAMIENTO!A:A,PLANEAMIENTO!D:D)</f>
        <v>24</v>
      </c>
      <c r="E4999" s="173" t="s">
        <v>3192</v>
      </c>
      <c r="F4999" s="173" t="s">
        <v>406</v>
      </c>
      <c r="G4999" s="173" t="s">
        <v>3407</v>
      </c>
      <c r="H4999" s="173" t="s">
        <v>3407</v>
      </c>
      <c r="I4999" s="173">
        <v>422</v>
      </c>
      <c r="J4999" s="172"/>
      <c r="K4999" s="731">
        <v>0</v>
      </c>
    </row>
    <row r="5000" spans="2:11" ht="28.8" x14ac:dyDescent="0.3">
      <c r="B5000" s="173">
        <v>3635235</v>
      </c>
      <c r="C5000" s="503" t="e">
        <f>_xlfn.XLOOKUP(B5000,PLANEAMIENTO!A:A,PLANEAMIENTO!C:C)</f>
        <v>#N/A</v>
      </c>
      <c r="D5000" s="504" t="e">
        <f>_xlfn.XLOOKUP(B5000,PLANEAMIENTO!A:A,PLANEAMIENTO!D:D)</f>
        <v>#N/A</v>
      </c>
      <c r="E5000" s="173" t="s">
        <v>3192</v>
      </c>
      <c r="F5000" s="173" t="s">
        <v>406</v>
      </c>
      <c r="G5000" s="173" t="s">
        <v>3407</v>
      </c>
      <c r="H5000" s="173" t="s">
        <v>3407</v>
      </c>
      <c r="I5000" s="173">
        <v>423</v>
      </c>
      <c r="J5000" s="172"/>
      <c r="K5000" s="731">
        <v>0</v>
      </c>
    </row>
    <row r="5001" spans="2:11" ht="28.8" x14ac:dyDescent="0.3">
      <c r="B5001" s="173">
        <v>363625</v>
      </c>
      <c r="C5001" s="503" t="str">
        <f>_xlfn.XLOOKUP(B5001,PLANEAMIENTO!A:A,PLANEAMIENTO!C:C)</f>
        <v>CILINDRO DE DIRECCION</v>
      </c>
      <c r="D5001" s="504" t="str">
        <f>_xlfn.XLOOKUP(B5001,PLANEAMIENTO!A:A,PLANEAMIENTO!D:D)</f>
        <v>793D</v>
      </c>
      <c r="E5001" s="173" t="s">
        <v>3192</v>
      </c>
      <c r="F5001" s="173" t="s">
        <v>406</v>
      </c>
      <c r="G5001" s="173" t="s">
        <v>3409</v>
      </c>
      <c r="H5001" s="173" t="s">
        <v>3409</v>
      </c>
      <c r="I5001" s="173">
        <v>424</v>
      </c>
      <c r="J5001" s="172"/>
      <c r="K5001" s="731">
        <v>0</v>
      </c>
    </row>
    <row r="5002" spans="2:11" ht="28.8" x14ac:dyDescent="0.3">
      <c r="B5002" s="173">
        <v>358725</v>
      </c>
      <c r="C5002" s="503" t="str">
        <f>_xlfn.XLOOKUP(B5002,PLANEAMIENTO!A:A,PLANEAMIENTO!C:C)</f>
        <v xml:space="preserve">CILINDRO DE LEVANTE </v>
      </c>
      <c r="D5002" s="504" t="str">
        <f>_xlfn.XLOOKUP(B5002,PLANEAMIENTO!A:A,PLANEAMIENTO!D:D)</f>
        <v>950H</v>
      </c>
      <c r="E5002" s="173" t="s">
        <v>3386</v>
      </c>
      <c r="F5002" s="173" t="s">
        <v>421</v>
      </c>
      <c r="G5002" s="173" t="s">
        <v>3409</v>
      </c>
      <c r="H5002" s="173" t="s">
        <v>3410</v>
      </c>
      <c r="I5002" s="173">
        <v>425</v>
      </c>
      <c r="J5002" s="173" t="s">
        <v>3076</v>
      </c>
      <c r="K5002" s="731">
        <v>0</v>
      </c>
    </row>
    <row r="5003" spans="2:11" ht="43.2" x14ac:dyDescent="0.3">
      <c r="B5003" s="172"/>
      <c r="C5003" s="503" t="e">
        <f>_xlfn.XLOOKUP(B5003,PLANEAMIENTO!A:A,PLANEAMIENTO!C:C)</f>
        <v>#N/A</v>
      </c>
      <c r="D5003" s="504" t="e">
        <f>_xlfn.XLOOKUP(B5003,PLANEAMIENTO!A:A,PLANEAMIENTO!D:D)</f>
        <v>#N/A</v>
      </c>
      <c r="E5003" s="173" t="s">
        <v>3374</v>
      </c>
      <c r="F5003" s="173" t="s">
        <v>3080</v>
      </c>
      <c r="G5003" s="173" t="s">
        <v>842</v>
      </c>
      <c r="H5003" s="173" t="s">
        <v>3039</v>
      </c>
      <c r="I5003" s="172"/>
      <c r="J5003" s="173" t="s">
        <v>3076</v>
      </c>
      <c r="K5003" s="731">
        <v>0</v>
      </c>
    </row>
    <row r="5004" spans="2:11" ht="43.2" x14ac:dyDescent="0.3">
      <c r="B5004" s="726" t="s">
        <v>390</v>
      </c>
      <c r="C5004" s="503" t="e">
        <f>_xlfn.XLOOKUP(B5004,PLANEAMIENTO!A:A,PLANEAMIENTO!C:C)</f>
        <v>#N/A</v>
      </c>
      <c r="D5004" s="504" t="e">
        <f>_xlfn.XLOOKUP(B5004,PLANEAMIENTO!A:A,PLANEAMIENTO!D:D)</f>
        <v>#N/A</v>
      </c>
      <c r="E5004" s="726" t="s">
        <v>451</v>
      </c>
      <c r="F5004" s="726" t="s">
        <v>3074</v>
      </c>
      <c r="G5004" s="726" t="s">
        <v>842</v>
      </c>
      <c r="H5004" s="726" t="s">
        <v>842</v>
      </c>
      <c r="I5004" s="172"/>
      <c r="J5004" s="172"/>
      <c r="K5004" s="735">
        <v>0</v>
      </c>
    </row>
    <row r="5005" spans="2:11" ht="43.2" x14ac:dyDescent="0.3">
      <c r="B5005" s="172"/>
      <c r="C5005" s="503">
        <f>_xlfn.XLOOKUP(B5005,PLANEAMIENTO!A:A,PLANEAMIENTO!C:C)</f>
        <v>0</v>
      </c>
      <c r="D5005" s="504">
        <f>_xlfn.XLOOKUP(B5005,PLANEAMIENTO!A:A,PLANEAMIENTO!D:D)</f>
        <v>0</v>
      </c>
      <c r="E5005" s="542" t="s">
        <v>3193</v>
      </c>
      <c r="F5005" s="542" t="s">
        <v>3441</v>
      </c>
      <c r="G5005" s="542" t="s">
        <v>3116</v>
      </c>
      <c r="H5005" s="542" t="s">
        <v>3316</v>
      </c>
      <c r="I5005" s="172"/>
      <c r="J5005" s="173" t="s">
        <v>452</v>
      </c>
      <c r="K5005" s="730">
        <v>0.54</v>
      </c>
    </row>
    <row r="5006" spans="2:11" ht="43.2" x14ac:dyDescent="0.3">
      <c r="B5006" s="172"/>
      <c r="C5006" s="503">
        <f>_xlfn.XLOOKUP(B5006,PLANEAMIENTO!A:A,PLANEAMIENTO!C:C)</f>
        <v>0</v>
      </c>
      <c r="D5006" s="504">
        <f>_xlfn.XLOOKUP(B5006,PLANEAMIENTO!A:A,PLANEAMIENTO!D:D)</f>
        <v>0</v>
      </c>
      <c r="E5006" s="542" t="s">
        <v>3398</v>
      </c>
      <c r="F5006" s="542" t="s">
        <v>3080</v>
      </c>
      <c r="G5006" s="542" t="s">
        <v>842</v>
      </c>
      <c r="H5006" s="542" t="s">
        <v>3039</v>
      </c>
      <c r="I5006" s="172"/>
      <c r="J5006" s="172"/>
      <c r="K5006" s="730">
        <v>0</v>
      </c>
    </row>
    <row r="5007" spans="2:11" ht="43.2" x14ac:dyDescent="0.3">
      <c r="B5007" s="173">
        <v>362125</v>
      </c>
      <c r="C5007" s="503" t="str">
        <f>_xlfn.XLOOKUP(B5007,PLANEAMIENTO!A:A,PLANEAMIENTO!C:C)</f>
        <v>CILINDRO DE DIRECCION</v>
      </c>
      <c r="D5007" s="504" t="str">
        <f>_xlfn.XLOOKUP(B5007,PLANEAMIENTO!A:A,PLANEAMIENTO!D:D)</f>
        <v>930E-4SE</v>
      </c>
      <c r="E5007" s="173" t="s">
        <v>454</v>
      </c>
      <c r="F5007" s="173" t="s">
        <v>3080</v>
      </c>
      <c r="G5007" s="173" t="s">
        <v>842</v>
      </c>
      <c r="H5007" s="173" t="s">
        <v>3039</v>
      </c>
      <c r="I5007" s="172"/>
      <c r="J5007" s="172"/>
      <c r="K5007" s="731">
        <v>0</v>
      </c>
    </row>
    <row r="5008" spans="2:11" ht="43.2" x14ac:dyDescent="0.3">
      <c r="B5008" s="173" t="s">
        <v>3436</v>
      </c>
      <c r="C5008" s="503" t="e">
        <f>_xlfn.XLOOKUP(B5008,PLANEAMIENTO!A:A,PLANEAMIENTO!C:C)</f>
        <v>#N/A</v>
      </c>
      <c r="D5008" s="504" t="e">
        <f>_xlfn.XLOOKUP(B5008,PLANEAMIENTO!A:A,PLANEAMIENTO!D:D)</f>
        <v>#N/A</v>
      </c>
      <c r="E5008" s="173" t="s">
        <v>454</v>
      </c>
      <c r="F5008" s="173" t="s">
        <v>3080</v>
      </c>
      <c r="G5008" s="173" t="s">
        <v>842</v>
      </c>
      <c r="H5008" s="173" t="s">
        <v>3039</v>
      </c>
      <c r="I5008" s="172"/>
      <c r="J5008" s="172"/>
      <c r="K5008" s="731">
        <v>0</v>
      </c>
    </row>
    <row r="5009" spans="2:11" ht="43.2" x14ac:dyDescent="0.3">
      <c r="B5009" s="173" t="s">
        <v>3437</v>
      </c>
      <c r="C5009" s="503" t="e">
        <f>_xlfn.XLOOKUP(B5009,PLANEAMIENTO!A:A,PLANEAMIENTO!C:C)</f>
        <v>#N/A</v>
      </c>
      <c r="D5009" s="504" t="e">
        <f>_xlfn.XLOOKUP(B5009,PLANEAMIENTO!A:A,PLANEAMIENTO!D:D)</f>
        <v>#N/A</v>
      </c>
      <c r="E5009" s="173" t="s">
        <v>454</v>
      </c>
      <c r="F5009" s="173" t="s">
        <v>3080</v>
      </c>
      <c r="G5009" s="173" t="s">
        <v>842</v>
      </c>
      <c r="H5009" s="173" t="s">
        <v>3039</v>
      </c>
      <c r="I5009" s="172"/>
      <c r="J5009" s="172"/>
      <c r="K5009" s="731">
        <v>0</v>
      </c>
    </row>
    <row r="5010" spans="2:11" ht="43.2" x14ac:dyDescent="0.3">
      <c r="B5010" s="173" t="s">
        <v>3438</v>
      </c>
      <c r="C5010" s="503" t="e">
        <f>_xlfn.XLOOKUP(B5010,PLANEAMIENTO!A:A,PLANEAMIENTO!C:C)</f>
        <v>#N/A</v>
      </c>
      <c r="D5010" s="504" t="e">
        <f>_xlfn.XLOOKUP(B5010,PLANEAMIENTO!A:A,PLANEAMIENTO!D:D)</f>
        <v>#N/A</v>
      </c>
      <c r="E5010" s="173" t="s">
        <v>454</v>
      </c>
      <c r="F5010" s="173" t="s">
        <v>3080</v>
      </c>
      <c r="G5010" s="173" t="s">
        <v>842</v>
      </c>
      <c r="H5010" s="173" t="s">
        <v>3039</v>
      </c>
      <c r="I5010" s="172"/>
      <c r="J5010" s="172"/>
      <c r="K5010" s="731">
        <v>0</v>
      </c>
    </row>
    <row r="5011" spans="2:11" ht="43.2" x14ac:dyDescent="0.3">
      <c r="B5011" s="173">
        <v>360225</v>
      </c>
      <c r="C5011" s="503" t="str">
        <f>_xlfn.XLOOKUP(B5011,PLANEAMIENTO!A:A,PLANEAMIENTO!C:C)</f>
        <v>CILINDRO DE LEVANTE DE BULLDOZER</v>
      </c>
      <c r="D5011" s="504" t="str">
        <f>_xlfn.XLOOKUP(B5011,PLANEAMIENTO!A:A,PLANEAMIENTO!D:D)</f>
        <v>844H</v>
      </c>
      <c r="E5011" s="173" t="s">
        <v>454</v>
      </c>
      <c r="F5011" s="173" t="s">
        <v>3080</v>
      </c>
      <c r="G5011" s="173" t="s">
        <v>842</v>
      </c>
      <c r="H5011" s="173" t="s">
        <v>3039</v>
      </c>
      <c r="I5011" s="172"/>
      <c r="J5011" s="172"/>
      <c r="K5011" s="731">
        <v>0</v>
      </c>
    </row>
    <row r="5012" spans="2:11" ht="43.2" x14ac:dyDescent="0.3">
      <c r="B5012" s="173">
        <v>360925</v>
      </c>
      <c r="C5012" s="503" t="str">
        <f>_xlfn.XLOOKUP(B5012,PLANEAMIENTO!A:A,PLANEAMIENTO!C:C)</f>
        <v>CILINDRO DE DIRECCION</v>
      </c>
      <c r="D5012" s="504">
        <f>_xlfn.XLOOKUP(B5012,PLANEAMIENTO!A:A,PLANEAMIENTO!D:D)</f>
        <v>24</v>
      </c>
      <c r="E5012" s="173" t="s">
        <v>454</v>
      </c>
      <c r="F5012" s="173" t="s">
        <v>3080</v>
      </c>
      <c r="G5012" s="173" t="s">
        <v>842</v>
      </c>
      <c r="H5012" s="173" t="s">
        <v>3039</v>
      </c>
      <c r="I5012" s="172"/>
      <c r="J5012" s="172"/>
      <c r="K5012" s="731">
        <v>0</v>
      </c>
    </row>
    <row r="5013" spans="2:11" ht="43.2" x14ac:dyDescent="0.3">
      <c r="B5013" s="173">
        <v>363525</v>
      </c>
      <c r="C5013" s="503" t="str">
        <f>_xlfn.XLOOKUP(B5013,PLANEAMIENTO!A:A,PLANEAMIENTO!C:C)</f>
        <v>CILINDRO DE DIRECCION</v>
      </c>
      <c r="D5013" s="504" t="str">
        <f>_xlfn.XLOOKUP(B5013,PLANEAMIENTO!A:A,PLANEAMIENTO!D:D)</f>
        <v>930E-4SE</v>
      </c>
      <c r="E5013" s="173" t="s">
        <v>454</v>
      </c>
      <c r="F5013" s="173" t="s">
        <v>3080</v>
      </c>
      <c r="G5013" s="173" t="s">
        <v>842</v>
      </c>
      <c r="H5013" s="173" t="s">
        <v>3039</v>
      </c>
      <c r="I5013" s="172"/>
      <c r="J5013" s="172"/>
      <c r="K5013" s="731">
        <v>0</v>
      </c>
    </row>
    <row r="5014" spans="2:11" ht="43.2" x14ac:dyDescent="0.3">
      <c r="B5014" s="173">
        <v>363625</v>
      </c>
      <c r="C5014" s="503" t="str">
        <f>_xlfn.XLOOKUP(B5014,PLANEAMIENTO!A:A,PLANEAMIENTO!C:C)</f>
        <v>CILINDRO DE DIRECCION</v>
      </c>
      <c r="D5014" s="504" t="str">
        <f>_xlfn.XLOOKUP(B5014,PLANEAMIENTO!A:A,PLANEAMIENTO!D:D)</f>
        <v>793D</v>
      </c>
      <c r="E5014" s="173" t="s">
        <v>454</v>
      </c>
      <c r="F5014" s="173" t="s">
        <v>3080</v>
      </c>
      <c r="G5014" s="173" t="s">
        <v>842</v>
      </c>
      <c r="H5014" s="173" t="s">
        <v>3039</v>
      </c>
      <c r="I5014" s="172"/>
      <c r="J5014" s="172"/>
      <c r="K5014" s="731">
        <v>0</v>
      </c>
    </row>
    <row r="5015" spans="2:11" ht="43.2" x14ac:dyDescent="0.3">
      <c r="B5015" s="727" t="s">
        <v>390</v>
      </c>
      <c r="C5015" s="503" t="e">
        <f>_xlfn.XLOOKUP(B5015,PLANEAMIENTO!A:A,PLANEAMIENTO!C:C)</f>
        <v>#N/A</v>
      </c>
      <c r="D5015" s="504" t="e">
        <f>_xlfn.XLOOKUP(B5015,PLANEAMIENTO!A:A,PLANEAMIENTO!D:D)</f>
        <v>#N/A</v>
      </c>
      <c r="E5015" s="727" t="s">
        <v>455</v>
      </c>
      <c r="F5015" s="727" t="s">
        <v>3442</v>
      </c>
      <c r="G5015" s="727" t="s">
        <v>3039</v>
      </c>
      <c r="H5015" s="727" t="s">
        <v>3035</v>
      </c>
      <c r="I5015" s="172"/>
      <c r="J5015" s="172"/>
      <c r="K5015" s="740">
        <v>1</v>
      </c>
    </row>
    <row r="5016" spans="2:11" ht="43.2" x14ac:dyDescent="0.3">
      <c r="B5016" s="172"/>
      <c r="C5016" s="503">
        <f>_xlfn.XLOOKUP(B5016,PLANEAMIENTO!A:A,PLANEAMIENTO!C:C)</f>
        <v>0</v>
      </c>
      <c r="D5016" s="504">
        <f>_xlfn.XLOOKUP(B5016,PLANEAMIENTO!A:A,PLANEAMIENTO!D:D)</f>
        <v>0</v>
      </c>
      <c r="E5016" s="542" t="s">
        <v>3141</v>
      </c>
      <c r="F5016" s="542" t="s">
        <v>3442</v>
      </c>
      <c r="G5016" s="542" t="s">
        <v>3039</v>
      </c>
      <c r="H5016" s="542" t="s">
        <v>3035</v>
      </c>
      <c r="I5016" s="172"/>
      <c r="J5016" s="172"/>
      <c r="K5016" s="730">
        <v>1</v>
      </c>
    </row>
    <row r="5017" spans="2:11" ht="43.2" x14ac:dyDescent="0.3">
      <c r="B5017" s="728" t="s">
        <v>390</v>
      </c>
      <c r="C5017" s="503" t="e">
        <f>_xlfn.XLOOKUP(B5017,PLANEAMIENTO!A:A,PLANEAMIENTO!C:C)</f>
        <v>#N/A</v>
      </c>
      <c r="D5017" s="504" t="e">
        <f>_xlfn.XLOOKUP(B5017,PLANEAMIENTO!A:A,PLANEAMIENTO!D:D)</f>
        <v>#N/A</v>
      </c>
      <c r="E5017" s="728" t="s">
        <v>45</v>
      </c>
      <c r="F5017" s="728" t="s">
        <v>3331</v>
      </c>
      <c r="G5017" s="728" t="s">
        <v>842</v>
      </c>
      <c r="H5017" s="728" t="s">
        <v>3230</v>
      </c>
      <c r="I5017" s="172"/>
      <c r="J5017" s="172"/>
      <c r="K5017" s="736">
        <v>0.98</v>
      </c>
    </row>
    <row r="5018" spans="2:11" ht="43.2" x14ac:dyDescent="0.3">
      <c r="B5018" s="172"/>
      <c r="C5018" s="503">
        <f>_xlfn.XLOOKUP(B5018,PLANEAMIENTO!A:A,PLANEAMIENTO!C:C)</f>
        <v>0</v>
      </c>
      <c r="D5018" s="504">
        <f>_xlfn.XLOOKUP(B5018,PLANEAMIENTO!A:A,PLANEAMIENTO!D:D)</f>
        <v>0</v>
      </c>
      <c r="E5018" s="542" t="s">
        <v>3143</v>
      </c>
      <c r="F5018" s="542" t="s">
        <v>3331</v>
      </c>
      <c r="G5018" s="542" t="s">
        <v>842</v>
      </c>
      <c r="H5018" s="542" t="s">
        <v>3230</v>
      </c>
      <c r="I5018" s="172"/>
      <c r="J5018" s="172"/>
      <c r="K5018" s="730">
        <v>0.98</v>
      </c>
    </row>
    <row r="5019" spans="2:11" ht="43.2" x14ac:dyDescent="0.3">
      <c r="B5019" s="172"/>
      <c r="C5019" s="503">
        <f>_xlfn.XLOOKUP(B5019,PLANEAMIENTO!A:A,PLANEAMIENTO!C:C)</f>
        <v>0</v>
      </c>
      <c r="D5019" s="504">
        <f>_xlfn.XLOOKUP(B5019,PLANEAMIENTO!A:A,PLANEAMIENTO!D:D)</f>
        <v>0</v>
      </c>
      <c r="E5019" s="542" t="s">
        <v>3402</v>
      </c>
      <c r="F5019" s="542" t="s">
        <v>3080</v>
      </c>
      <c r="G5019" s="542" t="s">
        <v>842</v>
      </c>
      <c r="H5019" s="542" t="s">
        <v>3039</v>
      </c>
      <c r="I5019" s="172"/>
      <c r="J5019" s="172"/>
      <c r="K5019" s="730">
        <v>0</v>
      </c>
    </row>
    <row r="5020" spans="2:11" ht="43.2" x14ac:dyDescent="0.3">
      <c r="B5020" s="173">
        <v>345825</v>
      </c>
      <c r="C5020" s="503" t="str">
        <f>_xlfn.XLOOKUP(B5020,PLANEAMIENTO!A:A,PLANEAMIENTO!C:C)</f>
        <v>CILINDRO DE DIRECCION</v>
      </c>
      <c r="D5020" s="504" t="str">
        <f>_xlfn.XLOOKUP(B5020,PLANEAMIENTO!A:A,PLANEAMIENTO!D:D)</f>
        <v>930E-4SE</v>
      </c>
      <c r="E5020" s="173" t="s">
        <v>3443</v>
      </c>
      <c r="F5020" s="173" t="s">
        <v>3080</v>
      </c>
      <c r="G5020" s="173" t="s">
        <v>842</v>
      </c>
      <c r="H5020" s="173" t="s">
        <v>3039</v>
      </c>
      <c r="I5020" s="172"/>
      <c r="J5020" s="172"/>
      <c r="K5020" s="731">
        <v>0</v>
      </c>
    </row>
    <row r="5021" spans="2:11" ht="43.2" x14ac:dyDescent="0.3">
      <c r="B5021" s="173">
        <v>348725</v>
      </c>
      <c r="C5021" s="503" t="str">
        <f>_xlfn.XLOOKUP(B5021,PLANEAMIENTO!A:A,PLANEAMIENTO!C:C)</f>
        <v>CILINDRO DE STICK</v>
      </c>
      <c r="D5021" s="504" t="str">
        <f>_xlfn.XLOOKUP(B5021,PLANEAMIENTO!A:A,PLANEAMIENTO!D:D)</f>
        <v>390DL</v>
      </c>
      <c r="E5021" s="173" t="s">
        <v>3444</v>
      </c>
      <c r="F5021" s="173" t="s">
        <v>3080</v>
      </c>
      <c r="G5021" s="173" t="s">
        <v>842</v>
      </c>
      <c r="H5021" s="173" t="s">
        <v>3039</v>
      </c>
      <c r="I5021" s="172"/>
      <c r="J5021" s="172"/>
      <c r="K5021" s="731">
        <v>0</v>
      </c>
    </row>
    <row r="5022" spans="2:11" ht="43.2" x14ac:dyDescent="0.3">
      <c r="B5022" s="173">
        <v>353125</v>
      </c>
      <c r="C5022" s="503" t="str">
        <f>_xlfn.XLOOKUP(B5022,PLANEAMIENTO!A:A,PLANEAMIENTO!C:C)</f>
        <v>CILINDRO DE LEVANTE DE TOLVA</v>
      </c>
      <c r="D5022" s="504" t="str">
        <f>_xlfn.XLOOKUP(B5022,PLANEAMIENTO!A:A,PLANEAMIENTO!D:D)</f>
        <v>930E-4SE</v>
      </c>
      <c r="E5022" s="173" t="s">
        <v>3445</v>
      </c>
      <c r="F5022" s="173" t="s">
        <v>3080</v>
      </c>
      <c r="G5022" s="173" t="s">
        <v>842</v>
      </c>
      <c r="H5022" s="173" t="s">
        <v>3039</v>
      </c>
      <c r="I5022" s="172"/>
      <c r="J5022" s="172"/>
      <c r="K5022" s="731">
        <v>0</v>
      </c>
    </row>
    <row r="5023" spans="2:11" ht="43.2" x14ac:dyDescent="0.3">
      <c r="B5023" s="173">
        <v>353225</v>
      </c>
      <c r="C5023" s="503" t="str">
        <f>_xlfn.XLOOKUP(B5023,PLANEAMIENTO!A:A,PLANEAMIENTO!C:C)</f>
        <v>CILINDRO DE SUSPENSION POSTERIOR</v>
      </c>
      <c r="D5023" s="504" t="str">
        <f>_xlfn.XLOOKUP(B5023,PLANEAMIENTO!A:A,PLANEAMIENTO!D:D)</f>
        <v>930E-4SE</v>
      </c>
      <c r="E5023" s="173" t="s">
        <v>3446</v>
      </c>
      <c r="F5023" s="173" t="s">
        <v>3080</v>
      </c>
      <c r="G5023" s="173" t="s">
        <v>842</v>
      </c>
      <c r="H5023" s="173" t="s">
        <v>3039</v>
      </c>
      <c r="I5023" s="172"/>
      <c r="J5023" s="172"/>
      <c r="K5023" s="731">
        <v>0</v>
      </c>
    </row>
    <row r="5024" spans="2:11" ht="43.2" x14ac:dyDescent="0.3">
      <c r="B5024" s="173">
        <v>353325</v>
      </c>
      <c r="C5024" s="503" t="str">
        <f>_xlfn.XLOOKUP(B5024,PLANEAMIENTO!A:A,PLANEAMIENTO!C:C)</f>
        <v>CILINDRO DE LEVANTE DE TOLVA</v>
      </c>
      <c r="D5024" s="504" t="str">
        <f>_xlfn.XLOOKUP(B5024,PLANEAMIENTO!A:A,PLANEAMIENTO!D:D)</f>
        <v>980E</v>
      </c>
      <c r="E5024" s="173" t="s">
        <v>3444</v>
      </c>
      <c r="F5024" s="173" t="s">
        <v>3080</v>
      </c>
      <c r="G5024" s="173" t="s">
        <v>842</v>
      </c>
      <c r="H5024" s="173" t="s">
        <v>3039</v>
      </c>
      <c r="I5024" s="172"/>
      <c r="J5024" s="172"/>
      <c r="K5024" s="731">
        <v>0</v>
      </c>
    </row>
    <row r="5025" spans="2:11" ht="43.2" x14ac:dyDescent="0.3">
      <c r="B5025" s="173">
        <v>358125</v>
      </c>
      <c r="C5025" s="503" t="str">
        <f>_xlfn.XLOOKUP(B5025,PLANEAMIENTO!A:A,PLANEAMIENTO!C:C)</f>
        <v>CILINDRO DE DIRECCION</v>
      </c>
      <c r="D5025" s="504" t="str">
        <f>_xlfn.XLOOKUP(B5025,PLANEAMIENTO!A:A,PLANEAMIENTO!D:D)</f>
        <v>844K</v>
      </c>
      <c r="E5025" s="173" t="s">
        <v>3444</v>
      </c>
      <c r="F5025" s="173" t="s">
        <v>3080</v>
      </c>
      <c r="G5025" s="173" t="s">
        <v>842</v>
      </c>
      <c r="H5025" s="173" t="s">
        <v>3039</v>
      </c>
      <c r="I5025" s="172"/>
      <c r="J5025" s="172"/>
      <c r="K5025" s="731">
        <v>0</v>
      </c>
    </row>
    <row r="5026" spans="2:11" ht="43.2" x14ac:dyDescent="0.3">
      <c r="B5026" s="173">
        <v>358225</v>
      </c>
      <c r="C5026" s="503" t="str">
        <f>_xlfn.XLOOKUP(B5026,PLANEAMIENTO!A:A,PLANEAMIENTO!C:C)</f>
        <v>CILINDRO DE DIRECCION</v>
      </c>
      <c r="D5026" s="504" t="str">
        <f>_xlfn.XLOOKUP(B5026,PLANEAMIENTO!A:A,PLANEAMIENTO!D:D)</f>
        <v>930E-4SE</v>
      </c>
      <c r="E5026" s="173" t="s">
        <v>3444</v>
      </c>
      <c r="F5026" s="173" t="s">
        <v>3080</v>
      </c>
      <c r="G5026" s="173" t="s">
        <v>842</v>
      </c>
      <c r="H5026" s="173" t="s">
        <v>3039</v>
      </c>
      <c r="I5026" s="172"/>
      <c r="J5026" s="172"/>
      <c r="K5026" s="731">
        <v>0</v>
      </c>
    </row>
    <row r="5027" spans="2:11" ht="43.2" x14ac:dyDescent="0.3">
      <c r="B5027" s="173">
        <v>358325</v>
      </c>
      <c r="C5027" s="503" t="str">
        <f>_xlfn.XLOOKUP(B5027,PLANEAMIENTO!A:A,PLANEAMIENTO!C:C)</f>
        <v>CILINDRO DE DIRECCION</v>
      </c>
      <c r="D5027" s="504" t="str">
        <f>_xlfn.XLOOKUP(B5027,PLANEAMIENTO!A:A,PLANEAMIENTO!D:D)</f>
        <v>930E-4SE</v>
      </c>
      <c r="E5027" s="173" t="s">
        <v>3444</v>
      </c>
      <c r="F5027" s="173" t="s">
        <v>3080</v>
      </c>
      <c r="G5027" s="173" t="s">
        <v>842</v>
      </c>
      <c r="H5027" s="173" t="s">
        <v>3039</v>
      </c>
      <c r="I5027" s="172"/>
      <c r="J5027" s="172"/>
      <c r="K5027" s="731">
        <v>0</v>
      </c>
    </row>
    <row r="5028" spans="2:11" ht="43.2" x14ac:dyDescent="0.3">
      <c r="B5028" s="173">
        <v>358625</v>
      </c>
      <c r="C5028" s="503" t="str">
        <f>_xlfn.XLOOKUP(B5028,PLANEAMIENTO!A:A,PLANEAMIENTO!C:C)</f>
        <v>CILINDRO DE LEVANTE DE BULLDOZER</v>
      </c>
      <c r="D5028" s="504" t="str">
        <f>_xlfn.XLOOKUP(B5028,PLANEAMIENTO!A:A,PLANEAMIENTO!D:D)</f>
        <v>844K</v>
      </c>
      <c r="E5028" s="173" t="s">
        <v>3447</v>
      </c>
      <c r="F5028" s="173" t="s">
        <v>3080</v>
      </c>
      <c r="G5028" s="173" t="s">
        <v>842</v>
      </c>
      <c r="H5028" s="173" t="s">
        <v>3039</v>
      </c>
      <c r="I5028" s="172"/>
      <c r="J5028" s="172"/>
      <c r="K5028" s="731">
        <v>0</v>
      </c>
    </row>
    <row r="5029" spans="2:11" ht="43.2" x14ac:dyDescent="0.3">
      <c r="B5029" s="173">
        <v>358825</v>
      </c>
      <c r="C5029" s="503" t="str">
        <f>_xlfn.XLOOKUP(B5029,PLANEAMIENTO!A:A,PLANEAMIENTO!C:C)</f>
        <v>CILINDRO DE INCLINACION DE BULLDOZER</v>
      </c>
      <c r="D5029" s="504" t="str">
        <f>_xlfn.XLOOKUP(B5029,PLANEAMIENTO!A:A,PLANEAMIENTO!D:D)</f>
        <v>D11</v>
      </c>
      <c r="E5029" s="173" t="s">
        <v>3444</v>
      </c>
      <c r="F5029" s="173" t="s">
        <v>3080</v>
      </c>
      <c r="G5029" s="173" t="s">
        <v>842</v>
      </c>
      <c r="H5029" s="173" t="s">
        <v>3039</v>
      </c>
      <c r="I5029" s="172"/>
      <c r="J5029" s="172"/>
      <c r="K5029" s="731">
        <v>0</v>
      </c>
    </row>
    <row r="5030" spans="2:11" ht="43.2" x14ac:dyDescent="0.3">
      <c r="B5030" s="173">
        <v>359025</v>
      </c>
      <c r="C5030" s="503" t="str">
        <f>_xlfn.XLOOKUP(B5030,PLANEAMIENTO!A:A,PLANEAMIENTO!C:C)</f>
        <v>CILINDRO DE DIRECCION</v>
      </c>
      <c r="D5030" s="504" t="str">
        <f>_xlfn.XLOOKUP(B5030,PLANEAMIENTO!A:A,PLANEAMIENTO!D:D)</f>
        <v>980E-4SE</v>
      </c>
      <c r="E5030" s="173" t="s">
        <v>3444</v>
      </c>
      <c r="F5030" s="173" t="s">
        <v>3080</v>
      </c>
      <c r="G5030" s="173" t="s">
        <v>842</v>
      </c>
      <c r="H5030" s="173" t="s">
        <v>3039</v>
      </c>
      <c r="I5030" s="172"/>
      <c r="J5030" s="172"/>
      <c r="K5030" s="731">
        <v>0</v>
      </c>
    </row>
    <row r="5031" spans="2:11" ht="43.2" x14ac:dyDescent="0.3">
      <c r="B5031" s="173">
        <v>361725</v>
      </c>
      <c r="C5031" s="503" t="str">
        <f>_xlfn.XLOOKUP(B5031,PLANEAMIENTO!A:A,PLANEAMIENTO!C:C)</f>
        <v>CILINDRO DE DIRECCION</v>
      </c>
      <c r="D5031" s="504" t="str">
        <f>_xlfn.XLOOKUP(B5031,PLANEAMIENTO!A:A,PLANEAMIENTO!D:D)</f>
        <v>930E-4SE</v>
      </c>
      <c r="E5031" s="173" t="s">
        <v>3448</v>
      </c>
      <c r="F5031" s="173" t="s">
        <v>3080</v>
      </c>
      <c r="G5031" s="173" t="s">
        <v>842</v>
      </c>
      <c r="H5031" s="173" t="s">
        <v>3039</v>
      </c>
      <c r="I5031" s="172"/>
      <c r="J5031" s="172"/>
      <c r="K5031" s="731">
        <v>0</v>
      </c>
    </row>
    <row r="5032" spans="2:11" ht="43.2" x14ac:dyDescent="0.3">
      <c r="B5032" s="173">
        <v>361825</v>
      </c>
      <c r="C5032" s="503" t="str">
        <f>_xlfn.XLOOKUP(B5032,PLANEAMIENTO!A:A,PLANEAMIENTO!C:C)</f>
        <v>CILINDRO DE DIRECCION</v>
      </c>
      <c r="D5032" s="504" t="str">
        <f>_xlfn.XLOOKUP(B5032,PLANEAMIENTO!A:A,PLANEAMIENTO!D:D)</f>
        <v>930E-4SE</v>
      </c>
      <c r="E5032" s="173" t="s">
        <v>3448</v>
      </c>
      <c r="F5032" s="173" t="s">
        <v>3080</v>
      </c>
      <c r="G5032" s="173" t="s">
        <v>842</v>
      </c>
      <c r="H5032" s="173" t="s">
        <v>3039</v>
      </c>
      <c r="I5032" s="172"/>
      <c r="J5032" s="172"/>
      <c r="K5032" s="731">
        <v>0</v>
      </c>
    </row>
    <row r="5033" spans="2:11" ht="43.2" x14ac:dyDescent="0.3">
      <c r="B5033" s="173">
        <v>361925</v>
      </c>
      <c r="C5033" s="503" t="str">
        <f>_xlfn.XLOOKUP(B5033,PLANEAMIENTO!A:A,PLANEAMIENTO!C:C)</f>
        <v>CILINDRO DE DIRECCION</v>
      </c>
      <c r="D5033" s="504" t="str">
        <f>_xlfn.XLOOKUP(B5033,PLANEAMIENTO!A:A,PLANEAMIENTO!D:D)</f>
        <v>930E-4SE</v>
      </c>
      <c r="E5033" s="173" t="s">
        <v>3448</v>
      </c>
      <c r="F5033" s="173" t="s">
        <v>3080</v>
      </c>
      <c r="G5033" s="173" t="s">
        <v>842</v>
      </c>
      <c r="H5033" s="173" t="s">
        <v>3039</v>
      </c>
      <c r="I5033" s="172"/>
      <c r="J5033" s="172"/>
      <c r="K5033" s="731">
        <v>0</v>
      </c>
    </row>
    <row r="5034" spans="2:11" ht="43.2" x14ac:dyDescent="0.3">
      <c r="B5034" s="173">
        <v>362025</v>
      </c>
      <c r="C5034" s="503" t="str">
        <f>_xlfn.XLOOKUP(B5034,PLANEAMIENTO!A:A,PLANEAMIENTO!C:C)</f>
        <v>CILINDRO DE DIRECCION</v>
      </c>
      <c r="D5034" s="504" t="str">
        <f>_xlfn.XLOOKUP(B5034,PLANEAMIENTO!A:A,PLANEAMIENTO!D:D)</f>
        <v>930E-4SE</v>
      </c>
      <c r="E5034" s="173" t="s">
        <v>3448</v>
      </c>
      <c r="F5034" s="173" t="s">
        <v>3080</v>
      </c>
      <c r="G5034" s="173" t="s">
        <v>842</v>
      </c>
      <c r="H5034" s="173" t="s">
        <v>3039</v>
      </c>
      <c r="I5034" s="172"/>
      <c r="J5034" s="172"/>
      <c r="K5034" s="731">
        <v>0</v>
      </c>
    </row>
    <row r="5035" spans="2:11" ht="43.2" x14ac:dyDescent="0.3">
      <c r="B5035" s="173">
        <v>362125</v>
      </c>
      <c r="C5035" s="503" t="str">
        <f>_xlfn.XLOOKUP(B5035,PLANEAMIENTO!A:A,PLANEAMIENTO!C:C)</f>
        <v>CILINDRO DE DIRECCION</v>
      </c>
      <c r="D5035" s="504" t="str">
        <f>_xlfn.XLOOKUP(B5035,PLANEAMIENTO!A:A,PLANEAMIENTO!D:D)</f>
        <v>930E-4SE</v>
      </c>
      <c r="E5035" s="173" t="s">
        <v>3448</v>
      </c>
      <c r="F5035" s="173" t="s">
        <v>3080</v>
      </c>
      <c r="G5035" s="173" t="s">
        <v>842</v>
      </c>
      <c r="H5035" s="173" t="s">
        <v>3039</v>
      </c>
      <c r="I5035" s="172"/>
      <c r="J5035" s="172"/>
      <c r="K5035" s="731">
        <v>0</v>
      </c>
    </row>
    <row r="5036" spans="2:11" ht="43.2" x14ac:dyDescent="0.3">
      <c r="B5036" s="173">
        <v>362225</v>
      </c>
      <c r="C5036" s="503" t="str">
        <f>_xlfn.XLOOKUP(B5036,PLANEAMIENTO!A:A,PLANEAMIENTO!C:C)</f>
        <v>CILINDRO DE DIRECCION</v>
      </c>
      <c r="D5036" s="504" t="str">
        <f>_xlfn.XLOOKUP(B5036,PLANEAMIENTO!A:A,PLANEAMIENTO!D:D)</f>
        <v>930E-4SE</v>
      </c>
      <c r="E5036" s="173" t="s">
        <v>3444</v>
      </c>
      <c r="F5036" s="173" t="s">
        <v>3080</v>
      </c>
      <c r="G5036" s="173" t="s">
        <v>842</v>
      </c>
      <c r="H5036" s="173" t="s">
        <v>3039</v>
      </c>
      <c r="I5036" s="172"/>
      <c r="J5036" s="172"/>
      <c r="K5036" s="731">
        <v>0</v>
      </c>
    </row>
    <row r="5040" spans="2:11" x14ac:dyDescent="0.3">
      <c r="B5040" s="168" t="s">
        <v>390</v>
      </c>
      <c r="E5040" s="168" t="s">
        <v>391</v>
      </c>
      <c r="F5040" s="168" t="s">
        <v>393</v>
      </c>
    </row>
    <row r="5041" spans="2:11" ht="15.6" x14ac:dyDescent="0.3">
      <c r="B5041" s="173">
        <v>351725</v>
      </c>
      <c r="C5041" s="503" t="str">
        <f>_xlfn.XLOOKUP(B5041,PLANEAMIENTO!A:A,PLANEAMIENTO!C:C)</f>
        <v>CILINDRO DE STICK</v>
      </c>
      <c r="D5041" s="504" t="str">
        <f>_xlfn.XLOOKUP(B5041,PLANEAMIENTO!A:A,PLANEAMIENTO!D:D)</f>
        <v>390DL</v>
      </c>
      <c r="E5041" s="173" t="s">
        <v>3464</v>
      </c>
      <c r="F5041" s="173"/>
    </row>
    <row r="5042" spans="2:11" ht="31.2" x14ac:dyDescent="0.3">
      <c r="B5042" s="173">
        <v>353225</v>
      </c>
      <c r="C5042" s="503" t="str">
        <f>_xlfn.XLOOKUP(B5042,PLANEAMIENTO!A:A,PLANEAMIENTO!C:C)</f>
        <v>CILINDRO DE SUSPENSION POSTERIOR</v>
      </c>
      <c r="D5042" s="504" t="str">
        <f>_xlfn.XLOOKUP(B5042,PLANEAMIENTO!A:A,PLANEAMIENTO!D:D)</f>
        <v>930E-4SE</v>
      </c>
      <c r="E5042" s="173" t="s">
        <v>3465</v>
      </c>
      <c r="F5042" s="173"/>
    </row>
    <row r="5043" spans="2:11" ht="31.2" x14ac:dyDescent="0.3">
      <c r="B5043" s="173">
        <v>355125</v>
      </c>
      <c r="C5043" s="503" t="str">
        <f>_xlfn.XLOOKUP(B5043,PLANEAMIENTO!A:A,PLANEAMIENTO!C:C)</f>
        <v>CILINDRO DE SUSPENSION POSTERIOR</v>
      </c>
      <c r="D5043" s="504" t="str">
        <f>_xlfn.XLOOKUP(B5043,PLANEAMIENTO!A:A,PLANEAMIENTO!D:D)</f>
        <v>980E</v>
      </c>
      <c r="E5043" s="173" t="s">
        <v>3466</v>
      </c>
      <c r="F5043" s="173"/>
    </row>
    <row r="5044" spans="2:11" ht="15.6" x14ac:dyDescent="0.3">
      <c r="B5044" s="173">
        <v>356025</v>
      </c>
      <c r="C5044" s="503" t="str">
        <f>_xlfn.XLOOKUP(B5044,PLANEAMIENTO!A:A,PLANEAMIENTO!C:C)</f>
        <v>CILINDRO DE BUCKET</v>
      </c>
      <c r="D5044" s="504" t="str">
        <f>_xlfn.XLOOKUP(B5044,PLANEAMIENTO!A:A,PLANEAMIENTO!D:D)</f>
        <v>374DL</v>
      </c>
      <c r="E5044" s="173" t="s">
        <v>3466</v>
      </c>
      <c r="F5044" s="173"/>
    </row>
    <row r="5045" spans="2:11" ht="31.2" x14ac:dyDescent="0.3">
      <c r="B5045" s="173">
        <v>357725</v>
      </c>
      <c r="C5045" s="503" t="str">
        <f>_xlfn.XLOOKUP(B5045,PLANEAMIENTO!A:A,PLANEAMIENTO!C:C)</f>
        <v>CILINDRO DE LEVANTE DE TOLVA</v>
      </c>
      <c r="D5045" s="504" t="str">
        <f>_xlfn.XLOOKUP(B5045,PLANEAMIENTO!A:A,PLANEAMIENTO!D:D)</f>
        <v>930E-4SE</v>
      </c>
      <c r="E5045" s="173" t="s">
        <v>3467</v>
      </c>
      <c r="F5045" s="173"/>
    </row>
    <row r="5046" spans="2:11" ht="31.2" x14ac:dyDescent="0.3">
      <c r="B5046" s="173">
        <v>357825</v>
      </c>
      <c r="C5046" s="503" t="str">
        <f>_xlfn.XLOOKUP(B5046,PLANEAMIENTO!A:A,PLANEAMIENTO!C:C)</f>
        <v>CILINDRO DE LEVANTE DE TOLVA</v>
      </c>
      <c r="D5046" s="504" t="str">
        <f>_xlfn.XLOOKUP(B5046,PLANEAMIENTO!A:A,PLANEAMIENTO!D:D)</f>
        <v>930E-4SE</v>
      </c>
      <c r="E5046" s="173" t="s">
        <v>3467</v>
      </c>
      <c r="F5046" s="173"/>
    </row>
    <row r="5047" spans="2:11" ht="15.6" x14ac:dyDescent="0.3">
      <c r="B5047" s="173">
        <v>358125</v>
      </c>
      <c r="C5047" s="503" t="str">
        <f>_xlfn.XLOOKUP(B5047,PLANEAMIENTO!A:A,PLANEAMIENTO!C:C)</f>
        <v>CILINDRO DE DIRECCION</v>
      </c>
      <c r="D5047" s="504" t="str">
        <f>_xlfn.XLOOKUP(B5047,PLANEAMIENTO!A:A,PLANEAMIENTO!D:D)</f>
        <v>844K</v>
      </c>
      <c r="E5047" s="173" t="s">
        <v>3466</v>
      </c>
      <c r="F5047" s="173"/>
    </row>
    <row r="5048" spans="2:11" ht="31.2" x14ac:dyDescent="0.3">
      <c r="B5048" s="173">
        <v>358625</v>
      </c>
      <c r="C5048" s="503" t="str">
        <f>_xlfn.XLOOKUP(B5048,PLANEAMIENTO!A:A,PLANEAMIENTO!C:C)</f>
        <v>CILINDRO DE LEVANTE DE BULLDOZER</v>
      </c>
      <c r="D5048" s="504" t="str">
        <f>_xlfn.XLOOKUP(B5048,PLANEAMIENTO!A:A,PLANEAMIENTO!D:D)</f>
        <v>844K</v>
      </c>
      <c r="E5048" s="173" t="s">
        <v>3468</v>
      </c>
      <c r="F5048" s="173"/>
    </row>
    <row r="5049" spans="2:11" ht="15.6" x14ac:dyDescent="0.3">
      <c r="B5049" s="173">
        <v>358725</v>
      </c>
      <c r="C5049" s="503" t="str">
        <f>_xlfn.XLOOKUP(B5049,PLANEAMIENTO!A:A,PLANEAMIENTO!C:C)</f>
        <v xml:space="preserve">CILINDRO DE LEVANTE </v>
      </c>
      <c r="D5049" s="504" t="str">
        <f>_xlfn.XLOOKUP(B5049,PLANEAMIENTO!A:A,PLANEAMIENTO!D:D)</f>
        <v>950H</v>
      </c>
      <c r="E5049" s="173" t="s">
        <v>3468</v>
      </c>
      <c r="F5049" s="173"/>
    </row>
    <row r="5050" spans="2:11" ht="15.6" x14ac:dyDescent="0.3">
      <c r="B5050" s="173">
        <v>359025</v>
      </c>
      <c r="C5050" s="503" t="str">
        <f>_xlfn.XLOOKUP(B5050,PLANEAMIENTO!A:A,PLANEAMIENTO!C:C)</f>
        <v>CILINDRO DE DIRECCION</v>
      </c>
      <c r="D5050" s="504" t="str">
        <f>_xlfn.XLOOKUP(B5050,PLANEAMIENTO!A:A,PLANEAMIENTO!D:D)</f>
        <v>980E-4SE</v>
      </c>
      <c r="E5050" s="173" t="s">
        <v>3466</v>
      </c>
      <c r="F5050" s="173"/>
    </row>
    <row r="5051" spans="2:11" ht="31.2" x14ac:dyDescent="0.3">
      <c r="B5051" s="173">
        <v>360225</v>
      </c>
      <c r="C5051" s="503" t="str">
        <f>_xlfn.XLOOKUP(B5051,PLANEAMIENTO!A:A,PLANEAMIENTO!C:C)</f>
        <v>CILINDRO DE LEVANTE DE BULLDOZER</v>
      </c>
      <c r="D5051" s="504" t="str">
        <f>_xlfn.XLOOKUP(B5051,PLANEAMIENTO!A:A,PLANEAMIENTO!D:D)</f>
        <v>844H</v>
      </c>
      <c r="E5051" s="173" t="s">
        <v>3469</v>
      </c>
      <c r="F5051" s="173"/>
    </row>
    <row r="5052" spans="2:11" ht="15.6" x14ac:dyDescent="0.3">
      <c r="B5052" s="173">
        <v>361725</v>
      </c>
      <c r="C5052" s="503" t="str">
        <f>_xlfn.XLOOKUP(B5052,PLANEAMIENTO!A:A,PLANEAMIENTO!C:C)</f>
        <v>CILINDRO DE DIRECCION</v>
      </c>
      <c r="D5052" s="504" t="str">
        <f>_xlfn.XLOOKUP(B5052,PLANEAMIENTO!A:A,PLANEAMIENTO!D:D)</f>
        <v>930E-4SE</v>
      </c>
      <c r="E5052" s="173" t="s">
        <v>3470</v>
      </c>
      <c r="F5052" s="173"/>
    </row>
    <row r="5055" spans="2:11" ht="26.4" x14ac:dyDescent="0.3">
      <c r="B5055" s="168" t="s">
        <v>390</v>
      </c>
      <c r="E5055" s="168" t="s">
        <v>391</v>
      </c>
      <c r="F5055" s="168" t="s">
        <v>393</v>
      </c>
      <c r="G5055" s="168" t="s">
        <v>394</v>
      </c>
      <c r="H5055" s="168" t="s">
        <v>395</v>
      </c>
      <c r="I5055" s="168" t="s">
        <v>3050</v>
      </c>
      <c r="J5055" s="168" t="s">
        <v>392</v>
      </c>
      <c r="K5055" s="168" t="s">
        <v>396</v>
      </c>
    </row>
    <row r="5056" spans="2:11" ht="43.2" x14ac:dyDescent="0.3">
      <c r="B5056" s="722" t="s">
        <v>390</v>
      </c>
      <c r="E5056" s="722" t="s">
        <v>397</v>
      </c>
      <c r="F5056" s="722" t="s">
        <v>3471</v>
      </c>
      <c r="G5056" s="722" t="s">
        <v>842</v>
      </c>
      <c r="H5056" s="722" t="s">
        <v>3472</v>
      </c>
      <c r="I5056" s="172"/>
      <c r="J5056" s="172"/>
      <c r="K5056" s="730">
        <v>0.83</v>
      </c>
    </row>
    <row r="5057" spans="2:11" ht="43.2" x14ac:dyDescent="0.3">
      <c r="B5057" s="172"/>
      <c r="E5057" s="542" t="s">
        <v>3141</v>
      </c>
      <c r="F5057" s="542" t="s">
        <v>3290</v>
      </c>
      <c r="G5057" s="542" t="s">
        <v>842</v>
      </c>
      <c r="H5057" s="542" t="s">
        <v>3116</v>
      </c>
      <c r="I5057" s="172"/>
      <c r="J5057" s="172"/>
      <c r="K5057" s="730">
        <v>0.99</v>
      </c>
    </row>
    <row r="5058" spans="2:11" ht="43.2" x14ac:dyDescent="0.3">
      <c r="B5058" s="172"/>
      <c r="E5058" s="542" t="s">
        <v>3143</v>
      </c>
      <c r="F5058" s="542" t="s">
        <v>3401</v>
      </c>
      <c r="G5058" s="542" t="s">
        <v>842</v>
      </c>
      <c r="H5058" s="542" t="s">
        <v>3380</v>
      </c>
      <c r="I5058" s="172"/>
      <c r="J5058" s="172"/>
      <c r="K5058" s="730">
        <v>1</v>
      </c>
    </row>
    <row r="5059" spans="2:11" ht="43.2" x14ac:dyDescent="0.3">
      <c r="B5059" s="172"/>
      <c r="E5059" s="542" t="s">
        <v>3402</v>
      </c>
      <c r="F5059" s="542" t="s">
        <v>3473</v>
      </c>
      <c r="G5059" s="542" t="s">
        <v>3380</v>
      </c>
      <c r="H5059" s="542" t="s">
        <v>3472</v>
      </c>
      <c r="I5059" s="172"/>
      <c r="J5059" s="172"/>
      <c r="K5059" s="730">
        <v>0.43</v>
      </c>
    </row>
    <row r="5060" spans="2:11" ht="28.8" x14ac:dyDescent="0.3">
      <c r="B5060" s="173">
        <v>356025</v>
      </c>
      <c r="C5060" s="503" t="str">
        <f>_xlfn.XLOOKUP(B5060,PLANEAMIENTO!A:A,PLANEAMIENTO!C:C)</f>
        <v>CILINDRO DE BUCKET</v>
      </c>
      <c r="D5060" s="504" t="str">
        <f>_xlfn.XLOOKUP(B5060,PLANEAMIENTO!A:A,PLANEAMIENTO!D:D)</f>
        <v>374DL</v>
      </c>
      <c r="E5060" s="173" t="s">
        <v>3474</v>
      </c>
      <c r="F5060" s="173" t="s">
        <v>479</v>
      </c>
      <c r="G5060" s="173" t="s">
        <v>3410</v>
      </c>
      <c r="H5060" s="173" t="s">
        <v>3475</v>
      </c>
      <c r="I5060" s="173">
        <v>68</v>
      </c>
      <c r="J5060" s="173" t="s">
        <v>398</v>
      </c>
      <c r="K5060" s="731">
        <v>0</v>
      </c>
    </row>
    <row r="5061" spans="2:11" ht="43.2" x14ac:dyDescent="0.3">
      <c r="B5061" s="173">
        <v>358725</v>
      </c>
      <c r="C5061" s="503" t="str">
        <f>_xlfn.XLOOKUP(B5061,PLANEAMIENTO!A:A,PLANEAMIENTO!C:C)</f>
        <v xml:space="preserve">CILINDRO DE LEVANTE </v>
      </c>
      <c r="D5061" s="504" t="str">
        <f>_xlfn.XLOOKUP(B5061,PLANEAMIENTO!A:A,PLANEAMIENTO!D:D)</f>
        <v>950H</v>
      </c>
      <c r="E5061" s="173" t="s">
        <v>3476</v>
      </c>
      <c r="F5061" s="173" t="s">
        <v>410</v>
      </c>
      <c r="G5061" s="173" t="s">
        <v>3475</v>
      </c>
      <c r="H5061" s="173" t="s">
        <v>3475</v>
      </c>
      <c r="I5061" s="173">
        <v>69</v>
      </c>
      <c r="J5061" s="173" t="s">
        <v>398</v>
      </c>
      <c r="K5061" s="731">
        <v>0</v>
      </c>
    </row>
    <row r="5062" spans="2:11" ht="43.2" x14ac:dyDescent="0.3">
      <c r="B5062" s="173">
        <v>361525</v>
      </c>
      <c r="C5062" s="503" t="str">
        <f>_xlfn.XLOOKUP(B5062,PLANEAMIENTO!A:A,PLANEAMIENTO!C:C)</f>
        <v>CILINDRO DE JACK HYD</v>
      </c>
      <c r="D5062" s="504" t="str">
        <f>_xlfn.XLOOKUP(B5062,PLANEAMIENTO!A:A,PLANEAMIENTO!D:D)</f>
        <v>PV351D</v>
      </c>
      <c r="E5062" s="173" t="s">
        <v>3149</v>
      </c>
      <c r="F5062" s="173" t="s">
        <v>471</v>
      </c>
      <c r="G5062" s="173" t="s">
        <v>3475</v>
      </c>
      <c r="H5062" s="173" t="s">
        <v>3477</v>
      </c>
      <c r="I5062" s="173">
        <v>70</v>
      </c>
      <c r="J5062" s="173" t="s">
        <v>398</v>
      </c>
      <c r="K5062" s="731">
        <v>0</v>
      </c>
    </row>
    <row r="5063" spans="2:11" ht="43.2" x14ac:dyDescent="0.3">
      <c r="B5063" s="173">
        <v>360525</v>
      </c>
      <c r="C5063" s="503" t="str">
        <f>_xlfn.XLOOKUP(B5063,PLANEAMIENTO!A:A,PLANEAMIENTO!C:C)</f>
        <v>CILINDRO DE STICK</v>
      </c>
      <c r="D5063" s="504" t="str">
        <f>_xlfn.XLOOKUP(B5063,PLANEAMIENTO!A:A,PLANEAMIENTO!D:D)</f>
        <v>390DL</v>
      </c>
      <c r="E5063" s="173" t="s">
        <v>3478</v>
      </c>
      <c r="F5063" s="173" t="s">
        <v>471</v>
      </c>
      <c r="G5063" s="173" t="s">
        <v>3477</v>
      </c>
      <c r="H5063" s="173" t="s">
        <v>3479</v>
      </c>
      <c r="I5063" s="173">
        <v>71</v>
      </c>
      <c r="J5063" s="173" t="s">
        <v>398</v>
      </c>
      <c r="K5063" s="731">
        <v>0</v>
      </c>
    </row>
    <row r="5064" spans="2:11" ht="43.2" x14ac:dyDescent="0.3">
      <c r="B5064" s="173">
        <v>351725</v>
      </c>
      <c r="C5064" s="503" t="str">
        <f>_xlfn.XLOOKUP(B5064,PLANEAMIENTO!A:A,PLANEAMIENTO!C:C)</f>
        <v>CILINDRO DE STICK</v>
      </c>
      <c r="D5064" s="504" t="str">
        <f>_xlfn.XLOOKUP(B5064,PLANEAMIENTO!A:A,PLANEAMIENTO!D:D)</f>
        <v>390DL</v>
      </c>
      <c r="E5064" s="173" t="s">
        <v>3364</v>
      </c>
      <c r="F5064" s="173" t="s">
        <v>421</v>
      </c>
      <c r="G5064" s="173" t="s">
        <v>3479</v>
      </c>
      <c r="H5064" s="173" t="s">
        <v>3480</v>
      </c>
      <c r="I5064" s="173">
        <v>72</v>
      </c>
      <c r="J5064" s="173" t="s">
        <v>398</v>
      </c>
      <c r="K5064" s="731">
        <v>0</v>
      </c>
    </row>
    <row r="5065" spans="2:11" ht="43.2" x14ac:dyDescent="0.3">
      <c r="B5065" s="173">
        <v>360525</v>
      </c>
      <c r="C5065" s="503" t="str">
        <f>_xlfn.XLOOKUP(B5065,PLANEAMIENTO!A:A,PLANEAMIENTO!C:C)</f>
        <v>CILINDRO DE STICK</v>
      </c>
      <c r="D5065" s="504" t="str">
        <f>_xlfn.XLOOKUP(B5065,PLANEAMIENTO!A:A,PLANEAMIENTO!D:D)</f>
        <v>390DL</v>
      </c>
      <c r="E5065" s="173" t="s">
        <v>3481</v>
      </c>
      <c r="F5065" s="173" t="s">
        <v>500</v>
      </c>
      <c r="G5065" s="173" t="s">
        <v>3480</v>
      </c>
      <c r="H5065" s="173" t="s">
        <v>3472</v>
      </c>
      <c r="I5065" s="173">
        <v>73</v>
      </c>
      <c r="J5065" s="173" t="s">
        <v>398</v>
      </c>
      <c r="K5065" s="731">
        <v>0</v>
      </c>
    </row>
    <row r="5066" spans="2:11" ht="43.2" x14ac:dyDescent="0.3">
      <c r="B5066" s="722" t="s">
        <v>390</v>
      </c>
      <c r="E5066" s="722" t="s">
        <v>412</v>
      </c>
      <c r="F5066" s="722" t="s">
        <v>3482</v>
      </c>
      <c r="G5066" s="722" t="s">
        <v>3039</v>
      </c>
      <c r="H5066" s="722" t="s">
        <v>3483</v>
      </c>
      <c r="I5066" s="172"/>
      <c r="J5066" s="172"/>
      <c r="K5066" s="732">
        <v>0.78</v>
      </c>
    </row>
    <row r="5067" spans="2:11" ht="43.2" x14ac:dyDescent="0.3">
      <c r="B5067" s="172"/>
      <c r="E5067" s="542" t="s">
        <v>3141</v>
      </c>
      <c r="F5067" s="542" t="s">
        <v>3298</v>
      </c>
      <c r="G5067" s="542" t="s">
        <v>3039</v>
      </c>
      <c r="H5067" s="542" t="s">
        <v>3098</v>
      </c>
      <c r="I5067" s="172"/>
      <c r="J5067" s="172"/>
      <c r="K5067" s="730">
        <v>0.97</v>
      </c>
    </row>
    <row r="5068" spans="2:11" ht="43.2" x14ac:dyDescent="0.3">
      <c r="B5068" s="172"/>
      <c r="E5068" s="542" t="s">
        <v>3402</v>
      </c>
      <c r="F5068" s="542" t="s">
        <v>3484</v>
      </c>
      <c r="G5068" s="542" t="s">
        <v>3383</v>
      </c>
      <c r="H5068" s="542" t="s">
        <v>3483</v>
      </c>
      <c r="I5068" s="172"/>
      <c r="J5068" s="172"/>
      <c r="K5068" s="730">
        <v>0.46</v>
      </c>
    </row>
    <row r="5069" spans="2:11" ht="43.2" x14ac:dyDescent="0.3">
      <c r="B5069" s="173">
        <v>361725</v>
      </c>
      <c r="C5069" s="503" t="str">
        <f>_xlfn.XLOOKUP(B5069,PLANEAMIENTO!A:A,PLANEAMIENTO!C:C)</f>
        <v>CILINDRO DE DIRECCION</v>
      </c>
      <c r="D5069" s="504" t="str">
        <f>_xlfn.XLOOKUP(B5069,PLANEAMIENTO!A:A,PLANEAMIENTO!D:D)</f>
        <v>930E-4SE</v>
      </c>
      <c r="E5069" s="173" t="s">
        <v>3307</v>
      </c>
      <c r="F5069" s="173" t="s">
        <v>406</v>
      </c>
      <c r="G5069" s="173" t="s">
        <v>3475</v>
      </c>
      <c r="H5069" s="173" t="s">
        <v>3475</v>
      </c>
      <c r="I5069" s="173">
        <v>128</v>
      </c>
      <c r="J5069" s="173" t="s">
        <v>750</v>
      </c>
      <c r="K5069" s="731">
        <v>0</v>
      </c>
    </row>
    <row r="5070" spans="2:11" ht="43.2" x14ac:dyDescent="0.3">
      <c r="B5070" s="173">
        <v>360925</v>
      </c>
      <c r="C5070" s="503" t="str">
        <f>_xlfn.XLOOKUP(B5070,PLANEAMIENTO!A:A,PLANEAMIENTO!C:C)</f>
        <v>CILINDRO DE DIRECCION</v>
      </c>
      <c r="D5070" s="504">
        <f>_xlfn.XLOOKUP(B5070,PLANEAMIENTO!A:A,PLANEAMIENTO!D:D)</f>
        <v>24</v>
      </c>
      <c r="E5070" s="173" t="s">
        <v>3485</v>
      </c>
      <c r="F5070" s="173" t="s">
        <v>491</v>
      </c>
      <c r="G5070" s="173" t="s">
        <v>3475</v>
      </c>
      <c r="H5070" s="173" t="s">
        <v>3479</v>
      </c>
      <c r="I5070" s="173">
        <v>129</v>
      </c>
      <c r="J5070" s="173" t="s">
        <v>750</v>
      </c>
      <c r="K5070" s="731">
        <v>0</v>
      </c>
    </row>
    <row r="5071" spans="2:11" ht="43.2" x14ac:dyDescent="0.3">
      <c r="B5071" s="173">
        <v>362725</v>
      </c>
      <c r="C5071" s="503" t="str">
        <f>_xlfn.XLOOKUP(B5071,PLANEAMIENTO!A:A,PLANEAMIENTO!C:C)</f>
        <v>CILINDRO DE DIRECCION</v>
      </c>
      <c r="D5071" s="504" t="str">
        <f>_xlfn.XLOOKUP(B5071,PLANEAMIENTO!A:A,PLANEAMIENTO!D:D)</f>
        <v>988K</v>
      </c>
      <c r="E5071" s="173" t="s">
        <v>3485</v>
      </c>
      <c r="F5071" s="173" t="s">
        <v>406</v>
      </c>
      <c r="G5071" s="173" t="s">
        <v>3479</v>
      </c>
      <c r="H5071" s="173" t="s">
        <v>3479</v>
      </c>
      <c r="I5071" s="173">
        <v>130</v>
      </c>
      <c r="J5071" s="173" t="s">
        <v>750</v>
      </c>
      <c r="K5071" s="731">
        <v>0</v>
      </c>
    </row>
    <row r="5072" spans="2:11" ht="43.2" x14ac:dyDescent="0.3">
      <c r="B5072" s="173">
        <v>362625</v>
      </c>
      <c r="C5072" s="503" t="str">
        <f>_xlfn.XLOOKUP(B5072,PLANEAMIENTO!A:A,PLANEAMIENTO!C:C)</f>
        <v>CILINDRO DE DIRECCION</v>
      </c>
      <c r="D5072" s="504">
        <f>_xlfn.XLOOKUP(B5072,PLANEAMIENTO!A:A,PLANEAMIENTO!D:D)</f>
        <v>24</v>
      </c>
      <c r="E5072" s="173" t="s">
        <v>3486</v>
      </c>
      <c r="F5072" s="173" t="s">
        <v>421</v>
      </c>
      <c r="G5072" s="173" t="s">
        <v>3479</v>
      </c>
      <c r="H5072" s="173" t="s">
        <v>3480</v>
      </c>
      <c r="I5072" s="173">
        <v>131</v>
      </c>
      <c r="J5072" s="173" t="s">
        <v>750</v>
      </c>
      <c r="K5072" s="731">
        <v>0</v>
      </c>
    </row>
    <row r="5073" spans="2:11" ht="43.2" x14ac:dyDescent="0.3">
      <c r="B5073" s="173">
        <v>362625</v>
      </c>
      <c r="C5073" s="503" t="str">
        <f>_xlfn.XLOOKUP(B5073,PLANEAMIENTO!A:A,PLANEAMIENTO!C:C)</f>
        <v>CILINDRO DE DIRECCION</v>
      </c>
      <c r="D5073" s="504">
        <f>_xlfn.XLOOKUP(B5073,PLANEAMIENTO!A:A,PLANEAMIENTO!D:D)</f>
        <v>24</v>
      </c>
      <c r="E5073" s="173" t="s">
        <v>3485</v>
      </c>
      <c r="F5073" s="173" t="s">
        <v>491</v>
      </c>
      <c r="G5073" s="173" t="s">
        <v>3487</v>
      </c>
      <c r="H5073" s="173" t="s">
        <v>3483</v>
      </c>
      <c r="I5073" s="173">
        <v>132</v>
      </c>
      <c r="J5073" s="173" t="s">
        <v>750</v>
      </c>
      <c r="K5073" s="731">
        <v>0</v>
      </c>
    </row>
    <row r="5074" spans="2:11" ht="43.2" x14ac:dyDescent="0.3">
      <c r="B5074" s="722" t="s">
        <v>390</v>
      </c>
      <c r="E5074" s="722" t="s">
        <v>422</v>
      </c>
      <c r="F5074" s="722" t="s">
        <v>3399</v>
      </c>
      <c r="G5074" s="722" t="s">
        <v>3039</v>
      </c>
      <c r="H5074" s="722" t="s">
        <v>3479</v>
      </c>
      <c r="I5074" s="172"/>
      <c r="J5074" s="172"/>
      <c r="K5074" s="732">
        <v>0.96</v>
      </c>
    </row>
    <row r="5075" spans="2:11" ht="43.2" x14ac:dyDescent="0.3">
      <c r="B5075" s="172"/>
      <c r="E5075" s="542" t="s">
        <v>3402</v>
      </c>
      <c r="F5075" s="542" t="s">
        <v>3488</v>
      </c>
      <c r="G5075" s="542" t="s">
        <v>3404</v>
      </c>
      <c r="H5075" s="542" t="s">
        <v>3479</v>
      </c>
      <c r="I5075" s="172"/>
      <c r="J5075" s="172"/>
      <c r="K5075" s="730">
        <v>0.77</v>
      </c>
    </row>
    <row r="5076" spans="2:11" ht="31.2" x14ac:dyDescent="0.3">
      <c r="B5076" s="173">
        <v>363125</v>
      </c>
      <c r="C5076" s="503" t="str">
        <f>_xlfn.XLOOKUP(B5076,PLANEAMIENTO!A:A,PLANEAMIENTO!C:C)</f>
        <v>CILINDRO DE LEVANTE DE MASTIL</v>
      </c>
      <c r="D5076" s="504" t="str">
        <f>_xlfn.XLOOKUP(B5076,PLANEAMIENTO!A:A,PLANEAMIENTO!D:D)</f>
        <v>MD6540</v>
      </c>
      <c r="E5076" s="173" t="s">
        <v>3489</v>
      </c>
      <c r="F5076" s="173" t="s">
        <v>491</v>
      </c>
      <c r="G5076" s="173" t="s">
        <v>3410</v>
      </c>
      <c r="H5076" s="173" t="s">
        <v>3477</v>
      </c>
      <c r="I5076" s="173">
        <v>202</v>
      </c>
      <c r="J5076" s="173" t="s">
        <v>423</v>
      </c>
      <c r="K5076" s="731">
        <v>0.3</v>
      </c>
    </row>
    <row r="5077" spans="2:11" ht="43.2" x14ac:dyDescent="0.3">
      <c r="B5077" s="172"/>
      <c r="E5077" s="173" t="s">
        <v>3490</v>
      </c>
      <c r="F5077" s="173" t="s">
        <v>3080</v>
      </c>
      <c r="G5077" s="173" t="s">
        <v>3477</v>
      </c>
      <c r="H5077" s="173" t="s">
        <v>3479</v>
      </c>
      <c r="I5077" s="173">
        <v>203</v>
      </c>
      <c r="J5077" s="172"/>
      <c r="K5077" s="731">
        <v>0</v>
      </c>
    </row>
    <row r="5078" spans="2:11" ht="43.2" x14ac:dyDescent="0.3">
      <c r="B5078" s="723" t="s">
        <v>390</v>
      </c>
      <c r="E5078" s="723" t="s">
        <v>3067</v>
      </c>
      <c r="F5078" s="723" t="s">
        <v>3491</v>
      </c>
      <c r="G5078" s="723" t="s">
        <v>3035</v>
      </c>
      <c r="H5078" s="723" t="s">
        <v>3479</v>
      </c>
      <c r="I5078" s="172"/>
      <c r="J5078" s="172"/>
      <c r="K5078" s="733">
        <v>0.91</v>
      </c>
    </row>
    <row r="5079" spans="2:11" ht="43.2" x14ac:dyDescent="0.3">
      <c r="B5079" s="172"/>
      <c r="E5079" s="542" t="s">
        <v>3402</v>
      </c>
      <c r="F5079" s="542" t="s">
        <v>3492</v>
      </c>
      <c r="G5079" s="542" t="s">
        <v>3383</v>
      </c>
      <c r="H5079" s="542" t="s">
        <v>3479</v>
      </c>
      <c r="I5079" s="172"/>
      <c r="J5079" s="172"/>
      <c r="K5079" s="730">
        <v>0.63</v>
      </c>
    </row>
    <row r="5080" spans="2:11" ht="28.8" x14ac:dyDescent="0.3">
      <c r="B5080" s="173">
        <v>361725</v>
      </c>
      <c r="C5080" s="503" t="str">
        <f>_xlfn.XLOOKUP(B5080,PLANEAMIENTO!A:A,PLANEAMIENTO!C:C)</f>
        <v>CILINDRO DE DIRECCION</v>
      </c>
      <c r="D5080" s="504" t="str">
        <f>_xlfn.XLOOKUP(B5080,PLANEAMIENTO!A:A,PLANEAMIENTO!D:D)</f>
        <v>930E-4SE</v>
      </c>
      <c r="E5080" s="173" t="s">
        <v>3169</v>
      </c>
      <c r="F5080" s="173" t="s">
        <v>522</v>
      </c>
      <c r="G5080" s="173" t="s">
        <v>3410</v>
      </c>
      <c r="H5080" s="173" t="s">
        <v>3475</v>
      </c>
      <c r="I5080" s="173">
        <v>279</v>
      </c>
      <c r="J5080" s="173" t="s">
        <v>3070</v>
      </c>
      <c r="K5080" s="731">
        <v>0.5</v>
      </c>
    </row>
    <row r="5081" spans="2:11" ht="46.8" x14ac:dyDescent="0.3">
      <c r="B5081" s="173">
        <v>360725</v>
      </c>
      <c r="C5081" s="503" t="str">
        <f>_xlfn.XLOOKUP(B5081,PLANEAMIENTO!A:A,PLANEAMIENTO!C:C)</f>
        <v>CILINDRO DE DESPLAZAMIENTO DE VERTEDERA</v>
      </c>
      <c r="D5081" s="504">
        <f>_xlfn.XLOOKUP(B5081,PLANEAMIENTO!A:A,PLANEAMIENTO!D:D)</f>
        <v>24</v>
      </c>
      <c r="E5081" s="173" t="s">
        <v>3493</v>
      </c>
      <c r="F5081" s="173" t="s">
        <v>406</v>
      </c>
      <c r="G5081" s="173" t="s">
        <v>3475</v>
      </c>
      <c r="H5081" s="173" t="s">
        <v>3475</v>
      </c>
      <c r="I5081" s="173">
        <v>280</v>
      </c>
      <c r="J5081" s="173" t="s">
        <v>3070</v>
      </c>
      <c r="K5081" s="731">
        <v>0</v>
      </c>
    </row>
    <row r="5082" spans="2:11" ht="46.8" x14ac:dyDescent="0.3">
      <c r="B5082" s="173">
        <v>360725</v>
      </c>
      <c r="C5082" s="503" t="str">
        <f>_xlfn.XLOOKUP(B5082,PLANEAMIENTO!A:A,PLANEAMIENTO!C:C)</f>
        <v>CILINDRO DE DESPLAZAMIENTO DE VERTEDERA</v>
      </c>
      <c r="D5082" s="504">
        <f>_xlfn.XLOOKUP(B5082,PLANEAMIENTO!A:A,PLANEAMIENTO!D:D)</f>
        <v>24</v>
      </c>
      <c r="E5082" s="173" t="s">
        <v>3494</v>
      </c>
      <c r="F5082" s="173" t="s">
        <v>471</v>
      </c>
      <c r="G5082" s="173" t="s">
        <v>3475</v>
      </c>
      <c r="H5082" s="173" t="s">
        <v>3477</v>
      </c>
      <c r="I5082" s="173">
        <v>281</v>
      </c>
      <c r="J5082" s="173" t="s">
        <v>3070</v>
      </c>
      <c r="K5082" s="731">
        <v>0</v>
      </c>
    </row>
    <row r="5083" spans="2:11" ht="43.2" x14ac:dyDescent="0.3">
      <c r="B5083" s="173">
        <v>358625</v>
      </c>
      <c r="C5083" s="503" t="str">
        <f>_xlfn.XLOOKUP(B5083,PLANEAMIENTO!A:A,PLANEAMIENTO!C:C)</f>
        <v>CILINDRO DE LEVANTE DE BULLDOZER</v>
      </c>
      <c r="D5083" s="504" t="str">
        <f>_xlfn.XLOOKUP(B5083,PLANEAMIENTO!A:A,PLANEAMIENTO!D:D)</f>
        <v>844K</v>
      </c>
      <c r="E5083" s="173" t="s">
        <v>3424</v>
      </c>
      <c r="F5083" s="173" t="s">
        <v>403</v>
      </c>
      <c r="G5083" s="173" t="s">
        <v>3477</v>
      </c>
      <c r="H5083" s="173" t="s">
        <v>3477</v>
      </c>
      <c r="I5083" s="173">
        <v>282</v>
      </c>
      <c r="J5083" s="173" t="s">
        <v>3070</v>
      </c>
      <c r="K5083" s="731">
        <v>0</v>
      </c>
    </row>
    <row r="5084" spans="2:11" ht="43.2" x14ac:dyDescent="0.3">
      <c r="B5084" s="173">
        <v>358725</v>
      </c>
      <c r="C5084" s="503" t="str">
        <f>_xlfn.XLOOKUP(B5084,PLANEAMIENTO!A:A,PLANEAMIENTO!C:C)</f>
        <v xml:space="preserve">CILINDRO DE LEVANTE </v>
      </c>
      <c r="D5084" s="504" t="str">
        <f>_xlfn.XLOOKUP(B5084,PLANEAMIENTO!A:A,PLANEAMIENTO!D:D)</f>
        <v>950H</v>
      </c>
      <c r="E5084" s="173" t="s">
        <v>3242</v>
      </c>
      <c r="F5084" s="173" t="s">
        <v>406</v>
      </c>
      <c r="G5084" s="173" t="s">
        <v>3477</v>
      </c>
      <c r="H5084" s="173" t="s">
        <v>3477</v>
      </c>
      <c r="I5084" s="173">
        <v>283</v>
      </c>
      <c r="J5084" s="173" t="s">
        <v>3070</v>
      </c>
      <c r="K5084" s="731">
        <v>0</v>
      </c>
    </row>
    <row r="5085" spans="2:11" ht="43.2" x14ac:dyDescent="0.3">
      <c r="B5085" s="173">
        <v>360825</v>
      </c>
      <c r="C5085" s="503" t="str">
        <f>_xlfn.XLOOKUP(B5085,PLANEAMIENTO!A:A,PLANEAMIENTO!C:C)</f>
        <v xml:space="preserve">CILINDRO DE LEVANTE </v>
      </c>
      <c r="D5085" s="504" t="str">
        <f>_xlfn.XLOOKUP(B5085,PLANEAMIENTO!A:A,PLANEAMIENTO!D:D)</f>
        <v>994F</v>
      </c>
      <c r="E5085" s="173" t="s">
        <v>3242</v>
      </c>
      <c r="F5085" s="173" t="s">
        <v>471</v>
      </c>
      <c r="G5085" s="173" t="s">
        <v>3477</v>
      </c>
      <c r="H5085" s="173" t="s">
        <v>3479</v>
      </c>
      <c r="I5085" s="173">
        <v>284</v>
      </c>
      <c r="J5085" s="173" t="s">
        <v>3070</v>
      </c>
      <c r="K5085" s="731">
        <v>0</v>
      </c>
    </row>
    <row r="5086" spans="2:11" ht="43.2" x14ac:dyDescent="0.3">
      <c r="B5086" s="723" t="s">
        <v>390</v>
      </c>
      <c r="E5086" s="723" t="s">
        <v>3073</v>
      </c>
      <c r="F5086" s="723" t="s">
        <v>3074</v>
      </c>
      <c r="G5086" s="723" t="s">
        <v>842</v>
      </c>
      <c r="H5086" s="723" t="s">
        <v>842</v>
      </c>
      <c r="I5086" s="172"/>
      <c r="J5086" s="172"/>
      <c r="K5086" s="733">
        <v>0</v>
      </c>
    </row>
    <row r="5087" spans="2:11" ht="43.2" x14ac:dyDescent="0.3">
      <c r="B5087" s="172"/>
      <c r="E5087" s="542" t="s">
        <v>3398</v>
      </c>
      <c r="F5087" s="542" t="s">
        <v>3495</v>
      </c>
      <c r="G5087" s="542" t="s">
        <v>842</v>
      </c>
      <c r="H5087" s="542" t="s">
        <v>3407</v>
      </c>
      <c r="I5087" s="172"/>
      <c r="J5087" s="172"/>
      <c r="K5087" s="730">
        <v>1</v>
      </c>
    </row>
    <row r="5088" spans="2:11" ht="43.2" x14ac:dyDescent="0.3">
      <c r="B5088" s="172"/>
      <c r="E5088" s="173" t="s">
        <v>498</v>
      </c>
      <c r="F5088" s="173" t="s">
        <v>3080</v>
      </c>
      <c r="G5088" s="173" t="s">
        <v>842</v>
      </c>
      <c r="H5088" s="173" t="s">
        <v>3039</v>
      </c>
      <c r="I5088" s="172"/>
      <c r="J5088" s="172"/>
      <c r="K5088" s="731">
        <v>0</v>
      </c>
    </row>
    <row r="5089" spans="2:11" ht="43.2" x14ac:dyDescent="0.3">
      <c r="B5089" s="172"/>
      <c r="E5089" s="173" t="s">
        <v>498</v>
      </c>
      <c r="F5089" s="173" t="s">
        <v>3080</v>
      </c>
      <c r="G5089" s="173" t="s">
        <v>842</v>
      </c>
      <c r="H5089" s="173" t="s">
        <v>3039</v>
      </c>
      <c r="I5089" s="172"/>
      <c r="J5089" s="172"/>
      <c r="K5089" s="731">
        <v>0</v>
      </c>
    </row>
    <row r="5090" spans="2:11" ht="43.2" x14ac:dyDescent="0.3">
      <c r="B5090" s="724" t="s">
        <v>390</v>
      </c>
      <c r="E5090" s="724" t="s">
        <v>428</v>
      </c>
      <c r="F5090" s="724" t="s">
        <v>3496</v>
      </c>
      <c r="G5090" s="724" t="s">
        <v>842</v>
      </c>
      <c r="H5090" s="724" t="s">
        <v>3480</v>
      </c>
      <c r="I5090" s="172"/>
      <c r="J5090" s="172"/>
      <c r="K5090" s="734">
        <v>1</v>
      </c>
    </row>
    <row r="5091" spans="2:11" ht="43.2" x14ac:dyDescent="0.3">
      <c r="B5091" s="172"/>
      <c r="E5091" s="542" t="s">
        <v>3402</v>
      </c>
      <c r="F5091" s="542" t="s">
        <v>3496</v>
      </c>
      <c r="G5091" s="542" t="s">
        <v>842</v>
      </c>
      <c r="H5091" s="542" t="s">
        <v>3480</v>
      </c>
      <c r="I5091" s="172"/>
      <c r="J5091" s="172"/>
      <c r="K5091" s="730">
        <v>1</v>
      </c>
    </row>
    <row r="5092" spans="2:11" ht="43.2" x14ac:dyDescent="0.3">
      <c r="B5092" s="173">
        <v>358625</v>
      </c>
      <c r="C5092" s="503" t="str">
        <f>_xlfn.XLOOKUP(B5092,PLANEAMIENTO!A:A,PLANEAMIENTO!C:C)</f>
        <v>CILINDRO DE LEVANTE DE BULLDOZER</v>
      </c>
      <c r="D5092" s="504" t="str">
        <f>_xlfn.XLOOKUP(B5092,PLANEAMIENTO!A:A,PLANEAMIENTO!D:D)</f>
        <v>844K</v>
      </c>
      <c r="E5092" s="173" t="s">
        <v>3248</v>
      </c>
      <c r="F5092" s="173" t="s">
        <v>406</v>
      </c>
      <c r="G5092" s="173" t="s">
        <v>3475</v>
      </c>
      <c r="H5092" s="173" t="s">
        <v>3475</v>
      </c>
      <c r="I5092" s="172"/>
      <c r="J5092" s="172"/>
      <c r="K5092" s="731">
        <v>0</v>
      </c>
    </row>
    <row r="5093" spans="2:11" ht="43.2" x14ac:dyDescent="0.3">
      <c r="B5093" s="173">
        <v>363125</v>
      </c>
      <c r="C5093" s="503" t="str">
        <f>_xlfn.XLOOKUP(B5093,PLANEAMIENTO!A:A,PLANEAMIENTO!C:C)</f>
        <v>CILINDRO DE LEVANTE DE MASTIL</v>
      </c>
      <c r="D5093" s="504" t="str">
        <f>_xlfn.XLOOKUP(B5093,PLANEAMIENTO!A:A,PLANEAMIENTO!D:D)</f>
        <v>MD6540</v>
      </c>
      <c r="E5093" s="173" t="s">
        <v>3497</v>
      </c>
      <c r="F5093" s="173" t="s">
        <v>406</v>
      </c>
      <c r="G5093" s="173" t="s">
        <v>3475</v>
      </c>
      <c r="H5093" s="173" t="s">
        <v>3475</v>
      </c>
      <c r="I5093" s="173">
        <v>375</v>
      </c>
      <c r="J5093" s="172"/>
      <c r="K5093" s="731">
        <v>0</v>
      </c>
    </row>
    <row r="5094" spans="2:11" ht="43.2" x14ac:dyDescent="0.3">
      <c r="B5094" s="173">
        <v>363625</v>
      </c>
      <c r="C5094" s="503" t="str">
        <f>_xlfn.XLOOKUP(B5094,PLANEAMIENTO!A:A,PLANEAMIENTO!C:C)</f>
        <v>CILINDRO DE DIRECCION</v>
      </c>
      <c r="D5094" s="504" t="str">
        <f>_xlfn.XLOOKUP(B5094,PLANEAMIENTO!A:A,PLANEAMIENTO!D:D)</f>
        <v>793D</v>
      </c>
      <c r="E5094" s="173" t="s">
        <v>3497</v>
      </c>
      <c r="F5094" s="173" t="s">
        <v>522</v>
      </c>
      <c r="G5094" s="173" t="s">
        <v>3475</v>
      </c>
      <c r="H5094" s="173" t="s">
        <v>3477</v>
      </c>
      <c r="I5094" s="173">
        <v>376</v>
      </c>
      <c r="J5094" s="172"/>
      <c r="K5094" s="731">
        <v>0</v>
      </c>
    </row>
    <row r="5095" spans="2:11" ht="43.2" x14ac:dyDescent="0.3">
      <c r="B5095" s="173">
        <v>360325</v>
      </c>
      <c r="C5095" s="503" t="str">
        <f>_xlfn.XLOOKUP(B5095,PLANEAMIENTO!A:A,PLANEAMIENTO!C:C)</f>
        <v>CILINDRO DE LEVANTE DE RIPPER</v>
      </c>
      <c r="D5095" s="504" t="str">
        <f>_xlfn.XLOOKUP(B5095,PLANEAMIENTO!A:A,PLANEAMIENTO!D:D)</f>
        <v>24M</v>
      </c>
      <c r="E5095" s="173" t="s">
        <v>3498</v>
      </c>
      <c r="F5095" s="173" t="s">
        <v>421</v>
      </c>
      <c r="G5095" s="173" t="s">
        <v>3477</v>
      </c>
      <c r="H5095" s="173" t="s">
        <v>3479</v>
      </c>
      <c r="I5095" s="173">
        <v>377</v>
      </c>
      <c r="J5095" s="172"/>
      <c r="K5095" s="731">
        <v>0</v>
      </c>
    </row>
    <row r="5096" spans="2:11" ht="43.2" x14ac:dyDescent="0.3">
      <c r="B5096" s="173">
        <v>361625</v>
      </c>
      <c r="C5096" s="503" t="str">
        <f>_xlfn.XLOOKUP(B5096,PLANEAMIENTO!A:A,PLANEAMIENTO!C:C)</f>
        <v>CILINDRO DE JACK HYD</v>
      </c>
      <c r="D5096" s="504" t="str">
        <f>_xlfn.XLOOKUP(B5096,PLANEAMIENTO!A:A,PLANEAMIENTO!D:D)</f>
        <v>PV351D</v>
      </c>
      <c r="E5096" s="173" t="s">
        <v>3499</v>
      </c>
      <c r="F5096" s="173" t="s">
        <v>3080</v>
      </c>
      <c r="G5096" s="173" t="s">
        <v>3479</v>
      </c>
      <c r="H5096" s="173" t="s">
        <v>3480</v>
      </c>
      <c r="I5096" s="173">
        <v>378</v>
      </c>
      <c r="J5096" s="172"/>
      <c r="K5096" s="731">
        <v>0</v>
      </c>
    </row>
    <row r="5097" spans="2:11" ht="43.2" x14ac:dyDescent="0.3">
      <c r="B5097" s="172"/>
      <c r="C5097" s="503">
        <f>_xlfn.XLOOKUP(B5097,PLANEAMIENTO!A:A,PLANEAMIENTO!C:C)</f>
        <v>0</v>
      </c>
      <c r="D5097" s="504">
        <f>_xlfn.XLOOKUP(B5097,PLANEAMIENTO!A:A,PLANEAMIENTO!D:D)</f>
        <v>0</v>
      </c>
      <c r="E5097" s="173" t="s">
        <v>3374</v>
      </c>
      <c r="F5097" s="173" t="s">
        <v>3080</v>
      </c>
      <c r="G5097" s="173" t="s">
        <v>842</v>
      </c>
      <c r="H5097" s="173" t="s">
        <v>3039</v>
      </c>
      <c r="I5097" s="172"/>
      <c r="J5097" s="172"/>
      <c r="K5097" s="731">
        <v>0</v>
      </c>
    </row>
    <row r="5098" spans="2:11" ht="43.2" x14ac:dyDescent="0.3">
      <c r="B5098" s="724" t="s">
        <v>390</v>
      </c>
      <c r="E5098" s="724" t="s">
        <v>642</v>
      </c>
      <c r="F5098" s="724" t="s">
        <v>3500</v>
      </c>
      <c r="G5098" s="724" t="s">
        <v>3039</v>
      </c>
      <c r="H5098" s="724" t="s">
        <v>3479</v>
      </c>
      <c r="I5098" s="172"/>
      <c r="J5098" s="172"/>
      <c r="K5098" s="734">
        <v>0.9</v>
      </c>
    </row>
    <row r="5099" spans="2:11" ht="43.2" x14ac:dyDescent="0.3">
      <c r="B5099" s="172"/>
      <c r="E5099" s="542" t="s">
        <v>3141</v>
      </c>
      <c r="F5099" s="542" t="s">
        <v>3324</v>
      </c>
      <c r="G5099" s="542" t="s">
        <v>3039</v>
      </c>
      <c r="H5099" s="542" t="s">
        <v>3116</v>
      </c>
      <c r="I5099" s="172"/>
      <c r="J5099" s="172"/>
      <c r="K5099" s="730">
        <v>1</v>
      </c>
    </row>
    <row r="5100" spans="2:11" ht="43.2" x14ac:dyDescent="0.3">
      <c r="B5100" s="172"/>
      <c r="E5100" s="542" t="s">
        <v>3402</v>
      </c>
      <c r="F5100" s="542" t="s">
        <v>3501</v>
      </c>
      <c r="G5100" s="542" t="s">
        <v>3383</v>
      </c>
      <c r="H5100" s="542" t="s">
        <v>3479</v>
      </c>
      <c r="I5100" s="172"/>
      <c r="J5100" s="172"/>
      <c r="K5100" s="730">
        <v>0.57999999999999996</v>
      </c>
    </row>
    <row r="5101" spans="2:11" ht="28.8" x14ac:dyDescent="0.3">
      <c r="B5101" s="173">
        <v>360825</v>
      </c>
      <c r="C5101" s="503" t="str">
        <f>_xlfn.XLOOKUP(B5101,PLANEAMIENTO!A:A,PLANEAMIENTO!C:C)</f>
        <v xml:space="preserve">CILINDRO DE LEVANTE </v>
      </c>
      <c r="D5101" s="504" t="str">
        <f>_xlfn.XLOOKUP(B5101,PLANEAMIENTO!A:A,PLANEAMIENTO!D:D)</f>
        <v>994F</v>
      </c>
      <c r="E5101" s="173" t="s">
        <v>3502</v>
      </c>
      <c r="F5101" s="173" t="s">
        <v>471</v>
      </c>
      <c r="G5101" s="173" t="s">
        <v>3410</v>
      </c>
      <c r="H5101" s="173" t="s">
        <v>3475</v>
      </c>
      <c r="I5101" s="173">
        <v>473</v>
      </c>
      <c r="J5101" s="173" t="s">
        <v>3076</v>
      </c>
      <c r="K5101" s="731">
        <v>0</v>
      </c>
    </row>
    <row r="5102" spans="2:11" ht="43.2" x14ac:dyDescent="0.3">
      <c r="B5102" s="173">
        <v>360325</v>
      </c>
      <c r="C5102" s="503" t="str">
        <f>_xlfn.XLOOKUP(B5102,PLANEAMIENTO!A:A,PLANEAMIENTO!C:C)</f>
        <v>CILINDRO DE LEVANTE DE RIPPER</v>
      </c>
      <c r="D5102" s="504" t="str">
        <f>_xlfn.XLOOKUP(B5102,PLANEAMIENTO!A:A,PLANEAMIENTO!D:D)</f>
        <v>24M</v>
      </c>
      <c r="E5102" s="173" t="s">
        <v>3503</v>
      </c>
      <c r="F5102" s="173" t="s">
        <v>493</v>
      </c>
      <c r="G5102" s="173" t="s">
        <v>3475</v>
      </c>
      <c r="H5102" s="173" t="s">
        <v>3475</v>
      </c>
      <c r="I5102" s="173">
        <v>474</v>
      </c>
      <c r="J5102" s="173" t="s">
        <v>3076</v>
      </c>
      <c r="K5102" s="731">
        <v>0</v>
      </c>
    </row>
    <row r="5103" spans="2:11" ht="43.2" x14ac:dyDescent="0.3">
      <c r="B5103" s="173">
        <v>360225</v>
      </c>
      <c r="C5103" s="503" t="str">
        <f>_xlfn.XLOOKUP(B5103,PLANEAMIENTO!A:A,PLANEAMIENTO!C:C)</f>
        <v>CILINDRO DE LEVANTE DE BULLDOZER</v>
      </c>
      <c r="D5103" s="504" t="str">
        <f>_xlfn.XLOOKUP(B5103,PLANEAMIENTO!A:A,PLANEAMIENTO!D:D)</f>
        <v>844H</v>
      </c>
      <c r="E5103" s="173" t="s">
        <v>3440</v>
      </c>
      <c r="F5103" s="173" t="s">
        <v>403</v>
      </c>
      <c r="G5103" s="173" t="s">
        <v>3475</v>
      </c>
      <c r="H5103" s="173" t="s">
        <v>3477</v>
      </c>
      <c r="I5103" s="173">
        <v>475</v>
      </c>
      <c r="J5103" s="173" t="s">
        <v>3076</v>
      </c>
      <c r="K5103" s="731">
        <v>0</v>
      </c>
    </row>
    <row r="5104" spans="2:11" ht="43.2" x14ac:dyDescent="0.3">
      <c r="B5104" s="173">
        <v>362425</v>
      </c>
      <c r="C5104" s="503" t="str">
        <f>_xlfn.XLOOKUP(B5104,PLANEAMIENTO!A:A,PLANEAMIENTO!C:C)</f>
        <v>CILINDRO DE BOOM</v>
      </c>
      <c r="D5104" s="504" t="str">
        <f>_xlfn.XLOOKUP(B5104,PLANEAMIENTO!A:A,PLANEAMIENTO!D:D)</f>
        <v>390DL</v>
      </c>
      <c r="E5104" s="173" t="s">
        <v>3192</v>
      </c>
      <c r="F5104" s="173" t="s">
        <v>522</v>
      </c>
      <c r="G5104" s="173" t="s">
        <v>3477</v>
      </c>
      <c r="H5104" s="173" t="s">
        <v>3477</v>
      </c>
      <c r="I5104" s="173">
        <v>476</v>
      </c>
      <c r="J5104" s="173" t="s">
        <v>3076</v>
      </c>
      <c r="K5104" s="731">
        <v>0</v>
      </c>
    </row>
    <row r="5105" spans="2:11" ht="43.2" x14ac:dyDescent="0.3">
      <c r="B5105" s="173">
        <v>362425</v>
      </c>
      <c r="C5105" s="503" t="str">
        <f>_xlfn.XLOOKUP(B5105,PLANEAMIENTO!A:A,PLANEAMIENTO!C:C)</f>
        <v>CILINDRO DE BOOM</v>
      </c>
      <c r="D5105" s="504" t="str">
        <f>_xlfn.XLOOKUP(B5105,PLANEAMIENTO!A:A,PLANEAMIENTO!D:D)</f>
        <v>390DL</v>
      </c>
      <c r="E5105" s="173" t="s">
        <v>3439</v>
      </c>
      <c r="F5105" s="173" t="s">
        <v>403</v>
      </c>
      <c r="G5105" s="173" t="s">
        <v>3477</v>
      </c>
      <c r="H5105" s="173" t="s">
        <v>3477</v>
      </c>
      <c r="I5105" s="173">
        <v>477</v>
      </c>
      <c r="J5105" s="173" t="s">
        <v>3076</v>
      </c>
      <c r="K5105" s="731">
        <v>0</v>
      </c>
    </row>
    <row r="5106" spans="2:11" ht="43.2" x14ac:dyDescent="0.3">
      <c r="B5106" s="173">
        <v>363225</v>
      </c>
      <c r="C5106" s="503" t="str">
        <f>_xlfn.XLOOKUP(B5106,PLANEAMIENTO!A:A,PLANEAMIENTO!C:C)</f>
        <v>CILINDRO DE LEVANTE DE TOLVA</v>
      </c>
      <c r="D5106" s="504" t="str">
        <f>_xlfn.XLOOKUP(B5106,PLANEAMIENTO!A:A,PLANEAMIENTO!D:D)</f>
        <v>793D</v>
      </c>
      <c r="E5106" s="173" t="s">
        <v>3192</v>
      </c>
      <c r="F5106" s="173" t="s">
        <v>406</v>
      </c>
      <c r="G5106" s="173" t="s">
        <v>3479</v>
      </c>
      <c r="H5106" s="173" t="s">
        <v>3479</v>
      </c>
      <c r="I5106" s="173">
        <v>478</v>
      </c>
      <c r="J5106" s="173" t="s">
        <v>3076</v>
      </c>
      <c r="K5106" s="731">
        <v>0</v>
      </c>
    </row>
    <row r="5107" spans="2:11" ht="43.2" x14ac:dyDescent="0.3">
      <c r="B5107" s="173">
        <v>363325</v>
      </c>
      <c r="C5107" s="503" t="str">
        <f>_xlfn.XLOOKUP(B5107,PLANEAMIENTO!A:A,PLANEAMIENTO!C:C)</f>
        <v>CILINDRO DE LEVANTE DE TOLVA</v>
      </c>
      <c r="D5107" s="504" t="str">
        <f>_xlfn.XLOOKUP(B5107,PLANEAMIENTO!A:A,PLANEAMIENTO!D:D)</f>
        <v>793D</v>
      </c>
      <c r="E5107" s="173" t="s">
        <v>3192</v>
      </c>
      <c r="F5107" s="173" t="s">
        <v>406</v>
      </c>
      <c r="G5107" s="173" t="s">
        <v>3479</v>
      </c>
      <c r="H5107" s="173" t="s">
        <v>3479</v>
      </c>
      <c r="I5107" s="173">
        <v>479</v>
      </c>
      <c r="J5107" s="173" t="s">
        <v>3076</v>
      </c>
      <c r="K5107" s="731">
        <v>0</v>
      </c>
    </row>
    <row r="5108" spans="2:11" ht="43.2" x14ac:dyDescent="0.3">
      <c r="B5108" s="173">
        <v>363425</v>
      </c>
      <c r="C5108" s="503" t="str">
        <f>_xlfn.XLOOKUP(B5108,PLANEAMIENTO!A:A,PLANEAMIENTO!C:C)</f>
        <v>CILINDRO DE LEVANTE DE TOLVA</v>
      </c>
      <c r="D5108" s="504" t="str">
        <f>_xlfn.XLOOKUP(B5108,PLANEAMIENTO!A:A,PLANEAMIENTO!D:D)</f>
        <v>793D</v>
      </c>
      <c r="E5108" s="173" t="s">
        <v>3192</v>
      </c>
      <c r="F5108" s="173" t="s">
        <v>406</v>
      </c>
      <c r="G5108" s="173" t="s">
        <v>3479</v>
      </c>
      <c r="H5108" s="173" t="s">
        <v>3479</v>
      </c>
      <c r="I5108" s="173">
        <v>480</v>
      </c>
      <c r="J5108" s="173" t="s">
        <v>3076</v>
      </c>
      <c r="K5108" s="731">
        <v>0</v>
      </c>
    </row>
    <row r="5109" spans="2:11" ht="43.2" x14ac:dyDescent="0.3">
      <c r="B5109" s="726" t="s">
        <v>390</v>
      </c>
      <c r="C5109" s="503" t="e">
        <f>_xlfn.XLOOKUP(B5109,PLANEAMIENTO!A:A,PLANEAMIENTO!C:C)</f>
        <v>#N/A</v>
      </c>
      <c r="D5109" s="504" t="e">
        <f>_xlfn.XLOOKUP(B5109,PLANEAMIENTO!A:A,PLANEAMIENTO!D:D)</f>
        <v>#N/A</v>
      </c>
      <c r="E5109" s="726" t="s">
        <v>451</v>
      </c>
      <c r="F5109" s="726" t="s">
        <v>3074</v>
      </c>
      <c r="G5109" s="726" t="s">
        <v>842</v>
      </c>
      <c r="H5109" s="726" t="s">
        <v>842</v>
      </c>
      <c r="I5109" s="172"/>
      <c r="J5109" s="172"/>
      <c r="K5109" s="735">
        <v>0</v>
      </c>
    </row>
    <row r="5110" spans="2:11" ht="43.2" x14ac:dyDescent="0.3">
      <c r="B5110" s="172"/>
      <c r="C5110" s="503">
        <f>_xlfn.XLOOKUP(B5110,PLANEAMIENTO!A:A,PLANEAMIENTO!C:C)</f>
        <v>0</v>
      </c>
      <c r="D5110" s="504">
        <f>_xlfn.XLOOKUP(B5110,PLANEAMIENTO!A:A,PLANEAMIENTO!D:D)</f>
        <v>0</v>
      </c>
      <c r="E5110" s="542" t="s">
        <v>3193</v>
      </c>
      <c r="F5110" s="542" t="s">
        <v>3441</v>
      </c>
      <c r="G5110" s="542" t="s">
        <v>3116</v>
      </c>
      <c r="H5110" s="542" t="s">
        <v>3316</v>
      </c>
      <c r="I5110" s="172"/>
      <c r="J5110" s="173" t="s">
        <v>452</v>
      </c>
      <c r="K5110" s="730">
        <v>0.54</v>
      </c>
    </row>
    <row r="5111" spans="2:11" ht="43.2" x14ac:dyDescent="0.3">
      <c r="B5111" s="172"/>
      <c r="C5111" s="503">
        <f>_xlfn.XLOOKUP(B5111,PLANEAMIENTO!A:A,PLANEAMIENTO!C:C)</f>
        <v>0</v>
      </c>
      <c r="D5111" s="504">
        <f>_xlfn.XLOOKUP(B5111,PLANEAMIENTO!A:A,PLANEAMIENTO!D:D)</f>
        <v>0</v>
      </c>
      <c r="E5111" s="542" t="s">
        <v>3398</v>
      </c>
      <c r="F5111" s="542" t="s">
        <v>3080</v>
      </c>
      <c r="G5111" s="542" t="s">
        <v>842</v>
      </c>
      <c r="H5111" s="542" t="s">
        <v>3039</v>
      </c>
      <c r="I5111" s="172"/>
      <c r="J5111" s="172"/>
      <c r="K5111" s="730">
        <v>0</v>
      </c>
    </row>
    <row r="5112" spans="2:11" ht="43.2" x14ac:dyDescent="0.3">
      <c r="B5112" s="173">
        <v>362125</v>
      </c>
      <c r="C5112" s="503" t="str">
        <f>_xlfn.XLOOKUP(B5112,PLANEAMIENTO!A:A,PLANEAMIENTO!C:C)</f>
        <v>CILINDRO DE DIRECCION</v>
      </c>
      <c r="D5112" s="504" t="str">
        <f>_xlfn.XLOOKUP(B5112,PLANEAMIENTO!A:A,PLANEAMIENTO!D:D)</f>
        <v>930E-4SE</v>
      </c>
      <c r="E5112" s="173" t="s">
        <v>454</v>
      </c>
      <c r="F5112" s="173" t="s">
        <v>3080</v>
      </c>
      <c r="G5112" s="173" t="s">
        <v>842</v>
      </c>
      <c r="H5112" s="173" t="s">
        <v>3039</v>
      </c>
      <c r="I5112" s="172"/>
      <c r="J5112" s="172"/>
      <c r="K5112" s="731">
        <v>0</v>
      </c>
    </row>
    <row r="5113" spans="2:11" ht="43.2" x14ac:dyDescent="0.3">
      <c r="B5113" s="173" t="s">
        <v>3436</v>
      </c>
      <c r="C5113" s="503" t="e">
        <f>_xlfn.XLOOKUP(B5113,PLANEAMIENTO!A:A,PLANEAMIENTO!C:C)</f>
        <v>#N/A</v>
      </c>
      <c r="D5113" s="504" t="e">
        <f>_xlfn.XLOOKUP(B5113,PLANEAMIENTO!A:A,PLANEAMIENTO!D:D)</f>
        <v>#N/A</v>
      </c>
      <c r="E5113" s="173" t="s">
        <v>454</v>
      </c>
      <c r="F5113" s="173" t="s">
        <v>3080</v>
      </c>
      <c r="G5113" s="173" t="s">
        <v>842</v>
      </c>
      <c r="H5113" s="173" t="s">
        <v>3039</v>
      </c>
      <c r="I5113" s="172"/>
      <c r="J5113" s="172"/>
      <c r="K5113" s="731">
        <v>0</v>
      </c>
    </row>
    <row r="5114" spans="2:11" ht="43.2" x14ac:dyDescent="0.3">
      <c r="B5114" s="173" t="s">
        <v>3437</v>
      </c>
      <c r="C5114" s="503" t="e">
        <f>_xlfn.XLOOKUP(B5114,PLANEAMIENTO!A:A,PLANEAMIENTO!C:C)</f>
        <v>#N/A</v>
      </c>
      <c r="D5114" s="504" t="e">
        <f>_xlfn.XLOOKUP(B5114,PLANEAMIENTO!A:A,PLANEAMIENTO!D:D)</f>
        <v>#N/A</v>
      </c>
      <c r="E5114" s="173" t="s">
        <v>454</v>
      </c>
      <c r="F5114" s="173" t="s">
        <v>3080</v>
      </c>
      <c r="G5114" s="173" t="s">
        <v>842</v>
      </c>
      <c r="H5114" s="173" t="s">
        <v>3039</v>
      </c>
      <c r="I5114" s="172"/>
      <c r="J5114" s="172"/>
      <c r="K5114" s="731">
        <v>0</v>
      </c>
    </row>
    <row r="5115" spans="2:11" ht="43.2" x14ac:dyDescent="0.3">
      <c r="B5115" s="173" t="s">
        <v>3438</v>
      </c>
      <c r="C5115" s="503" t="e">
        <f>_xlfn.XLOOKUP(B5115,PLANEAMIENTO!A:A,PLANEAMIENTO!C:C)</f>
        <v>#N/A</v>
      </c>
      <c r="D5115" s="504" t="e">
        <f>_xlfn.XLOOKUP(B5115,PLANEAMIENTO!A:A,PLANEAMIENTO!D:D)</f>
        <v>#N/A</v>
      </c>
      <c r="E5115" s="173" t="s">
        <v>454</v>
      </c>
      <c r="F5115" s="173" t="s">
        <v>3080</v>
      </c>
      <c r="G5115" s="173" t="s">
        <v>842</v>
      </c>
      <c r="H5115" s="173" t="s">
        <v>3039</v>
      </c>
      <c r="I5115" s="172"/>
      <c r="J5115" s="172"/>
      <c r="K5115" s="731">
        <v>0</v>
      </c>
    </row>
    <row r="5116" spans="2:11" ht="43.2" x14ac:dyDescent="0.3">
      <c r="B5116" s="173">
        <v>360225</v>
      </c>
      <c r="C5116" s="503" t="str">
        <f>_xlfn.XLOOKUP(B5116,PLANEAMIENTO!A:A,PLANEAMIENTO!C:C)</f>
        <v>CILINDRO DE LEVANTE DE BULLDOZER</v>
      </c>
      <c r="D5116" s="504" t="str">
        <f>_xlfn.XLOOKUP(B5116,PLANEAMIENTO!A:A,PLANEAMIENTO!D:D)</f>
        <v>844H</v>
      </c>
      <c r="E5116" s="173" t="s">
        <v>454</v>
      </c>
      <c r="F5116" s="173" t="s">
        <v>3080</v>
      </c>
      <c r="G5116" s="173" t="s">
        <v>842</v>
      </c>
      <c r="H5116" s="173" t="s">
        <v>3039</v>
      </c>
      <c r="I5116" s="172"/>
      <c r="J5116" s="172"/>
      <c r="K5116" s="731">
        <v>0</v>
      </c>
    </row>
    <row r="5117" spans="2:11" ht="43.2" x14ac:dyDescent="0.3">
      <c r="B5117" s="173">
        <v>360925</v>
      </c>
      <c r="C5117" s="503" t="str">
        <f>_xlfn.XLOOKUP(B5117,PLANEAMIENTO!A:A,PLANEAMIENTO!C:C)</f>
        <v>CILINDRO DE DIRECCION</v>
      </c>
      <c r="D5117" s="504">
        <f>_xlfn.XLOOKUP(B5117,PLANEAMIENTO!A:A,PLANEAMIENTO!D:D)</f>
        <v>24</v>
      </c>
      <c r="E5117" s="173" t="s">
        <v>454</v>
      </c>
      <c r="F5117" s="173" t="s">
        <v>3080</v>
      </c>
      <c r="G5117" s="173" t="s">
        <v>842</v>
      </c>
      <c r="H5117" s="173" t="s">
        <v>3039</v>
      </c>
      <c r="I5117" s="172"/>
      <c r="J5117" s="172"/>
      <c r="K5117" s="731">
        <v>0</v>
      </c>
    </row>
    <row r="5118" spans="2:11" ht="43.2" x14ac:dyDescent="0.3">
      <c r="B5118" s="173">
        <v>363525</v>
      </c>
      <c r="C5118" s="503" t="str">
        <f>_xlfn.XLOOKUP(B5118,PLANEAMIENTO!A:A,PLANEAMIENTO!C:C)</f>
        <v>CILINDRO DE DIRECCION</v>
      </c>
      <c r="D5118" s="504" t="str">
        <f>_xlfn.XLOOKUP(B5118,PLANEAMIENTO!A:A,PLANEAMIENTO!D:D)</f>
        <v>930E-4SE</v>
      </c>
      <c r="E5118" s="173" t="s">
        <v>454</v>
      </c>
      <c r="F5118" s="173" t="s">
        <v>3080</v>
      </c>
      <c r="G5118" s="173" t="s">
        <v>842</v>
      </c>
      <c r="H5118" s="173" t="s">
        <v>3039</v>
      </c>
      <c r="I5118" s="172"/>
      <c r="J5118" s="172"/>
      <c r="K5118" s="731">
        <v>0</v>
      </c>
    </row>
    <row r="5119" spans="2:11" ht="43.2" x14ac:dyDescent="0.3">
      <c r="B5119" s="173">
        <v>363625</v>
      </c>
      <c r="C5119" s="503" t="str">
        <f>_xlfn.XLOOKUP(B5119,PLANEAMIENTO!A:A,PLANEAMIENTO!C:C)</f>
        <v>CILINDRO DE DIRECCION</v>
      </c>
      <c r="D5119" s="504" t="str">
        <f>_xlfn.XLOOKUP(B5119,PLANEAMIENTO!A:A,PLANEAMIENTO!D:D)</f>
        <v>793D</v>
      </c>
      <c r="E5119" s="173" t="s">
        <v>454</v>
      </c>
      <c r="F5119" s="173" t="s">
        <v>3080</v>
      </c>
      <c r="G5119" s="173" t="s">
        <v>842</v>
      </c>
      <c r="H5119" s="173" t="s">
        <v>3039</v>
      </c>
      <c r="I5119" s="172"/>
      <c r="J5119" s="172"/>
      <c r="K5119" s="731">
        <v>0</v>
      </c>
    </row>
    <row r="5120" spans="2:11" ht="43.2" x14ac:dyDescent="0.3">
      <c r="B5120" s="728" t="s">
        <v>390</v>
      </c>
      <c r="C5120" s="503" t="e">
        <f>_xlfn.XLOOKUP(B5120,PLANEAMIENTO!A:A,PLANEAMIENTO!C:C)</f>
        <v>#N/A</v>
      </c>
      <c r="D5120" s="504" t="e">
        <f>_xlfn.XLOOKUP(B5120,PLANEAMIENTO!A:A,PLANEAMIENTO!D:D)</f>
        <v>#N/A</v>
      </c>
      <c r="E5120" s="728" t="s">
        <v>45</v>
      </c>
      <c r="F5120" s="728" t="s">
        <v>3331</v>
      </c>
      <c r="G5120" s="728" t="s">
        <v>842</v>
      </c>
      <c r="H5120" s="728" t="s">
        <v>3230</v>
      </c>
      <c r="I5120" s="172"/>
      <c r="J5120" s="172"/>
      <c r="K5120" s="736">
        <v>0.98</v>
      </c>
    </row>
    <row r="5121" spans="2:11" ht="43.2" x14ac:dyDescent="0.3">
      <c r="B5121" s="172"/>
      <c r="C5121" s="503">
        <f>_xlfn.XLOOKUP(B5121,PLANEAMIENTO!A:A,PLANEAMIENTO!C:C)</f>
        <v>0</v>
      </c>
      <c r="D5121" s="504">
        <f>_xlfn.XLOOKUP(B5121,PLANEAMIENTO!A:A,PLANEAMIENTO!D:D)</f>
        <v>0</v>
      </c>
      <c r="E5121" s="542" t="s">
        <v>3143</v>
      </c>
      <c r="F5121" s="542" t="s">
        <v>3331</v>
      </c>
      <c r="G5121" s="542" t="s">
        <v>842</v>
      </c>
      <c r="H5121" s="542" t="s">
        <v>3230</v>
      </c>
      <c r="I5121" s="172"/>
      <c r="J5121" s="172"/>
      <c r="K5121" s="730">
        <v>0.98</v>
      </c>
    </row>
    <row r="5122" spans="2:11" ht="43.2" x14ac:dyDescent="0.3">
      <c r="B5122" s="172"/>
      <c r="C5122" s="503">
        <f>_xlfn.XLOOKUP(B5122,PLANEAMIENTO!A:A,PLANEAMIENTO!C:C)</f>
        <v>0</v>
      </c>
      <c r="D5122" s="504">
        <f>_xlfn.XLOOKUP(B5122,PLANEAMIENTO!A:A,PLANEAMIENTO!D:D)</f>
        <v>0</v>
      </c>
      <c r="E5122" s="542" t="s">
        <v>3402</v>
      </c>
      <c r="F5122" s="542" t="s">
        <v>3080</v>
      </c>
      <c r="G5122" s="542" t="s">
        <v>842</v>
      </c>
      <c r="H5122" s="542" t="s">
        <v>3039</v>
      </c>
      <c r="I5122" s="172"/>
      <c r="J5122" s="172"/>
      <c r="K5122" s="730">
        <v>0</v>
      </c>
    </row>
    <row r="5123" spans="2:11" ht="43.2" x14ac:dyDescent="0.3">
      <c r="B5123" s="173">
        <v>351725</v>
      </c>
      <c r="C5123" s="503" t="str">
        <f>_xlfn.XLOOKUP(B5123,PLANEAMIENTO!A:A,PLANEAMIENTO!C:C)</f>
        <v>CILINDRO DE STICK</v>
      </c>
      <c r="D5123" s="504" t="str">
        <f>_xlfn.XLOOKUP(B5123,PLANEAMIENTO!A:A,PLANEAMIENTO!D:D)</f>
        <v>390DL</v>
      </c>
      <c r="E5123" s="173" t="s">
        <v>3504</v>
      </c>
      <c r="F5123" s="173" t="s">
        <v>3080</v>
      </c>
      <c r="G5123" s="173" t="s">
        <v>842</v>
      </c>
      <c r="H5123" s="173" t="s">
        <v>3039</v>
      </c>
      <c r="I5123" s="172"/>
      <c r="J5123" s="172"/>
      <c r="K5123" s="731">
        <v>0</v>
      </c>
    </row>
    <row r="5124" spans="2:11" ht="43.2" x14ac:dyDescent="0.3">
      <c r="B5124" s="173">
        <v>353225</v>
      </c>
      <c r="C5124" s="503" t="str">
        <f>_xlfn.XLOOKUP(B5124,PLANEAMIENTO!A:A,PLANEAMIENTO!C:C)</f>
        <v>CILINDRO DE SUSPENSION POSTERIOR</v>
      </c>
      <c r="D5124" s="504" t="str">
        <f>_xlfn.XLOOKUP(B5124,PLANEAMIENTO!A:A,PLANEAMIENTO!D:D)</f>
        <v>930E-4SE</v>
      </c>
      <c r="E5124" s="173" t="s">
        <v>3446</v>
      </c>
      <c r="F5124" s="173" t="s">
        <v>3080</v>
      </c>
      <c r="G5124" s="173" t="s">
        <v>842</v>
      </c>
      <c r="H5124" s="173" t="s">
        <v>3039</v>
      </c>
      <c r="I5124" s="172"/>
      <c r="J5124" s="172"/>
      <c r="K5124" s="731">
        <v>0</v>
      </c>
    </row>
    <row r="5125" spans="2:11" ht="43.2" x14ac:dyDescent="0.3">
      <c r="B5125" s="173">
        <v>355125</v>
      </c>
      <c r="C5125" s="503" t="str">
        <f>_xlfn.XLOOKUP(B5125,PLANEAMIENTO!A:A,PLANEAMIENTO!C:C)</f>
        <v>CILINDRO DE SUSPENSION POSTERIOR</v>
      </c>
      <c r="D5125" s="504" t="str">
        <f>_xlfn.XLOOKUP(B5125,PLANEAMIENTO!A:A,PLANEAMIENTO!D:D)</f>
        <v>980E</v>
      </c>
      <c r="E5125" s="173" t="s">
        <v>3444</v>
      </c>
      <c r="F5125" s="173" t="s">
        <v>3080</v>
      </c>
      <c r="G5125" s="173" t="s">
        <v>842</v>
      </c>
      <c r="H5125" s="173" t="s">
        <v>3039</v>
      </c>
      <c r="I5125" s="172"/>
      <c r="J5125" s="172"/>
      <c r="K5125" s="731">
        <v>0</v>
      </c>
    </row>
    <row r="5126" spans="2:11" ht="43.2" x14ac:dyDescent="0.3">
      <c r="B5126" s="173">
        <v>356025</v>
      </c>
      <c r="C5126" s="503" t="str">
        <f>_xlfn.XLOOKUP(B5126,PLANEAMIENTO!A:A,PLANEAMIENTO!C:C)</f>
        <v>CILINDRO DE BUCKET</v>
      </c>
      <c r="D5126" s="504" t="str">
        <f>_xlfn.XLOOKUP(B5126,PLANEAMIENTO!A:A,PLANEAMIENTO!D:D)</f>
        <v>374DL</v>
      </c>
      <c r="E5126" s="173" t="s">
        <v>3444</v>
      </c>
      <c r="F5126" s="173" t="s">
        <v>3080</v>
      </c>
      <c r="G5126" s="173" t="s">
        <v>842</v>
      </c>
      <c r="H5126" s="173" t="s">
        <v>3039</v>
      </c>
      <c r="I5126" s="172"/>
      <c r="J5126" s="172"/>
      <c r="K5126" s="731">
        <v>0</v>
      </c>
    </row>
    <row r="5127" spans="2:11" ht="43.2" x14ac:dyDescent="0.3">
      <c r="B5127" s="173">
        <v>357725</v>
      </c>
      <c r="C5127" s="503" t="str">
        <f>_xlfn.XLOOKUP(B5127,PLANEAMIENTO!A:A,PLANEAMIENTO!C:C)</f>
        <v>CILINDRO DE LEVANTE DE TOLVA</v>
      </c>
      <c r="D5127" s="504" t="str">
        <f>_xlfn.XLOOKUP(B5127,PLANEAMIENTO!A:A,PLANEAMIENTO!D:D)</f>
        <v>930E-4SE</v>
      </c>
      <c r="E5127" s="173" t="s">
        <v>3505</v>
      </c>
      <c r="F5127" s="173" t="s">
        <v>3080</v>
      </c>
      <c r="G5127" s="173" t="s">
        <v>842</v>
      </c>
      <c r="H5127" s="173" t="s">
        <v>3039</v>
      </c>
      <c r="I5127" s="172"/>
      <c r="J5127" s="172"/>
      <c r="K5127" s="731">
        <v>0</v>
      </c>
    </row>
    <row r="5128" spans="2:11" ht="43.2" x14ac:dyDescent="0.3">
      <c r="B5128" s="173">
        <v>357825</v>
      </c>
      <c r="C5128" s="503" t="str">
        <f>_xlfn.XLOOKUP(B5128,PLANEAMIENTO!A:A,PLANEAMIENTO!C:C)</f>
        <v>CILINDRO DE LEVANTE DE TOLVA</v>
      </c>
      <c r="D5128" s="504" t="str">
        <f>_xlfn.XLOOKUP(B5128,PLANEAMIENTO!A:A,PLANEAMIENTO!D:D)</f>
        <v>930E-4SE</v>
      </c>
      <c r="E5128" s="173" t="s">
        <v>3505</v>
      </c>
      <c r="F5128" s="173" t="s">
        <v>3080</v>
      </c>
      <c r="G5128" s="173" t="s">
        <v>842</v>
      </c>
      <c r="H5128" s="173" t="s">
        <v>3039</v>
      </c>
      <c r="I5128" s="172"/>
      <c r="J5128" s="172"/>
      <c r="K5128" s="731">
        <v>0</v>
      </c>
    </row>
    <row r="5129" spans="2:11" ht="43.2" x14ac:dyDescent="0.3">
      <c r="B5129" s="173">
        <v>358125</v>
      </c>
      <c r="C5129" s="503" t="str">
        <f>_xlfn.XLOOKUP(B5129,PLANEAMIENTO!A:A,PLANEAMIENTO!C:C)</f>
        <v>CILINDRO DE DIRECCION</v>
      </c>
      <c r="D5129" s="504" t="str">
        <f>_xlfn.XLOOKUP(B5129,PLANEAMIENTO!A:A,PLANEAMIENTO!D:D)</f>
        <v>844K</v>
      </c>
      <c r="E5129" s="173" t="s">
        <v>3444</v>
      </c>
      <c r="F5129" s="173" t="s">
        <v>3080</v>
      </c>
      <c r="G5129" s="173" t="s">
        <v>842</v>
      </c>
      <c r="H5129" s="173" t="s">
        <v>3039</v>
      </c>
      <c r="I5129" s="172"/>
      <c r="J5129" s="172"/>
      <c r="K5129" s="731">
        <v>0</v>
      </c>
    </row>
    <row r="5130" spans="2:11" ht="43.2" x14ac:dyDescent="0.3">
      <c r="B5130" s="173">
        <v>358625</v>
      </c>
      <c r="C5130" s="503" t="str">
        <f>_xlfn.XLOOKUP(B5130,PLANEAMIENTO!A:A,PLANEAMIENTO!C:C)</f>
        <v>CILINDRO DE LEVANTE DE BULLDOZER</v>
      </c>
      <c r="D5130" s="504" t="str">
        <f>_xlfn.XLOOKUP(B5130,PLANEAMIENTO!A:A,PLANEAMIENTO!D:D)</f>
        <v>844K</v>
      </c>
      <c r="E5130" s="173" t="s">
        <v>3506</v>
      </c>
      <c r="F5130" s="173" t="s">
        <v>3080</v>
      </c>
      <c r="G5130" s="173" t="s">
        <v>842</v>
      </c>
      <c r="H5130" s="173" t="s">
        <v>3039</v>
      </c>
      <c r="I5130" s="172"/>
      <c r="J5130" s="172"/>
      <c r="K5130" s="731">
        <v>0</v>
      </c>
    </row>
    <row r="5131" spans="2:11" ht="43.2" x14ac:dyDescent="0.3">
      <c r="B5131" s="173">
        <v>358725</v>
      </c>
      <c r="C5131" s="503" t="str">
        <f>_xlfn.XLOOKUP(B5131,PLANEAMIENTO!A:A,PLANEAMIENTO!C:C)</f>
        <v xml:space="preserve">CILINDRO DE LEVANTE </v>
      </c>
      <c r="D5131" s="504" t="str">
        <f>_xlfn.XLOOKUP(B5131,PLANEAMIENTO!A:A,PLANEAMIENTO!D:D)</f>
        <v>950H</v>
      </c>
      <c r="E5131" s="173" t="s">
        <v>3506</v>
      </c>
      <c r="F5131" s="173" t="s">
        <v>3080</v>
      </c>
      <c r="G5131" s="173" t="s">
        <v>842</v>
      </c>
      <c r="H5131" s="173" t="s">
        <v>3039</v>
      </c>
      <c r="I5131" s="172"/>
      <c r="J5131" s="172"/>
      <c r="K5131" s="731">
        <v>0</v>
      </c>
    </row>
    <row r="5132" spans="2:11" ht="43.2" x14ac:dyDescent="0.3">
      <c r="B5132" s="173">
        <v>359025</v>
      </c>
      <c r="C5132" s="503" t="str">
        <f>_xlfn.XLOOKUP(B5132,PLANEAMIENTO!A:A,PLANEAMIENTO!C:C)</f>
        <v>CILINDRO DE DIRECCION</v>
      </c>
      <c r="D5132" s="504" t="str">
        <f>_xlfn.XLOOKUP(B5132,PLANEAMIENTO!A:A,PLANEAMIENTO!D:D)</f>
        <v>980E-4SE</v>
      </c>
      <c r="E5132" s="173" t="s">
        <v>3444</v>
      </c>
      <c r="F5132" s="173" t="s">
        <v>3080</v>
      </c>
      <c r="G5132" s="173" t="s">
        <v>842</v>
      </c>
      <c r="H5132" s="173" t="s">
        <v>3039</v>
      </c>
      <c r="I5132" s="172"/>
      <c r="J5132" s="172"/>
      <c r="K5132" s="731">
        <v>0</v>
      </c>
    </row>
    <row r="5133" spans="2:11" ht="43.2" x14ac:dyDescent="0.3">
      <c r="B5133" s="173">
        <v>360225</v>
      </c>
      <c r="C5133" s="503" t="str">
        <f>_xlfn.XLOOKUP(B5133,PLANEAMIENTO!A:A,PLANEAMIENTO!C:C)</f>
        <v>CILINDRO DE LEVANTE DE BULLDOZER</v>
      </c>
      <c r="D5133" s="504" t="str">
        <f>_xlfn.XLOOKUP(B5133,PLANEAMIENTO!A:A,PLANEAMIENTO!D:D)</f>
        <v>844H</v>
      </c>
      <c r="E5133" s="173" t="s">
        <v>3507</v>
      </c>
      <c r="F5133" s="173" t="s">
        <v>3080</v>
      </c>
      <c r="G5133" s="173" t="s">
        <v>842</v>
      </c>
      <c r="H5133" s="173" t="s">
        <v>3039</v>
      </c>
      <c r="I5133" s="172"/>
      <c r="J5133" s="172"/>
      <c r="K5133" s="731">
        <v>0</v>
      </c>
    </row>
    <row r="5134" spans="2:11" ht="43.2" x14ac:dyDescent="0.3">
      <c r="B5134" s="173">
        <v>361725</v>
      </c>
      <c r="C5134" s="503" t="str">
        <f>_xlfn.XLOOKUP(B5134,PLANEAMIENTO!A:A,PLANEAMIENTO!C:C)</f>
        <v>CILINDRO DE DIRECCION</v>
      </c>
      <c r="D5134" s="504" t="str">
        <f>_xlfn.XLOOKUP(B5134,PLANEAMIENTO!A:A,PLANEAMIENTO!D:D)</f>
        <v>930E-4SE</v>
      </c>
      <c r="E5134" s="173" t="s">
        <v>3508</v>
      </c>
      <c r="F5134" s="173" t="s">
        <v>3080</v>
      </c>
      <c r="G5134" s="173" t="s">
        <v>842</v>
      </c>
      <c r="H5134" s="173" t="s">
        <v>3039</v>
      </c>
      <c r="I5134" s="172"/>
      <c r="J5134" s="172"/>
      <c r="K5134" s="731">
        <v>0</v>
      </c>
    </row>
    <row r="5139" spans="2:11" ht="26.4" x14ac:dyDescent="0.3">
      <c r="B5139" s="168" t="s">
        <v>390</v>
      </c>
      <c r="E5139" s="168" t="s">
        <v>391</v>
      </c>
      <c r="F5139" s="168" t="s">
        <v>393</v>
      </c>
      <c r="G5139" s="168" t="s">
        <v>394</v>
      </c>
      <c r="H5139" s="168" t="s">
        <v>395</v>
      </c>
      <c r="I5139" s="168" t="s">
        <v>3050</v>
      </c>
      <c r="J5139" s="168" t="s">
        <v>392</v>
      </c>
      <c r="K5139" s="168" t="s">
        <v>396</v>
      </c>
    </row>
    <row r="5140" spans="2:11" ht="43.2" x14ac:dyDescent="0.3">
      <c r="B5140" s="722" t="s">
        <v>390</v>
      </c>
      <c r="C5140" s="503" t="e">
        <f>_xlfn.XLOOKUP(B5140,PLANEAMIENTO!A:A,PLANEAMIENTO!C:C)</f>
        <v>#N/A</v>
      </c>
      <c r="D5140" s="504" t="e">
        <f>_xlfn.XLOOKUP(B5140,PLANEAMIENTO!A:A,PLANEAMIENTO!D:D)</f>
        <v>#N/A</v>
      </c>
      <c r="E5140" s="722" t="s">
        <v>397</v>
      </c>
      <c r="F5140" s="722" t="s">
        <v>3531</v>
      </c>
      <c r="G5140" s="722" t="s">
        <v>842</v>
      </c>
      <c r="H5140" s="722" t="s">
        <v>3532</v>
      </c>
      <c r="I5140" s="172"/>
      <c r="J5140" s="172"/>
      <c r="K5140" s="730">
        <v>0.86</v>
      </c>
    </row>
    <row r="5141" spans="2:11" ht="43.2" x14ac:dyDescent="0.3">
      <c r="B5141" s="172"/>
      <c r="C5141" s="503" t="e">
        <f>_xlfn.XLOOKUP(B5141,PLANEAMIENTO!A:A,PLANEAMIENTO!C:C)</f>
        <v>#N/A</v>
      </c>
      <c r="D5141" s="504" t="e">
        <f>_xlfn.XLOOKUP(B5141,PLANEAMIENTO!A:A,PLANEAMIENTO!D:D)</f>
        <v>#N/A</v>
      </c>
      <c r="E5141" s="542" t="s">
        <v>3141</v>
      </c>
      <c r="F5141" s="542" t="s">
        <v>3290</v>
      </c>
      <c r="G5141" s="542" t="s">
        <v>842</v>
      </c>
      <c r="H5141" s="542" t="s">
        <v>3116</v>
      </c>
      <c r="I5141" s="172"/>
      <c r="J5141" s="172"/>
      <c r="K5141" s="730">
        <v>0.99</v>
      </c>
    </row>
    <row r="5142" spans="2:11" ht="43.2" x14ac:dyDescent="0.3">
      <c r="B5142" s="172"/>
      <c r="C5142" s="503" t="e">
        <f>_xlfn.XLOOKUP(B5142,PLANEAMIENTO!A:A,PLANEAMIENTO!C:C)</f>
        <v>#N/A</v>
      </c>
      <c r="D5142" s="504" t="e">
        <f>_xlfn.XLOOKUP(B5142,PLANEAMIENTO!A:A,PLANEAMIENTO!D:D)</f>
        <v>#N/A</v>
      </c>
      <c r="E5142" s="542" t="s">
        <v>3143</v>
      </c>
      <c r="F5142" s="542" t="s">
        <v>3401</v>
      </c>
      <c r="G5142" s="542" t="s">
        <v>842</v>
      </c>
      <c r="H5142" s="542" t="s">
        <v>3380</v>
      </c>
      <c r="I5142" s="172"/>
      <c r="J5142" s="172"/>
      <c r="K5142" s="730">
        <v>1</v>
      </c>
    </row>
    <row r="5143" spans="2:11" ht="43.2" x14ac:dyDescent="0.3">
      <c r="B5143" s="172"/>
      <c r="C5143" s="503" t="e">
        <f>_xlfn.XLOOKUP(B5143,PLANEAMIENTO!A:A,PLANEAMIENTO!C:C)</f>
        <v>#N/A</v>
      </c>
      <c r="D5143" s="504" t="e">
        <f>_xlfn.XLOOKUP(B5143,PLANEAMIENTO!A:A,PLANEAMIENTO!D:D)</f>
        <v>#N/A</v>
      </c>
      <c r="E5143" s="542" t="s">
        <v>3402</v>
      </c>
      <c r="F5143" s="542" t="s">
        <v>3533</v>
      </c>
      <c r="G5143" s="542" t="s">
        <v>3380</v>
      </c>
      <c r="H5143" s="542" t="s">
        <v>3532</v>
      </c>
      <c r="I5143" s="172"/>
      <c r="J5143" s="172"/>
      <c r="K5143" s="730">
        <v>0.56999999999999995</v>
      </c>
    </row>
    <row r="5144" spans="2:11" ht="43.2" x14ac:dyDescent="0.3">
      <c r="B5144" s="173">
        <v>363325</v>
      </c>
      <c r="C5144" s="503" t="str">
        <f>_xlfn.XLOOKUP(B5144,PLANEAMIENTO!A:A,PLANEAMIENTO!C:C)</f>
        <v>CILINDRO DE LEVANTE DE TOLVA</v>
      </c>
      <c r="D5144" s="504" t="str">
        <f>_xlfn.XLOOKUP(B5144,PLANEAMIENTO!A:A,PLANEAMIENTO!D:D)</f>
        <v>793D</v>
      </c>
      <c r="E5144" s="173" t="s">
        <v>3534</v>
      </c>
      <c r="F5144" s="173" t="s">
        <v>410</v>
      </c>
      <c r="G5144" s="173" t="s">
        <v>3479</v>
      </c>
      <c r="H5144" s="173" t="s">
        <v>3479</v>
      </c>
      <c r="I5144" s="173">
        <v>73</v>
      </c>
      <c r="J5144" s="173" t="s">
        <v>398</v>
      </c>
      <c r="K5144" s="731">
        <v>0.9</v>
      </c>
    </row>
    <row r="5145" spans="2:11" ht="43.2" x14ac:dyDescent="0.3">
      <c r="B5145" s="173">
        <v>356025</v>
      </c>
      <c r="C5145" s="503" t="str">
        <f>_xlfn.XLOOKUP(B5145,PLANEAMIENTO!A:A,PLANEAMIENTO!C:C)</f>
        <v>CILINDRO DE BUCKET</v>
      </c>
      <c r="D5145" s="504" t="str">
        <f>_xlfn.XLOOKUP(B5145,PLANEAMIENTO!A:A,PLANEAMIENTO!D:D)</f>
        <v>374DL</v>
      </c>
      <c r="E5145" s="173" t="s">
        <v>3535</v>
      </c>
      <c r="F5145" s="173" t="s">
        <v>471</v>
      </c>
      <c r="G5145" s="173" t="s">
        <v>3480</v>
      </c>
      <c r="H5145" s="173" t="s">
        <v>3480</v>
      </c>
      <c r="I5145" s="173">
        <v>74</v>
      </c>
      <c r="J5145" s="173" t="s">
        <v>398</v>
      </c>
      <c r="K5145" s="731">
        <v>0</v>
      </c>
    </row>
    <row r="5146" spans="2:11" ht="43.2" x14ac:dyDescent="0.3">
      <c r="B5146" s="173">
        <v>339925</v>
      </c>
      <c r="C5146" s="503" t="str">
        <f>_xlfn.XLOOKUP(B5146,PLANEAMIENTO!A:A,PLANEAMIENTO!C:C)</f>
        <v>CILINDRO DE SUSPENSION POSTERIOR</v>
      </c>
      <c r="D5146" s="504" t="str">
        <f>_xlfn.XLOOKUP(B5146,PLANEAMIENTO!A:A,PLANEAMIENTO!D:D)</f>
        <v>797F</v>
      </c>
      <c r="E5146" s="173" t="s">
        <v>3536</v>
      </c>
      <c r="F5146" s="173" t="s">
        <v>421</v>
      </c>
      <c r="G5146" s="173" t="s">
        <v>3480</v>
      </c>
      <c r="H5146" s="173" t="s">
        <v>3487</v>
      </c>
      <c r="I5146" s="173">
        <v>75</v>
      </c>
      <c r="J5146" s="173" t="s">
        <v>398</v>
      </c>
      <c r="K5146" s="731">
        <v>0</v>
      </c>
    </row>
    <row r="5147" spans="2:11" ht="43.2" x14ac:dyDescent="0.3">
      <c r="B5147" s="173">
        <v>351725</v>
      </c>
      <c r="C5147" s="503" t="str">
        <f>_xlfn.XLOOKUP(B5147,PLANEAMIENTO!A:A,PLANEAMIENTO!C:C)</f>
        <v>CILINDRO DE STICK</v>
      </c>
      <c r="D5147" s="504" t="str">
        <f>_xlfn.XLOOKUP(B5147,PLANEAMIENTO!A:A,PLANEAMIENTO!D:D)</f>
        <v>390DL</v>
      </c>
      <c r="E5147" s="173" t="s">
        <v>3364</v>
      </c>
      <c r="F5147" s="173" t="s">
        <v>421</v>
      </c>
      <c r="G5147" s="173" t="s">
        <v>3487</v>
      </c>
      <c r="H5147" s="173" t="s">
        <v>3483</v>
      </c>
      <c r="I5147" s="173">
        <v>76</v>
      </c>
      <c r="J5147" s="173" t="s">
        <v>398</v>
      </c>
      <c r="K5147" s="731">
        <v>0</v>
      </c>
    </row>
    <row r="5148" spans="2:11" ht="43.2" x14ac:dyDescent="0.3">
      <c r="B5148" s="173">
        <v>360525</v>
      </c>
      <c r="C5148" s="503" t="str">
        <f>_xlfn.XLOOKUP(B5148,PLANEAMIENTO!A:A,PLANEAMIENTO!C:C)</f>
        <v>CILINDRO DE STICK</v>
      </c>
      <c r="D5148" s="504" t="str">
        <f>_xlfn.XLOOKUP(B5148,PLANEAMIENTO!A:A,PLANEAMIENTO!D:D)</f>
        <v>390DL</v>
      </c>
      <c r="E5148" s="173" t="s">
        <v>3481</v>
      </c>
      <c r="F5148" s="173" t="s">
        <v>500</v>
      </c>
      <c r="G5148" s="173" t="s">
        <v>3483</v>
      </c>
      <c r="H5148" s="173" t="s">
        <v>3532</v>
      </c>
      <c r="I5148" s="173">
        <v>77</v>
      </c>
      <c r="J5148" s="173" t="s">
        <v>398</v>
      </c>
      <c r="K5148" s="731">
        <v>0</v>
      </c>
    </row>
    <row r="5149" spans="2:11" ht="43.2" x14ac:dyDescent="0.3">
      <c r="B5149" s="722" t="s">
        <v>390</v>
      </c>
      <c r="C5149" s="503" t="e">
        <f>_xlfn.XLOOKUP(B5149,PLANEAMIENTO!A:A,PLANEAMIENTO!C:C)</f>
        <v>#N/A</v>
      </c>
      <c r="D5149" s="504" t="e">
        <f>_xlfn.XLOOKUP(B5149,PLANEAMIENTO!A:A,PLANEAMIENTO!D:D)</f>
        <v>#N/A</v>
      </c>
      <c r="E5149" s="722" t="s">
        <v>412</v>
      </c>
      <c r="F5149" s="722" t="s">
        <v>3537</v>
      </c>
      <c r="G5149" s="722" t="s">
        <v>3039</v>
      </c>
      <c r="H5149" s="722" t="s">
        <v>3538</v>
      </c>
      <c r="I5149" s="172"/>
      <c r="J5149" s="172"/>
      <c r="K5149" s="732">
        <v>0.84</v>
      </c>
    </row>
    <row r="5150" spans="2:11" ht="43.2" x14ac:dyDescent="0.3">
      <c r="B5150" s="172"/>
      <c r="C5150" s="503" t="e">
        <f>_xlfn.XLOOKUP(B5150,PLANEAMIENTO!A:A,PLANEAMIENTO!C:C)</f>
        <v>#N/A</v>
      </c>
      <c r="D5150" s="504" t="e">
        <f>_xlfn.XLOOKUP(B5150,PLANEAMIENTO!A:A,PLANEAMIENTO!D:D)</f>
        <v>#N/A</v>
      </c>
      <c r="E5150" s="542" t="s">
        <v>3141</v>
      </c>
      <c r="F5150" s="542" t="s">
        <v>3298</v>
      </c>
      <c r="G5150" s="542" t="s">
        <v>3039</v>
      </c>
      <c r="H5150" s="542" t="s">
        <v>3098</v>
      </c>
      <c r="I5150" s="172"/>
      <c r="J5150" s="172"/>
      <c r="K5150" s="730">
        <v>0.97</v>
      </c>
    </row>
    <row r="5151" spans="2:11" ht="43.2" x14ac:dyDescent="0.3">
      <c r="B5151" s="172"/>
      <c r="C5151" s="503" t="e">
        <f>_xlfn.XLOOKUP(B5151,PLANEAMIENTO!A:A,PLANEAMIENTO!C:C)</f>
        <v>#N/A</v>
      </c>
      <c r="D5151" s="504" t="e">
        <f>_xlfn.XLOOKUP(B5151,PLANEAMIENTO!A:A,PLANEAMIENTO!D:D)</f>
        <v>#N/A</v>
      </c>
      <c r="E5151" s="542" t="s">
        <v>3402</v>
      </c>
      <c r="F5151" s="542" t="s">
        <v>3539</v>
      </c>
      <c r="G5151" s="542" t="s">
        <v>3383</v>
      </c>
      <c r="H5151" s="542" t="s">
        <v>3538</v>
      </c>
      <c r="I5151" s="172"/>
      <c r="J5151" s="172"/>
      <c r="K5151" s="730">
        <v>0.65</v>
      </c>
    </row>
    <row r="5152" spans="2:11" ht="43.2" x14ac:dyDescent="0.3">
      <c r="B5152" s="173">
        <v>362625</v>
      </c>
      <c r="C5152" s="503" t="str">
        <f>_xlfn.XLOOKUP(B5152,PLANEAMIENTO!A:A,PLANEAMIENTO!C:C)</f>
        <v>CILINDRO DE DIRECCION</v>
      </c>
      <c r="D5152" s="504">
        <f>_xlfn.XLOOKUP(B5152,PLANEAMIENTO!A:A,PLANEAMIENTO!D:D)</f>
        <v>24</v>
      </c>
      <c r="E5152" s="173" t="s">
        <v>3486</v>
      </c>
      <c r="F5152" s="173" t="s">
        <v>852</v>
      </c>
      <c r="G5152" s="173" t="s">
        <v>3479</v>
      </c>
      <c r="H5152" s="173" t="s">
        <v>3480</v>
      </c>
      <c r="I5152" s="173">
        <v>134</v>
      </c>
      <c r="J5152" s="173" t="s">
        <v>750</v>
      </c>
      <c r="K5152" s="731">
        <v>0.89</v>
      </c>
    </row>
    <row r="5153" spans="2:11" ht="43.2" x14ac:dyDescent="0.3">
      <c r="B5153" s="173">
        <v>362625</v>
      </c>
      <c r="C5153" s="503" t="str">
        <f>_xlfn.XLOOKUP(B5153,PLANEAMIENTO!A:A,PLANEAMIENTO!C:C)</f>
        <v>CILINDRO DE DIRECCION</v>
      </c>
      <c r="D5153" s="504">
        <f>_xlfn.XLOOKUP(B5153,PLANEAMIENTO!A:A,PLANEAMIENTO!D:D)</f>
        <v>24</v>
      </c>
      <c r="E5153" s="173" t="s">
        <v>3485</v>
      </c>
      <c r="F5153" s="173" t="s">
        <v>984</v>
      </c>
      <c r="G5153" s="173" t="s">
        <v>3480</v>
      </c>
      <c r="H5153" s="173" t="s">
        <v>3487</v>
      </c>
      <c r="I5153" s="173">
        <v>135</v>
      </c>
      <c r="J5153" s="173" t="s">
        <v>750</v>
      </c>
      <c r="K5153" s="731">
        <v>0</v>
      </c>
    </row>
    <row r="5154" spans="2:11" ht="43.2" x14ac:dyDescent="0.3">
      <c r="B5154" s="173">
        <v>362725</v>
      </c>
      <c r="C5154" s="503" t="str">
        <f>_xlfn.XLOOKUP(B5154,PLANEAMIENTO!A:A,PLANEAMIENTO!C:C)</f>
        <v>CILINDRO DE DIRECCION</v>
      </c>
      <c r="D5154" s="504" t="str">
        <f>_xlfn.XLOOKUP(B5154,PLANEAMIENTO!A:A,PLANEAMIENTO!D:D)</f>
        <v>988K</v>
      </c>
      <c r="E5154" s="173" t="s">
        <v>3485</v>
      </c>
      <c r="F5154" s="173" t="s">
        <v>471</v>
      </c>
      <c r="G5154" s="173" t="s">
        <v>3487</v>
      </c>
      <c r="H5154" s="173" t="s">
        <v>3487</v>
      </c>
      <c r="I5154" s="173">
        <v>136</v>
      </c>
      <c r="J5154" s="173" t="s">
        <v>750</v>
      </c>
      <c r="K5154" s="731">
        <v>0</v>
      </c>
    </row>
    <row r="5155" spans="2:11" ht="43.2" x14ac:dyDescent="0.3">
      <c r="B5155" s="173">
        <v>362625</v>
      </c>
      <c r="C5155" s="503" t="str">
        <f>_xlfn.XLOOKUP(B5155,PLANEAMIENTO!A:A,PLANEAMIENTO!C:C)</f>
        <v>CILINDRO DE DIRECCION</v>
      </c>
      <c r="D5155" s="504">
        <f>_xlfn.XLOOKUP(B5155,PLANEAMIENTO!A:A,PLANEAMIENTO!D:D)</f>
        <v>24</v>
      </c>
      <c r="E5155" s="173" t="s">
        <v>3292</v>
      </c>
      <c r="F5155" s="173" t="s">
        <v>410</v>
      </c>
      <c r="G5155" s="173" t="s">
        <v>3483</v>
      </c>
      <c r="H5155" s="173" t="s">
        <v>3483</v>
      </c>
      <c r="I5155" s="173">
        <v>137</v>
      </c>
      <c r="J5155" s="173" t="s">
        <v>750</v>
      </c>
      <c r="K5155" s="731">
        <v>0</v>
      </c>
    </row>
    <row r="5156" spans="2:11" ht="43.2" x14ac:dyDescent="0.3">
      <c r="B5156" s="173">
        <v>364125</v>
      </c>
      <c r="C5156" s="503" t="str">
        <f>_xlfn.XLOOKUP(B5156,PLANEAMIENTO!A:A,PLANEAMIENTO!C:C)</f>
        <v>CILINDRO DE INCLINACION</v>
      </c>
      <c r="D5156" s="504" t="str">
        <f>_xlfn.XLOOKUP(B5156,PLANEAMIENTO!A:A,PLANEAMIENTO!D:D)</f>
        <v>966M</v>
      </c>
      <c r="E5156" s="173" t="s">
        <v>3540</v>
      </c>
      <c r="F5156" s="173" t="s">
        <v>410</v>
      </c>
      <c r="G5156" s="173" t="s">
        <v>3483</v>
      </c>
      <c r="H5156" s="173" t="s">
        <v>3472</v>
      </c>
      <c r="I5156" s="173">
        <v>138</v>
      </c>
      <c r="J5156" s="173" t="s">
        <v>750</v>
      </c>
      <c r="K5156" s="731">
        <v>0</v>
      </c>
    </row>
    <row r="5157" spans="2:11" ht="43.2" x14ac:dyDescent="0.3">
      <c r="B5157" s="172"/>
      <c r="C5157" s="503" t="e">
        <f>_xlfn.XLOOKUP(B5157,PLANEAMIENTO!A:A,PLANEAMIENTO!C:C)</f>
        <v>#N/A</v>
      </c>
      <c r="D5157" s="504" t="e">
        <f>_xlfn.XLOOKUP(B5157,PLANEAMIENTO!A:A,PLANEAMIENTO!D:D)</f>
        <v>#N/A</v>
      </c>
      <c r="E5157" s="173" t="s">
        <v>3541</v>
      </c>
      <c r="F5157" s="173" t="s">
        <v>410</v>
      </c>
      <c r="G5157" s="173" t="s">
        <v>3472</v>
      </c>
      <c r="H5157" s="173" t="s">
        <v>3538</v>
      </c>
      <c r="I5157" s="173">
        <v>139</v>
      </c>
      <c r="J5157" s="173" t="s">
        <v>750</v>
      </c>
      <c r="K5157" s="731">
        <v>0</v>
      </c>
    </row>
    <row r="5158" spans="2:11" ht="43.2" x14ac:dyDescent="0.3">
      <c r="B5158" s="722" t="s">
        <v>390</v>
      </c>
      <c r="C5158" s="503" t="e">
        <f>_xlfn.XLOOKUP(B5158,PLANEAMIENTO!A:A,PLANEAMIENTO!C:C)</f>
        <v>#N/A</v>
      </c>
      <c r="D5158" s="504" t="e">
        <f>_xlfn.XLOOKUP(B5158,PLANEAMIENTO!A:A,PLANEAMIENTO!D:D)</f>
        <v>#N/A</v>
      </c>
      <c r="E5158" s="722" t="s">
        <v>422</v>
      </c>
      <c r="F5158" s="722" t="s">
        <v>3542</v>
      </c>
      <c r="G5158" s="722" t="s">
        <v>842</v>
      </c>
      <c r="H5158" s="722" t="s">
        <v>3487</v>
      </c>
      <c r="I5158" s="172"/>
      <c r="J5158" s="172"/>
      <c r="K5158" s="732">
        <v>0.94</v>
      </c>
    </row>
    <row r="5159" spans="2:11" ht="43.2" x14ac:dyDescent="0.3">
      <c r="B5159" s="172"/>
      <c r="C5159" s="503" t="e">
        <f>_xlfn.XLOOKUP(B5159,PLANEAMIENTO!A:A,PLANEAMIENTO!C:C)</f>
        <v>#N/A</v>
      </c>
      <c r="D5159" s="504" t="e">
        <f>_xlfn.XLOOKUP(B5159,PLANEAMIENTO!A:A,PLANEAMIENTO!D:D)</f>
        <v>#N/A</v>
      </c>
      <c r="E5159" s="542" t="s">
        <v>3402</v>
      </c>
      <c r="F5159" s="542" t="s">
        <v>3542</v>
      </c>
      <c r="G5159" s="542" t="s">
        <v>842</v>
      </c>
      <c r="H5159" s="542" t="s">
        <v>3487</v>
      </c>
      <c r="I5159" s="172"/>
      <c r="J5159" s="172"/>
      <c r="K5159" s="730">
        <v>0.77</v>
      </c>
    </row>
    <row r="5160" spans="2:11" ht="43.2" x14ac:dyDescent="0.3">
      <c r="B5160" s="173">
        <v>364125</v>
      </c>
      <c r="C5160" s="503" t="str">
        <f>_xlfn.XLOOKUP(B5160,PLANEAMIENTO!A:A,PLANEAMIENTO!C:C)</f>
        <v>CILINDRO DE INCLINACION</v>
      </c>
      <c r="D5160" s="504" t="str">
        <f>_xlfn.XLOOKUP(B5160,PLANEAMIENTO!A:A,PLANEAMIENTO!D:D)</f>
        <v>966M</v>
      </c>
      <c r="E5160" s="173" t="s">
        <v>3543</v>
      </c>
      <c r="F5160" s="173" t="s">
        <v>406</v>
      </c>
      <c r="G5160" s="173" t="s">
        <v>3479</v>
      </c>
      <c r="H5160" s="173" t="s">
        <v>3480</v>
      </c>
      <c r="I5160" s="173">
        <v>212</v>
      </c>
      <c r="J5160" s="173" t="s">
        <v>423</v>
      </c>
      <c r="K5160" s="731">
        <v>0</v>
      </c>
    </row>
    <row r="5161" spans="2:11" ht="43.2" x14ac:dyDescent="0.3">
      <c r="B5161" s="173">
        <v>364125</v>
      </c>
      <c r="C5161" s="503" t="str">
        <f>_xlfn.XLOOKUP(B5161,PLANEAMIENTO!A:A,PLANEAMIENTO!C:C)</f>
        <v>CILINDRO DE INCLINACION</v>
      </c>
      <c r="D5161" s="504" t="str">
        <f>_xlfn.XLOOKUP(B5161,PLANEAMIENTO!A:A,PLANEAMIENTO!D:D)</f>
        <v>966M</v>
      </c>
      <c r="E5161" s="173" t="s">
        <v>3544</v>
      </c>
      <c r="F5161" s="173" t="s">
        <v>403</v>
      </c>
      <c r="G5161" s="173" t="s">
        <v>3480</v>
      </c>
      <c r="H5161" s="173" t="s">
        <v>3480</v>
      </c>
      <c r="I5161" s="173">
        <v>213</v>
      </c>
      <c r="J5161" s="173" t="s">
        <v>423</v>
      </c>
      <c r="K5161" s="731">
        <v>0</v>
      </c>
    </row>
    <row r="5162" spans="2:11" ht="43.2" x14ac:dyDescent="0.3">
      <c r="B5162" s="173">
        <v>363925</v>
      </c>
      <c r="C5162" s="503" t="str">
        <f>_xlfn.XLOOKUP(B5162,PLANEAMIENTO!A:A,PLANEAMIENTO!C:C)</f>
        <v>CILINDRO DE LEVANTE DE MONTACARGAS</v>
      </c>
      <c r="D5162" s="504" t="str">
        <f>_xlfn.XLOOKUP(B5162,PLANEAMIENTO!A:A,PLANEAMIENTO!D:D)</f>
        <v>DP70E</v>
      </c>
      <c r="E5162" s="173" t="s">
        <v>3545</v>
      </c>
      <c r="F5162" s="173" t="s">
        <v>479</v>
      </c>
      <c r="G5162" s="173" t="s">
        <v>3480</v>
      </c>
      <c r="H5162" s="173" t="s">
        <v>3480</v>
      </c>
      <c r="I5162" s="173">
        <v>214</v>
      </c>
      <c r="J5162" s="173" t="s">
        <v>423</v>
      </c>
      <c r="K5162" s="731">
        <v>0</v>
      </c>
    </row>
    <row r="5163" spans="2:11" ht="43.2" x14ac:dyDescent="0.3">
      <c r="B5163" s="173">
        <v>364125</v>
      </c>
      <c r="C5163" s="503" t="str">
        <f>_xlfn.XLOOKUP(B5163,PLANEAMIENTO!A:A,PLANEAMIENTO!C:C)</f>
        <v>CILINDRO DE INCLINACION</v>
      </c>
      <c r="D5163" s="504" t="str">
        <f>_xlfn.XLOOKUP(B5163,PLANEAMIENTO!A:A,PLANEAMIENTO!D:D)</f>
        <v>966M</v>
      </c>
      <c r="E5163" s="173" t="s">
        <v>3546</v>
      </c>
      <c r="F5163" s="173" t="s">
        <v>421</v>
      </c>
      <c r="G5163" s="173" t="s">
        <v>3480</v>
      </c>
      <c r="H5163" s="173" t="s">
        <v>3487</v>
      </c>
      <c r="I5163" s="173">
        <v>215</v>
      </c>
      <c r="J5163" s="173" t="s">
        <v>423</v>
      </c>
      <c r="K5163" s="731">
        <v>0</v>
      </c>
    </row>
    <row r="5164" spans="2:11" ht="43.2" x14ac:dyDescent="0.3">
      <c r="B5164" s="172"/>
      <c r="C5164" s="503" t="e">
        <f>_xlfn.XLOOKUP(B5164,PLANEAMIENTO!A:A,PLANEAMIENTO!C:C)</f>
        <v>#N/A</v>
      </c>
      <c r="D5164" s="504" t="e">
        <f>_xlfn.XLOOKUP(B5164,PLANEAMIENTO!A:A,PLANEAMIENTO!D:D)</f>
        <v>#N/A</v>
      </c>
      <c r="E5164" s="173" t="s">
        <v>3547</v>
      </c>
      <c r="F5164" s="173" t="s">
        <v>3080</v>
      </c>
      <c r="G5164" s="173" t="s">
        <v>842</v>
      </c>
      <c r="H5164" s="173" t="s">
        <v>3039</v>
      </c>
      <c r="I5164" s="172"/>
      <c r="J5164" s="172"/>
      <c r="K5164" s="731">
        <v>0</v>
      </c>
    </row>
    <row r="5165" spans="2:11" ht="43.2" x14ac:dyDescent="0.3">
      <c r="B5165" s="723" t="s">
        <v>390</v>
      </c>
      <c r="C5165" s="503" t="e">
        <f>_xlfn.XLOOKUP(B5165,PLANEAMIENTO!A:A,PLANEAMIENTO!C:C)</f>
        <v>#N/A</v>
      </c>
      <c r="D5165" s="504" t="e">
        <f>_xlfn.XLOOKUP(B5165,PLANEAMIENTO!A:A,PLANEAMIENTO!D:D)</f>
        <v>#N/A</v>
      </c>
      <c r="E5165" s="723" t="s">
        <v>3067</v>
      </c>
      <c r="F5165" s="723" t="s">
        <v>3548</v>
      </c>
      <c r="G5165" s="723" t="s">
        <v>3035</v>
      </c>
      <c r="H5165" s="723" t="s">
        <v>3538</v>
      </c>
      <c r="I5165" s="172"/>
      <c r="J5165" s="172"/>
      <c r="K5165" s="733">
        <v>0.86</v>
      </c>
    </row>
    <row r="5166" spans="2:11" ht="43.2" x14ac:dyDescent="0.3">
      <c r="B5166" s="172"/>
      <c r="C5166" s="503" t="e">
        <f>_xlfn.XLOOKUP(B5166,PLANEAMIENTO!A:A,PLANEAMIENTO!C:C)</f>
        <v>#N/A</v>
      </c>
      <c r="D5166" s="504" t="e">
        <f>_xlfn.XLOOKUP(B5166,PLANEAMIENTO!A:A,PLANEAMIENTO!D:D)</f>
        <v>#N/A</v>
      </c>
      <c r="E5166" s="542" t="s">
        <v>3402</v>
      </c>
      <c r="F5166" s="542" t="s">
        <v>3549</v>
      </c>
      <c r="G5166" s="542" t="s">
        <v>3383</v>
      </c>
      <c r="H5166" s="542" t="s">
        <v>3538</v>
      </c>
      <c r="I5166" s="172"/>
      <c r="J5166" s="172"/>
      <c r="K5166" s="730">
        <v>0.62</v>
      </c>
    </row>
    <row r="5167" spans="2:11" ht="43.2" x14ac:dyDescent="0.3">
      <c r="B5167" s="173">
        <v>360225</v>
      </c>
      <c r="C5167" s="503" t="str">
        <f>_xlfn.XLOOKUP(B5167,PLANEAMIENTO!A:A,PLANEAMIENTO!C:C)</f>
        <v>CILINDRO DE LEVANTE DE BULLDOZER</v>
      </c>
      <c r="D5167" s="504" t="str">
        <f>_xlfn.XLOOKUP(B5167,PLANEAMIENTO!A:A,PLANEAMIENTO!D:D)</f>
        <v>844H</v>
      </c>
      <c r="E5167" s="173" t="s">
        <v>3424</v>
      </c>
      <c r="F5167" s="173" t="s">
        <v>450</v>
      </c>
      <c r="G5167" s="173" t="s">
        <v>3479</v>
      </c>
      <c r="H5167" s="173" t="s">
        <v>3480</v>
      </c>
      <c r="I5167" s="173">
        <v>297</v>
      </c>
      <c r="J5167" s="173" t="s">
        <v>3070</v>
      </c>
      <c r="K5167" s="731">
        <v>0.5</v>
      </c>
    </row>
    <row r="5168" spans="2:11" ht="43.2" x14ac:dyDescent="0.3">
      <c r="B5168" s="173">
        <v>360825</v>
      </c>
      <c r="C5168" s="503" t="str">
        <f>_xlfn.XLOOKUP(B5168,PLANEAMIENTO!A:A,PLANEAMIENTO!C:C)</f>
        <v xml:space="preserve">CILINDRO DE LEVANTE </v>
      </c>
      <c r="D5168" s="504" t="str">
        <f>_xlfn.XLOOKUP(B5168,PLANEAMIENTO!A:A,PLANEAMIENTO!D:D)</f>
        <v>994F</v>
      </c>
      <c r="E5168" s="173" t="s">
        <v>3242</v>
      </c>
      <c r="F5168" s="173" t="s">
        <v>473</v>
      </c>
      <c r="G5168" s="173" t="s">
        <v>3480</v>
      </c>
      <c r="H5168" s="173" t="s">
        <v>3487</v>
      </c>
      <c r="I5168" s="173">
        <v>298</v>
      </c>
      <c r="J5168" s="173" t="s">
        <v>3070</v>
      </c>
      <c r="K5168" s="731">
        <v>0</v>
      </c>
    </row>
    <row r="5169" spans="2:11" ht="43.2" x14ac:dyDescent="0.3">
      <c r="B5169" s="173">
        <v>360825</v>
      </c>
      <c r="C5169" s="503" t="str">
        <f>_xlfn.XLOOKUP(B5169,PLANEAMIENTO!A:A,PLANEAMIENTO!C:C)</f>
        <v xml:space="preserve">CILINDRO DE LEVANTE </v>
      </c>
      <c r="D5169" s="504" t="str">
        <f>_xlfn.XLOOKUP(B5169,PLANEAMIENTO!A:A,PLANEAMIENTO!D:D)</f>
        <v>994F</v>
      </c>
      <c r="E5169" s="173" t="s">
        <v>3169</v>
      </c>
      <c r="F5169" s="173" t="s">
        <v>473</v>
      </c>
      <c r="G5169" s="173" t="s">
        <v>3487</v>
      </c>
      <c r="H5169" s="173" t="s">
        <v>3483</v>
      </c>
      <c r="I5169" s="173">
        <v>299</v>
      </c>
      <c r="J5169" s="173" t="s">
        <v>3070</v>
      </c>
      <c r="K5169" s="731">
        <v>0</v>
      </c>
    </row>
    <row r="5170" spans="2:11" ht="43.2" x14ac:dyDescent="0.3">
      <c r="B5170" s="173">
        <v>360925</v>
      </c>
      <c r="C5170" s="503" t="str">
        <f>_xlfn.XLOOKUP(B5170,PLANEAMIENTO!A:A,PLANEAMIENTO!C:C)</f>
        <v>CILINDRO DE DIRECCION</v>
      </c>
      <c r="D5170" s="504">
        <f>_xlfn.XLOOKUP(B5170,PLANEAMIENTO!A:A,PLANEAMIENTO!D:D)</f>
        <v>24</v>
      </c>
      <c r="E5170" s="173" t="s">
        <v>3169</v>
      </c>
      <c r="F5170" s="173" t="s">
        <v>403</v>
      </c>
      <c r="G5170" s="173" t="s">
        <v>3483</v>
      </c>
      <c r="H5170" s="173" t="s">
        <v>3483</v>
      </c>
      <c r="I5170" s="173">
        <v>300</v>
      </c>
      <c r="J5170" s="173" t="s">
        <v>3070</v>
      </c>
      <c r="K5170" s="731">
        <v>0</v>
      </c>
    </row>
    <row r="5171" spans="2:11" ht="43.2" x14ac:dyDescent="0.3">
      <c r="B5171" s="173">
        <v>361525</v>
      </c>
      <c r="C5171" s="503" t="str">
        <f>_xlfn.XLOOKUP(B5171,PLANEAMIENTO!A:A,PLANEAMIENTO!C:C)</f>
        <v>CILINDRO DE JACK HYD</v>
      </c>
      <c r="D5171" s="504" t="str">
        <f>_xlfn.XLOOKUP(B5171,PLANEAMIENTO!A:A,PLANEAMIENTO!D:D)</f>
        <v>PV351D</v>
      </c>
      <c r="E5171" s="173" t="s">
        <v>3169</v>
      </c>
      <c r="F5171" s="173" t="s">
        <v>403</v>
      </c>
      <c r="G5171" s="173" t="s">
        <v>3483</v>
      </c>
      <c r="H5171" s="173" t="s">
        <v>3472</v>
      </c>
      <c r="I5171" s="173">
        <v>301</v>
      </c>
      <c r="J5171" s="173" t="s">
        <v>3070</v>
      </c>
      <c r="K5171" s="731">
        <v>0</v>
      </c>
    </row>
    <row r="5172" spans="2:11" ht="43.2" x14ac:dyDescent="0.3">
      <c r="B5172" s="173">
        <v>361625</v>
      </c>
      <c r="C5172" s="503" t="str">
        <f>_xlfn.XLOOKUP(B5172,PLANEAMIENTO!A:A,PLANEAMIENTO!C:C)</f>
        <v>CILINDRO DE JACK HYD</v>
      </c>
      <c r="D5172" s="504" t="str">
        <f>_xlfn.XLOOKUP(B5172,PLANEAMIENTO!A:A,PLANEAMIENTO!D:D)</f>
        <v>PV351D</v>
      </c>
      <c r="E5172" s="173" t="s">
        <v>3169</v>
      </c>
      <c r="F5172" s="173" t="s">
        <v>403</v>
      </c>
      <c r="G5172" s="173" t="s">
        <v>3472</v>
      </c>
      <c r="H5172" s="173" t="s">
        <v>3472</v>
      </c>
      <c r="I5172" s="173">
        <v>302</v>
      </c>
      <c r="J5172" s="173" t="s">
        <v>3070</v>
      </c>
      <c r="K5172" s="731">
        <v>0</v>
      </c>
    </row>
    <row r="5173" spans="2:11" ht="43.2" x14ac:dyDescent="0.3">
      <c r="B5173" s="173">
        <v>361525</v>
      </c>
      <c r="C5173" s="503" t="str">
        <f>_xlfn.XLOOKUP(B5173,PLANEAMIENTO!A:A,PLANEAMIENTO!C:C)</f>
        <v>CILINDRO DE JACK HYD</v>
      </c>
      <c r="D5173" s="504" t="str">
        <f>_xlfn.XLOOKUP(B5173,PLANEAMIENTO!A:A,PLANEAMIENTO!D:D)</f>
        <v>PV351D</v>
      </c>
      <c r="E5173" s="173" t="s">
        <v>3242</v>
      </c>
      <c r="F5173" s="173" t="s">
        <v>403</v>
      </c>
      <c r="G5173" s="173" t="s">
        <v>3472</v>
      </c>
      <c r="H5173" s="173" t="s">
        <v>3472</v>
      </c>
      <c r="I5173" s="173">
        <v>303</v>
      </c>
      <c r="J5173" s="173" t="s">
        <v>3070</v>
      </c>
      <c r="K5173" s="731">
        <v>0</v>
      </c>
    </row>
    <row r="5174" spans="2:11" ht="43.2" x14ac:dyDescent="0.3">
      <c r="B5174" s="173">
        <v>361625</v>
      </c>
      <c r="C5174" s="503" t="str">
        <f>_xlfn.XLOOKUP(B5174,PLANEAMIENTO!A:A,PLANEAMIENTO!C:C)</f>
        <v>CILINDRO DE JACK HYD</v>
      </c>
      <c r="D5174" s="504" t="str">
        <f>_xlfn.XLOOKUP(B5174,PLANEAMIENTO!A:A,PLANEAMIENTO!D:D)</f>
        <v>PV351D</v>
      </c>
      <c r="E5174" s="173" t="s">
        <v>3242</v>
      </c>
      <c r="F5174" s="173" t="s">
        <v>403</v>
      </c>
      <c r="G5174" s="173" t="s">
        <v>3472</v>
      </c>
      <c r="H5174" s="173" t="s">
        <v>3538</v>
      </c>
      <c r="I5174" s="173">
        <v>304</v>
      </c>
      <c r="J5174" s="173" t="s">
        <v>3070</v>
      </c>
      <c r="K5174" s="731">
        <v>0</v>
      </c>
    </row>
    <row r="5175" spans="2:11" ht="43.2" x14ac:dyDescent="0.3">
      <c r="B5175" s="173">
        <v>363525</v>
      </c>
      <c r="C5175" s="503" t="str">
        <f>_xlfn.XLOOKUP(B5175,PLANEAMIENTO!A:A,PLANEAMIENTO!C:C)</f>
        <v>CILINDRO DE DIRECCION</v>
      </c>
      <c r="D5175" s="504" t="str">
        <f>_xlfn.XLOOKUP(B5175,PLANEAMIENTO!A:A,PLANEAMIENTO!D:D)</f>
        <v>930E-4SE</v>
      </c>
      <c r="E5175" s="173" t="s">
        <v>3169</v>
      </c>
      <c r="F5175" s="173" t="s">
        <v>403</v>
      </c>
      <c r="G5175" s="173" t="s">
        <v>3538</v>
      </c>
      <c r="H5175" s="173" t="s">
        <v>3538</v>
      </c>
      <c r="I5175" s="173">
        <v>305</v>
      </c>
      <c r="J5175" s="173" t="s">
        <v>3070</v>
      </c>
      <c r="K5175" s="731">
        <v>0</v>
      </c>
    </row>
    <row r="5176" spans="2:11" ht="43.2" x14ac:dyDescent="0.3">
      <c r="B5176" s="723" t="s">
        <v>390</v>
      </c>
      <c r="C5176" s="503" t="e">
        <f>_xlfn.XLOOKUP(B5176,PLANEAMIENTO!A:A,PLANEAMIENTO!C:C)</f>
        <v>#N/A</v>
      </c>
      <c r="D5176" s="504" t="e">
        <f>_xlfn.XLOOKUP(B5176,PLANEAMIENTO!A:A,PLANEAMIENTO!D:D)</f>
        <v>#N/A</v>
      </c>
      <c r="E5176" s="723" t="s">
        <v>3073</v>
      </c>
      <c r="F5176" s="723" t="s">
        <v>3074</v>
      </c>
      <c r="G5176" s="723" t="s">
        <v>842</v>
      </c>
      <c r="H5176" s="723" t="s">
        <v>842</v>
      </c>
      <c r="I5176" s="172"/>
      <c r="J5176" s="172"/>
      <c r="K5176" s="733">
        <v>0</v>
      </c>
    </row>
    <row r="5177" spans="2:11" ht="43.2" x14ac:dyDescent="0.3">
      <c r="B5177" s="172"/>
      <c r="C5177" s="503" t="e">
        <f>_xlfn.XLOOKUP(B5177,PLANEAMIENTO!A:A,PLANEAMIENTO!C:C)</f>
        <v>#N/A</v>
      </c>
      <c r="D5177" s="504" t="e">
        <f>_xlfn.XLOOKUP(B5177,PLANEAMIENTO!A:A,PLANEAMIENTO!D:D)</f>
        <v>#N/A</v>
      </c>
      <c r="E5177" s="542" t="s">
        <v>3398</v>
      </c>
      <c r="F5177" s="542" t="s">
        <v>3550</v>
      </c>
      <c r="G5177" s="542" t="s">
        <v>842</v>
      </c>
      <c r="H5177" s="542" t="s">
        <v>3475</v>
      </c>
      <c r="I5177" s="172"/>
      <c r="J5177" s="172"/>
      <c r="K5177" s="730">
        <v>1</v>
      </c>
    </row>
    <row r="5178" spans="2:11" ht="43.2" x14ac:dyDescent="0.3">
      <c r="B5178" s="172"/>
      <c r="C5178" s="503" t="e">
        <f>_xlfn.XLOOKUP(B5178,PLANEAMIENTO!A:A,PLANEAMIENTO!C:C)</f>
        <v>#N/A</v>
      </c>
      <c r="D5178" s="504" t="e">
        <f>_xlfn.XLOOKUP(B5178,PLANEAMIENTO!A:A,PLANEAMIENTO!D:D)</f>
        <v>#N/A</v>
      </c>
      <c r="E5178" s="173" t="s">
        <v>498</v>
      </c>
      <c r="F5178" s="173" t="s">
        <v>3080</v>
      </c>
      <c r="G5178" s="173" t="s">
        <v>842</v>
      </c>
      <c r="H5178" s="173" t="s">
        <v>3039</v>
      </c>
      <c r="I5178" s="172"/>
      <c r="J5178" s="172"/>
      <c r="K5178" s="731">
        <v>0</v>
      </c>
    </row>
    <row r="5179" spans="2:11" ht="43.2" x14ac:dyDescent="0.3">
      <c r="B5179" s="724" t="s">
        <v>390</v>
      </c>
      <c r="C5179" s="503" t="e">
        <f>_xlfn.XLOOKUP(B5179,PLANEAMIENTO!A:A,PLANEAMIENTO!C:C)</f>
        <v>#N/A</v>
      </c>
      <c r="D5179" s="504" t="e">
        <f>_xlfn.XLOOKUP(B5179,PLANEAMIENTO!A:A,PLANEAMIENTO!D:D)</f>
        <v>#N/A</v>
      </c>
      <c r="E5179" s="724" t="s">
        <v>428</v>
      </c>
      <c r="F5179" s="724" t="s">
        <v>3551</v>
      </c>
      <c r="G5179" s="724" t="s">
        <v>3116</v>
      </c>
      <c r="H5179" s="724" t="s">
        <v>3472</v>
      </c>
      <c r="I5179" s="172"/>
      <c r="J5179" s="172"/>
      <c r="K5179" s="734">
        <v>0.85</v>
      </c>
    </row>
    <row r="5180" spans="2:11" ht="43.2" x14ac:dyDescent="0.3">
      <c r="B5180" s="172"/>
      <c r="C5180" s="503">
        <f>_xlfn.XLOOKUP(B5180,PLANEAMIENTO!A:A,PLANEAMIENTO!C:C)</f>
        <v>0</v>
      </c>
      <c r="D5180" s="504">
        <f>_xlfn.XLOOKUP(B5180,PLANEAMIENTO!A:A,PLANEAMIENTO!D:D)</f>
        <v>0</v>
      </c>
      <c r="E5180" s="542" t="s">
        <v>3402</v>
      </c>
      <c r="F5180" s="542" t="s">
        <v>3552</v>
      </c>
      <c r="G5180" s="542" t="s">
        <v>3383</v>
      </c>
      <c r="H5180" s="542" t="s">
        <v>3472</v>
      </c>
      <c r="I5180" s="172"/>
      <c r="J5180" s="172"/>
      <c r="K5180" s="730">
        <v>0.64</v>
      </c>
    </row>
    <row r="5181" spans="2:11" ht="43.2" x14ac:dyDescent="0.3">
      <c r="B5181" s="173">
        <v>360825</v>
      </c>
      <c r="C5181" s="503" t="str">
        <f>_xlfn.XLOOKUP(B5181,PLANEAMIENTO!A:A,PLANEAMIENTO!C:C)</f>
        <v xml:space="preserve">CILINDRO DE LEVANTE </v>
      </c>
      <c r="D5181" s="504" t="str">
        <f>_xlfn.XLOOKUP(B5181,PLANEAMIENTO!A:A,PLANEAMIENTO!D:D)</f>
        <v>994F</v>
      </c>
      <c r="E5181" s="173" t="s">
        <v>3553</v>
      </c>
      <c r="F5181" s="173" t="s">
        <v>410</v>
      </c>
      <c r="G5181" s="173" t="s">
        <v>3479</v>
      </c>
      <c r="H5181" s="173" t="s">
        <v>3480</v>
      </c>
      <c r="I5181" s="173">
        <v>400</v>
      </c>
      <c r="J5181" s="173" t="s">
        <v>432</v>
      </c>
      <c r="K5181" s="731">
        <v>0.4</v>
      </c>
    </row>
    <row r="5182" spans="2:11" ht="43.2" x14ac:dyDescent="0.3">
      <c r="B5182" s="173">
        <v>344425</v>
      </c>
      <c r="C5182" s="503" t="str">
        <f>_xlfn.XLOOKUP(B5182,PLANEAMIENTO!A:A,PLANEAMIENTO!C:C)</f>
        <v>CILINDRO DE SUSPENSION POSTERIOR</v>
      </c>
      <c r="D5182" s="504" t="str">
        <f>_xlfn.XLOOKUP(B5182,PLANEAMIENTO!A:A,PLANEAMIENTO!D:D)</f>
        <v>797F</v>
      </c>
      <c r="E5182" s="173" t="s">
        <v>3554</v>
      </c>
      <c r="F5182" s="173" t="s">
        <v>473</v>
      </c>
      <c r="G5182" s="173" t="s">
        <v>3480</v>
      </c>
      <c r="H5182" s="173" t="s">
        <v>3487</v>
      </c>
      <c r="I5182" s="173">
        <v>401</v>
      </c>
      <c r="J5182" s="173" t="s">
        <v>432</v>
      </c>
      <c r="K5182" s="731">
        <v>0</v>
      </c>
    </row>
    <row r="5183" spans="2:11" ht="43.2" x14ac:dyDescent="0.3">
      <c r="B5183" s="173">
        <v>344425</v>
      </c>
      <c r="C5183" s="503" t="str">
        <f>_xlfn.XLOOKUP(B5183,PLANEAMIENTO!A:A,PLANEAMIENTO!C:C)</f>
        <v>CILINDRO DE SUSPENSION POSTERIOR</v>
      </c>
      <c r="D5183" s="504" t="str">
        <f>_xlfn.XLOOKUP(B5183,PLANEAMIENTO!A:A,PLANEAMIENTO!D:D)</f>
        <v>797F</v>
      </c>
      <c r="E5183" s="173" t="s">
        <v>3192</v>
      </c>
      <c r="F5183" s="173" t="s">
        <v>403</v>
      </c>
      <c r="G5183" s="173" t="s">
        <v>3487</v>
      </c>
      <c r="H5183" s="173" t="s">
        <v>3487</v>
      </c>
      <c r="I5183" s="173">
        <v>402</v>
      </c>
      <c r="J5183" s="173" t="s">
        <v>432</v>
      </c>
      <c r="K5183" s="731">
        <v>0</v>
      </c>
    </row>
    <row r="5184" spans="2:11" ht="43.2" x14ac:dyDescent="0.3">
      <c r="B5184" s="173">
        <v>360325</v>
      </c>
      <c r="C5184" s="503" t="str">
        <f>_xlfn.XLOOKUP(B5184,PLANEAMIENTO!A:A,PLANEAMIENTO!C:C)</f>
        <v>CILINDRO DE LEVANTE DE RIPPER</v>
      </c>
      <c r="D5184" s="504" t="str">
        <f>_xlfn.XLOOKUP(B5184,PLANEAMIENTO!A:A,PLANEAMIENTO!D:D)</f>
        <v>24M</v>
      </c>
      <c r="E5184" s="173" t="s">
        <v>3498</v>
      </c>
      <c r="F5184" s="173" t="s">
        <v>491</v>
      </c>
      <c r="G5184" s="173" t="s">
        <v>3487</v>
      </c>
      <c r="H5184" s="173" t="s">
        <v>3472</v>
      </c>
      <c r="I5184" s="173">
        <v>403</v>
      </c>
      <c r="J5184" s="173" t="s">
        <v>432</v>
      </c>
      <c r="K5184" s="731">
        <v>0</v>
      </c>
    </row>
    <row r="5185" spans="2:11" ht="43.2" x14ac:dyDescent="0.3">
      <c r="B5185" s="173">
        <v>361625</v>
      </c>
      <c r="C5185" s="503" t="str">
        <f>_xlfn.XLOOKUP(B5185,PLANEAMIENTO!A:A,PLANEAMIENTO!C:C)</f>
        <v>CILINDRO DE JACK HYD</v>
      </c>
      <c r="D5185" s="504" t="str">
        <f>_xlfn.XLOOKUP(B5185,PLANEAMIENTO!A:A,PLANEAMIENTO!D:D)</f>
        <v>PV351D</v>
      </c>
      <c r="E5185" s="173" t="s">
        <v>3499</v>
      </c>
      <c r="F5185" s="173" t="s">
        <v>403</v>
      </c>
      <c r="G5185" s="173" t="s">
        <v>3472</v>
      </c>
      <c r="H5185" s="173" t="s">
        <v>3472</v>
      </c>
      <c r="I5185" s="173">
        <v>404</v>
      </c>
      <c r="J5185" s="173" t="s">
        <v>432</v>
      </c>
      <c r="K5185" s="731">
        <v>0</v>
      </c>
    </row>
    <row r="5186" spans="2:11" ht="43.2" x14ac:dyDescent="0.3">
      <c r="B5186" s="724" t="s">
        <v>390</v>
      </c>
      <c r="C5186" s="503" t="e">
        <f>_xlfn.XLOOKUP(B5186,PLANEAMIENTO!A:A,PLANEAMIENTO!C:C)</f>
        <v>#N/A</v>
      </c>
      <c r="D5186" s="504" t="e">
        <f>_xlfn.XLOOKUP(B5186,PLANEAMIENTO!A:A,PLANEAMIENTO!D:D)</f>
        <v>#N/A</v>
      </c>
      <c r="E5186" s="724" t="s">
        <v>642</v>
      </c>
      <c r="F5186" s="724" t="s">
        <v>3555</v>
      </c>
      <c r="G5186" s="724" t="s">
        <v>842</v>
      </c>
      <c r="H5186" s="724" t="s">
        <v>3483</v>
      </c>
      <c r="I5186" s="172"/>
      <c r="J5186" s="172"/>
      <c r="K5186" s="734">
        <v>0.91</v>
      </c>
    </row>
    <row r="5187" spans="2:11" ht="43.2" x14ac:dyDescent="0.3">
      <c r="B5187" s="172"/>
      <c r="C5187" s="503" t="e">
        <f>_xlfn.XLOOKUP(B5187,PLANEAMIENTO!A:A,PLANEAMIENTO!C:C)</f>
        <v>#N/A</v>
      </c>
      <c r="D5187" s="504" t="e">
        <f>_xlfn.XLOOKUP(B5187,PLANEAMIENTO!A:A,PLANEAMIENTO!D:D)</f>
        <v>#N/A</v>
      </c>
      <c r="E5187" s="542" t="s">
        <v>3141</v>
      </c>
      <c r="F5187" s="542" t="s">
        <v>3324</v>
      </c>
      <c r="G5187" s="542" t="s">
        <v>3039</v>
      </c>
      <c r="H5187" s="542" t="s">
        <v>3116</v>
      </c>
      <c r="I5187" s="172"/>
      <c r="J5187" s="172"/>
      <c r="K5187" s="730">
        <v>1</v>
      </c>
    </row>
    <row r="5188" spans="2:11" ht="43.2" x14ac:dyDescent="0.3">
      <c r="B5188" s="172"/>
      <c r="C5188" s="503" t="e">
        <f>_xlfn.XLOOKUP(B5188,PLANEAMIENTO!A:A,PLANEAMIENTO!C:C)</f>
        <v>#N/A</v>
      </c>
      <c r="D5188" s="504" t="e">
        <f>_xlfn.XLOOKUP(B5188,PLANEAMIENTO!A:A,PLANEAMIENTO!D:D)</f>
        <v>#N/A</v>
      </c>
      <c r="E5188" s="542" t="s">
        <v>3402</v>
      </c>
      <c r="F5188" s="542" t="s">
        <v>3555</v>
      </c>
      <c r="G5188" s="542" t="s">
        <v>842</v>
      </c>
      <c r="H5188" s="542" t="s">
        <v>3483</v>
      </c>
      <c r="I5188" s="172"/>
      <c r="J5188" s="172"/>
      <c r="K5188" s="730">
        <v>0.71</v>
      </c>
    </row>
    <row r="5189" spans="2:11" ht="43.2" x14ac:dyDescent="0.3">
      <c r="B5189" s="173">
        <v>362425</v>
      </c>
      <c r="C5189" s="503" t="str">
        <f>_xlfn.XLOOKUP(B5189,PLANEAMIENTO!A:A,PLANEAMIENTO!C:C)</f>
        <v>CILINDRO DE BOOM</v>
      </c>
      <c r="D5189" s="504" t="str">
        <f>_xlfn.XLOOKUP(B5189,PLANEAMIENTO!A:A,PLANEAMIENTO!D:D)</f>
        <v>390DL</v>
      </c>
      <c r="E5189" s="173" t="s">
        <v>3439</v>
      </c>
      <c r="F5189" s="173" t="s">
        <v>468</v>
      </c>
      <c r="G5189" s="173" t="s">
        <v>3479</v>
      </c>
      <c r="H5189" s="173" t="s">
        <v>3480</v>
      </c>
      <c r="I5189" s="173">
        <v>508</v>
      </c>
      <c r="J5189" s="173" t="s">
        <v>3076</v>
      </c>
      <c r="K5189" s="731">
        <v>0.28999999999999998</v>
      </c>
    </row>
    <row r="5190" spans="2:11" ht="43.2" x14ac:dyDescent="0.3">
      <c r="B5190" s="173">
        <v>363825</v>
      </c>
      <c r="C5190" s="503" t="str">
        <f>_xlfn.XLOOKUP(B5190,PLANEAMIENTO!A:A,PLANEAMIENTO!C:C)</f>
        <v>CILINDRO DE DIRECCION DE MONTACARGAS</v>
      </c>
      <c r="D5190" s="504" t="str">
        <f>_xlfn.XLOOKUP(B5190,PLANEAMIENTO!A:A,PLANEAMIENTO!D:D)</f>
        <v>P22000</v>
      </c>
      <c r="E5190" s="173" t="s">
        <v>3439</v>
      </c>
      <c r="F5190" s="173" t="s">
        <v>493</v>
      </c>
      <c r="G5190" s="173" t="s">
        <v>3480</v>
      </c>
      <c r="H5190" s="173" t="s">
        <v>3480</v>
      </c>
      <c r="I5190" s="173">
        <v>509</v>
      </c>
      <c r="J5190" s="173" t="s">
        <v>3076</v>
      </c>
      <c r="K5190" s="731">
        <v>0</v>
      </c>
    </row>
    <row r="5191" spans="2:11" ht="43.2" x14ac:dyDescent="0.3">
      <c r="B5191" s="173">
        <v>363825</v>
      </c>
      <c r="C5191" s="503" t="str">
        <f>_xlfn.XLOOKUP(B5191,PLANEAMIENTO!A:A,PLANEAMIENTO!C:C)</f>
        <v>CILINDRO DE DIRECCION DE MONTACARGAS</v>
      </c>
      <c r="D5191" s="504" t="str">
        <f>_xlfn.XLOOKUP(B5191,PLANEAMIENTO!A:A,PLANEAMIENTO!D:D)</f>
        <v>P22000</v>
      </c>
      <c r="E5191" s="173" t="s">
        <v>3439</v>
      </c>
      <c r="F5191" s="173" t="s">
        <v>493</v>
      </c>
      <c r="G5191" s="173" t="s">
        <v>3480</v>
      </c>
      <c r="H5191" s="173" t="s">
        <v>3480</v>
      </c>
      <c r="I5191" s="173">
        <v>510</v>
      </c>
      <c r="J5191" s="173" t="s">
        <v>3076</v>
      </c>
      <c r="K5191" s="731">
        <v>0</v>
      </c>
    </row>
    <row r="5192" spans="2:11" ht="43.2" x14ac:dyDescent="0.3">
      <c r="B5192" s="173">
        <v>360325</v>
      </c>
      <c r="C5192" s="503" t="str">
        <f>_xlfn.XLOOKUP(B5192,PLANEAMIENTO!A:A,PLANEAMIENTO!C:C)</f>
        <v>CILINDRO DE LEVANTE DE RIPPER</v>
      </c>
      <c r="D5192" s="504" t="str">
        <f>_xlfn.XLOOKUP(B5192,PLANEAMIENTO!A:A,PLANEAMIENTO!D:D)</f>
        <v>24M</v>
      </c>
      <c r="E5192" s="173" t="s">
        <v>3503</v>
      </c>
      <c r="F5192" s="173" t="s">
        <v>493</v>
      </c>
      <c r="G5192" s="173" t="s">
        <v>3480</v>
      </c>
      <c r="H5192" s="173" t="s">
        <v>3480</v>
      </c>
      <c r="I5192" s="173">
        <v>511</v>
      </c>
      <c r="J5192" s="173" t="s">
        <v>3076</v>
      </c>
      <c r="K5192" s="731">
        <v>0</v>
      </c>
    </row>
    <row r="5193" spans="2:11" ht="43.2" x14ac:dyDescent="0.3">
      <c r="B5193" s="173">
        <v>360925</v>
      </c>
      <c r="C5193" s="503" t="str">
        <f>_xlfn.XLOOKUP(B5193,PLANEAMIENTO!A:A,PLANEAMIENTO!C:C)</f>
        <v>CILINDRO DE DIRECCION</v>
      </c>
      <c r="D5193" s="504">
        <f>_xlfn.XLOOKUP(B5193,PLANEAMIENTO!A:A,PLANEAMIENTO!D:D)</f>
        <v>24</v>
      </c>
      <c r="E5193" s="173" t="s">
        <v>3556</v>
      </c>
      <c r="F5193" s="173" t="s">
        <v>473</v>
      </c>
      <c r="G5193" s="173" t="s">
        <v>3480</v>
      </c>
      <c r="H5193" s="173" t="s">
        <v>3487</v>
      </c>
      <c r="I5193" s="173">
        <v>512</v>
      </c>
      <c r="J5193" s="173" t="s">
        <v>3076</v>
      </c>
      <c r="K5193" s="731">
        <v>0</v>
      </c>
    </row>
    <row r="5194" spans="2:11" ht="43.2" x14ac:dyDescent="0.3">
      <c r="B5194" s="173">
        <v>362725</v>
      </c>
      <c r="C5194" s="503" t="str">
        <f>_xlfn.XLOOKUP(B5194,PLANEAMIENTO!A:A,PLANEAMIENTO!C:C)</f>
        <v>CILINDRO DE DIRECCION</v>
      </c>
      <c r="D5194" s="504" t="str">
        <f>_xlfn.XLOOKUP(B5194,PLANEAMIENTO!A:A,PLANEAMIENTO!D:D)</f>
        <v>988K</v>
      </c>
      <c r="E5194" s="173" t="s">
        <v>3556</v>
      </c>
      <c r="F5194" s="173" t="s">
        <v>435</v>
      </c>
      <c r="G5194" s="173" t="s">
        <v>3487</v>
      </c>
      <c r="H5194" s="173" t="s">
        <v>3483</v>
      </c>
      <c r="I5194" s="173">
        <v>513</v>
      </c>
      <c r="J5194" s="173" t="s">
        <v>3076</v>
      </c>
      <c r="K5194" s="731">
        <v>0</v>
      </c>
    </row>
    <row r="5195" spans="2:11" ht="43.2" x14ac:dyDescent="0.3">
      <c r="B5195" s="173">
        <v>361525</v>
      </c>
      <c r="C5195" s="503" t="str">
        <f>_xlfn.XLOOKUP(B5195,PLANEAMIENTO!A:A,PLANEAMIENTO!C:C)</f>
        <v>CILINDRO DE JACK HYD</v>
      </c>
      <c r="D5195" s="504" t="str">
        <f>_xlfn.XLOOKUP(B5195,PLANEAMIENTO!A:A,PLANEAMIENTO!D:D)</f>
        <v>PV351D</v>
      </c>
      <c r="E5195" s="173" t="s">
        <v>3557</v>
      </c>
      <c r="F5195" s="173" t="s">
        <v>435</v>
      </c>
      <c r="G5195" s="173" t="s">
        <v>3483</v>
      </c>
      <c r="H5195" s="173" t="s">
        <v>3483</v>
      </c>
      <c r="I5195" s="173">
        <v>514</v>
      </c>
      <c r="J5195" s="173" t="s">
        <v>3076</v>
      </c>
      <c r="K5195" s="731">
        <v>0</v>
      </c>
    </row>
    <row r="5196" spans="2:11" ht="43.2" x14ac:dyDescent="0.3">
      <c r="B5196" s="172"/>
      <c r="C5196" s="503" t="e">
        <f>_xlfn.XLOOKUP(B5196,PLANEAMIENTO!A:A,PLANEAMIENTO!C:C)</f>
        <v>#N/A</v>
      </c>
      <c r="D5196" s="504" t="e">
        <f>_xlfn.XLOOKUP(B5196,PLANEAMIENTO!A:A,PLANEAMIENTO!D:D)</f>
        <v>#N/A</v>
      </c>
      <c r="E5196" s="173" t="s">
        <v>3374</v>
      </c>
      <c r="F5196" s="173" t="s">
        <v>3080</v>
      </c>
      <c r="G5196" s="173" t="s">
        <v>842</v>
      </c>
      <c r="H5196" s="173" t="s">
        <v>3039</v>
      </c>
      <c r="I5196" s="172"/>
      <c r="J5196" s="172"/>
      <c r="K5196" s="731">
        <v>0</v>
      </c>
    </row>
    <row r="5197" spans="2:11" ht="43.2" x14ac:dyDescent="0.3">
      <c r="B5197" s="726" t="s">
        <v>390</v>
      </c>
      <c r="C5197" s="503" t="e">
        <f>_xlfn.XLOOKUP(B5197,PLANEAMIENTO!A:A,PLANEAMIENTO!C:C)</f>
        <v>#N/A</v>
      </c>
      <c r="D5197" s="504" t="e">
        <f>_xlfn.XLOOKUP(B5197,PLANEAMIENTO!A:A,PLANEAMIENTO!D:D)</f>
        <v>#N/A</v>
      </c>
      <c r="E5197" s="726" t="s">
        <v>451</v>
      </c>
      <c r="F5197" s="726" t="s">
        <v>3074</v>
      </c>
      <c r="G5197" s="726" t="s">
        <v>842</v>
      </c>
      <c r="H5197" s="726" t="s">
        <v>842</v>
      </c>
      <c r="I5197" s="172"/>
      <c r="J5197" s="172"/>
      <c r="K5197" s="735">
        <v>0</v>
      </c>
    </row>
    <row r="5198" spans="2:11" ht="43.2" x14ac:dyDescent="0.3">
      <c r="B5198" s="172"/>
      <c r="C5198" s="503" t="e">
        <f>_xlfn.XLOOKUP(B5198,PLANEAMIENTO!A:A,PLANEAMIENTO!C:C)</f>
        <v>#N/A</v>
      </c>
      <c r="D5198" s="504" t="e">
        <f>_xlfn.XLOOKUP(B5198,PLANEAMIENTO!A:A,PLANEAMIENTO!D:D)</f>
        <v>#N/A</v>
      </c>
      <c r="E5198" s="542" t="s">
        <v>3193</v>
      </c>
      <c r="F5198" s="542" t="s">
        <v>3441</v>
      </c>
      <c r="G5198" s="542" t="s">
        <v>3116</v>
      </c>
      <c r="H5198" s="542" t="s">
        <v>3316</v>
      </c>
      <c r="I5198" s="172"/>
      <c r="J5198" s="173" t="s">
        <v>452</v>
      </c>
      <c r="K5198" s="730">
        <v>0.54</v>
      </c>
    </row>
    <row r="5199" spans="2:11" ht="43.2" x14ac:dyDescent="0.3">
      <c r="B5199" s="172"/>
      <c r="C5199" s="503" t="e">
        <f>_xlfn.XLOOKUP(B5199,PLANEAMIENTO!A:A,PLANEAMIENTO!C:C)</f>
        <v>#N/A</v>
      </c>
      <c r="D5199" s="504" t="e">
        <f>_xlfn.XLOOKUP(B5199,PLANEAMIENTO!A:A,PLANEAMIENTO!D:D)</f>
        <v>#N/A</v>
      </c>
      <c r="E5199" s="542" t="s">
        <v>3398</v>
      </c>
      <c r="F5199" s="542" t="s">
        <v>3558</v>
      </c>
      <c r="G5199" s="542" t="s">
        <v>842</v>
      </c>
      <c r="H5199" s="542" t="s">
        <v>3480</v>
      </c>
      <c r="I5199" s="172"/>
      <c r="J5199" s="172"/>
      <c r="K5199" s="730">
        <v>0.9</v>
      </c>
    </row>
    <row r="5200" spans="2:11" ht="43.2" x14ac:dyDescent="0.3">
      <c r="B5200" s="173">
        <v>353225</v>
      </c>
      <c r="C5200" s="503" t="str">
        <f>_xlfn.XLOOKUP(B5200,PLANEAMIENTO!A:A,PLANEAMIENTO!C:C)</f>
        <v>CILINDRO DE SUSPENSION POSTERIOR</v>
      </c>
      <c r="D5200" s="504" t="str">
        <f>_xlfn.XLOOKUP(B5200,PLANEAMIENTO!A:A,PLANEAMIENTO!D:D)</f>
        <v>930E-4SE</v>
      </c>
      <c r="E5200" s="173" t="s">
        <v>454</v>
      </c>
      <c r="F5200" s="173" t="s">
        <v>471</v>
      </c>
      <c r="G5200" s="173" t="s">
        <v>3479</v>
      </c>
      <c r="H5200" s="173" t="s">
        <v>3480</v>
      </c>
      <c r="I5200" s="173">
        <v>561</v>
      </c>
      <c r="J5200" s="173" t="s">
        <v>3174</v>
      </c>
      <c r="K5200" s="731">
        <v>0.6</v>
      </c>
    </row>
    <row r="5201" spans="2:11" ht="43.2" x14ac:dyDescent="0.3">
      <c r="B5201" s="172"/>
      <c r="C5201" s="503" t="e">
        <f>_xlfn.XLOOKUP(B5201,PLANEAMIENTO!A:A,PLANEAMIENTO!C:C)</f>
        <v>#N/A</v>
      </c>
      <c r="D5201" s="504" t="e">
        <f>_xlfn.XLOOKUP(B5201,PLANEAMIENTO!A:A,PLANEAMIENTO!D:D)</f>
        <v>#N/A</v>
      </c>
      <c r="E5201" s="173" t="s">
        <v>498</v>
      </c>
      <c r="F5201" s="173" t="s">
        <v>3080</v>
      </c>
      <c r="G5201" s="173" t="s">
        <v>842</v>
      </c>
      <c r="H5201" s="173" t="s">
        <v>3039</v>
      </c>
      <c r="I5201" s="172"/>
      <c r="J5201" s="172"/>
      <c r="K5201" s="731">
        <v>0</v>
      </c>
    </row>
    <row r="5202" spans="2:11" ht="43.2" x14ac:dyDescent="0.3">
      <c r="B5202" s="173">
        <v>362125</v>
      </c>
      <c r="C5202" s="503" t="str">
        <f>_xlfn.XLOOKUP(B5202,PLANEAMIENTO!A:A,PLANEAMIENTO!C:C)</f>
        <v>CILINDRO DE DIRECCION</v>
      </c>
      <c r="D5202" s="504" t="str">
        <f>_xlfn.XLOOKUP(B5202,PLANEAMIENTO!A:A,PLANEAMIENTO!D:D)</f>
        <v>930E-4SE</v>
      </c>
      <c r="E5202" s="173" t="s">
        <v>454</v>
      </c>
      <c r="F5202" s="173" t="s">
        <v>3080</v>
      </c>
      <c r="G5202" s="173" t="s">
        <v>842</v>
      </c>
      <c r="H5202" s="173" t="s">
        <v>3039</v>
      </c>
      <c r="I5202" s="172"/>
      <c r="J5202" s="172"/>
      <c r="K5202" s="731">
        <v>0</v>
      </c>
    </row>
    <row r="5203" spans="2:11" ht="43.2" x14ac:dyDescent="0.3">
      <c r="B5203" s="173" t="s">
        <v>3436</v>
      </c>
      <c r="C5203" s="503" t="e">
        <f>_xlfn.XLOOKUP(B5203,PLANEAMIENTO!A:A,PLANEAMIENTO!C:C)</f>
        <v>#N/A</v>
      </c>
      <c r="D5203" s="504" t="e">
        <f>_xlfn.XLOOKUP(B5203,PLANEAMIENTO!A:A,PLANEAMIENTO!D:D)</f>
        <v>#N/A</v>
      </c>
      <c r="E5203" s="173" t="s">
        <v>454</v>
      </c>
      <c r="F5203" s="173" t="s">
        <v>3080</v>
      </c>
      <c r="G5203" s="173" t="s">
        <v>842</v>
      </c>
      <c r="H5203" s="173" t="s">
        <v>3039</v>
      </c>
      <c r="I5203" s="172"/>
      <c r="J5203" s="172"/>
      <c r="K5203" s="731">
        <v>0</v>
      </c>
    </row>
    <row r="5204" spans="2:11" ht="43.2" x14ac:dyDescent="0.3">
      <c r="B5204" s="173" t="s">
        <v>3437</v>
      </c>
      <c r="C5204" s="503" t="e">
        <f>_xlfn.XLOOKUP(B5204,PLANEAMIENTO!A:A,PLANEAMIENTO!C:C)</f>
        <v>#N/A</v>
      </c>
      <c r="D5204" s="504" t="e">
        <f>_xlfn.XLOOKUP(B5204,PLANEAMIENTO!A:A,PLANEAMIENTO!D:D)</f>
        <v>#N/A</v>
      </c>
      <c r="E5204" s="173" t="s">
        <v>454</v>
      </c>
      <c r="F5204" s="173" t="s">
        <v>3080</v>
      </c>
      <c r="G5204" s="173" t="s">
        <v>842</v>
      </c>
      <c r="H5204" s="173" t="s">
        <v>3039</v>
      </c>
      <c r="I5204" s="172"/>
      <c r="J5204" s="172"/>
      <c r="K5204" s="731">
        <v>0</v>
      </c>
    </row>
    <row r="5205" spans="2:11" ht="43.2" x14ac:dyDescent="0.3">
      <c r="B5205" s="173" t="s">
        <v>3438</v>
      </c>
      <c r="C5205" s="503" t="e">
        <f>_xlfn.XLOOKUP(B5205,PLANEAMIENTO!A:A,PLANEAMIENTO!C:C)</f>
        <v>#N/A</v>
      </c>
      <c r="D5205" s="504" t="e">
        <f>_xlfn.XLOOKUP(B5205,PLANEAMIENTO!A:A,PLANEAMIENTO!D:D)</f>
        <v>#N/A</v>
      </c>
      <c r="E5205" s="173" t="s">
        <v>454</v>
      </c>
      <c r="F5205" s="173" t="s">
        <v>3080</v>
      </c>
      <c r="G5205" s="173" t="s">
        <v>842</v>
      </c>
      <c r="H5205" s="173" t="s">
        <v>3039</v>
      </c>
      <c r="I5205" s="172"/>
      <c r="J5205" s="172"/>
      <c r="K5205" s="731">
        <v>0</v>
      </c>
    </row>
    <row r="5206" spans="2:11" ht="43.2" x14ac:dyDescent="0.3">
      <c r="B5206" s="173">
        <v>360225</v>
      </c>
      <c r="C5206" s="503" t="str">
        <f>_xlfn.XLOOKUP(B5206,PLANEAMIENTO!A:A,PLANEAMIENTO!C:C)</f>
        <v>CILINDRO DE LEVANTE DE BULLDOZER</v>
      </c>
      <c r="D5206" s="504" t="str">
        <f>_xlfn.XLOOKUP(B5206,PLANEAMIENTO!A:A,PLANEAMIENTO!D:D)</f>
        <v>844H</v>
      </c>
      <c r="E5206" s="173" t="s">
        <v>454</v>
      </c>
      <c r="F5206" s="173" t="s">
        <v>3080</v>
      </c>
      <c r="G5206" s="173" t="s">
        <v>842</v>
      </c>
      <c r="H5206" s="173" t="s">
        <v>3039</v>
      </c>
      <c r="I5206" s="172"/>
      <c r="J5206" s="172"/>
      <c r="K5206" s="731">
        <v>0</v>
      </c>
    </row>
    <row r="5207" spans="2:11" ht="43.2" x14ac:dyDescent="0.3">
      <c r="B5207" s="173">
        <v>360925</v>
      </c>
      <c r="C5207" s="503" t="str">
        <f>_xlfn.XLOOKUP(B5207,PLANEAMIENTO!A:A,PLANEAMIENTO!C:C)</f>
        <v>CILINDRO DE DIRECCION</v>
      </c>
      <c r="D5207" s="504">
        <f>_xlfn.XLOOKUP(B5207,PLANEAMIENTO!A:A,PLANEAMIENTO!D:D)</f>
        <v>24</v>
      </c>
      <c r="E5207" s="173" t="s">
        <v>454</v>
      </c>
      <c r="F5207" s="173" t="s">
        <v>3080</v>
      </c>
      <c r="G5207" s="173" t="s">
        <v>842</v>
      </c>
      <c r="H5207" s="173" t="s">
        <v>3039</v>
      </c>
      <c r="I5207" s="172"/>
      <c r="J5207" s="172"/>
      <c r="K5207" s="731">
        <v>0</v>
      </c>
    </row>
    <row r="5208" spans="2:11" ht="43.2" x14ac:dyDescent="0.3">
      <c r="B5208" s="173">
        <v>363625</v>
      </c>
      <c r="C5208" s="503" t="str">
        <f>_xlfn.XLOOKUP(B5208,PLANEAMIENTO!A:A,PLANEAMIENTO!C:C)</f>
        <v>CILINDRO DE DIRECCION</v>
      </c>
      <c r="D5208" s="504" t="str">
        <f>_xlfn.XLOOKUP(B5208,PLANEAMIENTO!A:A,PLANEAMIENTO!D:D)</f>
        <v>793D</v>
      </c>
      <c r="E5208" s="173" t="s">
        <v>454</v>
      </c>
      <c r="F5208" s="173" t="s">
        <v>3080</v>
      </c>
      <c r="G5208" s="173" t="s">
        <v>842</v>
      </c>
      <c r="H5208" s="173" t="s">
        <v>3039</v>
      </c>
      <c r="I5208" s="172"/>
      <c r="J5208" s="172"/>
      <c r="K5208" s="731">
        <v>0</v>
      </c>
    </row>
    <row r="5209" spans="2:11" ht="43.2" x14ac:dyDescent="0.3">
      <c r="B5209" s="728" t="s">
        <v>390</v>
      </c>
      <c r="C5209" s="503" t="e">
        <f>_xlfn.XLOOKUP(B5209,PLANEAMIENTO!A:A,PLANEAMIENTO!C:C)</f>
        <v>#N/A</v>
      </c>
      <c r="D5209" s="504" t="e">
        <f>_xlfn.XLOOKUP(B5209,PLANEAMIENTO!A:A,PLANEAMIENTO!D:D)</f>
        <v>#N/A</v>
      </c>
      <c r="E5209" s="728" t="s">
        <v>45</v>
      </c>
      <c r="F5209" s="728" t="s">
        <v>3331</v>
      </c>
      <c r="G5209" s="728" t="s">
        <v>842</v>
      </c>
      <c r="H5209" s="728" t="s">
        <v>3230</v>
      </c>
      <c r="I5209" s="172"/>
      <c r="J5209" s="172"/>
      <c r="K5209" s="736">
        <v>0.99</v>
      </c>
    </row>
    <row r="5210" spans="2:11" ht="43.2" x14ac:dyDescent="0.3">
      <c r="B5210" s="172"/>
      <c r="C5210" s="503" t="e">
        <f>_xlfn.XLOOKUP(B5210,PLANEAMIENTO!A:A,PLANEAMIENTO!C:C)</f>
        <v>#N/A</v>
      </c>
      <c r="D5210" s="504" t="e">
        <f>_xlfn.XLOOKUP(B5210,PLANEAMIENTO!A:A,PLANEAMIENTO!D:D)</f>
        <v>#N/A</v>
      </c>
      <c r="E5210" s="542" t="s">
        <v>3143</v>
      </c>
      <c r="F5210" s="542" t="s">
        <v>3331</v>
      </c>
      <c r="G5210" s="542" t="s">
        <v>842</v>
      </c>
      <c r="H5210" s="542" t="s">
        <v>3230</v>
      </c>
      <c r="I5210" s="172"/>
      <c r="J5210" s="172"/>
      <c r="K5210" s="730">
        <v>0.98</v>
      </c>
    </row>
    <row r="5211" spans="2:11" ht="43.2" x14ac:dyDescent="0.3">
      <c r="B5211" s="172"/>
      <c r="C5211" s="503" t="e">
        <f>_xlfn.XLOOKUP(B5211,PLANEAMIENTO!A:A,PLANEAMIENTO!C:C)</f>
        <v>#N/A</v>
      </c>
      <c r="D5211" s="504" t="e">
        <f>_xlfn.XLOOKUP(B5211,PLANEAMIENTO!A:A,PLANEAMIENTO!D:D)</f>
        <v>#N/A</v>
      </c>
      <c r="E5211" s="542" t="s">
        <v>3402</v>
      </c>
      <c r="F5211" s="542" t="s">
        <v>3080</v>
      </c>
      <c r="G5211" s="542" t="s">
        <v>842</v>
      </c>
      <c r="H5211" s="542" t="s">
        <v>3039</v>
      </c>
      <c r="I5211" s="172"/>
      <c r="J5211" s="172"/>
      <c r="K5211" s="730">
        <v>1</v>
      </c>
    </row>
    <row r="5212" spans="2:11" ht="43.2" x14ac:dyDescent="0.3">
      <c r="B5212" s="173">
        <v>344425</v>
      </c>
      <c r="C5212" s="503" t="str">
        <f>_xlfn.XLOOKUP(B5212,PLANEAMIENTO!A:A,PLANEAMIENTO!C:C)</f>
        <v>CILINDRO DE SUSPENSION POSTERIOR</v>
      </c>
      <c r="D5212" s="504" t="str">
        <f>_xlfn.XLOOKUP(B5212,PLANEAMIENTO!A:A,PLANEAMIENTO!D:D)</f>
        <v>797F</v>
      </c>
      <c r="E5212" s="173" t="s">
        <v>3559</v>
      </c>
      <c r="F5212" s="173" t="s">
        <v>3080</v>
      </c>
      <c r="G5212" s="173" t="s">
        <v>842</v>
      </c>
      <c r="H5212" s="173" t="s">
        <v>3039</v>
      </c>
      <c r="I5212" s="172"/>
      <c r="J5212" s="172"/>
      <c r="K5212" s="731">
        <v>0</v>
      </c>
    </row>
    <row r="5213" spans="2:11" ht="43.2" x14ac:dyDescent="0.3">
      <c r="B5213" s="173">
        <v>353225</v>
      </c>
      <c r="C5213" s="503" t="str">
        <f>_xlfn.XLOOKUP(B5213,PLANEAMIENTO!A:A,PLANEAMIENTO!C:C)</f>
        <v>CILINDRO DE SUSPENSION POSTERIOR</v>
      </c>
      <c r="D5213" s="504" t="str">
        <f>_xlfn.XLOOKUP(B5213,PLANEAMIENTO!A:A,PLANEAMIENTO!D:D)</f>
        <v>930E-4SE</v>
      </c>
      <c r="E5213" s="173" t="s">
        <v>3560</v>
      </c>
      <c r="F5213" s="173" t="s">
        <v>3080</v>
      </c>
      <c r="G5213" s="173" t="s">
        <v>842</v>
      </c>
      <c r="H5213" s="173" t="s">
        <v>3039</v>
      </c>
      <c r="I5213" s="172"/>
      <c r="J5213" s="172"/>
      <c r="K5213" s="731">
        <v>0.9</v>
      </c>
    </row>
    <row r="5214" spans="2:11" ht="43.2" x14ac:dyDescent="0.3">
      <c r="B5214" s="173">
        <v>353725</v>
      </c>
      <c r="C5214" s="503" t="str">
        <f>_xlfn.XLOOKUP(B5214,PLANEAMIENTO!A:A,PLANEAMIENTO!C:C)</f>
        <v>RUEDA DELANTERA</v>
      </c>
      <c r="D5214" s="504" t="str">
        <f>_xlfn.XLOOKUP(B5214,PLANEAMIENTO!A:A,PLANEAMIENTO!D:D)</f>
        <v>930E-4SE</v>
      </c>
      <c r="E5214" s="173" t="s">
        <v>3561</v>
      </c>
      <c r="F5214" s="173" t="s">
        <v>3080</v>
      </c>
      <c r="G5214" s="173" t="s">
        <v>842</v>
      </c>
      <c r="H5214" s="173" t="s">
        <v>3039</v>
      </c>
      <c r="I5214" s="172"/>
      <c r="J5214" s="172"/>
      <c r="K5214" s="731">
        <v>0</v>
      </c>
    </row>
    <row r="5215" spans="2:11" ht="43.2" x14ac:dyDescent="0.3">
      <c r="B5215" s="173">
        <v>355125</v>
      </c>
      <c r="C5215" s="503" t="str">
        <f>_xlfn.XLOOKUP(B5215,PLANEAMIENTO!A:A,PLANEAMIENTO!C:C)</f>
        <v>CILINDRO DE SUSPENSION POSTERIOR</v>
      </c>
      <c r="D5215" s="504" t="str">
        <f>_xlfn.XLOOKUP(B5215,PLANEAMIENTO!A:A,PLANEAMIENTO!D:D)</f>
        <v>980E</v>
      </c>
      <c r="E5215" s="173" t="s">
        <v>3562</v>
      </c>
      <c r="F5215" s="173" t="s">
        <v>3080</v>
      </c>
      <c r="G5215" s="173" t="s">
        <v>842</v>
      </c>
      <c r="H5215" s="173" t="s">
        <v>3039</v>
      </c>
      <c r="I5215" s="172"/>
      <c r="J5215" s="172"/>
      <c r="K5215" s="731">
        <v>0.3</v>
      </c>
    </row>
    <row r="5216" spans="2:11" ht="43.2" x14ac:dyDescent="0.3">
      <c r="B5216" s="173">
        <v>356025</v>
      </c>
      <c r="C5216" s="503" t="str">
        <f>_xlfn.XLOOKUP(B5216,PLANEAMIENTO!A:A,PLANEAMIENTO!C:C)</f>
        <v>CILINDRO DE BUCKET</v>
      </c>
      <c r="D5216" s="504" t="str">
        <f>_xlfn.XLOOKUP(B5216,PLANEAMIENTO!A:A,PLANEAMIENTO!D:D)</f>
        <v>374DL</v>
      </c>
      <c r="E5216" s="173" t="s">
        <v>3563</v>
      </c>
      <c r="F5216" s="173" t="s">
        <v>3080</v>
      </c>
      <c r="G5216" s="173" t="s">
        <v>842</v>
      </c>
      <c r="H5216" s="173" t="s">
        <v>3039</v>
      </c>
      <c r="I5216" s="172"/>
      <c r="J5216" s="172"/>
      <c r="K5216" s="731">
        <v>0.3</v>
      </c>
    </row>
    <row r="5217" spans="2:11" ht="43.2" x14ac:dyDescent="0.3">
      <c r="B5217" s="173">
        <v>357725</v>
      </c>
      <c r="C5217" s="503" t="str">
        <f>_xlfn.XLOOKUP(B5217,PLANEAMIENTO!A:A,PLANEAMIENTO!C:C)</f>
        <v>CILINDRO DE LEVANTE DE TOLVA</v>
      </c>
      <c r="D5217" s="504" t="str">
        <f>_xlfn.XLOOKUP(B5217,PLANEAMIENTO!A:A,PLANEAMIENTO!D:D)</f>
        <v>930E-4SE</v>
      </c>
      <c r="E5217" s="173" t="s">
        <v>3505</v>
      </c>
      <c r="F5217" s="173" t="s">
        <v>3080</v>
      </c>
      <c r="G5217" s="173" t="s">
        <v>842</v>
      </c>
      <c r="H5217" s="173" t="s">
        <v>3039</v>
      </c>
      <c r="I5217" s="172"/>
      <c r="J5217" s="172"/>
      <c r="K5217" s="731">
        <v>0</v>
      </c>
    </row>
    <row r="5218" spans="2:11" ht="43.2" x14ac:dyDescent="0.3">
      <c r="B5218" s="173">
        <v>357825</v>
      </c>
      <c r="C5218" s="503" t="str">
        <f>_xlfn.XLOOKUP(B5218,PLANEAMIENTO!A:A,PLANEAMIENTO!C:C)</f>
        <v>CILINDRO DE LEVANTE DE TOLVA</v>
      </c>
      <c r="D5218" s="504" t="str">
        <f>_xlfn.XLOOKUP(B5218,PLANEAMIENTO!A:A,PLANEAMIENTO!D:D)</f>
        <v>930E-4SE</v>
      </c>
      <c r="E5218" s="173" t="s">
        <v>3505</v>
      </c>
      <c r="F5218" s="173" t="s">
        <v>3080</v>
      </c>
      <c r="G5218" s="173" t="s">
        <v>842</v>
      </c>
      <c r="H5218" s="173" t="s">
        <v>3039</v>
      </c>
      <c r="I5218" s="172"/>
      <c r="J5218" s="172"/>
      <c r="K5218" s="731">
        <v>0</v>
      </c>
    </row>
    <row r="5219" spans="2:11" ht="43.2" x14ac:dyDescent="0.3">
      <c r="B5219" s="173">
        <v>358625</v>
      </c>
      <c r="C5219" s="503" t="str">
        <f>_xlfn.XLOOKUP(B5219,PLANEAMIENTO!A:A,PLANEAMIENTO!C:C)</f>
        <v>CILINDRO DE LEVANTE DE BULLDOZER</v>
      </c>
      <c r="D5219" s="504" t="str">
        <f>_xlfn.XLOOKUP(B5219,PLANEAMIENTO!A:A,PLANEAMIENTO!D:D)</f>
        <v>844K</v>
      </c>
      <c r="E5219" s="173" t="s">
        <v>3564</v>
      </c>
      <c r="F5219" s="173" t="s">
        <v>3080</v>
      </c>
      <c r="G5219" s="173" t="s">
        <v>842</v>
      </c>
      <c r="H5219" s="173" t="s">
        <v>3039</v>
      </c>
      <c r="I5219" s="172"/>
      <c r="J5219" s="172"/>
      <c r="K5219" s="731">
        <v>0.3</v>
      </c>
    </row>
    <row r="5220" spans="2:11" ht="43.2" x14ac:dyDescent="0.3">
      <c r="B5220" s="173">
        <v>358725</v>
      </c>
      <c r="C5220" s="503" t="str">
        <f>_xlfn.XLOOKUP(B5220,PLANEAMIENTO!A:A,PLANEAMIENTO!C:C)</f>
        <v xml:space="preserve">CILINDRO DE LEVANTE </v>
      </c>
      <c r="D5220" s="504" t="str">
        <f>_xlfn.XLOOKUP(B5220,PLANEAMIENTO!A:A,PLANEAMIENTO!D:D)</f>
        <v>950H</v>
      </c>
      <c r="E5220" s="173" t="s">
        <v>3564</v>
      </c>
      <c r="F5220" s="173" t="s">
        <v>3080</v>
      </c>
      <c r="G5220" s="173" t="s">
        <v>842</v>
      </c>
      <c r="H5220" s="173" t="s">
        <v>3039</v>
      </c>
      <c r="I5220" s="172"/>
      <c r="J5220" s="172"/>
      <c r="K5220" s="731">
        <v>0.3</v>
      </c>
    </row>
    <row r="5221" spans="2:11" ht="43.2" x14ac:dyDescent="0.3">
      <c r="B5221" s="173">
        <v>360225</v>
      </c>
      <c r="C5221" s="503" t="str">
        <f>_xlfn.XLOOKUP(B5221,PLANEAMIENTO!A:A,PLANEAMIENTO!C:C)</f>
        <v>CILINDRO DE LEVANTE DE BULLDOZER</v>
      </c>
      <c r="D5221" s="504" t="str">
        <f>_xlfn.XLOOKUP(B5221,PLANEAMIENTO!A:A,PLANEAMIENTO!D:D)</f>
        <v>844H</v>
      </c>
      <c r="E5221" s="173" t="s">
        <v>3565</v>
      </c>
      <c r="F5221" s="173" t="s">
        <v>3080</v>
      </c>
      <c r="G5221" s="173" t="s">
        <v>842</v>
      </c>
      <c r="H5221" s="173" t="s">
        <v>3039</v>
      </c>
      <c r="I5221" s="172"/>
      <c r="J5221" s="172"/>
      <c r="K5221" s="731">
        <v>0</v>
      </c>
    </row>
    <row r="5222" spans="2:11" ht="46.8" x14ac:dyDescent="0.3">
      <c r="B5222" s="173">
        <v>360725</v>
      </c>
      <c r="C5222" s="503" t="str">
        <f>_xlfn.XLOOKUP(B5222,PLANEAMIENTO!A:A,PLANEAMIENTO!C:C)</f>
        <v>CILINDRO DE DESPLAZAMIENTO DE VERTEDERA</v>
      </c>
      <c r="D5222" s="504">
        <f>_xlfn.XLOOKUP(B5222,PLANEAMIENTO!A:A,PLANEAMIENTO!D:D)</f>
        <v>24</v>
      </c>
      <c r="E5222" s="173" t="s">
        <v>3564</v>
      </c>
      <c r="F5222" s="173" t="s">
        <v>3080</v>
      </c>
      <c r="G5222" s="173" t="s">
        <v>842</v>
      </c>
      <c r="H5222" s="173" t="s">
        <v>3039</v>
      </c>
      <c r="I5222" s="172"/>
      <c r="J5222" s="172"/>
      <c r="K5222" s="731">
        <v>0</v>
      </c>
    </row>
    <row r="5223" spans="2:11" ht="43.2" x14ac:dyDescent="0.3">
      <c r="B5223" s="173">
        <v>360825</v>
      </c>
      <c r="C5223" s="503" t="str">
        <f>_xlfn.XLOOKUP(B5223,PLANEAMIENTO!A:A,PLANEAMIENTO!C:C)</f>
        <v xml:space="preserve">CILINDRO DE LEVANTE </v>
      </c>
      <c r="D5223" s="504" t="str">
        <f>_xlfn.XLOOKUP(B5223,PLANEAMIENTO!A:A,PLANEAMIENTO!D:D)</f>
        <v>994F</v>
      </c>
      <c r="E5223" s="173" t="s">
        <v>3566</v>
      </c>
      <c r="F5223" s="173" t="s">
        <v>3080</v>
      </c>
      <c r="G5223" s="173" t="s">
        <v>842</v>
      </c>
      <c r="H5223" s="173" t="s">
        <v>3039</v>
      </c>
      <c r="I5223" s="172"/>
      <c r="J5223" s="172"/>
      <c r="K5223" s="731">
        <v>0</v>
      </c>
    </row>
    <row r="5224" spans="2:11" ht="43.2" x14ac:dyDescent="0.3">
      <c r="B5224" s="173">
        <v>360925</v>
      </c>
      <c r="C5224" s="503" t="str">
        <f>_xlfn.XLOOKUP(B5224,PLANEAMIENTO!A:A,PLANEAMIENTO!C:C)</f>
        <v>CILINDRO DE DIRECCION</v>
      </c>
      <c r="D5224" s="504">
        <f>_xlfn.XLOOKUP(B5224,PLANEAMIENTO!A:A,PLANEAMIENTO!D:D)</f>
        <v>24</v>
      </c>
      <c r="E5224" s="173" t="s">
        <v>3566</v>
      </c>
      <c r="F5224" s="173" t="s">
        <v>3080</v>
      </c>
      <c r="G5224" s="173" t="s">
        <v>842</v>
      </c>
      <c r="H5224" s="173" t="s">
        <v>3039</v>
      </c>
      <c r="I5224" s="172"/>
      <c r="J5224" s="172"/>
      <c r="K5224" s="731">
        <v>0</v>
      </c>
    </row>
    <row r="5225" spans="2:11" ht="43.2" x14ac:dyDescent="0.3">
      <c r="B5225" s="173">
        <v>363825</v>
      </c>
      <c r="C5225" s="503" t="str">
        <f>_xlfn.XLOOKUP(B5225,PLANEAMIENTO!A:A,PLANEAMIENTO!C:C)</f>
        <v>CILINDRO DE DIRECCION DE MONTACARGAS</v>
      </c>
      <c r="D5225" s="504" t="str">
        <f>_xlfn.XLOOKUP(B5225,PLANEAMIENTO!A:A,PLANEAMIENTO!D:D)</f>
        <v>P22000</v>
      </c>
      <c r="E5225" s="173" t="s">
        <v>3567</v>
      </c>
      <c r="F5225" s="173" t="s">
        <v>3080</v>
      </c>
      <c r="G5225" s="173" t="s">
        <v>842</v>
      </c>
      <c r="H5225" s="173" t="s">
        <v>3039</v>
      </c>
      <c r="I5225" s="172"/>
      <c r="J5225" s="172"/>
      <c r="K5225" s="731">
        <v>0</v>
      </c>
    </row>
    <row r="5226" spans="2:11" ht="43.2" x14ac:dyDescent="0.3">
      <c r="B5226" s="173">
        <v>363925</v>
      </c>
      <c r="C5226" s="503" t="str">
        <f>_xlfn.XLOOKUP(B5226,PLANEAMIENTO!A:A,PLANEAMIENTO!C:C)</f>
        <v>CILINDRO DE LEVANTE DE MONTACARGAS</v>
      </c>
      <c r="D5226" s="504" t="str">
        <f>_xlfn.XLOOKUP(B5226,PLANEAMIENTO!A:A,PLANEAMIENTO!D:D)</f>
        <v>DP70E</v>
      </c>
      <c r="E5226" s="173" t="s">
        <v>3568</v>
      </c>
      <c r="F5226" s="173" t="s">
        <v>3080</v>
      </c>
      <c r="G5226" s="173" t="s">
        <v>842</v>
      </c>
      <c r="H5226" s="173" t="s">
        <v>3039</v>
      </c>
      <c r="I5226" s="172"/>
      <c r="J5226" s="172"/>
      <c r="K5226" s="731">
        <v>0</v>
      </c>
    </row>
    <row r="5227" spans="2:11" ht="43.2" x14ac:dyDescent="0.3">
      <c r="B5227" s="173">
        <v>364025</v>
      </c>
      <c r="C5227" s="503" t="str">
        <f>_xlfn.XLOOKUP(B5227,PLANEAMIENTO!A:A,PLANEAMIENTO!C:C)</f>
        <v>CILINDRO DE LEVANTE DE MONTACARGAS</v>
      </c>
      <c r="D5227" s="504" t="str">
        <f>_xlfn.XLOOKUP(B5227,PLANEAMIENTO!A:A,PLANEAMIENTO!D:D)</f>
        <v>DP70E</v>
      </c>
      <c r="E5227" s="173" t="s">
        <v>3567</v>
      </c>
      <c r="F5227" s="173" t="s">
        <v>3080</v>
      </c>
      <c r="G5227" s="173" t="s">
        <v>842</v>
      </c>
      <c r="H5227" s="173" t="s">
        <v>3039</v>
      </c>
      <c r="I5227" s="172"/>
      <c r="J5227" s="172"/>
      <c r="K5227" s="731">
        <v>0</v>
      </c>
    </row>
    <row r="5231" spans="2:11" ht="26.4" x14ac:dyDescent="0.3">
      <c r="B5231" s="168" t="s">
        <v>390</v>
      </c>
      <c r="E5231" s="168" t="s">
        <v>391</v>
      </c>
      <c r="F5231" s="168" t="s">
        <v>393</v>
      </c>
      <c r="G5231" s="168" t="s">
        <v>394</v>
      </c>
      <c r="H5231" s="168" t="s">
        <v>395</v>
      </c>
      <c r="I5231" s="168" t="s">
        <v>3050</v>
      </c>
      <c r="J5231" s="168" t="s">
        <v>392</v>
      </c>
      <c r="K5231" s="168" t="s">
        <v>396</v>
      </c>
    </row>
    <row r="5232" spans="2:11" ht="43.2" x14ac:dyDescent="0.3">
      <c r="B5232" s="722" t="s">
        <v>390</v>
      </c>
      <c r="E5232" s="722" t="s">
        <v>397</v>
      </c>
      <c r="F5232" s="722" t="s">
        <v>3575</v>
      </c>
      <c r="G5232" s="722" t="s">
        <v>842</v>
      </c>
      <c r="H5232" s="722" t="s">
        <v>3576</v>
      </c>
      <c r="I5232" s="172"/>
      <c r="J5232" s="172"/>
      <c r="K5232" s="730">
        <v>0.85</v>
      </c>
    </row>
    <row r="5233" spans="2:11" ht="43.2" x14ac:dyDescent="0.3">
      <c r="B5233" s="172"/>
      <c r="E5233" s="542" t="s">
        <v>3141</v>
      </c>
      <c r="F5233" s="542" t="s">
        <v>3290</v>
      </c>
      <c r="G5233" s="542" t="s">
        <v>842</v>
      </c>
      <c r="H5233" s="542" t="s">
        <v>3116</v>
      </c>
      <c r="I5233" s="172"/>
      <c r="J5233" s="172"/>
      <c r="K5233" s="730">
        <v>0.99</v>
      </c>
    </row>
    <row r="5234" spans="2:11" ht="43.2" x14ac:dyDescent="0.3">
      <c r="B5234" s="172"/>
      <c r="E5234" s="542" t="s">
        <v>3143</v>
      </c>
      <c r="F5234" s="542" t="s">
        <v>3401</v>
      </c>
      <c r="G5234" s="542" t="s">
        <v>842</v>
      </c>
      <c r="H5234" s="542" t="s">
        <v>3380</v>
      </c>
      <c r="I5234" s="172"/>
      <c r="J5234" s="172"/>
      <c r="K5234" s="730">
        <v>1</v>
      </c>
    </row>
    <row r="5235" spans="2:11" ht="43.2" x14ac:dyDescent="0.3">
      <c r="B5235" s="172"/>
      <c r="E5235" s="542" t="s">
        <v>3402</v>
      </c>
      <c r="F5235" s="542" t="s">
        <v>3577</v>
      </c>
      <c r="G5235" s="542" t="s">
        <v>3380</v>
      </c>
      <c r="H5235" s="542" t="s">
        <v>3576</v>
      </c>
      <c r="I5235" s="172"/>
      <c r="J5235" s="172"/>
      <c r="K5235" s="730">
        <v>0.64</v>
      </c>
    </row>
    <row r="5236" spans="2:11" ht="43.2" x14ac:dyDescent="0.3">
      <c r="B5236" s="173">
        <v>365525</v>
      </c>
      <c r="C5236" s="503" t="str">
        <f>_xlfn.XLOOKUP(B5236,PLANEAMIENTO!A:A,PLANEAMIENTO!C:C)</f>
        <v xml:space="preserve">EJE DE BATIDOR </v>
      </c>
      <c r="D5236" s="504" t="str">
        <f>_xlfn.XLOOKUP(B5236,PLANEAMIENTO!A:A,PLANEAMIENTO!D:D)</f>
        <v>GENERICO</v>
      </c>
      <c r="E5236" s="173" t="s">
        <v>3578</v>
      </c>
      <c r="F5236" s="173" t="s">
        <v>417</v>
      </c>
      <c r="G5236" s="173" t="s">
        <v>3472</v>
      </c>
      <c r="H5236" s="173" t="s">
        <v>3532</v>
      </c>
      <c r="I5236" s="173">
        <v>80</v>
      </c>
      <c r="J5236" s="173" t="s">
        <v>398</v>
      </c>
      <c r="K5236" s="731">
        <v>0.6</v>
      </c>
    </row>
    <row r="5237" spans="2:11" ht="43.2" x14ac:dyDescent="0.3">
      <c r="B5237" s="173">
        <v>365325</v>
      </c>
      <c r="C5237" s="503" t="str">
        <f>_xlfn.XLOOKUP(B5237,PLANEAMIENTO!A:A,PLANEAMIENTO!C:C)</f>
        <v>CILINDRO DE VOLTEO DE BUCKET</v>
      </c>
      <c r="D5237" s="504" t="str">
        <f>_xlfn.XLOOKUP(B5237,PLANEAMIENTO!A:A,PLANEAMIENTO!D:D)</f>
        <v>336DL</v>
      </c>
      <c r="E5237" s="173" t="s">
        <v>3579</v>
      </c>
      <c r="F5237" s="173" t="s">
        <v>421</v>
      </c>
      <c r="G5237" s="173" t="s">
        <v>3532</v>
      </c>
      <c r="H5237" s="173" t="s">
        <v>3580</v>
      </c>
      <c r="I5237" s="173">
        <v>81</v>
      </c>
      <c r="J5237" s="173" t="s">
        <v>398</v>
      </c>
      <c r="K5237" s="731">
        <v>0</v>
      </c>
    </row>
    <row r="5238" spans="2:11" ht="43.2" x14ac:dyDescent="0.3">
      <c r="B5238" s="173">
        <v>360525</v>
      </c>
      <c r="C5238" s="503" t="str">
        <f>_xlfn.XLOOKUP(B5238,PLANEAMIENTO!A:A,PLANEAMIENTO!C:C)</f>
        <v>CILINDRO DE STICK</v>
      </c>
      <c r="D5238" s="504" t="str">
        <f>_xlfn.XLOOKUP(B5238,PLANEAMIENTO!A:A,PLANEAMIENTO!D:D)</f>
        <v>390DL</v>
      </c>
      <c r="E5238" s="173" t="s">
        <v>3481</v>
      </c>
      <c r="F5238" s="173" t="s">
        <v>500</v>
      </c>
      <c r="G5238" s="173" t="s">
        <v>3580</v>
      </c>
      <c r="H5238" s="173" t="s">
        <v>3581</v>
      </c>
      <c r="I5238" s="173">
        <v>82</v>
      </c>
      <c r="J5238" s="173" t="s">
        <v>398</v>
      </c>
      <c r="K5238" s="731">
        <v>0</v>
      </c>
    </row>
    <row r="5239" spans="2:11" ht="43.2" x14ac:dyDescent="0.3">
      <c r="B5239" s="173">
        <v>351725</v>
      </c>
      <c r="C5239" s="503" t="str">
        <f>_xlfn.XLOOKUP(B5239,PLANEAMIENTO!A:A,PLANEAMIENTO!C:C)</f>
        <v>CILINDRO DE STICK</v>
      </c>
      <c r="D5239" s="504" t="str">
        <f>_xlfn.XLOOKUP(B5239,PLANEAMIENTO!A:A,PLANEAMIENTO!D:D)</f>
        <v>390DL</v>
      </c>
      <c r="E5239" s="173" t="s">
        <v>3364</v>
      </c>
      <c r="F5239" s="173" t="s">
        <v>421</v>
      </c>
      <c r="G5239" s="173" t="s">
        <v>3581</v>
      </c>
      <c r="H5239" s="173" t="s">
        <v>3582</v>
      </c>
      <c r="I5239" s="173">
        <v>83</v>
      </c>
      <c r="J5239" s="173" t="s">
        <v>398</v>
      </c>
      <c r="K5239" s="731">
        <v>0</v>
      </c>
    </row>
    <row r="5240" spans="2:11" ht="43.2" x14ac:dyDescent="0.3">
      <c r="B5240" s="173">
        <v>361525</v>
      </c>
      <c r="C5240" s="503" t="str">
        <f>_xlfn.XLOOKUP(B5240,PLANEAMIENTO!A:A,PLANEAMIENTO!C:C)</f>
        <v>CILINDRO DE JACK HYD</v>
      </c>
      <c r="D5240" s="504" t="str">
        <f>_xlfn.XLOOKUP(B5240,PLANEAMIENTO!A:A,PLANEAMIENTO!D:D)</f>
        <v>PV351D</v>
      </c>
      <c r="E5240" s="173" t="s">
        <v>3364</v>
      </c>
      <c r="F5240" s="173" t="s">
        <v>421</v>
      </c>
      <c r="G5240" s="173" t="s">
        <v>3582</v>
      </c>
      <c r="H5240" s="173" t="s">
        <v>3576</v>
      </c>
      <c r="I5240" s="173">
        <v>84</v>
      </c>
      <c r="J5240" s="173" t="s">
        <v>398</v>
      </c>
      <c r="K5240" s="731">
        <v>0</v>
      </c>
    </row>
    <row r="5241" spans="2:11" ht="43.2" x14ac:dyDescent="0.3">
      <c r="B5241" s="722" t="s">
        <v>390</v>
      </c>
      <c r="C5241" s="503" t="e">
        <f>_xlfn.XLOOKUP(B5241,PLANEAMIENTO!A:A,PLANEAMIENTO!C:C)</f>
        <v>#N/A</v>
      </c>
      <c r="D5241" s="504" t="e">
        <f>_xlfn.XLOOKUP(B5241,PLANEAMIENTO!A:A,PLANEAMIENTO!D:D)</f>
        <v>#N/A</v>
      </c>
      <c r="E5241" s="722" t="s">
        <v>412</v>
      </c>
      <c r="F5241" s="722" t="s">
        <v>3583</v>
      </c>
      <c r="G5241" s="722" t="s">
        <v>3039</v>
      </c>
      <c r="H5241" s="722" t="s">
        <v>3582</v>
      </c>
      <c r="I5241" s="172"/>
      <c r="J5241" s="172"/>
      <c r="K5241" s="732">
        <v>0.86</v>
      </c>
    </row>
    <row r="5242" spans="2:11" ht="43.2" x14ac:dyDescent="0.3">
      <c r="B5242" s="172"/>
      <c r="C5242" s="503">
        <f>_xlfn.XLOOKUP(B5242,PLANEAMIENTO!A:A,PLANEAMIENTO!C:C)</f>
        <v>0</v>
      </c>
      <c r="D5242" s="504">
        <f>_xlfn.XLOOKUP(B5242,PLANEAMIENTO!A:A,PLANEAMIENTO!D:D)</f>
        <v>0</v>
      </c>
      <c r="E5242" s="542" t="s">
        <v>3141</v>
      </c>
      <c r="F5242" s="542" t="s">
        <v>3298</v>
      </c>
      <c r="G5242" s="542" t="s">
        <v>3039</v>
      </c>
      <c r="H5242" s="542" t="s">
        <v>3098</v>
      </c>
      <c r="I5242" s="172"/>
      <c r="J5242" s="172"/>
      <c r="K5242" s="730">
        <v>0.97</v>
      </c>
    </row>
    <row r="5243" spans="2:11" ht="43.2" x14ac:dyDescent="0.3">
      <c r="B5243" s="172"/>
      <c r="C5243" s="503">
        <f>_xlfn.XLOOKUP(B5243,PLANEAMIENTO!A:A,PLANEAMIENTO!C:C)</f>
        <v>0</v>
      </c>
      <c r="D5243" s="504">
        <f>_xlfn.XLOOKUP(B5243,PLANEAMIENTO!A:A,PLANEAMIENTO!D:D)</f>
        <v>0</v>
      </c>
      <c r="E5243" s="542" t="s">
        <v>3402</v>
      </c>
      <c r="F5243" s="542" t="s">
        <v>3584</v>
      </c>
      <c r="G5243" s="542" t="s">
        <v>3383</v>
      </c>
      <c r="H5243" s="542" t="s">
        <v>3582</v>
      </c>
      <c r="I5243" s="172"/>
      <c r="J5243" s="172"/>
      <c r="K5243" s="730">
        <v>0.73</v>
      </c>
    </row>
    <row r="5244" spans="2:11" ht="43.2" x14ac:dyDescent="0.3">
      <c r="B5244" s="173">
        <v>363125</v>
      </c>
      <c r="C5244" s="503" t="str">
        <f>_xlfn.XLOOKUP(B5244,PLANEAMIENTO!A:A,PLANEAMIENTO!C:C)</f>
        <v>CILINDRO DE LEVANTE DE MASTIL</v>
      </c>
      <c r="D5244" s="504" t="str">
        <f>_xlfn.XLOOKUP(B5244,PLANEAMIENTO!A:A,PLANEAMIENTO!D:D)</f>
        <v>MD6540</v>
      </c>
      <c r="E5244" s="173" t="s">
        <v>3585</v>
      </c>
      <c r="F5244" s="173" t="s">
        <v>3586</v>
      </c>
      <c r="G5244" s="173" t="s">
        <v>3472</v>
      </c>
      <c r="H5244" s="173" t="s">
        <v>3580</v>
      </c>
      <c r="I5244" s="173">
        <v>149</v>
      </c>
      <c r="J5244" s="173" t="s">
        <v>750</v>
      </c>
      <c r="K5244" s="731">
        <v>0.4</v>
      </c>
    </row>
    <row r="5245" spans="2:11" ht="43.2" x14ac:dyDescent="0.3">
      <c r="B5245" s="173">
        <v>364125</v>
      </c>
      <c r="C5245" s="503" t="str">
        <f>_xlfn.XLOOKUP(B5245,PLANEAMIENTO!A:A,PLANEAMIENTO!C:C)</f>
        <v>CILINDRO DE INCLINACION</v>
      </c>
      <c r="D5245" s="504" t="str">
        <f>_xlfn.XLOOKUP(B5245,PLANEAMIENTO!A:A,PLANEAMIENTO!D:D)</f>
        <v>966M</v>
      </c>
      <c r="E5245" s="173" t="s">
        <v>3403</v>
      </c>
      <c r="F5245" s="173" t="s">
        <v>471</v>
      </c>
      <c r="G5245" s="173" t="s">
        <v>3580</v>
      </c>
      <c r="H5245" s="173" t="s">
        <v>3587</v>
      </c>
      <c r="I5245" s="173">
        <v>150</v>
      </c>
      <c r="J5245" s="173" t="s">
        <v>750</v>
      </c>
      <c r="K5245" s="731">
        <v>0</v>
      </c>
    </row>
    <row r="5246" spans="2:11" ht="43.2" x14ac:dyDescent="0.3">
      <c r="B5246" s="173">
        <v>362625</v>
      </c>
      <c r="C5246" s="503" t="str">
        <f>_xlfn.XLOOKUP(B5246,PLANEAMIENTO!A:A,PLANEAMIENTO!C:C)</f>
        <v>CILINDRO DE DIRECCION</v>
      </c>
      <c r="D5246" s="504">
        <f>_xlfn.XLOOKUP(B5246,PLANEAMIENTO!A:A,PLANEAMIENTO!D:D)</f>
        <v>24</v>
      </c>
      <c r="E5246" s="173" t="s">
        <v>3476</v>
      </c>
      <c r="F5246" s="173" t="s">
        <v>410</v>
      </c>
      <c r="G5246" s="173" t="s">
        <v>3587</v>
      </c>
      <c r="H5246" s="173" t="s">
        <v>3588</v>
      </c>
      <c r="I5246" s="173">
        <v>151</v>
      </c>
      <c r="J5246" s="173" t="s">
        <v>750</v>
      </c>
      <c r="K5246" s="731">
        <v>0</v>
      </c>
    </row>
    <row r="5247" spans="2:11" ht="43.2" x14ac:dyDescent="0.3">
      <c r="B5247" s="173">
        <v>360325</v>
      </c>
      <c r="C5247" s="503" t="str">
        <f>_xlfn.XLOOKUP(B5247,PLANEAMIENTO!A:A,PLANEAMIENTO!C:C)</f>
        <v>CILINDRO DE LEVANTE DE RIPPER</v>
      </c>
      <c r="D5247" s="504" t="str">
        <f>_xlfn.XLOOKUP(B5247,PLANEAMIENTO!A:A,PLANEAMIENTO!D:D)</f>
        <v>24M</v>
      </c>
      <c r="E5247" s="173" t="s">
        <v>3476</v>
      </c>
      <c r="F5247" s="173" t="s">
        <v>410</v>
      </c>
      <c r="G5247" s="173" t="s">
        <v>3588</v>
      </c>
      <c r="H5247" s="173" t="s">
        <v>3581</v>
      </c>
      <c r="I5247" s="173">
        <v>152</v>
      </c>
      <c r="J5247" s="173" t="s">
        <v>750</v>
      </c>
      <c r="K5247" s="731">
        <v>0</v>
      </c>
    </row>
    <row r="5248" spans="2:11" ht="43.2" x14ac:dyDescent="0.3">
      <c r="B5248" s="173">
        <v>364325</v>
      </c>
      <c r="C5248" s="503" t="str">
        <f>_xlfn.XLOOKUP(B5248,PLANEAMIENTO!A:A,PLANEAMIENTO!C:C)</f>
        <v>CILINDRO DE INCLINACION DE BULLDOZER</v>
      </c>
      <c r="D5248" s="504" t="str">
        <f>_xlfn.XLOOKUP(B5248,PLANEAMIENTO!A:A,PLANEAMIENTO!D:D)</f>
        <v>D11T</v>
      </c>
      <c r="E5248" s="173" t="s">
        <v>3589</v>
      </c>
      <c r="F5248" s="173" t="s">
        <v>471</v>
      </c>
      <c r="G5248" s="173" t="s">
        <v>3581</v>
      </c>
      <c r="H5248" s="173" t="s">
        <v>3581</v>
      </c>
      <c r="I5248" s="173">
        <v>153</v>
      </c>
      <c r="J5248" s="173" t="s">
        <v>750</v>
      </c>
      <c r="K5248" s="731">
        <v>0</v>
      </c>
    </row>
    <row r="5249" spans="2:11" ht="43.2" x14ac:dyDescent="0.3">
      <c r="B5249" s="173">
        <v>364425</v>
      </c>
      <c r="C5249" s="503" t="str">
        <f>_xlfn.XLOOKUP(B5249,PLANEAMIENTO!A:A,PLANEAMIENTO!C:C)</f>
        <v>CILINDRO DE INCLINACION DE BULLDOZER</v>
      </c>
      <c r="D5249" s="504" t="str">
        <f>_xlfn.XLOOKUP(B5249,PLANEAMIENTO!A:A,PLANEAMIENTO!D:D)</f>
        <v>D11T</v>
      </c>
      <c r="E5249" s="173" t="s">
        <v>3589</v>
      </c>
      <c r="F5249" s="173" t="s">
        <v>471</v>
      </c>
      <c r="G5249" s="173" t="s">
        <v>3581</v>
      </c>
      <c r="H5249" s="173" t="s">
        <v>3582</v>
      </c>
      <c r="I5249" s="173">
        <v>154</v>
      </c>
      <c r="J5249" s="173" t="s">
        <v>750</v>
      </c>
      <c r="K5249" s="731">
        <v>0</v>
      </c>
    </row>
    <row r="5250" spans="2:11" ht="43.2" x14ac:dyDescent="0.3">
      <c r="B5250" s="722" t="s">
        <v>390</v>
      </c>
      <c r="C5250" s="503" t="e">
        <f>_xlfn.XLOOKUP(B5250,PLANEAMIENTO!A:A,PLANEAMIENTO!C:C)</f>
        <v>#N/A</v>
      </c>
      <c r="D5250" s="504" t="e">
        <f>_xlfn.XLOOKUP(B5250,PLANEAMIENTO!A:A,PLANEAMIENTO!D:D)</f>
        <v>#N/A</v>
      </c>
      <c r="E5250" s="722" t="s">
        <v>422</v>
      </c>
      <c r="F5250" s="722" t="s">
        <v>3531</v>
      </c>
      <c r="G5250" s="722" t="s">
        <v>3039</v>
      </c>
      <c r="H5250" s="722" t="s">
        <v>3580</v>
      </c>
      <c r="I5250" s="172"/>
      <c r="J5250" s="172"/>
      <c r="K5250" s="732">
        <v>0.96</v>
      </c>
    </row>
    <row r="5251" spans="2:11" ht="43.2" x14ac:dyDescent="0.3">
      <c r="B5251" s="172"/>
      <c r="C5251" s="503" t="e">
        <f>_xlfn.XLOOKUP(B5251,PLANEAMIENTO!A:A,PLANEAMIENTO!C:C)</f>
        <v>#N/A</v>
      </c>
      <c r="D5251" s="504" t="e">
        <f>_xlfn.XLOOKUP(B5251,PLANEAMIENTO!A:A,PLANEAMIENTO!D:D)</f>
        <v>#N/A</v>
      </c>
      <c r="E5251" s="542" t="s">
        <v>3402</v>
      </c>
      <c r="F5251" s="542" t="s">
        <v>3590</v>
      </c>
      <c r="G5251" s="542" t="s">
        <v>3404</v>
      </c>
      <c r="H5251" s="542" t="s">
        <v>3580</v>
      </c>
      <c r="I5251" s="172"/>
      <c r="J5251" s="172"/>
      <c r="K5251" s="730">
        <v>0.88</v>
      </c>
    </row>
    <row r="5252" spans="2:11" ht="43.2" x14ac:dyDescent="0.3">
      <c r="B5252" s="173">
        <v>364425</v>
      </c>
      <c r="C5252" s="503" t="str">
        <f>_xlfn.XLOOKUP(B5252,PLANEAMIENTO!A:A,PLANEAMIENTO!C:C)</f>
        <v>CILINDRO DE INCLINACION DE BULLDOZER</v>
      </c>
      <c r="D5252" s="504" t="str">
        <f>_xlfn.XLOOKUP(B5252,PLANEAMIENTO!A:A,PLANEAMIENTO!D:D)</f>
        <v>D11T</v>
      </c>
      <c r="E5252" s="173" t="s">
        <v>3591</v>
      </c>
      <c r="F5252" s="173" t="s">
        <v>435</v>
      </c>
      <c r="G5252" s="173" t="s">
        <v>3532</v>
      </c>
      <c r="H5252" s="173" t="s">
        <v>3532</v>
      </c>
      <c r="I5252" s="173">
        <v>233</v>
      </c>
      <c r="J5252" s="173" t="s">
        <v>423</v>
      </c>
      <c r="K5252" s="731">
        <v>0</v>
      </c>
    </row>
    <row r="5253" spans="2:11" ht="43.2" x14ac:dyDescent="0.3">
      <c r="B5253" s="172"/>
      <c r="C5253" s="503" t="e">
        <f>_xlfn.XLOOKUP(B5253,PLANEAMIENTO!A:A,PLANEAMIENTO!C:C)</f>
        <v>#N/A</v>
      </c>
      <c r="D5253" s="504" t="e">
        <f>_xlfn.XLOOKUP(B5253,PLANEAMIENTO!A:A,PLANEAMIENTO!D:D)</f>
        <v>#N/A</v>
      </c>
      <c r="E5253" s="173" t="s">
        <v>3592</v>
      </c>
      <c r="F5253" s="173" t="s">
        <v>3080</v>
      </c>
      <c r="G5253" s="173" t="s">
        <v>3532</v>
      </c>
      <c r="H5253" s="173" t="s">
        <v>3580</v>
      </c>
      <c r="I5253" s="173">
        <v>234</v>
      </c>
      <c r="J5253" s="173" t="s">
        <v>423</v>
      </c>
      <c r="K5253" s="731">
        <v>0</v>
      </c>
    </row>
    <row r="5254" spans="2:11" ht="43.2" x14ac:dyDescent="0.3">
      <c r="B5254" s="723" t="s">
        <v>390</v>
      </c>
      <c r="C5254" s="503" t="e">
        <f>_xlfn.XLOOKUP(B5254,PLANEAMIENTO!A:A,PLANEAMIENTO!C:C)</f>
        <v>#N/A</v>
      </c>
      <c r="D5254" s="504" t="e">
        <f>_xlfn.XLOOKUP(B5254,PLANEAMIENTO!A:A,PLANEAMIENTO!D:D)</f>
        <v>#N/A</v>
      </c>
      <c r="E5254" s="723" t="s">
        <v>3067</v>
      </c>
      <c r="F5254" s="723" t="s">
        <v>3593</v>
      </c>
      <c r="G5254" s="723" t="s">
        <v>842</v>
      </c>
      <c r="H5254" s="723" t="s">
        <v>3588</v>
      </c>
      <c r="I5254" s="172"/>
      <c r="J5254" s="172"/>
      <c r="K5254" s="733">
        <v>0.92</v>
      </c>
    </row>
    <row r="5255" spans="2:11" ht="43.2" x14ac:dyDescent="0.3">
      <c r="B5255" s="172"/>
      <c r="C5255" s="503" t="e">
        <f>_xlfn.XLOOKUP(B5255,PLANEAMIENTO!A:A,PLANEAMIENTO!C:C)</f>
        <v>#N/A</v>
      </c>
      <c r="D5255" s="504" t="e">
        <f>_xlfn.XLOOKUP(B5255,PLANEAMIENTO!A:A,PLANEAMIENTO!D:D)</f>
        <v>#N/A</v>
      </c>
      <c r="E5255" s="542" t="s">
        <v>3402</v>
      </c>
      <c r="F5255" s="542" t="s">
        <v>3593</v>
      </c>
      <c r="G5255" s="542" t="s">
        <v>842</v>
      </c>
      <c r="H5255" s="542" t="s">
        <v>3588</v>
      </c>
      <c r="I5255" s="172"/>
      <c r="J5255" s="172"/>
      <c r="K5255" s="730">
        <v>0.8</v>
      </c>
    </row>
    <row r="5256" spans="2:11" ht="43.2" x14ac:dyDescent="0.3">
      <c r="B5256" s="172"/>
      <c r="C5256" s="503" t="e">
        <f>_xlfn.XLOOKUP(B5256,PLANEAMIENTO!A:A,PLANEAMIENTO!C:C)</f>
        <v>#N/A</v>
      </c>
      <c r="D5256" s="504" t="e">
        <f>_xlfn.XLOOKUP(B5256,PLANEAMIENTO!A:A,PLANEAMIENTO!D:D)</f>
        <v>#N/A</v>
      </c>
      <c r="E5256" s="759" t="s">
        <v>3594</v>
      </c>
      <c r="F5256" s="173" t="s">
        <v>3080</v>
      </c>
      <c r="G5256" s="173" t="s">
        <v>842</v>
      </c>
      <c r="H5256" s="173" t="s">
        <v>3039</v>
      </c>
      <c r="I5256" s="172"/>
      <c r="J5256" s="172"/>
      <c r="K5256" s="731">
        <v>0</v>
      </c>
    </row>
    <row r="5257" spans="2:11" ht="43.2" x14ac:dyDescent="0.3">
      <c r="B5257" s="173">
        <v>360925</v>
      </c>
      <c r="C5257" s="503" t="str">
        <f>_xlfn.XLOOKUP(B5257,PLANEAMIENTO!A:A,PLANEAMIENTO!C:C)</f>
        <v>CILINDRO DE DIRECCION</v>
      </c>
      <c r="D5257" s="504">
        <f>_xlfn.XLOOKUP(B5257,PLANEAMIENTO!A:A,PLANEAMIENTO!D:D)</f>
        <v>24</v>
      </c>
      <c r="E5257" s="173" t="s">
        <v>3169</v>
      </c>
      <c r="F5257" s="173" t="s">
        <v>403</v>
      </c>
      <c r="G5257" s="173" t="s">
        <v>3580</v>
      </c>
      <c r="H5257" s="173" t="s">
        <v>3580</v>
      </c>
      <c r="I5257" s="172"/>
      <c r="J5257" s="173" t="s">
        <v>3070</v>
      </c>
      <c r="K5257" s="731">
        <v>0</v>
      </c>
    </row>
    <row r="5258" spans="2:11" ht="43.2" x14ac:dyDescent="0.3">
      <c r="B5258" s="173">
        <v>361525</v>
      </c>
      <c r="C5258" s="503" t="str">
        <f>_xlfn.XLOOKUP(B5258,PLANEAMIENTO!A:A,PLANEAMIENTO!C:C)</f>
        <v>CILINDRO DE JACK HYD</v>
      </c>
      <c r="D5258" s="504" t="str">
        <f>_xlfn.XLOOKUP(B5258,PLANEAMIENTO!A:A,PLANEAMIENTO!D:D)</f>
        <v>PV351D</v>
      </c>
      <c r="E5258" s="173" t="s">
        <v>3169</v>
      </c>
      <c r="F5258" s="173" t="s">
        <v>403</v>
      </c>
      <c r="G5258" s="173" t="s">
        <v>3580</v>
      </c>
      <c r="H5258" s="173" t="s">
        <v>3580</v>
      </c>
      <c r="I5258" s="173">
        <v>323</v>
      </c>
      <c r="J5258" s="173" t="s">
        <v>3070</v>
      </c>
      <c r="K5258" s="731">
        <v>0</v>
      </c>
    </row>
    <row r="5259" spans="2:11" ht="43.2" x14ac:dyDescent="0.3">
      <c r="B5259" s="173">
        <v>361625</v>
      </c>
      <c r="C5259" s="503" t="str">
        <f>_xlfn.XLOOKUP(B5259,PLANEAMIENTO!A:A,PLANEAMIENTO!C:C)</f>
        <v>CILINDRO DE JACK HYD</v>
      </c>
      <c r="D5259" s="504" t="str">
        <f>_xlfn.XLOOKUP(B5259,PLANEAMIENTO!A:A,PLANEAMIENTO!D:D)</f>
        <v>PV351D</v>
      </c>
      <c r="E5259" s="173" t="s">
        <v>3169</v>
      </c>
      <c r="F5259" s="173" t="s">
        <v>403</v>
      </c>
      <c r="G5259" s="173" t="s">
        <v>3580</v>
      </c>
      <c r="H5259" s="173" t="s">
        <v>3587</v>
      </c>
      <c r="I5259" s="173">
        <v>324</v>
      </c>
      <c r="J5259" s="173" t="s">
        <v>3070</v>
      </c>
      <c r="K5259" s="731">
        <v>0</v>
      </c>
    </row>
    <row r="5260" spans="2:11" ht="43.2" x14ac:dyDescent="0.3">
      <c r="B5260" s="173">
        <v>361525</v>
      </c>
      <c r="C5260" s="503" t="str">
        <f>_xlfn.XLOOKUP(B5260,PLANEAMIENTO!A:A,PLANEAMIENTO!C:C)</f>
        <v>CILINDRO DE JACK HYD</v>
      </c>
      <c r="D5260" s="504" t="str">
        <f>_xlfn.XLOOKUP(B5260,PLANEAMIENTO!A:A,PLANEAMIENTO!D:D)</f>
        <v>PV351D</v>
      </c>
      <c r="E5260" s="173" t="s">
        <v>3242</v>
      </c>
      <c r="F5260" s="173" t="s">
        <v>403</v>
      </c>
      <c r="G5260" s="173" t="s">
        <v>3587</v>
      </c>
      <c r="H5260" s="173" t="s">
        <v>3587</v>
      </c>
      <c r="I5260" s="173">
        <v>325</v>
      </c>
      <c r="J5260" s="173" t="s">
        <v>3070</v>
      </c>
      <c r="K5260" s="731">
        <v>0</v>
      </c>
    </row>
    <row r="5261" spans="2:11" ht="43.2" x14ac:dyDescent="0.3">
      <c r="B5261" s="173">
        <v>362625</v>
      </c>
      <c r="C5261" s="503" t="str">
        <f>_xlfn.XLOOKUP(B5261,PLANEAMIENTO!A:A,PLANEAMIENTO!C:C)</f>
        <v>CILINDRO DE DIRECCION</v>
      </c>
      <c r="D5261" s="504">
        <f>_xlfn.XLOOKUP(B5261,PLANEAMIENTO!A:A,PLANEAMIENTO!D:D)</f>
        <v>24</v>
      </c>
      <c r="E5261" s="173" t="s">
        <v>3595</v>
      </c>
      <c r="F5261" s="173" t="s">
        <v>406</v>
      </c>
      <c r="G5261" s="173" t="s">
        <v>3587</v>
      </c>
      <c r="H5261" s="173" t="s">
        <v>3588</v>
      </c>
      <c r="I5261" s="173">
        <v>326</v>
      </c>
      <c r="J5261" s="173" t="s">
        <v>3070</v>
      </c>
      <c r="K5261" s="731">
        <v>0</v>
      </c>
    </row>
    <row r="5262" spans="2:11" ht="43.2" x14ac:dyDescent="0.3">
      <c r="B5262" s="173">
        <v>363125</v>
      </c>
      <c r="C5262" s="503" t="str">
        <f>_xlfn.XLOOKUP(B5262,PLANEAMIENTO!A:A,PLANEAMIENTO!C:C)</f>
        <v>CILINDRO DE LEVANTE DE MASTIL</v>
      </c>
      <c r="D5262" s="504" t="str">
        <f>_xlfn.XLOOKUP(B5262,PLANEAMIENTO!A:A,PLANEAMIENTO!D:D)</f>
        <v>MD6540</v>
      </c>
      <c r="E5262" s="173" t="s">
        <v>3242</v>
      </c>
      <c r="F5262" s="173" t="s">
        <v>406</v>
      </c>
      <c r="G5262" s="173" t="s">
        <v>3588</v>
      </c>
      <c r="H5262" s="173" t="s">
        <v>3588</v>
      </c>
      <c r="I5262" s="173">
        <v>327</v>
      </c>
      <c r="J5262" s="173" t="s">
        <v>3070</v>
      </c>
      <c r="K5262" s="731">
        <v>0</v>
      </c>
    </row>
    <row r="5263" spans="2:11" ht="43.2" x14ac:dyDescent="0.3">
      <c r="B5263" s="173">
        <v>361625</v>
      </c>
      <c r="C5263" s="503" t="str">
        <f>_xlfn.XLOOKUP(B5263,PLANEAMIENTO!A:A,PLANEAMIENTO!C:C)</f>
        <v>CILINDRO DE JACK HYD</v>
      </c>
      <c r="D5263" s="504" t="str">
        <f>_xlfn.XLOOKUP(B5263,PLANEAMIENTO!A:A,PLANEAMIENTO!D:D)</f>
        <v>PV351D</v>
      </c>
      <c r="E5263" s="173" t="s">
        <v>3242</v>
      </c>
      <c r="F5263" s="173" t="s">
        <v>403</v>
      </c>
      <c r="G5263" s="173" t="s">
        <v>3588</v>
      </c>
      <c r="H5263" s="173" t="s">
        <v>3588</v>
      </c>
      <c r="I5263" s="173">
        <v>328</v>
      </c>
      <c r="J5263" s="173" t="s">
        <v>3070</v>
      </c>
      <c r="K5263" s="731">
        <v>0</v>
      </c>
    </row>
    <row r="5264" spans="2:11" ht="43.2" x14ac:dyDescent="0.3">
      <c r="B5264" s="172"/>
      <c r="C5264" s="503" t="e">
        <f>_xlfn.XLOOKUP(B5264,PLANEAMIENTO!A:A,PLANEAMIENTO!C:C)</f>
        <v>#N/A</v>
      </c>
      <c r="D5264" s="504" t="e">
        <f>_xlfn.XLOOKUP(B5264,PLANEAMIENTO!A:A,PLANEAMIENTO!D:D)</f>
        <v>#N/A</v>
      </c>
      <c r="E5264" s="173" t="s">
        <v>3596</v>
      </c>
      <c r="F5264" s="173" t="s">
        <v>3080</v>
      </c>
      <c r="G5264" s="173" t="s">
        <v>842</v>
      </c>
      <c r="H5264" s="173" t="s">
        <v>3039</v>
      </c>
      <c r="I5264" s="172"/>
      <c r="J5264" s="172"/>
      <c r="K5264" s="731">
        <v>0</v>
      </c>
    </row>
    <row r="5265" spans="2:11" ht="43.2" x14ac:dyDescent="0.3">
      <c r="B5265" s="723" t="s">
        <v>390</v>
      </c>
      <c r="C5265" s="503" t="e">
        <f>_xlfn.XLOOKUP(B5265,PLANEAMIENTO!A:A,PLANEAMIENTO!C:C)</f>
        <v>#N/A</v>
      </c>
      <c r="D5265" s="504" t="e">
        <f>_xlfn.XLOOKUP(B5265,PLANEAMIENTO!A:A,PLANEAMIENTO!D:D)</f>
        <v>#N/A</v>
      </c>
      <c r="E5265" s="723" t="s">
        <v>3073</v>
      </c>
      <c r="F5265" s="723" t="s">
        <v>3074</v>
      </c>
      <c r="G5265" s="723" t="s">
        <v>842</v>
      </c>
      <c r="H5265" s="723" t="s">
        <v>842</v>
      </c>
      <c r="I5265" s="172"/>
      <c r="J5265" s="172"/>
      <c r="K5265" s="733">
        <v>0</v>
      </c>
    </row>
    <row r="5266" spans="2:11" ht="43.2" x14ac:dyDescent="0.3">
      <c r="B5266" s="172"/>
      <c r="C5266" s="503" t="e">
        <f>_xlfn.XLOOKUP(B5266,PLANEAMIENTO!A:A,PLANEAMIENTO!C:C)</f>
        <v>#N/A</v>
      </c>
      <c r="D5266" s="504" t="e">
        <f>_xlfn.XLOOKUP(B5266,PLANEAMIENTO!A:A,PLANEAMIENTO!D:D)</f>
        <v>#N/A</v>
      </c>
      <c r="E5266" s="542" t="s">
        <v>3398</v>
      </c>
      <c r="F5266" s="542" t="s">
        <v>3597</v>
      </c>
      <c r="G5266" s="542" t="s">
        <v>842</v>
      </c>
      <c r="H5266" s="542" t="s">
        <v>3587</v>
      </c>
      <c r="I5266" s="172"/>
      <c r="J5266" s="172"/>
      <c r="K5266" s="730">
        <v>0.7</v>
      </c>
    </row>
    <row r="5267" spans="2:11" ht="43.2" x14ac:dyDescent="0.3">
      <c r="B5267" s="173">
        <v>363625</v>
      </c>
      <c r="C5267" s="503" t="str">
        <f>_xlfn.XLOOKUP(B5267,PLANEAMIENTO!A:A,PLANEAMIENTO!C:C)</f>
        <v>CILINDRO DE DIRECCION</v>
      </c>
      <c r="D5267" s="504" t="str">
        <f>_xlfn.XLOOKUP(B5267,PLANEAMIENTO!A:A,PLANEAMIENTO!D:D)</f>
        <v>793D</v>
      </c>
      <c r="E5267" s="173" t="s">
        <v>1644</v>
      </c>
      <c r="F5267" s="173" t="s">
        <v>403</v>
      </c>
      <c r="G5267" s="173" t="s">
        <v>3532</v>
      </c>
      <c r="H5267" s="173" t="s">
        <v>3532</v>
      </c>
      <c r="I5267" s="172"/>
      <c r="J5267" s="173" t="s">
        <v>3174</v>
      </c>
      <c r="K5267" s="731">
        <v>0</v>
      </c>
    </row>
    <row r="5268" spans="2:11" ht="43.2" x14ac:dyDescent="0.3">
      <c r="B5268" s="173">
        <v>360925</v>
      </c>
      <c r="C5268" s="503" t="str">
        <f>_xlfn.XLOOKUP(B5268,PLANEAMIENTO!A:A,PLANEAMIENTO!C:C)</f>
        <v>CILINDRO DE DIRECCION</v>
      </c>
      <c r="D5268" s="504">
        <f>_xlfn.XLOOKUP(B5268,PLANEAMIENTO!A:A,PLANEAMIENTO!D:D)</f>
        <v>24</v>
      </c>
      <c r="E5268" s="173" t="s">
        <v>1644</v>
      </c>
      <c r="F5268" s="173" t="s">
        <v>403</v>
      </c>
      <c r="G5268" s="173" t="s">
        <v>3532</v>
      </c>
      <c r="H5268" s="173" t="s">
        <v>3532</v>
      </c>
      <c r="I5268" s="173">
        <v>376</v>
      </c>
      <c r="J5268" s="173" t="s">
        <v>3174</v>
      </c>
      <c r="K5268" s="731">
        <v>0</v>
      </c>
    </row>
    <row r="5269" spans="2:11" ht="43.2" x14ac:dyDescent="0.3">
      <c r="B5269" s="173">
        <v>362625</v>
      </c>
      <c r="C5269" s="503" t="str">
        <f>_xlfn.XLOOKUP(B5269,PLANEAMIENTO!A:A,PLANEAMIENTO!C:C)</f>
        <v>CILINDRO DE DIRECCION</v>
      </c>
      <c r="D5269" s="504">
        <f>_xlfn.XLOOKUP(B5269,PLANEAMIENTO!A:A,PLANEAMIENTO!D:D)</f>
        <v>24</v>
      </c>
      <c r="E5269" s="173" t="s">
        <v>1644</v>
      </c>
      <c r="F5269" s="173" t="s">
        <v>403</v>
      </c>
      <c r="G5269" s="173" t="s">
        <v>3532</v>
      </c>
      <c r="H5269" s="173" t="s">
        <v>3580</v>
      </c>
      <c r="I5269" s="173">
        <v>377</v>
      </c>
      <c r="J5269" s="173" t="s">
        <v>3174</v>
      </c>
      <c r="K5269" s="731">
        <v>0</v>
      </c>
    </row>
    <row r="5270" spans="2:11" ht="43.2" x14ac:dyDescent="0.3">
      <c r="B5270" s="173">
        <v>362625</v>
      </c>
      <c r="C5270" s="503" t="str">
        <f>_xlfn.XLOOKUP(B5270,PLANEAMIENTO!A:A,PLANEAMIENTO!C:C)</f>
        <v>CILINDRO DE DIRECCION</v>
      </c>
      <c r="D5270" s="504">
        <f>_xlfn.XLOOKUP(B5270,PLANEAMIENTO!A:A,PLANEAMIENTO!D:D)</f>
        <v>24</v>
      </c>
      <c r="E5270" s="173" t="s">
        <v>1309</v>
      </c>
      <c r="F5270" s="173" t="s">
        <v>403</v>
      </c>
      <c r="G5270" s="173" t="s">
        <v>3580</v>
      </c>
      <c r="H5270" s="173" t="s">
        <v>3580</v>
      </c>
      <c r="I5270" s="173">
        <v>378</v>
      </c>
      <c r="J5270" s="173" t="s">
        <v>3174</v>
      </c>
      <c r="K5270" s="731">
        <v>0</v>
      </c>
    </row>
    <row r="5271" spans="2:11" ht="43.2" x14ac:dyDescent="0.3">
      <c r="B5271" s="173">
        <v>362725</v>
      </c>
      <c r="C5271" s="503" t="str">
        <f>_xlfn.XLOOKUP(B5271,PLANEAMIENTO!A:A,PLANEAMIENTO!C:C)</f>
        <v>CILINDRO DE DIRECCION</v>
      </c>
      <c r="D5271" s="504" t="str">
        <f>_xlfn.XLOOKUP(B5271,PLANEAMIENTO!A:A,PLANEAMIENTO!D:D)</f>
        <v>988K</v>
      </c>
      <c r="E5271" s="173" t="s">
        <v>1644</v>
      </c>
      <c r="F5271" s="173" t="s">
        <v>403</v>
      </c>
      <c r="G5271" s="173" t="s">
        <v>3580</v>
      </c>
      <c r="H5271" s="173" t="s">
        <v>3587</v>
      </c>
      <c r="I5271" s="173">
        <v>379</v>
      </c>
      <c r="J5271" s="173" t="s">
        <v>3174</v>
      </c>
      <c r="K5271" s="731">
        <v>0</v>
      </c>
    </row>
    <row r="5272" spans="2:11" ht="43.2" x14ac:dyDescent="0.3">
      <c r="B5272" s="172"/>
      <c r="C5272" s="503" t="e">
        <f>_xlfn.XLOOKUP(B5272,PLANEAMIENTO!A:A,PLANEAMIENTO!C:C)</f>
        <v>#N/A</v>
      </c>
      <c r="D5272" s="504" t="e">
        <f>_xlfn.XLOOKUP(B5272,PLANEAMIENTO!A:A,PLANEAMIENTO!D:D)</f>
        <v>#N/A</v>
      </c>
      <c r="E5272" s="173" t="s">
        <v>3598</v>
      </c>
      <c r="F5272" s="173" t="s">
        <v>3080</v>
      </c>
      <c r="G5272" s="173" t="s">
        <v>842</v>
      </c>
      <c r="H5272" s="173" t="s">
        <v>3039</v>
      </c>
      <c r="I5272" s="172"/>
      <c r="J5272" s="172"/>
      <c r="K5272" s="731">
        <v>0</v>
      </c>
    </row>
    <row r="5273" spans="2:11" ht="43.2" x14ac:dyDescent="0.3">
      <c r="B5273" s="724" t="s">
        <v>390</v>
      </c>
      <c r="C5273" s="503" t="e">
        <f>_xlfn.XLOOKUP(B5273,PLANEAMIENTO!A:A,PLANEAMIENTO!C:C)</f>
        <v>#N/A</v>
      </c>
      <c r="D5273" s="504" t="e">
        <f>_xlfn.XLOOKUP(B5273,PLANEAMIENTO!A:A,PLANEAMIENTO!D:D)</f>
        <v>#N/A</v>
      </c>
      <c r="E5273" s="724" t="s">
        <v>428</v>
      </c>
      <c r="F5273" s="724" t="s">
        <v>3599</v>
      </c>
      <c r="G5273" s="724" t="s">
        <v>842</v>
      </c>
      <c r="H5273" s="724" t="s">
        <v>3580</v>
      </c>
      <c r="I5273" s="172"/>
      <c r="J5273" s="172"/>
      <c r="K5273" s="734">
        <v>0.93</v>
      </c>
    </row>
    <row r="5274" spans="2:11" ht="43.2" x14ac:dyDescent="0.3">
      <c r="B5274" s="172"/>
      <c r="C5274" s="503" t="e">
        <f>_xlfn.XLOOKUP(B5274,PLANEAMIENTO!A:A,PLANEAMIENTO!C:C)</f>
        <v>#N/A</v>
      </c>
      <c r="D5274" s="504" t="e">
        <f>_xlfn.XLOOKUP(B5274,PLANEAMIENTO!A:A,PLANEAMIENTO!D:D)</f>
        <v>#N/A</v>
      </c>
      <c r="E5274" s="542" t="s">
        <v>3402</v>
      </c>
      <c r="F5274" s="542" t="s">
        <v>3599</v>
      </c>
      <c r="G5274" s="542" t="s">
        <v>842</v>
      </c>
      <c r="H5274" s="542" t="s">
        <v>3580</v>
      </c>
      <c r="I5274" s="172"/>
      <c r="J5274" s="172"/>
      <c r="K5274" s="730">
        <v>0.86</v>
      </c>
    </row>
    <row r="5275" spans="2:11" ht="43.2" x14ac:dyDescent="0.3">
      <c r="B5275" s="173">
        <v>353925</v>
      </c>
      <c r="C5275" s="503" t="str">
        <f>_xlfn.XLOOKUP(B5275,PLANEAMIENTO!A:A,PLANEAMIENTO!C:C)</f>
        <v>RUEDA DELANTERA</v>
      </c>
      <c r="D5275" s="504" t="str">
        <f>_xlfn.XLOOKUP(B5275,PLANEAMIENTO!A:A,PLANEAMIENTO!D:D)</f>
        <v>930E-4SE</v>
      </c>
      <c r="E5275" s="173" t="s">
        <v>3600</v>
      </c>
      <c r="F5275" s="173" t="s">
        <v>522</v>
      </c>
      <c r="G5275" s="173" t="s">
        <v>3532</v>
      </c>
      <c r="H5275" s="173" t="s">
        <v>3532</v>
      </c>
      <c r="I5275" s="172"/>
      <c r="J5275" s="173" t="s">
        <v>432</v>
      </c>
      <c r="K5275" s="731">
        <v>0</v>
      </c>
    </row>
    <row r="5276" spans="2:11" ht="43.2" x14ac:dyDescent="0.3">
      <c r="B5276" s="173">
        <v>354125</v>
      </c>
      <c r="C5276" s="503" t="str">
        <f>_xlfn.XLOOKUP(B5276,PLANEAMIENTO!A:A,PLANEAMIENTO!C:C)</f>
        <v>RUEDA DELANTERA</v>
      </c>
      <c r="D5276" s="504" t="str">
        <f>_xlfn.XLOOKUP(B5276,PLANEAMIENTO!A:A,PLANEAMIENTO!D:D)</f>
        <v>930E-4SE</v>
      </c>
      <c r="E5276" s="173" t="s">
        <v>3600</v>
      </c>
      <c r="F5276" s="173" t="s">
        <v>522</v>
      </c>
      <c r="G5276" s="173" t="s">
        <v>3532</v>
      </c>
      <c r="H5276" s="173" t="s">
        <v>3532</v>
      </c>
      <c r="I5276" s="173">
        <v>439</v>
      </c>
      <c r="J5276" s="173" t="s">
        <v>432</v>
      </c>
      <c r="K5276" s="731">
        <v>0</v>
      </c>
    </row>
    <row r="5277" spans="2:11" ht="43.2" x14ac:dyDescent="0.3">
      <c r="B5277" s="172"/>
      <c r="C5277" s="503" t="e">
        <f>_xlfn.XLOOKUP(B5277,PLANEAMIENTO!A:A,PLANEAMIENTO!C:C)</f>
        <v>#N/A</v>
      </c>
      <c r="D5277" s="504" t="e">
        <f>_xlfn.XLOOKUP(B5277,PLANEAMIENTO!A:A,PLANEAMIENTO!D:D)</f>
        <v>#N/A</v>
      </c>
      <c r="E5277" s="173" t="s">
        <v>3601</v>
      </c>
      <c r="F5277" s="173" t="s">
        <v>3080</v>
      </c>
      <c r="G5277" s="173" t="s">
        <v>3532</v>
      </c>
      <c r="H5277" s="173" t="s">
        <v>3580</v>
      </c>
      <c r="I5277" s="173">
        <v>440</v>
      </c>
      <c r="J5277" s="173" t="s">
        <v>432</v>
      </c>
      <c r="K5277" s="731">
        <v>0</v>
      </c>
    </row>
    <row r="5278" spans="2:11" ht="43.2" x14ac:dyDescent="0.3">
      <c r="B5278" s="172"/>
      <c r="C5278" s="503" t="e">
        <f>_xlfn.XLOOKUP(B5278,PLANEAMIENTO!A:A,PLANEAMIENTO!C:C)</f>
        <v>#N/A</v>
      </c>
      <c r="D5278" s="504" t="e">
        <f>_xlfn.XLOOKUP(B5278,PLANEAMIENTO!A:A,PLANEAMIENTO!D:D)</f>
        <v>#N/A</v>
      </c>
      <c r="E5278" s="173" t="s">
        <v>3158</v>
      </c>
      <c r="F5278" s="173" t="s">
        <v>3080</v>
      </c>
      <c r="G5278" s="173" t="s">
        <v>842</v>
      </c>
      <c r="H5278" s="173" t="s">
        <v>3039</v>
      </c>
      <c r="I5278" s="172"/>
      <c r="J5278" s="172"/>
      <c r="K5278" s="731">
        <v>0</v>
      </c>
    </row>
    <row r="5279" spans="2:11" ht="43.2" x14ac:dyDescent="0.3">
      <c r="B5279" s="724" t="s">
        <v>390</v>
      </c>
      <c r="C5279" s="503" t="e">
        <f>_xlfn.XLOOKUP(B5279,PLANEAMIENTO!A:A,PLANEAMIENTO!C:C)</f>
        <v>#N/A</v>
      </c>
      <c r="D5279" s="504" t="e">
        <f>_xlfn.XLOOKUP(B5279,PLANEAMIENTO!A:A,PLANEAMIENTO!D:D)</f>
        <v>#N/A</v>
      </c>
      <c r="E5279" s="724" t="s">
        <v>642</v>
      </c>
      <c r="F5279" s="724" t="s">
        <v>3597</v>
      </c>
      <c r="G5279" s="724" t="s">
        <v>842</v>
      </c>
      <c r="H5279" s="724" t="s">
        <v>3587</v>
      </c>
      <c r="I5279" s="172"/>
      <c r="J5279" s="172"/>
      <c r="K5279" s="734">
        <v>0.97</v>
      </c>
    </row>
    <row r="5280" spans="2:11" ht="43.2" x14ac:dyDescent="0.3">
      <c r="B5280" s="172"/>
      <c r="C5280" s="503" t="e">
        <f>_xlfn.XLOOKUP(B5280,PLANEAMIENTO!A:A,PLANEAMIENTO!C:C)</f>
        <v>#N/A</v>
      </c>
      <c r="D5280" s="504" t="e">
        <f>_xlfn.XLOOKUP(B5280,PLANEAMIENTO!A:A,PLANEAMIENTO!D:D)</f>
        <v>#N/A</v>
      </c>
      <c r="E5280" s="542" t="s">
        <v>3141</v>
      </c>
      <c r="F5280" s="542" t="s">
        <v>3324</v>
      </c>
      <c r="G5280" s="542" t="s">
        <v>3039</v>
      </c>
      <c r="H5280" s="542" t="s">
        <v>3116</v>
      </c>
      <c r="I5280" s="172"/>
      <c r="J5280" s="172"/>
      <c r="K5280" s="730">
        <v>1</v>
      </c>
    </row>
    <row r="5281" spans="2:11" ht="43.2" x14ac:dyDescent="0.3">
      <c r="B5281" s="172"/>
      <c r="C5281" s="503" t="e">
        <f>_xlfn.XLOOKUP(B5281,PLANEAMIENTO!A:A,PLANEAMIENTO!C:C)</f>
        <v>#N/A</v>
      </c>
      <c r="D5281" s="504" t="e">
        <f>_xlfn.XLOOKUP(B5281,PLANEAMIENTO!A:A,PLANEAMIENTO!D:D)</f>
        <v>#N/A</v>
      </c>
      <c r="E5281" s="542" t="s">
        <v>3402</v>
      </c>
      <c r="F5281" s="542" t="s">
        <v>3597</v>
      </c>
      <c r="G5281" s="542" t="s">
        <v>842</v>
      </c>
      <c r="H5281" s="542" t="s">
        <v>3587</v>
      </c>
      <c r="I5281" s="172"/>
      <c r="J5281" s="172"/>
      <c r="K5281" s="730">
        <v>0.91</v>
      </c>
    </row>
    <row r="5282" spans="2:11" ht="43.2" x14ac:dyDescent="0.3">
      <c r="B5282" s="173">
        <v>364425</v>
      </c>
      <c r="C5282" s="503" t="str">
        <f>_xlfn.XLOOKUP(B5282,PLANEAMIENTO!A:A,PLANEAMIENTO!C:C)</f>
        <v>CILINDRO DE INCLINACION DE BULLDOZER</v>
      </c>
      <c r="D5282" s="504" t="str">
        <f>_xlfn.XLOOKUP(B5282,PLANEAMIENTO!A:A,PLANEAMIENTO!D:D)</f>
        <v>D11T</v>
      </c>
      <c r="E5282" s="173" t="s">
        <v>3602</v>
      </c>
      <c r="F5282" s="173" t="s">
        <v>3080</v>
      </c>
      <c r="G5282" s="173" t="s">
        <v>3580</v>
      </c>
      <c r="H5282" s="173" t="s">
        <v>3587</v>
      </c>
      <c r="I5282" s="173">
        <v>553</v>
      </c>
      <c r="J5282" s="173" t="s">
        <v>3076</v>
      </c>
      <c r="K5282" s="731">
        <v>0</v>
      </c>
    </row>
    <row r="5283" spans="2:11" ht="43.2" x14ac:dyDescent="0.3">
      <c r="B5283" s="172"/>
      <c r="C5283" s="503" t="e">
        <f>_xlfn.XLOOKUP(B5283,PLANEAMIENTO!A:A,PLANEAMIENTO!C:C)</f>
        <v>#N/A</v>
      </c>
      <c r="D5283" s="504" t="e">
        <f>_xlfn.XLOOKUP(B5283,PLANEAMIENTO!A:A,PLANEAMIENTO!D:D)</f>
        <v>#N/A</v>
      </c>
      <c r="E5283" s="173" t="s">
        <v>3374</v>
      </c>
      <c r="F5283" s="173" t="s">
        <v>3080</v>
      </c>
      <c r="G5283" s="173" t="s">
        <v>842</v>
      </c>
      <c r="H5283" s="173" t="s">
        <v>3039</v>
      </c>
      <c r="I5283" s="172"/>
      <c r="J5283" s="172"/>
      <c r="K5283" s="731">
        <v>0</v>
      </c>
    </row>
    <row r="5284" spans="2:11" ht="43.2" x14ac:dyDescent="0.3">
      <c r="B5284" s="726" t="s">
        <v>390</v>
      </c>
      <c r="C5284" s="503" t="e">
        <f>_xlfn.XLOOKUP(B5284,PLANEAMIENTO!A:A,PLANEAMIENTO!C:C)</f>
        <v>#N/A</v>
      </c>
      <c r="D5284" s="504" t="e">
        <f>_xlfn.XLOOKUP(B5284,PLANEAMIENTO!A:A,PLANEAMIENTO!D:D)</f>
        <v>#N/A</v>
      </c>
      <c r="E5284" s="726" t="s">
        <v>451</v>
      </c>
      <c r="F5284" s="726" t="s">
        <v>3074</v>
      </c>
      <c r="G5284" s="726" t="s">
        <v>842</v>
      </c>
      <c r="H5284" s="726" t="s">
        <v>842</v>
      </c>
      <c r="I5284" s="172"/>
      <c r="J5284" s="172"/>
      <c r="K5284" s="735">
        <v>0</v>
      </c>
    </row>
    <row r="5285" spans="2:11" ht="43.2" x14ac:dyDescent="0.3">
      <c r="B5285" s="172"/>
      <c r="C5285" s="503" t="e">
        <f>_xlfn.XLOOKUP(B5285,PLANEAMIENTO!A:A,PLANEAMIENTO!C:C)</f>
        <v>#N/A</v>
      </c>
      <c r="D5285" s="504" t="e">
        <f>_xlfn.XLOOKUP(B5285,PLANEAMIENTO!A:A,PLANEAMIENTO!D:D)</f>
        <v>#N/A</v>
      </c>
      <c r="E5285" s="542" t="s">
        <v>3193</v>
      </c>
      <c r="F5285" s="542" t="s">
        <v>3441</v>
      </c>
      <c r="G5285" s="542" t="s">
        <v>3116</v>
      </c>
      <c r="H5285" s="542" t="s">
        <v>3316</v>
      </c>
      <c r="I5285" s="172"/>
      <c r="J5285" s="173" t="s">
        <v>452</v>
      </c>
      <c r="K5285" s="730">
        <v>0.54</v>
      </c>
    </row>
    <row r="5286" spans="2:11" ht="43.2" x14ac:dyDescent="0.3">
      <c r="B5286" s="172"/>
      <c r="C5286" s="503" t="e">
        <f>_xlfn.XLOOKUP(B5286,PLANEAMIENTO!A:A,PLANEAMIENTO!C:C)</f>
        <v>#N/A</v>
      </c>
      <c r="D5286" s="504" t="e">
        <f>_xlfn.XLOOKUP(B5286,PLANEAMIENTO!A:A,PLANEAMIENTO!D:D)</f>
        <v>#N/A</v>
      </c>
      <c r="E5286" s="542" t="s">
        <v>3398</v>
      </c>
      <c r="F5286" s="542" t="s">
        <v>3558</v>
      </c>
      <c r="G5286" s="542" t="s">
        <v>842</v>
      </c>
      <c r="H5286" s="542" t="s">
        <v>3480</v>
      </c>
      <c r="I5286" s="172"/>
      <c r="J5286" s="172"/>
      <c r="K5286" s="730">
        <v>0.9</v>
      </c>
    </row>
    <row r="5287" spans="2:11" ht="43.2" x14ac:dyDescent="0.3">
      <c r="B5287" s="173">
        <v>353225</v>
      </c>
      <c r="C5287" s="503" t="str">
        <f>_xlfn.XLOOKUP(B5287,PLANEAMIENTO!A:A,PLANEAMIENTO!C:C)</f>
        <v>CILINDRO DE SUSPENSION POSTERIOR</v>
      </c>
      <c r="D5287" s="504" t="str">
        <f>_xlfn.XLOOKUP(B5287,PLANEAMIENTO!A:A,PLANEAMIENTO!D:D)</f>
        <v>930E-4SE</v>
      </c>
      <c r="E5287" s="173" t="s">
        <v>454</v>
      </c>
      <c r="F5287" s="173" t="s">
        <v>471</v>
      </c>
      <c r="G5287" s="173" t="s">
        <v>3479</v>
      </c>
      <c r="H5287" s="173" t="s">
        <v>3480</v>
      </c>
      <c r="I5287" s="173">
        <v>600</v>
      </c>
      <c r="J5287" s="173" t="s">
        <v>3174</v>
      </c>
      <c r="K5287" s="731">
        <v>0.6</v>
      </c>
    </row>
    <row r="5288" spans="2:11" ht="43.2" x14ac:dyDescent="0.3">
      <c r="B5288" s="172"/>
      <c r="C5288" s="503" t="e">
        <f>_xlfn.XLOOKUP(B5288,PLANEAMIENTO!A:A,PLANEAMIENTO!C:C)</f>
        <v>#N/A</v>
      </c>
      <c r="D5288" s="504" t="e">
        <f>_xlfn.XLOOKUP(B5288,PLANEAMIENTO!A:A,PLANEAMIENTO!D:D)</f>
        <v>#N/A</v>
      </c>
      <c r="E5288" s="173" t="s">
        <v>498</v>
      </c>
      <c r="F5288" s="173" t="s">
        <v>3080</v>
      </c>
      <c r="G5288" s="173" t="s">
        <v>842</v>
      </c>
      <c r="H5288" s="173" t="s">
        <v>3039</v>
      </c>
      <c r="I5288" s="172"/>
      <c r="J5288" s="172"/>
      <c r="K5288" s="731">
        <v>0</v>
      </c>
    </row>
    <row r="5289" spans="2:11" ht="43.2" x14ac:dyDescent="0.3">
      <c r="B5289" s="173">
        <v>362125</v>
      </c>
      <c r="C5289" s="503" t="str">
        <f>_xlfn.XLOOKUP(B5289,PLANEAMIENTO!A:A,PLANEAMIENTO!C:C)</f>
        <v>CILINDRO DE DIRECCION</v>
      </c>
      <c r="D5289" s="504" t="str">
        <f>_xlfn.XLOOKUP(B5289,PLANEAMIENTO!A:A,PLANEAMIENTO!D:D)</f>
        <v>930E-4SE</v>
      </c>
      <c r="E5289" s="173" t="s">
        <v>454</v>
      </c>
      <c r="F5289" s="173" t="s">
        <v>3080</v>
      </c>
      <c r="G5289" s="173" t="s">
        <v>842</v>
      </c>
      <c r="H5289" s="173" t="s">
        <v>3039</v>
      </c>
      <c r="I5289" s="172"/>
      <c r="J5289" s="172"/>
      <c r="K5289" s="731">
        <v>0</v>
      </c>
    </row>
    <row r="5290" spans="2:11" ht="43.2" x14ac:dyDescent="0.3">
      <c r="B5290" s="173" t="s">
        <v>3436</v>
      </c>
      <c r="C5290" s="503" t="e">
        <f>_xlfn.XLOOKUP(B5290,PLANEAMIENTO!A:A,PLANEAMIENTO!C:C)</f>
        <v>#N/A</v>
      </c>
      <c r="D5290" s="504" t="e">
        <f>_xlfn.XLOOKUP(B5290,PLANEAMIENTO!A:A,PLANEAMIENTO!D:D)</f>
        <v>#N/A</v>
      </c>
      <c r="E5290" s="173" t="s">
        <v>454</v>
      </c>
      <c r="F5290" s="173" t="s">
        <v>3080</v>
      </c>
      <c r="G5290" s="173" t="s">
        <v>842</v>
      </c>
      <c r="H5290" s="173" t="s">
        <v>3039</v>
      </c>
      <c r="I5290" s="172"/>
      <c r="J5290" s="172"/>
      <c r="K5290" s="731">
        <v>0</v>
      </c>
    </row>
    <row r="5291" spans="2:11" ht="43.2" x14ac:dyDescent="0.3">
      <c r="B5291" s="173" t="s">
        <v>3437</v>
      </c>
      <c r="C5291" s="503" t="e">
        <f>_xlfn.XLOOKUP(B5291,PLANEAMIENTO!A:A,PLANEAMIENTO!C:C)</f>
        <v>#N/A</v>
      </c>
      <c r="D5291" s="504" t="e">
        <f>_xlfn.XLOOKUP(B5291,PLANEAMIENTO!A:A,PLANEAMIENTO!D:D)</f>
        <v>#N/A</v>
      </c>
      <c r="E5291" s="173" t="s">
        <v>454</v>
      </c>
      <c r="F5291" s="173" t="s">
        <v>3080</v>
      </c>
      <c r="G5291" s="173" t="s">
        <v>842</v>
      </c>
      <c r="H5291" s="173" t="s">
        <v>3039</v>
      </c>
      <c r="I5291" s="172"/>
      <c r="J5291" s="172"/>
      <c r="K5291" s="731">
        <v>0</v>
      </c>
    </row>
    <row r="5292" spans="2:11" ht="43.2" x14ac:dyDescent="0.3">
      <c r="B5292" s="173" t="s">
        <v>3438</v>
      </c>
      <c r="C5292" s="503" t="e">
        <f>_xlfn.XLOOKUP(B5292,PLANEAMIENTO!A:A,PLANEAMIENTO!C:C)</f>
        <v>#N/A</v>
      </c>
      <c r="D5292" s="504" t="e">
        <f>_xlfn.XLOOKUP(B5292,PLANEAMIENTO!A:A,PLANEAMIENTO!D:D)</f>
        <v>#N/A</v>
      </c>
      <c r="E5292" s="173" t="s">
        <v>454</v>
      </c>
      <c r="F5292" s="173" t="s">
        <v>3080</v>
      </c>
      <c r="G5292" s="173" t="s">
        <v>842</v>
      </c>
      <c r="H5292" s="173" t="s">
        <v>3039</v>
      </c>
      <c r="I5292" s="172"/>
      <c r="J5292" s="172"/>
      <c r="K5292" s="731">
        <v>0</v>
      </c>
    </row>
    <row r="5293" spans="2:11" ht="43.2" x14ac:dyDescent="0.3">
      <c r="B5293" s="173">
        <v>360225</v>
      </c>
      <c r="C5293" s="503" t="str">
        <f>_xlfn.XLOOKUP(B5293,PLANEAMIENTO!A:A,PLANEAMIENTO!C:C)</f>
        <v>CILINDRO DE LEVANTE DE BULLDOZER</v>
      </c>
      <c r="D5293" s="504" t="str">
        <f>_xlfn.XLOOKUP(B5293,PLANEAMIENTO!A:A,PLANEAMIENTO!D:D)</f>
        <v>844H</v>
      </c>
      <c r="E5293" s="173" t="s">
        <v>454</v>
      </c>
      <c r="F5293" s="173" t="s">
        <v>3080</v>
      </c>
      <c r="G5293" s="173" t="s">
        <v>842</v>
      </c>
      <c r="H5293" s="173" t="s">
        <v>3039</v>
      </c>
      <c r="I5293" s="172"/>
      <c r="J5293" s="172"/>
      <c r="K5293" s="731">
        <v>0</v>
      </c>
    </row>
    <row r="5294" spans="2:11" ht="43.2" x14ac:dyDescent="0.3">
      <c r="B5294" s="173">
        <v>360925</v>
      </c>
      <c r="C5294" s="503" t="str">
        <f>_xlfn.XLOOKUP(B5294,PLANEAMIENTO!A:A,PLANEAMIENTO!C:C)</f>
        <v>CILINDRO DE DIRECCION</v>
      </c>
      <c r="D5294" s="504">
        <f>_xlfn.XLOOKUP(B5294,PLANEAMIENTO!A:A,PLANEAMIENTO!D:D)</f>
        <v>24</v>
      </c>
      <c r="E5294" s="173" t="s">
        <v>454</v>
      </c>
      <c r="F5294" s="173" t="s">
        <v>3080</v>
      </c>
      <c r="G5294" s="173" t="s">
        <v>842</v>
      </c>
      <c r="H5294" s="173" t="s">
        <v>3039</v>
      </c>
      <c r="I5294" s="172"/>
      <c r="J5294" s="172"/>
      <c r="K5294" s="731">
        <v>0</v>
      </c>
    </row>
    <row r="5295" spans="2:11" ht="43.2" x14ac:dyDescent="0.3">
      <c r="B5295" s="173">
        <v>363625</v>
      </c>
      <c r="C5295" s="503" t="str">
        <f>_xlfn.XLOOKUP(B5295,PLANEAMIENTO!A:A,PLANEAMIENTO!C:C)</f>
        <v>CILINDRO DE DIRECCION</v>
      </c>
      <c r="D5295" s="504" t="str">
        <f>_xlfn.XLOOKUP(B5295,PLANEAMIENTO!A:A,PLANEAMIENTO!D:D)</f>
        <v>793D</v>
      </c>
      <c r="E5295" s="173" t="s">
        <v>454</v>
      </c>
      <c r="F5295" s="173" t="s">
        <v>3080</v>
      </c>
      <c r="G5295" s="173" t="s">
        <v>842</v>
      </c>
      <c r="H5295" s="173" t="s">
        <v>3039</v>
      </c>
      <c r="I5295" s="172"/>
      <c r="J5295" s="172"/>
      <c r="K5295" s="731">
        <v>0</v>
      </c>
    </row>
    <row r="5296" spans="2:11" ht="43.2" x14ac:dyDescent="0.3">
      <c r="B5296" s="728" t="s">
        <v>390</v>
      </c>
      <c r="C5296" s="503" t="e">
        <f>_xlfn.XLOOKUP(B5296,PLANEAMIENTO!A:A,PLANEAMIENTO!C:C)</f>
        <v>#N/A</v>
      </c>
      <c r="D5296" s="504" t="e">
        <f>_xlfn.XLOOKUP(B5296,PLANEAMIENTO!A:A,PLANEAMIENTO!D:D)</f>
        <v>#N/A</v>
      </c>
      <c r="E5296" s="728" t="s">
        <v>45</v>
      </c>
      <c r="F5296" s="728" t="s">
        <v>3331</v>
      </c>
      <c r="G5296" s="728" t="s">
        <v>842</v>
      </c>
      <c r="H5296" s="728" t="s">
        <v>3230</v>
      </c>
      <c r="I5296" s="172"/>
      <c r="J5296" s="172"/>
      <c r="K5296" s="736">
        <v>0.99</v>
      </c>
    </row>
    <row r="5297" spans="2:11" ht="43.2" x14ac:dyDescent="0.3">
      <c r="B5297" s="172"/>
      <c r="C5297" s="503">
        <f>_xlfn.XLOOKUP(B5297,PLANEAMIENTO!A:A,PLANEAMIENTO!C:C)</f>
        <v>0</v>
      </c>
      <c r="D5297" s="504">
        <f>_xlfn.XLOOKUP(B5297,PLANEAMIENTO!A:A,PLANEAMIENTO!D:D)</f>
        <v>0</v>
      </c>
      <c r="E5297" s="542" t="s">
        <v>3143</v>
      </c>
      <c r="F5297" s="542" t="s">
        <v>3331</v>
      </c>
      <c r="G5297" s="542" t="s">
        <v>842</v>
      </c>
      <c r="H5297" s="542" t="s">
        <v>3230</v>
      </c>
      <c r="I5297" s="172"/>
      <c r="J5297" s="172"/>
      <c r="K5297" s="730">
        <v>0.98</v>
      </c>
    </row>
    <row r="5298" spans="2:11" ht="43.2" x14ac:dyDescent="0.3">
      <c r="B5298" s="172"/>
      <c r="C5298" s="503">
        <f>_xlfn.XLOOKUP(B5298,PLANEAMIENTO!A:A,PLANEAMIENTO!C:C)</f>
        <v>0</v>
      </c>
      <c r="D5298" s="504">
        <f>_xlfn.XLOOKUP(B5298,PLANEAMIENTO!A:A,PLANEAMIENTO!D:D)</f>
        <v>0</v>
      </c>
      <c r="E5298" s="542" t="s">
        <v>3402</v>
      </c>
      <c r="F5298" s="542" t="s">
        <v>3080</v>
      </c>
      <c r="G5298" s="542" t="s">
        <v>842</v>
      </c>
      <c r="H5298" s="542" t="s">
        <v>3039</v>
      </c>
      <c r="I5298" s="172"/>
      <c r="J5298" s="172"/>
      <c r="K5298" s="730">
        <v>1</v>
      </c>
    </row>
    <row r="5299" spans="2:11" ht="43.2" x14ac:dyDescent="0.3">
      <c r="B5299" s="173">
        <v>355125</v>
      </c>
      <c r="C5299" s="503" t="str">
        <f>_xlfn.XLOOKUP(B5299,PLANEAMIENTO!A:A,PLANEAMIENTO!C:C)</f>
        <v>CILINDRO DE SUSPENSION POSTERIOR</v>
      </c>
      <c r="D5299" s="504" t="str">
        <f>_xlfn.XLOOKUP(B5299,PLANEAMIENTO!A:A,PLANEAMIENTO!D:D)</f>
        <v>980E</v>
      </c>
      <c r="E5299" s="173" t="s">
        <v>3562</v>
      </c>
      <c r="F5299" s="173" t="s">
        <v>3080</v>
      </c>
      <c r="G5299" s="173" t="s">
        <v>842</v>
      </c>
      <c r="H5299" s="173" t="s">
        <v>3039</v>
      </c>
      <c r="I5299" s="172"/>
      <c r="J5299" s="172"/>
      <c r="K5299" s="731">
        <v>0.3</v>
      </c>
    </row>
    <row r="5300" spans="2:11" ht="43.2" x14ac:dyDescent="0.3">
      <c r="B5300" s="173">
        <v>356025</v>
      </c>
      <c r="C5300" s="503" t="str">
        <f>_xlfn.XLOOKUP(B5300,PLANEAMIENTO!A:A,PLANEAMIENTO!C:C)</f>
        <v>CILINDRO DE BUCKET</v>
      </c>
      <c r="D5300" s="504" t="str">
        <f>_xlfn.XLOOKUP(B5300,PLANEAMIENTO!A:A,PLANEAMIENTO!D:D)</f>
        <v>374DL</v>
      </c>
      <c r="E5300" s="173" t="s">
        <v>3563</v>
      </c>
      <c r="F5300" s="173" t="s">
        <v>3080</v>
      </c>
      <c r="G5300" s="173" t="s">
        <v>842</v>
      </c>
      <c r="H5300" s="173" t="s">
        <v>3039</v>
      </c>
      <c r="I5300" s="172"/>
      <c r="J5300" s="172"/>
      <c r="K5300" s="731">
        <v>0.3</v>
      </c>
    </row>
    <row r="5301" spans="2:11" ht="43.2" x14ac:dyDescent="0.3">
      <c r="B5301" s="173">
        <v>360225</v>
      </c>
      <c r="C5301" s="503" t="str">
        <f>_xlfn.XLOOKUP(B5301,PLANEAMIENTO!A:A,PLANEAMIENTO!C:C)</f>
        <v>CILINDRO DE LEVANTE DE BULLDOZER</v>
      </c>
      <c r="D5301" s="504" t="str">
        <f>_xlfn.XLOOKUP(B5301,PLANEAMIENTO!A:A,PLANEAMIENTO!D:D)</f>
        <v>844H</v>
      </c>
      <c r="E5301" s="173" t="s">
        <v>3564</v>
      </c>
      <c r="F5301" s="173" t="s">
        <v>3080</v>
      </c>
      <c r="G5301" s="173" t="s">
        <v>842</v>
      </c>
      <c r="H5301" s="173" t="s">
        <v>3039</v>
      </c>
      <c r="I5301" s="172"/>
      <c r="J5301" s="172"/>
      <c r="K5301" s="731">
        <v>0</v>
      </c>
    </row>
    <row r="5302" spans="2:11" ht="46.8" x14ac:dyDescent="0.3">
      <c r="B5302" s="173">
        <v>360725</v>
      </c>
      <c r="C5302" s="503" t="str">
        <f>_xlfn.XLOOKUP(B5302,PLANEAMIENTO!A:A,PLANEAMIENTO!C:C)</f>
        <v>CILINDRO DE DESPLAZAMIENTO DE VERTEDERA</v>
      </c>
      <c r="D5302" s="504">
        <f>_xlfn.XLOOKUP(B5302,PLANEAMIENTO!A:A,PLANEAMIENTO!D:D)</f>
        <v>24</v>
      </c>
      <c r="E5302" s="173" t="s">
        <v>3564</v>
      </c>
      <c r="F5302" s="173" t="s">
        <v>3080</v>
      </c>
      <c r="G5302" s="173" t="s">
        <v>842</v>
      </c>
      <c r="H5302" s="173" t="s">
        <v>3039</v>
      </c>
      <c r="I5302" s="172"/>
      <c r="J5302" s="172"/>
      <c r="K5302" s="731">
        <v>0</v>
      </c>
    </row>
    <row r="5303" spans="2:11" ht="43.2" x14ac:dyDescent="0.3">
      <c r="B5303" s="173">
        <v>360825</v>
      </c>
      <c r="C5303" s="503" t="str">
        <f>_xlfn.XLOOKUP(B5303,PLANEAMIENTO!A:A,PLANEAMIENTO!C:C)</f>
        <v xml:space="preserve">CILINDRO DE LEVANTE </v>
      </c>
      <c r="D5303" s="504" t="str">
        <f>_xlfn.XLOOKUP(B5303,PLANEAMIENTO!A:A,PLANEAMIENTO!D:D)</f>
        <v>994F</v>
      </c>
      <c r="E5303" s="173" t="s">
        <v>3564</v>
      </c>
      <c r="F5303" s="173" t="s">
        <v>3080</v>
      </c>
      <c r="G5303" s="173" t="s">
        <v>842</v>
      </c>
      <c r="H5303" s="173" t="s">
        <v>3039</v>
      </c>
      <c r="I5303" s="172"/>
      <c r="J5303" s="172"/>
      <c r="K5303" s="731">
        <v>0</v>
      </c>
    </row>
    <row r="5304" spans="2:11" ht="43.2" x14ac:dyDescent="0.3">
      <c r="B5304" s="173">
        <v>360925</v>
      </c>
      <c r="C5304" s="503" t="str">
        <f>_xlfn.XLOOKUP(B5304,PLANEAMIENTO!A:A,PLANEAMIENTO!C:C)</f>
        <v>CILINDRO DE DIRECCION</v>
      </c>
      <c r="D5304" s="504">
        <f>_xlfn.XLOOKUP(B5304,PLANEAMIENTO!A:A,PLANEAMIENTO!D:D)</f>
        <v>24</v>
      </c>
      <c r="E5304" s="173" t="s">
        <v>3603</v>
      </c>
      <c r="F5304" s="173" t="s">
        <v>3080</v>
      </c>
      <c r="G5304" s="173" t="s">
        <v>842</v>
      </c>
      <c r="H5304" s="173" t="s">
        <v>3039</v>
      </c>
      <c r="I5304" s="172"/>
      <c r="J5304" s="172"/>
      <c r="K5304" s="731">
        <v>0</v>
      </c>
    </row>
    <row r="5305" spans="2:11" ht="43.2" x14ac:dyDescent="0.3">
      <c r="B5305" s="173">
        <v>361225</v>
      </c>
      <c r="C5305" s="503" t="str">
        <f>_xlfn.XLOOKUP(B5305,PLANEAMIENTO!A:A,PLANEAMIENTO!C:C)</f>
        <v>ACUMULADOR DE FRENO</v>
      </c>
      <c r="D5305" s="504" t="str">
        <f>_xlfn.XLOOKUP(B5305,PLANEAMIENTO!A:A,PLANEAMIENTO!D:D)</f>
        <v>930E-4SE</v>
      </c>
      <c r="E5305" s="173" t="s">
        <v>3564</v>
      </c>
      <c r="F5305" s="173" t="s">
        <v>3080</v>
      </c>
      <c r="G5305" s="173" t="s">
        <v>842</v>
      </c>
      <c r="H5305" s="173" t="s">
        <v>3039</v>
      </c>
      <c r="I5305" s="172"/>
      <c r="J5305" s="172"/>
      <c r="K5305" s="731">
        <v>0</v>
      </c>
    </row>
    <row r="5306" spans="2:11" ht="43.2" x14ac:dyDescent="0.3">
      <c r="B5306" s="173">
        <v>361325</v>
      </c>
      <c r="C5306" s="503" t="str">
        <f>_xlfn.XLOOKUP(B5306,PLANEAMIENTO!A:A,PLANEAMIENTO!C:C)</f>
        <v>ACUMULADOR DE FRENO</v>
      </c>
      <c r="D5306" s="504" t="str">
        <f>_xlfn.XLOOKUP(B5306,PLANEAMIENTO!A:A,PLANEAMIENTO!D:D)</f>
        <v>930E-4SE</v>
      </c>
      <c r="E5306" s="173" t="s">
        <v>3564</v>
      </c>
      <c r="F5306" s="173" t="s">
        <v>3080</v>
      </c>
      <c r="G5306" s="173" t="s">
        <v>842</v>
      </c>
      <c r="H5306" s="173" t="s">
        <v>3039</v>
      </c>
      <c r="I5306" s="172"/>
      <c r="J5306" s="172"/>
      <c r="K5306" s="731">
        <v>0</v>
      </c>
    </row>
    <row r="5307" spans="2:11" ht="43.2" x14ac:dyDescent="0.3">
      <c r="B5307" s="173">
        <v>361625</v>
      </c>
      <c r="C5307" s="503" t="str">
        <f>_xlfn.XLOOKUP(B5307,PLANEAMIENTO!A:A,PLANEAMIENTO!C:C)</f>
        <v>CILINDRO DE JACK HYD</v>
      </c>
      <c r="D5307" s="504" t="str">
        <f>_xlfn.XLOOKUP(B5307,PLANEAMIENTO!A:A,PLANEAMIENTO!D:D)</f>
        <v>PV351D</v>
      </c>
      <c r="E5307" s="173" t="s">
        <v>3604</v>
      </c>
      <c r="F5307" s="173" t="s">
        <v>3080</v>
      </c>
      <c r="G5307" s="173" t="s">
        <v>842</v>
      </c>
      <c r="H5307" s="173" t="s">
        <v>3039</v>
      </c>
      <c r="I5307" s="172"/>
      <c r="J5307" s="172"/>
      <c r="K5307" s="731">
        <v>0</v>
      </c>
    </row>
    <row r="5308" spans="2:11" ht="43.2" x14ac:dyDescent="0.3">
      <c r="B5308" s="173">
        <v>362425</v>
      </c>
      <c r="C5308" s="503" t="str">
        <f>_xlfn.XLOOKUP(B5308,PLANEAMIENTO!A:A,PLANEAMIENTO!C:C)</f>
        <v>CILINDRO DE BOOM</v>
      </c>
      <c r="D5308" s="504" t="str">
        <f>_xlfn.XLOOKUP(B5308,PLANEAMIENTO!A:A,PLANEAMIENTO!D:D)</f>
        <v>390DL</v>
      </c>
      <c r="E5308" s="173" t="s">
        <v>3605</v>
      </c>
      <c r="F5308" s="173" t="s">
        <v>3080</v>
      </c>
      <c r="G5308" s="173" t="s">
        <v>842</v>
      </c>
      <c r="H5308" s="173" t="s">
        <v>3039</v>
      </c>
      <c r="I5308" s="172"/>
      <c r="J5308" s="172"/>
      <c r="K5308" s="731">
        <v>0</v>
      </c>
    </row>
    <row r="5309" spans="2:11" ht="43.2" x14ac:dyDescent="0.3">
      <c r="B5309" s="173">
        <v>362525</v>
      </c>
      <c r="C5309" s="503" t="str">
        <f>_xlfn.XLOOKUP(B5309,PLANEAMIENTO!A:A,PLANEAMIENTO!C:C)</f>
        <v>ACUMULADOR DE FRENO</v>
      </c>
      <c r="D5309" s="504" t="str">
        <f>_xlfn.XLOOKUP(B5309,PLANEAMIENTO!A:A,PLANEAMIENTO!D:D)</f>
        <v>930E-4SE</v>
      </c>
      <c r="E5309" s="173" t="s">
        <v>3564</v>
      </c>
      <c r="F5309" s="173" t="s">
        <v>3080</v>
      </c>
      <c r="G5309" s="173" t="s">
        <v>842</v>
      </c>
      <c r="H5309" s="173" t="s">
        <v>3039</v>
      </c>
      <c r="I5309" s="172"/>
      <c r="J5309" s="172"/>
      <c r="K5309" s="731">
        <v>0</v>
      </c>
    </row>
    <row r="5310" spans="2:11" ht="43.2" x14ac:dyDescent="0.3">
      <c r="B5310" s="173">
        <v>362725</v>
      </c>
      <c r="C5310" s="503" t="str">
        <f>_xlfn.XLOOKUP(B5310,PLANEAMIENTO!A:A,PLANEAMIENTO!C:C)</f>
        <v>CILINDRO DE DIRECCION</v>
      </c>
      <c r="D5310" s="504" t="str">
        <f>_xlfn.XLOOKUP(B5310,PLANEAMIENTO!A:A,PLANEAMIENTO!D:D)</f>
        <v>988K</v>
      </c>
      <c r="E5310" s="173" t="s">
        <v>3606</v>
      </c>
      <c r="F5310" s="173" t="s">
        <v>3080</v>
      </c>
      <c r="G5310" s="173" t="s">
        <v>842</v>
      </c>
      <c r="H5310" s="173" t="s">
        <v>3039</v>
      </c>
      <c r="I5310" s="172"/>
      <c r="J5310" s="172"/>
      <c r="K5310" s="731">
        <v>0</v>
      </c>
    </row>
    <row r="5311" spans="2:11" ht="43.2" x14ac:dyDescent="0.3">
      <c r="B5311" s="173">
        <v>363625</v>
      </c>
      <c r="C5311" s="503" t="str">
        <f>_xlfn.XLOOKUP(B5311,PLANEAMIENTO!A:A,PLANEAMIENTO!C:C)</f>
        <v>CILINDRO DE DIRECCION</v>
      </c>
      <c r="D5311" s="504" t="str">
        <f>_xlfn.XLOOKUP(B5311,PLANEAMIENTO!A:A,PLANEAMIENTO!D:D)</f>
        <v>793D</v>
      </c>
      <c r="E5311" s="173" t="s">
        <v>3607</v>
      </c>
      <c r="F5311" s="173" t="s">
        <v>3080</v>
      </c>
      <c r="G5311" s="173" t="s">
        <v>842</v>
      </c>
      <c r="H5311" s="173" t="s">
        <v>3039</v>
      </c>
      <c r="I5311" s="172"/>
      <c r="J5311" s="172"/>
      <c r="K5311" s="731">
        <v>0</v>
      </c>
    </row>
    <row r="5315" spans="2:12" ht="26.4" x14ac:dyDescent="0.3">
      <c r="B5315" s="168" t="s">
        <v>390</v>
      </c>
      <c r="E5315" s="168" t="s">
        <v>391</v>
      </c>
      <c r="F5315" s="168" t="s">
        <v>393</v>
      </c>
      <c r="G5315" s="168" t="s">
        <v>394</v>
      </c>
      <c r="H5315" s="168" t="s">
        <v>395</v>
      </c>
      <c r="I5315" s="168" t="s">
        <v>3050</v>
      </c>
      <c r="J5315" s="168" t="s">
        <v>392</v>
      </c>
      <c r="K5315" s="168" t="s">
        <v>3050</v>
      </c>
      <c r="L5315" s="168" t="s">
        <v>392</v>
      </c>
    </row>
    <row r="5316" spans="2:12" ht="43.2" x14ac:dyDescent="0.3">
      <c r="B5316" s="722" t="s">
        <v>390</v>
      </c>
      <c r="E5316" s="722" t="s">
        <v>397</v>
      </c>
      <c r="F5316" s="722" t="s">
        <v>3618</v>
      </c>
      <c r="G5316" s="722" t="s">
        <v>842</v>
      </c>
      <c r="H5316" s="722" t="s">
        <v>3619</v>
      </c>
      <c r="I5316" s="172"/>
      <c r="J5316" s="172"/>
      <c r="K5316" s="172"/>
      <c r="L5316" s="172"/>
    </row>
    <row r="5317" spans="2:12" ht="43.2" x14ac:dyDescent="0.3">
      <c r="B5317" s="172"/>
      <c r="E5317" s="542" t="s">
        <v>3141</v>
      </c>
      <c r="F5317" s="542" t="s">
        <v>3290</v>
      </c>
      <c r="G5317" s="542" t="s">
        <v>842</v>
      </c>
      <c r="H5317" s="542" t="s">
        <v>3116</v>
      </c>
      <c r="I5317" s="172"/>
      <c r="J5317" s="172"/>
      <c r="K5317" s="172"/>
      <c r="L5317" s="172"/>
    </row>
    <row r="5318" spans="2:12" ht="43.2" x14ac:dyDescent="0.3">
      <c r="B5318" s="172"/>
      <c r="E5318" s="542" t="s">
        <v>3143</v>
      </c>
      <c r="F5318" s="542" t="s">
        <v>3401</v>
      </c>
      <c r="G5318" s="542" t="s">
        <v>842</v>
      </c>
      <c r="H5318" s="542" t="s">
        <v>3380</v>
      </c>
      <c r="I5318" s="172"/>
      <c r="J5318" s="172"/>
      <c r="K5318" s="172"/>
      <c r="L5318" s="172"/>
    </row>
    <row r="5319" spans="2:12" ht="43.2" x14ac:dyDescent="0.3">
      <c r="B5319" s="172"/>
      <c r="E5319" s="542" t="s">
        <v>3402</v>
      </c>
      <c r="F5319" s="542" t="s">
        <v>3620</v>
      </c>
      <c r="G5319" s="542" t="s">
        <v>3380</v>
      </c>
      <c r="H5319" s="542" t="s">
        <v>3619</v>
      </c>
      <c r="I5319" s="172"/>
      <c r="J5319" s="172"/>
      <c r="K5319" s="172"/>
      <c r="L5319" s="172"/>
    </row>
    <row r="5320" spans="2:12" ht="43.2" x14ac:dyDescent="0.3">
      <c r="B5320" s="173">
        <v>365525</v>
      </c>
      <c r="C5320" s="503" t="str">
        <f>_xlfn.XLOOKUP(B5320,PLANEAMIENTO!A:A,PLANEAMIENTO!C:C)</f>
        <v xml:space="preserve">EJE DE BATIDOR </v>
      </c>
      <c r="D5320" s="504" t="str">
        <f>_xlfn.XLOOKUP(B5320,PLANEAMIENTO!A:A,PLANEAMIENTO!D:D)</f>
        <v>GENERICO</v>
      </c>
      <c r="E5320" s="173" t="s">
        <v>3621</v>
      </c>
      <c r="F5320" s="173" t="s">
        <v>471</v>
      </c>
      <c r="G5320" s="173" t="s">
        <v>3582</v>
      </c>
      <c r="H5320" s="173" t="s">
        <v>3576</v>
      </c>
      <c r="I5320" s="173">
        <v>85</v>
      </c>
      <c r="J5320" s="173" t="s">
        <v>398</v>
      </c>
      <c r="K5320" s="173">
        <v>85</v>
      </c>
      <c r="L5320" s="173" t="s">
        <v>398</v>
      </c>
    </row>
    <row r="5321" spans="2:12" ht="43.2" x14ac:dyDescent="0.3">
      <c r="B5321" s="173">
        <v>360525</v>
      </c>
      <c r="C5321" s="503" t="str">
        <f>_xlfn.XLOOKUP(B5321,PLANEAMIENTO!A:A,PLANEAMIENTO!C:C)</f>
        <v>CILINDRO DE STICK</v>
      </c>
      <c r="D5321" s="504" t="str">
        <f>_xlfn.XLOOKUP(B5321,PLANEAMIENTO!A:A,PLANEAMIENTO!D:D)</f>
        <v>390DL</v>
      </c>
      <c r="E5321" s="173" t="s">
        <v>3481</v>
      </c>
      <c r="F5321" s="173" t="s">
        <v>500</v>
      </c>
      <c r="G5321" s="173" t="s">
        <v>3581</v>
      </c>
      <c r="H5321" s="173" t="s">
        <v>3576</v>
      </c>
      <c r="I5321" s="173">
        <v>83</v>
      </c>
      <c r="J5321" s="173" t="s">
        <v>398</v>
      </c>
      <c r="K5321" s="173">
        <v>83</v>
      </c>
      <c r="L5321" s="173" t="s">
        <v>398</v>
      </c>
    </row>
    <row r="5322" spans="2:12" ht="43.2" x14ac:dyDescent="0.3">
      <c r="B5322" s="173">
        <v>351725</v>
      </c>
      <c r="C5322" s="503" t="str">
        <f>_xlfn.XLOOKUP(B5322,PLANEAMIENTO!A:A,PLANEAMIENTO!C:C)</f>
        <v>CILINDRO DE STICK</v>
      </c>
      <c r="D5322" s="504" t="str">
        <f>_xlfn.XLOOKUP(B5322,PLANEAMIENTO!A:A,PLANEAMIENTO!D:D)</f>
        <v>390DL</v>
      </c>
      <c r="E5322" s="173" t="s">
        <v>3364</v>
      </c>
      <c r="F5322" s="173" t="s">
        <v>421</v>
      </c>
      <c r="G5322" s="173" t="s">
        <v>3622</v>
      </c>
      <c r="H5322" s="173" t="s">
        <v>3623</v>
      </c>
      <c r="I5322" s="173">
        <v>87</v>
      </c>
      <c r="J5322" s="173" t="s">
        <v>398</v>
      </c>
      <c r="K5322" s="173">
        <v>87</v>
      </c>
      <c r="L5322" s="173" t="s">
        <v>398</v>
      </c>
    </row>
    <row r="5323" spans="2:12" ht="28.8" x14ac:dyDescent="0.3">
      <c r="B5323" s="173">
        <v>361525</v>
      </c>
      <c r="C5323" s="503" t="str">
        <f>_xlfn.XLOOKUP(B5323,PLANEAMIENTO!A:A,PLANEAMIENTO!C:C)</f>
        <v>CILINDRO DE JACK HYD</v>
      </c>
      <c r="D5323" s="504" t="str">
        <f>_xlfn.XLOOKUP(B5323,PLANEAMIENTO!A:A,PLANEAMIENTO!D:D)</f>
        <v>PV351D</v>
      </c>
      <c r="E5323" s="173" t="s">
        <v>3364</v>
      </c>
      <c r="F5323" s="173" t="s">
        <v>421</v>
      </c>
      <c r="G5323" s="173" t="s">
        <v>3623</v>
      </c>
      <c r="H5323" s="173" t="s">
        <v>3619</v>
      </c>
      <c r="I5323" s="173">
        <v>88</v>
      </c>
      <c r="J5323" s="173" t="s">
        <v>398</v>
      </c>
      <c r="K5323" s="173">
        <v>88</v>
      </c>
      <c r="L5323" s="173" t="s">
        <v>398</v>
      </c>
    </row>
    <row r="5324" spans="2:12" ht="43.2" x14ac:dyDescent="0.3">
      <c r="B5324" s="722" t="s">
        <v>390</v>
      </c>
      <c r="C5324" s="503" t="e">
        <f>_xlfn.XLOOKUP(B5324,PLANEAMIENTO!A:A,PLANEAMIENTO!C:C)</f>
        <v>#N/A</v>
      </c>
      <c r="D5324" s="504" t="e">
        <f>_xlfn.XLOOKUP(B5324,PLANEAMIENTO!A:A,PLANEAMIENTO!D:D)</f>
        <v>#N/A</v>
      </c>
      <c r="E5324" s="722" t="s">
        <v>412</v>
      </c>
      <c r="F5324" s="722" t="s">
        <v>3624</v>
      </c>
      <c r="G5324" s="722" t="s">
        <v>3039</v>
      </c>
      <c r="H5324" s="722" t="s">
        <v>3623</v>
      </c>
      <c r="I5324" s="172"/>
      <c r="J5324" s="172"/>
      <c r="K5324" s="172"/>
      <c r="L5324" s="172"/>
    </row>
    <row r="5325" spans="2:12" ht="43.2" x14ac:dyDescent="0.3">
      <c r="B5325" s="172"/>
      <c r="C5325" s="503" t="e">
        <f>_xlfn.XLOOKUP(B5325,PLANEAMIENTO!A:A,PLANEAMIENTO!C:C)</f>
        <v>#N/A</v>
      </c>
      <c r="D5325" s="504" t="e">
        <f>_xlfn.XLOOKUP(B5325,PLANEAMIENTO!A:A,PLANEAMIENTO!D:D)</f>
        <v>#N/A</v>
      </c>
      <c r="E5325" s="542" t="s">
        <v>3141</v>
      </c>
      <c r="F5325" s="542" t="s">
        <v>3298</v>
      </c>
      <c r="G5325" s="542" t="s">
        <v>3039</v>
      </c>
      <c r="H5325" s="542" t="s">
        <v>3098</v>
      </c>
      <c r="I5325" s="172"/>
      <c r="J5325" s="172"/>
      <c r="K5325" s="172"/>
      <c r="L5325" s="172"/>
    </row>
    <row r="5326" spans="2:12" ht="43.2" x14ac:dyDescent="0.3">
      <c r="B5326" s="172"/>
      <c r="C5326" s="503" t="e">
        <f>_xlfn.XLOOKUP(B5326,PLANEAMIENTO!A:A,PLANEAMIENTO!C:C)</f>
        <v>#N/A</v>
      </c>
      <c r="D5326" s="504" t="e">
        <f>_xlfn.XLOOKUP(B5326,PLANEAMIENTO!A:A,PLANEAMIENTO!D:D)</f>
        <v>#N/A</v>
      </c>
      <c r="E5326" s="542" t="s">
        <v>3402</v>
      </c>
      <c r="F5326" s="542" t="s">
        <v>3625</v>
      </c>
      <c r="G5326" s="542" t="s">
        <v>3383</v>
      </c>
      <c r="H5326" s="542" t="s">
        <v>3623</v>
      </c>
      <c r="I5326" s="172"/>
      <c r="J5326" s="172"/>
      <c r="K5326" s="172"/>
      <c r="L5326" s="172"/>
    </row>
    <row r="5327" spans="2:12" ht="43.2" x14ac:dyDescent="0.3">
      <c r="B5327" s="173">
        <v>360325</v>
      </c>
      <c r="C5327" s="503" t="str">
        <f>_xlfn.XLOOKUP(B5327,PLANEAMIENTO!A:A,PLANEAMIENTO!C:C)</f>
        <v>CILINDRO DE LEVANTE DE RIPPER</v>
      </c>
      <c r="D5327" s="504" t="str">
        <f>_xlfn.XLOOKUP(B5327,PLANEAMIENTO!A:A,PLANEAMIENTO!D:D)</f>
        <v>24M</v>
      </c>
      <c r="E5327" s="173" t="s">
        <v>3476</v>
      </c>
      <c r="F5327" s="173" t="s">
        <v>410</v>
      </c>
      <c r="G5327" s="173" t="s">
        <v>3582</v>
      </c>
      <c r="H5327" s="173" t="s">
        <v>3576</v>
      </c>
      <c r="I5327" s="173">
        <v>158</v>
      </c>
      <c r="J5327" s="173" t="s">
        <v>750</v>
      </c>
      <c r="K5327" s="173">
        <v>158</v>
      </c>
      <c r="L5327" s="173" t="s">
        <v>750</v>
      </c>
    </row>
    <row r="5328" spans="2:12" ht="43.2" x14ac:dyDescent="0.3">
      <c r="B5328" s="173">
        <v>362625</v>
      </c>
      <c r="C5328" s="503" t="str">
        <f>_xlfn.XLOOKUP(B5328,PLANEAMIENTO!A:A,PLANEAMIENTO!C:C)</f>
        <v>CILINDRO DE DIRECCION</v>
      </c>
      <c r="D5328" s="504">
        <f>_xlfn.XLOOKUP(B5328,PLANEAMIENTO!A:A,PLANEAMIENTO!D:D)</f>
        <v>24</v>
      </c>
      <c r="E5328" s="173" t="s">
        <v>3476</v>
      </c>
      <c r="F5328" s="173" t="s">
        <v>410</v>
      </c>
      <c r="G5328" s="173" t="s">
        <v>3576</v>
      </c>
      <c r="H5328" s="173" t="s">
        <v>3622</v>
      </c>
      <c r="I5328" s="173">
        <v>159</v>
      </c>
      <c r="J5328" s="173" t="s">
        <v>750</v>
      </c>
      <c r="K5328" s="173">
        <v>159</v>
      </c>
      <c r="L5328" s="173" t="s">
        <v>750</v>
      </c>
    </row>
    <row r="5329" spans="2:12" ht="43.2" x14ac:dyDescent="0.3">
      <c r="B5329" s="173">
        <v>364325</v>
      </c>
      <c r="C5329" s="503" t="str">
        <f>_xlfn.XLOOKUP(B5329,PLANEAMIENTO!A:A,PLANEAMIENTO!C:C)</f>
        <v>CILINDRO DE INCLINACION DE BULLDOZER</v>
      </c>
      <c r="D5329" s="504" t="str">
        <f>_xlfn.XLOOKUP(B5329,PLANEAMIENTO!A:A,PLANEAMIENTO!D:D)</f>
        <v>D11T</v>
      </c>
      <c r="E5329" s="173" t="s">
        <v>3589</v>
      </c>
      <c r="F5329" s="173" t="s">
        <v>471</v>
      </c>
      <c r="G5329" s="173" t="s">
        <v>3622</v>
      </c>
      <c r="H5329" s="173" t="s">
        <v>3622</v>
      </c>
      <c r="I5329" s="173">
        <v>160</v>
      </c>
      <c r="J5329" s="173" t="s">
        <v>750</v>
      </c>
      <c r="K5329" s="173">
        <v>160</v>
      </c>
      <c r="L5329" s="173" t="s">
        <v>750</v>
      </c>
    </row>
    <row r="5330" spans="2:12" ht="43.2" x14ac:dyDescent="0.3">
      <c r="B5330" s="173">
        <v>364425</v>
      </c>
      <c r="C5330" s="503" t="str">
        <f>_xlfn.XLOOKUP(B5330,PLANEAMIENTO!A:A,PLANEAMIENTO!C:C)</f>
        <v>CILINDRO DE INCLINACION DE BULLDOZER</v>
      </c>
      <c r="D5330" s="504" t="str">
        <f>_xlfn.XLOOKUP(B5330,PLANEAMIENTO!A:A,PLANEAMIENTO!D:D)</f>
        <v>D11T</v>
      </c>
      <c r="E5330" s="173" t="s">
        <v>3589</v>
      </c>
      <c r="F5330" s="173" t="s">
        <v>471</v>
      </c>
      <c r="G5330" s="173" t="s">
        <v>3622</v>
      </c>
      <c r="H5330" s="173" t="s">
        <v>3626</v>
      </c>
      <c r="I5330" s="173">
        <v>161</v>
      </c>
      <c r="J5330" s="173" t="s">
        <v>750</v>
      </c>
      <c r="K5330" s="173">
        <v>161</v>
      </c>
      <c r="L5330" s="173" t="s">
        <v>750</v>
      </c>
    </row>
    <row r="5331" spans="2:12" ht="31.2" x14ac:dyDescent="0.3">
      <c r="B5331" s="173">
        <v>364425</v>
      </c>
      <c r="C5331" s="503" t="str">
        <f>_xlfn.XLOOKUP(B5331,PLANEAMIENTO!A:A,PLANEAMIENTO!C:C)</f>
        <v>CILINDRO DE INCLINACION DE BULLDOZER</v>
      </c>
      <c r="D5331" s="504" t="str">
        <f>_xlfn.XLOOKUP(B5331,PLANEAMIENTO!A:A,PLANEAMIENTO!D:D)</f>
        <v>D11T</v>
      </c>
      <c r="E5331" s="173" t="s">
        <v>3627</v>
      </c>
      <c r="F5331" s="173" t="s">
        <v>3080</v>
      </c>
      <c r="G5331" s="173" t="s">
        <v>3626</v>
      </c>
      <c r="H5331" s="173" t="s">
        <v>3623</v>
      </c>
      <c r="I5331" s="173">
        <v>162</v>
      </c>
      <c r="J5331" s="173" t="s">
        <v>750</v>
      </c>
      <c r="K5331" s="173">
        <v>162</v>
      </c>
      <c r="L5331" s="173" t="s">
        <v>750</v>
      </c>
    </row>
    <row r="5332" spans="2:12" ht="43.2" x14ac:dyDescent="0.3">
      <c r="B5332" s="722" t="s">
        <v>390</v>
      </c>
      <c r="C5332" s="503" t="e">
        <f>_xlfn.XLOOKUP(B5332,PLANEAMIENTO!A:A,PLANEAMIENTO!C:C)</f>
        <v>#N/A</v>
      </c>
      <c r="D5332" s="504" t="e">
        <f>_xlfn.XLOOKUP(B5332,PLANEAMIENTO!A:A,PLANEAMIENTO!D:D)</f>
        <v>#N/A</v>
      </c>
      <c r="E5332" s="722" t="s">
        <v>422</v>
      </c>
      <c r="F5332" s="722" t="s">
        <v>3628</v>
      </c>
      <c r="G5332" s="722" t="s">
        <v>842</v>
      </c>
      <c r="H5332" s="722" t="s">
        <v>3623</v>
      </c>
      <c r="I5332" s="172"/>
      <c r="J5332" s="172"/>
      <c r="K5332" s="172"/>
      <c r="L5332" s="172"/>
    </row>
    <row r="5333" spans="2:12" ht="43.2" x14ac:dyDescent="0.3">
      <c r="B5333" s="172"/>
      <c r="C5333" s="503" t="e">
        <f>_xlfn.XLOOKUP(B5333,PLANEAMIENTO!A:A,PLANEAMIENTO!C:C)</f>
        <v>#N/A</v>
      </c>
      <c r="D5333" s="504" t="e">
        <f>_xlfn.XLOOKUP(B5333,PLANEAMIENTO!A:A,PLANEAMIENTO!D:D)</f>
        <v>#N/A</v>
      </c>
      <c r="E5333" s="542" t="s">
        <v>3402</v>
      </c>
      <c r="F5333" s="542" t="s">
        <v>3628</v>
      </c>
      <c r="G5333" s="542" t="s">
        <v>842</v>
      </c>
      <c r="H5333" s="542" t="s">
        <v>3623</v>
      </c>
      <c r="I5333" s="172"/>
      <c r="J5333" s="172"/>
      <c r="K5333" s="172"/>
      <c r="L5333" s="172"/>
    </row>
    <row r="5334" spans="2:12" ht="43.2" x14ac:dyDescent="0.3">
      <c r="B5334" s="173">
        <v>366325</v>
      </c>
      <c r="C5334" s="503" t="str">
        <f>_xlfn.XLOOKUP(B5334,PLANEAMIENTO!A:A,PLANEAMIENTO!C:C)</f>
        <v>CILINDRO DE INCLINACION DE BULLDOZER</v>
      </c>
      <c r="D5334" s="504" t="str">
        <f>_xlfn.XLOOKUP(B5334,PLANEAMIENTO!A:A,PLANEAMIENTO!D:D)</f>
        <v>D11T</v>
      </c>
      <c r="E5334" s="173" t="s">
        <v>3629</v>
      </c>
      <c r="F5334" s="173" t="s">
        <v>435</v>
      </c>
      <c r="G5334" s="173" t="s">
        <v>3581</v>
      </c>
      <c r="H5334" s="173" t="s">
        <v>3576</v>
      </c>
      <c r="I5334" s="173">
        <v>247</v>
      </c>
      <c r="J5334" s="173" t="s">
        <v>423</v>
      </c>
      <c r="K5334" s="173">
        <v>247</v>
      </c>
      <c r="L5334" s="173" t="s">
        <v>423</v>
      </c>
    </row>
    <row r="5335" spans="2:12" ht="43.2" x14ac:dyDescent="0.3">
      <c r="B5335" s="173">
        <v>364125</v>
      </c>
      <c r="C5335" s="503" t="str">
        <f>_xlfn.XLOOKUP(B5335,PLANEAMIENTO!A:A,PLANEAMIENTO!C:C)</f>
        <v>CILINDRO DE INCLINACION</v>
      </c>
      <c r="D5335" s="504" t="str">
        <f>_xlfn.XLOOKUP(B5335,PLANEAMIENTO!A:A,PLANEAMIENTO!D:D)</f>
        <v>966M</v>
      </c>
      <c r="E5335" s="173" t="s">
        <v>3627</v>
      </c>
      <c r="F5335" s="173" t="s">
        <v>479</v>
      </c>
      <c r="G5335" s="173" t="s">
        <v>3576</v>
      </c>
      <c r="H5335" s="173" t="s">
        <v>3576</v>
      </c>
      <c r="I5335" s="173">
        <v>248</v>
      </c>
      <c r="J5335" s="173" t="s">
        <v>423</v>
      </c>
      <c r="K5335" s="173">
        <v>248</v>
      </c>
      <c r="L5335" s="173" t="s">
        <v>423</v>
      </c>
    </row>
    <row r="5336" spans="2:12" ht="43.2" x14ac:dyDescent="0.3">
      <c r="B5336" s="173">
        <v>359825</v>
      </c>
      <c r="C5336" s="503" t="str">
        <f>_xlfn.XLOOKUP(B5336,PLANEAMIENTO!A:A,PLANEAMIENTO!C:C)</f>
        <v>CILINDRO DE DIRECCION DE EXCAVADORA</v>
      </c>
      <c r="D5336" s="504" t="str">
        <f>_xlfn.XLOOKUP(B5336,PLANEAMIENTO!A:A,PLANEAMIENTO!D:D)</f>
        <v>GENERICO</v>
      </c>
      <c r="E5336" s="173" t="s">
        <v>3630</v>
      </c>
      <c r="F5336" s="173" t="s">
        <v>406</v>
      </c>
      <c r="G5336" s="173" t="s">
        <v>3576</v>
      </c>
      <c r="H5336" s="173" t="s">
        <v>3576</v>
      </c>
      <c r="I5336" s="173">
        <v>249</v>
      </c>
      <c r="J5336" s="173" t="s">
        <v>423</v>
      </c>
      <c r="K5336" s="173">
        <v>249</v>
      </c>
      <c r="L5336" s="173" t="s">
        <v>423</v>
      </c>
    </row>
    <row r="5337" spans="2:12" ht="43.2" x14ac:dyDescent="0.3">
      <c r="B5337" s="173">
        <v>363125</v>
      </c>
      <c r="C5337" s="503" t="str">
        <f>_xlfn.XLOOKUP(B5337,PLANEAMIENTO!A:A,PLANEAMIENTO!C:C)</f>
        <v>CILINDRO DE LEVANTE DE MASTIL</v>
      </c>
      <c r="D5337" s="504" t="str">
        <f>_xlfn.XLOOKUP(B5337,PLANEAMIENTO!A:A,PLANEAMIENTO!D:D)</f>
        <v>MD6540</v>
      </c>
      <c r="E5337" s="173" t="s">
        <v>3164</v>
      </c>
      <c r="F5337" s="173" t="s">
        <v>479</v>
      </c>
      <c r="G5337" s="173" t="s">
        <v>3576</v>
      </c>
      <c r="H5337" s="173" t="s">
        <v>3622</v>
      </c>
      <c r="I5337" s="173">
        <v>250</v>
      </c>
      <c r="J5337" s="173" t="s">
        <v>423</v>
      </c>
      <c r="K5337" s="173">
        <v>250</v>
      </c>
      <c r="L5337" s="173" t="s">
        <v>423</v>
      </c>
    </row>
    <row r="5338" spans="2:12" ht="43.2" x14ac:dyDescent="0.3">
      <c r="B5338" s="173">
        <v>363225</v>
      </c>
      <c r="C5338" s="503" t="str">
        <f>_xlfn.XLOOKUP(B5338,PLANEAMIENTO!A:A,PLANEAMIENTO!C:C)</f>
        <v>CILINDRO DE LEVANTE DE TOLVA</v>
      </c>
      <c r="D5338" s="504" t="str">
        <f>_xlfn.XLOOKUP(B5338,PLANEAMIENTO!A:A,PLANEAMIENTO!D:D)</f>
        <v>793D</v>
      </c>
      <c r="E5338" s="173" t="s">
        <v>3631</v>
      </c>
      <c r="F5338" s="173" t="s">
        <v>473</v>
      </c>
      <c r="G5338" s="173" t="s">
        <v>3622</v>
      </c>
      <c r="H5338" s="173" t="s">
        <v>3623</v>
      </c>
      <c r="I5338" s="173">
        <v>251</v>
      </c>
      <c r="J5338" s="173" t="s">
        <v>423</v>
      </c>
      <c r="K5338" s="173">
        <v>251</v>
      </c>
      <c r="L5338" s="173" t="s">
        <v>423</v>
      </c>
    </row>
    <row r="5339" spans="2:12" ht="43.2" x14ac:dyDescent="0.3">
      <c r="B5339" s="172"/>
      <c r="C5339" s="503" t="e">
        <f>_xlfn.XLOOKUP(B5339,PLANEAMIENTO!A:A,PLANEAMIENTO!C:C)</f>
        <v>#N/A</v>
      </c>
      <c r="D5339" s="504" t="e">
        <f>_xlfn.XLOOKUP(B5339,PLANEAMIENTO!A:A,PLANEAMIENTO!D:D)</f>
        <v>#N/A</v>
      </c>
      <c r="E5339" s="173" t="s">
        <v>3158</v>
      </c>
      <c r="F5339" s="173" t="s">
        <v>3080</v>
      </c>
      <c r="G5339" s="173" t="s">
        <v>842</v>
      </c>
      <c r="H5339" s="173" t="s">
        <v>3039</v>
      </c>
      <c r="I5339" s="172"/>
      <c r="J5339" s="172"/>
      <c r="K5339" s="172"/>
      <c r="L5339" s="172"/>
    </row>
    <row r="5340" spans="2:12" ht="43.2" x14ac:dyDescent="0.3">
      <c r="B5340" s="723" t="s">
        <v>390</v>
      </c>
      <c r="C5340" s="503" t="e">
        <f>_xlfn.XLOOKUP(B5340,PLANEAMIENTO!A:A,PLANEAMIENTO!C:C)</f>
        <v>#N/A</v>
      </c>
      <c r="D5340" s="504" t="e">
        <f>_xlfn.XLOOKUP(B5340,PLANEAMIENTO!A:A,PLANEAMIENTO!D:D)</f>
        <v>#N/A</v>
      </c>
      <c r="E5340" s="723" t="s">
        <v>3067</v>
      </c>
      <c r="F5340" s="723" t="s">
        <v>3632</v>
      </c>
      <c r="G5340" s="723" t="s">
        <v>842</v>
      </c>
      <c r="H5340" s="723" t="s">
        <v>3619</v>
      </c>
      <c r="I5340" s="172"/>
      <c r="J5340" s="172"/>
      <c r="K5340" s="172"/>
      <c r="L5340" s="172"/>
    </row>
    <row r="5341" spans="2:12" ht="43.2" x14ac:dyDescent="0.3">
      <c r="B5341" s="172"/>
      <c r="C5341" s="503" t="e">
        <f>_xlfn.XLOOKUP(B5341,PLANEAMIENTO!A:A,PLANEAMIENTO!C:C)</f>
        <v>#N/A</v>
      </c>
      <c r="D5341" s="504" t="e">
        <f>_xlfn.XLOOKUP(B5341,PLANEAMIENTO!A:A,PLANEAMIENTO!D:D)</f>
        <v>#N/A</v>
      </c>
      <c r="E5341" s="542" t="s">
        <v>3402</v>
      </c>
      <c r="F5341" s="542" t="s">
        <v>3632</v>
      </c>
      <c r="G5341" s="542" t="s">
        <v>842</v>
      </c>
      <c r="H5341" s="542" t="s">
        <v>3619</v>
      </c>
      <c r="I5341" s="172"/>
      <c r="J5341" s="172"/>
      <c r="K5341" s="172"/>
      <c r="L5341" s="172"/>
    </row>
    <row r="5342" spans="2:12" ht="43.2" x14ac:dyDescent="0.3">
      <c r="B5342" s="173">
        <v>362625</v>
      </c>
      <c r="C5342" s="503" t="str">
        <f>_xlfn.XLOOKUP(B5342,PLANEAMIENTO!A:A,PLANEAMIENTO!C:C)</f>
        <v>CILINDRO DE DIRECCION</v>
      </c>
      <c r="D5342" s="504">
        <f>_xlfn.XLOOKUP(B5342,PLANEAMIENTO!A:A,PLANEAMIENTO!D:D)</f>
        <v>24</v>
      </c>
      <c r="E5342" s="173" t="s">
        <v>3242</v>
      </c>
      <c r="F5342" s="173" t="s">
        <v>406</v>
      </c>
      <c r="G5342" s="173" t="s">
        <v>3582</v>
      </c>
      <c r="H5342" s="173" t="s">
        <v>3576</v>
      </c>
      <c r="I5342" s="173">
        <v>347</v>
      </c>
      <c r="J5342" s="173" t="s">
        <v>3070</v>
      </c>
      <c r="K5342" s="173">
        <v>347</v>
      </c>
      <c r="L5342" s="173" t="s">
        <v>3070</v>
      </c>
    </row>
    <row r="5343" spans="2:12" ht="43.2" x14ac:dyDescent="0.3">
      <c r="B5343" s="173">
        <v>360325</v>
      </c>
      <c r="C5343" s="503" t="str">
        <f>_xlfn.XLOOKUP(B5343,PLANEAMIENTO!A:A,PLANEAMIENTO!C:C)</f>
        <v>CILINDRO DE LEVANTE DE RIPPER</v>
      </c>
      <c r="D5343" s="504" t="str">
        <f>_xlfn.XLOOKUP(B5343,PLANEAMIENTO!A:A,PLANEAMIENTO!D:D)</f>
        <v>24M</v>
      </c>
      <c r="E5343" s="173" t="s">
        <v>3169</v>
      </c>
      <c r="F5343" s="173" t="s">
        <v>406</v>
      </c>
      <c r="G5343" s="173" t="s">
        <v>3576</v>
      </c>
      <c r="H5343" s="173" t="s">
        <v>3576</v>
      </c>
      <c r="I5343" s="173">
        <v>348</v>
      </c>
      <c r="J5343" s="173" t="s">
        <v>3070</v>
      </c>
      <c r="K5343" s="173">
        <v>348</v>
      </c>
      <c r="L5343" s="173" t="s">
        <v>3070</v>
      </c>
    </row>
    <row r="5344" spans="2:12" ht="43.2" x14ac:dyDescent="0.3">
      <c r="B5344" s="173">
        <v>364125</v>
      </c>
      <c r="C5344" s="503" t="str">
        <f>_xlfn.XLOOKUP(B5344,PLANEAMIENTO!A:A,PLANEAMIENTO!C:C)</f>
        <v>CILINDRO DE INCLINACION</v>
      </c>
      <c r="D5344" s="504" t="str">
        <f>_xlfn.XLOOKUP(B5344,PLANEAMIENTO!A:A,PLANEAMIENTO!D:D)</f>
        <v>966M</v>
      </c>
      <c r="E5344" s="173" t="s">
        <v>3242</v>
      </c>
      <c r="F5344" s="173" t="s">
        <v>406</v>
      </c>
      <c r="G5344" s="173" t="s">
        <v>3576</v>
      </c>
      <c r="H5344" s="173" t="s">
        <v>3576</v>
      </c>
      <c r="I5344" s="173">
        <v>349</v>
      </c>
      <c r="J5344" s="173" t="s">
        <v>3070</v>
      </c>
      <c r="K5344" s="173">
        <v>349</v>
      </c>
      <c r="L5344" s="173" t="s">
        <v>3070</v>
      </c>
    </row>
    <row r="5345" spans="2:12" ht="43.2" x14ac:dyDescent="0.3">
      <c r="B5345" s="173">
        <v>362625</v>
      </c>
      <c r="C5345" s="503" t="str">
        <f>_xlfn.XLOOKUP(B5345,PLANEAMIENTO!A:A,PLANEAMIENTO!C:C)</f>
        <v>CILINDRO DE DIRECCION</v>
      </c>
      <c r="D5345" s="504">
        <f>_xlfn.XLOOKUP(B5345,PLANEAMIENTO!A:A,PLANEAMIENTO!D:D)</f>
        <v>24</v>
      </c>
      <c r="E5345" s="173" t="s">
        <v>3595</v>
      </c>
      <c r="F5345" s="173" t="s">
        <v>406</v>
      </c>
      <c r="G5345" s="173" t="s">
        <v>3576</v>
      </c>
      <c r="H5345" s="173" t="s">
        <v>3622</v>
      </c>
      <c r="I5345" s="173">
        <v>350</v>
      </c>
      <c r="J5345" s="173" t="s">
        <v>3070</v>
      </c>
      <c r="K5345" s="173">
        <v>350</v>
      </c>
      <c r="L5345" s="173" t="s">
        <v>3070</v>
      </c>
    </row>
    <row r="5346" spans="2:12" ht="43.2" x14ac:dyDescent="0.3">
      <c r="B5346" s="173" t="s">
        <v>3436</v>
      </c>
      <c r="C5346" s="503" t="e">
        <f>_xlfn.XLOOKUP(B5346,PLANEAMIENTO!A:A,PLANEAMIENTO!C:C)</f>
        <v>#N/A</v>
      </c>
      <c r="D5346" s="504" t="e">
        <f>_xlfn.XLOOKUP(B5346,PLANEAMIENTO!A:A,PLANEAMIENTO!D:D)</f>
        <v>#N/A</v>
      </c>
      <c r="E5346" s="173" t="s">
        <v>3242</v>
      </c>
      <c r="F5346" s="173" t="s">
        <v>406</v>
      </c>
      <c r="G5346" s="173" t="s">
        <v>3622</v>
      </c>
      <c r="H5346" s="173" t="s">
        <v>3622</v>
      </c>
      <c r="I5346" s="173">
        <v>351</v>
      </c>
      <c r="J5346" s="173" t="s">
        <v>3070</v>
      </c>
      <c r="K5346" s="173">
        <v>351</v>
      </c>
      <c r="L5346" s="173" t="s">
        <v>3070</v>
      </c>
    </row>
    <row r="5347" spans="2:12" ht="43.2" x14ac:dyDescent="0.3">
      <c r="B5347" s="173" t="s">
        <v>3437</v>
      </c>
      <c r="C5347" s="503" t="e">
        <f>_xlfn.XLOOKUP(B5347,PLANEAMIENTO!A:A,PLANEAMIENTO!C:C)</f>
        <v>#N/A</v>
      </c>
      <c r="D5347" s="504" t="e">
        <f>_xlfn.XLOOKUP(B5347,PLANEAMIENTO!A:A,PLANEAMIENTO!D:D)</f>
        <v>#N/A</v>
      </c>
      <c r="E5347" s="173" t="s">
        <v>3242</v>
      </c>
      <c r="F5347" s="173" t="s">
        <v>406</v>
      </c>
      <c r="G5347" s="173" t="s">
        <v>3622</v>
      </c>
      <c r="H5347" s="173" t="s">
        <v>3622</v>
      </c>
      <c r="I5347" s="173">
        <v>352</v>
      </c>
      <c r="J5347" s="173" t="s">
        <v>3070</v>
      </c>
      <c r="K5347" s="173">
        <v>352</v>
      </c>
      <c r="L5347" s="173" t="s">
        <v>3070</v>
      </c>
    </row>
    <row r="5348" spans="2:12" ht="43.2" x14ac:dyDescent="0.3">
      <c r="B5348" s="173">
        <v>361525</v>
      </c>
      <c r="C5348" s="503" t="str">
        <f>_xlfn.XLOOKUP(B5348,PLANEAMIENTO!A:A,PLANEAMIENTO!C:C)</f>
        <v>CILINDRO DE JACK HYD</v>
      </c>
      <c r="D5348" s="504" t="str">
        <f>_xlfn.XLOOKUP(B5348,PLANEAMIENTO!A:A,PLANEAMIENTO!D:D)</f>
        <v>PV351D</v>
      </c>
      <c r="E5348" s="173" t="s">
        <v>3633</v>
      </c>
      <c r="F5348" s="173" t="s">
        <v>403</v>
      </c>
      <c r="G5348" s="173" t="s">
        <v>3622</v>
      </c>
      <c r="H5348" s="173" t="s">
        <v>3626</v>
      </c>
      <c r="I5348" s="173">
        <v>353</v>
      </c>
      <c r="J5348" s="173" t="s">
        <v>3070</v>
      </c>
      <c r="K5348" s="173">
        <v>353</v>
      </c>
      <c r="L5348" s="173" t="s">
        <v>3070</v>
      </c>
    </row>
    <row r="5349" spans="2:12" ht="28.8" x14ac:dyDescent="0.3">
      <c r="B5349" s="172"/>
      <c r="C5349" s="503" t="e">
        <f>_xlfn.XLOOKUP(B5349,PLANEAMIENTO!A:A,PLANEAMIENTO!C:C)</f>
        <v>#N/A</v>
      </c>
      <c r="D5349" s="504" t="e">
        <f>_xlfn.XLOOKUP(B5349,PLANEAMIENTO!A:A,PLANEAMIENTO!D:D)</f>
        <v>#N/A</v>
      </c>
      <c r="E5349" s="173" t="s">
        <v>3596</v>
      </c>
      <c r="F5349" s="173" t="s">
        <v>3080</v>
      </c>
      <c r="G5349" s="173" t="s">
        <v>3623</v>
      </c>
      <c r="H5349" s="173" t="s">
        <v>3619</v>
      </c>
      <c r="I5349" s="173">
        <v>354</v>
      </c>
      <c r="J5349" s="172"/>
      <c r="K5349" s="173">
        <v>354</v>
      </c>
      <c r="L5349" s="172"/>
    </row>
    <row r="5350" spans="2:12" ht="43.2" x14ac:dyDescent="0.3">
      <c r="B5350" s="723" t="s">
        <v>390</v>
      </c>
      <c r="C5350" s="503" t="e">
        <f>_xlfn.XLOOKUP(B5350,PLANEAMIENTO!A:A,PLANEAMIENTO!C:C)</f>
        <v>#N/A</v>
      </c>
      <c r="D5350" s="504" t="e">
        <f>_xlfn.XLOOKUP(B5350,PLANEAMIENTO!A:A,PLANEAMIENTO!D:D)</f>
        <v>#N/A</v>
      </c>
      <c r="E5350" s="723" t="s">
        <v>3073</v>
      </c>
      <c r="F5350" s="723" t="s">
        <v>3074</v>
      </c>
      <c r="G5350" s="723" t="s">
        <v>842</v>
      </c>
      <c r="H5350" s="723" t="s">
        <v>842</v>
      </c>
      <c r="I5350" s="172"/>
      <c r="J5350" s="172"/>
      <c r="K5350" s="172"/>
      <c r="L5350" s="172"/>
    </row>
    <row r="5351" spans="2:12" ht="43.2" x14ac:dyDescent="0.3">
      <c r="B5351" s="172"/>
      <c r="C5351" s="503" t="e">
        <f>_xlfn.XLOOKUP(B5351,PLANEAMIENTO!A:A,PLANEAMIENTO!C:C)</f>
        <v>#N/A</v>
      </c>
      <c r="D5351" s="504" t="e">
        <f>_xlfn.XLOOKUP(B5351,PLANEAMIENTO!A:A,PLANEAMIENTO!D:D)</f>
        <v>#N/A</v>
      </c>
      <c r="E5351" s="542" t="s">
        <v>3398</v>
      </c>
      <c r="F5351" s="542" t="s">
        <v>3634</v>
      </c>
      <c r="G5351" s="542" t="s">
        <v>842</v>
      </c>
      <c r="H5351" s="542" t="s">
        <v>3576</v>
      </c>
      <c r="I5351" s="172"/>
      <c r="J5351" s="172"/>
      <c r="K5351" s="172"/>
      <c r="L5351" s="172"/>
    </row>
    <row r="5352" spans="2:12" ht="43.2" x14ac:dyDescent="0.3">
      <c r="B5352" s="173" t="s">
        <v>3111</v>
      </c>
      <c r="C5352" s="503" t="e">
        <f>_xlfn.XLOOKUP(B5352,PLANEAMIENTO!A:A,PLANEAMIENTO!C:C)</f>
        <v>#N/A</v>
      </c>
      <c r="D5352" s="504" t="e">
        <f>_xlfn.XLOOKUP(B5352,PLANEAMIENTO!A:A,PLANEAMIENTO!D:D)</f>
        <v>#N/A</v>
      </c>
      <c r="E5352" s="173" t="s">
        <v>3635</v>
      </c>
      <c r="F5352" s="173" t="s">
        <v>3080</v>
      </c>
      <c r="G5352" s="173" t="s">
        <v>3580</v>
      </c>
      <c r="H5352" s="173" t="s">
        <v>3576</v>
      </c>
      <c r="I5352" s="173">
        <v>409</v>
      </c>
      <c r="J5352" s="173" t="s">
        <v>3174</v>
      </c>
      <c r="K5352" s="173">
        <v>409</v>
      </c>
      <c r="L5352" s="173" t="s">
        <v>3174</v>
      </c>
    </row>
    <row r="5353" spans="2:12" ht="43.2" x14ac:dyDescent="0.3">
      <c r="B5353" s="173">
        <v>362625</v>
      </c>
      <c r="C5353" s="503" t="str">
        <f>_xlfn.XLOOKUP(B5353,PLANEAMIENTO!A:A,PLANEAMIENTO!C:C)</f>
        <v>CILINDRO DE DIRECCION</v>
      </c>
      <c r="D5353" s="504">
        <f>_xlfn.XLOOKUP(B5353,PLANEAMIENTO!A:A,PLANEAMIENTO!D:D)</f>
        <v>24</v>
      </c>
      <c r="E5353" s="173" t="s">
        <v>1309</v>
      </c>
      <c r="F5353" s="173" t="s">
        <v>403</v>
      </c>
      <c r="G5353" s="173" t="s">
        <v>3587</v>
      </c>
      <c r="H5353" s="173" t="s">
        <v>3581</v>
      </c>
      <c r="I5353" s="173">
        <v>405</v>
      </c>
      <c r="J5353" s="173" t="s">
        <v>3174</v>
      </c>
      <c r="K5353" s="173">
        <v>405</v>
      </c>
      <c r="L5353" s="173" t="s">
        <v>3174</v>
      </c>
    </row>
    <row r="5354" spans="2:12" ht="43.2" x14ac:dyDescent="0.3">
      <c r="B5354" s="172"/>
      <c r="C5354" s="503" t="e">
        <f>_xlfn.XLOOKUP(B5354,PLANEAMIENTO!A:A,PLANEAMIENTO!C:C)</f>
        <v>#N/A</v>
      </c>
      <c r="D5354" s="504" t="e">
        <f>_xlfn.XLOOKUP(B5354,PLANEAMIENTO!A:A,PLANEAMIENTO!D:D)</f>
        <v>#N/A</v>
      </c>
      <c r="E5354" s="173" t="s">
        <v>3598</v>
      </c>
      <c r="F5354" s="173" t="s">
        <v>3080</v>
      </c>
      <c r="G5354" s="173" t="s">
        <v>842</v>
      </c>
      <c r="H5354" s="173" t="s">
        <v>3039</v>
      </c>
      <c r="I5354" s="172"/>
      <c r="J5354" s="172"/>
      <c r="K5354" s="172"/>
      <c r="L5354" s="172"/>
    </row>
    <row r="5355" spans="2:12" ht="43.2" x14ac:dyDescent="0.3">
      <c r="B5355" s="724" t="s">
        <v>390</v>
      </c>
      <c r="C5355" s="503" t="e">
        <f>_xlfn.XLOOKUP(B5355,PLANEAMIENTO!A:A,PLANEAMIENTO!C:C)</f>
        <v>#N/A</v>
      </c>
      <c r="D5355" s="504" t="e">
        <f>_xlfn.XLOOKUP(B5355,PLANEAMIENTO!A:A,PLANEAMIENTO!D:D)</f>
        <v>#N/A</v>
      </c>
      <c r="E5355" s="724" t="s">
        <v>428</v>
      </c>
      <c r="F5355" s="724" t="s">
        <v>3593</v>
      </c>
      <c r="G5355" s="724" t="s">
        <v>842</v>
      </c>
      <c r="H5355" s="724" t="s">
        <v>3582</v>
      </c>
      <c r="I5355" s="172"/>
      <c r="J5355" s="172"/>
      <c r="K5355" s="172"/>
      <c r="L5355" s="172"/>
    </row>
    <row r="5356" spans="2:12" ht="43.2" x14ac:dyDescent="0.3">
      <c r="B5356" s="172"/>
      <c r="C5356" s="503" t="e">
        <f>_xlfn.XLOOKUP(B5356,PLANEAMIENTO!A:A,PLANEAMIENTO!C:C)</f>
        <v>#N/A</v>
      </c>
      <c r="D5356" s="504" t="e">
        <f>_xlfn.XLOOKUP(B5356,PLANEAMIENTO!A:A,PLANEAMIENTO!D:D)</f>
        <v>#N/A</v>
      </c>
      <c r="E5356" s="542" t="s">
        <v>3402</v>
      </c>
      <c r="F5356" s="542" t="s">
        <v>3593</v>
      </c>
      <c r="G5356" s="542" t="s">
        <v>842</v>
      </c>
      <c r="H5356" s="542" t="s">
        <v>3582</v>
      </c>
      <c r="I5356" s="172"/>
      <c r="J5356" s="172"/>
      <c r="K5356" s="172"/>
      <c r="L5356" s="172"/>
    </row>
    <row r="5357" spans="2:12" ht="43.2" x14ac:dyDescent="0.3">
      <c r="B5357" s="173">
        <v>364125</v>
      </c>
      <c r="C5357" s="503" t="str">
        <f>_xlfn.XLOOKUP(B5357,PLANEAMIENTO!A:A,PLANEAMIENTO!C:C)</f>
        <v>CILINDRO DE INCLINACION</v>
      </c>
      <c r="D5357" s="504" t="str">
        <f>_xlfn.XLOOKUP(B5357,PLANEAMIENTO!A:A,PLANEAMIENTO!D:D)</f>
        <v>966M</v>
      </c>
      <c r="E5357" s="173" t="s">
        <v>3636</v>
      </c>
      <c r="F5357" s="173" t="s">
        <v>410</v>
      </c>
      <c r="G5357" s="173" t="s">
        <v>3581</v>
      </c>
      <c r="H5357" s="173" t="s">
        <v>3582</v>
      </c>
      <c r="I5357" s="173">
        <v>478</v>
      </c>
      <c r="J5357" s="173" t="s">
        <v>432</v>
      </c>
      <c r="K5357" s="173">
        <v>478</v>
      </c>
      <c r="L5357" s="173" t="s">
        <v>432</v>
      </c>
    </row>
    <row r="5358" spans="2:12" ht="43.2" x14ac:dyDescent="0.3">
      <c r="B5358" s="172"/>
      <c r="C5358" s="503" t="e">
        <f>_xlfn.XLOOKUP(B5358,PLANEAMIENTO!A:A,PLANEAMIENTO!C:C)</f>
        <v>#N/A</v>
      </c>
      <c r="D5358" s="504" t="e">
        <f>_xlfn.XLOOKUP(B5358,PLANEAMIENTO!A:A,PLANEAMIENTO!D:D)</f>
        <v>#N/A</v>
      </c>
      <c r="E5358" s="173" t="s">
        <v>3158</v>
      </c>
      <c r="F5358" s="173" t="s">
        <v>3080</v>
      </c>
      <c r="G5358" s="173" t="s">
        <v>842</v>
      </c>
      <c r="H5358" s="173" t="s">
        <v>3039</v>
      </c>
      <c r="I5358" s="172"/>
      <c r="J5358" s="172"/>
      <c r="K5358" s="172"/>
      <c r="L5358" s="172"/>
    </row>
    <row r="5359" spans="2:12" ht="43.2" x14ac:dyDescent="0.3">
      <c r="B5359" s="172"/>
      <c r="C5359" s="503" t="e">
        <f>_xlfn.XLOOKUP(B5359,PLANEAMIENTO!A:A,PLANEAMIENTO!C:C)</f>
        <v>#N/A</v>
      </c>
      <c r="D5359" s="504" t="e">
        <f>_xlfn.XLOOKUP(B5359,PLANEAMIENTO!A:A,PLANEAMIENTO!D:D)</f>
        <v>#N/A</v>
      </c>
      <c r="E5359" s="173" t="s">
        <v>3158</v>
      </c>
      <c r="F5359" s="173" t="s">
        <v>3080</v>
      </c>
      <c r="G5359" s="173" t="s">
        <v>842</v>
      </c>
      <c r="H5359" s="173" t="s">
        <v>3039</v>
      </c>
      <c r="I5359" s="172"/>
      <c r="J5359" s="172"/>
      <c r="K5359" s="172"/>
      <c r="L5359" s="172"/>
    </row>
    <row r="5360" spans="2:12" ht="43.2" x14ac:dyDescent="0.3">
      <c r="B5360" s="173">
        <v>366525</v>
      </c>
      <c r="C5360" s="503" t="str">
        <f>_xlfn.XLOOKUP(B5360,PLANEAMIENTO!A:A,PLANEAMIENTO!C:C)</f>
        <v>CILINDRO DE LEVANTE DE TOLVA</v>
      </c>
      <c r="D5360" s="504" t="str">
        <f>_xlfn.XLOOKUP(B5360,PLANEAMIENTO!A:A,PLANEAMIENTO!D:D)</f>
        <v>930E-4SE</v>
      </c>
      <c r="E5360" s="173" t="s">
        <v>3439</v>
      </c>
      <c r="F5360" s="173" t="s">
        <v>3080</v>
      </c>
      <c r="G5360" s="173" t="s">
        <v>842</v>
      </c>
      <c r="H5360" s="173" t="s">
        <v>3039</v>
      </c>
      <c r="I5360" s="172"/>
      <c r="J5360" s="172"/>
      <c r="K5360" s="172"/>
      <c r="L5360" s="172"/>
    </row>
    <row r="5361" spans="2:12" ht="43.2" x14ac:dyDescent="0.3">
      <c r="B5361" s="173">
        <v>366625</v>
      </c>
      <c r="C5361" s="503" t="str">
        <f>_xlfn.XLOOKUP(B5361,PLANEAMIENTO!A:A,PLANEAMIENTO!C:C)</f>
        <v>CILINDRO DE LEVANTE DE TOLVA</v>
      </c>
      <c r="D5361" s="504" t="str">
        <f>_xlfn.XLOOKUP(B5361,PLANEAMIENTO!A:A,PLANEAMIENTO!D:D)</f>
        <v>930E-4SE</v>
      </c>
      <c r="E5361" s="173" t="s">
        <v>3439</v>
      </c>
      <c r="F5361" s="173" t="s">
        <v>3080</v>
      </c>
      <c r="G5361" s="173" t="s">
        <v>842</v>
      </c>
      <c r="H5361" s="173" t="s">
        <v>3039</v>
      </c>
      <c r="I5361" s="172"/>
      <c r="J5361" s="172"/>
      <c r="K5361" s="172"/>
      <c r="L5361" s="172"/>
    </row>
    <row r="5362" spans="2:12" ht="43.2" x14ac:dyDescent="0.3">
      <c r="B5362" s="173">
        <v>366325</v>
      </c>
      <c r="C5362" s="503" t="str">
        <f>_xlfn.XLOOKUP(B5362,PLANEAMIENTO!A:A,PLANEAMIENTO!C:C)</f>
        <v>CILINDRO DE INCLINACION DE BULLDOZER</v>
      </c>
      <c r="D5362" s="504" t="str">
        <f>_xlfn.XLOOKUP(B5362,PLANEAMIENTO!A:A,PLANEAMIENTO!D:D)</f>
        <v>D11T</v>
      </c>
      <c r="E5362" s="173" t="s">
        <v>3439</v>
      </c>
      <c r="F5362" s="173" t="s">
        <v>3080</v>
      </c>
      <c r="G5362" s="173" t="s">
        <v>842</v>
      </c>
      <c r="H5362" s="173" t="s">
        <v>3039</v>
      </c>
      <c r="I5362" s="172"/>
      <c r="J5362" s="172"/>
      <c r="K5362" s="172"/>
      <c r="L5362" s="172"/>
    </row>
    <row r="5363" spans="2:12" ht="43.2" x14ac:dyDescent="0.3">
      <c r="B5363" s="172"/>
      <c r="C5363" s="503" t="e">
        <f>_xlfn.XLOOKUP(B5363,PLANEAMIENTO!A:A,PLANEAMIENTO!C:C)</f>
        <v>#N/A</v>
      </c>
      <c r="D5363" s="504" t="e">
        <f>_xlfn.XLOOKUP(B5363,PLANEAMIENTO!A:A,PLANEAMIENTO!D:D)</f>
        <v>#N/A</v>
      </c>
      <c r="E5363" s="173" t="s">
        <v>3158</v>
      </c>
      <c r="F5363" s="173" t="s">
        <v>3080</v>
      </c>
      <c r="G5363" s="173" t="s">
        <v>842</v>
      </c>
      <c r="H5363" s="173" t="s">
        <v>3039</v>
      </c>
      <c r="I5363" s="172"/>
      <c r="J5363" s="172"/>
      <c r="K5363" s="172"/>
      <c r="L5363" s="172"/>
    </row>
    <row r="5364" spans="2:12" ht="43.2" x14ac:dyDescent="0.3">
      <c r="B5364" s="724" t="s">
        <v>390</v>
      </c>
      <c r="C5364" s="503" t="e">
        <f>_xlfn.XLOOKUP(B5364,PLANEAMIENTO!A:A,PLANEAMIENTO!C:C)</f>
        <v>#N/A</v>
      </c>
      <c r="D5364" s="504" t="e">
        <f>_xlfn.XLOOKUP(B5364,PLANEAMIENTO!A:A,PLANEAMIENTO!D:D)</f>
        <v>#N/A</v>
      </c>
      <c r="E5364" s="724" t="s">
        <v>642</v>
      </c>
      <c r="F5364" s="724" t="s">
        <v>3637</v>
      </c>
      <c r="G5364" s="724" t="s">
        <v>842</v>
      </c>
      <c r="H5364" s="724" t="s">
        <v>3581</v>
      </c>
      <c r="I5364" s="172"/>
      <c r="J5364" s="172"/>
      <c r="K5364" s="172"/>
      <c r="L5364" s="172"/>
    </row>
    <row r="5365" spans="2:12" ht="43.2" x14ac:dyDescent="0.3">
      <c r="B5365" s="172"/>
      <c r="C5365" s="503">
        <f>_xlfn.XLOOKUP(B5365,PLANEAMIENTO!A:A,PLANEAMIENTO!C:C)</f>
        <v>0</v>
      </c>
      <c r="D5365" s="504">
        <f>_xlfn.XLOOKUP(B5365,PLANEAMIENTO!A:A,PLANEAMIENTO!D:D)</f>
        <v>0</v>
      </c>
      <c r="E5365" s="542" t="s">
        <v>3141</v>
      </c>
      <c r="F5365" s="542" t="s">
        <v>3324</v>
      </c>
      <c r="G5365" s="542" t="s">
        <v>3039</v>
      </c>
      <c r="H5365" s="542" t="s">
        <v>3116</v>
      </c>
      <c r="I5365" s="172"/>
      <c r="J5365" s="172"/>
      <c r="K5365" s="172"/>
      <c r="L5365" s="172"/>
    </row>
    <row r="5366" spans="2:12" ht="43.2" x14ac:dyDescent="0.3">
      <c r="B5366" s="172"/>
      <c r="C5366" s="503">
        <f>_xlfn.XLOOKUP(B5366,PLANEAMIENTO!A:A,PLANEAMIENTO!C:C)</f>
        <v>0</v>
      </c>
      <c r="D5366" s="504">
        <f>_xlfn.XLOOKUP(B5366,PLANEAMIENTO!A:A,PLANEAMIENTO!D:D)</f>
        <v>0</v>
      </c>
      <c r="E5366" s="542" t="s">
        <v>3402</v>
      </c>
      <c r="F5366" s="542" t="s">
        <v>3637</v>
      </c>
      <c r="G5366" s="542" t="s">
        <v>842</v>
      </c>
      <c r="H5366" s="542" t="s">
        <v>3581</v>
      </c>
      <c r="I5366" s="172"/>
      <c r="J5366" s="172"/>
      <c r="K5366" s="172"/>
      <c r="L5366" s="172"/>
    </row>
    <row r="5367" spans="2:12" ht="43.2" x14ac:dyDescent="0.3">
      <c r="B5367" s="172"/>
      <c r="C5367" s="503">
        <f>_xlfn.XLOOKUP(B5367,PLANEAMIENTO!A:A,PLANEAMIENTO!C:C)</f>
        <v>0</v>
      </c>
      <c r="D5367" s="504">
        <f>_xlfn.XLOOKUP(B5367,PLANEAMIENTO!A:A,PLANEAMIENTO!D:D)</f>
        <v>0</v>
      </c>
      <c r="E5367" s="173" t="s">
        <v>3158</v>
      </c>
      <c r="F5367" s="173" t="s">
        <v>3080</v>
      </c>
      <c r="G5367" s="173" t="s">
        <v>842</v>
      </c>
      <c r="H5367" s="173" t="s">
        <v>3039</v>
      </c>
      <c r="I5367" s="172"/>
      <c r="J5367" s="172"/>
      <c r="K5367" s="172"/>
      <c r="L5367" s="172"/>
    </row>
    <row r="5368" spans="2:12" ht="43.2" x14ac:dyDescent="0.3">
      <c r="B5368" s="173">
        <v>365925</v>
      </c>
      <c r="C5368" s="503" t="str">
        <f>_xlfn.XLOOKUP(B5368,PLANEAMIENTO!A:A,PLANEAMIENTO!C:C)</f>
        <v>CILINDRO DE INCLINACION DE BULLDOZER</v>
      </c>
      <c r="D5368" s="504" t="str">
        <f>_xlfn.XLOOKUP(B5368,PLANEAMIENTO!A:A,PLANEAMIENTO!D:D)</f>
        <v>D475</v>
      </c>
      <c r="E5368" s="173" t="s">
        <v>3439</v>
      </c>
      <c r="F5368" s="173" t="s">
        <v>3080</v>
      </c>
      <c r="G5368" s="173" t="s">
        <v>842</v>
      </c>
      <c r="H5368" s="173" t="s">
        <v>3039</v>
      </c>
      <c r="I5368" s="172"/>
      <c r="J5368" s="172"/>
      <c r="K5368" s="172"/>
      <c r="L5368" s="172"/>
    </row>
    <row r="5369" spans="2:12" ht="43.2" x14ac:dyDescent="0.3">
      <c r="B5369" s="172"/>
      <c r="C5369" s="503">
        <f>_xlfn.XLOOKUP(B5369,PLANEAMIENTO!A:A,PLANEAMIENTO!C:C)</f>
        <v>0</v>
      </c>
      <c r="D5369" s="504" t="e">
        <f>_xlfn.XLOOKUP(B5369,PLANEAMIENTO!A:A,PLANEAMIENTO!D:D)</f>
        <v>#N/A</v>
      </c>
      <c r="E5369" s="173" t="s">
        <v>3158</v>
      </c>
      <c r="F5369" s="173" t="s">
        <v>3080</v>
      </c>
      <c r="G5369" s="173" t="s">
        <v>842</v>
      </c>
      <c r="H5369" s="173" t="s">
        <v>3039</v>
      </c>
      <c r="I5369" s="172"/>
      <c r="J5369" s="172"/>
      <c r="K5369" s="172"/>
      <c r="L5369" s="172"/>
    </row>
    <row r="5370" spans="2:12" ht="43.2" x14ac:dyDescent="0.3">
      <c r="B5370" s="172"/>
      <c r="C5370" s="503" t="e">
        <f>_xlfn.XLOOKUP(B5370,PLANEAMIENTO!A:A,PLANEAMIENTO!C:C)</f>
        <v>#N/A</v>
      </c>
      <c r="D5370" s="504" t="e">
        <f>_xlfn.XLOOKUP(B5370,PLANEAMIENTO!A:A,PLANEAMIENTO!D:D)</f>
        <v>#N/A</v>
      </c>
      <c r="E5370" s="173" t="s">
        <v>3374</v>
      </c>
      <c r="F5370" s="173" t="s">
        <v>3080</v>
      </c>
      <c r="G5370" s="173" t="s">
        <v>842</v>
      </c>
      <c r="H5370" s="173" t="s">
        <v>3039</v>
      </c>
      <c r="I5370" s="172"/>
      <c r="J5370" s="172"/>
      <c r="K5370" s="172"/>
      <c r="L5370" s="172"/>
    </row>
    <row r="5371" spans="2:12" ht="43.2" x14ac:dyDescent="0.3">
      <c r="B5371" s="726" t="s">
        <v>390</v>
      </c>
      <c r="C5371" s="503" t="e">
        <f>_xlfn.XLOOKUP(B5371,PLANEAMIENTO!A:A,PLANEAMIENTO!C:C)</f>
        <v>#N/A</v>
      </c>
      <c r="D5371" s="504" t="e">
        <f>_xlfn.XLOOKUP(B5371,PLANEAMIENTO!A:A,PLANEAMIENTO!D:D)</f>
        <v>#N/A</v>
      </c>
      <c r="E5371" s="726" t="s">
        <v>451</v>
      </c>
      <c r="F5371" s="726" t="s">
        <v>3074</v>
      </c>
      <c r="G5371" s="726" t="s">
        <v>842</v>
      </c>
      <c r="H5371" s="726" t="s">
        <v>842</v>
      </c>
      <c r="I5371" s="172"/>
      <c r="J5371" s="172"/>
      <c r="K5371" s="172"/>
      <c r="L5371" s="172"/>
    </row>
    <row r="5372" spans="2:12" ht="43.2" x14ac:dyDescent="0.3">
      <c r="B5372" s="172"/>
      <c r="C5372" s="503" t="e">
        <f>_xlfn.XLOOKUP(B5372,PLANEAMIENTO!A:A,PLANEAMIENTO!C:C)</f>
        <v>#N/A</v>
      </c>
      <c r="D5372" s="504" t="e">
        <f>_xlfn.XLOOKUP(B5372,PLANEAMIENTO!A:A,PLANEAMIENTO!D:D)</f>
        <v>#N/A</v>
      </c>
      <c r="E5372" s="542" t="s">
        <v>3193</v>
      </c>
      <c r="F5372" s="542" t="s">
        <v>3441</v>
      </c>
      <c r="G5372" s="542" t="s">
        <v>3116</v>
      </c>
      <c r="H5372" s="542" t="s">
        <v>3316</v>
      </c>
      <c r="I5372" s="172"/>
      <c r="J5372" s="173" t="s">
        <v>452</v>
      </c>
      <c r="K5372" s="172"/>
      <c r="L5372" s="173" t="s">
        <v>452</v>
      </c>
    </row>
    <row r="5373" spans="2:12" ht="43.2" x14ac:dyDescent="0.3">
      <c r="B5373" s="172"/>
      <c r="C5373" s="503" t="e">
        <f>_xlfn.XLOOKUP(B5373,PLANEAMIENTO!A:A,PLANEAMIENTO!C:C)</f>
        <v>#N/A</v>
      </c>
      <c r="D5373" s="504" t="e">
        <f>_xlfn.XLOOKUP(B5373,PLANEAMIENTO!A:A,PLANEAMIENTO!D:D)</f>
        <v>#N/A</v>
      </c>
      <c r="E5373" s="542" t="s">
        <v>3398</v>
      </c>
      <c r="F5373" s="542" t="s">
        <v>3637</v>
      </c>
      <c r="G5373" s="542" t="s">
        <v>842</v>
      </c>
      <c r="H5373" s="542" t="s">
        <v>3581</v>
      </c>
      <c r="I5373" s="172"/>
      <c r="J5373" s="172"/>
      <c r="K5373" s="172"/>
      <c r="L5373" s="172"/>
    </row>
    <row r="5374" spans="2:12" ht="43.2" x14ac:dyDescent="0.3">
      <c r="B5374" s="172"/>
      <c r="C5374" s="503" t="e">
        <f>_xlfn.XLOOKUP(B5374,PLANEAMIENTO!A:A,PLANEAMIENTO!C:C)</f>
        <v>#N/A</v>
      </c>
      <c r="D5374" s="504" t="e">
        <f>_xlfn.XLOOKUP(B5374,PLANEAMIENTO!A:A,PLANEAMIENTO!D:D)</f>
        <v>#N/A</v>
      </c>
      <c r="E5374" s="173" t="s">
        <v>498</v>
      </c>
      <c r="F5374" s="173" t="s">
        <v>3080</v>
      </c>
      <c r="G5374" s="173" t="s">
        <v>842</v>
      </c>
      <c r="H5374" s="173" t="s">
        <v>3039</v>
      </c>
      <c r="I5374" s="172"/>
      <c r="J5374" s="172"/>
      <c r="K5374" s="172"/>
      <c r="L5374" s="172"/>
    </row>
    <row r="5375" spans="2:12" ht="43.2" x14ac:dyDescent="0.3">
      <c r="B5375" s="172"/>
      <c r="C5375" s="503" t="e">
        <f>_xlfn.XLOOKUP(B5375,PLANEAMIENTO!A:A,PLANEAMIENTO!C:C)</f>
        <v>#N/A</v>
      </c>
      <c r="D5375" s="504" t="e">
        <f>_xlfn.XLOOKUP(B5375,PLANEAMIENTO!A:A,PLANEAMIENTO!D:D)</f>
        <v>#N/A</v>
      </c>
      <c r="E5375" s="173" t="s">
        <v>454</v>
      </c>
      <c r="F5375" s="173" t="s">
        <v>3080</v>
      </c>
      <c r="G5375" s="173" t="s">
        <v>842</v>
      </c>
      <c r="H5375" s="173" t="s">
        <v>3039</v>
      </c>
      <c r="I5375" s="172"/>
      <c r="J5375" s="172"/>
      <c r="K5375" s="172"/>
      <c r="L5375" s="172"/>
    </row>
    <row r="5376" spans="2:12" ht="43.2" x14ac:dyDescent="0.3">
      <c r="B5376" s="172"/>
      <c r="C5376" s="503" t="e">
        <f>_xlfn.XLOOKUP(B5376,PLANEAMIENTO!A:A,PLANEAMIENTO!C:C)</f>
        <v>#N/A</v>
      </c>
      <c r="D5376" s="504" t="e">
        <f>_xlfn.XLOOKUP(B5376,PLANEAMIENTO!A:A,PLANEAMIENTO!D:D)</f>
        <v>#N/A</v>
      </c>
      <c r="E5376" s="173" t="s">
        <v>498</v>
      </c>
      <c r="F5376" s="173" t="s">
        <v>3080</v>
      </c>
      <c r="G5376" s="173" t="s">
        <v>842</v>
      </c>
      <c r="H5376" s="173" t="s">
        <v>3039</v>
      </c>
      <c r="I5376" s="172"/>
      <c r="J5376" s="172"/>
      <c r="K5376" s="172"/>
      <c r="L5376" s="172"/>
    </row>
    <row r="5377" spans="2:12" ht="43.2" x14ac:dyDescent="0.3">
      <c r="B5377" s="172"/>
      <c r="C5377" s="503" t="e">
        <f>_xlfn.XLOOKUP(B5377,PLANEAMIENTO!A:A,PLANEAMIENTO!C:C)</f>
        <v>#N/A</v>
      </c>
      <c r="D5377" s="504" t="e">
        <f>_xlfn.XLOOKUP(B5377,PLANEAMIENTO!A:A,PLANEAMIENTO!D:D)</f>
        <v>#N/A</v>
      </c>
      <c r="E5377" s="173" t="s">
        <v>498</v>
      </c>
      <c r="F5377" s="173" t="s">
        <v>3080</v>
      </c>
      <c r="G5377" s="173" t="s">
        <v>842</v>
      </c>
      <c r="H5377" s="173" t="s">
        <v>3039</v>
      </c>
      <c r="I5377" s="172"/>
      <c r="J5377" s="172"/>
      <c r="K5377" s="172"/>
      <c r="L5377" s="172"/>
    </row>
    <row r="5378" spans="2:12" ht="43.2" x14ac:dyDescent="0.3">
      <c r="B5378" s="173">
        <v>365625</v>
      </c>
      <c r="C5378" s="503" t="str">
        <f>_xlfn.XLOOKUP(B5378,PLANEAMIENTO!A:A,PLANEAMIENTO!C:C)</f>
        <v>CILINDRO DE DIRECCION</v>
      </c>
      <c r="D5378" s="504" t="str">
        <f>_xlfn.XLOOKUP(B5378,PLANEAMIENTO!A:A,PLANEAMIENTO!D:D)</f>
        <v>930E-4SE</v>
      </c>
      <c r="E5378" s="173" t="s">
        <v>1022</v>
      </c>
      <c r="F5378" s="173" t="s">
        <v>3080</v>
      </c>
      <c r="G5378" s="173" t="s">
        <v>842</v>
      </c>
      <c r="H5378" s="173" t="s">
        <v>3039</v>
      </c>
      <c r="I5378" s="172"/>
      <c r="J5378" s="172"/>
      <c r="K5378" s="172"/>
      <c r="L5378" s="172"/>
    </row>
    <row r="5379" spans="2:12" ht="43.2" x14ac:dyDescent="0.3">
      <c r="B5379" s="173">
        <v>365925</v>
      </c>
      <c r="C5379" s="503" t="str">
        <f>_xlfn.XLOOKUP(B5379,PLANEAMIENTO!A:A,PLANEAMIENTO!C:C)</f>
        <v>CILINDRO DE INCLINACION DE BULLDOZER</v>
      </c>
      <c r="D5379" s="504" t="str">
        <f>_xlfn.XLOOKUP(B5379,PLANEAMIENTO!A:A,PLANEAMIENTO!D:D)</f>
        <v>D475</v>
      </c>
      <c r="E5379" s="173" t="s">
        <v>1022</v>
      </c>
      <c r="F5379" s="173" t="s">
        <v>3080</v>
      </c>
      <c r="G5379" s="173" t="s">
        <v>842</v>
      </c>
      <c r="H5379" s="173" t="s">
        <v>3039</v>
      </c>
      <c r="I5379" s="172"/>
      <c r="J5379" s="172"/>
      <c r="K5379" s="172"/>
      <c r="L5379" s="172"/>
    </row>
    <row r="5380" spans="2:12" ht="43.2" x14ac:dyDescent="0.3">
      <c r="B5380" s="173">
        <v>366025</v>
      </c>
      <c r="C5380" s="503" t="str">
        <f>_xlfn.XLOOKUP(B5380,PLANEAMIENTO!A:A,PLANEAMIENTO!C:C)</f>
        <v>CILINDRO DE VOLTEO DE BUCKET</v>
      </c>
      <c r="D5380" s="504" t="str">
        <f>_xlfn.XLOOKUP(B5380,PLANEAMIENTO!A:A,PLANEAMIENTO!D:D)</f>
        <v>336DL</v>
      </c>
      <c r="E5380" s="173" t="s">
        <v>1022</v>
      </c>
      <c r="F5380" s="173" t="s">
        <v>3080</v>
      </c>
      <c r="G5380" s="173" t="s">
        <v>842</v>
      </c>
      <c r="H5380" s="173" t="s">
        <v>3039</v>
      </c>
      <c r="I5380" s="172"/>
      <c r="J5380" s="172"/>
      <c r="K5380" s="172"/>
      <c r="L5380" s="172"/>
    </row>
    <row r="5381" spans="2:12" ht="43.2" x14ac:dyDescent="0.3">
      <c r="B5381" s="173">
        <v>366125</v>
      </c>
      <c r="C5381" s="503" t="str">
        <f>_xlfn.XLOOKUP(B5381,PLANEAMIENTO!A:A,PLANEAMIENTO!C:C)</f>
        <v>CILINDRO DE LEVANTE DE BULLDOZER</v>
      </c>
      <c r="D5381" s="504" t="str">
        <f>_xlfn.XLOOKUP(B5381,PLANEAMIENTO!A:A,PLANEAMIENTO!D:D)</f>
        <v>D11</v>
      </c>
      <c r="E5381" s="173" t="s">
        <v>1022</v>
      </c>
      <c r="F5381" s="173" t="s">
        <v>3080</v>
      </c>
      <c r="G5381" s="173" t="s">
        <v>842</v>
      </c>
      <c r="H5381" s="173" t="s">
        <v>3039</v>
      </c>
      <c r="I5381" s="172"/>
      <c r="J5381" s="172"/>
      <c r="K5381" s="172"/>
      <c r="L5381" s="172"/>
    </row>
    <row r="5382" spans="2:12" ht="43.2" x14ac:dyDescent="0.3">
      <c r="B5382" s="173">
        <v>366225</v>
      </c>
      <c r="C5382" s="503" t="str">
        <f>_xlfn.XLOOKUP(B5382,PLANEAMIENTO!A:A,PLANEAMIENTO!C:C)</f>
        <v>CILINDRO DE LEVANTE DE BULLDOZER</v>
      </c>
      <c r="D5382" s="504" t="str">
        <f>_xlfn.XLOOKUP(B5382,PLANEAMIENTO!A:A,PLANEAMIENTO!D:D)</f>
        <v>D11T</v>
      </c>
      <c r="E5382" s="173" t="s">
        <v>1022</v>
      </c>
      <c r="F5382" s="173" t="s">
        <v>3080</v>
      </c>
      <c r="G5382" s="173" t="s">
        <v>842</v>
      </c>
      <c r="H5382" s="173" t="s">
        <v>3039</v>
      </c>
      <c r="I5382" s="172"/>
      <c r="J5382" s="172"/>
      <c r="K5382" s="172"/>
      <c r="L5382" s="172"/>
    </row>
    <row r="5383" spans="2:12" ht="43.2" x14ac:dyDescent="0.3">
      <c r="B5383" s="173">
        <v>366325</v>
      </c>
      <c r="C5383" s="503" t="str">
        <f>_xlfn.XLOOKUP(B5383,PLANEAMIENTO!A:A,PLANEAMIENTO!C:C)</f>
        <v>CILINDRO DE INCLINACION DE BULLDOZER</v>
      </c>
      <c r="D5383" s="504" t="str">
        <f>_xlfn.XLOOKUP(B5383,PLANEAMIENTO!A:A,PLANEAMIENTO!D:D)</f>
        <v>D11T</v>
      </c>
      <c r="E5383" s="173" t="s">
        <v>1022</v>
      </c>
      <c r="F5383" s="173" t="s">
        <v>3080</v>
      </c>
      <c r="G5383" s="173" t="s">
        <v>842</v>
      </c>
      <c r="H5383" s="173" t="s">
        <v>3039</v>
      </c>
      <c r="I5383" s="172"/>
      <c r="J5383" s="172"/>
      <c r="K5383" s="172"/>
      <c r="L5383" s="172"/>
    </row>
    <row r="5384" spans="2:12" ht="43.2" x14ac:dyDescent="0.3">
      <c r="B5384" s="173">
        <v>366425</v>
      </c>
      <c r="C5384" s="503" t="str">
        <f>_xlfn.XLOOKUP(B5384,PLANEAMIENTO!A:A,PLANEAMIENTO!C:C)</f>
        <v>CILINDRO DE LEVANTE DE RIPPER</v>
      </c>
      <c r="D5384" s="504" t="str">
        <f>_xlfn.XLOOKUP(B5384,PLANEAMIENTO!A:A,PLANEAMIENTO!D:D)</f>
        <v>D11</v>
      </c>
      <c r="E5384" s="173" t="s">
        <v>1022</v>
      </c>
      <c r="F5384" s="173" t="s">
        <v>3080</v>
      </c>
      <c r="G5384" s="173" t="s">
        <v>842</v>
      </c>
      <c r="H5384" s="173" t="s">
        <v>3039</v>
      </c>
      <c r="I5384" s="172"/>
      <c r="J5384" s="172"/>
      <c r="K5384" s="172"/>
      <c r="L5384" s="172"/>
    </row>
    <row r="5385" spans="2:12" ht="43.2" x14ac:dyDescent="0.3">
      <c r="B5385" s="173">
        <v>366525</v>
      </c>
      <c r="C5385" s="503" t="str">
        <f>_xlfn.XLOOKUP(B5385,PLANEAMIENTO!A:A,PLANEAMIENTO!C:C)</f>
        <v>CILINDRO DE LEVANTE DE TOLVA</v>
      </c>
      <c r="D5385" s="504" t="str">
        <f>_xlfn.XLOOKUP(B5385,PLANEAMIENTO!A:A,PLANEAMIENTO!D:D)</f>
        <v>930E-4SE</v>
      </c>
      <c r="E5385" s="173" t="s">
        <v>1022</v>
      </c>
      <c r="F5385" s="173" t="s">
        <v>3080</v>
      </c>
      <c r="G5385" s="173" t="s">
        <v>842</v>
      </c>
      <c r="H5385" s="173" t="s">
        <v>3039</v>
      </c>
      <c r="I5385" s="172"/>
      <c r="J5385" s="172"/>
      <c r="K5385" s="172"/>
      <c r="L5385" s="172"/>
    </row>
    <row r="5386" spans="2:12" ht="43.2" x14ac:dyDescent="0.3">
      <c r="B5386" s="173">
        <v>366625</v>
      </c>
      <c r="C5386" s="503" t="str">
        <f>_xlfn.XLOOKUP(B5386,PLANEAMIENTO!A:A,PLANEAMIENTO!C:C)</f>
        <v>CILINDRO DE LEVANTE DE TOLVA</v>
      </c>
      <c r="D5386" s="504" t="str">
        <f>_xlfn.XLOOKUP(B5386,PLANEAMIENTO!A:A,PLANEAMIENTO!D:D)</f>
        <v>930E-4SE</v>
      </c>
      <c r="E5386" s="173" t="s">
        <v>1022</v>
      </c>
      <c r="F5386" s="173" t="s">
        <v>3080</v>
      </c>
      <c r="G5386" s="173" t="s">
        <v>842</v>
      </c>
      <c r="H5386" s="173" t="s">
        <v>3039</v>
      </c>
      <c r="I5386" s="172"/>
      <c r="J5386" s="172"/>
      <c r="K5386" s="172"/>
      <c r="L5386" s="172"/>
    </row>
    <row r="5387" spans="2:12" ht="43.2" x14ac:dyDescent="0.3">
      <c r="B5387" s="173">
        <v>367125</v>
      </c>
      <c r="C5387" s="503" t="str">
        <f>_xlfn.XLOOKUP(B5387,PLANEAMIENTO!A:A,PLANEAMIENTO!C:C)</f>
        <v>CILINDRO DE STICK</v>
      </c>
      <c r="D5387" s="504" t="str">
        <f>_xlfn.XLOOKUP(B5387,PLANEAMIENTO!A:A,PLANEAMIENTO!D:D)</f>
        <v>390DL</v>
      </c>
      <c r="E5387" s="173" t="s">
        <v>1022</v>
      </c>
      <c r="F5387" s="173" t="s">
        <v>3080</v>
      </c>
      <c r="G5387" s="173" t="s">
        <v>842</v>
      </c>
      <c r="H5387" s="173" t="s">
        <v>3039</v>
      </c>
      <c r="I5387" s="172"/>
      <c r="J5387" s="172"/>
      <c r="K5387" s="172"/>
      <c r="L5387" s="172"/>
    </row>
    <row r="5388" spans="2:12" ht="43.2" x14ac:dyDescent="0.3">
      <c r="B5388" s="173">
        <v>367725</v>
      </c>
      <c r="C5388" s="503" t="str">
        <f>_xlfn.XLOOKUP(B5388,PLANEAMIENTO!A:A,PLANEAMIENTO!C:C)</f>
        <v>CILINDRO DE JACK HYD</v>
      </c>
      <c r="D5388" s="504" t="str">
        <f>_xlfn.XLOOKUP(B5388,PLANEAMIENTO!A:A,PLANEAMIENTO!D:D)</f>
        <v>PITVIPER 351</v>
      </c>
      <c r="E5388" s="173" t="s">
        <v>1022</v>
      </c>
      <c r="F5388" s="173" t="s">
        <v>3080</v>
      </c>
      <c r="G5388" s="173" t="s">
        <v>842</v>
      </c>
      <c r="H5388" s="173" t="s">
        <v>3039</v>
      </c>
      <c r="I5388" s="172"/>
      <c r="J5388" s="172"/>
      <c r="K5388" s="172"/>
      <c r="L5388" s="172"/>
    </row>
    <row r="5389" spans="2:12" ht="43.2" x14ac:dyDescent="0.3">
      <c r="B5389" s="172"/>
      <c r="C5389" s="503" t="e">
        <f>_xlfn.XLOOKUP(B5389,PLANEAMIENTO!A:A,PLANEAMIENTO!C:C)</f>
        <v>#N/A</v>
      </c>
      <c r="D5389" s="504" t="e">
        <f>_xlfn.XLOOKUP(B5389,PLANEAMIENTO!A:A,PLANEAMIENTO!D:D)</f>
        <v>#N/A</v>
      </c>
      <c r="E5389" s="173" t="s">
        <v>998</v>
      </c>
      <c r="F5389" s="173" t="s">
        <v>3080</v>
      </c>
      <c r="G5389" s="173" t="s">
        <v>842</v>
      </c>
      <c r="H5389" s="173" t="s">
        <v>3039</v>
      </c>
      <c r="I5389" s="172"/>
      <c r="J5389" s="172"/>
      <c r="K5389" s="172"/>
      <c r="L5389" s="172"/>
    </row>
    <row r="5390" spans="2:12" ht="43.2" x14ac:dyDescent="0.3">
      <c r="B5390" s="728" t="s">
        <v>390</v>
      </c>
      <c r="C5390" s="503" t="e">
        <f>_xlfn.XLOOKUP(B5390,PLANEAMIENTO!A:A,PLANEAMIENTO!C:C)</f>
        <v>#N/A</v>
      </c>
      <c r="D5390" s="504" t="e">
        <f>_xlfn.XLOOKUP(B5390,PLANEAMIENTO!A:A,PLANEAMIENTO!D:D)</f>
        <v>#N/A</v>
      </c>
      <c r="E5390" s="728" t="s">
        <v>45</v>
      </c>
      <c r="F5390" s="728" t="s">
        <v>3331</v>
      </c>
      <c r="G5390" s="728" t="s">
        <v>842</v>
      </c>
      <c r="H5390" s="728" t="s">
        <v>3230</v>
      </c>
      <c r="I5390" s="172"/>
      <c r="J5390" s="172"/>
      <c r="K5390" s="172"/>
      <c r="L5390" s="172"/>
    </row>
    <row r="5391" spans="2:12" ht="43.2" x14ac:dyDescent="0.3">
      <c r="B5391" s="172"/>
      <c r="C5391" s="503">
        <f>_xlfn.XLOOKUP(B5391,PLANEAMIENTO!A:A,PLANEAMIENTO!C:C)</f>
        <v>0</v>
      </c>
      <c r="D5391" s="504">
        <f>_xlfn.XLOOKUP(B5391,PLANEAMIENTO!A:A,PLANEAMIENTO!D:D)</f>
        <v>0</v>
      </c>
      <c r="E5391" s="542" t="s">
        <v>3143</v>
      </c>
      <c r="F5391" s="542" t="s">
        <v>3331</v>
      </c>
      <c r="G5391" s="542" t="s">
        <v>842</v>
      </c>
      <c r="H5391" s="542" t="s">
        <v>3230</v>
      </c>
      <c r="I5391" s="172"/>
      <c r="J5391" s="172"/>
      <c r="K5391" s="172"/>
      <c r="L5391" s="172"/>
    </row>
    <row r="5392" spans="2:12" ht="43.2" x14ac:dyDescent="0.3">
      <c r="B5392" s="172"/>
      <c r="C5392" s="503">
        <f>_xlfn.XLOOKUP(B5392,PLANEAMIENTO!A:A,PLANEAMIENTO!C:C)</f>
        <v>0</v>
      </c>
      <c r="D5392" s="504">
        <f>_xlfn.XLOOKUP(B5392,PLANEAMIENTO!A:A,PLANEAMIENTO!D:D)</f>
        <v>0</v>
      </c>
      <c r="E5392" s="542" t="s">
        <v>3402</v>
      </c>
      <c r="F5392" s="542" t="s">
        <v>3080</v>
      </c>
      <c r="G5392" s="542" t="s">
        <v>842</v>
      </c>
      <c r="H5392" s="542" t="s">
        <v>3039</v>
      </c>
      <c r="I5392" s="172"/>
      <c r="J5392" s="172"/>
      <c r="K5392" s="172"/>
      <c r="L5392" s="172"/>
    </row>
    <row r="5393" spans="2:12" ht="43.2" x14ac:dyDescent="0.3">
      <c r="B5393" s="173">
        <v>355125</v>
      </c>
      <c r="C5393" s="503" t="str">
        <f>_xlfn.XLOOKUP(B5393,PLANEAMIENTO!A:A,PLANEAMIENTO!C:C)</f>
        <v>CILINDRO DE SUSPENSION POSTERIOR</v>
      </c>
      <c r="D5393" s="504" t="str">
        <f>_xlfn.XLOOKUP(B5393,PLANEAMIENTO!A:A,PLANEAMIENTO!D:D)</f>
        <v>980E</v>
      </c>
      <c r="E5393" s="173" t="s">
        <v>3562</v>
      </c>
      <c r="F5393" s="173" t="s">
        <v>3080</v>
      </c>
      <c r="G5393" s="173" t="s">
        <v>842</v>
      </c>
      <c r="H5393" s="173" t="s">
        <v>3039</v>
      </c>
      <c r="I5393" s="172"/>
      <c r="J5393" s="172"/>
      <c r="K5393" s="172"/>
      <c r="L5393" s="172"/>
    </row>
    <row r="5394" spans="2:12" ht="43.2" x14ac:dyDescent="0.3">
      <c r="B5394" s="173">
        <v>356025</v>
      </c>
      <c r="C5394" s="503" t="str">
        <f>_xlfn.XLOOKUP(B5394,PLANEAMIENTO!A:A,PLANEAMIENTO!C:C)</f>
        <v>CILINDRO DE BUCKET</v>
      </c>
      <c r="D5394" s="504" t="str">
        <f>_xlfn.XLOOKUP(B5394,PLANEAMIENTO!A:A,PLANEAMIENTO!D:D)</f>
        <v>374DL</v>
      </c>
      <c r="E5394" s="173" t="s">
        <v>3563</v>
      </c>
      <c r="F5394" s="173" t="s">
        <v>3080</v>
      </c>
      <c r="G5394" s="173" t="s">
        <v>842</v>
      </c>
      <c r="H5394" s="173" t="s">
        <v>3039</v>
      </c>
      <c r="I5394" s="172"/>
      <c r="J5394" s="172"/>
      <c r="K5394" s="172"/>
      <c r="L5394" s="172"/>
    </row>
    <row r="5395" spans="2:12" ht="43.2" x14ac:dyDescent="0.3">
      <c r="B5395" s="173">
        <v>360225</v>
      </c>
      <c r="C5395" s="503" t="str">
        <f>_xlfn.XLOOKUP(B5395,PLANEAMIENTO!A:A,PLANEAMIENTO!C:C)</f>
        <v>CILINDRO DE LEVANTE DE BULLDOZER</v>
      </c>
      <c r="D5395" s="504" t="str">
        <f>_xlfn.XLOOKUP(B5395,PLANEAMIENTO!A:A,PLANEAMIENTO!D:D)</f>
        <v>844H</v>
      </c>
      <c r="E5395" s="173" t="s">
        <v>3564</v>
      </c>
      <c r="F5395" s="173" t="s">
        <v>3080</v>
      </c>
      <c r="G5395" s="173" t="s">
        <v>842</v>
      </c>
      <c r="H5395" s="173" t="s">
        <v>3039</v>
      </c>
      <c r="I5395" s="172"/>
      <c r="J5395" s="172"/>
      <c r="K5395" s="172"/>
      <c r="L5395" s="172"/>
    </row>
    <row r="5396" spans="2:12" ht="43.2" x14ac:dyDescent="0.3">
      <c r="B5396" s="173">
        <v>360825</v>
      </c>
      <c r="C5396" s="503" t="str">
        <f>_xlfn.XLOOKUP(B5396,PLANEAMIENTO!A:A,PLANEAMIENTO!C:C)</f>
        <v xml:space="preserve">CILINDRO DE LEVANTE </v>
      </c>
      <c r="D5396" s="504" t="str">
        <f>_xlfn.XLOOKUP(B5396,PLANEAMIENTO!A:A,PLANEAMIENTO!D:D)</f>
        <v>994F</v>
      </c>
      <c r="E5396" s="173" t="s">
        <v>3564</v>
      </c>
      <c r="F5396" s="173" t="s">
        <v>3080</v>
      </c>
      <c r="G5396" s="173" t="s">
        <v>842</v>
      </c>
      <c r="H5396" s="173" t="s">
        <v>3039</v>
      </c>
      <c r="I5396" s="172"/>
      <c r="J5396" s="172"/>
      <c r="K5396" s="172"/>
      <c r="L5396" s="172"/>
    </row>
    <row r="5397" spans="2:12" ht="43.2" x14ac:dyDescent="0.3">
      <c r="B5397" s="173">
        <v>360925</v>
      </c>
      <c r="C5397" s="503" t="str">
        <f>_xlfn.XLOOKUP(B5397,PLANEAMIENTO!A:A,PLANEAMIENTO!C:C)</f>
        <v>CILINDRO DE DIRECCION</v>
      </c>
      <c r="D5397" s="504">
        <f>_xlfn.XLOOKUP(B5397,PLANEAMIENTO!A:A,PLANEAMIENTO!D:D)</f>
        <v>24</v>
      </c>
      <c r="E5397" s="173" t="s">
        <v>3603</v>
      </c>
      <c r="F5397" s="173" t="s">
        <v>3080</v>
      </c>
      <c r="G5397" s="173" t="s">
        <v>842</v>
      </c>
      <c r="H5397" s="173" t="s">
        <v>3039</v>
      </c>
      <c r="I5397" s="172"/>
      <c r="J5397" s="172"/>
      <c r="K5397" s="172"/>
      <c r="L5397" s="172"/>
    </row>
    <row r="5398" spans="2:12" ht="43.2" x14ac:dyDescent="0.3">
      <c r="B5398" s="173">
        <v>361225</v>
      </c>
      <c r="C5398" s="503" t="str">
        <f>_xlfn.XLOOKUP(B5398,PLANEAMIENTO!A:A,PLANEAMIENTO!C:C)</f>
        <v>ACUMULADOR DE FRENO</v>
      </c>
      <c r="D5398" s="504" t="str">
        <f>_xlfn.XLOOKUP(B5398,PLANEAMIENTO!A:A,PLANEAMIENTO!D:D)</f>
        <v>930E-4SE</v>
      </c>
      <c r="E5398" s="173" t="s">
        <v>3564</v>
      </c>
      <c r="F5398" s="173" t="s">
        <v>3080</v>
      </c>
      <c r="G5398" s="173" t="s">
        <v>842</v>
      </c>
      <c r="H5398" s="173" t="s">
        <v>3039</v>
      </c>
      <c r="I5398" s="172"/>
      <c r="J5398" s="172"/>
      <c r="K5398" s="172"/>
      <c r="L5398" s="172"/>
    </row>
    <row r="5399" spans="2:12" ht="43.2" x14ac:dyDescent="0.3">
      <c r="B5399" s="173">
        <v>361325</v>
      </c>
      <c r="C5399" s="503" t="str">
        <f>_xlfn.XLOOKUP(B5399,PLANEAMIENTO!A:A,PLANEAMIENTO!C:C)</f>
        <v>ACUMULADOR DE FRENO</v>
      </c>
      <c r="D5399" s="504" t="str">
        <f>_xlfn.XLOOKUP(B5399,PLANEAMIENTO!A:A,PLANEAMIENTO!D:D)</f>
        <v>930E-4SE</v>
      </c>
      <c r="E5399" s="173" t="s">
        <v>3564</v>
      </c>
      <c r="F5399" s="173" t="s">
        <v>3080</v>
      </c>
      <c r="G5399" s="173" t="s">
        <v>842</v>
      </c>
      <c r="H5399" s="173" t="s">
        <v>3039</v>
      </c>
      <c r="I5399" s="172"/>
      <c r="J5399" s="172"/>
      <c r="K5399" s="172"/>
      <c r="L5399" s="172"/>
    </row>
    <row r="5400" spans="2:12" ht="43.2" x14ac:dyDescent="0.3">
      <c r="B5400" s="173">
        <v>361625</v>
      </c>
      <c r="C5400" s="503" t="str">
        <f>_xlfn.XLOOKUP(B5400,PLANEAMIENTO!A:A,PLANEAMIENTO!C:C)</f>
        <v>CILINDRO DE JACK HYD</v>
      </c>
      <c r="D5400" s="504" t="str">
        <f>_xlfn.XLOOKUP(B5400,PLANEAMIENTO!A:A,PLANEAMIENTO!D:D)</f>
        <v>PV351D</v>
      </c>
      <c r="E5400" s="173" t="s">
        <v>3604</v>
      </c>
      <c r="F5400" s="173" t="s">
        <v>3080</v>
      </c>
      <c r="G5400" s="173" t="s">
        <v>842</v>
      </c>
      <c r="H5400" s="173" t="s">
        <v>3039</v>
      </c>
      <c r="I5400" s="172"/>
      <c r="J5400" s="172"/>
      <c r="K5400" s="172"/>
      <c r="L5400" s="172"/>
    </row>
    <row r="5401" spans="2:12" ht="43.2" x14ac:dyDescent="0.3">
      <c r="B5401" s="173">
        <v>362425</v>
      </c>
      <c r="C5401" s="503" t="str">
        <f>_xlfn.XLOOKUP(B5401,PLANEAMIENTO!A:A,PLANEAMIENTO!C:C)</f>
        <v>CILINDRO DE BOOM</v>
      </c>
      <c r="D5401" s="504" t="str">
        <f>_xlfn.XLOOKUP(B5401,PLANEAMIENTO!A:A,PLANEAMIENTO!D:D)</f>
        <v>390DL</v>
      </c>
      <c r="E5401" s="173" t="s">
        <v>3605</v>
      </c>
      <c r="F5401" s="173" t="s">
        <v>3080</v>
      </c>
      <c r="G5401" s="173" t="s">
        <v>842</v>
      </c>
      <c r="H5401" s="173" t="s">
        <v>3039</v>
      </c>
      <c r="I5401" s="172"/>
      <c r="J5401" s="172"/>
      <c r="K5401" s="172"/>
      <c r="L5401" s="172"/>
    </row>
    <row r="5402" spans="2:12" ht="43.2" x14ac:dyDescent="0.3">
      <c r="B5402" s="173">
        <v>362525</v>
      </c>
      <c r="C5402" s="503" t="str">
        <f>_xlfn.XLOOKUP(B5402,PLANEAMIENTO!A:A,PLANEAMIENTO!C:C)</f>
        <v>ACUMULADOR DE FRENO</v>
      </c>
      <c r="D5402" s="504" t="str">
        <f>_xlfn.XLOOKUP(B5402,PLANEAMIENTO!A:A,PLANEAMIENTO!D:D)</f>
        <v>930E-4SE</v>
      </c>
      <c r="E5402" s="173" t="s">
        <v>3564</v>
      </c>
      <c r="F5402" s="173" t="s">
        <v>3080</v>
      </c>
      <c r="G5402" s="173" t="s">
        <v>842</v>
      </c>
      <c r="H5402" s="173" t="s">
        <v>3039</v>
      </c>
      <c r="I5402" s="172"/>
      <c r="J5402" s="172"/>
      <c r="K5402" s="172"/>
      <c r="L5402" s="172"/>
    </row>
    <row r="5403" spans="2:12" ht="43.2" x14ac:dyDescent="0.3">
      <c r="B5403" s="173">
        <v>362725</v>
      </c>
      <c r="C5403" s="503" t="str">
        <f>_xlfn.XLOOKUP(B5403,PLANEAMIENTO!A:A,PLANEAMIENTO!C:C)</f>
        <v>CILINDRO DE DIRECCION</v>
      </c>
      <c r="D5403" s="504" t="str">
        <f>_xlfn.XLOOKUP(B5403,PLANEAMIENTO!A:A,PLANEAMIENTO!D:D)</f>
        <v>988K</v>
      </c>
      <c r="E5403" s="173" t="s">
        <v>3606</v>
      </c>
      <c r="F5403" s="173" t="s">
        <v>3080</v>
      </c>
      <c r="G5403" s="173" t="s">
        <v>842</v>
      </c>
      <c r="H5403" s="173" t="s">
        <v>3039</v>
      </c>
      <c r="I5403" s="172"/>
      <c r="J5403" s="172"/>
      <c r="K5403" s="172"/>
      <c r="L5403" s="172"/>
    </row>
    <row r="5404" spans="2:12" ht="43.2" x14ac:dyDescent="0.3">
      <c r="B5404" s="173">
        <v>363625</v>
      </c>
      <c r="E5404" s="173" t="s">
        <v>3607</v>
      </c>
      <c r="F5404" s="173" t="s">
        <v>3080</v>
      </c>
      <c r="G5404" s="173" t="s">
        <v>842</v>
      </c>
      <c r="H5404" s="173" t="s">
        <v>3039</v>
      </c>
      <c r="I5404" s="172"/>
      <c r="J5404" s="172"/>
      <c r="K5404" s="172"/>
      <c r="L5404" s="172"/>
    </row>
    <row r="5405" spans="2:12" ht="15.6" x14ac:dyDescent="0.3">
      <c r="B5405" s="262">
        <v>364125</v>
      </c>
      <c r="C5405" s="503" t="str">
        <f>_xlfn.XLOOKUP(B5405,PLANEAMIENTO!A:A,PLANEAMIENTO!C:C)</f>
        <v>CILINDRO DE INCLINACION</v>
      </c>
      <c r="D5405" s="504" t="str">
        <f>_xlfn.XLOOKUP(B5405,PLANEAMIENTO!A:A,PLANEAMIENTO!D:D)</f>
        <v>966M</v>
      </c>
      <c r="E5405" s="173" t="s">
        <v>3564</v>
      </c>
    </row>
    <row r="5409" spans="2:5" x14ac:dyDescent="0.3">
      <c r="B5409" t="s">
        <v>390</v>
      </c>
      <c r="C5409" s="182" t="s">
        <v>1740</v>
      </c>
      <c r="D5409" s="53" t="s">
        <v>13</v>
      </c>
      <c r="E5409" t="s">
        <v>3649</v>
      </c>
    </row>
    <row r="5410" spans="2:5" ht="15.6" x14ac:dyDescent="0.3">
      <c r="B5410">
        <v>351725</v>
      </c>
      <c r="C5410" s="503" t="str">
        <f>_xlfn.XLOOKUP(B5410,PLANEAMIENTO!A:A,PLANEAMIENTO!C:C)</f>
        <v>CILINDRO DE STICK</v>
      </c>
      <c r="D5410" s="504" t="str">
        <f>_xlfn.XLOOKUP(B5410,PLANEAMIENTO!A:A,PLANEAMIENTO!D:D)</f>
        <v>390DL</v>
      </c>
      <c r="E5410" t="s">
        <v>3641</v>
      </c>
    </row>
    <row r="5411" spans="2:5" ht="31.2" x14ac:dyDescent="0.3">
      <c r="B5411">
        <v>358025</v>
      </c>
      <c r="C5411" s="503" t="str">
        <f>_xlfn.XLOOKUP(B5411,PLANEAMIENTO!A:A,PLANEAMIENTO!C:C)</f>
        <v>CILINDRO DE SUSPENSION POSTERIOR</v>
      </c>
      <c r="D5411" s="504" t="str">
        <f>_xlfn.XLOOKUP(B5411,PLANEAMIENTO!A:A,PLANEAMIENTO!D:D)</f>
        <v>797F</v>
      </c>
      <c r="E5411" t="s">
        <v>3641</v>
      </c>
    </row>
    <row r="5412" spans="2:5" ht="31.2" x14ac:dyDescent="0.3">
      <c r="B5412">
        <v>339925</v>
      </c>
      <c r="C5412" s="503" t="str">
        <f>_xlfn.XLOOKUP(B5412,PLANEAMIENTO!A:A,PLANEAMIENTO!C:C)</f>
        <v>CILINDRO DE SUSPENSION POSTERIOR</v>
      </c>
      <c r="D5412" s="504" t="str">
        <f>_xlfn.XLOOKUP(B5412,PLANEAMIENTO!A:A,PLANEAMIENTO!D:D)</f>
        <v>797F</v>
      </c>
      <c r="E5412" t="s">
        <v>3641</v>
      </c>
    </row>
    <row r="5413" spans="2:5" ht="15.6" x14ac:dyDescent="0.3">
      <c r="B5413">
        <v>361525</v>
      </c>
      <c r="C5413" s="503" t="str">
        <f>_xlfn.XLOOKUP(B5413,PLANEAMIENTO!A:A,PLANEAMIENTO!C:C)</f>
        <v>CILINDRO DE JACK HYD</v>
      </c>
      <c r="D5413" s="504" t="str">
        <f>_xlfn.XLOOKUP(B5413,PLANEAMIENTO!A:A,PLANEAMIENTO!D:D)</f>
        <v>PV351D</v>
      </c>
      <c r="E5413" t="s">
        <v>3641</v>
      </c>
    </row>
    <row r="5414" spans="2:5" ht="31.2" x14ac:dyDescent="0.3">
      <c r="B5414">
        <v>363125</v>
      </c>
      <c r="C5414" s="503" t="str">
        <f>_xlfn.XLOOKUP(B5414,PLANEAMIENTO!A:A,PLANEAMIENTO!C:C)</f>
        <v>CILINDRO DE LEVANTE DE MASTIL</v>
      </c>
      <c r="D5414" s="504" t="str">
        <f>_xlfn.XLOOKUP(B5414,PLANEAMIENTO!A:A,PLANEAMIENTO!D:D)</f>
        <v>MD6540</v>
      </c>
      <c r="E5414" t="s">
        <v>3642</v>
      </c>
    </row>
    <row r="5415" spans="2:5" ht="31.2" x14ac:dyDescent="0.3">
      <c r="B5415">
        <v>364325</v>
      </c>
      <c r="C5415" s="503" t="str">
        <f>_xlfn.XLOOKUP(B5415,PLANEAMIENTO!A:A,PLANEAMIENTO!C:C)</f>
        <v>CILINDRO DE INCLINACION DE BULLDOZER</v>
      </c>
      <c r="D5415" s="504" t="str">
        <f>_xlfn.XLOOKUP(B5415,PLANEAMIENTO!A:A,PLANEAMIENTO!D:D)</f>
        <v>D11T</v>
      </c>
      <c r="E5415" t="s">
        <v>3004</v>
      </c>
    </row>
    <row r="5416" spans="2:5" ht="31.2" x14ac:dyDescent="0.3">
      <c r="B5416">
        <v>364425</v>
      </c>
      <c r="C5416" s="503" t="str">
        <f>_xlfn.XLOOKUP(B5416,PLANEAMIENTO!A:A,PLANEAMIENTO!C:C)</f>
        <v>CILINDRO DE INCLINACION DE BULLDOZER</v>
      </c>
      <c r="D5416" s="504" t="str">
        <f>_xlfn.XLOOKUP(B5416,PLANEAMIENTO!A:A,PLANEAMIENTO!D:D)</f>
        <v>D11T</v>
      </c>
      <c r="E5416" t="s">
        <v>3004</v>
      </c>
    </row>
    <row r="5417" spans="2:5" ht="31.2" x14ac:dyDescent="0.3">
      <c r="B5417">
        <v>364425</v>
      </c>
      <c r="C5417" s="503" t="str">
        <f>_xlfn.XLOOKUP(B5417,PLANEAMIENTO!A:A,PLANEAMIENTO!C:C)</f>
        <v>CILINDRO DE INCLINACION DE BULLDOZER</v>
      </c>
      <c r="D5417" s="504" t="str">
        <f>_xlfn.XLOOKUP(B5417,PLANEAMIENTO!A:A,PLANEAMIENTO!D:D)</f>
        <v>D11T</v>
      </c>
      <c r="E5417" t="s">
        <v>3641</v>
      </c>
    </row>
    <row r="5418" spans="2:5" ht="31.2" x14ac:dyDescent="0.3">
      <c r="B5418">
        <v>366325</v>
      </c>
      <c r="C5418" s="503" t="str">
        <f>_xlfn.XLOOKUP(B5418,PLANEAMIENTO!A:A,PLANEAMIENTO!C:C)</f>
        <v>CILINDRO DE INCLINACION DE BULLDOZER</v>
      </c>
      <c r="D5418" s="504" t="str">
        <f>_xlfn.XLOOKUP(B5418,PLANEAMIENTO!A:A,PLANEAMIENTO!D:D)</f>
        <v>D11T</v>
      </c>
      <c r="E5418" t="s">
        <v>3004</v>
      </c>
    </row>
    <row r="5419" spans="2:5" ht="15.6" x14ac:dyDescent="0.3">
      <c r="B5419" t="s">
        <v>3643</v>
      </c>
      <c r="C5419" s="503" t="s">
        <v>3648</v>
      </c>
      <c r="D5419" s="504">
        <v>930</v>
      </c>
      <c r="E5419" t="s">
        <v>3644</v>
      </c>
    </row>
    <row r="5420" spans="2:5" ht="15.6" x14ac:dyDescent="0.3">
      <c r="B5420" t="s">
        <v>28</v>
      </c>
      <c r="C5420" s="503"/>
      <c r="D5420" s="504"/>
      <c r="E5420" t="s">
        <v>3645</v>
      </c>
    </row>
    <row r="5421" spans="2:5" ht="15.6" x14ac:dyDescent="0.3">
      <c r="B5421" t="s">
        <v>28</v>
      </c>
      <c r="C5421" s="503"/>
      <c r="D5421" s="504"/>
      <c r="E5421" t="s">
        <v>3646</v>
      </c>
    </row>
    <row r="5422" spans="2:5" ht="15.6" x14ac:dyDescent="0.3">
      <c r="B5422" t="s">
        <v>28</v>
      </c>
      <c r="C5422" s="503"/>
      <c r="D5422" s="504"/>
      <c r="E5422" t="s">
        <v>3647</v>
      </c>
    </row>
    <row r="5426" spans="2:11" ht="26.4" x14ac:dyDescent="0.3">
      <c r="B5426" s="168" t="s">
        <v>390</v>
      </c>
      <c r="E5426" s="168" t="s">
        <v>391</v>
      </c>
      <c r="F5426" s="168" t="s">
        <v>393</v>
      </c>
      <c r="G5426" s="168" t="s">
        <v>394</v>
      </c>
      <c r="H5426" s="168" t="s">
        <v>395</v>
      </c>
      <c r="I5426" s="168" t="s">
        <v>3050</v>
      </c>
      <c r="J5426" s="168" t="s">
        <v>392</v>
      </c>
      <c r="K5426" s="168" t="s">
        <v>396</v>
      </c>
    </row>
    <row r="5427" spans="2:11" ht="43.2" x14ac:dyDescent="0.3">
      <c r="B5427" s="722" t="s">
        <v>390</v>
      </c>
      <c r="E5427" s="722" t="s">
        <v>397</v>
      </c>
      <c r="F5427" s="722" t="s">
        <v>3654</v>
      </c>
      <c r="G5427" s="722" t="s">
        <v>842</v>
      </c>
      <c r="H5427" s="722" t="s">
        <v>3576</v>
      </c>
      <c r="I5427" s="172"/>
      <c r="J5427" s="172"/>
      <c r="K5427" s="730">
        <v>0.91</v>
      </c>
    </row>
    <row r="5428" spans="2:11" ht="43.2" x14ac:dyDescent="0.3">
      <c r="B5428" s="172"/>
      <c r="E5428" s="542" t="s">
        <v>3141</v>
      </c>
      <c r="F5428" s="542" t="s">
        <v>3290</v>
      </c>
      <c r="G5428" s="542" t="s">
        <v>842</v>
      </c>
      <c r="H5428" s="542" t="s">
        <v>3116</v>
      </c>
      <c r="I5428" s="172"/>
      <c r="J5428" s="172"/>
      <c r="K5428" s="730">
        <v>0.99</v>
      </c>
    </row>
    <row r="5429" spans="2:11" ht="43.2" x14ac:dyDescent="0.3">
      <c r="B5429" s="172"/>
      <c r="E5429" s="542" t="s">
        <v>3143</v>
      </c>
      <c r="F5429" s="542" t="s">
        <v>3401</v>
      </c>
      <c r="G5429" s="542" t="s">
        <v>842</v>
      </c>
      <c r="H5429" s="542" t="s">
        <v>3380</v>
      </c>
      <c r="I5429" s="172"/>
      <c r="J5429" s="172"/>
      <c r="K5429" s="730">
        <v>1</v>
      </c>
    </row>
    <row r="5430" spans="2:11" ht="43.2" x14ac:dyDescent="0.3">
      <c r="B5430" s="172"/>
      <c r="E5430" s="542" t="s">
        <v>3402</v>
      </c>
      <c r="F5430" s="542" t="s">
        <v>3655</v>
      </c>
      <c r="G5430" s="542" t="s">
        <v>3380</v>
      </c>
      <c r="H5430" s="542" t="s">
        <v>3576</v>
      </c>
      <c r="I5430" s="172"/>
      <c r="J5430" s="172"/>
      <c r="K5430" s="730">
        <v>0.98</v>
      </c>
    </row>
    <row r="5431" spans="2:11" ht="43.2" x14ac:dyDescent="0.3">
      <c r="B5431" s="172"/>
      <c r="E5431" s="542" t="s">
        <v>3656</v>
      </c>
      <c r="F5431" s="542" t="s">
        <v>3657</v>
      </c>
      <c r="G5431" s="542" t="s">
        <v>3404</v>
      </c>
      <c r="H5431" s="542" t="s">
        <v>3475</v>
      </c>
      <c r="I5431" s="172"/>
      <c r="J5431" s="172"/>
      <c r="K5431" s="730">
        <v>0.21</v>
      </c>
    </row>
    <row r="5432" spans="2:11" ht="43.2" x14ac:dyDescent="0.3">
      <c r="B5432" s="172"/>
      <c r="E5432" s="542" t="s">
        <v>3658</v>
      </c>
      <c r="F5432" s="542" t="s">
        <v>3657</v>
      </c>
      <c r="G5432" s="542" t="s">
        <v>3404</v>
      </c>
      <c r="H5432" s="542" t="s">
        <v>3475</v>
      </c>
      <c r="I5432" s="172"/>
      <c r="J5432" s="172"/>
      <c r="K5432" s="730">
        <v>0.21</v>
      </c>
    </row>
    <row r="5433" spans="2:11" ht="28.8" x14ac:dyDescent="0.3">
      <c r="B5433" s="173">
        <v>360525</v>
      </c>
      <c r="C5433" s="503" t="str">
        <f>_xlfn.XLOOKUP(B5433,PLANEAMIENTO!A:A,PLANEAMIENTO!C:C)</f>
        <v>CILINDRO DE STICK</v>
      </c>
      <c r="D5433" s="504" t="str">
        <f>_xlfn.XLOOKUP(B5433,PLANEAMIENTO!A:A,PLANEAMIENTO!D:D)</f>
        <v>390DL</v>
      </c>
      <c r="E5433" s="173" t="s">
        <v>3659</v>
      </c>
      <c r="F5433" s="173" t="s">
        <v>417</v>
      </c>
      <c r="G5433" s="173" t="s">
        <v>3404</v>
      </c>
      <c r="H5433" s="173" t="s">
        <v>3409</v>
      </c>
      <c r="I5433" s="172"/>
      <c r="J5433" s="173" t="s">
        <v>398</v>
      </c>
      <c r="K5433" s="731">
        <v>0.25</v>
      </c>
    </row>
    <row r="5434" spans="2:11" ht="28.8" x14ac:dyDescent="0.3">
      <c r="B5434" s="173">
        <v>365525</v>
      </c>
      <c r="C5434" s="503" t="str">
        <f>_xlfn.XLOOKUP(B5434,PLANEAMIENTO!A:A,PLANEAMIENTO!C:C)</f>
        <v xml:space="preserve">EJE DE BATIDOR </v>
      </c>
      <c r="D5434" s="504" t="str">
        <f>_xlfn.XLOOKUP(B5434,PLANEAMIENTO!A:A,PLANEAMIENTO!D:D)</f>
        <v>GENERICO</v>
      </c>
      <c r="E5434" s="173" t="s">
        <v>3660</v>
      </c>
      <c r="F5434" s="173" t="s">
        <v>407</v>
      </c>
      <c r="G5434" s="173" t="s">
        <v>3404</v>
      </c>
      <c r="H5434" s="173" t="s">
        <v>3404</v>
      </c>
      <c r="I5434" s="172"/>
      <c r="J5434" s="173" t="s">
        <v>398</v>
      </c>
      <c r="K5434" s="731">
        <v>1</v>
      </c>
    </row>
    <row r="5435" spans="2:11" ht="28.8" x14ac:dyDescent="0.3">
      <c r="B5435" s="173">
        <v>361525</v>
      </c>
      <c r="C5435" s="503" t="str">
        <f>_xlfn.XLOOKUP(B5435,PLANEAMIENTO!A:A,PLANEAMIENTO!C:C)</f>
        <v>CILINDRO DE JACK HYD</v>
      </c>
      <c r="D5435" s="504" t="str">
        <f>_xlfn.XLOOKUP(B5435,PLANEAMIENTO!A:A,PLANEAMIENTO!D:D)</f>
        <v>PV351D</v>
      </c>
      <c r="E5435" s="173" t="s">
        <v>3661</v>
      </c>
      <c r="F5435" s="173" t="s">
        <v>421</v>
      </c>
      <c r="G5435" s="173" t="s">
        <v>3409</v>
      </c>
      <c r="H5435" s="173" t="s">
        <v>3410</v>
      </c>
      <c r="I5435" s="173">
        <v>89</v>
      </c>
      <c r="J5435" s="173" t="s">
        <v>398</v>
      </c>
      <c r="K5435" s="731">
        <v>0</v>
      </c>
    </row>
    <row r="5436" spans="2:11" ht="28.8" x14ac:dyDescent="0.3">
      <c r="B5436" s="173">
        <v>360525</v>
      </c>
      <c r="C5436" s="503" t="str">
        <f>_xlfn.XLOOKUP(B5436,PLANEAMIENTO!A:A,PLANEAMIENTO!C:C)</f>
        <v>CILINDRO DE STICK</v>
      </c>
      <c r="D5436" s="504" t="str">
        <f>_xlfn.XLOOKUP(B5436,PLANEAMIENTO!A:A,PLANEAMIENTO!D:D)</f>
        <v>390DL</v>
      </c>
      <c r="E5436" s="173" t="s">
        <v>3661</v>
      </c>
      <c r="F5436" s="173" t="s">
        <v>421</v>
      </c>
      <c r="G5436" s="173" t="s">
        <v>3410</v>
      </c>
      <c r="H5436" s="173" t="s">
        <v>3475</v>
      </c>
      <c r="I5436" s="173">
        <v>91</v>
      </c>
      <c r="J5436" s="173" t="s">
        <v>398</v>
      </c>
      <c r="K5436" s="731">
        <v>0</v>
      </c>
    </row>
    <row r="5437" spans="2:11" ht="43.2" x14ac:dyDescent="0.3">
      <c r="B5437" s="722" t="s">
        <v>390</v>
      </c>
      <c r="C5437" s="503" t="e">
        <f>_xlfn.XLOOKUP(B5408,PLANEAMIENTO!A:A,PLANEAMIENTO!C:C)</f>
        <v>#N/A</v>
      </c>
      <c r="D5437" s="504" t="e">
        <f>_xlfn.XLOOKUP(B5408,PLANEAMIENTO!A:A,PLANEAMIENTO!D:D)</f>
        <v>#N/A</v>
      </c>
      <c r="E5437" s="722" t="s">
        <v>412</v>
      </c>
      <c r="F5437" s="722" t="s">
        <v>3662</v>
      </c>
      <c r="G5437" s="722" t="s">
        <v>842</v>
      </c>
      <c r="H5437" s="722" t="s">
        <v>3663</v>
      </c>
      <c r="I5437" s="172"/>
      <c r="J5437" s="172"/>
      <c r="K5437" s="732">
        <v>0.85</v>
      </c>
    </row>
    <row r="5438" spans="2:11" ht="43.2" x14ac:dyDescent="0.3">
      <c r="B5438" s="172"/>
      <c r="C5438" s="503" t="e">
        <f>_xlfn.XLOOKUP(B5409,PLANEAMIENTO!A:A,PLANEAMIENTO!C:C)</f>
        <v>#N/A</v>
      </c>
      <c r="D5438" s="504" t="e">
        <f>_xlfn.XLOOKUP(B5409,PLANEAMIENTO!A:A,PLANEAMIENTO!D:D)</f>
        <v>#N/A</v>
      </c>
      <c r="E5438" s="542" t="s">
        <v>3141</v>
      </c>
      <c r="F5438" s="542" t="s">
        <v>3298</v>
      </c>
      <c r="G5438" s="542" t="s">
        <v>3039</v>
      </c>
      <c r="H5438" s="542" t="s">
        <v>3098</v>
      </c>
      <c r="I5438" s="172"/>
      <c r="J5438" s="172"/>
      <c r="K5438" s="730">
        <v>0.97</v>
      </c>
    </row>
    <row r="5439" spans="2:11" ht="43.2" x14ac:dyDescent="0.3">
      <c r="B5439" s="172"/>
      <c r="C5439" s="503"/>
      <c r="D5439" s="504"/>
      <c r="E5439" s="542" t="s">
        <v>3143</v>
      </c>
      <c r="F5439" s="542" t="s">
        <v>3413</v>
      </c>
      <c r="G5439" s="542" t="s">
        <v>3230</v>
      </c>
      <c r="H5439" s="542" t="s">
        <v>3380</v>
      </c>
      <c r="I5439" s="172"/>
      <c r="J5439" s="172"/>
      <c r="K5439" s="730">
        <v>1</v>
      </c>
    </row>
    <row r="5440" spans="2:11" ht="43.2" x14ac:dyDescent="0.3">
      <c r="B5440" s="172"/>
      <c r="C5440" s="503"/>
      <c r="D5440" s="504"/>
      <c r="E5440" s="542" t="s">
        <v>3402</v>
      </c>
      <c r="F5440" s="542" t="s">
        <v>3664</v>
      </c>
      <c r="G5440" s="542" t="s">
        <v>3383</v>
      </c>
      <c r="H5440" s="542" t="s">
        <v>3622</v>
      </c>
      <c r="I5440" s="172"/>
      <c r="J5440" s="172"/>
      <c r="K5440" s="730">
        <v>1</v>
      </c>
    </row>
    <row r="5441" spans="2:11" ht="43.2" x14ac:dyDescent="0.3">
      <c r="B5441" s="172"/>
      <c r="C5441" s="503"/>
      <c r="D5441" s="504"/>
      <c r="E5441" s="542" t="s">
        <v>3656</v>
      </c>
      <c r="F5441" s="542" t="s">
        <v>3662</v>
      </c>
      <c r="G5441" s="542" t="s">
        <v>842</v>
      </c>
      <c r="H5441" s="542" t="s">
        <v>3663</v>
      </c>
      <c r="I5441" s="172"/>
      <c r="J5441" s="172"/>
      <c r="K5441" s="730">
        <v>0</v>
      </c>
    </row>
    <row r="5442" spans="2:11" ht="43.2" x14ac:dyDescent="0.3">
      <c r="B5442" s="172"/>
      <c r="C5442" s="503"/>
      <c r="D5442" s="504"/>
      <c r="E5442" s="542" t="s">
        <v>3658</v>
      </c>
      <c r="F5442" s="542" t="s">
        <v>3662</v>
      </c>
      <c r="G5442" s="542" t="s">
        <v>842</v>
      </c>
      <c r="H5442" s="542" t="s">
        <v>3663</v>
      </c>
      <c r="I5442" s="172"/>
      <c r="J5442" s="172"/>
      <c r="K5442" s="730">
        <v>0</v>
      </c>
    </row>
    <row r="5443" spans="2:11" ht="31.2" x14ac:dyDescent="0.3">
      <c r="B5443" s="173">
        <v>364325</v>
      </c>
      <c r="C5443" s="503" t="str">
        <f>_xlfn.XLOOKUP(B5443,PLANEAMIENTO!A:A,PLANEAMIENTO!C:C)</f>
        <v>CILINDRO DE INCLINACION DE BULLDOZER</v>
      </c>
      <c r="D5443" s="504" t="str">
        <f>_xlfn.XLOOKUP(B5443,PLANEAMIENTO!A:A,PLANEAMIENTO!D:D)</f>
        <v>D11T</v>
      </c>
      <c r="E5443" s="173" t="s">
        <v>3665</v>
      </c>
      <c r="F5443" s="173" t="s">
        <v>410</v>
      </c>
      <c r="G5443" s="173" t="s">
        <v>3623</v>
      </c>
      <c r="H5443" s="173" t="s">
        <v>3623</v>
      </c>
      <c r="I5443" s="172"/>
      <c r="J5443" s="173" t="s">
        <v>750</v>
      </c>
      <c r="K5443" s="731">
        <v>0</v>
      </c>
    </row>
    <row r="5444" spans="2:11" ht="31.2" x14ac:dyDescent="0.3">
      <c r="B5444" s="173">
        <v>364425</v>
      </c>
      <c r="C5444" s="503" t="str">
        <f>_xlfn.XLOOKUP(B5444,PLANEAMIENTO!A:A,PLANEAMIENTO!C:C)</f>
        <v>CILINDRO DE INCLINACION DE BULLDOZER</v>
      </c>
      <c r="D5444" s="504" t="str">
        <f>_xlfn.XLOOKUP(B5444,PLANEAMIENTO!A:A,PLANEAMIENTO!D:D)</f>
        <v>D11T</v>
      </c>
      <c r="E5444" s="173" t="s">
        <v>3665</v>
      </c>
      <c r="F5444" s="173" t="s">
        <v>410</v>
      </c>
      <c r="G5444" s="173" t="s">
        <v>3623</v>
      </c>
      <c r="H5444" s="173" t="s">
        <v>3619</v>
      </c>
      <c r="I5444" s="173">
        <v>166</v>
      </c>
      <c r="J5444" s="173" t="s">
        <v>750</v>
      </c>
      <c r="K5444" s="731">
        <v>0</v>
      </c>
    </row>
    <row r="5445" spans="2:11" ht="28.8" x14ac:dyDescent="0.3">
      <c r="B5445" s="173" t="s">
        <v>2849</v>
      </c>
      <c r="C5445" s="503" t="e">
        <f>_xlfn.XLOOKUP(B5445,PLANEAMIENTO!A:A,PLANEAMIENTO!C:C)</f>
        <v>#N/A</v>
      </c>
      <c r="D5445" s="504" t="e">
        <f>_xlfn.XLOOKUP(B5445,PLANEAMIENTO!A:A,PLANEAMIENTO!D:D)</f>
        <v>#N/A</v>
      </c>
      <c r="E5445" s="173" t="s">
        <v>3665</v>
      </c>
      <c r="F5445" s="173" t="s">
        <v>410</v>
      </c>
      <c r="G5445" s="173" t="s">
        <v>3619</v>
      </c>
      <c r="H5445" s="173" t="s">
        <v>3666</v>
      </c>
      <c r="I5445" s="173">
        <v>167</v>
      </c>
      <c r="J5445" s="173" t="s">
        <v>750</v>
      </c>
      <c r="K5445" s="731">
        <v>0</v>
      </c>
    </row>
    <row r="5446" spans="2:11" ht="31.2" x14ac:dyDescent="0.3">
      <c r="B5446" s="173">
        <v>368225</v>
      </c>
      <c r="C5446" s="503" t="str">
        <f>_xlfn.XLOOKUP(B5446,PLANEAMIENTO!A:A,PLANEAMIENTO!C:C)</f>
        <v>CILINDRO DE VOLTEO DE VERTEDERA</v>
      </c>
      <c r="D5446" s="504">
        <f>_xlfn.XLOOKUP(B5446,PLANEAMIENTO!A:A,PLANEAMIENTO!D:D)</f>
        <v>24</v>
      </c>
      <c r="E5446" s="173" t="s">
        <v>3667</v>
      </c>
      <c r="F5446" s="173" t="s">
        <v>403</v>
      </c>
      <c r="G5446" s="173" t="s">
        <v>3666</v>
      </c>
      <c r="H5446" s="173" t="s">
        <v>3666</v>
      </c>
      <c r="I5446" s="173">
        <v>168</v>
      </c>
      <c r="J5446" s="173" t="s">
        <v>750</v>
      </c>
      <c r="K5446" s="731">
        <v>0</v>
      </c>
    </row>
    <row r="5447" spans="2:11" ht="31.2" x14ac:dyDescent="0.3">
      <c r="B5447" s="173">
        <v>364425</v>
      </c>
      <c r="C5447" s="503" t="str">
        <f>_xlfn.XLOOKUP(B5447,PLANEAMIENTO!A:A,PLANEAMIENTO!C:C)</f>
        <v>CILINDRO DE INCLINACION DE BULLDOZER</v>
      </c>
      <c r="D5447" s="504" t="str">
        <f>_xlfn.XLOOKUP(B5447,PLANEAMIENTO!A:A,PLANEAMIENTO!D:D)</f>
        <v>D11T</v>
      </c>
      <c r="E5447" s="173" t="s">
        <v>3668</v>
      </c>
      <c r="F5447" s="173" t="s">
        <v>435</v>
      </c>
      <c r="G5447" s="173" t="s">
        <v>3666</v>
      </c>
      <c r="H5447" s="173" t="s">
        <v>3669</v>
      </c>
      <c r="I5447" s="173">
        <v>169</v>
      </c>
      <c r="J5447" s="173" t="s">
        <v>750</v>
      </c>
      <c r="K5447" s="731">
        <v>0</v>
      </c>
    </row>
    <row r="5448" spans="2:11" ht="31.2" x14ac:dyDescent="0.3">
      <c r="B5448" s="173">
        <v>368425</v>
      </c>
      <c r="C5448" s="503" t="str">
        <f>_xlfn.XLOOKUP(B5448,PLANEAMIENTO!A:A,PLANEAMIENTO!C:C)</f>
        <v>CILINDRO DE INCLINACION DE BULLDOZER</v>
      </c>
      <c r="D5448" s="504" t="str">
        <f>_xlfn.XLOOKUP(B5448,PLANEAMIENTO!A:A,PLANEAMIENTO!D:D)</f>
        <v>844K</v>
      </c>
      <c r="E5448" s="173" t="s">
        <v>3670</v>
      </c>
      <c r="F5448" s="173" t="s">
        <v>403</v>
      </c>
      <c r="G5448" s="173" t="s">
        <v>3669</v>
      </c>
      <c r="H5448" s="173" t="s">
        <v>3669</v>
      </c>
      <c r="I5448" s="173">
        <v>170</v>
      </c>
      <c r="J5448" s="173" t="s">
        <v>750</v>
      </c>
      <c r="K5448" s="731">
        <v>0</v>
      </c>
    </row>
    <row r="5449" spans="2:11" ht="31.2" x14ac:dyDescent="0.3">
      <c r="B5449" s="173">
        <v>368525</v>
      </c>
      <c r="C5449" s="503" t="str">
        <f>_xlfn.XLOOKUP(B5449,PLANEAMIENTO!A:A,PLANEAMIENTO!C:C)</f>
        <v>CILINDRO DE INCLINACION DE BULLDOZER</v>
      </c>
      <c r="D5449" s="504" t="str">
        <f>_xlfn.XLOOKUP(B5449,PLANEAMIENTO!A:A,PLANEAMIENTO!D:D)</f>
        <v>844H</v>
      </c>
      <c r="E5449" s="173" t="s">
        <v>3670</v>
      </c>
      <c r="F5449" s="173" t="s">
        <v>403</v>
      </c>
      <c r="G5449" s="173" t="s">
        <v>3669</v>
      </c>
      <c r="H5449" s="173" t="s">
        <v>3671</v>
      </c>
      <c r="I5449" s="173">
        <v>171</v>
      </c>
      <c r="J5449" s="173" t="s">
        <v>750</v>
      </c>
      <c r="K5449" s="731">
        <v>0</v>
      </c>
    </row>
    <row r="5450" spans="2:11" ht="31.2" x14ac:dyDescent="0.3">
      <c r="B5450" s="173">
        <v>368225</v>
      </c>
      <c r="C5450" s="503" t="str">
        <f>_xlfn.XLOOKUP(B5450,PLANEAMIENTO!A:A,PLANEAMIENTO!C:C)</f>
        <v>CILINDRO DE VOLTEO DE VERTEDERA</v>
      </c>
      <c r="D5450" s="504">
        <f>_xlfn.XLOOKUP(B5450,PLANEAMIENTO!A:A,PLANEAMIENTO!D:D)</f>
        <v>24</v>
      </c>
      <c r="E5450" s="173" t="s">
        <v>3672</v>
      </c>
      <c r="F5450" s="173" t="s">
        <v>403</v>
      </c>
      <c r="G5450" s="173" t="s">
        <v>3671</v>
      </c>
      <c r="H5450" s="173" t="s">
        <v>3671</v>
      </c>
      <c r="I5450" s="173">
        <v>172</v>
      </c>
      <c r="J5450" s="173" t="s">
        <v>750</v>
      </c>
      <c r="K5450" s="731">
        <v>0</v>
      </c>
    </row>
    <row r="5451" spans="2:11" ht="31.2" x14ac:dyDescent="0.3">
      <c r="B5451" s="173">
        <v>365925</v>
      </c>
      <c r="C5451" s="503" t="str">
        <f>_xlfn.XLOOKUP(B5451,PLANEAMIENTO!A:A,PLANEAMIENTO!C:C)</f>
        <v>CILINDRO DE INCLINACION DE BULLDOZER</v>
      </c>
      <c r="D5451" s="504" t="str">
        <f>_xlfn.XLOOKUP(B5451,PLANEAMIENTO!A:A,PLANEAMIENTO!D:D)</f>
        <v>D475</v>
      </c>
      <c r="E5451" s="173" t="s">
        <v>3673</v>
      </c>
      <c r="F5451" s="173" t="s">
        <v>421</v>
      </c>
      <c r="G5451" s="173" t="s">
        <v>3671</v>
      </c>
      <c r="H5451" s="173" t="s">
        <v>3663</v>
      </c>
      <c r="I5451" s="173">
        <v>173</v>
      </c>
      <c r="J5451" s="173" t="s">
        <v>750</v>
      </c>
      <c r="K5451" s="731">
        <v>0</v>
      </c>
    </row>
    <row r="5452" spans="2:11" ht="43.2" x14ac:dyDescent="0.3">
      <c r="B5452" s="172"/>
      <c r="C5452" s="503" t="e">
        <f>_xlfn.XLOOKUP(B5452,PLANEAMIENTO!A:A,PLANEAMIENTO!C:C)</f>
        <v>#N/A</v>
      </c>
      <c r="D5452" s="504" t="e">
        <f>_xlfn.XLOOKUP(B5452,PLANEAMIENTO!A:A,PLANEAMIENTO!D:D)</f>
        <v>#N/A</v>
      </c>
      <c r="E5452" s="173" t="s">
        <v>3674</v>
      </c>
      <c r="F5452" s="173" t="s">
        <v>3080</v>
      </c>
      <c r="G5452" s="173" t="s">
        <v>842</v>
      </c>
      <c r="H5452" s="173" t="s">
        <v>3039</v>
      </c>
      <c r="I5452" s="172"/>
      <c r="J5452" s="172"/>
      <c r="K5452" s="731">
        <v>0</v>
      </c>
    </row>
    <row r="5453" spans="2:11" ht="43.2" x14ac:dyDescent="0.3">
      <c r="B5453" s="722" t="s">
        <v>390</v>
      </c>
      <c r="C5453" s="503" t="e">
        <f>_xlfn.XLOOKUP(B5424,PLANEAMIENTO!A:A,PLANEAMIENTO!C:C)</f>
        <v>#N/A</v>
      </c>
      <c r="D5453" s="504" t="e">
        <f>_xlfn.XLOOKUP(B5424,PLANEAMIENTO!A:A,PLANEAMIENTO!D:D)</f>
        <v>#N/A</v>
      </c>
      <c r="E5453" s="722" t="s">
        <v>422</v>
      </c>
      <c r="F5453" s="722" t="s">
        <v>3675</v>
      </c>
      <c r="G5453" s="722" t="s">
        <v>3039</v>
      </c>
      <c r="H5453" s="722" t="s">
        <v>3676</v>
      </c>
      <c r="I5453" s="172"/>
      <c r="J5453" s="172"/>
      <c r="K5453" s="732">
        <v>0.84</v>
      </c>
    </row>
    <row r="5454" spans="2:11" ht="43.2" x14ac:dyDescent="0.3">
      <c r="B5454" s="172"/>
      <c r="C5454" s="503" t="e">
        <f>_xlfn.XLOOKUP(B5425,PLANEAMIENTO!A:A,PLANEAMIENTO!C:C)</f>
        <v>#N/A</v>
      </c>
      <c r="D5454" s="504" t="e">
        <f>_xlfn.XLOOKUP(B5425,PLANEAMIENTO!A:A,PLANEAMIENTO!D:D)</f>
        <v>#N/A</v>
      </c>
      <c r="E5454" s="542" t="s">
        <v>3141</v>
      </c>
      <c r="F5454" s="542" t="s">
        <v>3419</v>
      </c>
      <c r="G5454" s="542" t="s">
        <v>3039</v>
      </c>
      <c r="H5454" s="542" t="s">
        <v>3116</v>
      </c>
      <c r="I5454" s="172"/>
      <c r="J5454" s="172"/>
      <c r="K5454" s="730">
        <v>1</v>
      </c>
    </row>
    <row r="5455" spans="2:11" ht="43.2" x14ac:dyDescent="0.3">
      <c r="B5455" s="172"/>
      <c r="C5455" s="503" t="e">
        <f>_xlfn.XLOOKUP(B5426,PLANEAMIENTO!A:A,PLANEAMIENTO!C:C)</f>
        <v>#N/A</v>
      </c>
      <c r="D5455" s="504" t="e">
        <f>_xlfn.XLOOKUP(B5426,PLANEAMIENTO!A:A,PLANEAMIENTO!D:D)</f>
        <v>#N/A</v>
      </c>
      <c r="E5455" s="542" t="s">
        <v>3143</v>
      </c>
      <c r="F5455" s="542" t="s">
        <v>3420</v>
      </c>
      <c r="G5455" s="542" t="s">
        <v>3116</v>
      </c>
      <c r="H5455" s="542" t="s">
        <v>3380</v>
      </c>
      <c r="I5455" s="172"/>
      <c r="J5455" s="172"/>
      <c r="K5455" s="730">
        <v>1</v>
      </c>
    </row>
    <row r="5456" spans="2:11" ht="43.2" x14ac:dyDescent="0.3">
      <c r="B5456" s="172"/>
      <c r="C5456" s="503" t="e">
        <f>_xlfn.XLOOKUP(B5427,PLANEAMIENTO!A:A,PLANEAMIENTO!C:C)</f>
        <v>#N/A</v>
      </c>
      <c r="D5456" s="504" t="e">
        <f>_xlfn.XLOOKUP(B5427,PLANEAMIENTO!A:A,PLANEAMIENTO!D:D)</f>
        <v>#N/A</v>
      </c>
      <c r="E5456" s="542" t="s">
        <v>3402</v>
      </c>
      <c r="F5456" s="542" t="s">
        <v>3432</v>
      </c>
      <c r="G5456" s="542" t="s">
        <v>3404</v>
      </c>
      <c r="H5456" s="542" t="s">
        <v>3623</v>
      </c>
      <c r="I5456" s="172"/>
      <c r="J5456" s="172"/>
      <c r="K5456" s="730">
        <v>0.88</v>
      </c>
    </row>
    <row r="5457" spans="2:11" ht="28.8" x14ac:dyDescent="0.3">
      <c r="B5457" s="172"/>
      <c r="C5457" s="503" t="e">
        <f>_xlfn.XLOOKUP(B5428,PLANEAMIENTO!A:A,PLANEAMIENTO!C:C)</f>
        <v>#N/A</v>
      </c>
      <c r="D5457" s="504" t="e">
        <f>_xlfn.XLOOKUP(B5428,PLANEAMIENTO!A:A,PLANEAMIENTO!D:D)</f>
        <v>#N/A</v>
      </c>
      <c r="E5457" s="542" t="s">
        <v>3656</v>
      </c>
      <c r="F5457" s="542" t="s">
        <v>3677</v>
      </c>
      <c r="G5457" s="542" t="s">
        <v>3619</v>
      </c>
      <c r="H5457" s="542" t="s">
        <v>3676</v>
      </c>
      <c r="I5457" s="172"/>
      <c r="J5457" s="172"/>
      <c r="K5457" s="730">
        <v>0</v>
      </c>
    </row>
    <row r="5458" spans="2:11" ht="28.8" x14ac:dyDescent="0.3">
      <c r="B5458" s="172"/>
      <c r="C5458" s="503" t="e">
        <f>_xlfn.XLOOKUP(B5429,PLANEAMIENTO!A:A,PLANEAMIENTO!C:C)</f>
        <v>#N/A</v>
      </c>
      <c r="D5458" s="504" t="e">
        <f>_xlfn.XLOOKUP(B5429,PLANEAMIENTO!A:A,PLANEAMIENTO!D:D)</f>
        <v>#N/A</v>
      </c>
      <c r="E5458" s="542" t="s">
        <v>3658</v>
      </c>
      <c r="F5458" s="542" t="s">
        <v>3677</v>
      </c>
      <c r="G5458" s="542" t="s">
        <v>3619</v>
      </c>
      <c r="H5458" s="542" t="s">
        <v>3676</v>
      </c>
      <c r="I5458" s="172"/>
      <c r="J5458" s="172"/>
      <c r="K5458" s="730">
        <v>0</v>
      </c>
    </row>
    <row r="5459" spans="2:11" ht="28.8" x14ac:dyDescent="0.3">
      <c r="B5459" s="173">
        <v>367125</v>
      </c>
      <c r="C5459" s="503" t="str">
        <f>_xlfn.XLOOKUP(B5459,PLANEAMIENTO!A:A,PLANEAMIENTO!C:C)</f>
        <v>CILINDRO DE STICK</v>
      </c>
      <c r="D5459" s="504" t="str">
        <f>_xlfn.XLOOKUP(B5459,PLANEAMIENTO!A:A,PLANEAMIENTO!D:D)</f>
        <v>390DL</v>
      </c>
      <c r="E5459" s="173" t="s">
        <v>3678</v>
      </c>
      <c r="F5459" s="173" t="s">
        <v>403</v>
      </c>
      <c r="G5459" s="173" t="s">
        <v>3619</v>
      </c>
      <c r="H5459" s="173" t="s">
        <v>3619</v>
      </c>
      <c r="I5459" s="172"/>
      <c r="J5459" s="173" t="s">
        <v>423</v>
      </c>
      <c r="K5459" s="731">
        <v>0</v>
      </c>
    </row>
    <row r="5460" spans="2:11" ht="31.2" x14ac:dyDescent="0.3">
      <c r="B5460" s="173">
        <v>359925</v>
      </c>
      <c r="C5460" s="503" t="str">
        <f>_xlfn.XLOOKUP(B5460,PLANEAMIENTO!A:A,PLANEAMIENTO!C:C)</f>
        <v>CILINDRO DE DIRECCION DE EXCAVADORA</v>
      </c>
      <c r="D5460" s="504" t="str">
        <f>_xlfn.XLOOKUP(B5460,PLANEAMIENTO!A:A,PLANEAMIENTO!D:D)</f>
        <v>GENERICO</v>
      </c>
      <c r="E5460" s="173" t="s">
        <v>3679</v>
      </c>
      <c r="F5460" s="173" t="s">
        <v>471</v>
      </c>
      <c r="G5460" s="173" t="s">
        <v>3619</v>
      </c>
      <c r="H5460" s="173" t="s">
        <v>3666</v>
      </c>
      <c r="I5460" s="173">
        <v>267</v>
      </c>
      <c r="J5460" s="173" t="s">
        <v>423</v>
      </c>
      <c r="K5460" s="731">
        <v>0</v>
      </c>
    </row>
    <row r="5461" spans="2:11" ht="31.2" x14ac:dyDescent="0.3">
      <c r="B5461" s="173">
        <v>366325</v>
      </c>
      <c r="C5461" s="503" t="str">
        <f>_xlfn.XLOOKUP(B5461,PLANEAMIENTO!A:A,PLANEAMIENTO!C:C)</f>
        <v>CILINDRO DE INCLINACION DE BULLDOZER</v>
      </c>
      <c r="D5461" s="504" t="str">
        <f>_xlfn.XLOOKUP(B5461,PLANEAMIENTO!A:A,PLANEAMIENTO!D:D)</f>
        <v>D11T</v>
      </c>
      <c r="E5461" s="173" t="s">
        <v>3670</v>
      </c>
      <c r="F5461" s="173" t="s">
        <v>522</v>
      </c>
      <c r="G5461" s="173" t="s">
        <v>3666</v>
      </c>
      <c r="H5461" s="173" t="s">
        <v>3666</v>
      </c>
      <c r="I5461" s="173">
        <v>268</v>
      </c>
      <c r="J5461" s="173" t="s">
        <v>423</v>
      </c>
      <c r="K5461" s="731">
        <v>0</v>
      </c>
    </row>
    <row r="5462" spans="2:11" ht="31.2" x14ac:dyDescent="0.3">
      <c r="B5462" s="173">
        <v>366325</v>
      </c>
      <c r="C5462" s="503" t="str">
        <f>_xlfn.XLOOKUP(B5462,PLANEAMIENTO!A:A,PLANEAMIENTO!C:C)</f>
        <v>CILINDRO DE INCLINACION DE BULLDOZER</v>
      </c>
      <c r="D5462" s="504" t="str">
        <f>_xlfn.XLOOKUP(B5462,PLANEAMIENTO!A:A,PLANEAMIENTO!D:D)</f>
        <v>D11T</v>
      </c>
      <c r="E5462" s="173" t="s">
        <v>3665</v>
      </c>
      <c r="F5462" s="173" t="s">
        <v>450</v>
      </c>
      <c r="G5462" s="173" t="s">
        <v>3666</v>
      </c>
      <c r="H5462" s="173" t="s">
        <v>3669</v>
      </c>
      <c r="I5462" s="173">
        <v>269</v>
      </c>
      <c r="J5462" s="173" t="s">
        <v>423</v>
      </c>
      <c r="K5462" s="731">
        <v>0</v>
      </c>
    </row>
    <row r="5463" spans="2:11" ht="31.2" x14ac:dyDescent="0.3">
      <c r="B5463" s="173">
        <v>363125</v>
      </c>
      <c r="C5463" s="503" t="str">
        <f>_xlfn.XLOOKUP(B5463,PLANEAMIENTO!A:A,PLANEAMIENTO!C:C)</f>
        <v>CILINDRO DE LEVANTE DE MASTIL</v>
      </c>
      <c r="D5463" s="504" t="str">
        <f>_xlfn.XLOOKUP(B5463,PLANEAMIENTO!A:A,PLANEAMIENTO!D:D)</f>
        <v>MD6540</v>
      </c>
      <c r="E5463" s="173" t="s">
        <v>3680</v>
      </c>
      <c r="F5463" s="173" t="s">
        <v>479</v>
      </c>
      <c r="G5463" s="173" t="s">
        <v>3669</v>
      </c>
      <c r="H5463" s="173" t="s">
        <v>3669</v>
      </c>
      <c r="I5463" s="173">
        <v>270</v>
      </c>
      <c r="J5463" s="173" t="s">
        <v>423</v>
      </c>
      <c r="K5463" s="731">
        <v>0</v>
      </c>
    </row>
    <row r="5464" spans="2:11" ht="31.2" x14ac:dyDescent="0.3">
      <c r="B5464" s="173">
        <v>366325</v>
      </c>
      <c r="C5464" s="503" t="str">
        <f>_xlfn.XLOOKUP(B5464,PLANEAMIENTO!A:A,PLANEAMIENTO!C:C)</f>
        <v>CILINDRO DE INCLINACION DE BULLDOZER</v>
      </c>
      <c r="D5464" s="504" t="str">
        <f>_xlfn.XLOOKUP(B5464,PLANEAMIENTO!A:A,PLANEAMIENTO!D:D)</f>
        <v>D11T</v>
      </c>
      <c r="E5464" s="173" t="s">
        <v>3681</v>
      </c>
      <c r="F5464" s="173" t="s">
        <v>444</v>
      </c>
      <c r="G5464" s="173" t="s">
        <v>3669</v>
      </c>
      <c r="H5464" s="173" t="s">
        <v>3669</v>
      </c>
      <c r="I5464" s="173">
        <v>271</v>
      </c>
      <c r="J5464" s="173" t="s">
        <v>423</v>
      </c>
      <c r="K5464" s="731">
        <v>0</v>
      </c>
    </row>
    <row r="5465" spans="2:11" ht="28.8" x14ac:dyDescent="0.3">
      <c r="B5465" s="173">
        <v>365625</v>
      </c>
      <c r="C5465" s="503" t="str">
        <f>_xlfn.XLOOKUP(B5465,PLANEAMIENTO!A:A,PLANEAMIENTO!C:C)</f>
        <v>CILINDRO DE DIRECCION</v>
      </c>
      <c r="D5465" s="504" t="str">
        <f>_xlfn.XLOOKUP(B5465,PLANEAMIENTO!A:A,PLANEAMIENTO!D:D)</f>
        <v>930E-4SE</v>
      </c>
      <c r="E5465" s="173" t="s">
        <v>3682</v>
      </c>
      <c r="F5465" s="173" t="s">
        <v>479</v>
      </c>
      <c r="G5465" s="173" t="s">
        <v>3669</v>
      </c>
      <c r="H5465" s="173" t="s">
        <v>3669</v>
      </c>
      <c r="I5465" s="173">
        <v>272</v>
      </c>
      <c r="J5465" s="173" t="s">
        <v>423</v>
      </c>
      <c r="K5465" s="731">
        <v>0</v>
      </c>
    </row>
    <row r="5466" spans="2:11" ht="31.2" x14ac:dyDescent="0.3">
      <c r="B5466" s="173">
        <v>364425</v>
      </c>
      <c r="C5466" s="503" t="str">
        <f>_xlfn.XLOOKUP(B5466,PLANEAMIENTO!A:A,PLANEAMIENTO!C:C)</f>
        <v>CILINDRO DE INCLINACION DE BULLDOZER</v>
      </c>
      <c r="D5466" s="504" t="str">
        <f>_xlfn.XLOOKUP(B5466,PLANEAMIENTO!A:A,PLANEAMIENTO!D:D)</f>
        <v>D11T</v>
      </c>
      <c r="E5466" s="173" t="s">
        <v>3683</v>
      </c>
      <c r="F5466" s="173" t="s">
        <v>406</v>
      </c>
      <c r="G5466" s="173" t="s">
        <v>3669</v>
      </c>
      <c r="H5466" s="173" t="s">
        <v>3671</v>
      </c>
      <c r="I5466" s="173">
        <v>273</v>
      </c>
      <c r="J5466" s="173" t="s">
        <v>423</v>
      </c>
      <c r="K5466" s="731">
        <v>0</v>
      </c>
    </row>
    <row r="5467" spans="2:11" ht="31.2" x14ac:dyDescent="0.3">
      <c r="B5467" s="173">
        <v>368225</v>
      </c>
      <c r="C5467" s="503" t="str">
        <f>_xlfn.XLOOKUP(B5467,PLANEAMIENTO!A:A,PLANEAMIENTO!C:C)</f>
        <v>CILINDRO DE VOLTEO DE VERTEDERA</v>
      </c>
      <c r="D5467" s="504">
        <f>_xlfn.XLOOKUP(B5467,PLANEAMIENTO!A:A,PLANEAMIENTO!D:D)</f>
        <v>24</v>
      </c>
      <c r="E5467" s="173" t="s">
        <v>3684</v>
      </c>
      <c r="F5467" s="173" t="s">
        <v>417</v>
      </c>
      <c r="G5467" s="173" t="s">
        <v>3671</v>
      </c>
      <c r="H5467" s="173" t="s">
        <v>3676</v>
      </c>
      <c r="I5467" s="173">
        <v>274</v>
      </c>
      <c r="J5467" s="173" t="s">
        <v>423</v>
      </c>
      <c r="K5467" s="731">
        <v>0</v>
      </c>
    </row>
    <row r="5468" spans="2:11" ht="43.2" x14ac:dyDescent="0.3">
      <c r="B5468" s="723" t="s">
        <v>390</v>
      </c>
      <c r="C5468" s="503" t="e">
        <f>_xlfn.XLOOKUP(B5439,PLANEAMIENTO!A:A,PLANEAMIENTO!C:C)</f>
        <v>#N/A</v>
      </c>
      <c r="D5468" s="504" t="e">
        <f>_xlfn.XLOOKUP(B5439,PLANEAMIENTO!A:A,PLANEAMIENTO!D:D)</f>
        <v>#N/A</v>
      </c>
      <c r="E5468" s="723" t="s">
        <v>3067</v>
      </c>
      <c r="F5468" s="723" t="s">
        <v>3685</v>
      </c>
      <c r="G5468" s="723" t="s">
        <v>842</v>
      </c>
      <c r="H5468" s="723" t="s">
        <v>3676</v>
      </c>
      <c r="I5468" s="172"/>
      <c r="J5468" s="172"/>
      <c r="K5468" s="733">
        <v>0.95</v>
      </c>
    </row>
    <row r="5469" spans="2:11" ht="43.2" x14ac:dyDescent="0.3">
      <c r="B5469" s="172"/>
      <c r="C5469" s="503" t="e">
        <f>_xlfn.XLOOKUP(B5440,PLANEAMIENTO!A:A,PLANEAMIENTO!C:C)</f>
        <v>#N/A</v>
      </c>
      <c r="D5469" s="504" t="e">
        <f>_xlfn.XLOOKUP(B5440,PLANEAMIENTO!A:A,PLANEAMIENTO!D:D)</f>
        <v>#N/A</v>
      </c>
      <c r="E5469" s="542" t="s">
        <v>3141</v>
      </c>
      <c r="F5469" s="542" t="s">
        <v>3105</v>
      </c>
      <c r="G5469" s="542" t="s">
        <v>3035</v>
      </c>
      <c r="H5469" s="542" t="s">
        <v>3098</v>
      </c>
      <c r="I5469" s="172"/>
      <c r="J5469" s="172"/>
      <c r="K5469" s="730">
        <v>1</v>
      </c>
    </row>
    <row r="5470" spans="2:11" ht="43.2" x14ac:dyDescent="0.3">
      <c r="B5470" s="172"/>
      <c r="C5470" s="503" t="e">
        <f>_xlfn.XLOOKUP(B5441,PLANEAMIENTO!A:A,PLANEAMIENTO!C:C)</f>
        <v>#N/A</v>
      </c>
      <c r="D5470" s="504" t="e">
        <f>_xlfn.XLOOKUP(B5441,PLANEAMIENTO!A:A,PLANEAMIENTO!D:D)</f>
        <v>#N/A</v>
      </c>
      <c r="E5470" s="542" t="s">
        <v>3143</v>
      </c>
      <c r="F5470" s="542" t="s">
        <v>3423</v>
      </c>
      <c r="G5470" s="542" t="s">
        <v>3098</v>
      </c>
      <c r="H5470" s="542" t="s">
        <v>3380</v>
      </c>
      <c r="I5470" s="172"/>
      <c r="J5470" s="172"/>
      <c r="K5470" s="730">
        <v>1</v>
      </c>
    </row>
    <row r="5471" spans="2:11" ht="43.2" x14ac:dyDescent="0.3">
      <c r="B5471" s="172"/>
      <c r="C5471" s="503" t="e">
        <f>_xlfn.XLOOKUP(B5442,PLANEAMIENTO!A:A,PLANEAMIENTO!C:C)</f>
        <v>#N/A</v>
      </c>
      <c r="D5471" s="504" t="e">
        <f>_xlfn.XLOOKUP(B5442,PLANEAMIENTO!A:A,PLANEAMIENTO!D:D)</f>
        <v>#N/A</v>
      </c>
      <c r="E5471" s="542" t="s">
        <v>3402</v>
      </c>
      <c r="F5471" s="542" t="s">
        <v>3686</v>
      </c>
      <c r="G5471" s="542" t="s">
        <v>842</v>
      </c>
      <c r="H5471" s="542" t="s">
        <v>3576</v>
      </c>
      <c r="I5471" s="172"/>
      <c r="J5471" s="172"/>
      <c r="K5471" s="730">
        <v>1</v>
      </c>
    </row>
    <row r="5472" spans="2:11" ht="31.2" x14ac:dyDescent="0.3">
      <c r="B5472" s="172"/>
      <c r="C5472" s="503" t="str">
        <f>_xlfn.XLOOKUP(B5443,PLANEAMIENTO!A:A,PLANEAMIENTO!C:C)</f>
        <v>CILINDRO DE INCLINACION DE BULLDOZER</v>
      </c>
      <c r="D5472" s="504" t="str">
        <f>_xlfn.XLOOKUP(B5443,PLANEAMIENTO!A:A,PLANEAMIENTO!D:D)</f>
        <v>D11T</v>
      </c>
      <c r="E5472" s="542" t="s">
        <v>3656</v>
      </c>
      <c r="F5472" s="542" t="s">
        <v>3429</v>
      </c>
      <c r="G5472" s="542" t="s">
        <v>3669</v>
      </c>
      <c r="H5472" s="542" t="s">
        <v>3676</v>
      </c>
      <c r="I5472" s="172"/>
      <c r="J5472" s="172"/>
      <c r="K5472" s="730">
        <v>0</v>
      </c>
    </row>
    <row r="5473" spans="2:11" ht="31.2" x14ac:dyDescent="0.3">
      <c r="B5473" s="172"/>
      <c r="C5473" s="503" t="str">
        <f>_xlfn.XLOOKUP(B5444,PLANEAMIENTO!A:A,PLANEAMIENTO!C:C)</f>
        <v>CILINDRO DE INCLINACION DE BULLDOZER</v>
      </c>
      <c r="D5473" s="504" t="str">
        <f>_xlfn.XLOOKUP(B5444,PLANEAMIENTO!A:A,PLANEAMIENTO!D:D)</f>
        <v>D11T</v>
      </c>
      <c r="E5473" s="542" t="s">
        <v>3658</v>
      </c>
      <c r="F5473" s="542" t="s">
        <v>3429</v>
      </c>
      <c r="G5473" s="542" t="s">
        <v>3669</v>
      </c>
      <c r="H5473" s="542" t="s">
        <v>3676</v>
      </c>
      <c r="I5473" s="172"/>
      <c r="J5473" s="172"/>
      <c r="K5473" s="730">
        <v>0</v>
      </c>
    </row>
    <row r="5474" spans="2:11" ht="28.8" x14ac:dyDescent="0.3">
      <c r="B5474" s="173">
        <v>362625</v>
      </c>
      <c r="C5474" s="503" t="str">
        <f>_xlfn.XLOOKUP(B5474,PLANEAMIENTO!A:A,PLANEAMIENTO!C:C)</f>
        <v>CILINDRO DE DIRECCION</v>
      </c>
      <c r="D5474" s="504">
        <f>_xlfn.XLOOKUP(B5474,PLANEAMIENTO!A:A,PLANEAMIENTO!D:D)</f>
        <v>24</v>
      </c>
      <c r="E5474" s="173" t="s">
        <v>3687</v>
      </c>
      <c r="F5474" s="173" t="s">
        <v>406</v>
      </c>
      <c r="G5474" s="173" t="s">
        <v>3669</v>
      </c>
      <c r="H5474" s="173" t="s">
        <v>3669</v>
      </c>
      <c r="I5474" s="172"/>
      <c r="J5474" s="173" t="s">
        <v>3070</v>
      </c>
      <c r="K5474" s="731">
        <v>0</v>
      </c>
    </row>
    <row r="5475" spans="2:11" ht="31.2" x14ac:dyDescent="0.3">
      <c r="B5475" s="173">
        <v>366125</v>
      </c>
      <c r="C5475" s="503" t="str">
        <f>_xlfn.XLOOKUP(B5475,PLANEAMIENTO!A:A,PLANEAMIENTO!C:C)</f>
        <v>CILINDRO DE LEVANTE DE BULLDOZER</v>
      </c>
      <c r="D5475" s="504" t="str">
        <f>_xlfn.XLOOKUP(B5475,PLANEAMIENTO!A:A,PLANEAMIENTO!D:D)</f>
        <v>D11</v>
      </c>
      <c r="E5475" s="173" t="s">
        <v>3688</v>
      </c>
      <c r="F5475" s="173" t="s">
        <v>410</v>
      </c>
      <c r="G5475" s="173" t="s">
        <v>3669</v>
      </c>
      <c r="H5475" s="173" t="s">
        <v>3671</v>
      </c>
      <c r="I5475" s="173">
        <v>375</v>
      </c>
      <c r="J5475" s="173" t="s">
        <v>3070</v>
      </c>
      <c r="K5475" s="731">
        <v>0</v>
      </c>
    </row>
    <row r="5476" spans="2:11" ht="28.8" x14ac:dyDescent="0.3">
      <c r="B5476" s="173" t="s">
        <v>3436</v>
      </c>
      <c r="C5476" s="503" t="e">
        <f>_xlfn.XLOOKUP(B5476,PLANEAMIENTO!A:A,PLANEAMIENTO!C:C)</f>
        <v>#N/A</v>
      </c>
      <c r="D5476" s="504" t="e">
        <f>_xlfn.XLOOKUP(B5476,PLANEAMIENTO!A:A,PLANEAMIENTO!D:D)</f>
        <v>#N/A</v>
      </c>
      <c r="E5476" s="173" t="s">
        <v>3689</v>
      </c>
      <c r="F5476" s="173" t="s">
        <v>406</v>
      </c>
      <c r="G5476" s="173" t="s">
        <v>3671</v>
      </c>
      <c r="H5476" s="173" t="s">
        <v>3671</v>
      </c>
      <c r="I5476" s="173">
        <v>376</v>
      </c>
      <c r="J5476" s="173" t="s">
        <v>3070</v>
      </c>
      <c r="K5476" s="731">
        <v>0</v>
      </c>
    </row>
    <row r="5477" spans="2:11" ht="28.8" x14ac:dyDescent="0.3">
      <c r="B5477" s="173" t="s">
        <v>3437</v>
      </c>
      <c r="C5477" s="503" t="e">
        <f>_xlfn.XLOOKUP(B5477,PLANEAMIENTO!A:A,PLANEAMIENTO!C:C)</f>
        <v>#N/A</v>
      </c>
      <c r="D5477" s="504" t="e">
        <f>_xlfn.XLOOKUP(B5477,PLANEAMIENTO!A:A,PLANEAMIENTO!D:D)</f>
        <v>#N/A</v>
      </c>
      <c r="E5477" s="173" t="s">
        <v>3689</v>
      </c>
      <c r="F5477" s="173" t="s">
        <v>406</v>
      </c>
      <c r="G5477" s="173" t="s">
        <v>3671</v>
      </c>
      <c r="H5477" s="173" t="s">
        <v>3671</v>
      </c>
      <c r="I5477" s="173">
        <v>377</v>
      </c>
      <c r="J5477" s="173" t="s">
        <v>3070</v>
      </c>
      <c r="K5477" s="731">
        <v>0</v>
      </c>
    </row>
    <row r="5478" spans="2:11" ht="28.8" x14ac:dyDescent="0.3">
      <c r="B5478" s="173">
        <v>361525</v>
      </c>
      <c r="C5478" s="503" t="str">
        <f>_xlfn.XLOOKUP(B5478,PLANEAMIENTO!A:A,PLANEAMIENTO!C:C)</f>
        <v>CILINDRO DE JACK HYD</v>
      </c>
      <c r="D5478" s="504" t="str">
        <f>_xlfn.XLOOKUP(B5478,PLANEAMIENTO!A:A,PLANEAMIENTO!D:D)</f>
        <v>PV351D</v>
      </c>
      <c r="E5478" s="173" t="s">
        <v>3690</v>
      </c>
      <c r="F5478" s="173" t="s">
        <v>403</v>
      </c>
      <c r="G5478" s="173" t="s">
        <v>3671</v>
      </c>
      <c r="H5478" s="173" t="s">
        <v>3663</v>
      </c>
      <c r="I5478" s="173">
        <v>378</v>
      </c>
      <c r="J5478" s="173" t="s">
        <v>3070</v>
      </c>
      <c r="K5478" s="731">
        <v>0</v>
      </c>
    </row>
    <row r="5479" spans="2:11" ht="28.8" x14ac:dyDescent="0.3">
      <c r="B5479" s="172"/>
      <c r="C5479" s="503" t="e">
        <f>_xlfn.XLOOKUP(B5479,PLANEAMIENTO!A:A,PLANEAMIENTO!C:C)</f>
        <v>#N/A</v>
      </c>
      <c r="D5479" s="504" t="e">
        <f>_xlfn.XLOOKUP(B5479,PLANEAMIENTO!A:A,PLANEAMIENTO!D:D)</f>
        <v>#N/A</v>
      </c>
      <c r="E5479" s="173" t="s">
        <v>3674</v>
      </c>
      <c r="F5479" s="173" t="s">
        <v>3080</v>
      </c>
      <c r="G5479" s="173" t="s">
        <v>3663</v>
      </c>
      <c r="H5479" s="173" t="s">
        <v>3676</v>
      </c>
      <c r="I5479" s="173">
        <v>379</v>
      </c>
      <c r="J5479" s="172"/>
      <c r="K5479" s="731">
        <v>0</v>
      </c>
    </row>
    <row r="5480" spans="2:11" ht="43.2" x14ac:dyDescent="0.3">
      <c r="B5480" s="723" t="s">
        <v>390</v>
      </c>
      <c r="C5480" s="503" t="e">
        <f>_xlfn.XLOOKUP(B5480,PLANEAMIENTO!A:A,PLANEAMIENTO!C:C)</f>
        <v>#N/A</v>
      </c>
      <c r="D5480" s="504" t="e">
        <f>_xlfn.XLOOKUP(B5480,PLANEAMIENTO!A:A,PLANEAMIENTO!D:D)</f>
        <v>#N/A</v>
      </c>
      <c r="E5480" s="723" t="s">
        <v>3073</v>
      </c>
      <c r="F5480" s="723" t="s">
        <v>3691</v>
      </c>
      <c r="G5480" s="723" t="s">
        <v>3052</v>
      </c>
      <c r="H5480" s="723" t="s">
        <v>3671</v>
      </c>
      <c r="I5480" s="172"/>
      <c r="J5480" s="172"/>
      <c r="K5480" s="733">
        <v>0.84</v>
      </c>
    </row>
    <row r="5481" spans="2:11" ht="43.2" x14ac:dyDescent="0.3">
      <c r="B5481" s="172"/>
      <c r="C5481" s="503" t="e">
        <f>_xlfn.XLOOKUP(B5481,PLANEAMIENTO!A:A,PLANEAMIENTO!C:C)</f>
        <v>#N/A</v>
      </c>
      <c r="D5481" s="504" t="e">
        <f>_xlfn.XLOOKUP(B5481,PLANEAMIENTO!A:A,PLANEAMIENTO!D:D)</f>
        <v>#N/A</v>
      </c>
      <c r="E5481" s="542" t="s">
        <v>3141</v>
      </c>
      <c r="F5481" s="542" t="s">
        <v>957</v>
      </c>
      <c r="G5481" s="542" t="s">
        <v>3052</v>
      </c>
      <c r="H5481" s="542" t="s">
        <v>3102</v>
      </c>
      <c r="I5481" s="172"/>
      <c r="J5481" s="172"/>
      <c r="K5481" s="730">
        <v>1</v>
      </c>
    </row>
    <row r="5482" spans="2:11" ht="43.2" x14ac:dyDescent="0.3">
      <c r="B5482" s="172"/>
      <c r="C5482" s="503" t="e">
        <f>_xlfn.XLOOKUP(B5482,PLANEAMIENTO!A:A,PLANEAMIENTO!C:C)</f>
        <v>#N/A</v>
      </c>
      <c r="D5482" s="504" t="e">
        <f>_xlfn.XLOOKUP(B5482,PLANEAMIENTO!A:A,PLANEAMIENTO!D:D)</f>
        <v>#N/A</v>
      </c>
      <c r="E5482" s="542" t="s">
        <v>3143</v>
      </c>
      <c r="F5482" s="542" t="s">
        <v>3428</v>
      </c>
      <c r="G5482" s="542" t="s">
        <v>3171</v>
      </c>
      <c r="H5482" s="542" t="s">
        <v>3316</v>
      </c>
      <c r="I5482" s="172"/>
      <c r="J5482" s="172"/>
      <c r="K5482" s="730">
        <v>1</v>
      </c>
    </row>
    <row r="5483" spans="2:11" ht="43.2" x14ac:dyDescent="0.3">
      <c r="B5483" s="172"/>
      <c r="C5483" s="503" t="e">
        <f>_xlfn.XLOOKUP(B5483,PLANEAMIENTO!A:A,PLANEAMIENTO!C:C)</f>
        <v>#N/A</v>
      </c>
      <c r="D5483" s="504" t="e">
        <f>_xlfn.XLOOKUP(B5483,PLANEAMIENTO!A:A,PLANEAMIENTO!D:D)</f>
        <v>#N/A</v>
      </c>
      <c r="E5483" s="542" t="s">
        <v>3402</v>
      </c>
      <c r="F5483" s="542" t="s">
        <v>3692</v>
      </c>
      <c r="G5483" s="542" t="s">
        <v>3383</v>
      </c>
      <c r="H5483" s="542" t="s">
        <v>3576</v>
      </c>
      <c r="I5483" s="172"/>
      <c r="J5483" s="172"/>
      <c r="K5483" s="730">
        <v>0.91</v>
      </c>
    </row>
    <row r="5484" spans="2:11" ht="28.8" x14ac:dyDescent="0.3">
      <c r="B5484" s="172"/>
      <c r="C5484" s="503" t="e">
        <f>_xlfn.XLOOKUP(B5484,PLANEAMIENTO!A:A,PLANEAMIENTO!C:C)</f>
        <v>#N/A</v>
      </c>
      <c r="D5484" s="504" t="e">
        <f>_xlfn.XLOOKUP(B5484,PLANEAMIENTO!A:A,PLANEAMIENTO!D:D)</f>
        <v>#N/A</v>
      </c>
      <c r="E5484" s="542" t="s">
        <v>3656</v>
      </c>
      <c r="F5484" s="542" t="s">
        <v>3429</v>
      </c>
      <c r="G5484" s="542" t="s">
        <v>3619</v>
      </c>
      <c r="H5484" s="542" t="s">
        <v>3671</v>
      </c>
      <c r="I5484" s="172"/>
      <c r="J5484" s="172"/>
      <c r="K5484" s="730">
        <v>0</v>
      </c>
    </row>
    <row r="5485" spans="2:11" ht="28.8" x14ac:dyDescent="0.3">
      <c r="B5485" s="172"/>
      <c r="C5485" s="503" t="e">
        <f>_xlfn.XLOOKUP(B5485,PLANEAMIENTO!A:A,PLANEAMIENTO!C:C)</f>
        <v>#N/A</v>
      </c>
      <c r="D5485" s="504" t="e">
        <f>_xlfn.XLOOKUP(B5485,PLANEAMIENTO!A:A,PLANEAMIENTO!D:D)</f>
        <v>#N/A</v>
      </c>
      <c r="E5485" s="542" t="s">
        <v>3658</v>
      </c>
      <c r="F5485" s="542" t="s">
        <v>3429</v>
      </c>
      <c r="G5485" s="542" t="s">
        <v>3619</v>
      </c>
      <c r="H5485" s="542" t="s">
        <v>3671</v>
      </c>
      <c r="I5485" s="172"/>
      <c r="J5485" s="172"/>
      <c r="K5485" s="730">
        <v>0</v>
      </c>
    </row>
    <row r="5486" spans="2:11" ht="31.2" x14ac:dyDescent="0.3">
      <c r="B5486" s="173">
        <v>364325</v>
      </c>
      <c r="C5486" s="503" t="str">
        <f>_xlfn.XLOOKUP(B5486,PLANEAMIENTO!A:A,PLANEAMIENTO!C:C)</f>
        <v>CILINDRO DE INCLINACION DE BULLDOZER</v>
      </c>
      <c r="D5486" s="504" t="str">
        <f>_xlfn.XLOOKUP(B5486,PLANEAMIENTO!A:A,PLANEAMIENTO!D:D)</f>
        <v>D11T</v>
      </c>
      <c r="E5486" s="173" t="s">
        <v>3693</v>
      </c>
      <c r="F5486" s="173" t="s">
        <v>435</v>
      </c>
      <c r="G5486" s="173" t="s">
        <v>3619</v>
      </c>
      <c r="H5486" s="173" t="s">
        <v>3619</v>
      </c>
      <c r="I5486" s="172"/>
      <c r="J5486" s="173" t="s">
        <v>3174</v>
      </c>
      <c r="K5486" s="731">
        <v>0</v>
      </c>
    </row>
    <row r="5487" spans="2:11" ht="31.2" x14ac:dyDescent="0.3">
      <c r="B5487" s="173">
        <v>364425</v>
      </c>
      <c r="C5487" s="503" t="str">
        <f>_xlfn.XLOOKUP(B5487,PLANEAMIENTO!A:A,PLANEAMIENTO!C:C)</f>
        <v>CILINDRO DE INCLINACION DE BULLDOZER</v>
      </c>
      <c r="D5487" s="504" t="str">
        <f>_xlfn.XLOOKUP(B5487,PLANEAMIENTO!A:A,PLANEAMIENTO!D:D)</f>
        <v>D11T</v>
      </c>
      <c r="E5487" s="173" t="s">
        <v>3693</v>
      </c>
      <c r="F5487" s="173" t="s">
        <v>435</v>
      </c>
      <c r="G5487" s="173" t="s">
        <v>3619</v>
      </c>
      <c r="H5487" s="173" t="s">
        <v>3666</v>
      </c>
      <c r="I5487" s="173">
        <v>439</v>
      </c>
      <c r="J5487" s="173" t="s">
        <v>3174</v>
      </c>
      <c r="K5487" s="731">
        <v>0</v>
      </c>
    </row>
    <row r="5488" spans="2:11" ht="31.2" x14ac:dyDescent="0.3">
      <c r="B5488" s="173">
        <v>365925</v>
      </c>
      <c r="C5488" s="503" t="str">
        <f>_xlfn.XLOOKUP(B5488,PLANEAMIENTO!A:A,PLANEAMIENTO!C:C)</f>
        <v>CILINDRO DE INCLINACION DE BULLDOZER</v>
      </c>
      <c r="D5488" s="504" t="str">
        <f>_xlfn.XLOOKUP(B5488,PLANEAMIENTO!A:A,PLANEAMIENTO!D:D)</f>
        <v>D475</v>
      </c>
      <c r="E5488" s="173" t="s">
        <v>3693</v>
      </c>
      <c r="F5488" s="173" t="s">
        <v>435</v>
      </c>
      <c r="G5488" s="173" t="s">
        <v>3666</v>
      </c>
      <c r="H5488" s="173" t="s">
        <v>3666</v>
      </c>
      <c r="I5488" s="173">
        <v>440</v>
      </c>
      <c r="J5488" s="173" t="s">
        <v>3174</v>
      </c>
      <c r="K5488" s="731">
        <v>0</v>
      </c>
    </row>
    <row r="5489" spans="2:11" ht="28.8" x14ac:dyDescent="0.3">
      <c r="B5489" s="173">
        <v>365625</v>
      </c>
      <c r="C5489" s="503" t="str">
        <f>_xlfn.XLOOKUP(B5489,PLANEAMIENTO!A:A,PLANEAMIENTO!C:C)</f>
        <v>CILINDRO DE DIRECCION</v>
      </c>
      <c r="D5489" s="504" t="str">
        <f>_xlfn.XLOOKUP(B5489,PLANEAMIENTO!A:A,PLANEAMIENTO!D:D)</f>
        <v>930E-4SE</v>
      </c>
      <c r="E5489" s="173" t="s">
        <v>3693</v>
      </c>
      <c r="F5489" s="173" t="s">
        <v>435</v>
      </c>
      <c r="G5489" s="173" t="s">
        <v>3666</v>
      </c>
      <c r="H5489" s="173" t="s">
        <v>3669</v>
      </c>
      <c r="I5489" s="173">
        <v>441</v>
      </c>
      <c r="J5489" s="173" t="s">
        <v>3174</v>
      </c>
      <c r="K5489" s="731">
        <v>0</v>
      </c>
    </row>
    <row r="5490" spans="2:11" ht="28.8" x14ac:dyDescent="0.3">
      <c r="B5490" s="172"/>
      <c r="C5490" s="503" t="e">
        <f>_xlfn.XLOOKUP(B5490,PLANEAMIENTO!A:A,PLANEAMIENTO!C:C)</f>
        <v>#N/A</v>
      </c>
      <c r="D5490" s="504" t="e">
        <f>_xlfn.XLOOKUP(B5490,PLANEAMIENTO!A:A,PLANEAMIENTO!D:D)</f>
        <v>#N/A</v>
      </c>
      <c r="E5490" s="173" t="s">
        <v>3674</v>
      </c>
      <c r="F5490" s="173" t="s">
        <v>3080</v>
      </c>
      <c r="G5490" s="173" t="s">
        <v>3669</v>
      </c>
      <c r="H5490" s="173" t="s">
        <v>3671</v>
      </c>
      <c r="I5490" s="173">
        <v>442</v>
      </c>
      <c r="J5490" s="173" t="s">
        <v>3174</v>
      </c>
      <c r="K5490" s="731">
        <v>0</v>
      </c>
    </row>
    <row r="5491" spans="2:11" ht="43.2" x14ac:dyDescent="0.3">
      <c r="B5491" s="724" t="s">
        <v>390</v>
      </c>
      <c r="C5491" s="503" t="e">
        <f>_xlfn.XLOOKUP(B5491,PLANEAMIENTO!A:A,PLANEAMIENTO!C:C)</f>
        <v>#N/A</v>
      </c>
      <c r="D5491" s="504" t="e">
        <f>_xlfn.XLOOKUP(B5491,PLANEAMIENTO!A:A,PLANEAMIENTO!D:D)</f>
        <v>#N/A</v>
      </c>
      <c r="E5491" s="724" t="s">
        <v>428</v>
      </c>
      <c r="F5491" s="724" t="s">
        <v>3694</v>
      </c>
      <c r="G5491" s="724" t="s">
        <v>842</v>
      </c>
      <c r="H5491" s="724" t="s">
        <v>3663</v>
      </c>
      <c r="I5491" s="172"/>
      <c r="J5491" s="172"/>
      <c r="K5491" s="734">
        <v>0.83</v>
      </c>
    </row>
    <row r="5492" spans="2:11" ht="43.2" x14ac:dyDescent="0.3">
      <c r="B5492" s="172"/>
      <c r="C5492" s="503" t="e">
        <f>_xlfn.XLOOKUP(B5492,PLANEAMIENTO!A:A,PLANEAMIENTO!C:C)</f>
        <v>#N/A</v>
      </c>
      <c r="D5492" s="504" t="e">
        <f>_xlfn.XLOOKUP(B5492,PLANEAMIENTO!A:A,PLANEAMIENTO!D:D)</f>
        <v>#N/A</v>
      </c>
      <c r="E5492" s="542" t="s">
        <v>3143</v>
      </c>
      <c r="F5492" s="542" t="s">
        <v>3432</v>
      </c>
      <c r="G5492" s="542" t="s">
        <v>3116</v>
      </c>
      <c r="H5492" s="542" t="s">
        <v>3316</v>
      </c>
      <c r="I5492" s="172"/>
      <c r="J5492" s="172"/>
      <c r="K5492" s="730">
        <v>1</v>
      </c>
    </row>
    <row r="5493" spans="2:11" ht="43.2" x14ac:dyDescent="0.3">
      <c r="B5493" s="172"/>
      <c r="C5493" s="503" t="e">
        <f>_xlfn.XLOOKUP(B5493,PLANEAMIENTO!A:A,PLANEAMIENTO!C:C)</f>
        <v>#N/A</v>
      </c>
      <c r="D5493" s="504" t="e">
        <f>_xlfn.XLOOKUP(B5493,PLANEAMIENTO!A:A,PLANEAMIENTO!D:D)</f>
        <v>#N/A</v>
      </c>
      <c r="E5493" s="542" t="s">
        <v>3402</v>
      </c>
      <c r="F5493" s="542" t="s">
        <v>3695</v>
      </c>
      <c r="G5493" s="542" t="s">
        <v>3383</v>
      </c>
      <c r="H5493" s="542" t="s">
        <v>3576</v>
      </c>
      <c r="I5493" s="172"/>
      <c r="J5493" s="172"/>
      <c r="K5493" s="730">
        <v>1</v>
      </c>
    </row>
    <row r="5494" spans="2:11" ht="43.2" x14ac:dyDescent="0.3">
      <c r="B5494" s="172"/>
      <c r="C5494" s="503" t="e">
        <f>_xlfn.XLOOKUP(B5494,PLANEAMIENTO!A:A,PLANEAMIENTO!C:C)</f>
        <v>#N/A</v>
      </c>
      <c r="D5494" s="504" t="e">
        <f>_xlfn.XLOOKUP(B5494,PLANEAMIENTO!A:A,PLANEAMIENTO!D:D)</f>
        <v>#N/A</v>
      </c>
      <c r="E5494" s="542" t="s">
        <v>3656</v>
      </c>
      <c r="F5494" s="542" t="s">
        <v>3694</v>
      </c>
      <c r="G5494" s="542" t="s">
        <v>842</v>
      </c>
      <c r="H5494" s="542" t="s">
        <v>3663</v>
      </c>
      <c r="I5494" s="172"/>
      <c r="J5494" s="172"/>
      <c r="K5494" s="730">
        <v>0</v>
      </c>
    </row>
    <row r="5495" spans="2:11" ht="43.2" x14ac:dyDescent="0.3">
      <c r="B5495" s="172"/>
      <c r="C5495" s="503" t="e">
        <f>_xlfn.XLOOKUP(B5495,PLANEAMIENTO!A:A,PLANEAMIENTO!C:C)</f>
        <v>#N/A</v>
      </c>
      <c r="D5495" s="504" t="e">
        <f>_xlfn.XLOOKUP(B5495,PLANEAMIENTO!A:A,PLANEAMIENTO!D:D)</f>
        <v>#N/A</v>
      </c>
      <c r="E5495" s="542" t="s">
        <v>3658</v>
      </c>
      <c r="F5495" s="542" t="s">
        <v>3694</v>
      </c>
      <c r="G5495" s="542" t="s">
        <v>842</v>
      </c>
      <c r="H5495" s="542" t="s">
        <v>3663</v>
      </c>
      <c r="I5495" s="172"/>
      <c r="J5495" s="172"/>
      <c r="K5495" s="730">
        <v>0</v>
      </c>
    </row>
    <row r="5496" spans="2:11" ht="28.8" x14ac:dyDescent="0.3">
      <c r="B5496" s="173" t="s">
        <v>3696</v>
      </c>
      <c r="C5496" s="503" t="e">
        <f>_xlfn.XLOOKUP(B5496,PLANEAMIENTO!A:A,PLANEAMIENTO!C:C)</f>
        <v>#N/A</v>
      </c>
      <c r="D5496" s="504" t="e">
        <f>_xlfn.XLOOKUP(B5496,PLANEAMIENTO!A:A,PLANEAMIENTO!D:D)</f>
        <v>#N/A</v>
      </c>
      <c r="E5496" s="173" t="s">
        <v>3697</v>
      </c>
      <c r="F5496" s="173" t="s">
        <v>1438</v>
      </c>
      <c r="G5496" s="173" t="s">
        <v>3623</v>
      </c>
      <c r="H5496" s="173" t="s">
        <v>3669</v>
      </c>
      <c r="I5496" s="172"/>
      <c r="J5496" s="173" t="s">
        <v>432</v>
      </c>
      <c r="K5496" s="731">
        <v>0</v>
      </c>
    </row>
    <row r="5497" spans="2:11" ht="31.2" x14ac:dyDescent="0.3">
      <c r="B5497" s="173">
        <v>364325</v>
      </c>
      <c r="C5497" s="503" t="str">
        <f>_xlfn.XLOOKUP(B5497,PLANEAMIENTO!A:A,PLANEAMIENTO!C:C)</f>
        <v>CILINDRO DE INCLINACION DE BULLDOZER</v>
      </c>
      <c r="D5497" s="504" t="str">
        <f>_xlfn.XLOOKUP(B5497,PLANEAMIENTO!A:A,PLANEAMIENTO!D:D)</f>
        <v>D11T</v>
      </c>
      <c r="E5497" s="173" t="s">
        <v>3698</v>
      </c>
      <c r="F5497" s="173" t="s">
        <v>473</v>
      </c>
      <c r="G5497" s="173" t="s">
        <v>3669</v>
      </c>
      <c r="H5497" s="173" t="s">
        <v>3671</v>
      </c>
      <c r="I5497" s="173">
        <v>514</v>
      </c>
      <c r="J5497" s="173" t="s">
        <v>432</v>
      </c>
      <c r="K5497" s="731">
        <v>0</v>
      </c>
    </row>
    <row r="5498" spans="2:11" ht="31.2" x14ac:dyDescent="0.3">
      <c r="B5498" s="173">
        <v>364425</v>
      </c>
      <c r="C5498" s="503" t="str">
        <f>_xlfn.XLOOKUP(B5498,PLANEAMIENTO!A:A,PLANEAMIENTO!C:C)</f>
        <v>CILINDRO DE INCLINACION DE BULLDOZER</v>
      </c>
      <c r="D5498" s="504" t="str">
        <f>_xlfn.XLOOKUP(B5498,PLANEAMIENTO!A:A,PLANEAMIENTO!D:D)</f>
        <v>D11T</v>
      </c>
      <c r="E5498" s="173" t="s">
        <v>3698</v>
      </c>
      <c r="F5498" s="173" t="s">
        <v>473</v>
      </c>
      <c r="G5498" s="173" t="s">
        <v>3671</v>
      </c>
      <c r="H5498" s="173" t="s">
        <v>3663</v>
      </c>
      <c r="I5498" s="173">
        <v>515</v>
      </c>
      <c r="J5498" s="173" t="s">
        <v>432</v>
      </c>
      <c r="K5498" s="731">
        <v>0</v>
      </c>
    </row>
    <row r="5499" spans="2:11" ht="28.8" x14ac:dyDescent="0.3">
      <c r="B5499" s="173" t="s">
        <v>2869</v>
      </c>
      <c r="C5499" s="503" t="e">
        <f>_xlfn.XLOOKUP(B5499,PLANEAMIENTO!A:A,PLANEAMIENTO!C:C)</f>
        <v>#N/A</v>
      </c>
      <c r="D5499" s="504" t="e">
        <f>_xlfn.XLOOKUP(B5499,PLANEAMIENTO!A:A,PLANEAMIENTO!D:D)</f>
        <v>#N/A</v>
      </c>
      <c r="E5499" s="173" t="s">
        <v>3698</v>
      </c>
      <c r="F5499" s="173" t="s">
        <v>473</v>
      </c>
      <c r="G5499" s="173" t="s">
        <v>3663</v>
      </c>
      <c r="H5499" s="173" t="s">
        <v>3663</v>
      </c>
      <c r="I5499" s="173">
        <v>516</v>
      </c>
      <c r="J5499" s="173" t="s">
        <v>432</v>
      </c>
      <c r="K5499" s="731">
        <v>0</v>
      </c>
    </row>
    <row r="5500" spans="2:11" ht="31.2" x14ac:dyDescent="0.3">
      <c r="B5500" s="173">
        <v>366225</v>
      </c>
      <c r="C5500" s="503" t="str">
        <f>_xlfn.XLOOKUP(B5500,PLANEAMIENTO!A:A,PLANEAMIENTO!C:C)</f>
        <v>CILINDRO DE LEVANTE DE BULLDOZER</v>
      </c>
      <c r="D5500" s="504" t="str">
        <f>_xlfn.XLOOKUP(B5500,PLANEAMIENTO!A:A,PLANEAMIENTO!D:D)</f>
        <v>D11T</v>
      </c>
      <c r="E5500" s="173" t="s">
        <v>3699</v>
      </c>
      <c r="F5500" s="173" t="s">
        <v>406</v>
      </c>
      <c r="G5500" s="173" t="s">
        <v>3619</v>
      </c>
      <c r="H5500" s="173" t="s">
        <v>3619</v>
      </c>
      <c r="I5500" s="173">
        <v>640</v>
      </c>
      <c r="J5500" s="173" t="s">
        <v>432</v>
      </c>
      <c r="K5500" s="731">
        <v>0</v>
      </c>
    </row>
    <row r="5501" spans="2:11" ht="43.2" x14ac:dyDescent="0.3">
      <c r="B5501" s="172"/>
      <c r="C5501" s="503" t="e">
        <f>_xlfn.XLOOKUP(B5501,PLANEAMIENTO!A:A,PLANEAMIENTO!C:C)</f>
        <v>#N/A</v>
      </c>
      <c r="D5501" s="504" t="e">
        <f>_xlfn.XLOOKUP(B5501,PLANEAMIENTO!A:A,PLANEAMIENTO!D:D)</f>
        <v>#N/A</v>
      </c>
      <c r="E5501" s="172"/>
      <c r="F5501" s="173" t="s">
        <v>3080</v>
      </c>
      <c r="G5501" s="173" t="s">
        <v>842</v>
      </c>
      <c r="H5501" s="173" t="s">
        <v>3039</v>
      </c>
      <c r="I5501" s="172"/>
      <c r="J5501" s="172"/>
      <c r="K5501" s="731">
        <v>0</v>
      </c>
    </row>
    <row r="5502" spans="2:11" ht="43.2" x14ac:dyDescent="0.3">
      <c r="B5502" s="724" t="s">
        <v>390</v>
      </c>
      <c r="C5502" s="503" t="e">
        <f>_xlfn.XLOOKUP(B5502,PLANEAMIENTO!A:A,PLANEAMIENTO!C:C)</f>
        <v>#N/A</v>
      </c>
      <c r="D5502" s="504" t="e">
        <f>_xlfn.XLOOKUP(B5502,PLANEAMIENTO!A:A,PLANEAMIENTO!D:D)</f>
        <v>#N/A</v>
      </c>
      <c r="E5502" s="724" t="s">
        <v>642</v>
      </c>
      <c r="F5502" s="724" t="s">
        <v>3700</v>
      </c>
      <c r="G5502" s="724" t="s">
        <v>3039</v>
      </c>
      <c r="H5502" s="724" t="s">
        <v>3663</v>
      </c>
      <c r="I5502" s="172"/>
      <c r="J5502" s="172"/>
      <c r="K5502" s="734">
        <v>0.89</v>
      </c>
    </row>
    <row r="5503" spans="2:11" ht="43.2" x14ac:dyDescent="0.3">
      <c r="B5503" s="172"/>
      <c r="C5503" s="503">
        <f>_xlfn.XLOOKUP(B5503,PLANEAMIENTO!A:A,PLANEAMIENTO!C:C)</f>
        <v>0</v>
      </c>
      <c r="D5503" s="504">
        <f>_xlfn.XLOOKUP(B5503,PLANEAMIENTO!A:A,PLANEAMIENTO!D:D)</f>
        <v>0</v>
      </c>
      <c r="E5503" s="542" t="s">
        <v>3141</v>
      </c>
      <c r="F5503" s="542" t="s">
        <v>3324</v>
      </c>
      <c r="G5503" s="542" t="s">
        <v>3039</v>
      </c>
      <c r="H5503" s="542" t="s">
        <v>3116</v>
      </c>
      <c r="I5503" s="172"/>
      <c r="J5503" s="172"/>
      <c r="K5503" s="730">
        <v>1</v>
      </c>
    </row>
    <row r="5504" spans="2:11" ht="43.2" x14ac:dyDescent="0.3">
      <c r="B5504" s="172"/>
      <c r="C5504" s="503">
        <f>_xlfn.XLOOKUP(B5504,PLANEAMIENTO!A:A,PLANEAMIENTO!C:C)</f>
        <v>0</v>
      </c>
      <c r="D5504" s="504">
        <f>_xlfn.XLOOKUP(B5504,PLANEAMIENTO!A:A,PLANEAMIENTO!D:D)</f>
        <v>0</v>
      </c>
      <c r="E5504" s="542" t="s">
        <v>3143</v>
      </c>
      <c r="F5504" s="542" t="s">
        <v>3315</v>
      </c>
      <c r="G5504" s="542" t="s">
        <v>3116</v>
      </c>
      <c r="H5504" s="542" t="s">
        <v>3316</v>
      </c>
      <c r="I5504" s="172"/>
      <c r="J5504" s="172"/>
      <c r="K5504" s="730">
        <v>1</v>
      </c>
    </row>
    <row r="5505" spans="2:11" ht="43.2" x14ac:dyDescent="0.3">
      <c r="B5505" s="172"/>
      <c r="C5505" s="503">
        <f>_xlfn.XLOOKUP(B5505,PLANEAMIENTO!A:A,PLANEAMIENTO!C:C)</f>
        <v>0</v>
      </c>
      <c r="D5505" s="504" t="e">
        <f>_xlfn.XLOOKUP(B5505,PLANEAMIENTO!A:A,PLANEAMIENTO!D:D)</f>
        <v>#N/A</v>
      </c>
      <c r="E5505" s="542" t="s">
        <v>3402</v>
      </c>
      <c r="F5505" s="542" t="s">
        <v>3701</v>
      </c>
      <c r="G5505" s="542" t="s">
        <v>3383</v>
      </c>
      <c r="H5505" s="542" t="s">
        <v>3581</v>
      </c>
      <c r="I5505" s="172"/>
      <c r="J5505" s="172"/>
      <c r="K5505" s="730">
        <v>1</v>
      </c>
    </row>
    <row r="5506" spans="2:11" ht="28.8" x14ac:dyDescent="0.3">
      <c r="B5506" s="172"/>
      <c r="C5506" s="503" t="e">
        <f>_xlfn.XLOOKUP(B5506,PLANEAMIENTO!A:A,PLANEAMIENTO!C:C)</f>
        <v>#N/A</v>
      </c>
      <c r="D5506" s="504" t="e">
        <f>_xlfn.XLOOKUP(B5506,PLANEAMIENTO!A:A,PLANEAMIENTO!D:D)</f>
        <v>#N/A</v>
      </c>
      <c r="E5506" s="542" t="s">
        <v>3656</v>
      </c>
      <c r="F5506" s="542" t="s">
        <v>3702</v>
      </c>
      <c r="G5506" s="542" t="s">
        <v>3619</v>
      </c>
      <c r="H5506" s="542" t="s">
        <v>3663</v>
      </c>
      <c r="I5506" s="172"/>
      <c r="J5506" s="172"/>
      <c r="K5506" s="730">
        <v>0</v>
      </c>
    </row>
    <row r="5507" spans="2:11" ht="28.8" x14ac:dyDescent="0.3">
      <c r="B5507" s="172"/>
      <c r="C5507" s="503" t="e">
        <f>_xlfn.XLOOKUP(B5507,PLANEAMIENTO!A:A,PLANEAMIENTO!C:C)</f>
        <v>#N/A</v>
      </c>
      <c r="D5507" s="504" t="e">
        <f>_xlfn.XLOOKUP(B5507,PLANEAMIENTO!A:A,PLANEAMIENTO!D:D)</f>
        <v>#N/A</v>
      </c>
      <c r="E5507" s="542" t="s">
        <v>3658</v>
      </c>
      <c r="F5507" s="542" t="s">
        <v>3702</v>
      </c>
      <c r="G5507" s="542" t="s">
        <v>3619</v>
      </c>
      <c r="H5507" s="542" t="s">
        <v>3663</v>
      </c>
      <c r="I5507" s="172"/>
      <c r="J5507" s="172"/>
      <c r="K5507" s="730">
        <v>0</v>
      </c>
    </row>
    <row r="5508" spans="2:11" ht="31.2" x14ac:dyDescent="0.3">
      <c r="B5508" s="173">
        <v>366025</v>
      </c>
      <c r="C5508" s="503" t="str">
        <f>_xlfn.XLOOKUP(B5508,PLANEAMIENTO!A:A,PLANEAMIENTO!C:C)</f>
        <v>CILINDRO DE VOLTEO DE BUCKET</v>
      </c>
      <c r="D5508" s="504" t="str">
        <f>_xlfn.XLOOKUP(B5508,PLANEAMIENTO!A:A,PLANEAMIENTO!D:D)</f>
        <v>336DL</v>
      </c>
      <c r="E5508" s="173" t="s">
        <v>3703</v>
      </c>
      <c r="F5508" s="173" t="s">
        <v>406</v>
      </c>
      <c r="G5508" s="173" t="s">
        <v>3619</v>
      </c>
      <c r="H5508" s="173" t="s">
        <v>3619</v>
      </c>
      <c r="I5508" s="172"/>
      <c r="J5508" s="173" t="s">
        <v>3076</v>
      </c>
      <c r="K5508" s="731">
        <v>0</v>
      </c>
    </row>
    <row r="5509" spans="2:11" ht="28.8" x14ac:dyDescent="0.3">
      <c r="B5509" s="173">
        <v>368125</v>
      </c>
      <c r="C5509" s="503" t="str">
        <f>_xlfn.XLOOKUP(B5509,PLANEAMIENTO!A:A,PLANEAMIENTO!C:C)</f>
        <v>CILINDRO DE DIRECCION</v>
      </c>
      <c r="D5509" s="504" t="str">
        <f>_xlfn.XLOOKUP(B5509,PLANEAMIENTO!A:A,PLANEAMIENTO!D:D)</f>
        <v>793D</v>
      </c>
      <c r="E5509" s="173" t="s">
        <v>3703</v>
      </c>
      <c r="F5509" s="173" t="s">
        <v>406</v>
      </c>
      <c r="G5509" s="173" t="s">
        <v>3619</v>
      </c>
      <c r="H5509" s="173" t="s">
        <v>3619</v>
      </c>
      <c r="I5509" s="173">
        <v>640</v>
      </c>
      <c r="J5509" s="173" t="s">
        <v>3076</v>
      </c>
      <c r="K5509" s="731">
        <v>0</v>
      </c>
    </row>
    <row r="5510" spans="2:11" ht="31.2" x14ac:dyDescent="0.3">
      <c r="B5510" s="173">
        <v>368225</v>
      </c>
      <c r="C5510" s="503" t="str">
        <f>_xlfn.XLOOKUP(B5510,PLANEAMIENTO!A:A,PLANEAMIENTO!C:C)</f>
        <v>CILINDRO DE VOLTEO DE VERTEDERA</v>
      </c>
      <c r="D5510" s="504">
        <f>_xlfn.XLOOKUP(B5510,PLANEAMIENTO!A:A,PLANEAMIENTO!D:D)</f>
        <v>24</v>
      </c>
      <c r="E5510" s="173" t="s">
        <v>3703</v>
      </c>
      <c r="F5510" s="173" t="s">
        <v>403</v>
      </c>
      <c r="G5510" s="173" t="s">
        <v>3619</v>
      </c>
      <c r="H5510" s="173" t="s">
        <v>3666</v>
      </c>
      <c r="I5510" s="173">
        <v>641</v>
      </c>
      <c r="J5510" s="173" t="s">
        <v>3076</v>
      </c>
      <c r="K5510" s="731">
        <v>0</v>
      </c>
    </row>
    <row r="5511" spans="2:11" ht="28.8" x14ac:dyDescent="0.3">
      <c r="B5511" s="173">
        <v>368325</v>
      </c>
      <c r="C5511" s="503" t="str">
        <f>_xlfn.XLOOKUP(B5511,PLANEAMIENTO!A:A,PLANEAMIENTO!C:C)</f>
        <v>CILINDRO DE BOOM</v>
      </c>
      <c r="D5511" s="504" t="str">
        <f>_xlfn.XLOOKUP(B5511,PLANEAMIENTO!A:A,PLANEAMIENTO!D:D)</f>
        <v>PC1250</v>
      </c>
      <c r="E5511" s="173" t="s">
        <v>3703</v>
      </c>
      <c r="F5511" s="173" t="s">
        <v>403</v>
      </c>
      <c r="G5511" s="173" t="s">
        <v>3666</v>
      </c>
      <c r="H5511" s="173" t="s">
        <v>3666</v>
      </c>
      <c r="I5511" s="173">
        <v>642</v>
      </c>
      <c r="J5511" s="173" t="s">
        <v>3076</v>
      </c>
      <c r="K5511" s="731">
        <v>0</v>
      </c>
    </row>
    <row r="5512" spans="2:11" ht="31.2" x14ac:dyDescent="0.3">
      <c r="B5512" s="173">
        <v>368425</v>
      </c>
      <c r="C5512" s="503" t="str">
        <f>_xlfn.XLOOKUP(B5512,PLANEAMIENTO!A:A,PLANEAMIENTO!C:C)</f>
        <v>CILINDRO DE INCLINACION DE BULLDOZER</v>
      </c>
      <c r="D5512" s="504" t="str">
        <f>_xlfn.XLOOKUP(B5512,PLANEAMIENTO!A:A,PLANEAMIENTO!D:D)</f>
        <v>844K</v>
      </c>
      <c r="E5512" s="173" t="s">
        <v>3703</v>
      </c>
      <c r="F5512" s="173" t="s">
        <v>421</v>
      </c>
      <c r="G5512" s="173" t="s">
        <v>3666</v>
      </c>
      <c r="H5512" s="173" t="s">
        <v>3669</v>
      </c>
      <c r="I5512" s="173">
        <v>643</v>
      </c>
      <c r="J5512" s="173" t="s">
        <v>3076</v>
      </c>
      <c r="K5512" s="731">
        <v>0</v>
      </c>
    </row>
    <row r="5513" spans="2:11" ht="31.2" x14ac:dyDescent="0.3">
      <c r="B5513" s="173">
        <v>368525</v>
      </c>
      <c r="C5513" s="503" t="str">
        <f>_xlfn.XLOOKUP(B5513,PLANEAMIENTO!A:A,PLANEAMIENTO!C:C)</f>
        <v>CILINDRO DE INCLINACION DE BULLDOZER</v>
      </c>
      <c r="D5513" s="504" t="str">
        <f>_xlfn.XLOOKUP(B5513,PLANEAMIENTO!A:A,PLANEAMIENTO!D:D)</f>
        <v>844H</v>
      </c>
      <c r="E5513" s="173" t="s">
        <v>3703</v>
      </c>
      <c r="F5513" s="173" t="s">
        <v>421</v>
      </c>
      <c r="G5513" s="173" t="s">
        <v>3669</v>
      </c>
      <c r="H5513" s="173" t="s">
        <v>3671</v>
      </c>
      <c r="I5513" s="173">
        <v>644</v>
      </c>
      <c r="J5513" s="173" t="s">
        <v>3076</v>
      </c>
      <c r="K5513" s="731">
        <v>0</v>
      </c>
    </row>
    <row r="5514" spans="2:11" ht="31.2" x14ac:dyDescent="0.3">
      <c r="B5514" s="173">
        <v>366525</v>
      </c>
      <c r="C5514" s="503" t="str">
        <f>_xlfn.XLOOKUP(B5514,PLANEAMIENTO!A:A,PLANEAMIENTO!C:C)</f>
        <v>CILINDRO DE LEVANTE DE TOLVA</v>
      </c>
      <c r="D5514" s="504" t="str">
        <f>_xlfn.XLOOKUP(B5514,PLANEAMIENTO!A:A,PLANEAMIENTO!D:D)</f>
        <v>930E-4SE</v>
      </c>
      <c r="E5514" s="173" t="s">
        <v>3704</v>
      </c>
      <c r="F5514" s="173" t="s">
        <v>435</v>
      </c>
      <c r="G5514" s="173" t="s">
        <v>3671</v>
      </c>
      <c r="H5514" s="173" t="s">
        <v>3663</v>
      </c>
      <c r="I5514" s="173">
        <v>645</v>
      </c>
      <c r="J5514" s="173" t="s">
        <v>3076</v>
      </c>
      <c r="K5514" s="731">
        <v>0</v>
      </c>
    </row>
    <row r="5515" spans="2:11" ht="31.2" x14ac:dyDescent="0.3">
      <c r="B5515" s="173">
        <v>366625</v>
      </c>
      <c r="C5515" s="503" t="str">
        <f>_xlfn.XLOOKUP(B5515,PLANEAMIENTO!A:A,PLANEAMIENTO!C:C)</f>
        <v>CILINDRO DE LEVANTE DE TOLVA</v>
      </c>
      <c r="D5515" s="504" t="str">
        <f>_xlfn.XLOOKUP(B5515,PLANEAMIENTO!A:A,PLANEAMIENTO!D:D)</f>
        <v>930E-4SE</v>
      </c>
      <c r="E5515" s="173" t="s">
        <v>3704</v>
      </c>
      <c r="F5515" s="173" t="s">
        <v>435</v>
      </c>
      <c r="G5515" s="173" t="s">
        <v>3663</v>
      </c>
      <c r="H5515" s="173" t="s">
        <v>3663</v>
      </c>
      <c r="I5515" s="173">
        <v>646</v>
      </c>
      <c r="J5515" s="173" t="s">
        <v>3076</v>
      </c>
      <c r="K5515" s="731">
        <v>0</v>
      </c>
    </row>
    <row r="5516" spans="2:11" ht="43.2" x14ac:dyDescent="0.3">
      <c r="B5516" s="726" t="s">
        <v>390</v>
      </c>
      <c r="C5516" s="503" t="e">
        <f>_xlfn.XLOOKUP(B5516,PLANEAMIENTO!A:A,PLANEAMIENTO!C:C)</f>
        <v>#N/A</v>
      </c>
      <c r="D5516" s="504" t="e">
        <f>_xlfn.XLOOKUP(B5516,PLANEAMIENTO!A:A,PLANEAMIENTO!D:D)</f>
        <v>#N/A</v>
      </c>
      <c r="E5516" s="726" t="s">
        <v>451</v>
      </c>
      <c r="F5516" s="726" t="s">
        <v>3074</v>
      </c>
      <c r="G5516" s="726" t="s">
        <v>842</v>
      </c>
      <c r="H5516" s="726" t="s">
        <v>842</v>
      </c>
      <c r="I5516" s="172"/>
      <c r="J5516" s="172"/>
      <c r="K5516" s="735">
        <v>0</v>
      </c>
    </row>
    <row r="5517" spans="2:11" ht="43.2" x14ac:dyDescent="0.3">
      <c r="B5517" s="172"/>
      <c r="C5517" s="503" t="e">
        <f>_xlfn.XLOOKUP(B5517,PLANEAMIENTO!A:A,PLANEAMIENTO!C:C)</f>
        <v>#N/A</v>
      </c>
      <c r="D5517" s="504" t="e">
        <f>_xlfn.XLOOKUP(B5517,PLANEAMIENTO!A:A,PLANEAMIENTO!D:D)</f>
        <v>#N/A</v>
      </c>
      <c r="E5517" s="542" t="s">
        <v>3193</v>
      </c>
      <c r="F5517" s="542" t="s">
        <v>3441</v>
      </c>
      <c r="G5517" s="542" t="s">
        <v>3116</v>
      </c>
      <c r="H5517" s="542" t="s">
        <v>3316</v>
      </c>
      <c r="I5517" s="172"/>
      <c r="J5517" s="173" t="s">
        <v>452</v>
      </c>
      <c r="K5517" s="730">
        <v>0.54</v>
      </c>
    </row>
    <row r="5518" spans="2:11" ht="43.2" x14ac:dyDescent="0.3">
      <c r="B5518" s="172"/>
      <c r="C5518" s="503" t="e">
        <f>_xlfn.XLOOKUP(B5518,PLANEAMIENTO!A:A,PLANEAMIENTO!C:C)</f>
        <v>#N/A</v>
      </c>
      <c r="D5518" s="504" t="e">
        <f>_xlfn.XLOOKUP(B5518,PLANEAMIENTO!A:A,PLANEAMIENTO!D:D)</f>
        <v>#N/A</v>
      </c>
      <c r="E5518" s="542" t="s">
        <v>3398</v>
      </c>
      <c r="F5518" s="542" t="s">
        <v>3637</v>
      </c>
      <c r="G5518" s="542" t="s">
        <v>842</v>
      </c>
      <c r="H5518" s="542" t="s">
        <v>3581</v>
      </c>
      <c r="I5518" s="172"/>
      <c r="J5518" s="172"/>
      <c r="K5518" s="730">
        <v>1</v>
      </c>
    </row>
    <row r="5519" spans="2:11" ht="43.2" x14ac:dyDescent="0.3">
      <c r="B5519" s="727" t="s">
        <v>390</v>
      </c>
      <c r="C5519" s="503" t="e">
        <f>_xlfn.XLOOKUP(B5519,PLANEAMIENTO!A:A,PLANEAMIENTO!C:C)</f>
        <v>#N/A</v>
      </c>
      <c r="D5519" s="504" t="e">
        <f>_xlfn.XLOOKUP(B5519,PLANEAMIENTO!A:A,PLANEAMIENTO!D:D)</f>
        <v>#N/A</v>
      </c>
      <c r="E5519" s="727" t="s">
        <v>455</v>
      </c>
      <c r="F5519" s="727" t="s">
        <v>3442</v>
      </c>
      <c r="G5519" s="727" t="s">
        <v>3039</v>
      </c>
      <c r="H5519" s="727" t="s">
        <v>3035</v>
      </c>
      <c r="I5519" s="172"/>
      <c r="J5519" s="172"/>
      <c r="K5519" s="740">
        <v>1</v>
      </c>
    </row>
    <row r="5520" spans="2:11" ht="43.2" x14ac:dyDescent="0.3">
      <c r="B5520" s="172"/>
      <c r="C5520" s="503" t="e">
        <f>_xlfn.XLOOKUP(B5520,PLANEAMIENTO!A:A,PLANEAMIENTO!C:C)</f>
        <v>#N/A</v>
      </c>
      <c r="D5520" s="504" t="e">
        <f>_xlfn.XLOOKUP(B5520,PLANEAMIENTO!A:A,PLANEAMIENTO!D:D)</f>
        <v>#N/A</v>
      </c>
      <c r="E5520" s="542" t="s">
        <v>3141</v>
      </c>
      <c r="F5520" s="542" t="s">
        <v>3442</v>
      </c>
      <c r="G5520" s="542" t="s">
        <v>3039</v>
      </c>
      <c r="H5520" s="542" t="s">
        <v>3035</v>
      </c>
      <c r="I5520" s="172"/>
      <c r="J5520" s="172"/>
      <c r="K5520" s="730">
        <v>1</v>
      </c>
    </row>
    <row r="5521" spans="2:11" ht="43.2" x14ac:dyDescent="0.3">
      <c r="B5521" s="728" t="s">
        <v>390</v>
      </c>
      <c r="C5521" s="503" t="e">
        <f>_xlfn.XLOOKUP(B5521,PLANEAMIENTO!A:A,PLANEAMIENTO!C:C)</f>
        <v>#N/A</v>
      </c>
      <c r="D5521" s="504" t="e">
        <f>_xlfn.XLOOKUP(B5521,PLANEAMIENTO!A:A,PLANEAMIENTO!D:D)</f>
        <v>#N/A</v>
      </c>
      <c r="E5521" s="728" t="s">
        <v>45</v>
      </c>
      <c r="F5521" s="728" t="s">
        <v>3331</v>
      </c>
      <c r="G5521" s="728" t="s">
        <v>842</v>
      </c>
      <c r="H5521" s="728" t="s">
        <v>3230</v>
      </c>
      <c r="I5521" s="172"/>
      <c r="J5521" s="172"/>
      <c r="K5521" s="736">
        <v>0.99</v>
      </c>
    </row>
    <row r="5522" spans="2:11" ht="43.2" x14ac:dyDescent="0.3">
      <c r="B5522" s="172"/>
      <c r="C5522" s="503" t="e">
        <f>_xlfn.XLOOKUP(B5522,PLANEAMIENTO!A:A,PLANEAMIENTO!C:C)</f>
        <v>#N/A</v>
      </c>
      <c r="D5522" s="504" t="e">
        <f>_xlfn.XLOOKUP(B5522,PLANEAMIENTO!A:A,PLANEAMIENTO!D:D)</f>
        <v>#N/A</v>
      </c>
      <c r="E5522" s="542" t="s">
        <v>3143</v>
      </c>
      <c r="F5522" s="542" t="s">
        <v>3331</v>
      </c>
      <c r="G5522" s="542" t="s">
        <v>842</v>
      </c>
      <c r="H5522" s="542" t="s">
        <v>3230</v>
      </c>
      <c r="I5522" s="172"/>
      <c r="J5522" s="172"/>
      <c r="K5522" s="730">
        <v>0.98</v>
      </c>
    </row>
    <row r="5523" spans="2:11" ht="43.2" x14ac:dyDescent="0.3">
      <c r="B5523" s="172"/>
      <c r="C5523" s="503" t="e">
        <f>_xlfn.XLOOKUP(B5523,PLANEAMIENTO!A:A,PLANEAMIENTO!C:C)</f>
        <v>#N/A</v>
      </c>
      <c r="D5523" s="504" t="e">
        <f>_xlfn.XLOOKUP(B5523,PLANEAMIENTO!A:A,PLANEAMIENTO!D:D)</f>
        <v>#N/A</v>
      </c>
      <c r="E5523" s="542" t="s">
        <v>3402</v>
      </c>
      <c r="F5523" s="542" t="s">
        <v>3080</v>
      </c>
      <c r="G5523" s="542" t="s">
        <v>842</v>
      </c>
      <c r="H5523" s="542" t="s">
        <v>3039</v>
      </c>
      <c r="I5523" s="172"/>
      <c r="J5523" s="172"/>
      <c r="K5523" s="730">
        <v>1</v>
      </c>
    </row>
    <row r="5524" spans="2:11" ht="43.2" x14ac:dyDescent="0.3">
      <c r="B5524" s="172"/>
      <c r="C5524" s="503" t="e">
        <f>_xlfn.XLOOKUP(B5524,PLANEAMIENTO!A:A,PLANEAMIENTO!C:C)</f>
        <v>#N/A</v>
      </c>
      <c r="D5524" s="504" t="e">
        <f>_xlfn.XLOOKUP(B5524,PLANEAMIENTO!A:A,PLANEAMIENTO!D:D)</f>
        <v>#N/A</v>
      </c>
      <c r="E5524" s="542" t="s">
        <v>3656</v>
      </c>
      <c r="F5524" s="542" t="s">
        <v>3080</v>
      </c>
      <c r="G5524" s="542" t="s">
        <v>842</v>
      </c>
      <c r="H5524" s="542" t="s">
        <v>3039</v>
      </c>
      <c r="I5524" s="172"/>
      <c r="J5524" s="172"/>
      <c r="K5524" s="730">
        <v>0</v>
      </c>
    </row>
    <row r="5525" spans="2:11" ht="43.2" x14ac:dyDescent="0.3">
      <c r="B5525" s="172"/>
      <c r="C5525" s="503" t="e">
        <f>_xlfn.XLOOKUP(B5525,PLANEAMIENTO!A:A,PLANEAMIENTO!C:C)</f>
        <v>#N/A</v>
      </c>
      <c r="D5525" s="504" t="e">
        <f>_xlfn.XLOOKUP(B5525,PLANEAMIENTO!A:A,PLANEAMIENTO!D:D)</f>
        <v>#N/A</v>
      </c>
      <c r="E5525" s="542" t="s">
        <v>3658</v>
      </c>
      <c r="F5525" s="542" t="s">
        <v>3080</v>
      </c>
      <c r="G5525" s="542" t="s">
        <v>842</v>
      </c>
      <c r="H5525" s="542" t="s">
        <v>3039</v>
      </c>
      <c r="I5525" s="172"/>
      <c r="J5525" s="172"/>
      <c r="K5525" s="730">
        <v>0</v>
      </c>
    </row>
    <row r="5526" spans="2:11" ht="43.2" x14ac:dyDescent="0.3">
      <c r="B5526" s="173">
        <v>360325</v>
      </c>
      <c r="C5526" s="503" t="str">
        <f>_xlfn.XLOOKUP(B5526,PLANEAMIENTO!A:A,PLANEAMIENTO!C:C)</f>
        <v>CILINDRO DE LEVANTE DE RIPPER</v>
      </c>
      <c r="D5526" s="504" t="str">
        <f>_xlfn.XLOOKUP(B5526,PLANEAMIENTO!A:A,PLANEAMIENTO!D:D)</f>
        <v>24M</v>
      </c>
      <c r="E5526" s="173" t="s">
        <v>3705</v>
      </c>
      <c r="F5526" s="173" t="s">
        <v>3080</v>
      </c>
      <c r="G5526" s="173" t="s">
        <v>842</v>
      </c>
      <c r="H5526" s="173" t="s">
        <v>3039</v>
      </c>
      <c r="I5526" s="172"/>
      <c r="J5526" s="172"/>
      <c r="K5526" s="731">
        <v>0</v>
      </c>
    </row>
    <row r="5527" spans="2:11" ht="43.2" x14ac:dyDescent="0.3">
      <c r="B5527" s="173">
        <v>360825</v>
      </c>
      <c r="C5527" s="503" t="str">
        <f>_xlfn.XLOOKUP(B5527,PLANEAMIENTO!A:A,PLANEAMIENTO!C:C)</f>
        <v xml:space="preserve">CILINDRO DE LEVANTE </v>
      </c>
      <c r="D5527" s="504" t="str">
        <f>_xlfn.XLOOKUP(B5527,PLANEAMIENTO!A:A,PLANEAMIENTO!D:D)</f>
        <v>994F</v>
      </c>
      <c r="E5527" s="173" t="s">
        <v>3706</v>
      </c>
      <c r="F5527" s="173" t="s">
        <v>3080</v>
      </c>
      <c r="G5527" s="173" t="s">
        <v>842</v>
      </c>
      <c r="H5527" s="173" t="s">
        <v>3039</v>
      </c>
      <c r="I5527" s="172"/>
      <c r="J5527" s="172"/>
      <c r="K5527" s="731">
        <v>0</v>
      </c>
    </row>
    <row r="5528" spans="2:11" ht="43.2" x14ac:dyDescent="0.3">
      <c r="B5528" s="173">
        <v>360925</v>
      </c>
      <c r="C5528" s="503" t="str">
        <f>_xlfn.XLOOKUP(B5528,PLANEAMIENTO!A:A,PLANEAMIENTO!C:C)</f>
        <v>CILINDRO DE DIRECCION</v>
      </c>
      <c r="D5528" s="504">
        <f>_xlfn.XLOOKUP(B5528,PLANEAMIENTO!A:A,PLANEAMIENTO!D:D)</f>
        <v>24</v>
      </c>
      <c r="E5528" s="173" t="s">
        <v>3706</v>
      </c>
      <c r="F5528" s="173" t="s">
        <v>3080</v>
      </c>
      <c r="G5528" s="173" t="s">
        <v>842</v>
      </c>
      <c r="H5528" s="173" t="s">
        <v>3039</v>
      </c>
      <c r="I5528" s="172"/>
      <c r="J5528" s="172"/>
      <c r="K5528" s="731">
        <v>0</v>
      </c>
    </row>
    <row r="5529" spans="2:11" ht="43.2" x14ac:dyDescent="0.3">
      <c r="B5529" s="173">
        <v>361225</v>
      </c>
      <c r="C5529" s="503" t="str">
        <f>_xlfn.XLOOKUP(B5529,PLANEAMIENTO!A:A,PLANEAMIENTO!C:C)</f>
        <v>ACUMULADOR DE FRENO</v>
      </c>
      <c r="D5529" s="504" t="str">
        <f>_xlfn.XLOOKUP(B5529,PLANEAMIENTO!A:A,PLANEAMIENTO!D:D)</f>
        <v>930E-4SE</v>
      </c>
      <c r="E5529" s="173" t="s">
        <v>3706</v>
      </c>
      <c r="F5529" s="173" t="s">
        <v>3080</v>
      </c>
      <c r="G5529" s="173" t="s">
        <v>842</v>
      </c>
      <c r="H5529" s="173" t="s">
        <v>3039</v>
      </c>
      <c r="I5529" s="172"/>
      <c r="J5529" s="172"/>
      <c r="K5529" s="731">
        <v>0</v>
      </c>
    </row>
    <row r="5530" spans="2:11" ht="43.2" x14ac:dyDescent="0.3">
      <c r="B5530" s="173">
        <v>361325</v>
      </c>
      <c r="C5530" s="503" t="str">
        <f>_xlfn.XLOOKUP(B5530,PLANEAMIENTO!A:A,PLANEAMIENTO!C:C)</f>
        <v>ACUMULADOR DE FRENO</v>
      </c>
      <c r="D5530" s="504" t="str">
        <f>_xlfn.XLOOKUP(B5530,PLANEAMIENTO!A:A,PLANEAMIENTO!D:D)</f>
        <v>930E-4SE</v>
      </c>
      <c r="E5530" s="173" t="s">
        <v>3706</v>
      </c>
      <c r="F5530" s="173" t="s">
        <v>3080</v>
      </c>
      <c r="G5530" s="173" t="s">
        <v>842</v>
      </c>
      <c r="H5530" s="173" t="s">
        <v>3039</v>
      </c>
      <c r="I5530" s="172"/>
      <c r="J5530" s="172"/>
      <c r="K5530" s="731">
        <v>0</v>
      </c>
    </row>
    <row r="5531" spans="2:11" ht="43.2" x14ac:dyDescent="0.3">
      <c r="B5531" s="173">
        <v>361625</v>
      </c>
      <c r="C5531" s="503" t="str">
        <f>_xlfn.XLOOKUP(B5531,PLANEAMIENTO!A:A,PLANEAMIENTO!C:C)</f>
        <v>CILINDRO DE JACK HYD</v>
      </c>
      <c r="D5531" s="504" t="str">
        <f>_xlfn.XLOOKUP(B5531,PLANEAMIENTO!A:A,PLANEAMIENTO!D:D)</f>
        <v>PV351D</v>
      </c>
      <c r="E5531" s="173" t="s">
        <v>3706</v>
      </c>
      <c r="F5531" s="173" t="s">
        <v>3080</v>
      </c>
      <c r="G5531" s="173" t="s">
        <v>842</v>
      </c>
      <c r="H5531" s="173" t="s">
        <v>3039</v>
      </c>
      <c r="I5531" s="172"/>
      <c r="J5531" s="172"/>
      <c r="K5531" s="731">
        <v>0</v>
      </c>
    </row>
    <row r="5532" spans="2:11" ht="43.2" x14ac:dyDescent="0.3">
      <c r="B5532" s="173">
        <v>362525</v>
      </c>
      <c r="C5532" s="503" t="str">
        <f>_xlfn.XLOOKUP(B5532,PLANEAMIENTO!A:A,PLANEAMIENTO!C:C)</f>
        <v>ACUMULADOR DE FRENO</v>
      </c>
      <c r="D5532" s="504" t="str">
        <f>_xlfn.XLOOKUP(B5532,PLANEAMIENTO!A:A,PLANEAMIENTO!D:D)</f>
        <v>930E-4SE</v>
      </c>
      <c r="E5532" s="173" t="s">
        <v>3706</v>
      </c>
      <c r="F5532" s="173" t="s">
        <v>3080</v>
      </c>
      <c r="G5532" s="173" t="s">
        <v>842</v>
      </c>
      <c r="H5532" s="173" t="s">
        <v>3039</v>
      </c>
      <c r="I5532" s="172"/>
      <c r="J5532" s="172"/>
      <c r="K5532" s="731">
        <v>0</v>
      </c>
    </row>
    <row r="5533" spans="2:11" ht="43.2" x14ac:dyDescent="0.3">
      <c r="B5533" s="173">
        <v>362625</v>
      </c>
      <c r="C5533" s="503" t="str">
        <f>_xlfn.XLOOKUP(B5533,PLANEAMIENTO!A:A,PLANEAMIENTO!C:C)</f>
        <v>CILINDRO DE DIRECCION</v>
      </c>
      <c r="D5533" s="504">
        <f>_xlfn.XLOOKUP(B5533,PLANEAMIENTO!A:A,PLANEAMIENTO!D:D)</f>
        <v>24</v>
      </c>
      <c r="E5533" s="173" t="s">
        <v>3705</v>
      </c>
      <c r="F5533" s="173" t="s">
        <v>3080</v>
      </c>
      <c r="G5533" s="173" t="s">
        <v>842</v>
      </c>
      <c r="H5533" s="173" t="s">
        <v>3039</v>
      </c>
      <c r="I5533" s="172"/>
      <c r="J5533" s="172"/>
      <c r="K5533" s="731">
        <v>0</v>
      </c>
    </row>
    <row r="5534" spans="2:11" ht="43.2" x14ac:dyDescent="0.3">
      <c r="B5534" s="173">
        <v>362725</v>
      </c>
      <c r="C5534" s="503" t="str">
        <f>_xlfn.XLOOKUP(B5534,PLANEAMIENTO!A:A,PLANEAMIENTO!C:C)</f>
        <v>CILINDRO DE DIRECCION</v>
      </c>
      <c r="D5534" s="504" t="str">
        <f>_xlfn.XLOOKUP(B5534,PLANEAMIENTO!A:A,PLANEAMIENTO!D:D)</f>
        <v>988K</v>
      </c>
      <c r="E5534" s="173" t="s">
        <v>3706</v>
      </c>
      <c r="F5534" s="173" t="s">
        <v>3080</v>
      </c>
      <c r="G5534" s="173" t="s">
        <v>842</v>
      </c>
      <c r="H5534" s="173" t="s">
        <v>3039</v>
      </c>
      <c r="I5534" s="172"/>
      <c r="J5534" s="172"/>
      <c r="K5534" s="731">
        <v>0</v>
      </c>
    </row>
    <row r="5535" spans="2:11" ht="43.2" x14ac:dyDescent="0.3">
      <c r="B5535" s="173">
        <v>363625</v>
      </c>
      <c r="C5535" s="503" t="str">
        <f>_xlfn.XLOOKUP(B5535,PLANEAMIENTO!A:A,PLANEAMIENTO!C:C)</f>
        <v>CILINDRO DE DIRECCION</v>
      </c>
      <c r="D5535" s="504" t="str">
        <f>_xlfn.XLOOKUP(B5535,PLANEAMIENTO!A:A,PLANEAMIENTO!D:D)</f>
        <v>793D</v>
      </c>
      <c r="E5535" s="173" t="s">
        <v>3705</v>
      </c>
      <c r="F5535" s="173" t="s">
        <v>3080</v>
      </c>
      <c r="G5535" s="173" t="s">
        <v>842</v>
      </c>
      <c r="H5535" s="173" t="s">
        <v>3039</v>
      </c>
      <c r="I5535" s="172"/>
      <c r="J5535" s="172"/>
      <c r="K5535" s="731">
        <v>0</v>
      </c>
    </row>
    <row r="5538" spans="2:11" ht="26.4" x14ac:dyDescent="0.3">
      <c r="B5538" s="168" t="s">
        <v>390</v>
      </c>
      <c r="E5538" s="168" t="s">
        <v>391</v>
      </c>
      <c r="F5538" s="168" t="s">
        <v>393</v>
      </c>
      <c r="G5538" s="168" t="s">
        <v>394</v>
      </c>
      <c r="H5538" s="168" t="s">
        <v>395</v>
      </c>
      <c r="I5538" s="168" t="s">
        <v>3050</v>
      </c>
      <c r="J5538" s="168" t="s">
        <v>392</v>
      </c>
      <c r="K5538" s="168" t="s">
        <v>396</v>
      </c>
    </row>
    <row r="5539" spans="2:11" ht="43.2" x14ac:dyDescent="0.3">
      <c r="B5539" s="722" t="s">
        <v>390</v>
      </c>
      <c r="E5539" s="722" t="s">
        <v>397</v>
      </c>
      <c r="F5539" s="722" t="s">
        <v>3710</v>
      </c>
      <c r="G5539" s="722" t="s">
        <v>842</v>
      </c>
      <c r="H5539" s="722" t="s">
        <v>3711</v>
      </c>
      <c r="I5539" s="172"/>
      <c r="J5539" s="172"/>
      <c r="K5539" s="730">
        <v>0.9</v>
      </c>
    </row>
    <row r="5540" spans="2:11" ht="43.2" x14ac:dyDescent="0.3">
      <c r="B5540" s="172"/>
      <c r="E5540" s="542" t="s">
        <v>3141</v>
      </c>
      <c r="F5540" s="542" t="s">
        <v>3290</v>
      </c>
      <c r="G5540" s="542" t="s">
        <v>842</v>
      </c>
      <c r="H5540" s="542" t="s">
        <v>3116</v>
      </c>
      <c r="I5540" s="172"/>
      <c r="J5540" s="172"/>
      <c r="K5540" s="730">
        <v>0.99</v>
      </c>
    </row>
    <row r="5541" spans="2:11" ht="43.2" x14ac:dyDescent="0.3">
      <c r="B5541" s="172"/>
      <c r="E5541" s="542" t="s">
        <v>3143</v>
      </c>
      <c r="F5541" s="542" t="s">
        <v>3401</v>
      </c>
      <c r="G5541" s="542" t="s">
        <v>842</v>
      </c>
      <c r="H5541" s="542" t="s">
        <v>3380</v>
      </c>
      <c r="I5541" s="172"/>
      <c r="J5541" s="172"/>
      <c r="K5541" s="730">
        <v>1</v>
      </c>
    </row>
    <row r="5542" spans="2:11" ht="43.2" x14ac:dyDescent="0.3">
      <c r="B5542" s="172"/>
      <c r="E5542" s="542" t="s">
        <v>3402</v>
      </c>
      <c r="F5542" s="542" t="s">
        <v>3655</v>
      </c>
      <c r="G5542" s="542" t="s">
        <v>3380</v>
      </c>
      <c r="H5542" s="542" t="s">
        <v>3576</v>
      </c>
      <c r="I5542" s="172"/>
      <c r="J5542" s="172"/>
      <c r="K5542" s="730">
        <v>0.98</v>
      </c>
    </row>
    <row r="5543" spans="2:11" ht="28.8" x14ac:dyDescent="0.3">
      <c r="B5543" s="172"/>
      <c r="E5543" s="542" t="s">
        <v>3656</v>
      </c>
      <c r="F5543" s="542" t="s">
        <v>3712</v>
      </c>
      <c r="G5543" s="542" t="s">
        <v>3623</v>
      </c>
      <c r="H5543" s="542" t="s">
        <v>3711</v>
      </c>
      <c r="I5543" s="172"/>
      <c r="J5543" s="172"/>
      <c r="K5543" s="730">
        <v>0.5</v>
      </c>
    </row>
    <row r="5544" spans="2:11" ht="28.8" x14ac:dyDescent="0.3">
      <c r="B5544" s="172"/>
      <c r="E5544" s="542" t="s">
        <v>3658</v>
      </c>
      <c r="F5544" s="542" t="s">
        <v>3713</v>
      </c>
      <c r="G5544" s="542" t="s">
        <v>3623</v>
      </c>
      <c r="H5544" s="542" t="s">
        <v>3663</v>
      </c>
      <c r="I5544" s="172"/>
      <c r="J5544" s="172"/>
      <c r="K5544" s="730">
        <v>1</v>
      </c>
    </row>
    <row r="5545" spans="2:11" ht="28.8" x14ac:dyDescent="0.3">
      <c r="B5545" s="172"/>
      <c r="E5545" s="542" t="s">
        <v>3714</v>
      </c>
      <c r="F5545" s="542" t="s">
        <v>3715</v>
      </c>
      <c r="G5545" s="542" t="s">
        <v>3663</v>
      </c>
      <c r="H5545" s="542" t="s">
        <v>3711</v>
      </c>
      <c r="I5545" s="172"/>
      <c r="J5545" s="172"/>
      <c r="K5545" s="730">
        <v>0.01</v>
      </c>
    </row>
    <row r="5546" spans="2:11" ht="28.8" x14ac:dyDescent="0.3">
      <c r="B5546" s="173">
        <v>367125</v>
      </c>
      <c r="C5546" s="503" t="str">
        <f>_xlfn.XLOOKUP(B5546,PLANEAMIENTO!A:A,PLANEAMIENTO!C:C)</f>
        <v>CILINDRO DE STICK</v>
      </c>
      <c r="D5546" s="504" t="str">
        <f>_xlfn.XLOOKUP(B5546,PLANEAMIENTO!A:A,PLANEAMIENTO!D:D)</f>
        <v>390DL</v>
      </c>
      <c r="E5546" s="173" t="s">
        <v>3716</v>
      </c>
      <c r="F5546" s="173" t="s">
        <v>471</v>
      </c>
      <c r="G5546" s="173" t="s">
        <v>3663</v>
      </c>
      <c r="H5546" s="173" t="s">
        <v>3676</v>
      </c>
      <c r="I5546" s="173">
        <v>94</v>
      </c>
      <c r="J5546" s="173" t="s">
        <v>398</v>
      </c>
      <c r="K5546" s="731">
        <v>0.1</v>
      </c>
    </row>
    <row r="5547" spans="2:11" ht="31.2" x14ac:dyDescent="0.3">
      <c r="B5547" s="173">
        <v>368525</v>
      </c>
      <c r="C5547" s="503" t="str">
        <f>_xlfn.XLOOKUP(B5547,PLANEAMIENTO!A:A,PLANEAMIENTO!C:C)</f>
        <v>CILINDRO DE INCLINACION DE BULLDOZER</v>
      </c>
      <c r="D5547" s="504" t="str">
        <f>_xlfn.XLOOKUP(B5547,PLANEAMIENTO!A:A,PLANEAMIENTO!D:D)</f>
        <v>844H</v>
      </c>
      <c r="E5547" s="173" t="s">
        <v>3668</v>
      </c>
      <c r="F5547" s="173" t="s">
        <v>471</v>
      </c>
      <c r="G5547" s="173" t="s">
        <v>3676</v>
      </c>
      <c r="H5547" s="173" t="s">
        <v>3717</v>
      </c>
      <c r="I5547" s="173">
        <v>96</v>
      </c>
      <c r="J5547" s="173" t="s">
        <v>398</v>
      </c>
      <c r="K5547" s="731">
        <v>0</v>
      </c>
    </row>
    <row r="5548" spans="2:11" ht="31.2" x14ac:dyDescent="0.3">
      <c r="B5548" s="173">
        <v>368525</v>
      </c>
      <c r="C5548" s="503" t="str">
        <f>_xlfn.XLOOKUP(B5548,PLANEAMIENTO!A:A,PLANEAMIENTO!C:C)</f>
        <v>CILINDRO DE INCLINACION DE BULLDOZER</v>
      </c>
      <c r="D5548" s="504" t="str">
        <f>_xlfn.XLOOKUP(B5548,PLANEAMIENTO!A:A,PLANEAMIENTO!D:D)</f>
        <v>844H</v>
      </c>
      <c r="E5548" s="173" t="s">
        <v>3718</v>
      </c>
      <c r="F5548" s="173" t="s">
        <v>522</v>
      </c>
      <c r="G5548" s="173" t="s">
        <v>3717</v>
      </c>
      <c r="H5548" s="173" t="s">
        <v>3717</v>
      </c>
      <c r="I5548" s="173">
        <v>97</v>
      </c>
      <c r="J5548" s="173" t="s">
        <v>398</v>
      </c>
      <c r="K5548" s="731">
        <v>0</v>
      </c>
    </row>
    <row r="5549" spans="2:11" ht="31.2" x14ac:dyDescent="0.3">
      <c r="B5549" s="173">
        <v>368525</v>
      </c>
      <c r="C5549" s="503" t="str">
        <f>_xlfn.XLOOKUP(B5549,PLANEAMIENTO!A:A,PLANEAMIENTO!C:C)</f>
        <v>CILINDRO DE INCLINACION DE BULLDOZER</v>
      </c>
      <c r="D5549" s="504" t="str">
        <f>_xlfn.XLOOKUP(B5549,PLANEAMIENTO!A:A,PLANEAMIENTO!D:D)</f>
        <v>844H</v>
      </c>
      <c r="E5549" s="173" t="s">
        <v>3719</v>
      </c>
      <c r="F5549" s="173" t="s">
        <v>403</v>
      </c>
      <c r="G5549" s="173" t="s">
        <v>3717</v>
      </c>
      <c r="H5549" s="173" t="s">
        <v>3720</v>
      </c>
      <c r="I5549" s="173">
        <v>98</v>
      </c>
      <c r="J5549" s="173" t="s">
        <v>398</v>
      </c>
      <c r="K5549" s="731">
        <v>0</v>
      </c>
    </row>
    <row r="5550" spans="2:11" ht="28.8" x14ac:dyDescent="0.3">
      <c r="B5550" s="173">
        <v>367125</v>
      </c>
      <c r="C5550" s="503" t="str">
        <f>_xlfn.XLOOKUP(B5550,PLANEAMIENTO!A:A,PLANEAMIENTO!C:C)</f>
        <v>CILINDRO DE STICK</v>
      </c>
      <c r="D5550" s="504" t="str">
        <f>_xlfn.XLOOKUP(B5550,PLANEAMIENTO!A:A,PLANEAMIENTO!D:D)</f>
        <v>390DL</v>
      </c>
      <c r="E5550" s="173" t="s">
        <v>3668</v>
      </c>
      <c r="F5550" s="173" t="s">
        <v>435</v>
      </c>
      <c r="G5550" s="173" t="s">
        <v>3720</v>
      </c>
      <c r="H5550" s="173" t="s">
        <v>3720</v>
      </c>
      <c r="I5550" s="173">
        <v>99</v>
      </c>
      <c r="J5550" s="173" t="s">
        <v>398</v>
      </c>
      <c r="K5550" s="731">
        <v>0</v>
      </c>
    </row>
    <row r="5551" spans="2:11" ht="28.8" x14ac:dyDescent="0.3">
      <c r="B5551" s="173">
        <v>351725</v>
      </c>
      <c r="C5551" s="503" t="str">
        <f>_xlfn.XLOOKUP(B5551,PLANEAMIENTO!A:A,PLANEAMIENTO!C:C)</f>
        <v>CILINDRO DE STICK</v>
      </c>
      <c r="D5551" s="504" t="str">
        <f>_xlfn.XLOOKUP(B5551,PLANEAMIENTO!A:A,PLANEAMIENTO!D:D)</f>
        <v>390DL</v>
      </c>
      <c r="E5551" s="173" t="s">
        <v>3661</v>
      </c>
      <c r="F5551" s="173" t="s">
        <v>421</v>
      </c>
      <c r="G5551" s="173" t="s">
        <v>3720</v>
      </c>
      <c r="H5551" s="173" t="s">
        <v>3721</v>
      </c>
      <c r="I5551" s="173">
        <v>100</v>
      </c>
      <c r="J5551" s="173" t="s">
        <v>398</v>
      </c>
      <c r="K5551" s="731">
        <v>0</v>
      </c>
    </row>
    <row r="5552" spans="2:11" ht="28.8" x14ac:dyDescent="0.3">
      <c r="B5552" s="173">
        <v>361525</v>
      </c>
      <c r="C5552" s="503" t="str">
        <f>_xlfn.XLOOKUP(B5552,PLANEAMIENTO!A:A,PLANEAMIENTO!C:C)</f>
        <v>CILINDRO DE JACK HYD</v>
      </c>
      <c r="D5552" s="504" t="str">
        <f>_xlfn.XLOOKUP(B5552,PLANEAMIENTO!A:A,PLANEAMIENTO!D:D)</f>
        <v>PV351D</v>
      </c>
      <c r="E5552" s="173" t="s">
        <v>3661</v>
      </c>
      <c r="F5552" s="173" t="s">
        <v>421</v>
      </c>
      <c r="G5552" s="173" t="s">
        <v>3721</v>
      </c>
      <c r="H5552" s="173" t="s">
        <v>3711</v>
      </c>
      <c r="I5552" s="173">
        <v>101</v>
      </c>
      <c r="J5552" s="173" t="s">
        <v>398</v>
      </c>
      <c r="K5552" s="731">
        <v>0</v>
      </c>
    </row>
    <row r="5553" spans="2:11" ht="43.2" x14ac:dyDescent="0.3">
      <c r="B5553" s="722" t="s">
        <v>390</v>
      </c>
      <c r="C5553" s="503" t="e">
        <f>_xlfn.XLOOKUP(B5553,PLANEAMIENTO!A:A,PLANEAMIENTO!C:C)</f>
        <v>#N/A</v>
      </c>
      <c r="D5553" s="504" t="e">
        <f>_xlfn.XLOOKUP(B5553,PLANEAMIENTO!A:A,PLANEAMIENTO!D:D)</f>
        <v>#N/A</v>
      </c>
      <c r="E5553" s="722" t="s">
        <v>412</v>
      </c>
      <c r="F5553" s="722" t="s">
        <v>3722</v>
      </c>
      <c r="G5553" s="722" t="s">
        <v>3039</v>
      </c>
      <c r="H5553" s="722" t="s">
        <v>3723</v>
      </c>
      <c r="I5553" s="172"/>
      <c r="J5553" s="172"/>
      <c r="K5553" s="732">
        <v>0.87</v>
      </c>
    </row>
    <row r="5554" spans="2:11" ht="43.2" x14ac:dyDescent="0.3">
      <c r="B5554" s="172"/>
      <c r="C5554" s="503" t="e">
        <f>_xlfn.XLOOKUP(B5554,PLANEAMIENTO!A:A,PLANEAMIENTO!C:C)</f>
        <v>#N/A</v>
      </c>
      <c r="D5554" s="504" t="e">
        <f>_xlfn.XLOOKUP(B5554,PLANEAMIENTO!A:A,PLANEAMIENTO!D:D)</f>
        <v>#N/A</v>
      </c>
      <c r="E5554" s="542" t="s">
        <v>3141</v>
      </c>
      <c r="F5554" s="542" t="s">
        <v>3298</v>
      </c>
      <c r="G5554" s="542" t="s">
        <v>3039</v>
      </c>
      <c r="H5554" s="542" t="s">
        <v>3098</v>
      </c>
      <c r="I5554" s="172"/>
      <c r="J5554" s="172"/>
      <c r="K5554" s="730">
        <v>0.97</v>
      </c>
    </row>
    <row r="5555" spans="2:11" ht="43.2" x14ac:dyDescent="0.3">
      <c r="B5555" s="172"/>
      <c r="C5555" s="503" t="e">
        <f>_xlfn.XLOOKUP(B5555,PLANEAMIENTO!A:A,PLANEAMIENTO!C:C)</f>
        <v>#N/A</v>
      </c>
      <c r="D5555" s="504" t="e">
        <f>_xlfn.XLOOKUP(B5555,PLANEAMIENTO!A:A,PLANEAMIENTO!D:D)</f>
        <v>#N/A</v>
      </c>
      <c r="E5555" s="542" t="s">
        <v>3143</v>
      </c>
      <c r="F5555" s="542" t="s">
        <v>3413</v>
      </c>
      <c r="G5555" s="542" t="s">
        <v>3230</v>
      </c>
      <c r="H5555" s="542" t="s">
        <v>3380</v>
      </c>
      <c r="I5555" s="172"/>
      <c r="J5555" s="172"/>
      <c r="K5555" s="730">
        <v>1</v>
      </c>
    </row>
    <row r="5556" spans="2:11" ht="43.2" x14ac:dyDescent="0.3">
      <c r="B5556" s="172"/>
      <c r="C5556" s="503" t="e">
        <f>_xlfn.XLOOKUP(B5556,PLANEAMIENTO!A:A,PLANEAMIENTO!C:C)</f>
        <v>#N/A</v>
      </c>
      <c r="D5556" s="504" t="e">
        <f>_xlfn.XLOOKUP(B5556,PLANEAMIENTO!A:A,PLANEAMIENTO!D:D)</f>
        <v>#N/A</v>
      </c>
      <c r="E5556" s="542" t="s">
        <v>3402</v>
      </c>
      <c r="F5556" s="542" t="s">
        <v>3664</v>
      </c>
      <c r="G5556" s="542" t="s">
        <v>3383</v>
      </c>
      <c r="H5556" s="542" t="s">
        <v>3622</v>
      </c>
      <c r="I5556" s="172"/>
      <c r="J5556" s="172"/>
      <c r="K5556" s="730">
        <v>1</v>
      </c>
    </row>
    <row r="5557" spans="2:11" ht="28.8" x14ac:dyDescent="0.3">
      <c r="B5557" s="172"/>
      <c r="C5557" s="503" t="e">
        <f>_xlfn.XLOOKUP(B5557,PLANEAMIENTO!A:A,PLANEAMIENTO!C:C)</f>
        <v>#N/A</v>
      </c>
      <c r="D5557" s="504" t="e">
        <f>_xlfn.XLOOKUP(B5557,PLANEAMIENTO!A:A,PLANEAMIENTO!D:D)</f>
        <v>#N/A</v>
      </c>
      <c r="E5557" s="542" t="s">
        <v>3656</v>
      </c>
      <c r="F5557" s="542" t="s">
        <v>3724</v>
      </c>
      <c r="G5557" s="542" t="s">
        <v>3623</v>
      </c>
      <c r="H5557" s="542" t="s">
        <v>3723</v>
      </c>
      <c r="I5557" s="172"/>
      <c r="J5557" s="172"/>
      <c r="K5557" s="730">
        <v>0.51</v>
      </c>
    </row>
    <row r="5558" spans="2:11" ht="28.8" x14ac:dyDescent="0.3">
      <c r="B5558" s="172"/>
      <c r="C5558" s="503" t="e">
        <f>_xlfn.XLOOKUP(B5558,PLANEAMIENTO!A:A,PLANEAMIENTO!C:C)</f>
        <v>#N/A</v>
      </c>
      <c r="D5558" s="504" t="e">
        <f>_xlfn.XLOOKUP(B5558,PLANEAMIENTO!A:A,PLANEAMIENTO!D:D)</f>
        <v>#N/A</v>
      </c>
      <c r="E5558" s="542" t="s">
        <v>3658</v>
      </c>
      <c r="F5558" s="542" t="s">
        <v>3725</v>
      </c>
      <c r="G5558" s="542" t="s">
        <v>3623</v>
      </c>
      <c r="H5558" s="542" t="s">
        <v>3663</v>
      </c>
      <c r="I5558" s="172"/>
      <c r="J5558" s="172"/>
      <c r="K5558" s="730">
        <v>1</v>
      </c>
    </row>
    <row r="5559" spans="2:11" ht="28.8" x14ac:dyDescent="0.3">
      <c r="B5559" s="172"/>
      <c r="C5559" s="503" t="e">
        <f>_xlfn.XLOOKUP(B5559,PLANEAMIENTO!A:A,PLANEAMIENTO!C:C)</f>
        <v>#N/A</v>
      </c>
      <c r="D5559" s="504" t="e">
        <f>_xlfn.XLOOKUP(B5559,PLANEAMIENTO!A:A,PLANEAMIENTO!D:D)</f>
        <v>#N/A</v>
      </c>
      <c r="E5559" s="542" t="s">
        <v>3714</v>
      </c>
      <c r="F5559" s="542" t="s">
        <v>3726</v>
      </c>
      <c r="G5559" s="542" t="s">
        <v>3663</v>
      </c>
      <c r="H5559" s="542" t="s">
        <v>3723</v>
      </c>
      <c r="I5559" s="172"/>
      <c r="J5559" s="172"/>
      <c r="K5559" s="730">
        <v>0.1</v>
      </c>
    </row>
    <row r="5560" spans="2:11" ht="31.2" x14ac:dyDescent="0.3">
      <c r="B5560" s="173">
        <v>368425</v>
      </c>
      <c r="C5560" s="503" t="str">
        <f>_xlfn.XLOOKUP(B5560,PLANEAMIENTO!A:A,PLANEAMIENTO!C:C)</f>
        <v>CILINDRO DE INCLINACION DE BULLDOZER</v>
      </c>
      <c r="D5560" s="504" t="str">
        <f>_xlfn.XLOOKUP(B5560,PLANEAMIENTO!A:A,PLANEAMIENTO!D:D)</f>
        <v>844K</v>
      </c>
      <c r="E5560" s="173" t="s">
        <v>3727</v>
      </c>
      <c r="F5560" s="173" t="s">
        <v>473</v>
      </c>
      <c r="G5560" s="173" t="s">
        <v>3663</v>
      </c>
      <c r="H5560" s="173" t="s">
        <v>3676</v>
      </c>
      <c r="I5560" s="173">
        <v>184</v>
      </c>
      <c r="J5560" s="173" t="s">
        <v>750</v>
      </c>
      <c r="K5560" s="731">
        <v>0.65</v>
      </c>
    </row>
    <row r="5561" spans="2:11" ht="31.2" x14ac:dyDescent="0.3">
      <c r="B5561" s="173">
        <v>366025</v>
      </c>
      <c r="C5561" s="503" t="str">
        <f>_xlfn.XLOOKUP(B5561,PLANEAMIENTO!A:A,PLANEAMIENTO!C:C)</f>
        <v>CILINDRO DE VOLTEO DE BUCKET</v>
      </c>
      <c r="D5561" s="504" t="str">
        <f>_xlfn.XLOOKUP(B5561,PLANEAMIENTO!A:A,PLANEAMIENTO!D:D)</f>
        <v>336DL</v>
      </c>
      <c r="E5561" s="173" t="s">
        <v>3727</v>
      </c>
      <c r="F5561" s="173" t="s">
        <v>473</v>
      </c>
      <c r="G5561" s="173" t="s">
        <v>3676</v>
      </c>
      <c r="H5561" s="173" t="s">
        <v>3717</v>
      </c>
      <c r="I5561" s="173">
        <v>186</v>
      </c>
      <c r="J5561" s="173" t="s">
        <v>750</v>
      </c>
      <c r="K5561" s="731">
        <v>0</v>
      </c>
    </row>
    <row r="5562" spans="2:11" ht="31.2" x14ac:dyDescent="0.3">
      <c r="B5562" s="173">
        <v>368525</v>
      </c>
      <c r="C5562" s="503" t="str">
        <f>_xlfn.XLOOKUP(B5562,PLANEAMIENTO!A:A,PLANEAMIENTO!C:C)</f>
        <v>CILINDRO DE INCLINACION DE BULLDOZER</v>
      </c>
      <c r="D5562" s="504" t="str">
        <f>_xlfn.XLOOKUP(B5562,PLANEAMIENTO!A:A,PLANEAMIENTO!D:D)</f>
        <v>844H</v>
      </c>
      <c r="E5562" s="173" t="s">
        <v>3727</v>
      </c>
      <c r="F5562" s="173" t="s">
        <v>473</v>
      </c>
      <c r="G5562" s="173" t="s">
        <v>3717</v>
      </c>
      <c r="H5562" s="173" t="s">
        <v>3717</v>
      </c>
      <c r="I5562" s="173">
        <v>187</v>
      </c>
      <c r="J5562" s="173" t="s">
        <v>750</v>
      </c>
      <c r="K5562" s="731">
        <v>0</v>
      </c>
    </row>
    <row r="5563" spans="2:11" ht="31.2" x14ac:dyDescent="0.3">
      <c r="B5563" s="173">
        <v>365925</v>
      </c>
      <c r="C5563" s="503" t="str">
        <f>_xlfn.XLOOKUP(B5563,PLANEAMIENTO!A:A,PLANEAMIENTO!C:C)</f>
        <v>CILINDRO DE INCLINACION DE BULLDOZER</v>
      </c>
      <c r="D5563" s="504" t="str">
        <f>_xlfn.XLOOKUP(B5563,PLANEAMIENTO!A:A,PLANEAMIENTO!D:D)</f>
        <v>D475</v>
      </c>
      <c r="E5563" s="173" t="s">
        <v>3728</v>
      </c>
      <c r="F5563" s="173" t="s">
        <v>435</v>
      </c>
      <c r="G5563" s="173" t="s">
        <v>3720</v>
      </c>
      <c r="H5563" s="173" t="s">
        <v>3720</v>
      </c>
      <c r="I5563" s="173">
        <v>188</v>
      </c>
      <c r="J5563" s="173" t="s">
        <v>750</v>
      </c>
      <c r="K5563" s="731">
        <v>0</v>
      </c>
    </row>
    <row r="5564" spans="2:11" ht="31.2" x14ac:dyDescent="0.3">
      <c r="B5564" s="173">
        <v>368425</v>
      </c>
      <c r="C5564" s="503" t="str">
        <f>_xlfn.XLOOKUP(B5564,PLANEAMIENTO!A:A,PLANEAMIENTO!C:C)</f>
        <v>CILINDRO DE INCLINACION DE BULLDOZER</v>
      </c>
      <c r="D5564" s="504" t="str">
        <f>_xlfn.XLOOKUP(B5564,PLANEAMIENTO!A:A,PLANEAMIENTO!D:D)</f>
        <v>844K</v>
      </c>
      <c r="E5564" s="173" t="s">
        <v>3729</v>
      </c>
      <c r="F5564" s="173" t="s">
        <v>473</v>
      </c>
      <c r="G5564" s="173" t="s">
        <v>3720</v>
      </c>
      <c r="H5564" s="173" t="s">
        <v>3721</v>
      </c>
      <c r="I5564" s="173">
        <v>189</v>
      </c>
      <c r="J5564" s="173" t="s">
        <v>750</v>
      </c>
      <c r="K5564" s="731">
        <v>0</v>
      </c>
    </row>
    <row r="5565" spans="2:11" ht="31.2" x14ac:dyDescent="0.3">
      <c r="B5565" s="173">
        <v>368525</v>
      </c>
      <c r="C5565" s="503" t="str">
        <f>_xlfn.XLOOKUP(B5565,PLANEAMIENTO!A:A,PLANEAMIENTO!C:C)</f>
        <v>CILINDRO DE INCLINACION DE BULLDOZER</v>
      </c>
      <c r="D5565" s="504" t="str">
        <f>_xlfn.XLOOKUP(B5565,PLANEAMIENTO!A:A,PLANEAMIENTO!D:D)</f>
        <v>844H</v>
      </c>
      <c r="E5565" s="173" t="s">
        <v>3729</v>
      </c>
      <c r="F5565" s="173" t="s">
        <v>410</v>
      </c>
      <c r="G5565" s="173" t="s">
        <v>3721</v>
      </c>
      <c r="H5565" s="173" t="s">
        <v>3711</v>
      </c>
      <c r="I5565" s="173">
        <v>190</v>
      </c>
      <c r="J5565" s="173" t="s">
        <v>750</v>
      </c>
      <c r="K5565" s="731">
        <v>0</v>
      </c>
    </row>
    <row r="5566" spans="2:11" ht="28.8" x14ac:dyDescent="0.3">
      <c r="B5566" s="172"/>
      <c r="C5566" s="503" t="e">
        <f>_xlfn.XLOOKUP(B5566,PLANEAMIENTO!A:A,PLANEAMIENTO!C:C)</f>
        <v>#N/A</v>
      </c>
      <c r="D5566" s="504" t="e">
        <f>_xlfn.XLOOKUP(B5566,PLANEAMIENTO!A:A,PLANEAMIENTO!D:D)</f>
        <v>#N/A</v>
      </c>
      <c r="E5566" s="173" t="s">
        <v>3674</v>
      </c>
      <c r="F5566" s="173" t="s">
        <v>3080</v>
      </c>
      <c r="G5566" s="173" t="s">
        <v>3711</v>
      </c>
      <c r="H5566" s="173" t="s">
        <v>3723</v>
      </c>
      <c r="I5566" s="173">
        <v>191</v>
      </c>
      <c r="J5566" s="173" t="s">
        <v>750</v>
      </c>
      <c r="K5566" s="731">
        <v>0</v>
      </c>
    </row>
    <row r="5567" spans="2:11" ht="43.2" x14ac:dyDescent="0.3">
      <c r="B5567" s="722" t="s">
        <v>390</v>
      </c>
      <c r="C5567" s="503" t="e">
        <f>_xlfn.XLOOKUP(B5567,PLANEAMIENTO!A:A,PLANEAMIENTO!C:C)</f>
        <v>#N/A</v>
      </c>
      <c r="D5567" s="504" t="e">
        <f>_xlfn.XLOOKUP(B5567,PLANEAMIENTO!A:A,PLANEAMIENTO!D:D)</f>
        <v>#N/A</v>
      </c>
      <c r="E5567" s="722" t="s">
        <v>422</v>
      </c>
      <c r="F5567" s="722" t="s">
        <v>3730</v>
      </c>
      <c r="G5567" s="722" t="s">
        <v>3039</v>
      </c>
      <c r="H5567" s="722" t="s">
        <v>3721</v>
      </c>
      <c r="I5567" s="172"/>
      <c r="J5567" s="172"/>
      <c r="K5567" s="732">
        <v>0.88</v>
      </c>
    </row>
    <row r="5568" spans="2:11" ht="43.2" x14ac:dyDescent="0.3">
      <c r="B5568" s="172"/>
      <c r="C5568" s="503">
        <f>_xlfn.XLOOKUP(B5568,PLANEAMIENTO!A:A,PLANEAMIENTO!C:C)</f>
        <v>0</v>
      </c>
      <c r="D5568" s="504">
        <f>_xlfn.XLOOKUP(B5568,PLANEAMIENTO!A:A,PLANEAMIENTO!D:D)</f>
        <v>0</v>
      </c>
      <c r="E5568" s="542" t="s">
        <v>3141</v>
      </c>
      <c r="F5568" s="542" t="s">
        <v>3419</v>
      </c>
      <c r="G5568" s="542" t="s">
        <v>3039</v>
      </c>
      <c r="H5568" s="542" t="s">
        <v>3116</v>
      </c>
      <c r="I5568" s="172"/>
      <c r="J5568" s="172"/>
      <c r="K5568" s="730">
        <v>1</v>
      </c>
    </row>
    <row r="5569" spans="2:11" ht="43.2" x14ac:dyDescent="0.3">
      <c r="B5569" s="172"/>
      <c r="C5569" s="503">
        <f>_xlfn.XLOOKUP(B5569,PLANEAMIENTO!A:A,PLANEAMIENTO!C:C)</f>
        <v>0</v>
      </c>
      <c r="D5569" s="504">
        <f>_xlfn.XLOOKUP(B5569,PLANEAMIENTO!A:A,PLANEAMIENTO!D:D)</f>
        <v>0</v>
      </c>
      <c r="E5569" s="542" t="s">
        <v>3143</v>
      </c>
      <c r="F5569" s="542" t="s">
        <v>3420</v>
      </c>
      <c r="G5569" s="542" t="s">
        <v>3116</v>
      </c>
      <c r="H5569" s="542" t="s">
        <v>3380</v>
      </c>
      <c r="I5569" s="172"/>
      <c r="J5569" s="172"/>
      <c r="K5569" s="730">
        <v>1</v>
      </c>
    </row>
    <row r="5570" spans="2:11" ht="43.2" x14ac:dyDescent="0.3">
      <c r="B5570" s="172"/>
      <c r="C5570" s="503">
        <f>_xlfn.XLOOKUP(B5570,PLANEAMIENTO!A:A,PLANEAMIENTO!C:C)</f>
        <v>0</v>
      </c>
      <c r="D5570" s="504">
        <f>_xlfn.XLOOKUP(B5570,PLANEAMIENTO!A:A,PLANEAMIENTO!D:D)</f>
        <v>0</v>
      </c>
      <c r="E5570" s="542" t="s">
        <v>3402</v>
      </c>
      <c r="F5570" s="542" t="s">
        <v>3432</v>
      </c>
      <c r="G5570" s="542" t="s">
        <v>3404</v>
      </c>
      <c r="H5570" s="542" t="s">
        <v>3623</v>
      </c>
      <c r="I5570" s="172"/>
      <c r="J5570" s="172"/>
      <c r="K5570" s="730">
        <v>0.88</v>
      </c>
    </row>
    <row r="5571" spans="2:11" ht="28.8" x14ac:dyDescent="0.3">
      <c r="B5571" s="172"/>
      <c r="C5571" s="503">
        <f>_xlfn.XLOOKUP(B5571,PLANEAMIENTO!A:A,PLANEAMIENTO!C:C)</f>
        <v>0</v>
      </c>
      <c r="D5571" s="504">
        <f>_xlfn.XLOOKUP(B5571,PLANEAMIENTO!A:A,PLANEAMIENTO!D:D)</f>
        <v>0</v>
      </c>
      <c r="E5571" s="542" t="s">
        <v>3656</v>
      </c>
      <c r="F5571" s="542" t="s">
        <v>3731</v>
      </c>
      <c r="G5571" s="542" t="s">
        <v>3619</v>
      </c>
      <c r="H5571" s="542" t="s">
        <v>3721</v>
      </c>
      <c r="I5571" s="172"/>
      <c r="J5571" s="172"/>
      <c r="K5571" s="730">
        <v>0.56000000000000005</v>
      </c>
    </row>
    <row r="5572" spans="2:11" ht="28.8" x14ac:dyDescent="0.3">
      <c r="B5572" s="172"/>
      <c r="C5572" s="503">
        <f>_xlfn.XLOOKUP(B5572,PLANEAMIENTO!A:A,PLANEAMIENTO!C:C)</f>
        <v>0</v>
      </c>
      <c r="D5572" s="504">
        <f>_xlfn.XLOOKUP(B5572,PLANEAMIENTO!A:A,PLANEAMIENTO!D:D)</f>
        <v>0</v>
      </c>
      <c r="E5572" s="542" t="s">
        <v>3658</v>
      </c>
      <c r="F5572" s="542" t="s">
        <v>3732</v>
      </c>
      <c r="G5572" s="542" t="s">
        <v>3619</v>
      </c>
      <c r="H5572" s="542" t="s">
        <v>3663</v>
      </c>
      <c r="I5572" s="172"/>
      <c r="J5572" s="172"/>
      <c r="K5572" s="730">
        <v>1</v>
      </c>
    </row>
    <row r="5573" spans="2:11" ht="28.8" x14ac:dyDescent="0.3">
      <c r="B5573" s="172"/>
      <c r="C5573" s="503">
        <f>_xlfn.XLOOKUP(B5573,PLANEAMIENTO!A:A,PLANEAMIENTO!C:C)</f>
        <v>0</v>
      </c>
      <c r="D5573" s="504" t="e">
        <f>_xlfn.XLOOKUP(B5573,PLANEAMIENTO!A:A,PLANEAMIENTO!D:D)</f>
        <v>#N/A</v>
      </c>
      <c r="E5573" s="542" t="s">
        <v>3714</v>
      </c>
      <c r="F5573" s="542" t="s">
        <v>3733</v>
      </c>
      <c r="G5573" s="542" t="s">
        <v>3663</v>
      </c>
      <c r="H5573" s="542" t="s">
        <v>3721</v>
      </c>
      <c r="I5573" s="172"/>
      <c r="J5573" s="172"/>
      <c r="K5573" s="730">
        <v>0</v>
      </c>
    </row>
    <row r="5574" spans="2:11" ht="31.2" x14ac:dyDescent="0.3">
      <c r="B5574" s="173">
        <v>368225</v>
      </c>
      <c r="C5574" s="503" t="str">
        <f>_xlfn.XLOOKUP(B5574,PLANEAMIENTO!A:A,PLANEAMIENTO!C:C)</f>
        <v>CILINDRO DE VOLTEO DE VERTEDERA</v>
      </c>
      <c r="D5574" s="504">
        <f>_xlfn.XLOOKUP(B5574,PLANEAMIENTO!A:A,PLANEAMIENTO!D:D)</f>
        <v>24</v>
      </c>
      <c r="E5574" s="173" t="s">
        <v>3734</v>
      </c>
      <c r="F5574" s="173" t="s">
        <v>406</v>
      </c>
      <c r="G5574" s="173" t="s">
        <v>3663</v>
      </c>
      <c r="H5574" s="173" t="s">
        <v>3676</v>
      </c>
      <c r="I5574" s="173">
        <v>295</v>
      </c>
      <c r="J5574" s="173" t="s">
        <v>423</v>
      </c>
      <c r="K5574" s="731">
        <v>0</v>
      </c>
    </row>
    <row r="5575" spans="2:11" ht="31.2" x14ac:dyDescent="0.3">
      <c r="B5575" s="173">
        <v>368225</v>
      </c>
      <c r="C5575" s="503" t="str">
        <f>_xlfn.XLOOKUP(B5575,PLANEAMIENTO!A:A,PLANEAMIENTO!C:C)</f>
        <v>CILINDRO DE VOLTEO DE VERTEDERA</v>
      </c>
      <c r="D5575" s="504">
        <f>_xlfn.XLOOKUP(B5575,PLANEAMIENTO!A:A,PLANEAMIENTO!D:D)</f>
        <v>24</v>
      </c>
      <c r="E5575" s="173" t="s">
        <v>3735</v>
      </c>
      <c r="F5575" s="173" t="s">
        <v>657</v>
      </c>
      <c r="G5575" s="173" t="s">
        <v>3676</v>
      </c>
      <c r="H5575" s="173" t="s">
        <v>3717</v>
      </c>
      <c r="I5575" s="173">
        <v>297</v>
      </c>
      <c r="J5575" s="173" t="s">
        <v>423</v>
      </c>
      <c r="K5575" s="731">
        <v>0</v>
      </c>
    </row>
    <row r="5576" spans="2:11" ht="31.2" x14ac:dyDescent="0.3">
      <c r="B5576" s="173">
        <v>368225</v>
      </c>
      <c r="C5576" s="503" t="str">
        <f>_xlfn.XLOOKUP(B5576,PLANEAMIENTO!A:A,PLANEAMIENTO!C:C)</f>
        <v>CILINDRO DE VOLTEO DE VERTEDERA</v>
      </c>
      <c r="D5576" s="504">
        <f>_xlfn.XLOOKUP(B5576,PLANEAMIENTO!A:A,PLANEAMIENTO!D:D)</f>
        <v>24</v>
      </c>
      <c r="E5576" s="173" t="s">
        <v>3736</v>
      </c>
      <c r="F5576" s="173" t="s">
        <v>471</v>
      </c>
      <c r="G5576" s="173" t="s">
        <v>3717</v>
      </c>
      <c r="H5576" s="173" t="s">
        <v>3720</v>
      </c>
      <c r="I5576" s="173">
        <v>298</v>
      </c>
      <c r="J5576" s="173" t="s">
        <v>423</v>
      </c>
      <c r="K5576" s="731">
        <v>0</v>
      </c>
    </row>
    <row r="5577" spans="2:11" ht="31.2" x14ac:dyDescent="0.3">
      <c r="B5577" s="173">
        <v>366325</v>
      </c>
      <c r="C5577" s="503" t="str">
        <f>_xlfn.XLOOKUP(B5577,PLANEAMIENTO!A:A,PLANEAMIENTO!C:C)</f>
        <v>CILINDRO DE INCLINACION DE BULLDOZER</v>
      </c>
      <c r="D5577" s="504" t="str">
        <f>_xlfn.XLOOKUP(B5577,PLANEAMIENTO!A:A,PLANEAMIENTO!D:D)</f>
        <v>D11T</v>
      </c>
      <c r="E5577" s="173" t="s">
        <v>3681</v>
      </c>
      <c r="F5577" s="173" t="s">
        <v>444</v>
      </c>
      <c r="G5577" s="173" t="s">
        <v>3720</v>
      </c>
      <c r="H5577" s="173" t="s">
        <v>3720</v>
      </c>
      <c r="I5577" s="173">
        <v>299</v>
      </c>
      <c r="J5577" s="173" t="s">
        <v>423</v>
      </c>
      <c r="K5577" s="731">
        <v>0</v>
      </c>
    </row>
    <row r="5578" spans="2:11" ht="28.8" x14ac:dyDescent="0.3">
      <c r="B5578" s="173">
        <v>367125</v>
      </c>
      <c r="C5578" s="503" t="str">
        <f>_xlfn.XLOOKUP(B5578,PLANEAMIENTO!A:A,PLANEAMIENTO!C:C)</f>
        <v>CILINDRO DE STICK</v>
      </c>
      <c r="D5578" s="504" t="str">
        <f>_xlfn.XLOOKUP(B5578,PLANEAMIENTO!A:A,PLANEAMIENTO!D:D)</f>
        <v>390DL</v>
      </c>
      <c r="E5578" s="173" t="s">
        <v>3681</v>
      </c>
      <c r="F5578" s="173" t="s">
        <v>493</v>
      </c>
      <c r="G5578" s="173" t="s">
        <v>3720</v>
      </c>
      <c r="H5578" s="173" t="s">
        <v>3720</v>
      </c>
      <c r="I5578" s="173">
        <v>300</v>
      </c>
      <c r="J5578" s="173" t="s">
        <v>423</v>
      </c>
      <c r="K5578" s="731">
        <v>0</v>
      </c>
    </row>
    <row r="5579" spans="2:11" ht="28.8" x14ac:dyDescent="0.3">
      <c r="B5579" s="172"/>
      <c r="C5579" s="503" t="e">
        <f>_xlfn.XLOOKUP(B5579,PLANEAMIENTO!A:A,PLANEAMIENTO!C:C)</f>
        <v>#N/A</v>
      </c>
      <c r="D5579" s="504" t="e">
        <f>_xlfn.XLOOKUP(B5579,PLANEAMIENTO!A:A,PLANEAMIENTO!D:D)</f>
        <v>#N/A</v>
      </c>
      <c r="E5579" s="173" t="s">
        <v>3674</v>
      </c>
      <c r="F5579" s="173" t="s">
        <v>3080</v>
      </c>
      <c r="G5579" s="173" t="s">
        <v>3720</v>
      </c>
      <c r="H5579" s="173" t="s">
        <v>3721</v>
      </c>
      <c r="I5579" s="173">
        <v>301</v>
      </c>
      <c r="J5579" s="173" t="s">
        <v>423</v>
      </c>
      <c r="K5579" s="731">
        <v>0</v>
      </c>
    </row>
    <row r="5580" spans="2:11" ht="43.2" x14ac:dyDescent="0.3">
      <c r="B5580" s="723" t="s">
        <v>390</v>
      </c>
      <c r="C5580" s="503" t="e">
        <f>_xlfn.XLOOKUP(B5580,PLANEAMIENTO!A:A,PLANEAMIENTO!C:C)</f>
        <v>#N/A</v>
      </c>
      <c r="D5580" s="504" t="e">
        <f>_xlfn.XLOOKUP(B5580,PLANEAMIENTO!A:A,PLANEAMIENTO!D:D)</f>
        <v>#N/A</v>
      </c>
      <c r="E5580" s="723" t="s">
        <v>3067</v>
      </c>
      <c r="F5580" s="723" t="s">
        <v>3737</v>
      </c>
      <c r="G5580" s="723" t="s">
        <v>842</v>
      </c>
      <c r="H5580" s="723" t="s">
        <v>3723</v>
      </c>
      <c r="I5580" s="172"/>
      <c r="J5580" s="172"/>
      <c r="K5580" s="733">
        <v>0.9</v>
      </c>
    </row>
    <row r="5581" spans="2:11" ht="43.2" x14ac:dyDescent="0.3">
      <c r="B5581" s="172"/>
      <c r="C5581" s="503" t="e">
        <f>_xlfn.XLOOKUP(B5581,PLANEAMIENTO!A:A,PLANEAMIENTO!C:C)</f>
        <v>#N/A</v>
      </c>
      <c r="D5581" s="504" t="e">
        <f>_xlfn.XLOOKUP(B5581,PLANEAMIENTO!A:A,PLANEAMIENTO!D:D)</f>
        <v>#N/A</v>
      </c>
      <c r="E5581" s="542" t="s">
        <v>3141</v>
      </c>
      <c r="F5581" s="542" t="s">
        <v>3105</v>
      </c>
      <c r="G5581" s="542" t="s">
        <v>3035</v>
      </c>
      <c r="H5581" s="542" t="s">
        <v>3098</v>
      </c>
      <c r="I5581" s="172"/>
      <c r="J5581" s="172"/>
      <c r="K5581" s="730">
        <v>1</v>
      </c>
    </row>
    <row r="5582" spans="2:11" ht="43.2" x14ac:dyDescent="0.3">
      <c r="B5582" s="172"/>
      <c r="C5582" s="503" t="e">
        <f>_xlfn.XLOOKUP(B5582,PLANEAMIENTO!A:A,PLANEAMIENTO!C:C)</f>
        <v>#N/A</v>
      </c>
      <c r="D5582" s="504" t="e">
        <f>_xlfn.XLOOKUP(B5582,PLANEAMIENTO!A:A,PLANEAMIENTO!D:D)</f>
        <v>#N/A</v>
      </c>
      <c r="E5582" s="542" t="s">
        <v>3143</v>
      </c>
      <c r="F5582" s="542" t="s">
        <v>3423</v>
      </c>
      <c r="G5582" s="542" t="s">
        <v>3098</v>
      </c>
      <c r="H5582" s="542" t="s">
        <v>3380</v>
      </c>
      <c r="I5582" s="172"/>
      <c r="J5582" s="172"/>
      <c r="K5582" s="730">
        <v>1</v>
      </c>
    </row>
    <row r="5583" spans="2:11" ht="43.2" x14ac:dyDescent="0.3">
      <c r="B5583" s="172"/>
      <c r="C5583" s="503" t="e">
        <f>_xlfn.XLOOKUP(B5583,PLANEAMIENTO!A:A,PLANEAMIENTO!C:C)</f>
        <v>#N/A</v>
      </c>
      <c r="D5583" s="504" t="e">
        <f>_xlfn.XLOOKUP(B5583,PLANEAMIENTO!A:A,PLANEAMIENTO!D:D)</f>
        <v>#N/A</v>
      </c>
      <c r="E5583" s="542" t="s">
        <v>3402</v>
      </c>
      <c r="F5583" s="542" t="s">
        <v>3686</v>
      </c>
      <c r="G5583" s="542" t="s">
        <v>842</v>
      </c>
      <c r="H5583" s="542" t="s">
        <v>3576</v>
      </c>
      <c r="I5583" s="172"/>
      <c r="J5583" s="172"/>
      <c r="K5583" s="730">
        <v>1</v>
      </c>
    </row>
    <row r="5584" spans="2:11" ht="28.8" x14ac:dyDescent="0.3">
      <c r="B5584" s="172"/>
      <c r="C5584" s="503" t="e">
        <f>_xlfn.XLOOKUP(B5584,PLANEAMIENTO!A:A,PLANEAMIENTO!C:C)</f>
        <v>#N/A</v>
      </c>
      <c r="D5584" s="504" t="e">
        <f>_xlfn.XLOOKUP(B5584,PLANEAMIENTO!A:A,PLANEAMIENTO!D:D)</f>
        <v>#N/A</v>
      </c>
      <c r="E5584" s="542" t="s">
        <v>3656</v>
      </c>
      <c r="F5584" s="542" t="s">
        <v>3738</v>
      </c>
      <c r="G5584" s="542" t="s">
        <v>3666</v>
      </c>
      <c r="H5584" s="542" t="s">
        <v>3723</v>
      </c>
      <c r="I5584" s="172"/>
      <c r="J5584" s="172"/>
      <c r="K5584" s="730">
        <v>0.45</v>
      </c>
    </row>
    <row r="5585" spans="2:11" ht="28.8" x14ac:dyDescent="0.3">
      <c r="B5585" s="172"/>
      <c r="C5585" s="503" t="e">
        <f>_xlfn.XLOOKUP(B5585,PLANEAMIENTO!A:A,PLANEAMIENTO!C:C)</f>
        <v>#N/A</v>
      </c>
      <c r="D5585" s="504" t="e">
        <f>_xlfn.XLOOKUP(B5585,PLANEAMIENTO!A:A,PLANEAMIENTO!D:D)</f>
        <v>#N/A</v>
      </c>
      <c r="E5585" s="542" t="s">
        <v>3658</v>
      </c>
      <c r="F5585" s="542" t="s">
        <v>3739</v>
      </c>
      <c r="G5585" s="542" t="s">
        <v>3666</v>
      </c>
      <c r="H5585" s="542" t="s">
        <v>3663</v>
      </c>
      <c r="I5585" s="172"/>
      <c r="J5585" s="172"/>
      <c r="K5585" s="730">
        <v>1</v>
      </c>
    </row>
    <row r="5586" spans="2:11" ht="43.2" x14ac:dyDescent="0.3">
      <c r="B5586" s="172"/>
      <c r="C5586" s="503" t="e">
        <f>_xlfn.XLOOKUP(B5586,PLANEAMIENTO!A:A,PLANEAMIENTO!C:C)</f>
        <v>#N/A</v>
      </c>
      <c r="D5586" s="504" t="e">
        <f>_xlfn.XLOOKUP(B5586,PLANEAMIENTO!A:A,PLANEAMIENTO!D:D)</f>
        <v>#N/A</v>
      </c>
      <c r="E5586" s="542" t="s">
        <v>3714</v>
      </c>
      <c r="F5586" s="542" t="s">
        <v>3740</v>
      </c>
      <c r="G5586" s="542" t="s">
        <v>3676</v>
      </c>
      <c r="H5586" s="542" t="s">
        <v>3723</v>
      </c>
      <c r="I5586" s="172"/>
      <c r="J5586" s="172"/>
      <c r="K5586" s="730">
        <v>0</v>
      </c>
    </row>
    <row r="5587" spans="2:11" ht="31.2" x14ac:dyDescent="0.3">
      <c r="B5587" s="173">
        <v>359925</v>
      </c>
      <c r="C5587" s="503" t="str">
        <f>_xlfn.XLOOKUP(B5587,PLANEAMIENTO!A:A,PLANEAMIENTO!C:C)</f>
        <v>CILINDRO DE DIRECCION DE EXCAVADORA</v>
      </c>
      <c r="D5587" s="504" t="str">
        <f>_xlfn.XLOOKUP(B5587,PLANEAMIENTO!A:A,PLANEAMIENTO!D:D)</f>
        <v>GENERICO</v>
      </c>
      <c r="E5587" s="173" t="s">
        <v>3741</v>
      </c>
      <c r="F5587" s="173" t="s">
        <v>410</v>
      </c>
      <c r="G5587" s="173" t="s">
        <v>3676</v>
      </c>
      <c r="H5587" s="173" t="s">
        <v>3676</v>
      </c>
      <c r="I5587" s="173">
        <v>408</v>
      </c>
      <c r="J5587" s="173" t="s">
        <v>3070</v>
      </c>
      <c r="K5587" s="731">
        <v>0</v>
      </c>
    </row>
    <row r="5588" spans="2:11" ht="28.8" x14ac:dyDescent="0.3">
      <c r="B5588" s="173">
        <v>365625</v>
      </c>
      <c r="C5588" s="503" t="str">
        <f>_xlfn.XLOOKUP(B5588,PLANEAMIENTO!A:A,PLANEAMIENTO!C:C)</f>
        <v>CILINDRO DE DIRECCION</v>
      </c>
      <c r="D5588" s="504" t="str">
        <f>_xlfn.XLOOKUP(B5588,PLANEAMIENTO!A:A,PLANEAMIENTO!D:D)</f>
        <v>930E-4SE</v>
      </c>
      <c r="E5588" s="173" t="s">
        <v>3742</v>
      </c>
      <c r="F5588" s="173" t="s">
        <v>406</v>
      </c>
      <c r="G5588" s="173" t="s">
        <v>3676</v>
      </c>
      <c r="H5588" s="173" t="s">
        <v>3717</v>
      </c>
      <c r="I5588" s="173">
        <v>410</v>
      </c>
      <c r="J5588" s="173" t="s">
        <v>3070</v>
      </c>
      <c r="K5588" s="731">
        <v>0</v>
      </c>
    </row>
    <row r="5589" spans="2:11" ht="31.2" x14ac:dyDescent="0.3">
      <c r="B5589" s="173">
        <v>365925</v>
      </c>
      <c r="C5589" s="503" t="str">
        <f>_xlfn.XLOOKUP(B5589,PLANEAMIENTO!A:A,PLANEAMIENTO!C:C)</f>
        <v>CILINDRO DE INCLINACION DE BULLDOZER</v>
      </c>
      <c r="D5589" s="504" t="str">
        <f>_xlfn.XLOOKUP(B5589,PLANEAMIENTO!A:A,PLANEAMIENTO!D:D)</f>
        <v>D475</v>
      </c>
      <c r="E5589" s="173" t="s">
        <v>3742</v>
      </c>
      <c r="F5589" s="173" t="s">
        <v>403</v>
      </c>
      <c r="G5589" s="173" t="s">
        <v>3717</v>
      </c>
      <c r="H5589" s="173" t="s">
        <v>3717</v>
      </c>
      <c r="I5589" s="173">
        <v>411</v>
      </c>
      <c r="J5589" s="173" t="s">
        <v>3070</v>
      </c>
      <c r="K5589" s="731">
        <v>0</v>
      </c>
    </row>
    <row r="5590" spans="2:11" ht="28.8" x14ac:dyDescent="0.3">
      <c r="B5590" s="173">
        <v>368325</v>
      </c>
      <c r="C5590" s="503" t="str">
        <f>_xlfn.XLOOKUP(B5590,PLANEAMIENTO!A:A,PLANEAMIENTO!C:C)</f>
        <v>CILINDRO DE BOOM</v>
      </c>
      <c r="D5590" s="504" t="str">
        <f>_xlfn.XLOOKUP(B5590,PLANEAMIENTO!A:A,PLANEAMIENTO!D:D)</f>
        <v>PC1250</v>
      </c>
      <c r="E5590" s="173" t="s">
        <v>3743</v>
      </c>
      <c r="F5590" s="173" t="s">
        <v>403</v>
      </c>
      <c r="G5590" s="173" t="s">
        <v>3717</v>
      </c>
      <c r="H5590" s="173" t="s">
        <v>3717</v>
      </c>
      <c r="I5590" s="173">
        <v>412</v>
      </c>
      <c r="J5590" s="173" t="s">
        <v>3070</v>
      </c>
      <c r="K5590" s="731">
        <v>0</v>
      </c>
    </row>
    <row r="5591" spans="2:11" ht="31.2" x14ac:dyDescent="0.3">
      <c r="B5591" s="173">
        <v>368726</v>
      </c>
      <c r="C5591" s="503" t="str">
        <f>_xlfn.XLOOKUP(B5591,PLANEAMIENTO!A:A,PLANEAMIENTO!C:C)</f>
        <v>CILINDRO DE SUSPENSION POSTERIOR</v>
      </c>
      <c r="D5591" s="504" t="str">
        <f>_xlfn.XLOOKUP(B5591,PLANEAMIENTO!A:A,PLANEAMIENTO!D:D)</f>
        <v>930E-4SE</v>
      </c>
      <c r="E5591" s="173" t="s">
        <v>3743</v>
      </c>
      <c r="F5591" s="173" t="s">
        <v>410</v>
      </c>
      <c r="G5591" s="173" t="s">
        <v>3720</v>
      </c>
      <c r="H5591" s="173" t="s">
        <v>3720</v>
      </c>
      <c r="I5591" s="173">
        <v>413</v>
      </c>
      <c r="J5591" s="173" t="s">
        <v>3070</v>
      </c>
      <c r="K5591" s="731">
        <v>0</v>
      </c>
    </row>
    <row r="5592" spans="2:11" ht="31.2" x14ac:dyDescent="0.3">
      <c r="B5592" s="173">
        <v>369226</v>
      </c>
      <c r="C5592" s="503" t="str">
        <f>_xlfn.XLOOKUP(B5592,PLANEAMIENTO!A:A,PLANEAMIENTO!C:C)</f>
        <v>CILINDRO DE LEVANTE DE RIPPER</v>
      </c>
      <c r="D5592" s="504">
        <f>_xlfn.XLOOKUP(B5592,PLANEAMIENTO!A:A,PLANEAMIENTO!D:D)</f>
        <v>24</v>
      </c>
      <c r="E5592" s="173" t="s">
        <v>3743</v>
      </c>
      <c r="F5592" s="173" t="s">
        <v>410</v>
      </c>
      <c r="G5592" s="173" t="s">
        <v>3720</v>
      </c>
      <c r="H5592" s="173" t="s">
        <v>3721</v>
      </c>
      <c r="I5592" s="173">
        <v>414</v>
      </c>
      <c r="J5592" s="173" t="s">
        <v>3070</v>
      </c>
      <c r="K5592" s="731">
        <v>0</v>
      </c>
    </row>
    <row r="5593" spans="2:11" ht="28.8" x14ac:dyDescent="0.3">
      <c r="B5593" s="173" t="s">
        <v>3436</v>
      </c>
      <c r="C5593" s="503" t="e">
        <f>_xlfn.XLOOKUP(B5593,PLANEAMIENTO!A:A,PLANEAMIENTO!C:C)</f>
        <v>#N/A</v>
      </c>
      <c r="D5593" s="504" t="e">
        <f>_xlfn.XLOOKUP(B5593,PLANEAMIENTO!A:A,PLANEAMIENTO!D:D)</f>
        <v>#N/A</v>
      </c>
      <c r="E5593" s="173" t="s">
        <v>3689</v>
      </c>
      <c r="F5593" s="173" t="s">
        <v>406</v>
      </c>
      <c r="G5593" s="173" t="s">
        <v>3721</v>
      </c>
      <c r="H5593" s="173" t="s">
        <v>3721</v>
      </c>
      <c r="I5593" s="173">
        <v>415</v>
      </c>
      <c r="J5593" s="173" t="s">
        <v>3070</v>
      </c>
      <c r="K5593" s="731">
        <v>0</v>
      </c>
    </row>
    <row r="5594" spans="2:11" ht="28.8" x14ac:dyDescent="0.3">
      <c r="B5594" s="173" t="s">
        <v>3437</v>
      </c>
      <c r="C5594" s="503" t="e">
        <f>_xlfn.XLOOKUP(B5594,PLANEAMIENTO!A:A,PLANEAMIENTO!C:C)</f>
        <v>#N/A</v>
      </c>
      <c r="D5594" s="504" t="e">
        <f>_xlfn.XLOOKUP(B5594,PLANEAMIENTO!A:A,PLANEAMIENTO!D:D)</f>
        <v>#N/A</v>
      </c>
      <c r="E5594" s="173" t="s">
        <v>3689</v>
      </c>
      <c r="F5594" s="173" t="s">
        <v>406</v>
      </c>
      <c r="G5594" s="173" t="s">
        <v>3721</v>
      </c>
      <c r="H5594" s="173" t="s">
        <v>3711</v>
      </c>
      <c r="I5594" s="173">
        <v>416</v>
      </c>
      <c r="J5594" s="173" t="s">
        <v>3070</v>
      </c>
      <c r="K5594" s="731">
        <v>0</v>
      </c>
    </row>
    <row r="5595" spans="2:11" ht="28.8" x14ac:dyDescent="0.3">
      <c r="B5595" s="173">
        <v>361525</v>
      </c>
      <c r="C5595" s="503" t="str">
        <f>_xlfn.XLOOKUP(B5595,PLANEAMIENTO!A:A,PLANEAMIENTO!C:C)</f>
        <v>CILINDRO DE JACK HYD</v>
      </c>
      <c r="D5595" s="504" t="str">
        <f>_xlfn.XLOOKUP(B5595,PLANEAMIENTO!A:A,PLANEAMIENTO!D:D)</f>
        <v>PV351D</v>
      </c>
      <c r="E5595" s="173" t="s">
        <v>3690</v>
      </c>
      <c r="F5595" s="173" t="s">
        <v>403</v>
      </c>
      <c r="G5595" s="173" t="s">
        <v>3711</v>
      </c>
      <c r="H5595" s="173" t="s">
        <v>3711</v>
      </c>
      <c r="I5595" s="173">
        <v>417</v>
      </c>
      <c r="J5595" s="173" t="s">
        <v>3070</v>
      </c>
      <c r="K5595" s="731">
        <v>0</v>
      </c>
    </row>
    <row r="5596" spans="2:11" ht="28.8" x14ac:dyDescent="0.3">
      <c r="B5596" s="172"/>
      <c r="C5596" s="503" t="e">
        <f>_xlfn.XLOOKUP(B5596,PLANEAMIENTO!A:A,PLANEAMIENTO!C:C)</f>
        <v>#N/A</v>
      </c>
      <c r="D5596" s="504" t="e">
        <f>_xlfn.XLOOKUP(B5596,PLANEAMIENTO!A:A,PLANEAMIENTO!D:D)</f>
        <v>#N/A</v>
      </c>
      <c r="E5596" s="173" t="s">
        <v>3674</v>
      </c>
      <c r="F5596" s="173" t="s">
        <v>3080</v>
      </c>
      <c r="G5596" s="173" t="s">
        <v>3711</v>
      </c>
      <c r="H5596" s="173" t="s">
        <v>3723</v>
      </c>
      <c r="I5596" s="173">
        <v>418</v>
      </c>
      <c r="J5596" s="172"/>
      <c r="K5596" s="731">
        <v>0</v>
      </c>
    </row>
    <row r="5597" spans="2:11" ht="43.2" x14ac:dyDescent="0.3">
      <c r="B5597" s="723" t="s">
        <v>390</v>
      </c>
      <c r="C5597" s="503" t="e">
        <f>_xlfn.XLOOKUP(B5597,PLANEAMIENTO!A:A,PLANEAMIENTO!C:C)</f>
        <v>#N/A</v>
      </c>
      <c r="D5597" s="504" t="e">
        <f>_xlfn.XLOOKUP(B5597,PLANEAMIENTO!A:A,PLANEAMIENTO!D:D)</f>
        <v>#N/A</v>
      </c>
      <c r="E5597" s="723" t="s">
        <v>3073</v>
      </c>
      <c r="F5597" s="723" t="s">
        <v>3744</v>
      </c>
      <c r="G5597" s="723" t="s">
        <v>3052</v>
      </c>
      <c r="H5597" s="723" t="s">
        <v>3711</v>
      </c>
      <c r="I5597" s="172"/>
      <c r="J5597" s="172"/>
      <c r="K5597" s="733">
        <v>0.84</v>
      </c>
    </row>
    <row r="5598" spans="2:11" ht="43.2" x14ac:dyDescent="0.3">
      <c r="B5598" s="172"/>
      <c r="C5598" s="503" t="e">
        <f>_xlfn.XLOOKUP(B5598,PLANEAMIENTO!A:A,PLANEAMIENTO!C:C)</f>
        <v>#N/A</v>
      </c>
      <c r="D5598" s="504" t="e">
        <f>_xlfn.XLOOKUP(B5598,PLANEAMIENTO!A:A,PLANEAMIENTO!D:D)</f>
        <v>#N/A</v>
      </c>
      <c r="E5598" s="542" t="s">
        <v>3141</v>
      </c>
      <c r="F5598" s="542" t="s">
        <v>957</v>
      </c>
      <c r="G5598" s="542" t="s">
        <v>3052</v>
      </c>
      <c r="H5598" s="542" t="s">
        <v>3102</v>
      </c>
      <c r="I5598" s="172"/>
      <c r="J5598" s="172"/>
      <c r="K5598" s="730">
        <v>1</v>
      </c>
    </row>
    <row r="5599" spans="2:11" ht="43.2" x14ac:dyDescent="0.3">
      <c r="B5599" s="172"/>
      <c r="C5599" s="503" t="e">
        <f>_xlfn.XLOOKUP(B5599,PLANEAMIENTO!A:A,PLANEAMIENTO!C:C)</f>
        <v>#N/A</v>
      </c>
      <c r="D5599" s="504" t="e">
        <f>_xlfn.XLOOKUP(B5599,PLANEAMIENTO!A:A,PLANEAMIENTO!D:D)</f>
        <v>#N/A</v>
      </c>
      <c r="E5599" s="542" t="s">
        <v>3143</v>
      </c>
      <c r="F5599" s="542" t="s">
        <v>3428</v>
      </c>
      <c r="G5599" s="542" t="s">
        <v>3171</v>
      </c>
      <c r="H5599" s="542" t="s">
        <v>3316</v>
      </c>
      <c r="I5599" s="172"/>
      <c r="J5599" s="172"/>
      <c r="K5599" s="730">
        <v>1</v>
      </c>
    </row>
    <row r="5600" spans="2:11" ht="43.2" x14ac:dyDescent="0.3">
      <c r="B5600" s="172"/>
      <c r="C5600" s="503" t="e">
        <f>_xlfn.XLOOKUP(B5600,PLANEAMIENTO!A:A,PLANEAMIENTO!C:C)</f>
        <v>#N/A</v>
      </c>
      <c r="D5600" s="504" t="e">
        <f>_xlfn.XLOOKUP(B5600,PLANEAMIENTO!A:A,PLANEAMIENTO!D:D)</f>
        <v>#N/A</v>
      </c>
      <c r="E5600" s="542" t="s">
        <v>3402</v>
      </c>
      <c r="F5600" s="542" t="s">
        <v>3692</v>
      </c>
      <c r="G5600" s="542" t="s">
        <v>3383</v>
      </c>
      <c r="H5600" s="542" t="s">
        <v>3576</v>
      </c>
      <c r="I5600" s="172"/>
      <c r="J5600" s="172"/>
      <c r="K5600" s="730">
        <v>0.91</v>
      </c>
    </row>
    <row r="5601" spans="2:11" ht="28.8" x14ac:dyDescent="0.3">
      <c r="B5601" s="172"/>
      <c r="C5601" s="503" t="e">
        <f>_xlfn.XLOOKUP(B5601,PLANEAMIENTO!A:A,PLANEAMIENTO!C:C)</f>
        <v>#N/A</v>
      </c>
      <c r="D5601" s="504" t="e">
        <f>_xlfn.XLOOKUP(B5601,PLANEAMIENTO!A:A,PLANEAMIENTO!D:D)</f>
        <v>#N/A</v>
      </c>
      <c r="E5601" s="542" t="s">
        <v>3656</v>
      </c>
      <c r="F5601" s="542" t="s">
        <v>3745</v>
      </c>
      <c r="G5601" s="542" t="s">
        <v>3619</v>
      </c>
      <c r="H5601" s="542" t="s">
        <v>3711</v>
      </c>
      <c r="I5601" s="172"/>
      <c r="J5601" s="172"/>
      <c r="K5601" s="730">
        <v>0.53</v>
      </c>
    </row>
    <row r="5602" spans="2:11" ht="28.8" x14ac:dyDescent="0.3">
      <c r="B5602" s="172"/>
      <c r="C5602" s="503" t="e">
        <f>_xlfn.XLOOKUP(B5602,PLANEAMIENTO!A:A,PLANEAMIENTO!C:C)</f>
        <v>#N/A</v>
      </c>
      <c r="D5602" s="504" t="e">
        <f>_xlfn.XLOOKUP(B5602,PLANEAMIENTO!A:A,PLANEAMIENTO!D:D)</f>
        <v>#N/A</v>
      </c>
      <c r="E5602" s="542" t="s">
        <v>3658</v>
      </c>
      <c r="F5602" s="542" t="s">
        <v>3746</v>
      </c>
      <c r="G5602" s="542" t="s">
        <v>3619</v>
      </c>
      <c r="H5602" s="542" t="s">
        <v>3671</v>
      </c>
      <c r="I5602" s="172"/>
      <c r="J5602" s="172"/>
      <c r="K5602" s="730">
        <v>1</v>
      </c>
    </row>
    <row r="5603" spans="2:11" ht="28.8" x14ac:dyDescent="0.3">
      <c r="B5603" s="172"/>
      <c r="C5603" s="503" t="e">
        <f>_xlfn.XLOOKUP(B5603,PLANEAMIENTO!A:A,PLANEAMIENTO!C:C)</f>
        <v>#N/A</v>
      </c>
      <c r="D5603" s="504" t="e">
        <f>_xlfn.XLOOKUP(B5603,PLANEAMIENTO!A:A,PLANEAMIENTO!D:D)</f>
        <v>#N/A</v>
      </c>
      <c r="E5603" s="542" t="s">
        <v>3714</v>
      </c>
      <c r="F5603" s="542" t="s">
        <v>3256</v>
      </c>
      <c r="G5603" s="542" t="s">
        <v>3663</v>
      </c>
      <c r="H5603" s="542" t="s">
        <v>3711</v>
      </c>
      <c r="I5603" s="172"/>
      <c r="J5603" s="172"/>
      <c r="K5603" s="730">
        <v>0.2</v>
      </c>
    </row>
    <row r="5604" spans="2:11" ht="31.2" x14ac:dyDescent="0.3">
      <c r="B5604" s="173">
        <v>366325</v>
      </c>
      <c r="C5604" s="503" t="str">
        <f>_xlfn.XLOOKUP(B5604,PLANEAMIENTO!A:A,PLANEAMIENTO!C:C)</f>
        <v>CILINDRO DE INCLINACION DE BULLDOZER</v>
      </c>
      <c r="D5604" s="504" t="str">
        <f>_xlfn.XLOOKUP(B5604,PLANEAMIENTO!A:A,PLANEAMIENTO!D:D)</f>
        <v>D11T</v>
      </c>
      <c r="E5604" s="173" t="s">
        <v>3747</v>
      </c>
      <c r="F5604" s="173" t="s">
        <v>417</v>
      </c>
      <c r="G5604" s="173" t="s">
        <v>3663</v>
      </c>
      <c r="H5604" s="173" t="s">
        <v>3717</v>
      </c>
      <c r="I5604" s="173">
        <v>486</v>
      </c>
      <c r="J5604" s="173" t="s">
        <v>3174</v>
      </c>
      <c r="K5604" s="731">
        <v>0.49</v>
      </c>
    </row>
    <row r="5605" spans="2:11" ht="31.2" x14ac:dyDescent="0.3">
      <c r="B5605" s="173">
        <v>369626</v>
      </c>
      <c r="C5605" s="503" t="str">
        <f>_xlfn.XLOOKUP(B5605,PLANEAMIENTO!A:A,PLANEAMIENTO!C:C)</f>
        <v>CILINDRO DE SUSPENSION POSTERIOR</v>
      </c>
      <c r="D5605" s="504" t="str">
        <f>_xlfn.XLOOKUP(B5605,PLANEAMIENTO!A:A,PLANEAMIENTO!D:D)</f>
        <v>793D</v>
      </c>
      <c r="E5605" s="173" t="s">
        <v>3748</v>
      </c>
      <c r="F5605" s="173" t="s">
        <v>421</v>
      </c>
      <c r="G5605" s="173" t="s">
        <v>3717</v>
      </c>
      <c r="H5605" s="173" t="s">
        <v>3720</v>
      </c>
      <c r="I5605" s="173">
        <v>488</v>
      </c>
      <c r="J5605" s="173" t="s">
        <v>3174</v>
      </c>
      <c r="K5605" s="731">
        <v>0</v>
      </c>
    </row>
    <row r="5606" spans="2:11" ht="31.2" x14ac:dyDescent="0.3">
      <c r="B5606" s="173">
        <v>369726</v>
      </c>
      <c r="C5606" s="503" t="str">
        <f>_xlfn.XLOOKUP(B5606,PLANEAMIENTO!A:A,PLANEAMIENTO!C:C)</f>
        <v>CILINDRO DE SUSPENSION POSTERIOR</v>
      </c>
      <c r="D5606" s="504" t="str">
        <f>_xlfn.XLOOKUP(B5606,PLANEAMIENTO!A:A,PLANEAMIENTO!D:D)</f>
        <v>793D</v>
      </c>
      <c r="E5606" s="173" t="s">
        <v>3748</v>
      </c>
      <c r="F5606" s="173" t="s">
        <v>421</v>
      </c>
      <c r="G5606" s="173" t="s">
        <v>3720</v>
      </c>
      <c r="H5606" s="173" t="s">
        <v>3721</v>
      </c>
      <c r="I5606" s="173">
        <v>489</v>
      </c>
      <c r="J5606" s="173" t="s">
        <v>3174</v>
      </c>
      <c r="K5606" s="731">
        <v>0</v>
      </c>
    </row>
    <row r="5607" spans="2:11" ht="28.8" x14ac:dyDescent="0.3">
      <c r="B5607" s="172"/>
      <c r="C5607" s="503" t="e">
        <f>_xlfn.XLOOKUP(B5607,PLANEAMIENTO!A:A,PLANEAMIENTO!C:C)</f>
        <v>#N/A</v>
      </c>
      <c r="D5607" s="504" t="e">
        <f>_xlfn.XLOOKUP(B5607,PLANEAMIENTO!A:A,PLANEAMIENTO!D:D)</f>
        <v>#N/A</v>
      </c>
      <c r="E5607" s="173" t="s">
        <v>3674</v>
      </c>
      <c r="F5607" s="173" t="s">
        <v>3080</v>
      </c>
      <c r="G5607" s="173" t="s">
        <v>3721</v>
      </c>
      <c r="H5607" s="173" t="s">
        <v>3711</v>
      </c>
      <c r="I5607" s="173">
        <v>490</v>
      </c>
      <c r="J5607" s="173" t="s">
        <v>3174</v>
      </c>
      <c r="K5607" s="731">
        <v>0</v>
      </c>
    </row>
    <row r="5608" spans="2:11" ht="43.2" x14ac:dyDescent="0.3">
      <c r="B5608" s="724" t="s">
        <v>390</v>
      </c>
      <c r="C5608" s="503" t="e">
        <f>_xlfn.XLOOKUP(B5608,PLANEAMIENTO!A:A,PLANEAMIENTO!C:C)</f>
        <v>#N/A</v>
      </c>
      <c r="D5608" s="504" t="e">
        <f>_xlfn.XLOOKUP(B5608,PLANEAMIENTO!A:A,PLANEAMIENTO!D:D)</f>
        <v>#N/A</v>
      </c>
      <c r="E5608" s="724" t="s">
        <v>428</v>
      </c>
      <c r="F5608" s="724" t="s">
        <v>3628</v>
      </c>
      <c r="G5608" s="724" t="s">
        <v>3116</v>
      </c>
      <c r="H5608" s="724" t="s">
        <v>3723</v>
      </c>
      <c r="I5608" s="172"/>
      <c r="J5608" s="172"/>
      <c r="K5608" s="734">
        <v>0.87</v>
      </c>
    </row>
    <row r="5609" spans="2:11" ht="43.2" x14ac:dyDescent="0.3">
      <c r="B5609" s="172"/>
      <c r="C5609" s="503" t="e">
        <f>_xlfn.XLOOKUP(B5609,PLANEAMIENTO!A:A,PLANEAMIENTO!C:C)</f>
        <v>#N/A</v>
      </c>
      <c r="D5609" s="504" t="e">
        <f>_xlfn.XLOOKUP(B5609,PLANEAMIENTO!A:A,PLANEAMIENTO!D:D)</f>
        <v>#N/A</v>
      </c>
      <c r="E5609" s="542" t="s">
        <v>3143</v>
      </c>
      <c r="F5609" s="542" t="s">
        <v>3432</v>
      </c>
      <c r="G5609" s="542" t="s">
        <v>3116</v>
      </c>
      <c r="H5609" s="542" t="s">
        <v>3316</v>
      </c>
      <c r="I5609" s="172"/>
      <c r="J5609" s="172"/>
      <c r="K5609" s="730">
        <v>1</v>
      </c>
    </row>
    <row r="5610" spans="2:11" ht="43.2" x14ac:dyDescent="0.3">
      <c r="B5610" s="172"/>
      <c r="C5610" s="503" t="e">
        <f>_xlfn.XLOOKUP(B5610,PLANEAMIENTO!A:A,PLANEAMIENTO!C:C)</f>
        <v>#N/A</v>
      </c>
      <c r="D5610" s="504" t="e">
        <f>_xlfn.XLOOKUP(B5610,PLANEAMIENTO!A:A,PLANEAMIENTO!D:D)</f>
        <v>#N/A</v>
      </c>
      <c r="E5610" s="542" t="s">
        <v>3402</v>
      </c>
      <c r="F5610" s="542" t="s">
        <v>3695</v>
      </c>
      <c r="G5610" s="542" t="s">
        <v>3383</v>
      </c>
      <c r="H5610" s="542" t="s">
        <v>3576</v>
      </c>
      <c r="I5610" s="172"/>
      <c r="J5610" s="172"/>
      <c r="K5610" s="730">
        <v>1</v>
      </c>
    </row>
    <row r="5611" spans="2:11" ht="28.8" x14ac:dyDescent="0.3">
      <c r="B5611" s="172"/>
      <c r="C5611" s="503" t="e">
        <f>_xlfn.XLOOKUP(B5611,PLANEAMIENTO!A:A,PLANEAMIENTO!C:C)</f>
        <v>#N/A</v>
      </c>
      <c r="D5611" s="504" t="e">
        <f>_xlfn.XLOOKUP(B5611,PLANEAMIENTO!A:A,PLANEAMIENTO!D:D)</f>
        <v>#N/A</v>
      </c>
      <c r="E5611" s="542" t="s">
        <v>3656</v>
      </c>
      <c r="F5611" s="542" t="s">
        <v>3749</v>
      </c>
      <c r="G5611" s="542" t="s">
        <v>3623</v>
      </c>
      <c r="H5611" s="542" t="s">
        <v>3723</v>
      </c>
      <c r="I5611" s="172"/>
      <c r="J5611" s="172"/>
      <c r="K5611" s="730">
        <v>0.53</v>
      </c>
    </row>
    <row r="5612" spans="2:11" ht="28.8" x14ac:dyDescent="0.3">
      <c r="B5612" s="172"/>
      <c r="C5612" s="503" t="e">
        <f>_xlfn.XLOOKUP(B5612,PLANEAMIENTO!A:A,PLANEAMIENTO!C:C)</f>
        <v>#N/A</v>
      </c>
      <c r="D5612" s="504" t="e">
        <f>_xlfn.XLOOKUP(B5612,PLANEAMIENTO!A:A,PLANEAMIENTO!D:D)</f>
        <v>#N/A</v>
      </c>
      <c r="E5612" s="542" t="s">
        <v>3658</v>
      </c>
      <c r="F5612" s="542" t="s">
        <v>3750</v>
      </c>
      <c r="G5612" s="542" t="s">
        <v>3623</v>
      </c>
      <c r="H5612" s="542" t="s">
        <v>3663</v>
      </c>
      <c r="I5612" s="172"/>
      <c r="J5612" s="172"/>
      <c r="K5612" s="730">
        <v>1</v>
      </c>
    </row>
    <row r="5613" spans="2:11" ht="28.8" x14ac:dyDescent="0.3">
      <c r="B5613" s="172"/>
      <c r="C5613" s="503" t="e">
        <f>_xlfn.XLOOKUP(B5613,PLANEAMIENTO!A:A,PLANEAMIENTO!C:C)</f>
        <v>#N/A</v>
      </c>
      <c r="D5613" s="504" t="e">
        <f>_xlfn.XLOOKUP(B5613,PLANEAMIENTO!A:A,PLANEAMIENTO!D:D)</f>
        <v>#N/A</v>
      </c>
      <c r="E5613" s="542" t="s">
        <v>3714</v>
      </c>
      <c r="F5613" s="542" t="s">
        <v>3751</v>
      </c>
      <c r="G5613" s="542" t="s">
        <v>3663</v>
      </c>
      <c r="H5613" s="542" t="s">
        <v>3723</v>
      </c>
      <c r="I5613" s="172"/>
      <c r="J5613" s="172"/>
      <c r="K5613" s="730">
        <v>0.01</v>
      </c>
    </row>
    <row r="5614" spans="2:11" ht="28.8" x14ac:dyDescent="0.3">
      <c r="B5614" s="173">
        <v>361525</v>
      </c>
      <c r="C5614" s="503" t="str">
        <f>_xlfn.XLOOKUP(B5614,PLANEAMIENTO!A:A,PLANEAMIENTO!C:C)</f>
        <v>CILINDRO DE JACK HYD</v>
      </c>
      <c r="D5614" s="504" t="str">
        <f>_xlfn.XLOOKUP(B5614,PLANEAMIENTO!A:A,PLANEAMIENTO!D:D)</f>
        <v>PV351D</v>
      </c>
      <c r="E5614" s="173" t="s">
        <v>3752</v>
      </c>
      <c r="F5614" s="173" t="s">
        <v>479</v>
      </c>
      <c r="G5614" s="173" t="s">
        <v>3663</v>
      </c>
      <c r="H5614" s="173" t="s">
        <v>3676</v>
      </c>
      <c r="I5614" s="173">
        <v>569</v>
      </c>
      <c r="J5614" s="173" t="s">
        <v>432</v>
      </c>
      <c r="K5614" s="731">
        <v>0.2</v>
      </c>
    </row>
    <row r="5615" spans="2:11" ht="31.2" x14ac:dyDescent="0.3">
      <c r="B5615" s="173">
        <v>368425</v>
      </c>
      <c r="C5615" s="503" t="str">
        <f>_xlfn.XLOOKUP(B5615,PLANEAMIENTO!A:A,PLANEAMIENTO!C:C)</f>
        <v>CILINDRO DE INCLINACION DE BULLDOZER</v>
      </c>
      <c r="D5615" s="504" t="str">
        <f>_xlfn.XLOOKUP(B5615,PLANEAMIENTO!A:A,PLANEAMIENTO!D:D)</f>
        <v>844K</v>
      </c>
      <c r="E5615" s="173" t="s">
        <v>3753</v>
      </c>
      <c r="F5615" s="173" t="s">
        <v>473</v>
      </c>
      <c r="G5615" s="173" t="s">
        <v>3676</v>
      </c>
      <c r="H5615" s="173" t="s">
        <v>3717</v>
      </c>
      <c r="I5615" s="173">
        <v>571</v>
      </c>
      <c r="J5615" s="173" t="s">
        <v>432</v>
      </c>
      <c r="K5615" s="731">
        <v>0</v>
      </c>
    </row>
    <row r="5616" spans="2:11" ht="31.2" x14ac:dyDescent="0.3">
      <c r="B5616" s="173">
        <v>366225</v>
      </c>
      <c r="C5616" s="503" t="str">
        <f>_xlfn.XLOOKUP(B5616,PLANEAMIENTO!A:A,PLANEAMIENTO!C:C)</f>
        <v>CILINDRO DE LEVANTE DE BULLDOZER</v>
      </c>
      <c r="D5616" s="504" t="str">
        <f>_xlfn.XLOOKUP(B5616,PLANEAMIENTO!A:A,PLANEAMIENTO!D:D)</f>
        <v>D11T</v>
      </c>
      <c r="E5616" s="173" t="s">
        <v>3699</v>
      </c>
      <c r="F5616" s="173" t="s">
        <v>406</v>
      </c>
      <c r="G5616" s="173" t="s">
        <v>3717</v>
      </c>
      <c r="H5616" s="173" t="s">
        <v>3717</v>
      </c>
      <c r="I5616" s="173">
        <v>572</v>
      </c>
      <c r="J5616" s="173" t="s">
        <v>432</v>
      </c>
      <c r="K5616" s="731">
        <v>0</v>
      </c>
    </row>
    <row r="5617" spans="2:11" ht="31.2" x14ac:dyDescent="0.3">
      <c r="B5617" s="173">
        <v>366525</v>
      </c>
      <c r="C5617" s="503" t="str">
        <f>_xlfn.XLOOKUP(B5617,PLANEAMIENTO!A:A,PLANEAMIENTO!C:C)</f>
        <v>CILINDRO DE LEVANTE DE TOLVA</v>
      </c>
      <c r="D5617" s="504" t="str">
        <f>_xlfn.XLOOKUP(B5617,PLANEAMIENTO!A:A,PLANEAMIENTO!D:D)</f>
        <v>930E-4SE</v>
      </c>
      <c r="E5617" s="173" t="s">
        <v>3703</v>
      </c>
      <c r="F5617" s="173" t="s">
        <v>403</v>
      </c>
      <c r="G5617" s="173" t="s">
        <v>3717</v>
      </c>
      <c r="H5617" s="173" t="s">
        <v>3717</v>
      </c>
      <c r="I5617" s="173">
        <v>573</v>
      </c>
      <c r="J5617" s="173" t="s">
        <v>432</v>
      </c>
      <c r="K5617" s="731">
        <v>0</v>
      </c>
    </row>
    <row r="5618" spans="2:11" ht="31.2" x14ac:dyDescent="0.3">
      <c r="B5618" s="173">
        <v>366625</v>
      </c>
      <c r="C5618" s="503" t="str">
        <f>_xlfn.XLOOKUP(B5618,PLANEAMIENTO!A:A,PLANEAMIENTO!C:C)</f>
        <v>CILINDRO DE LEVANTE DE TOLVA</v>
      </c>
      <c r="D5618" s="504" t="str">
        <f>_xlfn.XLOOKUP(B5618,PLANEAMIENTO!A:A,PLANEAMIENTO!D:D)</f>
        <v>930E-4SE</v>
      </c>
      <c r="E5618" s="173" t="s">
        <v>3703</v>
      </c>
      <c r="F5618" s="173" t="s">
        <v>403</v>
      </c>
      <c r="G5618" s="173" t="s">
        <v>3717</v>
      </c>
      <c r="H5618" s="173" t="s">
        <v>3720</v>
      </c>
      <c r="I5618" s="173">
        <v>574</v>
      </c>
      <c r="J5618" s="173" t="s">
        <v>432</v>
      </c>
      <c r="K5618" s="731">
        <v>0</v>
      </c>
    </row>
    <row r="5619" spans="2:11" ht="28.8" x14ac:dyDescent="0.3">
      <c r="B5619" s="173">
        <v>368325</v>
      </c>
      <c r="C5619" s="503" t="str">
        <f>_xlfn.XLOOKUP(B5619,PLANEAMIENTO!A:A,PLANEAMIENTO!C:C)</f>
        <v>CILINDRO DE BOOM</v>
      </c>
      <c r="D5619" s="504" t="str">
        <f>_xlfn.XLOOKUP(B5619,PLANEAMIENTO!A:A,PLANEAMIENTO!D:D)</f>
        <v>PC1250</v>
      </c>
      <c r="E5619" s="173" t="s">
        <v>3703</v>
      </c>
      <c r="F5619" s="173" t="s">
        <v>403</v>
      </c>
      <c r="G5619" s="173" t="s">
        <v>3720</v>
      </c>
      <c r="H5619" s="173" t="s">
        <v>3720</v>
      </c>
      <c r="I5619" s="173">
        <v>575</v>
      </c>
      <c r="J5619" s="173" t="s">
        <v>432</v>
      </c>
      <c r="K5619" s="731">
        <v>0</v>
      </c>
    </row>
    <row r="5620" spans="2:11" ht="31.2" x14ac:dyDescent="0.3">
      <c r="B5620" s="173">
        <v>368826</v>
      </c>
      <c r="C5620" s="503" t="str">
        <f>_xlfn.XLOOKUP(B5620,PLANEAMIENTO!A:A,PLANEAMIENTO!C:C)</f>
        <v>CILINDRO DE SUSPENSION POSTERIOR</v>
      </c>
      <c r="D5620" s="504" t="str">
        <f>_xlfn.XLOOKUP(B5620,PLANEAMIENTO!A:A,PLANEAMIENTO!D:D)</f>
        <v>980E-4SE</v>
      </c>
      <c r="E5620" s="173" t="s">
        <v>3703</v>
      </c>
      <c r="F5620" s="173" t="s">
        <v>471</v>
      </c>
      <c r="G5620" s="173" t="s">
        <v>3720</v>
      </c>
      <c r="H5620" s="173" t="s">
        <v>3721</v>
      </c>
      <c r="I5620" s="173">
        <v>576</v>
      </c>
      <c r="J5620" s="173" t="s">
        <v>432</v>
      </c>
      <c r="K5620" s="731">
        <v>0</v>
      </c>
    </row>
    <row r="5621" spans="2:11" ht="31.2" x14ac:dyDescent="0.3">
      <c r="B5621" s="173">
        <v>368926</v>
      </c>
      <c r="C5621" s="503" t="str">
        <f>_xlfn.XLOOKUP(B5621,PLANEAMIENTO!A:A,PLANEAMIENTO!C:C)</f>
        <v>CILINDRO DE SUSPENSION POSTERIOR</v>
      </c>
      <c r="D5621" s="504" t="str">
        <f>_xlfn.XLOOKUP(B5621,PLANEAMIENTO!A:A,PLANEAMIENTO!D:D)</f>
        <v>980E-4SE</v>
      </c>
      <c r="E5621" s="173" t="s">
        <v>3703</v>
      </c>
      <c r="F5621" s="173" t="s">
        <v>471</v>
      </c>
      <c r="G5621" s="173" t="s">
        <v>3721</v>
      </c>
      <c r="H5621" s="173" t="s">
        <v>3711</v>
      </c>
      <c r="I5621" s="173">
        <v>577</v>
      </c>
      <c r="J5621" s="173" t="s">
        <v>432</v>
      </c>
      <c r="K5621" s="731">
        <v>0</v>
      </c>
    </row>
    <row r="5622" spans="2:11" ht="31.2" x14ac:dyDescent="0.3">
      <c r="B5622" s="173">
        <v>369626</v>
      </c>
      <c r="C5622" s="503" t="str">
        <f>_xlfn.XLOOKUP(B5622,PLANEAMIENTO!A:A,PLANEAMIENTO!C:C)</f>
        <v>CILINDRO DE SUSPENSION POSTERIOR</v>
      </c>
      <c r="D5622" s="504" t="str">
        <f>_xlfn.XLOOKUP(B5622,PLANEAMIENTO!A:A,PLANEAMIENTO!D:D)</f>
        <v>793D</v>
      </c>
      <c r="E5622" s="173" t="s">
        <v>3703</v>
      </c>
      <c r="F5622" s="173" t="s">
        <v>471</v>
      </c>
      <c r="G5622" s="173" t="s">
        <v>3711</v>
      </c>
      <c r="H5622" s="173" t="s">
        <v>3711</v>
      </c>
      <c r="I5622" s="173">
        <v>578</v>
      </c>
      <c r="J5622" s="173" t="s">
        <v>432</v>
      </c>
      <c r="K5622" s="731">
        <v>0</v>
      </c>
    </row>
    <row r="5623" spans="2:11" ht="31.2" x14ac:dyDescent="0.3">
      <c r="B5623" s="173">
        <v>369726</v>
      </c>
      <c r="C5623" s="503" t="str">
        <f>_xlfn.XLOOKUP(B5623,PLANEAMIENTO!A:A,PLANEAMIENTO!C:C)</f>
        <v>CILINDRO DE SUSPENSION POSTERIOR</v>
      </c>
      <c r="D5623" s="504" t="str">
        <f>_xlfn.XLOOKUP(B5623,PLANEAMIENTO!A:A,PLANEAMIENTO!D:D)</f>
        <v>793D</v>
      </c>
      <c r="E5623" s="173" t="s">
        <v>3703</v>
      </c>
      <c r="F5623" s="173" t="s">
        <v>471</v>
      </c>
      <c r="G5623" s="173" t="s">
        <v>3711</v>
      </c>
      <c r="H5623" s="173" t="s">
        <v>3723</v>
      </c>
      <c r="I5623" s="173">
        <v>579</v>
      </c>
      <c r="J5623" s="173" t="s">
        <v>432</v>
      </c>
      <c r="K5623" s="731">
        <v>0</v>
      </c>
    </row>
    <row r="5624" spans="2:11" ht="43.2" x14ac:dyDescent="0.3">
      <c r="B5624" s="724" t="s">
        <v>390</v>
      </c>
      <c r="C5624" s="503" t="e">
        <f>_xlfn.XLOOKUP(B5624,PLANEAMIENTO!A:A,PLANEAMIENTO!C:C)</f>
        <v>#N/A</v>
      </c>
      <c r="D5624" s="504" t="e">
        <f>_xlfn.XLOOKUP(B5624,PLANEAMIENTO!A:A,PLANEAMIENTO!D:D)</f>
        <v>#N/A</v>
      </c>
      <c r="E5624" s="724" t="s">
        <v>642</v>
      </c>
      <c r="F5624" s="724" t="s">
        <v>3754</v>
      </c>
      <c r="G5624" s="724" t="s">
        <v>842</v>
      </c>
      <c r="H5624" s="724" t="s">
        <v>3755</v>
      </c>
      <c r="I5624" s="172"/>
      <c r="J5624" s="172"/>
      <c r="K5624" s="734">
        <v>0.83</v>
      </c>
    </row>
    <row r="5625" spans="2:11" ht="43.2" x14ac:dyDescent="0.3">
      <c r="B5625" s="172"/>
      <c r="C5625" s="503">
        <f>_xlfn.XLOOKUP(B5625,PLANEAMIENTO!A:A,PLANEAMIENTO!C:C)</f>
        <v>0</v>
      </c>
      <c r="D5625" s="504">
        <f>_xlfn.XLOOKUP(B5625,PLANEAMIENTO!A:A,PLANEAMIENTO!D:D)</f>
        <v>0</v>
      </c>
      <c r="E5625" s="542" t="s">
        <v>3141</v>
      </c>
      <c r="F5625" s="542" t="s">
        <v>3324</v>
      </c>
      <c r="G5625" s="542" t="s">
        <v>3039</v>
      </c>
      <c r="H5625" s="542" t="s">
        <v>3116</v>
      </c>
      <c r="I5625" s="172"/>
      <c r="J5625" s="172"/>
      <c r="K5625" s="730">
        <v>1</v>
      </c>
    </row>
    <row r="5626" spans="2:11" ht="43.2" x14ac:dyDescent="0.3">
      <c r="B5626" s="172"/>
      <c r="C5626" s="503">
        <f>_xlfn.XLOOKUP(B5626,PLANEAMIENTO!A:A,PLANEAMIENTO!C:C)</f>
        <v>0</v>
      </c>
      <c r="D5626" s="504">
        <f>_xlfn.XLOOKUP(B5626,PLANEAMIENTO!A:A,PLANEAMIENTO!D:D)</f>
        <v>0</v>
      </c>
      <c r="E5626" s="542" t="s">
        <v>3143</v>
      </c>
      <c r="F5626" s="542" t="s">
        <v>3315</v>
      </c>
      <c r="G5626" s="542" t="s">
        <v>3116</v>
      </c>
      <c r="H5626" s="542" t="s">
        <v>3316</v>
      </c>
      <c r="I5626" s="172"/>
      <c r="J5626" s="172"/>
      <c r="K5626" s="730">
        <v>1</v>
      </c>
    </row>
    <row r="5627" spans="2:11" ht="43.2" x14ac:dyDescent="0.3">
      <c r="B5627" s="172"/>
      <c r="C5627" s="503">
        <f>_xlfn.XLOOKUP(B5627,PLANEAMIENTO!A:A,PLANEAMIENTO!C:C)</f>
        <v>0</v>
      </c>
      <c r="D5627" s="504">
        <f>_xlfn.XLOOKUP(B5627,PLANEAMIENTO!A:A,PLANEAMIENTO!D:D)</f>
        <v>0</v>
      </c>
      <c r="E5627" s="542" t="s">
        <v>3402</v>
      </c>
      <c r="F5627" s="542" t="s">
        <v>3701</v>
      </c>
      <c r="G5627" s="542" t="s">
        <v>3383</v>
      </c>
      <c r="H5627" s="542" t="s">
        <v>3581</v>
      </c>
      <c r="I5627" s="172"/>
      <c r="J5627" s="172"/>
      <c r="K5627" s="730">
        <v>1</v>
      </c>
    </row>
    <row r="5628" spans="2:11" ht="43.2" x14ac:dyDescent="0.3">
      <c r="B5628" s="172"/>
      <c r="C5628" s="503">
        <f>_xlfn.XLOOKUP(B5628,PLANEAMIENTO!A:A,PLANEAMIENTO!C:C)</f>
        <v>0</v>
      </c>
      <c r="D5628" s="504">
        <f>_xlfn.XLOOKUP(B5628,PLANEAMIENTO!A:A,PLANEAMIENTO!D:D)</f>
        <v>0</v>
      </c>
      <c r="E5628" s="542" t="s">
        <v>3656</v>
      </c>
      <c r="F5628" s="542" t="s">
        <v>3754</v>
      </c>
      <c r="G5628" s="542" t="s">
        <v>842</v>
      </c>
      <c r="H5628" s="542" t="s">
        <v>3755</v>
      </c>
      <c r="I5628" s="172"/>
      <c r="J5628" s="172"/>
      <c r="K5628" s="730">
        <v>0.36</v>
      </c>
    </row>
    <row r="5629" spans="2:11" ht="28.8" x14ac:dyDescent="0.3">
      <c r="B5629" s="172"/>
      <c r="C5629" s="503">
        <f>_xlfn.XLOOKUP(B5629,PLANEAMIENTO!A:A,PLANEAMIENTO!C:C)</f>
        <v>0</v>
      </c>
      <c r="D5629" s="504">
        <f>_xlfn.XLOOKUP(B5629,PLANEAMIENTO!A:A,PLANEAMIENTO!D:D)</f>
        <v>0</v>
      </c>
      <c r="E5629" s="542" t="s">
        <v>3658</v>
      </c>
      <c r="F5629" s="542" t="s">
        <v>3715</v>
      </c>
      <c r="G5629" s="542" t="s">
        <v>3619</v>
      </c>
      <c r="H5629" s="542" t="s">
        <v>3663</v>
      </c>
      <c r="I5629" s="172"/>
      <c r="J5629" s="172"/>
      <c r="K5629" s="730">
        <v>1</v>
      </c>
    </row>
    <row r="5630" spans="2:11" ht="43.2" x14ac:dyDescent="0.3">
      <c r="B5630" s="172"/>
      <c r="C5630" s="503">
        <f>_xlfn.XLOOKUP(B5630,PLANEAMIENTO!A:A,PLANEAMIENTO!C:C)</f>
        <v>0</v>
      </c>
      <c r="D5630" s="504">
        <f>_xlfn.XLOOKUP(B5630,PLANEAMIENTO!A:A,PLANEAMIENTO!D:D)</f>
        <v>0</v>
      </c>
      <c r="E5630" s="542" t="s">
        <v>3714</v>
      </c>
      <c r="F5630" s="542" t="s">
        <v>3754</v>
      </c>
      <c r="G5630" s="542" t="s">
        <v>842</v>
      </c>
      <c r="H5630" s="542" t="s">
        <v>3755</v>
      </c>
      <c r="I5630" s="172"/>
      <c r="J5630" s="172"/>
      <c r="K5630" s="730">
        <v>0</v>
      </c>
    </row>
    <row r="5631" spans="2:11" ht="46.8" x14ac:dyDescent="0.3">
      <c r="B5631" s="173">
        <v>369126</v>
      </c>
      <c r="C5631" s="503" t="str">
        <f>_xlfn.XLOOKUP(B5631,PLANEAMIENTO!A:A,PLANEAMIENTO!C:C)</f>
        <v>CILINDRO DE DESPLAZAMIENTO DE VERTEDERA</v>
      </c>
      <c r="D5631" s="504">
        <f>_xlfn.XLOOKUP(B5631,PLANEAMIENTO!A:A,PLANEAMIENTO!D:D)</f>
        <v>24</v>
      </c>
      <c r="E5631" s="173" t="s">
        <v>3756</v>
      </c>
      <c r="F5631" s="173" t="s">
        <v>522</v>
      </c>
      <c r="G5631" s="173" t="s">
        <v>3663</v>
      </c>
      <c r="H5631" s="173" t="s">
        <v>3676</v>
      </c>
      <c r="I5631" s="173">
        <v>715</v>
      </c>
      <c r="J5631" s="173" t="s">
        <v>3076</v>
      </c>
      <c r="K5631" s="731">
        <v>0</v>
      </c>
    </row>
    <row r="5632" spans="2:11" ht="28.8" x14ac:dyDescent="0.3">
      <c r="B5632" s="173">
        <v>369826</v>
      </c>
      <c r="C5632" s="503" t="str">
        <f>_xlfn.XLOOKUP(B5632,PLANEAMIENTO!A:A,PLANEAMIENTO!C:C)</f>
        <v>CILINDRO DE DIRECCION</v>
      </c>
      <c r="D5632" s="504" t="str">
        <f>_xlfn.XLOOKUP(B5632,PLANEAMIENTO!A:A,PLANEAMIENTO!D:D)</f>
        <v>HD1500</v>
      </c>
      <c r="E5632" s="173" t="s">
        <v>3757</v>
      </c>
      <c r="F5632" s="173" t="s">
        <v>522</v>
      </c>
      <c r="G5632" s="173" t="s">
        <v>3676</v>
      </c>
      <c r="H5632" s="173" t="s">
        <v>3676</v>
      </c>
      <c r="I5632" s="173">
        <v>717</v>
      </c>
      <c r="J5632" s="173" t="s">
        <v>3076</v>
      </c>
      <c r="K5632" s="731">
        <v>0</v>
      </c>
    </row>
    <row r="5633" spans="2:11" ht="28.8" x14ac:dyDescent="0.3">
      <c r="B5633" s="173">
        <v>369926</v>
      </c>
      <c r="C5633" s="503" t="str">
        <f>_xlfn.XLOOKUP(B5633,PLANEAMIENTO!A:A,PLANEAMIENTO!C:C)</f>
        <v>CILINDRO DE DIRECCION</v>
      </c>
      <c r="D5633" s="504" t="str">
        <f>_xlfn.XLOOKUP(B5633,PLANEAMIENTO!A:A,PLANEAMIENTO!D:D)</f>
        <v>930E-4SE</v>
      </c>
      <c r="E5633" s="173" t="s">
        <v>3757</v>
      </c>
      <c r="F5633" s="173" t="s">
        <v>522</v>
      </c>
      <c r="G5633" s="173" t="s">
        <v>3676</v>
      </c>
      <c r="H5633" s="173" t="s">
        <v>3717</v>
      </c>
      <c r="I5633" s="173">
        <v>718</v>
      </c>
      <c r="J5633" s="173" t="s">
        <v>3076</v>
      </c>
      <c r="K5633" s="731">
        <v>0</v>
      </c>
    </row>
    <row r="5634" spans="2:11" ht="28.8" x14ac:dyDescent="0.3">
      <c r="B5634" s="173">
        <v>370026</v>
      </c>
      <c r="C5634" s="503" t="str">
        <f>_xlfn.XLOOKUP(B5634,PLANEAMIENTO!A:A,PLANEAMIENTO!C:C)</f>
        <v>CILINDRO DE DIRECCION</v>
      </c>
      <c r="D5634" s="504" t="str">
        <f>_xlfn.XLOOKUP(B5634,PLANEAMIENTO!A:A,PLANEAMIENTO!D:D)</f>
        <v>930E-4SE</v>
      </c>
      <c r="E5634" s="173" t="s">
        <v>3757</v>
      </c>
      <c r="F5634" s="173" t="s">
        <v>522</v>
      </c>
      <c r="G5634" s="173" t="s">
        <v>3717</v>
      </c>
      <c r="H5634" s="173" t="s">
        <v>3717</v>
      </c>
      <c r="I5634" s="173">
        <v>719</v>
      </c>
      <c r="J5634" s="173" t="s">
        <v>3076</v>
      </c>
      <c r="K5634" s="731">
        <v>0</v>
      </c>
    </row>
    <row r="5635" spans="2:11" ht="28.8" x14ac:dyDescent="0.3">
      <c r="B5635" s="173">
        <v>370126</v>
      </c>
      <c r="C5635" s="503" t="str">
        <f>_xlfn.XLOOKUP(B5635,PLANEAMIENTO!A:A,PLANEAMIENTO!C:C)</f>
        <v>CILINDRO DE DIRECCION</v>
      </c>
      <c r="D5635" s="504" t="str">
        <f>_xlfn.XLOOKUP(B5635,PLANEAMIENTO!A:A,PLANEAMIENTO!D:D)</f>
        <v>930E-4SE</v>
      </c>
      <c r="E5635" s="173" t="s">
        <v>3757</v>
      </c>
      <c r="F5635" s="173" t="s">
        <v>403</v>
      </c>
      <c r="G5635" s="173" t="s">
        <v>3717</v>
      </c>
      <c r="H5635" s="173" t="s">
        <v>3717</v>
      </c>
      <c r="I5635" s="173">
        <v>720</v>
      </c>
      <c r="J5635" s="173" t="s">
        <v>3076</v>
      </c>
      <c r="K5635" s="731">
        <v>0</v>
      </c>
    </row>
    <row r="5636" spans="2:11" ht="31.2" x14ac:dyDescent="0.3">
      <c r="B5636" s="173">
        <v>370226</v>
      </c>
      <c r="C5636" s="503" t="str">
        <f>_xlfn.XLOOKUP(B5636,PLANEAMIENTO!A:A,PLANEAMIENTO!C:C)</f>
        <v>CILINDRO DE LEVANTE DE TOLVA</v>
      </c>
      <c r="D5636" s="504" t="str">
        <f>_xlfn.XLOOKUP(B5636,PLANEAMIENTO!A:A,PLANEAMIENTO!D:D)</f>
        <v>930E-4SE</v>
      </c>
      <c r="E5636" s="173" t="s">
        <v>3757</v>
      </c>
      <c r="F5636" s="173" t="s">
        <v>471</v>
      </c>
      <c r="G5636" s="173" t="s">
        <v>3717</v>
      </c>
      <c r="H5636" s="173" t="s">
        <v>3720</v>
      </c>
      <c r="I5636" s="173">
        <v>721</v>
      </c>
      <c r="J5636" s="173" t="s">
        <v>3076</v>
      </c>
      <c r="K5636" s="731">
        <v>0</v>
      </c>
    </row>
    <row r="5637" spans="2:11" ht="31.2" x14ac:dyDescent="0.3">
      <c r="B5637" s="173">
        <v>370326</v>
      </c>
      <c r="C5637" s="503" t="str">
        <f>_xlfn.XLOOKUP(B5637,PLANEAMIENTO!A:A,PLANEAMIENTO!C:C)</f>
        <v>CILINDRO DE LEVANTE DE TOLVA</v>
      </c>
      <c r="D5637" s="504" t="str">
        <f>_xlfn.XLOOKUP(B5637,PLANEAMIENTO!A:A,PLANEAMIENTO!D:D)</f>
        <v>930E-4SE</v>
      </c>
      <c r="E5637" s="173" t="s">
        <v>3757</v>
      </c>
      <c r="F5637" s="173" t="s">
        <v>471</v>
      </c>
      <c r="G5637" s="173" t="s">
        <v>3720</v>
      </c>
      <c r="H5637" s="173" t="s">
        <v>3721</v>
      </c>
      <c r="I5637" s="173">
        <v>722</v>
      </c>
      <c r="J5637" s="173" t="s">
        <v>3076</v>
      </c>
      <c r="K5637" s="731">
        <v>0</v>
      </c>
    </row>
    <row r="5638" spans="2:11" ht="31.2" x14ac:dyDescent="0.3">
      <c r="B5638" s="173">
        <v>370426</v>
      </c>
      <c r="C5638" s="503" t="str">
        <f>_xlfn.XLOOKUP(B5638,PLANEAMIENTO!A:A,PLANEAMIENTO!C:C)</f>
        <v>CILINDRO DE LEVANTE DE TOLVA</v>
      </c>
      <c r="D5638" s="504" t="str">
        <f>_xlfn.XLOOKUP(B5638,PLANEAMIENTO!A:A,PLANEAMIENTO!D:D)</f>
        <v>HD1500</v>
      </c>
      <c r="E5638" s="173" t="s">
        <v>3757</v>
      </c>
      <c r="F5638" s="173" t="s">
        <v>403</v>
      </c>
      <c r="G5638" s="173" t="s">
        <v>3721</v>
      </c>
      <c r="H5638" s="173" t="s">
        <v>3721</v>
      </c>
      <c r="I5638" s="173">
        <v>723</v>
      </c>
      <c r="J5638" s="173" t="s">
        <v>3076</v>
      </c>
      <c r="K5638" s="731">
        <v>0</v>
      </c>
    </row>
    <row r="5639" spans="2:11" ht="28.8" x14ac:dyDescent="0.3">
      <c r="B5639" s="173">
        <v>370626</v>
      </c>
      <c r="C5639" s="503" t="str">
        <f>_xlfn.XLOOKUP(B5639,PLANEAMIENTO!A:A,PLANEAMIENTO!C:C)</f>
        <v>CILINDRO DE DIRECCION</v>
      </c>
      <c r="D5639" s="504" t="str">
        <f>_xlfn.XLOOKUP(B5639,PLANEAMIENTO!A:A,PLANEAMIENTO!D:D)</f>
        <v>930E-4SE</v>
      </c>
      <c r="E5639" s="173" t="s">
        <v>3757</v>
      </c>
      <c r="F5639" s="173" t="s">
        <v>403</v>
      </c>
      <c r="G5639" s="173" t="s">
        <v>3721</v>
      </c>
      <c r="H5639" s="173" t="s">
        <v>3711</v>
      </c>
      <c r="I5639" s="173">
        <v>724</v>
      </c>
      <c r="J5639" s="173" t="s">
        <v>3076</v>
      </c>
      <c r="K5639" s="731">
        <v>0</v>
      </c>
    </row>
    <row r="5640" spans="2:11" ht="31.2" x14ac:dyDescent="0.3">
      <c r="B5640" s="173">
        <v>368525</v>
      </c>
      <c r="C5640" s="503" t="str">
        <f>_xlfn.XLOOKUP(B5640,PLANEAMIENTO!A:A,PLANEAMIENTO!C:C)</f>
        <v>CILINDRO DE INCLINACION DE BULLDOZER</v>
      </c>
      <c r="D5640" s="504" t="str">
        <f>_xlfn.XLOOKUP(B5640,PLANEAMIENTO!A:A,PLANEAMIENTO!D:D)</f>
        <v>844H</v>
      </c>
      <c r="E5640" s="173" t="s">
        <v>3703</v>
      </c>
      <c r="F5640" s="173" t="s">
        <v>471</v>
      </c>
      <c r="G5640" s="173" t="s">
        <v>3711</v>
      </c>
      <c r="H5640" s="173" t="s">
        <v>3711</v>
      </c>
      <c r="I5640" s="173">
        <v>725</v>
      </c>
      <c r="J5640" s="173" t="s">
        <v>3076</v>
      </c>
      <c r="K5640" s="731">
        <v>0</v>
      </c>
    </row>
    <row r="5641" spans="2:11" ht="31.2" x14ac:dyDescent="0.3">
      <c r="B5641" s="173">
        <v>366525</v>
      </c>
      <c r="C5641" s="503" t="str">
        <f>_xlfn.XLOOKUP(B5641,PLANEAMIENTO!A:A,PLANEAMIENTO!C:C)</f>
        <v>CILINDRO DE LEVANTE DE TOLVA</v>
      </c>
      <c r="D5641" s="504" t="str">
        <f>_xlfn.XLOOKUP(B5641,PLANEAMIENTO!A:A,PLANEAMIENTO!D:D)</f>
        <v>930E-4SE</v>
      </c>
      <c r="E5641" s="173" t="s">
        <v>3704</v>
      </c>
      <c r="F5641" s="173" t="s">
        <v>435</v>
      </c>
      <c r="G5641" s="173" t="s">
        <v>3711</v>
      </c>
      <c r="H5641" s="173" t="s">
        <v>3723</v>
      </c>
      <c r="I5641" s="173">
        <v>726</v>
      </c>
      <c r="J5641" s="173" t="s">
        <v>3076</v>
      </c>
      <c r="K5641" s="731">
        <v>0</v>
      </c>
    </row>
    <row r="5642" spans="2:11" ht="31.2" x14ac:dyDescent="0.3">
      <c r="B5642" s="173">
        <v>366625</v>
      </c>
      <c r="C5642" s="503" t="str">
        <f>_xlfn.XLOOKUP(B5642,PLANEAMIENTO!A:A,PLANEAMIENTO!C:C)</f>
        <v>CILINDRO DE LEVANTE DE TOLVA</v>
      </c>
      <c r="D5642" s="504" t="str">
        <f>_xlfn.XLOOKUP(B5642,PLANEAMIENTO!A:A,PLANEAMIENTO!D:D)</f>
        <v>930E-4SE</v>
      </c>
      <c r="E5642" s="173" t="s">
        <v>3704</v>
      </c>
      <c r="F5642" s="173" t="s">
        <v>435</v>
      </c>
      <c r="G5642" s="173" t="s">
        <v>3723</v>
      </c>
      <c r="H5642" s="173" t="s">
        <v>3723</v>
      </c>
      <c r="I5642" s="173">
        <v>727</v>
      </c>
      <c r="J5642" s="173" t="s">
        <v>3076</v>
      </c>
      <c r="K5642" s="731">
        <v>0</v>
      </c>
    </row>
    <row r="5643" spans="2:11" ht="28.8" x14ac:dyDescent="0.3">
      <c r="B5643" s="173">
        <v>367725</v>
      </c>
      <c r="C5643" s="503" t="str">
        <f>_xlfn.XLOOKUP(B5643,PLANEAMIENTO!A:A,PLANEAMIENTO!C:C)</f>
        <v>CILINDRO DE JACK HYD</v>
      </c>
      <c r="D5643" s="504" t="str">
        <f>_xlfn.XLOOKUP(B5643,PLANEAMIENTO!A:A,PLANEAMIENTO!D:D)</f>
        <v>PITVIPER 351</v>
      </c>
      <c r="E5643" s="173" t="s">
        <v>3757</v>
      </c>
      <c r="F5643" s="173" t="s">
        <v>522</v>
      </c>
      <c r="G5643" s="173" t="s">
        <v>3723</v>
      </c>
      <c r="H5643" s="173" t="s">
        <v>3755</v>
      </c>
      <c r="I5643" s="173">
        <v>728</v>
      </c>
      <c r="J5643" s="173" t="s">
        <v>3076</v>
      </c>
      <c r="K5643" s="731">
        <v>0</v>
      </c>
    </row>
    <row r="5644" spans="2:11" ht="43.2" x14ac:dyDescent="0.3">
      <c r="B5644" s="173">
        <v>367725</v>
      </c>
      <c r="C5644" s="503" t="str">
        <f>_xlfn.XLOOKUP(B5644,PLANEAMIENTO!A:A,PLANEAMIENTO!C:C)</f>
        <v>CILINDRO DE JACK HYD</v>
      </c>
      <c r="D5644" s="504" t="str">
        <f>_xlfn.XLOOKUP(B5644,PLANEAMIENTO!A:A,PLANEAMIENTO!D:D)</f>
        <v>PITVIPER 351</v>
      </c>
      <c r="E5644" s="173" t="s">
        <v>3703</v>
      </c>
      <c r="F5644" s="173" t="s">
        <v>522</v>
      </c>
      <c r="G5644" s="173" t="s">
        <v>842</v>
      </c>
      <c r="H5644" s="173" t="s">
        <v>842</v>
      </c>
      <c r="I5644" s="172"/>
      <c r="J5644" s="173" t="s">
        <v>3076</v>
      </c>
      <c r="K5644" s="731">
        <v>0</v>
      </c>
    </row>
    <row r="5645" spans="2:11" ht="43.2" x14ac:dyDescent="0.3">
      <c r="B5645" s="173">
        <v>368826</v>
      </c>
      <c r="C5645" s="503" t="str">
        <f>_xlfn.XLOOKUP(B5645,PLANEAMIENTO!A:A,PLANEAMIENTO!C:C)</f>
        <v>CILINDRO DE SUSPENSION POSTERIOR</v>
      </c>
      <c r="D5645" s="504" t="str">
        <f>_xlfn.XLOOKUP(B5645,PLANEAMIENTO!A:A,PLANEAMIENTO!D:D)</f>
        <v>980E-4SE</v>
      </c>
      <c r="E5645" s="173" t="s">
        <v>3757</v>
      </c>
      <c r="F5645" s="173" t="s">
        <v>435</v>
      </c>
      <c r="G5645" s="173" t="s">
        <v>842</v>
      </c>
      <c r="H5645" s="173" t="s">
        <v>842</v>
      </c>
      <c r="I5645" s="172"/>
      <c r="J5645" s="173" t="s">
        <v>3076</v>
      </c>
      <c r="K5645" s="731">
        <v>0</v>
      </c>
    </row>
    <row r="5646" spans="2:11" ht="43.2" x14ac:dyDescent="0.3">
      <c r="B5646" s="172"/>
      <c r="C5646" s="503" t="e">
        <f>_xlfn.XLOOKUP(B5646,PLANEAMIENTO!A:A,PLANEAMIENTO!C:C)</f>
        <v>#N/A</v>
      </c>
      <c r="D5646" s="504" t="e">
        <f>_xlfn.XLOOKUP(B5646,PLANEAMIENTO!A:A,PLANEAMIENTO!D:D)</f>
        <v>#N/A</v>
      </c>
      <c r="E5646" s="173" t="s">
        <v>3758</v>
      </c>
      <c r="F5646" s="173" t="s">
        <v>3080</v>
      </c>
      <c r="G5646" s="173" t="s">
        <v>842</v>
      </c>
      <c r="H5646" s="173" t="s">
        <v>3039</v>
      </c>
      <c r="I5646" s="172"/>
      <c r="J5646" s="173" t="s">
        <v>3076</v>
      </c>
      <c r="K5646" s="731">
        <v>0</v>
      </c>
    </row>
    <row r="5647" spans="2:11" ht="43.2" x14ac:dyDescent="0.3">
      <c r="B5647" s="726" t="s">
        <v>390</v>
      </c>
      <c r="C5647" s="503" t="e">
        <f>_xlfn.XLOOKUP(B5647,PLANEAMIENTO!A:A,PLANEAMIENTO!C:C)</f>
        <v>#N/A</v>
      </c>
      <c r="D5647" s="504" t="e">
        <f>_xlfn.XLOOKUP(B5647,PLANEAMIENTO!A:A,PLANEAMIENTO!D:D)</f>
        <v>#N/A</v>
      </c>
      <c r="E5647" s="726" t="s">
        <v>451</v>
      </c>
      <c r="F5647" s="726" t="s">
        <v>3074</v>
      </c>
      <c r="G5647" s="726" t="s">
        <v>842</v>
      </c>
      <c r="H5647" s="726" t="s">
        <v>842</v>
      </c>
      <c r="I5647" s="172"/>
      <c r="J5647" s="172"/>
      <c r="K5647" s="735">
        <v>0</v>
      </c>
    </row>
    <row r="5648" spans="2:11" ht="43.2" x14ac:dyDescent="0.3">
      <c r="B5648" s="172"/>
      <c r="C5648" s="503" t="e">
        <f>_xlfn.XLOOKUP(B5648,PLANEAMIENTO!A:A,PLANEAMIENTO!C:C)</f>
        <v>#N/A</v>
      </c>
      <c r="D5648" s="504" t="e">
        <f>_xlfn.XLOOKUP(B5648,PLANEAMIENTO!A:A,PLANEAMIENTO!D:D)</f>
        <v>#N/A</v>
      </c>
      <c r="E5648" s="542" t="s">
        <v>3193</v>
      </c>
      <c r="F5648" s="542" t="s">
        <v>3441</v>
      </c>
      <c r="G5648" s="542" t="s">
        <v>3116</v>
      </c>
      <c r="H5648" s="542" t="s">
        <v>3316</v>
      </c>
      <c r="I5648" s="172"/>
      <c r="J5648" s="173" t="s">
        <v>452</v>
      </c>
      <c r="K5648" s="730">
        <v>0.54</v>
      </c>
    </row>
    <row r="5649" spans="2:11" ht="43.2" x14ac:dyDescent="0.3">
      <c r="B5649" s="172"/>
      <c r="C5649" s="503" t="e">
        <f>_xlfn.XLOOKUP(B5649,PLANEAMIENTO!A:A,PLANEAMIENTO!C:C)</f>
        <v>#N/A</v>
      </c>
      <c r="D5649" s="504" t="e">
        <f>_xlfn.XLOOKUP(B5649,PLANEAMIENTO!A:A,PLANEAMIENTO!D:D)</f>
        <v>#N/A</v>
      </c>
      <c r="E5649" s="542" t="s">
        <v>3398</v>
      </c>
      <c r="F5649" s="542" t="s">
        <v>3637</v>
      </c>
      <c r="G5649" s="542" t="s">
        <v>842</v>
      </c>
      <c r="H5649" s="542" t="s">
        <v>3581</v>
      </c>
      <c r="I5649" s="172"/>
      <c r="J5649" s="172"/>
      <c r="K5649" s="730">
        <v>1</v>
      </c>
    </row>
    <row r="5650" spans="2:11" ht="43.2" x14ac:dyDescent="0.3">
      <c r="B5650" s="727" t="s">
        <v>390</v>
      </c>
      <c r="C5650" s="503" t="e">
        <f>_xlfn.XLOOKUP(B5650,PLANEAMIENTO!A:A,PLANEAMIENTO!C:C)</f>
        <v>#N/A</v>
      </c>
      <c r="D5650" s="504" t="e">
        <f>_xlfn.XLOOKUP(B5650,PLANEAMIENTO!A:A,PLANEAMIENTO!D:D)</f>
        <v>#N/A</v>
      </c>
      <c r="E5650" s="727" t="s">
        <v>455</v>
      </c>
      <c r="F5650" s="727" t="s">
        <v>3759</v>
      </c>
      <c r="G5650" s="727" t="s">
        <v>3039</v>
      </c>
      <c r="H5650" s="727" t="s">
        <v>3760</v>
      </c>
      <c r="I5650" s="172"/>
      <c r="J5650" s="172"/>
      <c r="K5650" s="740">
        <v>1</v>
      </c>
    </row>
    <row r="5651" spans="2:11" ht="43.2" x14ac:dyDescent="0.3">
      <c r="B5651" s="172"/>
      <c r="C5651" s="503" t="e">
        <f>_xlfn.XLOOKUP(B5651,PLANEAMIENTO!A:A,PLANEAMIENTO!C:C)</f>
        <v>#N/A</v>
      </c>
      <c r="D5651" s="504" t="e">
        <f>_xlfn.XLOOKUP(B5651,PLANEAMIENTO!A:A,PLANEAMIENTO!D:D)</f>
        <v>#N/A</v>
      </c>
      <c r="E5651" s="542" t="s">
        <v>3141</v>
      </c>
      <c r="F5651" s="542" t="s">
        <v>3442</v>
      </c>
      <c r="G5651" s="542" t="s">
        <v>3039</v>
      </c>
      <c r="H5651" s="542" t="s">
        <v>3035</v>
      </c>
      <c r="I5651" s="172"/>
      <c r="J5651" s="172"/>
      <c r="K5651" s="730">
        <v>1</v>
      </c>
    </row>
    <row r="5652" spans="2:11" ht="43.2" x14ac:dyDescent="0.3">
      <c r="B5652" s="172"/>
      <c r="C5652" s="503" t="e">
        <f>_xlfn.XLOOKUP(B5652,PLANEAMIENTO!A:A,PLANEAMIENTO!C:C)</f>
        <v>#N/A</v>
      </c>
      <c r="D5652" s="504" t="e">
        <f>_xlfn.XLOOKUP(B5652,PLANEAMIENTO!A:A,PLANEAMIENTO!D:D)</f>
        <v>#N/A</v>
      </c>
      <c r="E5652" s="542" t="s">
        <v>3656</v>
      </c>
      <c r="F5652" s="542" t="s">
        <v>3761</v>
      </c>
      <c r="G5652" s="542" t="s">
        <v>3676</v>
      </c>
      <c r="H5652" s="542" t="s">
        <v>3760</v>
      </c>
      <c r="I5652" s="172"/>
      <c r="J5652" s="172"/>
      <c r="K5652" s="730">
        <v>0</v>
      </c>
    </row>
    <row r="5653" spans="2:11" ht="43.2" x14ac:dyDescent="0.3">
      <c r="B5653" s="172"/>
      <c r="C5653" s="503" t="e">
        <f>_xlfn.XLOOKUP(B5653,PLANEAMIENTO!A:A,PLANEAMIENTO!C:C)</f>
        <v>#N/A</v>
      </c>
      <c r="D5653" s="504" t="e">
        <f>_xlfn.XLOOKUP(B5653,PLANEAMIENTO!A:A,PLANEAMIENTO!D:D)</f>
        <v>#N/A</v>
      </c>
      <c r="E5653" s="542" t="s">
        <v>3714</v>
      </c>
      <c r="F5653" s="542" t="s">
        <v>3761</v>
      </c>
      <c r="G5653" s="542" t="s">
        <v>3676</v>
      </c>
      <c r="H5653" s="542" t="s">
        <v>3760</v>
      </c>
      <c r="I5653" s="172"/>
      <c r="J5653" s="172"/>
      <c r="K5653" s="730">
        <v>0</v>
      </c>
    </row>
    <row r="5654" spans="2:11" ht="28.8" x14ac:dyDescent="0.3">
      <c r="B5654" s="173">
        <v>368125</v>
      </c>
      <c r="C5654" s="503" t="str">
        <f>_xlfn.XLOOKUP(B5654,PLANEAMIENTO!A:A,PLANEAMIENTO!C:C)</f>
        <v>CILINDRO DE DIRECCION</v>
      </c>
      <c r="D5654" s="504" t="str">
        <f>_xlfn.XLOOKUP(B5654,PLANEAMIENTO!A:A,PLANEAMIENTO!D:D)</f>
        <v>793D</v>
      </c>
      <c r="E5654" s="173" t="s">
        <v>3762</v>
      </c>
      <c r="F5654" s="173" t="s">
        <v>3080</v>
      </c>
      <c r="G5654" s="173" t="s">
        <v>3676</v>
      </c>
      <c r="H5654" s="173" t="s">
        <v>3717</v>
      </c>
      <c r="I5654" s="172"/>
      <c r="J5654" s="172"/>
      <c r="K5654" s="731">
        <v>0</v>
      </c>
    </row>
    <row r="5655" spans="2:11" ht="31.2" x14ac:dyDescent="0.3">
      <c r="B5655" s="173">
        <v>368225</v>
      </c>
      <c r="C5655" s="503" t="str">
        <f>_xlfn.XLOOKUP(B5655,PLANEAMIENTO!A:A,PLANEAMIENTO!C:C)</f>
        <v>CILINDRO DE VOLTEO DE VERTEDERA</v>
      </c>
      <c r="D5655" s="504">
        <f>_xlfn.XLOOKUP(B5655,PLANEAMIENTO!A:A,PLANEAMIENTO!D:D)</f>
        <v>24</v>
      </c>
      <c r="E5655" s="173" t="s">
        <v>3762</v>
      </c>
      <c r="F5655" s="173" t="s">
        <v>3080</v>
      </c>
      <c r="G5655" s="173" t="s">
        <v>3717</v>
      </c>
      <c r="H5655" s="173" t="s">
        <v>3720</v>
      </c>
      <c r="I5655" s="173">
        <v>795</v>
      </c>
      <c r="J5655" s="172"/>
      <c r="K5655" s="731">
        <v>0</v>
      </c>
    </row>
    <row r="5656" spans="2:11" ht="31.2" x14ac:dyDescent="0.3">
      <c r="B5656" s="173">
        <v>368625</v>
      </c>
      <c r="C5656" s="503" t="str">
        <f>_xlfn.XLOOKUP(B5656,PLANEAMIENTO!A:A,PLANEAMIENTO!C:C)</f>
        <v>CILINDRO DE LEVANTE DE TOLVA</v>
      </c>
      <c r="D5656" s="504" t="str">
        <f>_xlfn.XLOOKUP(B5656,PLANEAMIENTO!A:A,PLANEAMIENTO!D:D)</f>
        <v>793D</v>
      </c>
      <c r="E5656" s="173" t="s">
        <v>3762</v>
      </c>
      <c r="F5656" s="173" t="s">
        <v>3080</v>
      </c>
      <c r="G5656" s="173" t="s">
        <v>3720</v>
      </c>
      <c r="H5656" s="173" t="s">
        <v>3721</v>
      </c>
      <c r="I5656" s="173">
        <v>796</v>
      </c>
      <c r="J5656" s="172"/>
      <c r="K5656" s="731">
        <v>0</v>
      </c>
    </row>
    <row r="5657" spans="2:11" ht="31.2" x14ac:dyDescent="0.3">
      <c r="B5657" s="173">
        <v>368726</v>
      </c>
      <c r="C5657" s="503" t="str">
        <f>_xlfn.XLOOKUP(B5657,PLANEAMIENTO!A:A,PLANEAMIENTO!C:C)</f>
        <v>CILINDRO DE SUSPENSION POSTERIOR</v>
      </c>
      <c r="D5657" s="504" t="str">
        <f>_xlfn.XLOOKUP(B5657,PLANEAMIENTO!A:A,PLANEAMIENTO!D:D)</f>
        <v>930E-4SE</v>
      </c>
      <c r="E5657" s="173" t="s">
        <v>3762</v>
      </c>
      <c r="F5657" s="173" t="s">
        <v>3080</v>
      </c>
      <c r="G5657" s="173" t="s">
        <v>3721</v>
      </c>
      <c r="H5657" s="173" t="s">
        <v>3711</v>
      </c>
      <c r="I5657" s="173">
        <v>797</v>
      </c>
      <c r="J5657" s="172"/>
      <c r="K5657" s="731">
        <v>0</v>
      </c>
    </row>
    <row r="5658" spans="2:11" ht="31.2" x14ac:dyDescent="0.3">
      <c r="B5658" s="173">
        <v>369026</v>
      </c>
      <c r="C5658" s="503" t="str">
        <f>_xlfn.XLOOKUP(B5658,PLANEAMIENTO!A:A,PLANEAMIENTO!C:C)</f>
        <v>CILINDRO DE INCLINACION DE BULLDOZER</v>
      </c>
      <c r="D5658" s="504" t="str">
        <f>_xlfn.XLOOKUP(B5658,PLANEAMIENTO!A:A,PLANEAMIENTO!D:D)</f>
        <v>D11T</v>
      </c>
      <c r="E5658" s="173" t="s">
        <v>3762</v>
      </c>
      <c r="F5658" s="173" t="s">
        <v>3080</v>
      </c>
      <c r="G5658" s="173" t="s">
        <v>3711</v>
      </c>
      <c r="H5658" s="173" t="s">
        <v>3723</v>
      </c>
      <c r="I5658" s="173">
        <v>798</v>
      </c>
      <c r="J5658" s="172"/>
      <c r="K5658" s="731">
        <v>0</v>
      </c>
    </row>
    <row r="5659" spans="2:11" ht="46.8" x14ac:dyDescent="0.3">
      <c r="B5659" s="173">
        <v>369126</v>
      </c>
      <c r="C5659" s="503" t="str">
        <f>_xlfn.XLOOKUP(B5659,PLANEAMIENTO!A:A,PLANEAMIENTO!C:C)</f>
        <v>CILINDRO DE DESPLAZAMIENTO DE VERTEDERA</v>
      </c>
      <c r="D5659" s="504">
        <f>_xlfn.XLOOKUP(B5659,PLANEAMIENTO!A:A,PLANEAMIENTO!D:D)</f>
        <v>24</v>
      </c>
      <c r="E5659" s="173" t="s">
        <v>3762</v>
      </c>
      <c r="F5659" s="173" t="s">
        <v>3080</v>
      </c>
      <c r="G5659" s="173" t="s">
        <v>3723</v>
      </c>
      <c r="H5659" s="173" t="s">
        <v>3755</v>
      </c>
      <c r="I5659" s="173">
        <v>799</v>
      </c>
      <c r="J5659" s="172"/>
      <c r="K5659" s="731">
        <v>0</v>
      </c>
    </row>
    <row r="5660" spans="2:11" ht="31.2" x14ac:dyDescent="0.3">
      <c r="B5660" s="173">
        <v>369226</v>
      </c>
      <c r="C5660" s="503" t="str">
        <f>_xlfn.XLOOKUP(B5660,PLANEAMIENTO!A:A,PLANEAMIENTO!C:C)</f>
        <v>CILINDRO DE LEVANTE DE RIPPER</v>
      </c>
      <c r="D5660" s="504">
        <f>_xlfn.XLOOKUP(B5660,PLANEAMIENTO!A:A,PLANEAMIENTO!D:D)</f>
        <v>24</v>
      </c>
      <c r="E5660" s="173" t="s">
        <v>3762</v>
      </c>
      <c r="F5660" s="173" t="s">
        <v>3080</v>
      </c>
      <c r="G5660" s="173" t="s">
        <v>3755</v>
      </c>
      <c r="H5660" s="173" t="s">
        <v>3763</v>
      </c>
      <c r="I5660" s="173">
        <v>800</v>
      </c>
      <c r="J5660" s="172"/>
      <c r="K5660" s="731">
        <v>0</v>
      </c>
    </row>
    <row r="5661" spans="2:11" ht="28.8" x14ac:dyDescent="0.3">
      <c r="B5661" s="173">
        <v>369326</v>
      </c>
      <c r="C5661" s="503" t="str">
        <f>_xlfn.XLOOKUP(B5661,PLANEAMIENTO!A:A,PLANEAMIENTO!C:C)</f>
        <v>CILINDRO DE BLADELIFT</v>
      </c>
      <c r="D5661" s="504">
        <f>_xlfn.XLOOKUP(B5661,PLANEAMIENTO!A:A,PLANEAMIENTO!D:D)</f>
        <v>24</v>
      </c>
      <c r="E5661" s="173" t="s">
        <v>3762</v>
      </c>
      <c r="F5661" s="173" t="s">
        <v>3080</v>
      </c>
      <c r="G5661" s="173" t="s">
        <v>3763</v>
      </c>
      <c r="H5661" s="173" t="s">
        <v>3764</v>
      </c>
      <c r="I5661" s="173">
        <v>801</v>
      </c>
      <c r="J5661" s="172"/>
      <c r="K5661" s="731">
        <v>0</v>
      </c>
    </row>
    <row r="5662" spans="2:11" ht="28.8" x14ac:dyDescent="0.3">
      <c r="B5662" s="173">
        <v>369426</v>
      </c>
      <c r="C5662" s="503" t="str">
        <f>_xlfn.XLOOKUP(B5662,PLANEAMIENTO!A:A,PLANEAMIENTO!C:C)</f>
        <v>CILINDRO DE BLADELIFT</v>
      </c>
      <c r="D5662" s="504">
        <f>_xlfn.XLOOKUP(B5662,PLANEAMIENTO!A:A,PLANEAMIENTO!D:D)</f>
        <v>24</v>
      </c>
      <c r="E5662" s="173" t="s">
        <v>3762</v>
      </c>
      <c r="F5662" s="173" t="s">
        <v>3080</v>
      </c>
      <c r="G5662" s="173" t="s">
        <v>3764</v>
      </c>
      <c r="H5662" s="173" t="s">
        <v>3765</v>
      </c>
      <c r="I5662" s="173">
        <v>802</v>
      </c>
      <c r="J5662" s="172"/>
      <c r="K5662" s="731">
        <v>0</v>
      </c>
    </row>
    <row r="5663" spans="2:11" ht="31.2" x14ac:dyDescent="0.3">
      <c r="B5663" s="173">
        <v>369526</v>
      </c>
      <c r="C5663" s="503" t="str">
        <f>_xlfn.XLOOKUP(B5663,PLANEAMIENTO!A:A,PLANEAMIENTO!C:C)</f>
        <v>CILINDRO DE LEVANTE DE TOLVA</v>
      </c>
      <c r="D5663" s="504" t="str">
        <f>_xlfn.XLOOKUP(B5663,PLANEAMIENTO!A:A,PLANEAMIENTO!D:D)</f>
        <v>793D</v>
      </c>
      <c r="E5663" s="173" t="s">
        <v>3762</v>
      </c>
      <c r="F5663" s="173" t="s">
        <v>3080</v>
      </c>
      <c r="G5663" s="173" t="s">
        <v>3766</v>
      </c>
      <c r="H5663" s="173" t="s">
        <v>3767</v>
      </c>
      <c r="I5663" s="173">
        <v>803</v>
      </c>
      <c r="J5663" s="172"/>
      <c r="K5663" s="731">
        <v>0</v>
      </c>
    </row>
    <row r="5664" spans="2:11" ht="31.2" x14ac:dyDescent="0.3">
      <c r="B5664" s="173">
        <v>369626</v>
      </c>
      <c r="C5664" s="503" t="str">
        <f>_xlfn.XLOOKUP(B5664,PLANEAMIENTO!A:A,PLANEAMIENTO!C:C)</f>
        <v>CILINDRO DE SUSPENSION POSTERIOR</v>
      </c>
      <c r="D5664" s="504" t="str">
        <f>_xlfn.XLOOKUP(B5664,PLANEAMIENTO!A:A,PLANEAMIENTO!D:D)</f>
        <v>793D</v>
      </c>
      <c r="E5664" s="173" t="s">
        <v>3762</v>
      </c>
      <c r="F5664" s="173" t="s">
        <v>3080</v>
      </c>
      <c r="G5664" s="173" t="s">
        <v>3767</v>
      </c>
      <c r="H5664" s="173" t="s">
        <v>3768</v>
      </c>
      <c r="I5664" s="173">
        <v>804</v>
      </c>
      <c r="J5664" s="172"/>
      <c r="K5664" s="731">
        <v>0</v>
      </c>
    </row>
    <row r="5665" spans="2:11" ht="31.2" x14ac:dyDescent="0.3">
      <c r="B5665" s="173">
        <v>369726</v>
      </c>
      <c r="C5665" s="503" t="str">
        <f>_xlfn.XLOOKUP(B5665,PLANEAMIENTO!A:A,PLANEAMIENTO!C:C)</f>
        <v>CILINDRO DE SUSPENSION POSTERIOR</v>
      </c>
      <c r="D5665" s="504" t="str">
        <f>_xlfn.XLOOKUP(B5665,PLANEAMIENTO!A:A,PLANEAMIENTO!D:D)</f>
        <v>793D</v>
      </c>
      <c r="E5665" s="173" t="s">
        <v>3762</v>
      </c>
      <c r="F5665" s="173" t="s">
        <v>3080</v>
      </c>
      <c r="G5665" s="173" t="s">
        <v>3768</v>
      </c>
      <c r="H5665" s="173" t="s">
        <v>3769</v>
      </c>
      <c r="I5665" s="173">
        <v>805</v>
      </c>
      <c r="J5665" s="172"/>
      <c r="K5665" s="731">
        <v>0</v>
      </c>
    </row>
    <row r="5666" spans="2:11" ht="28.8" x14ac:dyDescent="0.3">
      <c r="B5666" s="173">
        <v>369826</v>
      </c>
      <c r="C5666" s="503" t="str">
        <f>_xlfn.XLOOKUP(B5666,PLANEAMIENTO!A:A,PLANEAMIENTO!C:C)</f>
        <v>CILINDRO DE DIRECCION</v>
      </c>
      <c r="D5666" s="504" t="str">
        <f>_xlfn.XLOOKUP(B5666,PLANEAMIENTO!A:A,PLANEAMIENTO!D:D)</f>
        <v>HD1500</v>
      </c>
      <c r="E5666" s="173" t="s">
        <v>3762</v>
      </c>
      <c r="F5666" s="173" t="s">
        <v>3080</v>
      </c>
      <c r="G5666" s="173" t="s">
        <v>3769</v>
      </c>
      <c r="H5666" s="173" t="s">
        <v>3770</v>
      </c>
      <c r="I5666" s="173">
        <v>806</v>
      </c>
      <c r="J5666" s="172"/>
      <c r="K5666" s="731">
        <v>0</v>
      </c>
    </row>
    <row r="5667" spans="2:11" ht="28.8" x14ac:dyDescent="0.3">
      <c r="B5667" s="173">
        <v>369926</v>
      </c>
      <c r="C5667" s="503" t="str">
        <f>_xlfn.XLOOKUP(B5667,PLANEAMIENTO!A:A,PLANEAMIENTO!C:C)</f>
        <v>CILINDRO DE DIRECCION</v>
      </c>
      <c r="D5667" s="504" t="str">
        <f>_xlfn.XLOOKUP(B5667,PLANEAMIENTO!A:A,PLANEAMIENTO!D:D)</f>
        <v>930E-4SE</v>
      </c>
      <c r="E5667" s="173" t="s">
        <v>3762</v>
      </c>
      <c r="F5667" s="173" t="s">
        <v>3080</v>
      </c>
      <c r="G5667" s="173" t="s">
        <v>3770</v>
      </c>
      <c r="H5667" s="173" t="s">
        <v>3771</v>
      </c>
      <c r="I5667" s="173">
        <v>807</v>
      </c>
      <c r="J5667" s="172"/>
      <c r="K5667" s="731">
        <v>0</v>
      </c>
    </row>
    <row r="5668" spans="2:11" ht="28.8" x14ac:dyDescent="0.3">
      <c r="B5668" s="173">
        <v>370026</v>
      </c>
      <c r="C5668" s="503" t="str">
        <f>_xlfn.XLOOKUP(B5668,PLANEAMIENTO!A:A,PLANEAMIENTO!C:C)</f>
        <v>CILINDRO DE DIRECCION</v>
      </c>
      <c r="D5668" s="504" t="str">
        <f>_xlfn.XLOOKUP(B5668,PLANEAMIENTO!A:A,PLANEAMIENTO!D:D)</f>
        <v>930E-4SE</v>
      </c>
      <c r="E5668" s="173" t="s">
        <v>3762</v>
      </c>
      <c r="F5668" s="173" t="s">
        <v>3080</v>
      </c>
      <c r="G5668" s="173" t="s">
        <v>3771</v>
      </c>
      <c r="H5668" s="173" t="s">
        <v>3760</v>
      </c>
      <c r="I5668" s="173">
        <v>808</v>
      </c>
      <c r="J5668" s="172"/>
      <c r="K5668" s="731">
        <v>0</v>
      </c>
    </row>
    <row r="5669" spans="2:11" ht="43.2" x14ac:dyDescent="0.3">
      <c r="B5669" s="728" t="s">
        <v>390</v>
      </c>
      <c r="C5669" s="503" t="e">
        <f>_xlfn.XLOOKUP(B5669,PLANEAMIENTO!A:A,PLANEAMIENTO!C:C)</f>
        <v>#N/A</v>
      </c>
      <c r="D5669" s="504" t="e">
        <f>_xlfn.XLOOKUP(B5669,PLANEAMIENTO!A:A,PLANEAMIENTO!D:D)</f>
        <v>#N/A</v>
      </c>
      <c r="E5669" s="728" t="s">
        <v>45</v>
      </c>
      <c r="F5669" s="728" t="s">
        <v>3331</v>
      </c>
      <c r="G5669" s="728" t="s">
        <v>842</v>
      </c>
      <c r="H5669" s="728" t="s">
        <v>3230</v>
      </c>
      <c r="I5669" s="172"/>
      <c r="J5669" s="172"/>
      <c r="K5669" s="736">
        <v>0.99</v>
      </c>
    </row>
    <row r="5670" spans="2:11" ht="43.2" x14ac:dyDescent="0.3">
      <c r="B5670" s="172"/>
      <c r="C5670" s="503" t="e">
        <f>_xlfn.XLOOKUP(B5670,PLANEAMIENTO!A:A,PLANEAMIENTO!C:C)</f>
        <v>#N/A</v>
      </c>
      <c r="D5670" s="504" t="e">
        <f>_xlfn.XLOOKUP(B5670,PLANEAMIENTO!A:A,PLANEAMIENTO!D:D)</f>
        <v>#N/A</v>
      </c>
      <c r="E5670" s="542" t="s">
        <v>3143</v>
      </c>
      <c r="F5670" s="542" t="s">
        <v>3331</v>
      </c>
      <c r="G5670" s="542" t="s">
        <v>842</v>
      </c>
      <c r="H5670" s="542" t="s">
        <v>3230</v>
      </c>
      <c r="I5670" s="172"/>
      <c r="J5670" s="172"/>
      <c r="K5670" s="730">
        <v>0.98</v>
      </c>
    </row>
    <row r="5671" spans="2:11" ht="43.2" x14ac:dyDescent="0.3">
      <c r="B5671" s="172"/>
      <c r="C5671" s="503" t="e">
        <f>_xlfn.XLOOKUP(B5671,PLANEAMIENTO!A:A,PLANEAMIENTO!C:C)</f>
        <v>#N/A</v>
      </c>
      <c r="D5671" s="504" t="e">
        <f>_xlfn.XLOOKUP(B5671,PLANEAMIENTO!A:A,PLANEAMIENTO!D:D)</f>
        <v>#N/A</v>
      </c>
      <c r="E5671" s="542" t="s">
        <v>3402</v>
      </c>
      <c r="F5671" s="542" t="s">
        <v>3080</v>
      </c>
      <c r="G5671" s="542" t="s">
        <v>842</v>
      </c>
      <c r="H5671" s="542" t="s">
        <v>3039</v>
      </c>
      <c r="I5671" s="172"/>
      <c r="J5671" s="172"/>
      <c r="K5671" s="730">
        <v>1</v>
      </c>
    </row>
    <row r="5672" spans="2:11" ht="43.2" x14ac:dyDescent="0.3">
      <c r="B5672" s="172"/>
      <c r="C5672" s="503" t="e">
        <f>_xlfn.XLOOKUP(B5672,PLANEAMIENTO!A:A,PLANEAMIENTO!C:C)</f>
        <v>#N/A</v>
      </c>
      <c r="D5672" s="504" t="e">
        <f>_xlfn.XLOOKUP(B5672,PLANEAMIENTO!A:A,PLANEAMIENTO!D:D)</f>
        <v>#N/A</v>
      </c>
      <c r="E5672" s="542" t="s">
        <v>3656</v>
      </c>
      <c r="F5672" s="542" t="s">
        <v>3080</v>
      </c>
      <c r="G5672" s="542" t="s">
        <v>842</v>
      </c>
      <c r="H5672" s="542" t="s">
        <v>3039</v>
      </c>
      <c r="I5672" s="172"/>
      <c r="J5672" s="172"/>
      <c r="K5672" s="730">
        <v>0</v>
      </c>
    </row>
    <row r="5673" spans="2:11" ht="43.2" x14ac:dyDescent="0.3">
      <c r="B5673" s="172"/>
      <c r="C5673" s="503" t="e">
        <f>_xlfn.XLOOKUP(B5673,PLANEAMIENTO!A:A,PLANEAMIENTO!C:C)</f>
        <v>#N/A</v>
      </c>
      <c r="D5673" s="504" t="e">
        <f>_xlfn.XLOOKUP(B5673,PLANEAMIENTO!A:A,PLANEAMIENTO!D:D)</f>
        <v>#N/A</v>
      </c>
      <c r="E5673" s="542" t="s">
        <v>3658</v>
      </c>
      <c r="F5673" s="542" t="s">
        <v>3080</v>
      </c>
      <c r="G5673" s="542" t="s">
        <v>842</v>
      </c>
      <c r="H5673" s="542" t="s">
        <v>3039</v>
      </c>
      <c r="I5673" s="172"/>
      <c r="J5673" s="172"/>
      <c r="K5673" s="730">
        <v>0</v>
      </c>
    </row>
    <row r="5674" spans="2:11" ht="43.2" x14ac:dyDescent="0.3">
      <c r="B5674" s="173">
        <v>359825</v>
      </c>
      <c r="C5674" s="503" t="str">
        <f>_xlfn.XLOOKUP(B5674,PLANEAMIENTO!A:A,PLANEAMIENTO!C:C)</f>
        <v>CILINDRO DE DIRECCION DE EXCAVADORA</v>
      </c>
      <c r="D5674" s="504" t="str">
        <f>_xlfn.XLOOKUP(B5674,PLANEAMIENTO!A:A,PLANEAMIENTO!D:D)</f>
        <v>GENERICO</v>
      </c>
      <c r="E5674" s="173" t="s">
        <v>3772</v>
      </c>
      <c r="F5674" s="173" t="s">
        <v>3080</v>
      </c>
      <c r="G5674" s="173" t="s">
        <v>842</v>
      </c>
      <c r="H5674" s="173" t="s">
        <v>3039</v>
      </c>
      <c r="I5674" s="172"/>
      <c r="J5674" s="172"/>
      <c r="K5674" s="731">
        <v>0</v>
      </c>
    </row>
    <row r="5675" spans="2:11" ht="43.2" x14ac:dyDescent="0.3">
      <c r="B5675" s="173">
        <v>359925</v>
      </c>
      <c r="C5675" s="503" t="str">
        <f>_xlfn.XLOOKUP(B5675,PLANEAMIENTO!A:A,PLANEAMIENTO!C:C)</f>
        <v>CILINDRO DE DIRECCION DE EXCAVADORA</v>
      </c>
      <c r="D5675" s="504" t="str">
        <f>_xlfn.XLOOKUP(B5675,PLANEAMIENTO!A:A,PLANEAMIENTO!D:D)</f>
        <v>GENERICO</v>
      </c>
      <c r="E5675" s="173" t="s">
        <v>3773</v>
      </c>
      <c r="F5675" s="173" t="s">
        <v>3080</v>
      </c>
      <c r="G5675" s="173" t="s">
        <v>842</v>
      </c>
      <c r="H5675" s="173" t="s">
        <v>3039</v>
      </c>
      <c r="I5675" s="172"/>
      <c r="J5675" s="172"/>
      <c r="K5675" s="731">
        <v>0</v>
      </c>
    </row>
    <row r="5676" spans="2:11" ht="43.2" x14ac:dyDescent="0.3">
      <c r="B5676" s="173">
        <v>360325</v>
      </c>
      <c r="C5676" s="503" t="str">
        <f>_xlfn.XLOOKUP(B5676,PLANEAMIENTO!A:A,PLANEAMIENTO!C:C)</f>
        <v>CILINDRO DE LEVANTE DE RIPPER</v>
      </c>
      <c r="D5676" s="504" t="str">
        <f>_xlfn.XLOOKUP(B5676,PLANEAMIENTO!A:A,PLANEAMIENTO!D:D)</f>
        <v>24M</v>
      </c>
      <c r="E5676" s="173" t="s">
        <v>3705</v>
      </c>
      <c r="F5676" s="173" t="s">
        <v>3080</v>
      </c>
      <c r="G5676" s="173" t="s">
        <v>842</v>
      </c>
      <c r="H5676" s="173" t="s">
        <v>3039</v>
      </c>
      <c r="I5676" s="172"/>
      <c r="J5676" s="172"/>
      <c r="K5676" s="731">
        <v>0</v>
      </c>
    </row>
    <row r="5677" spans="2:11" ht="43.2" x14ac:dyDescent="0.3">
      <c r="B5677" s="173">
        <v>360925</v>
      </c>
      <c r="C5677" s="503" t="str">
        <f>_xlfn.XLOOKUP(B5677,PLANEAMIENTO!A:A,PLANEAMIENTO!C:C)</f>
        <v>CILINDRO DE DIRECCION</v>
      </c>
      <c r="D5677" s="504">
        <f>_xlfn.XLOOKUP(B5677,PLANEAMIENTO!A:A,PLANEAMIENTO!D:D)</f>
        <v>24</v>
      </c>
      <c r="E5677" s="173" t="s">
        <v>3706</v>
      </c>
      <c r="F5677" s="173" t="s">
        <v>3080</v>
      </c>
      <c r="G5677" s="173" t="s">
        <v>842</v>
      </c>
      <c r="H5677" s="173" t="s">
        <v>3039</v>
      </c>
      <c r="I5677" s="172"/>
      <c r="J5677" s="172"/>
      <c r="K5677" s="731">
        <v>0</v>
      </c>
    </row>
    <row r="5678" spans="2:11" ht="43.2" x14ac:dyDescent="0.3">
      <c r="B5678" s="173">
        <v>361225</v>
      </c>
      <c r="C5678" s="503" t="str">
        <f>_xlfn.XLOOKUP(B5678,PLANEAMIENTO!A:A,PLANEAMIENTO!C:C)</f>
        <v>ACUMULADOR DE FRENO</v>
      </c>
      <c r="D5678" s="504" t="str">
        <f>_xlfn.XLOOKUP(B5678,PLANEAMIENTO!A:A,PLANEAMIENTO!D:D)</f>
        <v>930E-4SE</v>
      </c>
      <c r="E5678" s="173" t="s">
        <v>3706</v>
      </c>
      <c r="F5678" s="173" t="s">
        <v>3080</v>
      </c>
      <c r="G5678" s="173" t="s">
        <v>842</v>
      </c>
      <c r="H5678" s="173" t="s">
        <v>3039</v>
      </c>
      <c r="I5678" s="172"/>
      <c r="J5678" s="172"/>
      <c r="K5678" s="731">
        <v>0</v>
      </c>
    </row>
    <row r="5679" spans="2:11" ht="43.2" x14ac:dyDescent="0.3">
      <c r="B5679" s="173">
        <v>361325</v>
      </c>
      <c r="C5679" s="503" t="str">
        <f>_xlfn.XLOOKUP(B5679,PLANEAMIENTO!A:A,PLANEAMIENTO!C:C)</f>
        <v>ACUMULADOR DE FRENO</v>
      </c>
      <c r="D5679" s="504" t="str">
        <f>_xlfn.XLOOKUP(B5679,PLANEAMIENTO!A:A,PLANEAMIENTO!D:D)</f>
        <v>930E-4SE</v>
      </c>
      <c r="E5679" s="173" t="s">
        <v>3706</v>
      </c>
      <c r="F5679" s="173" t="s">
        <v>3080</v>
      </c>
      <c r="G5679" s="173" t="s">
        <v>842</v>
      </c>
      <c r="H5679" s="173" t="s">
        <v>3039</v>
      </c>
      <c r="I5679" s="172"/>
      <c r="J5679" s="172"/>
      <c r="K5679" s="731">
        <v>0</v>
      </c>
    </row>
    <row r="5680" spans="2:11" ht="43.2" x14ac:dyDescent="0.3">
      <c r="B5680" s="173">
        <v>361625</v>
      </c>
      <c r="C5680" s="503" t="str">
        <f>_xlfn.XLOOKUP(B5680,PLANEAMIENTO!A:A,PLANEAMIENTO!C:C)</f>
        <v>CILINDRO DE JACK HYD</v>
      </c>
      <c r="D5680" s="504" t="str">
        <f>_xlfn.XLOOKUP(B5680,PLANEAMIENTO!A:A,PLANEAMIENTO!D:D)</f>
        <v>PV351D</v>
      </c>
      <c r="E5680" s="173" t="s">
        <v>3706</v>
      </c>
      <c r="F5680" s="173" t="s">
        <v>3080</v>
      </c>
      <c r="G5680" s="173" t="s">
        <v>842</v>
      </c>
      <c r="H5680" s="173" t="s">
        <v>3039</v>
      </c>
      <c r="I5680" s="172"/>
      <c r="J5680" s="172"/>
      <c r="K5680" s="731">
        <v>0</v>
      </c>
    </row>
    <row r="5681" spans="2:11" ht="43.2" x14ac:dyDescent="0.3">
      <c r="B5681" s="173">
        <v>362525</v>
      </c>
      <c r="C5681" s="503" t="str">
        <f>_xlfn.XLOOKUP(B5681,PLANEAMIENTO!A:A,PLANEAMIENTO!C:C)</f>
        <v>ACUMULADOR DE FRENO</v>
      </c>
      <c r="D5681" s="504" t="str">
        <f>_xlfn.XLOOKUP(B5681,PLANEAMIENTO!A:A,PLANEAMIENTO!D:D)</f>
        <v>930E-4SE</v>
      </c>
      <c r="E5681" s="173" t="s">
        <v>3706</v>
      </c>
      <c r="F5681" s="173" t="s">
        <v>3080</v>
      </c>
      <c r="G5681" s="173" t="s">
        <v>842</v>
      </c>
      <c r="H5681" s="173" t="s">
        <v>3039</v>
      </c>
      <c r="I5681" s="172"/>
      <c r="J5681" s="172"/>
      <c r="K5681" s="731">
        <v>0</v>
      </c>
    </row>
    <row r="5682" spans="2:11" ht="43.2" x14ac:dyDescent="0.3">
      <c r="B5682" s="173">
        <v>362625</v>
      </c>
      <c r="C5682" s="503" t="str">
        <f>_xlfn.XLOOKUP(B5682,PLANEAMIENTO!A:A,PLANEAMIENTO!C:C)</f>
        <v>CILINDRO DE DIRECCION</v>
      </c>
      <c r="D5682" s="504">
        <f>_xlfn.XLOOKUP(B5682,PLANEAMIENTO!A:A,PLANEAMIENTO!D:D)</f>
        <v>24</v>
      </c>
      <c r="E5682" s="173" t="s">
        <v>3705</v>
      </c>
      <c r="F5682" s="173" t="s">
        <v>3080</v>
      </c>
      <c r="G5682" s="173" t="s">
        <v>842</v>
      </c>
      <c r="H5682" s="173" t="s">
        <v>3039</v>
      </c>
      <c r="I5682" s="172"/>
      <c r="J5682" s="172"/>
      <c r="K5682" s="731">
        <v>0</v>
      </c>
    </row>
    <row r="5683" spans="2:11" ht="43.2" x14ac:dyDescent="0.3">
      <c r="B5683" s="173">
        <v>362725</v>
      </c>
      <c r="C5683" s="503" t="str">
        <f>_xlfn.XLOOKUP(B5683,PLANEAMIENTO!A:A,PLANEAMIENTO!C:C)</f>
        <v>CILINDRO DE DIRECCION</v>
      </c>
      <c r="D5683" s="504" t="str">
        <f>_xlfn.XLOOKUP(B5683,PLANEAMIENTO!A:A,PLANEAMIENTO!D:D)</f>
        <v>988K</v>
      </c>
      <c r="E5683" s="173" t="s">
        <v>3706</v>
      </c>
      <c r="F5683" s="173" t="s">
        <v>3080</v>
      </c>
      <c r="G5683" s="173" t="s">
        <v>842</v>
      </c>
      <c r="H5683" s="173" t="s">
        <v>3039</v>
      </c>
      <c r="I5683" s="172"/>
      <c r="J5683" s="172"/>
      <c r="K5683" s="731">
        <v>0</v>
      </c>
    </row>
    <row r="5684" spans="2:11" ht="43.2" x14ac:dyDescent="0.3">
      <c r="B5684" s="173">
        <v>363125</v>
      </c>
      <c r="C5684" s="503" t="str">
        <f>_xlfn.XLOOKUP(B5684,PLANEAMIENTO!A:A,PLANEAMIENTO!C:C)</f>
        <v>CILINDRO DE LEVANTE DE MASTIL</v>
      </c>
      <c r="D5684" s="504" t="str">
        <f>_xlfn.XLOOKUP(B5684,PLANEAMIENTO!A:A,PLANEAMIENTO!D:D)</f>
        <v>MD6540</v>
      </c>
      <c r="E5684" s="173" t="s">
        <v>3705</v>
      </c>
      <c r="F5684" s="173" t="s">
        <v>3080</v>
      </c>
      <c r="G5684" s="173" t="s">
        <v>842</v>
      </c>
      <c r="H5684" s="173" t="s">
        <v>3039</v>
      </c>
      <c r="I5684" s="172"/>
      <c r="J5684" s="172"/>
      <c r="K5684" s="731">
        <v>0</v>
      </c>
    </row>
    <row r="5685" spans="2:11" ht="43.2" x14ac:dyDescent="0.3">
      <c r="B5685" s="173">
        <v>363625</v>
      </c>
      <c r="C5685" s="503" t="str">
        <f>_xlfn.XLOOKUP(B5685,PLANEAMIENTO!A:A,PLANEAMIENTO!C:C)</f>
        <v>CILINDRO DE DIRECCION</v>
      </c>
      <c r="D5685" s="504" t="str">
        <f>_xlfn.XLOOKUP(B5685,PLANEAMIENTO!A:A,PLANEAMIENTO!D:D)</f>
        <v>793D</v>
      </c>
      <c r="E5685" s="173" t="s">
        <v>3705</v>
      </c>
      <c r="F5685" s="173" t="s">
        <v>3080</v>
      </c>
      <c r="G5685" s="173" t="s">
        <v>842</v>
      </c>
      <c r="H5685" s="173" t="s">
        <v>3039</v>
      </c>
      <c r="I5685" s="172"/>
      <c r="J5685" s="172"/>
      <c r="K5685" s="731">
        <v>0</v>
      </c>
    </row>
    <row r="5686" spans="2:11" ht="15.6" x14ac:dyDescent="0.3">
      <c r="B5686" s="262">
        <v>360525</v>
      </c>
      <c r="C5686" s="503" t="str">
        <f>_xlfn.XLOOKUP(B5686,PLANEAMIENTO!A:A,PLANEAMIENTO!C:C)</f>
        <v>CILINDRO DE STICK</v>
      </c>
      <c r="D5686" s="504" t="str">
        <f>_xlfn.XLOOKUP(B5686,PLANEAMIENTO!A:A,PLANEAMIENTO!D:D)</f>
        <v>390DL</v>
      </c>
      <c r="E5686" s="173" t="s">
        <v>3781</v>
      </c>
    </row>
    <row r="5687" spans="2:11" ht="31.2" x14ac:dyDescent="0.3">
      <c r="B5687" s="262">
        <v>361025</v>
      </c>
      <c r="C5687" s="503" t="str">
        <f>_xlfn.XLOOKUP(B5687,PLANEAMIENTO!A:A,PLANEAMIENTO!C:C)</f>
        <v>CILINDRO DE LEVANTE DE TOLVA</v>
      </c>
      <c r="D5687" s="504" t="str">
        <f>_xlfn.XLOOKUP(B5687,PLANEAMIENTO!A:A,PLANEAMIENTO!D:D)</f>
        <v>930E-4SE</v>
      </c>
      <c r="E5687" s="173" t="s">
        <v>3705</v>
      </c>
    </row>
    <row r="5688" spans="2:11" ht="31.2" x14ac:dyDescent="0.3">
      <c r="B5688" s="262">
        <v>361125</v>
      </c>
      <c r="C5688" s="503" t="str">
        <f>_xlfn.XLOOKUP(B5688,PLANEAMIENTO!A:A,PLANEAMIENTO!C:C)</f>
        <v>CILINDRO DE LEVANTE DE TOLVA</v>
      </c>
      <c r="D5688" s="504" t="str">
        <f>_xlfn.XLOOKUP(B5688,PLANEAMIENTO!A:A,PLANEAMIENTO!D:D)</f>
        <v>930E-4SE</v>
      </c>
      <c r="E5688" s="173" t="s">
        <v>3705</v>
      </c>
    </row>
    <row r="5693" spans="2:11" ht="26.4" x14ac:dyDescent="0.3">
      <c r="B5693" s="168" t="s">
        <v>390</v>
      </c>
      <c r="E5693" s="168" t="s">
        <v>391</v>
      </c>
      <c r="F5693" s="168" t="s">
        <v>393</v>
      </c>
      <c r="G5693" s="168" t="s">
        <v>394</v>
      </c>
      <c r="H5693" s="168" t="s">
        <v>395</v>
      </c>
      <c r="I5693" s="168" t="s">
        <v>3050</v>
      </c>
      <c r="J5693" s="168" t="s">
        <v>392</v>
      </c>
      <c r="K5693" s="168" t="s">
        <v>396</v>
      </c>
    </row>
    <row r="5694" spans="2:11" ht="43.2" x14ac:dyDescent="0.3">
      <c r="B5694" s="722" t="s">
        <v>390</v>
      </c>
      <c r="E5694" s="722" t="s">
        <v>397</v>
      </c>
      <c r="F5694" s="722" t="s">
        <v>3784</v>
      </c>
      <c r="G5694" s="722" t="s">
        <v>842</v>
      </c>
      <c r="H5694" s="722" t="s">
        <v>3771</v>
      </c>
      <c r="I5694" s="172"/>
      <c r="J5694" s="172"/>
      <c r="K5694" s="730">
        <v>0.85</v>
      </c>
    </row>
    <row r="5695" spans="2:11" ht="43.2" x14ac:dyDescent="0.3">
      <c r="B5695" s="172"/>
      <c r="E5695" s="542" t="s">
        <v>3141</v>
      </c>
      <c r="F5695" s="542" t="s">
        <v>3290</v>
      </c>
      <c r="G5695" s="542" t="s">
        <v>842</v>
      </c>
      <c r="H5695" s="542" t="s">
        <v>3116</v>
      </c>
      <c r="I5695" s="172"/>
      <c r="J5695" s="172"/>
      <c r="K5695" s="730">
        <v>0.99</v>
      </c>
    </row>
    <row r="5696" spans="2:11" ht="43.2" x14ac:dyDescent="0.3">
      <c r="B5696" s="172"/>
      <c r="E5696" s="542" t="s">
        <v>3143</v>
      </c>
      <c r="F5696" s="542" t="s">
        <v>3401</v>
      </c>
      <c r="G5696" s="542" t="s">
        <v>842</v>
      </c>
      <c r="H5696" s="542" t="s">
        <v>3380</v>
      </c>
      <c r="I5696" s="172"/>
      <c r="J5696" s="172"/>
      <c r="K5696" s="730">
        <v>1</v>
      </c>
    </row>
    <row r="5697" spans="2:11" ht="43.2" x14ac:dyDescent="0.3">
      <c r="B5697" s="172"/>
      <c r="E5697" s="542" t="s">
        <v>3402</v>
      </c>
      <c r="F5697" s="542" t="s">
        <v>3655</v>
      </c>
      <c r="G5697" s="542" t="s">
        <v>3380</v>
      </c>
      <c r="H5697" s="542" t="s">
        <v>3576</v>
      </c>
      <c r="I5697" s="172"/>
      <c r="J5697" s="172"/>
      <c r="K5697" s="730">
        <v>0.98</v>
      </c>
    </row>
    <row r="5698" spans="2:11" ht="28.8" x14ac:dyDescent="0.3">
      <c r="B5698" s="172"/>
      <c r="E5698" s="542" t="s">
        <v>3656</v>
      </c>
      <c r="F5698" s="542" t="s">
        <v>3785</v>
      </c>
      <c r="G5698" s="542" t="s">
        <v>3623</v>
      </c>
      <c r="H5698" s="542" t="s">
        <v>3771</v>
      </c>
      <c r="I5698" s="172"/>
      <c r="J5698" s="172"/>
      <c r="K5698" s="730">
        <v>0.51</v>
      </c>
    </row>
    <row r="5699" spans="2:11" ht="28.8" x14ac:dyDescent="0.3">
      <c r="B5699" s="172"/>
      <c r="E5699" s="542" t="s">
        <v>3714</v>
      </c>
      <c r="F5699" s="542" t="s">
        <v>3713</v>
      </c>
      <c r="G5699" s="542" t="s">
        <v>3623</v>
      </c>
      <c r="H5699" s="542" t="s">
        <v>3663</v>
      </c>
      <c r="I5699" s="172"/>
      <c r="J5699" s="172"/>
      <c r="K5699" s="730">
        <v>1</v>
      </c>
    </row>
    <row r="5700" spans="2:11" ht="28.8" x14ac:dyDescent="0.3">
      <c r="B5700" s="172"/>
      <c r="E5700" s="542" t="s">
        <v>3786</v>
      </c>
      <c r="F5700" s="542" t="s">
        <v>3414</v>
      </c>
      <c r="G5700" s="542" t="s">
        <v>3663</v>
      </c>
      <c r="H5700" s="542" t="s">
        <v>3711</v>
      </c>
      <c r="I5700" s="172"/>
      <c r="J5700" s="172"/>
      <c r="K5700" s="730">
        <v>1</v>
      </c>
    </row>
    <row r="5701" spans="2:11" ht="43.2" x14ac:dyDescent="0.3">
      <c r="B5701" s="172"/>
      <c r="E5701" s="542" t="s">
        <v>3787</v>
      </c>
      <c r="F5701" s="542" t="s">
        <v>3788</v>
      </c>
      <c r="G5701" s="542" t="s">
        <v>3755</v>
      </c>
      <c r="H5701" s="542" t="s">
        <v>3771</v>
      </c>
      <c r="I5701" s="172"/>
      <c r="J5701" s="172"/>
      <c r="K5701" s="730">
        <v>0</v>
      </c>
    </row>
    <row r="5702" spans="2:11" ht="28.8" x14ac:dyDescent="0.3">
      <c r="B5702" s="173">
        <v>360525</v>
      </c>
      <c r="C5702" s="503" t="str">
        <f>_xlfn.XLOOKUP(B5702,PLANEAMIENTO!A:A,PLANEAMIENTO!C:C)</f>
        <v>CILINDRO DE STICK</v>
      </c>
      <c r="D5702" s="504" t="str">
        <f>_xlfn.XLOOKUP(B5702,PLANEAMIENTO!A:A,PLANEAMIENTO!D:D)</f>
        <v>390DL</v>
      </c>
      <c r="E5702" s="173" t="s">
        <v>3789</v>
      </c>
      <c r="F5702" s="173" t="s">
        <v>410</v>
      </c>
      <c r="G5702" s="173" t="s">
        <v>3755</v>
      </c>
      <c r="H5702" s="173" t="s">
        <v>3755</v>
      </c>
      <c r="I5702" s="173">
        <v>102</v>
      </c>
      <c r="J5702" s="173" t="s">
        <v>398</v>
      </c>
      <c r="K5702" s="731">
        <v>0</v>
      </c>
    </row>
    <row r="5703" spans="2:11" ht="28.8" x14ac:dyDescent="0.3">
      <c r="B5703" s="173">
        <v>367125</v>
      </c>
      <c r="C5703" s="503" t="str">
        <f>_xlfn.XLOOKUP(B5703,PLANEAMIENTO!A:A,PLANEAMIENTO!C:C)</f>
        <v>CILINDRO DE STICK</v>
      </c>
      <c r="D5703" s="504" t="str">
        <f>_xlfn.XLOOKUP(B5703,PLANEAMIENTO!A:A,PLANEAMIENTO!D:D)</f>
        <v>390DL</v>
      </c>
      <c r="E5703" s="173" t="s">
        <v>3790</v>
      </c>
      <c r="F5703" s="173" t="s">
        <v>426</v>
      </c>
      <c r="G5703" s="173" t="s">
        <v>3755</v>
      </c>
      <c r="H5703" s="173" t="s">
        <v>3763</v>
      </c>
      <c r="I5703" s="173">
        <v>104</v>
      </c>
      <c r="J5703" s="173" t="s">
        <v>398</v>
      </c>
      <c r="K5703" s="731">
        <v>0</v>
      </c>
    </row>
    <row r="5704" spans="2:11" ht="28.8" x14ac:dyDescent="0.3">
      <c r="B5704" s="173">
        <v>367125</v>
      </c>
      <c r="C5704" s="503" t="str">
        <f>_xlfn.XLOOKUP(B5704,PLANEAMIENTO!A:A,PLANEAMIENTO!C:C)</f>
        <v>CILINDRO DE STICK</v>
      </c>
      <c r="D5704" s="504" t="str">
        <f>_xlfn.XLOOKUP(B5704,PLANEAMIENTO!A:A,PLANEAMIENTO!D:D)</f>
        <v>390DL</v>
      </c>
      <c r="E5704" s="173" t="s">
        <v>3719</v>
      </c>
      <c r="F5704" s="173" t="s">
        <v>3036</v>
      </c>
      <c r="G5704" s="173" t="s">
        <v>3763</v>
      </c>
      <c r="H5704" s="173" t="s">
        <v>3768</v>
      </c>
      <c r="I5704" s="173">
        <v>105</v>
      </c>
      <c r="J5704" s="173" t="s">
        <v>398</v>
      </c>
      <c r="K5704" s="731">
        <v>0</v>
      </c>
    </row>
    <row r="5705" spans="2:11" ht="31.2" x14ac:dyDescent="0.3">
      <c r="B5705" s="173">
        <v>368726</v>
      </c>
      <c r="C5705" s="503" t="str">
        <f>_xlfn.XLOOKUP(B5705,PLANEAMIENTO!A:A,PLANEAMIENTO!C:C)</f>
        <v>CILINDRO DE SUSPENSION POSTERIOR</v>
      </c>
      <c r="D5705" s="504" t="str">
        <f>_xlfn.XLOOKUP(B5705,PLANEAMIENTO!A:A,PLANEAMIENTO!D:D)</f>
        <v>930E-4SE</v>
      </c>
      <c r="E5705" s="173" t="s">
        <v>3668</v>
      </c>
      <c r="F5705" s="173" t="s">
        <v>471</v>
      </c>
      <c r="G5705" s="173" t="s">
        <v>3768</v>
      </c>
      <c r="H5705" s="173" t="s">
        <v>3769</v>
      </c>
      <c r="I5705" s="173">
        <v>106</v>
      </c>
      <c r="J5705" s="173" t="s">
        <v>398</v>
      </c>
      <c r="K5705" s="731">
        <v>0</v>
      </c>
    </row>
    <row r="5706" spans="2:11" ht="31.2" x14ac:dyDescent="0.3">
      <c r="B5706" s="173">
        <v>369626</v>
      </c>
      <c r="C5706" s="503" t="str">
        <f>_xlfn.XLOOKUP(B5706,PLANEAMIENTO!A:A,PLANEAMIENTO!C:C)</f>
        <v>CILINDRO DE SUSPENSION POSTERIOR</v>
      </c>
      <c r="D5706" s="504" t="str">
        <f>_xlfn.XLOOKUP(B5706,PLANEAMIENTO!A:A,PLANEAMIENTO!D:D)</f>
        <v>793D</v>
      </c>
      <c r="E5706" s="173" t="s">
        <v>3668</v>
      </c>
      <c r="F5706" s="173" t="s">
        <v>471</v>
      </c>
      <c r="G5706" s="173" t="s">
        <v>3769</v>
      </c>
      <c r="H5706" s="173" t="s">
        <v>3769</v>
      </c>
      <c r="I5706" s="173">
        <v>107</v>
      </c>
      <c r="J5706" s="173" t="s">
        <v>398</v>
      </c>
      <c r="K5706" s="731">
        <v>0</v>
      </c>
    </row>
    <row r="5707" spans="2:11" ht="31.2" x14ac:dyDescent="0.3">
      <c r="B5707" s="173">
        <v>370526</v>
      </c>
      <c r="C5707" s="503" t="str">
        <f>_xlfn.XLOOKUP(B5707,PLANEAMIENTO!A:A,PLANEAMIENTO!C:C)</f>
        <v>CILINDRO DE SUSPENSION POSTERIOR</v>
      </c>
      <c r="D5707" s="504" t="str">
        <f>_xlfn.XLOOKUP(B5707,PLANEAMIENTO!A:A,PLANEAMIENTO!D:D)</f>
        <v>930E-4SE</v>
      </c>
      <c r="E5707" s="173" t="s">
        <v>3668</v>
      </c>
      <c r="F5707" s="173" t="s">
        <v>471</v>
      </c>
      <c r="G5707" s="173" t="s">
        <v>3769</v>
      </c>
      <c r="H5707" s="173" t="s">
        <v>3770</v>
      </c>
      <c r="I5707" s="173">
        <v>108</v>
      </c>
      <c r="J5707" s="173" t="s">
        <v>398</v>
      </c>
      <c r="K5707" s="731">
        <v>0</v>
      </c>
    </row>
    <row r="5708" spans="2:11" ht="28.8" x14ac:dyDescent="0.3">
      <c r="B5708" s="173">
        <v>361525</v>
      </c>
      <c r="C5708" s="503" t="str">
        <f>_xlfn.XLOOKUP(B5708,PLANEAMIENTO!A:A,PLANEAMIENTO!C:C)</f>
        <v>CILINDRO DE JACK HYD</v>
      </c>
      <c r="D5708" s="504" t="str">
        <f>_xlfn.XLOOKUP(B5708,PLANEAMIENTO!A:A,PLANEAMIENTO!D:D)</f>
        <v>PV351D</v>
      </c>
      <c r="E5708" s="173" t="s">
        <v>3791</v>
      </c>
      <c r="F5708" s="173" t="s">
        <v>410</v>
      </c>
      <c r="G5708" s="173" t="s">
        <v>3770</v>
      </c>
      <c r="H5708" s="173" t="s">
        <v>3771</v>
      </c>
      <c r="I5708" s="173">
        <v>109</v>
      </c>
      <c r="J5708" s="173" t="s">
        <v>398</v>
      </c>
      <c r="K5708" s="731">
        <v>0</v>
      </c>
    </row>
    <row r="5709" spans="2:11" ht="43.2" x14ac:dyDescent="0.3">
      <c r="B5709" s="722" t="s">
        <v>390</v>
      </c>
      <c r="C5709" s="503" t="e">
        <f>_xlfn.XLOOKUP(B5709,PLANEAMIENTO!A:A,PLANEAMIENTO!C:C)</f>
        <v>#N/A</v>
      </c>
      <c r="D5709" s="504" t="e">
        <f>_xlfn.XLOOKUP(B5709,PLANEAMIENTO!A:A,PLANEAMIENTO!D:D)</f>
        <v>#N/A</v>
      </c>
      <c r="E5709" s="722" t="s">
        <v>412</v>
      </c>
      <c r="F5709" s="722" t="s">
        <v>3792</v>
      </c>
      <c r="G5709" s="722" t="s">
        <v>3039</v>
      </c>
      <c r="H5709" s="722" t="s">
        <v>3771</v>
      </c>
      <c r="I5709" s="172"/>
      <c r="J5709" s="172"/>
      <c r="K5709" s="732">
        <v>0.82</v>
      </c>
    </row>
    <row r="5710" spans="2:11" ht="43.2" x14ac:dyDescent="0.3">
      <c r="B5710" s="172"/>
      <c r="C5710" s="503" t="e">
        <f>_xlfn.XLOOKUP(B5710,PLANEAMIENTO!A:A,PLANEAMIENTO!C:C)</f>
        <v>#N/A</v>
      </c>
      <c r="D5710" s="504" t="e">
        <f>_xlfn.XLOOKUP(B5710,PLANEAMIENTO!A:A,PLANEAMIENTO!D:D)</f>
        <v>#N/A</v>
      </c>
      <c r="E5710" s="542" t="s">
        <v>3141</v>
      </c>
      <c r="F5710" s="542" t="s">
        <v>3298</v>
      </c>
      <c r="G5710" s="542" t="s">
        <v>3039</v>
      </c>
      <c r="H5710" s="542" t="s">
        <v>3098</v>
      </c>
      <c r="I5710" s="172"/>
      <c r="J5710" s="172"/>
      <c r="K5710" s="730">
        <v>0.97</v>
      </c>
    </row>
    <row r="5711" spans="2:11" ht="43.2" x14ac:dyDescent="0.3">
      <c r="B5711" s="172"/>
      <c r="C5711" s="503" t="e">
        <f>_xlfn.XLOOKUP(B5711,PLANEAMIENTO!A:A,PLANEAMIENTO!C:C)</f>
        <v>#N/A</v>
      </c>
      <c r="D5711" s="504" t="e">
        <f>_xlfn.XLOOKUP(B5711,PLANEAMIENTO!A:A,PLANEAMIENTO!D:D)</f>
        <v>#N/A</v>
      </c>
      <c r="E5711" s="542" t="s">
        <v>3143</v>
      </c>
      <c r="F5711" s="542" t="s">
        <v>3413</v>
      </c>
      <c r="G5711" s="542" t="s">
        <v>3230</v>
      </c>
      <c r="H5711" s="542" t="s">
        <v>3380</v>
      </c>
      <c r="I5711" s="172"/>
      <c r="J5711" s="172"/>
      <c r="K5711" s="730">
        <v>1</v>
      </c>
    </row>
    <row r="5712" spans="2:11" ht="43.2" x14ac:dyDescent="0.3">
      <c r="B5712" s="172"/>
      <c r="C5712" s="503" t="e">
        <f>_xlfn.XLOOKUP(B5712,PLANEAMIENTO!A:A,PLANEAMIENTO!C:C)</f>
        <v>#N/A</v>
      </c>
      <c r="D5712" s="504" t="e">
        <f>_xlfn.XLOOKUP(B5712,PLANEAMIENTO!A:A,PLANEAMIENTO!D:D)</f>
        <v>#N/A</v>
      </c>
      <c r="E5712" s="542" t="s">
        <v>3402</v>
      </c>
      <c r="F5712" s="542" t="s">
        <v>3664</v>
      </c>
      <c r="G5712" s="542" t="s">
        <v>3383</v>
      </c>
      <c r="H5712" s="542" t="s">
        <v>3622</v>
      </c>
      <c r="I5712" s="172"/>
      <c r="J5712" s="172"/>
      <c r="K5712" s="730">
        <v>1</v>
      </c>
    </row>
    <row r="5713" spans="2:11" ht="28.8" x14ac:dyDescent="0.3">
      <c r="B5713" s="172"/>
      <c r="C5713" s="503" t="e">
        <f>_xlfn.XLOOKUP(B5713,PLANEAMIENTO!A:A,PLANEAMIENTO!C:C)</f>
        <v>#N/A</v>
      </c>
      <c r="D5713" s="504" t="e">
        <f>_xlfn.XLOOKUP(B5713,PLANEAMIENTO!A:A,PLANEAMIENTO!D:D)</f>
        <v>#N/A</v>
      </c>
      <c r="E5713" s="542" t="s">
        <v>3656</v>
      </c>
      <c r="F5713" s="542" t="s">
        <v>3793</v>
      </c>
      <c r="G5713" s="542" t="s">
        <v>3623</v>
      </c>
      <c r="H5713" s="542" t="s">
        <v>3771</v>
      </c>
      <c r="I5713" s="172"/>
      <c r="J5713" s="172"/>
      <c r="K5713" s="730">
        <v>0.54</v>
      </c>
    </row>
    <row r="5714" spans="2:11" ht="28.8" x14ac:dyDescent="0.3">
      <c r="B5714" s="172"/>
      <c r="C5714" s="503" t="e">
        <f>_xlfn.XLOOKUP(B5714,PLANEAMIENTO!A:A,PLANEAMIENTO!C:C)</f>
        <v>#N/A</v>
      </c>
      <c r="D5714" s="504" t="e">
        <f>_xlfn.XLOOKUP(B5714,PLANEAMIENTO!A:A,PLANEAMIENTO!D:D)</f>
        <v>#N/A</v>
      </c>
      <c r="E5714" s="542" t="s">
        <v>3714</v>
      </c>
      <c r="F5714" s="542" t="s">
        <v>3725</v>
      </c>
      <c r="G5714" s="542" t="s">
        <v>3623</v>
      </c>
      <c r="H5714" s="542" t="s">
        <v>3663</v>
      </c>
      <c r="I5714" s="172"/>
      <c r="J5714" s="172"/>
      <c r="K5714" s="730">
        <v>1</v>
      </c>
    </row>
    <row r="5715" spans="2:11" ht="28.8" x14ac:dyDescent="0.3">
      <c r="B5715" s="172"/>
      <c r="C5715" s="503" t="e">
        <f>_xlfn.XLOOKUP(B5715,PLANEAMIENTO!A:A,PLANEAMIENTO!C:C)</f>
        <v>#N/A</v>
      </c>
      <c r="D5715" s="504" t="e">
        <f>_xlfn.XLOOKUP(B5715,PLANEAMIENTO!A:A,PLANEAMIENTO!D:D)</f>
        <v>#N/A</v>
      </c>
      <c r="E5715" s="542" t="s">
        <v>3786</v>
      </c>
      <c r="F5715" s="542" t="s">
        <v>3751</v>
      </c>
      <c r="G5715" s="542" t="s">
        <v>3663</v>
      </c>
      <c r="H5715" s="542" t="s">
        <v>3711</v>
      </c>
      <c r="I5715" s="172"/>
      <c r="J5715" s="172"/>
      <c r="K5715" s="730">
        <v>1</v>
      </c>
    </row>
    <row r="5716" spans="2:11" ht="43.2" x14ac:dyDescent="0.3">
      <c r="B5716" s="172"/>
      <c r="C5716" s="503" t="e">
        <f>_xlfn.XLOOKUP(B5716,PLANEAMIENTO!A:A,PLANEAMIENTO!C:C)</f>
        <v>#N/A</v>
      </c>
      <c r="D5716" s="504" t="e">
        <f>_xlfn.XLOOKUP(B5716,PLANEAMIENTO!A:A,PLANEAMIENTO!D:D)</f>
        <v>#N/A</v>
      </c>
      <c r="E5716" s="542" t="s">
        <v>3787</v>
      </c>
      <c r="F5716" s="542" t="s">
        <v>3794</v>
      </c>
      <c r="G5716" s="542" t="s">
        <v>3711</v>
      </c>
      <c r="H5716" s="542" t="s">
        <v>3771</v>
      </c>
      <c r="I5716" s="172"/>
      <c r="J5716" s="172"/>
      <c r="K5716" s="730">
        <v>7.0000000000000007E-2</v>
      </c>
    </row>
    <row r="5717" spans="2:11" ht="28.8" x14ac:dyDescent="0.3">
      <c r="B5717" s="173">
        <v>370126</v>
      </c>
      <c r="C5717" s="503" t="str">
        <f>_xlfn.XLOOKUP(B5717,PLANEAMIENTO!A:A,PLANEAMIENTO!C:C)</f>
        <v>CILINDRO DE DIRECCION</v>
      </c>
      <c r="D5717" s="504" t="str">
        <f>_xlfn.XLOOKUP(B5717,PLANEAMIENTO!A:A,PLANEAMIENTO!D:D)</f>
        <v>930E-4SE</v>
      </c>
      <c r="E5717" s="173" t="s">
        <v>3727</v>
      </c>
      <c r="F5717" s="173" t="s">
        <v>471</v>
      </c>
      <c r="G5717" s="173" t="s">
        <v>3711</v>
      </c>
      <c r="H5717" s="173" t="s">
        <v>3723</v>
      </c>
      <c r="I5717" s="173">
        <v>201</v>
      </c>
      <c r="J5717" s="173" t="s">
        <v>750</v>
      </c>
      <c r="K5717" s="731">
        <v>1</v>
      </c>
    </row>
    <row r="5718" spans="2:11" ht="31.2" x14ac:dyDescent="0.3">
      <c r="B5718" s="173">
        <v>366325</v>
      </c>
      <c r="C5718" s="503" t="str">
        <f>_xlfn.XLOOKUP(B5718,PLANEAMIENTO!A:A,PLANEAMIENTO!C:C)</f>
        <v>CILINDRO DE INCLINACION DE BULLDOZER</v>
      </c>
      <c r="D5718" s="504" t="str">
        <f>_xlfn.XLOOKUP(B5718,PLANEAMIENTO!A:A,PLANEAMIENTO!D:D)</f>
        <v>D11T</v>
      </c>
      <c r="E5718" s="173" t="s">
        <v>3727</v>
      </c>
      <c r="F5718" s="173" t="s">
        <v>471</v>
      </c>
      <c r="G5718" s="173" t="s">
        <v>3723</v>
      </c>
      <c r="H5718" s="173" t="s">
        <v>3755</v>
      </c>
      <c r="I5718" s="173">
        <v>203</v>
      </c>
      <c r="J5718" s="173" t="s">
        <v>750</v>
      </c>
      <c r="K5718" s="731">
        <v>0</v>
      </c>
    </row>
    <row r="5719" spans="2:11" ht="31.2" x14ac:dyDescent="0.3">
      <c r="B5719" s="173">
        <v>366325</v>
      </c>
      <c r="C5719" s="503" t="str">
        <f>_xlfn.XLOOKUP(B5719,PLANEAMIENTO!A:A,PLANEAMIENTO!C:C)</f>
        <v>CILINDRO DE INCLINACION DE BULLDOZER</v>
      </c>
      <c r="D5719" s="504" t="str">
        <f>_xlfn.XLOOKUP(B5719,PLANEAMIENTO!A:A,PLANEAMIENTO!D:D)</f>
        <v>D11T</v>
      </c>
      <c r="E5719" s="173" t="s">
        <v>3681</v>
      </c>
      <c r="F5719" s="173" t="s">
        <v>479</v>
      </c>
      <c r="G5719" s="173" t="s">
        <v>3755</v>
      </c>
      <c r="H5719" s="173" t="s">
        <v>3755</v>
      </c>
      <c r="I5719" s="173">
        <v>204</v>
      </c>
      <c r="J5719" s="173" t="s">
        <v>750</v>
      </c>
      <c r="K5719" s="731">
        <v>0</v>
      </c>
    </row>
    <row r="5720" spans="2:11" ht="28.8" x14ac:dyDescent="0.3">
      <c r="B5720" s="173">
        <v>367125</v>
      </c>
      <c r="C5720" s="503" t="str">
        <f>_xlfn.XLOOKUP(B5720,PLANEAMIENTO!A:A,PLANEAMIENTO!C:C)</f>
        <v>CILINDRO DE STICK</v>
      </c>
      <c r="D5720" s="504" t="str">
        <f>_xlfn.XLOOKUP(B5720,PLANEAMIENTO!A:A,PLANEAMIENTO!D:D)</f>
        <v>390DL</v>
      </c>
      <c r="E5720" s="173" t="s">
        <v>3681</v>
      </c>
      <c r="F5720" s="173" t="s">
        <v>479</v>
      </c>
      <c r="G5720" s="173" t="s">
        <v>3755</v>
      </c>
      <c r="H5720" s="173" t="s">
        <v>3755</v>
      </c>
      <c r="I5720" s="173">
        <v>205</v>
      </c>
      <c r="J5720" s="173" t="s">
        <v>750</v>
      </c>
      <c r="K5720" s="731">
        <v>0</v>
      </c>
    </row>
    <row r="5721" spans="2:11" ht="28.8" x14ac:dyDescent="0.3">
      <c r="B5721" s="173">
        <v>368125</v>
      </c>
      <c r="C5721" s="503" t="str">
        <f>_xlfn.XLOOKUP(B5721,PLANEAMIENTO!A:A,PLANEAMIENTO!C:C)</f>
        <v>CILINDRO DE DIRECCION</v>
      </c>
      <c r="D5721" s="504" t="str">
        <f>_xlfn.XLOOKUP(B5721,PLANEAMIENTO!A:A,PLANEAMIENTO!D:D)</f>
        <v>793D</v>
      </c>
      <c r="E5721" s="173" t="s">
        <v>3681</v>
      </c>
      <c r="F5721" s="173" t="s">
        <v>479</v>
      </c>
      <c r="G5721" s="173" t="s">
        <v>3755</v>
      </c>
      <c r="H5721" s="173" t="s">
        <v>3755</v>
      </c>
      <c r="I5721" s="173">
        <v>206</v>
      </c>
      <c r="J5721" s="173" t="s">
        <v>750</v>
      </c>
      <c r="K5721" s="731">
        <v>0</v>
      </c>
    </row>
    <row r="5722" spans="2:11" ht="31.2" x14ac:dyDescent="0.3">
      <c r="B5722" s="173">
        <v>365925</v>
      </c>
      <c r="C5722" s="503" t="str">
        <f>_xlfn.XLOOKUP(B5722,PLANEAMIENTO!A:A,PLANEAMIENTO!C:C)</f>
        <v>CILINDRO DE INCLINACION DE BULLDOZER</v>
      </c>
      <c r="D5722" s="504" t="str">
        <f>_xlfn.XLOOKUP(B5722,PLANEAMIENTO!A:A,PLANEAMIENTO!D:D)</f>
        <v>D475</v>
      </c>
      <c r="E5722" s="173" t="s">
        <v>3728</v>
      </c>
      <c r="F5722" s="173" t="s">
        <v>3795</v>
      </c>
      <c r="G5722" s="173" t="s">
        <v>3755</v>
      </c>
      <c r="H5722" s="173" t="s">
        <v>3769</v>
      </c>
      <c r="I5722" s="173">
        <v>207</v>
      </c>
      <c r="J5722" s="173" t="s">
        <v>750</v>
      </c>
      <c r="K5722" s="731">
        <v>0</v>
      </c>
    </row>
    <row r="5723" spans="2:11" ht="31.2" x14ac:dyDescent="0.3">
      <c r="B5723" s="173">
        <v>365925</v>
      </c>
      <c r="C5723" s="503" t="str">
        <f>_xlfn.XLOOKUP(B5723,PLANEAMIENTO!A:A,PLANEAMIENTO!C:C)</f>
        <v>CILINDRO DE INCLINACION DE BULLDOZER</v>
      </c>
      <c r="D5723" s="504" t="str">
        <f>_xlfn.XLOOKUP(B5723,PLANEAMIENTO!A:A,PLANEAMIENTO!D:D)</f>
        <v>D475</v>
      </c>
      <c r="E5723" s="173" t="s">
        <v>3796</v>
      </c>
      <c r="F5723" s="173" t="s">
        <v>403</v>
      </c>
      <c r="G5723" s="173" t="s">
        <v>3769</v>
      </c>
      <c r="H5723" s="173" t="s">
        <v>3769</v>
      </c>
      <c r="I5723" s="173">
        <v>208</v>
      </c>
      <c r="J5723" s="173" t="s">
        <v>750</v>
      </c>
      <c r="K5723" s="731">
        <v>0</v>
      </c>
    </row>
    <row r="5724" spans="2:11" ht="28.8" x14ac:dyDescent="0.3">
      <c r="B5724" s="172"/>
      <c r="C5724" s="503" t="e">
        <f>_xlfn.XLOOKUP(B5724,PLANEAMIENTO!A:A,PLANEAMIENTO!C:C)</f>
        <v>#N/A</v>
      </c>
      <c r="D5724" s="504" t="e">
        <f>_xlfn.XLOOKUP(B5724,PLANEAMIENTO!A:A,PLANEAMIENTO!D:D)</f>
        <v>#N/A</v>
      </c>
      <c r="E5724" s="173" t="s">
        <v>3674</v>
      </c>
      <c r="F5724" s="173" t="s">
        <v>3080</v>
      </c>
      <c r="G5724" s="173" t="s">
        <v>3769</v>
      </c>
      <c r="H5724" s="173" t="s">
        <v>3771</v>
      </c>
      <c r="I5724" s="173">
        <v>209</v>
      </c>
      <c r="J5724" s="173" t="s">
        <v>750</v>
      </c>
      <c r="K5724" s="731">
        <v>0</v>
      </c>
    </row>
    <row r="5725" spans="2:11" ht="43.2" x14ac:dyDescent="0.3">
      <c r="B5725" s="722" t="s">
        <v>390</v>
      </c>
      <c r="C5725" s="503" t="e">
        <f>_xlfn.XLOOKUP(B5725,PLANEAMIENTO!A:A,PLANEAMIENTO!C:C)</f>
        <v>#N/A</v>
      </c>
      <c r="D5725" s="504" t="e">
        <f>_xlfn.XLOOKUP(B5725,PLANEAMIENTO!A:A,PLANEAMIENTO!D:D)</f>
        <v>#N/A</v>
      </c>
      <c r="E5725" s="722" t="s">
        <v>422</v>
      </c>
      <c r="F5725" s="722" t="s">
        <v>3797</v>
      </c>
      <c r="G5725" s="722" t="s">
        <v>3039</v>
      </c>
      <c r="H5725" s="722" t="s">
        <v>3766</v>
      </c>
      <c r="I5725" s="172"/>
      <c r="J5725" s="172"/>
      <c r="K5725" s="732">
        <v>0.88</v>
      </c>
    </row>
    <row r="5726" spans="2:11" ht="43.2" x14ac:dyDescent="0.3">
      <c r="B5726" s="172"/>
      <c r="C5726" s="503" t="e">
        <f>_xlfn.XLOOKUP(B5726,PLANEAMIENTO!A:A,PLANEAMIENTO!C:C)</f>
        <v>#N/A</v>
      </c>
      <c r="D5726" s="504" t="e">
        <f>_xlfn.XLOOKUP(B5726,PLANEAMIENTO!A:A,PLANEAMIENTO!D:D)</f>
        <v>#N/A</v>
      </c>
      <c r="E5726" s="542" t="s">
        <v>3141</v>
      </c>
      <c r="F5726" s="542" t="s">
        <v>3419</v>
      </c>
      <c r="G5726" s="542" t="s">
        <v>3039</v>
      </c>
      <c r="H5726" s="542" t="s">
        <v>3116</v>
      </c>
      <c r="I5726" s="172"/>
      <c r="J5726" s="172"/>
      <c r="K5726" s="730">
        <v>1</v>
      </c>
    </row>
    <row r="5727" spans="2:11" ht="43.2" x14ac:dyDescent="0.3">
      <c r="B5727" s="172"/>
      <c r="C5727" s="503" t="e">
        <f>_xlfn.XLOOKUP(B5727,PLANEAMIENTO!A:A,PLANEAMIENTO!C:C)</f>
        <v>#N/A</v>
      </c>
      <c r="D5727" s="504" t="e">
        <f>_xlfn.XLOOKUP(B5727,PLANEAMIENTO!A:A,PLANEAMIENTO!D:D)</f>
        <v>#N/A</v>
      </c>
      <c r="E5727" s="542" t="s">
        <v>3143</v>
      </c>
      <c r="F5727" s="542" t="s">
        <v>3420</v>
      </c>
      <c r="G5727" s="542" t="s">
        <v>3116</v>
      </c>
      <c r="H5727" s="542" t="s">
        <v>3380</v>
      </c>
      <c r="I5727" s="172"/>
      <c r="J5727" s="172"/>
      <c r="K5727" s="730">
        <v>1</v>
      </c>
    </row>
    <row r="5728" spans="2:11" ht="43.2" x14ac:dyDescent="0.3">
      <c r="B5728" s="172"/>
      <c r="C5728" s="503" t="e">
        <f>_xlfn.XLOOKUP(B5728,PLANEAMIENTO!A:A,PLANEAMIENTO!C:C)</f>
        <v>#N/A</v>
      </c>
      <c r="D5728" s="504" t="e">
        <f>_xlfn.XLOOKUP(B5728,PLANEAMIENTO!A:A,PLANEAMIENTO!D:D)</f>
        <v>#N/A</v>
      </c>
      <c r="E5728" s="542" t="s">
        <v>3402</v>
      </c>
      <c r="F5728" s="542" t="s">
        <v>3432</v>
      </c>
      <c r="G5728" s="542" t="s">
        <v>3404</v>
      </c>
      <c r="H5728" s="542" t="s">
        <v>3623</v>
      </c>
      <c r="I5728" s="172"/>
      <c r="J5728" s="172"/>
      <c r="K5728" s="730">
        <v>0.88</v>
      </c>
    </row>
    <row r="5729" spans="2:11" ht="28.8" x14ac:dyDescent="0.3">
      <c r="B5729" s="172"/>
      <c r="C5729" s="503" t="e">
        <f>_xlfn.XLOOKUP(B5729,PLANEAMIENTO!A:A,PLANEAMIENTO!C:C)</f>
        <v>#N/A</v>
      </c>
      <c r="D5729" s="504" t="e">
        <f>_xlfn.XLOOKUP(B5729,PLANEAMIENTO!A:A,PLANEAMIENTO!D:D)</f>
        <v>#N/A</v>
      </c>
      <c r="E5729" s="542" t="s">
        <v>3656</v>
      </c>
      <c r="F5729" s="542" t="s">
        <v>3798</v>
      </c>
      <c r="G5729" s="542" t="s">
        <v>3619</v>
      </c>
      <c r="H5729" s="542" t="s">
        <v>3766</v>
      </c>
      <c r="I5729" s="172"/>
      <c r="J5729" s="172"/>
      <c r="K5729" s="730">
        <v>0.69</v>
      </c>
    </row>
    <row r="5730" spans="2:11" ht="28.8" x14ac:dyDescent="0.3">
      <c r="B5730" s="172"/>
      <c r="C5730" s="503" t="e">
        <f>_xlfn.XLOOKUP(B5730,PLANEAMIENTO!A:A,PLANEAMIENTO!C:C)</f>
        <v>#N/A</v>
      </c>
      <c r="D5730" s="504" t="e">
        <f>_xlfn.XLOOKUP(B5730,PLANEAMIENTO!A:A,PLANEAMIENTO!D:D)</f>
        <v>#N/A</v>
      </c>
      <c r="E5730" s="542" t="s">
        <v>3714</v>
      </c>
      <c r="F5730" s="542" t="s">
        <v>3732</v>
      </c>
      <c r="G5730" s="542" t="s">
        <v>3619</v>
      </c>
      <c r="H5730" s="542" t="s">
        <v>3663</v>
      </c>
      <c r="I5730" s="172"/>
      <c r="J5730" s="172"/>
      <c r="K5730" s="730">
        <v>1</v>
      </c>
    </row>
    <row r="5731" spans="2:11" ht="28.8" x14ac:dyDescent="0.3">
      <c r="B5731" s="172"/>
      <c r="C5731" s="503" t="e">
        <f>_xlfn.XLOOKUP(B5731,PLANEAMIENTO!A:A,PLANEAMIENTO!C:C)</f>
        <v>#N/A</v>
      </c>
      <c r="D5731" s="504" t="e">
        <f>_xlfn.XLOOKUP(B5731,PLANEAMIENTO!A:A,PLANEAMIENTO!D:D)</f>
        <v>#N/A</v>
      </c>
      <c r="E5731" s="542" t="s">
        <v>3786</v>
      </c>
      <c r="F5731" s="542" t="s">
        <v>3414</v>
      </c>
      <c r="G5731" s="542" t="s">
        <v>3663</v>
      </c>
      <c r="H5731" s="542" t="s">
        <v>3711</v>
      </c>
      <c r="I5731" s="172"/>
      <c r="J5731" s="172"/>
      <c r="K5731" s="730">
        <v>1</v>
      </c>
    </row>
    <row r="5732" spans="2:11" ht="43.2" x14ac:dyDescent="0.3">
      <c r="B5732" s="172"/>
      <c r="C5732" s="503" t="e">
        <f>_xlfn.XLOOKUP(B5732,PLANEAMIENTO!A:A,PLANEAMIENTO!C:C)</f>
        <v>#N/A</v>
      </c>
      <c r="D5732" s="504" t="e">
        <f>_xlfn.XLOOKUP(B5732,PLANEAMIENTO!A:A,PLANEAMIENTO!D:D)</f>
        <v>#N/A</v>
      </c>
      <c r="E5732" s="542" t="s">
        <v>3787</v>
      </c>
      <c r="F5732" s="542" t="s">
        <v>3740</v>
      </c>
      <c r="G5732" s="542" t="s">
        <v>3723</v>
      </c>
      <c r="H5732" s="542" t="s">
        <v>3766</v>
      </c>
      <c r="I5732" s="172"/>
      <c r="J5732" s="172"/>
      <c r="K5732" s="730">
        <v>0.17</v>
      </c>
    </row>
    <row r="5733" spans="2:11" ht="46.8" x14ac:dyDescent="0.3">
      <c r="B5733" s="173">
        <v>369126</v>
      </c>
      <c r="C5733" s="503" t="str">
        <f>_xlfn.XLOOKUP(B5733,PLANEAMIENTO!A:A,PLANEAMIENTO!C:C)</f>
        <v>CILINDRO DE DESPLAZAMIENTO DE VERTEDERA</v>
      </c>
      <c r="D5733" s="504">
        <f>_xlfn.XLOOKUP(B5733,PLANEAMIENTO!A:A,PLANEAMIENTO!D:D)</f>
        <v>24</v>
      </c>
      <c r="E5733" s="173" t="s">
        <v>3799</v>
      </c>
      <c r="F5733" s="173" t="s">
        <v>471</v>
      </c>
      <c r="G5733" s="173" t="s">
        <v>3723</v>
      </c>
      <c r="H5733" s="173" t="s">
        <v>3723</v>
      </c>
      <c r="I5733" s="172"/>
      <c r="J5733" s="173" t="s">
        <v>423</v>
      </c>
      <c r="K5733" s="731">
        <v>1</v>
      </c>
    </row>
    <row r="5734" spans="2:11" ht="31.2" x14ac:dyDescent="0.3">
      <c r="B5734" s="173">
        <v>363125</v>
      </c>
      <c r="C5734" s="503" t="str">
        <f>_xlfn.XLOOKUP(B5734,PLANEAMIENTO!A:A,PLANEAMIENTO!C:C)</f>
        <v>CILINDRO DE LEVANTE DE MASTIL</v>
      </c>
      <c r="D5734" s="504" t="str">
        <f>_xlfn.XLOOKUP(B5734,PLANEAMIENTO!A:A,PLANEAMIENTO!D:D)</f>
        <v>MD6540</v>
      </c>
      <c r="E5734" s="173" t="s">
        <v>3800</v>
      </c>
      <c r="F5734" s="173" t="s">
        <v>479</v>
      </c>
      <c r="G5734" s="173" t="s">
        <v>3723</v>
      </c>
      <c r="H5734" s="173" t="s">
        <v>3723</v>
      </c>
      <c r="I5734" s="173">
        <v>324</v>
      </c>
      <c r="J5734" s="173" t="s">
        <v>423</v>
      </c>
      <c r="K5734" s="731">
        <v>1</v>
      </c>
    </row>
    <row r="5735" spans="2:11" ht="31.2" x14ac:dyDescent="0.3">
      <c r="B5735" s="173">
        <v>368525</v>
      </c>
      <c r="C5735" s="503" t="str">
        <f>_xlfn.XLOOKUP(B5735,PLANEAMIENTO!A:A,PLANEAMIENTO!C:C)</f>
        <v>CILINDRO DE INCLINACION DE BULLDOZER</v>
      </c>
      <c r="D5735" s="504" t="str">
        <f>_xlfn.XLOOKUP(B5735,PLANEAMIENTO!A:A,PLANEAMIENTO!D:D)</f>
        <v>844H</v>
      </c>
      <c r="E5735" s="173" t="s">
        <v>3801</v>
      </c>
      <c r="F5735" s="173" t="s">
        <v>471</v>
      </c>
      <c r="G5735" s="173" t="s">
        <v>3755</v>
      </c>
      <c r="H5735" s="173" t="s">
        <v>3755</v>
      </c>
      <c r="I5735" s="173">
        <v>325</v>
      </c>
      <c r="J5735" s="173" t="s">
        <v>423</v>
      </c>
      <c r="K5735" s="731">
        <v>0.1</v>
      </c>
    </row>
    <row r="5736" spans="2:11" ht="31.2" x14ac:dyDescent="0.3">
      <c r="B5736" s="173">
        <v>363225</v>
      </c>
      <c r="C5736" s="503" t="str">
        <f>_xlfn.XLOOKUP(B5736,PLANEAMIENTO!A:A,PLANEAMIENTO!C:C)</f>
        <v>CILINDRO DE LEVANTE DE TOLVA</v>
      </c>
      <c r="D5736" s="504" t="str">
        <f>_xlfn.XLOOKUP(B5736,PLANEAMIENTO!A:A,PLANEAMIENTO!D:D)</f>
        <v>793D</v>
      </c>
      <c r="E5736" s="173" t="s">
        <v>3802</v>
      </c>
      <c r="F5736" s="173" t="s">
        <v>403</v>
      </c>
      <c r="G5736" s="173" t="s">
        <v>3755</v>
      </c>
      <c r="H5736" s="173" t="s">
        <v>3763</v>
      </c>
      <c r="I5736" s="173">
        <v>326</v>
      </c>
      <c r="J5736" s="173" t="s">
        <v>423</v>
      </c>
      <c r="K5736" s="731">
        <v>0</v>
      </c>
    </row>
    <row r="5737" spans="2:11" ht="31.2" x14ac:dyDescent="0.3">
      <c r="B5737" s="173">
        <v>368425</v>
      </c>
      <c r="C5737" s="503" t="str">
        <f>_xlfn.XLOOKUP(B5737,PLANEAMIENTO!A:A,PLANEAMIENTO!C:C)</f>
        <v>CILINDRO DE INCLINACION DE BULLDOZER</v>
      </c>
      <c r="D5737" s="504" t="str">
        <f>_xlfn.XLOOKUP(B5737,PLANEAMIENTO!A:A,PLANEAMIENTO!D:D)</f>
        <v>844K</v>
      </c>
      <c r="E5737" s="173" t="s">
        <v>3729</v>
      </c>
      <c r="F5737" s="173" t="s">
        <v>410</v>
      </c>
      <c r="G5737" s="173" t="s">
        <v>3763</v>
      </c>
      <c r="H5737" s="173" t="s">
        <v>3763</v>
      </c>
      <c r="I5737" s="173">
        <v>327</v>
      </c>
      <c r="J5737" s="173" t="s">
        <v>423</v>
      </c>
      <c r="K5737" s="731">
        <v>0</v>
      </c>
    </row>
    <row r="5738" spans="2:11" ht="31.2" x14ac:dyDescent="0.3">
      <c r="B5738" s="173">
        <v>368525</v>
      </c>
      <c r="C5738" s="503" t="str">
        <f>_xlfn.XLOOKUP(B5738,PLANEAMIENTO!A:A,PLANEAMIENTO!C:C)</f>
        <v>CILINDRO DE INCLINACION DE BULLDOZER</v>
      </c>
      <c r="D5738" s="504" t="str">
        <f>_xlfn.XLOOKUP(B5738,PLANEAMIENTO!A:A,PLANEAMIENTO!D:D)</f>
        <v>844H</v>
      </c>
      <c r="E5738" s="173" t="s">
        <v>3729</v>
      </c>
      <c r="F5738" s="173" t="s">
        <v>410</v>
      </c>
      <c r="G5738" s="173" t="s">
        <v>3763</v>
      </c>
      <c r="H5738" s="173" t="s">
        <v>3764</v>
      </c>
      <c r="I5738" s="173">
        <v>328</v>
      </c>
      <c r="J5738" s="173" t="s">
        <v>423</v>
      </c>
      <c r="K5738" s="731">
        <v>0</v>
      </c>
    </row>
    <row r="5739" spans="2:11" ht="31.2" x14ac:dyDescent="0.3">
      <c r="B5739" s="173">
        <v>329725</v>
      </c>
      <c r="C5739" s="503" t="str">
        <f>_xlfn.XLOOKUP(B5739,PLANEAMIENTO!A:A,PLANEAMIENTO!C:C)</f>
        <v>CILINDRO DE INCLINACION DE BULLDOZER</v>
      </c>
      <c r="D5739" s="504" t="str">
        <f>_xlfn.XLOOKUP(B5739,PLANEAMIENTO!A:A,PLANEAMIENTO!D:D)</f>
        <v>D475</v>
      </c>
      <c r="E5739" s="173" t="s">
        <v>3803</v>
      </c>
      <c r="F5739" s="173" t="s">
        <v>435</v>
      </c>
      <c r="G5739" s="173" t="s">
        <v>3764</v>
      </c>
      <c r="H5739" s="173" t="s">
        <v>3765</v>
      </c>
      <c r="I5739" s="173">
        <v>329</v>
      </c>
      <c r="J5739" s="173" t="s">
        <v>423</v>
      </c>
      <c r="K5739" s="731">
        <v>0</v>
      </c>
    </row>
    <row r="5740" spans="2:11" ht="31.2" x14ac:dyDescent="0.3">
      <c r="B5740" s="173">
        <v>329725</v>
      </c>
      <c r="C5740" s="503" t="str">
        <f>_xlfn.XLOOKUP(B5740,PLANEAMIENTO!A:A,PLANEAMIENTO!C:C)</f>
        <v>CILINDRO DE INCLINACION DE BULLDOZER</v>
      </c>
      <c r="D5740" s="504" t="str">
        <f>_xlfn.XLOOKUP(B5740,PLANEAMIENTO!A:A,PLANEAMIENTO!D:D)</f>
        <v>D475</v>
      </c>
      <c r="E5740" s="173" t="s">
        <v>3804</v>
      </c>
      <c r="F5740" s="173" t="s">
        <v>403</v>
      </c>
      <c r="G5740" s="173" t="s">
        <v>3765</v>
      </c>
      <c r="H5740" s="173" t="s">
        <v>3765</v>
      </c>
      <c r="I5740" s="173">
        <v>330</v>
      </c>
      <c r="J5740" s="173" t="s">
        <v>423</v>
      </c>
      <c r="K5740" s="731">
        <v>0</v>
      </c>
    </row>
    <row r="5741" spans="2:11" ht="28.8" x14ac:dyDescent="0.3">
      <c r="B5741" s="172"/>
      <c r="C5741" s="503">
        <f>_xlfn.XLOOKUP(B5741,PLANEAMIENTO!A:A,PLANEAMIENTO!C:C)</f>
        <v>0</v>
      </c>
      <c r="D5741" s="504">
        <f>_xlfn.XLOOKUP(B5741,PLANEAMIENTO!A:A,PLANEAMIENTO!D:D)</f>
        <v>0</v>
      </c>
      <c r="E5741" s="173" t="s">
        <v>3674</v>
      </c>
      <c r="F5741" s="173" t="s">
        <v>3080</v>
      </c>
      <c r="G5741" s="173" t="s">
        <v>3765</v>
      </c>
      <c r="H5741" s="173" t="s">
        <v>3766</v>
      </c>
      <c r="I5741" s="173">
        <v>331</v>
      </c>
      <c r="J5741" s="173" t="s">
        <v>423</v>
      </c>
      <c r="K5741" s="731">
        <v>0</v>
      </c>
    </row>
    <row r="5742" spans="2:11" ht="43.2" x14ac:dyDescent="0.3">
      <c r="B5742" s="723" t="s">
        <v>390</v>
      </c>
      <c r="C5742" s="503" t="e">
        <f>_xlfn.XLOOKUP(B5742,PLANEAMIENTO!A:A,PLANEAMIENTO!C:C)</f>
        <v>#N/A</v>
      </c>
      <c r="D5742" s="504" t="e">
        <f>_xlfn.XLOOKUP(B5742,PLANEAMIENTO!A:A,PLANEAMIENTO!D:D)</f>
        <v>#N/A</v>
      </c>
      <c r="E5742" s="723" t="s">
        <v>3067</v>
      </c>
      <c r="F5742" s="723" t="s">
        <v>3805</v>
      </c>
      <c r="G5742" s="723" t="s">
        <v>842</v>
      </c>
      <c r="H5742" s="723" t="s">
        <v>3765</v>
      </c>
      <c r="I5742" s="172"/>
      <c r="J5742" s="172"/>
      <c r="K5742" s="733">
        <v>0.92</v>
      </c>
    </row>
    <row r="5743" spans="2:11" ht="43.2" x14ac:dyDescent="0.3">
      <c r="B5743" s="172"/>
      <c r="C5743" s="503" t="e">
        <f>_xlfn.XLOOKUP(B5743,PLANEAMIENTO!A:A,PLANEAMIENTO!C:C)</f>
        <v>#N/A</v>
      </c>
      <c r="D5743" s="504" t="e">
        <f>_xlfn.XLOOKUP(B5743,PLANEAMIENTO!A:A,PLANEAMIENTO!D:D)</f>
        <v>#N/A</v>
      </c>
      <c r="E5743" s="542" t="s">
        <v>3141</v>
      </c>
      <c r="F5743" s="542" t="s">
        <v>3105</v>
      </c>
      <c r="G5743" s="542" t="s">
        <v>3035</v>
      </c>
      <c r="H5743" s="542" t="s">
        <v>3098</v>
      </c>
      <c r="I5743" s="172"/>
      <c r="J5743" s="172"/>
      <c r="K5743" s="730">
        <v>1</v>
      </c>
    </row>
    <row r="5744" spans="2:11" ht="43.2" x14ac:dyDescent="0.3">
      <c r="B5744" s="172"/>
      <c r="C5744" s="503" t="e">
        <f>_xlfn.XLOOKUP(B5744,PLANEAMIENTO!A:A,PLANEAMIENTO!C:C)</f>
        <v>#N/A</v>
      </c>
      <c r="D5744" s="504" t="e">
        <f>_xlfn.XLOOKUP(B5744,PLANEAMIENTO!A:A,PLANEAMIENTO!D:D)</f>
        <v>#N/A</v>
      </c>
      <c r="E5744" s="542" t="s">
        <v>3143</v>
      </c>
      <c r="F5744" s="542" t="s">
        <v>3423</v>
      </c>
      <c r="G5744" s="542" t="s">
        <v>3098</v>
      </c>
      <c r="H5744" s="542" t="s">
        <v>3380</v>
      </c>
      <c r="I5744" s="172"/>
      <c r="J5744" s="172"/>
      <c r="K5744" s="730">
        <v>1</v>
      </c>
    </row>
    <row r="5745" spans="2:11" ht="43.2" x14ac:dyDescent="0.3">
      <c r="B5745" s="172"/>
      <c r="C5745" s="503" t="e">
        <f>_xlfn.XLOOKUP(B5745,PLANEAMIENTO!A:A,PLANEAMIENTO!C:C)</f>
        <v>#N/A</v>
      </c>
      <c r="D5745" s="504" t="e">
        <f>_xlfn.XLOOKUP(B5745,PLANEAMIENTO!A:A,PLANEAMIENTO!D:D)</f>
        <v>#N/A</v>
      </c>
      <c r="E5745" s="542" t="s">
        <v>3402</v>
      </c>
      <c r="F5745" s="542" t="s">
        <v>3686</v>
      </c>
      <c r="G5745" s="542" t="s">
        <v>842</v>
      </c>
      <c r="H5745" s="542" t="s">
        <v>3576</v>
      </c>
      <c r="I5745" s="172"/>
      <c r="J5745" s="172"/>
      <c r="K5745" s="730">
        <v>1</v>
      </c>
    </row>
    <row r="5746" spans="2:11" ht="28.8" x14ac:dyDescent="0.3">
      <c r="B5746" s="172"/>
      <c r="C5746" s="503" t="e">
        <f>_xlfn.XLOOKUP(B5746,PLANEAMIENTO!A:A,PLANEAMIENTO!C:C)</f>
        <v>#N/A</v>
      </c>
      <c r="D5746" s="504" t="e">
        <f>_xlfn.XLOOKUP(B5746,PLANEAMIENTO!A:A,PLANEAMIENTO!D:D)</f>
        <v>#N/A</v>
      </c>
      <c r="E5746" s="542" t="s">
        <v>3656</v>
      </c>
      <c r="F5746" s="542" t="s">
        <v>3806</v>
      </c>
      <c r="G5746" s="542" t="s">
        <v>3666</v>
      </c>
      <c r="H5746" s="542" t="s">
        <v>3765</v>
      </c>
      <c r="I5746" s="172"/>
      <c r="J5746" s="172"/>
      <c r="K5746" s="730">
        <v>0.69</v>
      </c>
    </row>
    <row r="5747" spans="2:11" ht="28.8" x14ac:dyDescent="0.3">
      <c r="B5747" s="172"/>
      <c r="C5747" s="503" t="e">
        <f>_xlfn.XLOOKUP(B5747,PLANEAMIENTO!A:A,PLANEAMIENTO!C:C)</f>
        <v>#N/A</v>
      </c>
      <c r="D5747" s="504" t="e">
        <f>_xlfn.XLOOKUP(B5747,PLANEAMIENTO!A:A,PLANEAMIENTO!D:D)</f>
        <v>#N/A</v>
      </c>
      <c r="E5747" s="542" t="s">
        <v>3714</v>
      </c>
      <c r="F5747" s="542" t="s">
        <v>3739</v>
      </c>
      <c r="G5747" s="542" t="s">
        <v>3666</v>
      </c>
      <c r="H5747" s="542" t="s">
        <v>3663</v>
      </c>
      <c r="I5747" s="172"/>
      <c r="J5747" s="172"/>
      <c r="K5747" s="730">
        <v>1</v>
      </c>
    </row>
    <row r="5748" spans="2:11" ht="43.2" x14ac:dyDescent="0.3">
      <c r="B5748" s="172"/>
      <c r="C5748" s="503" t="e">
        <f>_xlfn.XLOOKUP(B5748,PLANEAMIENTO!A:A,PLANEAMIENTO!C:C)</f>
        <v>#N/A</v>
      </c>
      <c r="D5748" s="504" t="e">
        <f>_xlfn.XLOOKUP(B5748,PLANEAMIENTO!A:A,PLANEAMIENTO!D:D)</f>
        <v>#N/A</v>
      </c>
      <c r="E5748" s="542" t="s">
        <v>3786</v>
      </c>
      <c r="F5748" s="542" t="s">
        <v>3807</v>
      </c>
      <c r="G5748" s="542" t="s">
        <v>3676</v>
      </c>
      <c r="H5748" s="542" t="s">
        <v>3711</v>
      </c>
      <c r="I5748" s="172"/>
      <c r="J5748" s="172"/>
      <c r="K5748" s="730">
        <v>1</v>
      </c>
    </row>
    <row r="5749" spans="2:11" ht="43.2" x14ac:dyDescent="0.3">
      <c r="B5749" s="172"/>
      <c r="C5749" s="503" t="e">
        <f>_xlfn.XLOOKUP(B5749,PLANEAMIENTO!A:A,PLANEAMIENTO!C:C)</f>
        <v>#N/A</v>
      </c>
      <c r="D5749" s="504" t="e">
        <f>_xlfn.XLOOKUP(B5749,PLANEAMIENTO!A:A,PLANEAMIENTO!D:D)</f>
        <v>#N/A</v>
      </c>
      <c r="E5749" s="542" t="s">
        <v>3787</v>
      </c>
      <c r="F5749" s="542" t="s">
        <v>3808</v>
      </c>
      <c r="G5749" s="542" t="s">
        <v>3723</v>
      </c>
      <c r="H5749" s="542" t="s">
        <v>3765</v>
      </c>
      <c r="I5749" s="172"/>
      <c r="J5749" s="172"/>
      <c r="K5749" s="730">
        <v>0.14000000000000001</v>
      </c>
    </row>
    <row r="5750" spans="2:11" ht="31.2" x14ac:dyDescent="0.3">
      <c r="B5750" s="173">
        <v>360325</v>
      </c>
      <c r="C5750" s="503" t="str">
        <f>_xlfn.XLOOKUP(B5750,PLANEAMIENTO!A:A,PLANEAMIENTO!C:C)</f>
        <v>CILINDRO DE LEVANTE DE RIPPER</v>
      </c>
      <c r="D5750" s="504" t="str">
        <f>_xlfn.XLOOKUP(B5750,PLANEAMIENTO!A:A,PLANEAMIENTO!D:D)</f>
        <v>24M</v>
      </c>
      <c r="E5750" s="173" t="s">
        <v>3688</v>
      </c>
      <c r="F5750" s="173" t="s">
        <v>471</v>
      </c>
      <c r="G5750" s="173" t="s">
        <v>3723</v>
      </c>
      <c r="H5750" s="173" t="s">
        <v>3723</v>
      </c>
      <c r="I5750" s="172"/>
      <c r="J5750" s="173" t="s">
        <v>3070</v>
      </c>
      <c r="K5750" s="731">
        <v>1</v>
      </c>
    </row>
    <row r="5751" spans="2:11" ht="28.8" x14ac:dyDescent="0.3">
      <c r="B5751" s="173">
        <v>370126</v>
      </c>
      <c r="C5751" s="503" t="str">
        <f>_xlfn.XLOOKUP(B5751,PLANEAMIENTO!A:A,PLANEAMIENTO!C:C)</f>
        <v>CILINDRO DE DIRECCION</v>
      </c>
      <c r="D5751" s="504" t="str">
        <f>_xlfn.XLOOKUP(B5751,PLANEAMIENTO!A:A,PLANEAMIENTO!D:D)</f>
        <v>930E-4SE</v>
      </c>
      <c r="E5751" s="173" t="s">
        <v>3689</v>
      </c>
      <c r="F5751" s="173" t="s">
        <v>403</v>
      </c>
      <c r="G5751" s="173" t="s">
        <v>3723</v>
      </c>
      <c r="H5751" s="173" t="s">
        <v>3755</v>
      </c>
      <c r="I5751" s="173">
        <v>446</v>
      </c>
      <c r="J5751" s="173" t="s">
        <v>3070</v>
      </c>
      <c r="K5751" s="731">
        <v>0</v>
      </c>
    </row>
    <row r="5752" spans="2:11" ht="28.8" x14ac:dyDescent="0.3">
      <c r="B5752" s="173">
        <v>369926</v>
      </c>
      <c r="C5752" s="503" t="str">
        <f>_xlfn.XLOOKUP(B5752,PLANEAMIENTO!A:A,PLANEAMIENTO!C:C)</f>
        <v>CILINDRO DE DIRECCION</v>
      </c>
      <c r="D5752" s="504" t="str">
        <f>_xlfn.XLOOKUP(B5752,PLANEAMIENTO!A:A,PLANEAMIENTO!D:D)</f>
        <v>930E-4SE</v>
      </c>
      <c r="E5752" s="173" t="s">
        <v>3689</v>
      </c>
      <c r="F5752" s="173" t="s">
        <v>403</v>
      </c>
      <c r="G5752" s="173" t="s">
        <v>3755</v>
      </c>
      <c r="H5752" s="173" t="s">
        <v>3755</v>
      </c>
      <c r="I5752" s="173">
        <v>447</v>
      </c>
      <c r="J5752" s="173" t="s">
        <v>3070</v>
      </c>
      <c r="K5752" s="731">
        <v>0</v>
      </c>
    </row>
    <row r="5753" spans="2:11" ht="31.2" x14ac:dyDescent="0.3">
      <c r="B5753" s="173">
        <v>370526</v>
      </c>
      <c r="C5753" s="503" t="str">
        <f>_xlfn.XLOOKUP(B5753,PLANEAMIENTO!A:A,PLANEAMIENTO!C:C)</f>
        <v>CILINDRO DE SUSPENSION POSTERIOR</v>
      </c>
      <c r="D5753" s="504" t="str">
        <f>_xlfn.XLOOKUP(B5753,PLANEAMIENTO!A:A,PLANEAMIENTO!D:D)</f>
        <v>930E-4SE</v>
      </c>
      <c r="E5753" s="173" t="s">
        <v>3689</v>
      </c>
      <c r="F5753" s="173" t="s">
        <v>435</v>
      </c>
      <c r="G5753" s="173" t="s">
        <v>3755</v>
      </c>
      <c r="H5753" s="173" t="s">
        <v>3763</v>
      </c>
      <c r="I5753" s="173">
        <v>448</v>
      </c>
      <c r="J5753" s="173" t="s">
        <v>3070</v>
      </c>
      <c r="K5753" s="731">
        <v>0</v>
      </c>
    </row>
    <row r="5754" spans="2:11" ht="31.2" x14ac:dyDescent="0.3">
      <c r="B5754" s="173">
        <v>370226</v>
      </c>
      <c r="C5754" s="503" t="str">
        <f>_xlfn.XLOOKUP(B5754,PLANEAMIENTO!A:A,PLANEAMIENTO!C:C)</f>
        <v>CILINDRO DE LEVANTE DE TOLVA</v>
      </c>
      <c r="D5754" s="504" t="str">
        <f>_xlfn.XLOOKUP(B5754,PLANEAMIENTO!A:A,PLANEAMIENTO!D:D)</f>
        <v>930E-4SE</v>
      </c>
      <c r="E5754" s="173" t="s">
        <v>3689</v>
      </c>
      <c r="F5754" s="173" t="s">
        <v>403</v>
      </c>
      <c r="G5754" s="173" t="s">
        <v>3763</v>
      </c>
      <c r="H5754" s="173" t="s">
        <v>3763</v>
      </c>
      <c r="I5754" s="173">
        <v>449</v>
      </c>
      <c r="J5754" s="173" t="s">
        <v>3070</v>
      </c>
      <c r="K5754" s="731">
        <v>0</v>
      </c>
    </row>
    <row r="5755" spans="2:11" ht="31.2" x14ac:dyDescent="0.3">
      <c r="B5755" s="173">
        <v>370326</v>
      </c>
      <c r="C5755" s="503" t="str">
        <f>_xlfn.XLOOKUP(B5755,PLANEAMIENTO!A:A,PLANEAMIENTO!C:C)</f>
        <v>CILINDRO DE LEVANTE DE TOLVA</v>
      </c>
      <c r="D5755" s="504" t="str">
        <f>_xlfn.XLOOKUP(B5755,PLANEAMIENTO!A:A,PLANEAMIENTO!D:D)</f>
        <v>930E-4SE</v>
      </c>
      <c r="E5755" s="173" t="s">
        <v>3689</v>
      </c>
      <c r="F5755" s="173" t="s">
        <v>403</v>
      </c>
      <c r="G5755" s="173" t="s">
        <v>3763</v>
      </c>
      <c r="H5755" s="173" t="s">
        <v>3763</v>
      </c>
      <c r="I5755" s="173">
        <v>450</v>
      </c>
      <c r="J5755" s="173" t="s">
        <v>3070</v>
      </c>
      <c r="K5755" s="731">
        <v>0</v>
      </c>
    </row>
    <row r="5756" spans="2:11" ht="31.2" x14ac:dyDescent="0.3">
      <c r="B5756" s="173">
        <v>366225</v>
      </c>
      <c r="C5756" s="503" t="str">
        <f>_xlfn.XLOOKUP(B5756,PLANEAMIENTO!A:A,PLANEAMIENTO!C:C)</f>
        <v>CILINDRO DE LEVANTE DE BULLDOZER</v>
      </c>
      <c r="D5756" s="504" t="str">
        <f>_xlfn.XLOOKUP(B5756,PLANEAMIENTO!A:A,PLANEAMIENTO!D:D)</f>
        <v>D11T</v>
      </c>
      <c r="E5756" s="173" t="s">
        <v>3688</v>
      </c>
      <c r="F5756" s="173" t="s">
        <v>410</v>
      </c>
      <c r="G5756" s="173" t="s">
        <v>3764</v>
      </c>
      <c r="H5756" s="173" t="s">
        <v>3764</v>
      </c>
      <c r="I5756" s="173">
        <v>451</v>
      </c>
      <c r="J5756" s="173" t="s">
        <v>3070</v>
      </c>
      <c r="K5756" s="731">
        <v>0</v>
      </c>
    </row>
    <row r="5757" spans="2:11" ht="28.8" x14ac:dyDescent="0.3">
      <c r="B5757" s="172"/>
      <c r="C5757" s="503" t="e">
        <f>_xlfn.XLOOKUP(B5757,PLANEAMIENTO!A:A,PLANEAMIENTO!C:C)</f>
        <v>#N/A</v>
      </c>
      <c r="D5757" s="504" t="e">
        <f>_xlfn.XLOOKUP(B5757,PLANEAMIENTO!A:A,PLANEAMIENTO!D:D)</f>
        <v>#N/A</v>
      </c>
      <c r="E5757" s="173" t="s">
        <v>3674</v>
      </c>
      <c r="F5757" s="173" t="s">
        <v>3080</v>
      </c>
      <c r="G5757" s="173" t="s">
        <v>3764</v>
      </c>
      <c r="H5757" s="173" t="s">
        <v>3765</v>
      </c>
      <c r="I5757" s="173">
        <v>452</v>
      </c>
      <c r="J5757" s="173" t="s">
        <v>3070</v>
      </c>
      <c r="K5757" s="731">
        <v>0</v>
      </c>
    </row>
    <row r="5758" spans="2:11" ht="43.2" x14ac:dyDescent="0.3">
      <c r="B5758" s="723" t="s">
        <v>390</v>
      </c>
      <c r="C5758" s="503" t="e">
        <f>_xlfn.XLOOKUP(B5758,PLANEAMIENTO!A:A,PLANEAMIENTO!C:C)</f>
        <v>#N/A</v>
      </c>
      <c r="D5758" s="504" t="e">
        <f>_xlfn.XLOOKUP(B5758,PLANEAMIENTO!A:A,PLANEAMIENTO!D:D)</f>
        <v>#N/A</v>
      </c>
      <c r="E5758" s="723" t="s">
        <v>3073</v>
      </c>
      <c r="F5758" s="723" t="s">
        <v>3809</v>
      </c>
      <c r="G5758" s="723" t="s">
        <v>842</v>
      </c>
      <c r="H5758" s="723" t="s">
        <v>3711</v>
      </c>
      <c r="I5758" s="172"/>
      <c r="J5758" s="172"/>
      <c r="K5758" s="733">
        <v>0.77</v>
      </c>
    </row>
    <row r="5759" spans="2:11" ht="43.2" x14ac:dyDescent="0.3">
      <c r="B5759" s="172"/>
      <c r="C5759" s="503" t="e">
        <f>_xlfn.XLOOKUP(B5759,PLANEAMIENTO!A:A,PLANEAMIENTO!C:C)</f>
        <v>#N/A</v>
      </c>
      <c r="D5759" s="504" t="e">
        <f>_xlfn.XLOOKUP(B5759,PLANEAMIENTO!A:A,PLANEAMIENTO!D:D)</f>
        <v>#N/A</v>
      </c>
      <c r="E5759" s="542" t="s">
        <v>3141</v>
      </c>
      <c r="F5759" s="542" t="s">
        <v>957</v>
      </c>
      <c r="G5759" s="542" t="s">
        <v>3052</v>
      </c>
      <c r="H5759" s="542" t="s">
        <v>3102</v>
      </c>
      <c r="I5759" s="172"/>
      <c r="J5759" s="172"/>
      <c r="K5759" s="730">
        <v>1</v>
      </c>
    </row>
    <row r="5760" spans="2:11" ht="43.2" x14ac:dyDescent="0.3">
      <c r="B5760" s="172"/>
      <c r="C5760" s="503" t="e">
        <f>_xlfn.XLOOKUP(B5760,PLANEAMIENTO!A:A,PLANEAMIENTO!C:C)</f>
        <v>#N/A</v>
      </c>
      <c r="D5760" s="504" t="e">
        <f>_xlfn.XLOOKUP(B5760,PLANEAMIENTO!A:A,PLANEAMIENTO!D:D)</f>
        <v>#N/A</v>
      </c>
      <c r="E5760" s="542" t="s">
        <v>3143</v>
      </c>
      <c r="F5760" s="542" t="s">
        <v>3428</v>
      </c>
      <c r="G5760" s="542" t="s">
        <v>3171</v>
      </c>
      <c r="H5760" s="542" t="s">
        <v>3316</v>
      </c>
      <c r="I5760" s="172"/>
      <c r="J5760" s="172"/>
      <c r="K5760" s="730">
        <v>1</v>
      </c>
    </row>
    <row r="5761" spans="2:11" ht="43.2" x14ac:dyDescent="0.3">
      <c r="B5761" s="172"/>
      <c r="C5761" s="503" t="e">
        <f>_xlfn.XLOOKUP(B5761,PLANEAMIENTO!A:A,PLANEAMIENTO!C:C)</f>
        <v>#N/A</v>
      </c>
      <c r="D5761" s="504" t="e">
        <f>_xlfn.XLOOKUP(B5761,PLANEAMIENTO!A:A,PLANEAMIENTO!D:D)</f>
        <v>#N/A</v>
      </c>
      <c r="E5761" s="542" t="s">
        <v>3402</v>
      </c>
      <c r="F5761" s="542" t="s">
        <v>3692</v>
      </c>
      <c r="G5761" s="542" t="s">
        <v>3383</v>
      </c>
      <c r="H5761" s="542" t="s">
        <v>3576</v>
      </c>
      <c r="I5761" s="172"/>
      <c r="J5761" s="172"/>
      <c r="K5761" s="730">
        <v>0.91</v>
      </c>
    </row>
    <row r="5762" spans="2:11" ht="43.2" x14ac:dyDescent="0.3">
      <c r="B5762" s="172"/>
      <c r="C5762" s="503" t="e">
        <f>_xlfn.XLOOKUP(B5762,PLANEAMIENTO!A:A,PLANEAMIENTO!C:C)</f>
        <v>#N/A</v>
      </c>
      <c r="D5762" s="504" t="e">
        <f>_xlfn.XLOOKUP(B5762,PLANEAMIENTO!A:A,PLANEAMIENTO!D:D)</f>
        <v>#N/A</v>
      </c>
      <c r="E5762" s="542" t="s">
        <v>3656</v>
      </c>
      <c r="F5762" s="542" t="s">
        <v>3809</v>
      </c>
      <c r="G5762" s="542" t="s">
        <v>842</v>
      </c>
      <c r="H5762" s="542" t="s">
        <v>3711</v>
      </c>
      <c r="I5762" s="172"/>
      <c r="J5762" s="172"/>
      <c r="K5762" s="730">
        <v>0.35</v>
      </c>
    </row>
    <row r="5763" spans="2:11" ht="28.8" x14ac:dyDescent="0.3">
      <c r="B5763" s="172"/>
      <c r="C5763" s="503" t="e">
        <f>_xlfn.XLOOKUP(B5763,PLANEAMIENTO!A:A,PLANEAMIENTO!C:C)</f>
        <v>#N/A</v>
      </c>
      <c r="D5763" s="504" t="e">
        <f>_xlfn.XLOOKUP(B5763,PLANEAMIENTO!A:A,PLANEAMIENTO!D:D)</f>
        <v>#N/A</v>
      </c>
      <c r="E5763" s="542" t="s">
        <v>3714</v>
      </c>
      <c r="F5763" s="542" t="s">
        <v>3746</v>
      </c>
      <c r="G5763" s="542" t="s">
        <v>3619</v>
      </c>
      <c r="H5763" s="542" t="s">
        <v>3671</v>
      </c>
      <c r="I5763" s="172"/>
      <c r="J5763" s="172"/>
      <c r="K5763" s="730">
        <v>1</v>
      </c>
    </row>
    <row r="5764" spans="2:11" ht="43.2" x14ac:dyDescent="0.3">
      <c r="B5764" s="172"/>
      <c r="C5764" s="503" t="e">
        <f>_xlfn.XLOOKUP(B5764,PLANEAMIENTO!A:A,PLANEAMIENTO!C:C)</f>
        <v>#N/A</v>
      </c>
      <c r="D5764" s="504" t="e">
        <f>_xlfn.XLOOKUP(B5764,PLANEAMIENTO!A:A,PLANEAMIENTO!D:D)</f>
        <v>#N/A</v>
      </c>
      <c r="E5764" s="542" t="s">
        <v>3786</v>
      </c>
      <c r="F5764" s="542" t="s">
        <v>3702</v>
      </c>
      <c r="G5764" s="542" t="s">
        <v>3676</v>
      </c>
      <c r="H5764" s="542" t="s">
        <v>3711</v>
      </c>
      <c r="I5764" s="172"/>
      <c r="J5764" s="172"/>
      <c r="K5764" s="730">
        <v>0</v>
      </c>
    </row>
    <row r="5765" spans="2:11" ht="43.2" x14ac:dyDescent="0.3">
      <c r="B5765" s="172"/>
      <c r="C5765" s="503" t="e">
        <f>_xlfn.XLOOKUP(B5765,PLANEAMIENTO!A:A,PLANEAMIENTO!C:C)</f>
        <v>#N/A</v>
      </c>
      <c r="D5765" s="504" t="e">
        <f>_xlfn.XLOOKUP(B5765,PLANEAMIENTO!A:A,PLANEAMIENTO!D:D)</f>
        <v>#N/A</v>
      </c>
      <c r="E5765" s="542" t="s">
        <v>3787</v>
      </c>
      <c r="F5765" s="542" t="s">
        <v>3810</v>
      </c>
      <c r="G5765" s="542" t="s">
        <v>842</v>
      </c>
      <c r="H5765" s="542" t="s">
        <v>3035</v>
      </c>
      <c r="I5765" s="172"/>
      <c r="J5765" s="172"/>
      <c r="K5765" s="730">
        <v>0</v>
      </c>
    </row>
    <row r="5766" spans="2:11" ht="43.2" x14ac:dyDescent="0.3">
      <c r="B5766" s="173">
        <v>370526</v>
      </c>
      <c r="C5766" s="503" t="str">
        <f>_xlfn.XLOOKUP(B5766,PLANEAMIENTO!A:A,PLANEAMIENTO!C:C)</f>
        <v>CILINDRO DE SUSPENSION POSTERIOR</v>
      </c>
      <c r="D5766" s="504" t="str">
        <f>_xlfn.XLOOKUP(B5766,PLANEAMIENTO!A:A,PLANEAMIENTO!D:D)</f>
        <v>930E-4SE</v>
      </c>
      <c r="E5766" s="173" t="s">
        <v>3689</v>
      </c>
      <c r="F5766" s="173" t="s">
        <v>435</v>
      </c>
      <c r="G5766" s="173" t="s">
        <v>842</v>
      </c>
      <c r="H5766" s="173" t="s">
        <v>842</v>
      </c>
      <c r="I5766" s="172"/>
      <c r="J5766" s="173" t="s">
        <v>3174</v>
      </c>
      <c r="K5766" s="731">
        <v>0</v>
      </c>
    </row>
    <row r="5767" spans="2:11" ht="43.2" x14ac:dyDescent="0.3">
      <c r="B5767" s="173">
        <v>368726</v>
      </c>
      <c r="C5767" s="503" t="str">
        <f>_xlfn.XLOOKUP(B5767,PLANEAMIENTO!A:A,PLANEAMIENTO!C:C)</f>
        <v>CILINDRO DE SUSPENSION POSTERIOR</v>
      </c>
      <c r="D5767" s="504" t="str">
        <f>_xlfn.XLOOKUP(B5767,PLANEAMIENTO!A:A,PLANEAMIENTO!D:D)</f>
        <v>930E-4SE</v>
      </c>
      <c r="E5767" s="173" t="s">
        <v>3689</v>
      </c>
      <c r="F5767" s="173" t="s">
        <v>410</v>
      </c>
      <c r="G5767" s="173" t="s">
        <v>842</v>
      </c>
      <c r="H5767" s="173" t="s">
        <v>3039</v>
      </c>
      <c r="I5767" s="173">
        <v>530</v>
      </c>
      <c r="J5767" s="173" t="s">
        <v>3174</v>
      </c>
      <c r="K5767" s="731">
        <v>0</v>
      </c>
    </row>
    <row r="5768" spans="2:11" ht="43.2" x14ac:dyDescent="0.3">
      <c r="B5768" s="172"/>
      <c r="C5768" s="503" t="e">
        <f>_xlfn.XLOOKUP(B5768,PLANEAMIENTO!A:A,PLANEAMIENTO!C:C)</f>
        <v>#N/A</v>
      </c>
      <c r="D5768" s="504" t="e">
        <f>_xlfn.XLOOKUP(B5768,PLANEAMIENTO!A:A,PLANEAMIENTO!D:D)</f>
        <v>#N/A</v>
      </c>
      <c r="E5768" s="173" t="s">
        <v>3674</v>
      </c>
      <c r="F5768" s="173" t="s">
        <v>3080</v>
      </c>
      <c r="G5768" s="173" t="s">
        <v>3039</v>
      </c>
      <c r="H5768" s="173" t="s">
        <v>3035</v>
      </c>
      <c r="I5768" s="173">
        <v>531</v>
      </c>
      <c r="J5768" s="173" t="s">
        <v>3174</v>
      </c>
      <c r="K5768" s="731">
        <v>0</v>
      </c>
    </row>
    <row r="5769" spans="2:11" ht="43.2" x14ac:dyDescent="0.3">
      <c r="B5769" s="724" t="s">
        <v>390</v>
      </c>
      <c r="C5769" s="503" t="e">
        <f>_xlfn.XLOOKUP(B5769,PLANEAMIENTO!A:A,PLANEAMIENTO!C:C)</f>
        <v>#N/A</v>
      </c>
      <c r="D5769" s="504" t="e">
        <f>_xlfn.XLOOKUP(B5769,PLANEAMIENTO!A:A,PLANEAMIENTO!D:D)</f>
        <v>#N/A</v>
      </c>
      <c r="E5769" s="724" t="s">
        <v>428</v>
      </c>
      <c r="F5769" s="724" t="s">
        <v>3811</v>
      </c>
      <c r="G5769" s="724" t="s">
        <v>3116</v>
      </c>
      <c r="H5769" s="724" t="s">
        <v>3765</v>
      </c>
      <c r="I5769" s="172"/>
      <c r="J5769" s="172"/>
      <c r="K5769" s="734">
        <v>0.86</v>
      </c>
    </row>
    <row r="5770" spans="2:11" ht="43.2" x14ac:dyDescent="0.3">
      <c r="B5770" s="172"/>
      <c r="C5770" s="503" t="e">
        <f>_xlfn.XLOOKUP(B5770,PLANEAMIENTO!A:A,PLANEAMIENTO!C:C)</f>
        <v>#N/A</v>
      </c>
      <c r="D5770" s="504" t="e">
        <f>_xlfn.XLOOKUP(B5770,PLANEAMIENTO!A:A,PLANEAMIENTO!D:D)</f>
        <v>#N/A</v>
      </c>
      <c r="E5770" s="542" t="s">
        <v>3143</v>
      </c>
      <c r="F5770" s="542" t="s">
        <v>3432</v>
      </c>
      <c r="G5770" s="542" t="s">
        <v>3116</v>
      </c>
      <c r="H5770" s="542" t="s">
        <v>3316</v>
      </c>
      <c r="I5770" s="172"/>
      <c r="J5770" s="172"/>
      <c r="K5770" s="730">
        <v>1</v>
      </c>
    </row>
    <row r="5771" spans="2:11" ht="43.2" x14ac:dyDescent="0.3">
      <c r="B5771" s="172"/>
      <c r="C5771" s="503" t="e">
        <f>_xlfn.XLOOKUP(B5771,PLANEAMIENTO!A:A,PLANEAMIENTO!C:C)</f>
        <v>#N/A</v>
      </c>
      <c r="D5771" s="504" t="e">
        <f>_xlfn.XLOOKUP(B5771,PLANEAMIENTO!A:A,PLANEAMIENTO!D:D)</f>
        <v>#N/A</v>
      </c>
      <c r="E5771" s="542" t="s">
        <v>3402</v>
      </c>
      <c r="F5771" s="542" t="s">
        <v>3695</v>
      </c>
      <c r="G5771" s="542" t="s">
        <v>3383</v>
      </c>
      <c r="H5771" s="542" t="s">
        <v>3576</v>
      </c>
      <c r="I5771" s="172"/>
      <c r="J5771" s="172"/>
      <c r="K5771" s="730">
        <v>1</v>
      </c>
    </row>
    <row r="5772" spans="2:11" ht="28.8" x14ac:dyDescent="0.3">
      <c r="B5772" s="172"/>
      <c r="C5772" s="503" t="e">
        <f>_xlfn.XLOOKUP(B5772,PLANEAMIENTO!A:A,PLANEAMIENTO!C:C)</f>
        <v>#N/A</v>
      </c>
      <c r="D5772" s="504" t="e">
        <f>_xlfn.XLOOKUP(B5772,PLANEAMIENTO!A:A,PLANEAMIENTO!D:D)</f>
        <v>#N/A</v>
      </c>
      <c r="E5772" s="542" t="s">
        <v>3656</v>
      </c>
      <c r="F5772" s="542" t="s">
        <v>3812</v>
      </c>
      <c r="G5772" s="542" t="s">
        <v>3623</v>
      </c>
      <c r="H5772" s="542" t="s">
        <v>3765</v>
      </c>
      <c r="I5772" s="172"/>
      <c r="J5772" s="172"/>
      <c r="K5772" s="730">
        <v>0.59</v>
      </c>
    </row>
    <row r="5773" spans="2:11" ht="28.8" x14ac:dyDescent="0.3">
      <c r="B5773" s="172"/>
      <c r="C5773" s="503" t="e">
        <f>_xlfn.XLOOKUP(B5773,PLANEAMIENTO!A:A,PLANEAMIENTO!C:C)</f>
        <v>#N/A</v>
      </c>
      <c r="D5773" s="504" t="e">
        <f>_xlfn.XLOOKUP(B5773,PLANEAMIENTO!A:A,PLANEAMIENTO!D:D)</f>
        <v>#N/A</v>
      </c>
      <c r="E5773" s="542" t="s">
        <v>3714</v>
      </c>
      <c r="F5773" s="542" t="s">
        <v>3750</v>
      </c>
      <c r="G5773" s="542" t="s">
        <v>3623</v>
      </c>
      <c r="H5773" s="542" t="s">
        <v>3663</v>
      </c>
      <c r="I5773" s="172"/>
      <c r="J5773" s="172"/>
      <c r="K5773" s="730">
        <v>1</v>
      </c>
    </row>
    <row r="5774" spans="2:11" ht="28.8" x14ac:dyDescent="0.3">
      <c r="B5774" s="172"/>
      <c r="C5774" s="503" t="e">
        <f>_xlfn.XLOOKUP(B5774,PLANEAMIENTO!A:A,PLANEAMIENTO!C:C)</f>
        <v>#N/A</v>
      </c>
      <c r="D5774" s="504" t="e">
        <f>_xlfn.XLOOKUP(B5774,PLANEAMIENTO!A:A,PLANEAMIENTO!D:D)</f>
        <v>#N/A</v>
      </c>
      <c r="E5774" s="542" t="s">
        <v>3786</v>
      </c>
      <c r="F5774" s="542" t="s">
        <v>3813</v>
      </c>
      <c r="G5774" s="542" t="s">
        <v>3663</v>
      </c>
      <c r="H5774" s="542" t="s">
        <v>3723</v>
      </c>
      <c r="I5774" s="172"/>
      <c r="J5774" s="172"/>
      <c r="K5774" s="730">
        <v>0.61</v>
      </c>
    </row>
    <row r="5775" spans="2:11" ht="43.2" x14ac:dyDescent="0.3">
      <c r="B5775" s="172"/>
      <c r="C5775" s="503" t="e">
        <f>_xlfn.XLOOKUP(B5775,PLANEAMIENTO!A:A,PLANEAMIENTO!C:C)</f>
        <v>#N/A</v>
      </c>
      <c r="D5775" s="504" t="e">
        <f>_xlfn.XLOOKUP(B5775,PLANEAMIENTO!A:A,PLANEAMIENTO!D:D)</f>
        <v>#N/A</v>
      </c>
      <c r="E5775" s="542" t="s">
        <v>3787</v>
      </c>
      <c r="F5775" s="542" t="s">
        <v>3814</v>
      </c>
      <c r="G5775" s="542" t="s">
        <v>3723</v>
      </c>
      <c r="H5775" s="542" t="s">
        <v>3765</v>
      </c>
      <c r="I5775" s="172"/>
      <c r="J5775" s="172"/>
      <c r="K5775" s="730">
        <v>0</v>
      </c>
    </row>
    <row r="5776" spans="2:11" ht="28.8" x14ac:dyDescent="0.3">
      <c r="B5776" s="173">
        <v>360525</v>
      </c>
      <c r="C5776" s="503" t="str">
        <f>_xlfn.XLOOKUP(B5776,PLANEAMIENTO!A:A,PLANEAMIENTO!C:C)</f>
        <v>CILINDRO DE STICK</v>
      </c>
      <c r="D5776" s="504" t="str">
        <f>_xlfn.XLOOKUP(B5776,PLANEAMIENTO!A:A,PLANEAMIENTO!D:D)</f>
        <v>390DL</v>
      </c>
      <c r="E5776" s="173" t="s">
        <v>3815</v>
      </c>
      <c r="F5776" s="173" t="s">
        <v>984</v>
      </c>
      <c r="G5776" s="173" t="s">
        <v>3723</v>
      </c>
      <c r="H5776" s="173" t="s">
        <v>3755</v>
      </c>
      <c r="I5776" s="172"/>
      <c r="J5776" s="173" t="s">
        <v>432</v>
      </c>
      <c r="K5776" s="731">
        <v>0</v>
      </c>
    </row>
    <row r="5777" spans="2:11" ht="31.2" x14ac:dyDescent="0.3">
      <c r="B5777" s="173">
        <v>366025</v>
      </c>
      <c r="C5777" s="503" t="str">
        <f>_xlfn.XLOOKUP(B5777,PLANEAMIENTO!A:A,PLANEAMIENTO!C:C)</f>
        <v>CILINDRO DE VOLTEO DE BUCKET</v>
      </c>
      <c r="D5777" s="504" t="str">
        <f>_xlfn.XLOOKUP(B5777,PLANEAMIENTO!A:A,PLANEAMIENTO!D:D)</f>
        <v>336DL</v>
      </c>
      <c r="E5777" s="173" t="s">
        <v>3816</v>
      </c>
      <c r="F5777" s="173" t="s">
        <v>410</v>
      </c>
      <c r="G5777" s="173" t="s">
        <v>3755</v>
      </c>
      <c r="H5777" s="173" t="s">
        <v>3755</v>
      </c>
      <c r="I5777" s="173">
        <v>621</v>
      </c>
      <c r="J5777" s="173" t="s">
        <v>432</v>
      </c>
      <c r="K5777" s="731">
        <v>0</v>
      </c>
    </row>
    <row r="5778" spans="2:11" ht="31.2" x14ac:dyDescent="0.3">
      <c r="B5778" s="173">
        <v>368225</v>
      </c>
      <c r="C5778" s="503" t="str">
        <f>_xlfn.XLOOKUP(B5778,PLANEAMIENTO!A:A,PLANEAMIENTO!C:C)</f>
        <v>CILINDRO DE VOLTEO DE VERTEDERA</v>
      </c>
      <c r="D5778" s="504">
        <f>_xlfn.XLOOKUP(B5778,PLANEAMIENTO!A:A,PLANEAMIENTO!D:D)</f>
        <v>24</v>
      </c>
      <c r="E5778" s="173" t="s">
        <v>3816</v>
      </c>
      <c r="F5778" s="173" t="s">
        <v>410</v>
      </c>
      <c r="G5778" s="173" t="s">
        <v>3763</v>
      </c>
      <c r="H5778" s="173" t="s">
        <v>3763</v>
      </c>
      <c r="I5778" s="173">
        <v>622</v>
      </c>
      <c r="J5778" s="173" t="s">
        <v>432</v>
      </c>
      <c r="K5778" s="731">
        <v>0</v>
      </c>
    </row>
    <row r="5779" spans="2:11" ht="31.2" x14ac:dyDescent="0.3">
      <c r="B5779" s="173">
        <v>368525</v>
      </c>
      <c r="C5779" s="503" t="str">
        <f>_xlfn.XLOOKUP(B5779,PLANEAMIENTO!A:A,PLANEAMIENTO!C:C)</f>
        <v>CILINDRO DE INCLINACION DE BULLDOZER</v>
      </c>
      <c r="D5779" s="504" t="str">
        <f>_xlfn.XLOOKUP(B5779,PLANEAMIENTO!A:A,PLANEAMIENTO!D:D)</f>
        <v>844H</v>
      </c>
      <c r="E5779" s="173" t="s">
        <v>3816</v>
      </c>
      <c r="F5779" s="173" t="s">
        <v>410</v>
      </c>
      <c r="G5779" s="173" t="s">
        <v>3763</v>
      </c>
      <c r="H5779" s="173" t="s">
        <v>3764</v>
      </c>
      <c r="I5779" s="173">
        <v>623</v>
      </c>
      <c r="J5779" s="173" t="s">
        <v>432</v>
      </c>
      <c r="K5779" s="731">
        <v>0</v>
      </c>
    </row>
    <row r="5780" spans="2:11" ht="28.8" x14ac:dyDescent="0.3">
      <c r="B5780" s="173">
        <v>370126</v>
      </c>
      <c r="C5780" s="503" t="str">
        <f>_xlfn.XLOOKUP(B5780,PLANEAMIENTO!A:A,PLANEAMIENTO!C:C)</f>
        <v>CILINDRO DE DIRECCION</v>
      </c>
      <c r="D5780" s="504" t="str">
        <f>_xlfn.XLOOKUP(B5780,PLANEAMIENTO!A:A,PLANEAMIENTO!D:D)</f>
        <v>930E-4SE</v>
      </c>
      <c r="E5780" s="173" t="s">
        <v>3816</v>
      </c>
      <c r="F5780" s="173" t="s">
        <v>410</v>
      </c>
      <c r="G5780" s="173" t="s">
        <v>3764</v>
      </c>
      <c r="H5780" s="173" t="s">
        <v>3765</v>
      </c>
      <c r="I5780" s="173">
        <v>624</v>
      </c>
      <c r="J5780" s="173" t="s">
        <v>432</v>
      </c>
      <c r="K5780" s="731">
        <v>0</v>
      </c>
    </row>
    <row r="5781" spans="2:11" ht="43.2" x14ac:dyDescent="0.3">
      <c r="B5781" s="724" t="s">
        <v>390</v>
      </c>
      <c r="C5781" s="503" t="e">
        <f>_xlfn.XLOOKUP(B5781,PLANEAMIENTO!A:A,PLANEAMIENTO!C:C)</f>
        <v>#N/A</v>
      </c>
      <c r="D5781" s="504" t="e">
        <f>_xlfn.XLOOKUP(B5781,PLANEAMIENTO!A:A,PLANEAMIENTO!D:D)</f>
        <v>#N/A</v>
      </c>
      <c r="E5781" s="724" t="s">
        <v>642</v>
      </c>
      <c r="F5781" s="724" t="s">
        <v>3817</v>
      </c>
      <c r="G5781" s="724" t="s">
        <v>842</v>
      </c>
      <c r="H5781" s="724" t="s">
        <v>3723</v>
      </c>
      <c r="I5781" s="172"/>
      <c r="J5781" s="172"/>
      <c r="K5781" s="734">
        <v>0.91</v>
      </c>
    </row>
    <row r="5782" spans="2:11" ht="43.2" x14ac:dyDescent="0.3">
      <c r="B5782" s="172"/>
      <c r="C5782" s="503" t="e">
        <f>_xlfn.XLOOKUP(B5782,PLANEAMIENTO!A:A,PLANEAMIENTO!C:C)</f>
        <v>#N/A</v>
      </c>
      <c r="D5782" s="504" t="e">
        <f>_xlfn.XLOOKUP(B5782,PLANEAMIENTO!A:A,PLANEAMIENTO!D:D)</f>
        <v>#N/A</v>
      </c>
      <c r="E5782" s="542" t="s">
        <v>3141</v>
      </c>
      <c r="F5782" s="542" t="s">
        <v>3324</v>
      </c>
      <c r="G5782" s="542" t="s">
        <v>3039</v>
      </c>
      <c r="H5782" s="542" t="s">
        <v>3116</v>
      </c>
      <c r="I5782" s="172"/>
      <c r="J5782" s="172"/>
      <c r="K5782" s="730">
        <v>1</v>
      </c>
    </row>
    <row r="5783" spans="2:11" ht="43.2" x14ac:dyDescent="0.3">
      <c r="B5783" s="172"/>
      <c r="C5783" s="503" t="e">
        <f>_xlfn.XLOOKUP(B5783,PLANEAMIENTO!A:A,PLANEAMIENTO!C:C)</f>
        <v>#N/A</v>
      </c>
      <c r="D5783" s="504" t="e">
        <f>_xlfn.XLOOKUP(B5783,PLANEAMIENTO!A:A,PLANEAMIENTO!D:D)</f>
        <v>#N/A</v>
      </c>
      <c r="E5783" s="542" t="s">
        <v>3143</v>
      </c>
      <c r="F5783" s="542" t="s">
        <v>3315</v>
      </c>
      <c r="G5783" s="542" t="s">
        <v>3116</v>
      </c>
      <c r="H5783" s="542" t="s">
        <v>3316</v>
      </c>
      <c r="I5783" s="172"/>
      <c r="J5783" s="172"/>
      <c r="K5783" s="730">
        <v>1</v>
      </c>
    </row>
    <row r="5784" spans="2:11" ht="43.2" x14ac:dyDescent="0.3">
      <c r="B5784" s="172"/>
      <c r="C5784" s="503" t="e">
        <f>_xlfn.XLOOKUP(B5784,PLANEAMIENTO!A:A,PLANEAMIENTO!C:C)</f>
        <v>#N/A</v>
      </c>
      <c r="D5784" s="504" t="e">
        <f>_xlfn.XLOOKUP(B5784,PLANEAMIENTO!A:A,PLANEAMIENTO!D:D)</f>
        <v>#N/A</v>
      </c>
      <c r="E5784" s="542" t="s">
        <v>3402</v>
      </c>
      <c r="F5784" s="542" t="s">
        <v>3701</v>
      </c>
      <c r="G5784" s="542" t="s">
        <v>3383</v>
      </c>
      <c r="H5784" s="542" t="s">
        <v>3581</v>
      </c>
      <c r="I5784" s="172"/>
      <c r="J5784" s="172"/>
      <c r="K5784" s="730">
        <v>1</v>
      </c>
    </row>
    <row r="5785" spans="2:11" ht="43.2" x14ac:dyDescent="0.3">
      <c r="B5785" s="172"/>
      <c r="C5785" s="503" t="e">
        <f>_xlfn.XLOOKUP(B5785,PLANEAMIENTO!A:A,PLANEAMIENTO!C:C)</f>
        <v>#N/A</v>
      </c>
      <c r="D5785" s="504" t="e">
        <f>_xlfn.XLOOKUP(B5785,PLANEAMIENTO!A:A,PLANEAMIENTO!D:D)</f>
        <v>#N/A</v>
      </c>
      <c r="E5785" s="542" t="s">
        <v>3656</v>
      </c>
      <c r="F5785" s="542" t="s">
        <v>3817</v>
      </c>
      <c r="G5785" s="542" t="s">
        <v>842</v>
      </c>
      <c r="H5785" s="542" t="s">
        <v>3723</v>
      </c>
      <c r="I5785" s="172"/>
      <c r="J5785" s="172"/>
      <c r="K5785" s="730">
        <v>0.67</v>
      </c>
    </row>
    <row r="5786" spans="2:11" ht="28.8" x14ac:dyDescent="0.3">
      <c r="B5786" s="172"/>
      <c r="C5786" s="503" t="e">
        <f>_xlfn.XLOOKUP(B5786,PLANEAMIENTO!A:A,PLANEAMIENTO!C:C)</f>
        <v>#N/A</v>
      </c>
      <c r="D5786" s="504" t="e">
        <f>_xlfn.XLOOKUP(B5786,PLANEAMIENTO!A:A,PLANEAMIENTO!D:D)</f>
        <v>#N/A</v>
      </c>
      <c r="E5786" s="542" t="s">
        <v>3714</v>
      </c>
      <c r="F5786" s="542" t="s">
        <v>3715</v>
      </c>
      <c r="G5786" s="542" t="s">
        <v>3619</v>
      </c>
      <c r="H5786" s="542" t="s">
        <v>3663</v>
      </c>
      <c r="I5786" s="172"/>
      <c r="J5786" s="172"/>
      <c r="K5786" s="730">
        <v>1</v>
      </c>
    </row>
    <row r="5787" spans="2:11" ht="43.2" x14ac:dyDescent="0.3">
      <c r="B5787" s="172"/>
      <c r="C5787" s="503" t="e">
        <f>_xlfn.XLOOKUP(B5787,PLANEAMIENTO!A:A,PLANEAMIENTO!C:C)</f>
        <v>#N/A</v>
      </c>
      <c r="D5787" s="504" t="e">
        <f>_xlfn.XLOOKUP(B5787,PLANEAMIENTO!A:A,PLANEAMIENTO!D:D)</f>
        <v>#N/A</v>
      </c>
      <c r="E5787" s="542" t="s">
        <v>3786</v>
      </c>
      <c r="F5787" s="542" t="s">
        <v>3075</v>
      </c>
      <c r="G5787" s="542" t="s">
        <v>3676</v>
      </c>
      <c r="H5787" s="542" t="s">
        <v>3711</v>
      </c>
      <c r="I5787" s="172"/>
      <c r="J5787" s="172"/>
      <c r="K5787" s="730">
        <v>1</v>
      </c>
    </row>
    <row r="5788" spans="2:11" ht="43.2" x14ac:dyDescent="0.3">
      <c r="B5788" s="172"/>
      <c r="C5788" s="503" t="e">
        <f>_xlfn.XLOOKUP(B5788,PLANEAMIENTO!A:A,PLANEAMIENTO!C:C)</f>
        <v>#N/A</v>
      </c>
      <c r="D5788" s="504" t="e">
        <f>_xlfn.XLOOKUP(B5788,PLANEAMIENTO!A:A,PLANEAMIENTO!D:D)</f>
        <v>#N/A</v>
      </c>
      <c r="E5788" s="542" t="s">
        <v>3787</v>
      </c>
      <c r="F5788" s="542" t="s">
        <v>3817</v>
      </c>
      <c r="G5788" s="542" t="s">
        <v>842</v>
      </c>
      <c r="H5788" s="542" t="s">
        <v>3723</v>
      </c>
      <c r="I5788" s="172"/>
      <c r="J5788" s="172"/>
      <c r="K5788" s="730">
        <v>0</v>
      </c>
    </row>
    <row r="5789" spans="2:11" ht="43.2" x14ac:dyDescent="0.3">
      <c r="B5789" s="172"/>
      <c r="C5789" s="503" t="e">
        <f>_xlfn.XLOOKUP(B5789,PLANEAMIENTO!A:A,PLANEAMIENTO!C:C)</f>
        <v>#N/A</v>
      </c>
      <c r="D5789" s="504" t="e">
        <f>_xlfn.XLOOKUP(B5789,PLANEAMIENTO!A:A,PLANEAMIENTO!D:D)</f>
        <v>#N/A</v>
      </c>
      <c r="E5789" s="173" t="s">
        <v>3758</v>
      </c>
      <c r="F5789" s="173" t="s">
        <v>3080</v>
      </c>
      <c r="G5789" s="173" t="s">
        <v>842</v>
      </c>
      <c r="H5789" s="173" t="s">
        <v>3039</v>
      </c>
      <c r="I5789" s="172"/>
      <c r="J5789" s="172"/>
      <c r="K5789" s="731">
        <v>0</v>
      </c>
    </row>
    <row r="5790" spans="2:11" ht="43.2" x14ac:dyDescent="0.3">
      <c r="B5790" s="172"/>
      <c r="C5790" s="503" t="e">
        <f>_xlfn.XLOOKUP(B5790,PLANEAMIENTO!A:A,PLANEAMIENTO!C:C)</f>
        <v>#N/A</v>
      </c>
      <c r="D5790" s="504" t="e">
        <f>_xlfn.XLOOKUP(B5790,PLANEAMIENTO!A:A,PLANEAMIENTO!D:D)</f>
        <v>#N/A</v>
      </c>
      <c r="E5790" s="173" t="s">
        <v>3758</v>
      </c>
      <c r="F5790" s="173" t="s">
        <v>3080</v>
      </c>
      <c r="G5790" s="173" t="s">
        <v>842</v>
      </c>
      <c r="H5790" s="173" t="s">
        <v>3039</v>
      </c>
      <c r="I5790" s="172"/>
      <c r="J5790" s="172"/>
      <c r="K5790" s="731">
        <v>0</v>
      </c>
    </row>
    <row r="5791" spans="2:11" ht="46.8" x14ac:dyDescent="0.3">
      <c r="B5791" s="173">
        <v>369126</v>
      </c>
      <c r="C5791" s="503" t="str">
        <f>_xlfn.XLOOKUP(B5791,PLANEAMIENTO!A:A,PLANEAMIENTO!C:C)</f>
        <v>CILINDRO DE DESPLAZAMIENTO DE VERTEDERA</v>
      </c>
      <c r="D5791" s="504">
        <f>_xlfn.XLOOKUP(B5791,PLANEAMIENTO!A:A,PLANEAMIENTO!D:D)</f>
        <v>24</v>
      </c>
      <c r="E5791" s="173" t="s">
        <v>3756</v>
      </c>
      <c r="F5791" s="173" t="s">
        <v>522</v>
      </c>
      <c r="G5791" s="173" t="s">
        <v>3663</v>
      </c>
      <c r="H5791" s="173" t="s">
        <v>3676</v>
      </c>
      <c r="I5791" s="173">
        <v>760</v>
      </c>
      <c r="J5791" s="173" t="s">
        <v>3076</v>
      </c>
      <c r="K5791" s="731">
        <v>0</v>
      </c>
    </row>
    <row r="5792" spans="2:11" ht="28.8" x14ac:dyDescent="0.3">
      <c r="B5792" s="173">
        <v>369826</v>
      </c>
      <c r="C5792" s="503" t="str">
        <f>_xlfn.XLOOKUP(B5792,PLANEAMIENTO!A:A,PLANEAMIENTO!C:C)</f>
        <v>CILINDRO DE DIRECCION</v>
      </c>
      <c r="D5792" s="504" t="str">
        <f>_xlfn.XLOOKUP(B5792,PLANEAMIENTO!A:A,PLANEAMIENTO!D:D)</f>
        <v>HD1500</v>
      </c>
      <c r="E5792" s="173" t="s">
        <v>3757</v>
      </c>
      <c r="F5792" s="173" t="s">
        <v>522</v>
      </c>
      <c r="G5792" s="173" t="s">
        <v>3676</v>
      </c>
      <c r="H5792" s="173" t="s">
        <v>3676</v>
      </c>
      <c r="I5792" s="173">
        <v>782</v>
      </c>
      <c r="J5792" s="173" t="s">
        <v>3076</v>
      </c>
      <c r="K5792" s="731">
        <v>0</v>
      </c>
    </row>
    <row r="5793" spans="2:11" ht="31.2" x14ac:dyDescent="0.3">
      <c r="B5793" s="173">
        <v>370426</v>
      </c>
      <c r="C5793" s="503" t="str">
        <f>_xlfn.XLOOKUP(B5793,PLANEAMIENTO!A:A,PLANEAMIENTO!C:C)</f>
        <v>CILINDRO DE LEVANTE DE TOLVA</v>
      </c>
      <c r="D5793" s="504" t="str">
        <f>_xlfn.XLOOKUP(B5793,PLANEAMIENTO!A:A,PLANEAMIENTO!D:D)</f>
        <v>HD1500</v>
      </c>
      <c r="E5793" s="173" t="s">
        <v>3757</v>
      </c>
      <c r="F5793" s="173" t="s">
        <v>403</v>
      </c>
      <c r="G5793" s="173" t="s">
        <v>3721</v>
      </c>
      <c r="H5793" s="173" t="s">
        <v>3721</v>
      </c>
      <c r="I5793" s="173">
        <v>772</v>
      </c>
      <c r="J5793" s="173" t="s">
        <v>3076</v>
      </c>
      <c r="K5793" s="731">
        <v>0</v>
      </c>
    </row>
    <row r="5794" spans="2:11" ht="31.2" x14ac:dyDescent="0.3">
      <c r="B5794" s="173">
        <v>366525</v>
      </c>
      <c r="C5794" s="503" t="str">
        <f>_xlfn.XLOOKUP(B5794,PLANEAMIENTO!A:A,PLANEAMIENTO!C:C)</f>
        <v>CILINDRO DE LEVANTE DE TOLVA</v>
      </c>
      <c r="D5794" s="504" t="str">
        <f>_xlfn.XLOOKUP(B5794,PLANEAMIENTO!A:A,PLANEAMIENTO!D:D)</f>
        <v>930E-4SE</v>
      </c>
      <c r="E5794" s="173" t="s">
        <v>3704</v>
      </c>
      <c r="F5794" s="173" t="s">
        <v>435</v>
      </c>
      <c r="G5794" s="173" t="s">
        <v>3721</v>
      </c>
      <c r="H5794" s="173" t="s">
        <v>3711</v>
      </c>
      <c r="I5794" s="173">
        <v>773</v>
      </c>
      <c r="J5794" s="173" t="s">
        <v>3076</v>
      </c>
      <c r="K5794" s="731">
        <v>0</v>
      </c>
    </row>
    <row r="5795" spans="2:11" ht="31.2" x14ac:dyDescent="0.3">
      <c r="B5795" s="173">
        <v>366625</v>
      </c>
      <c r="C5795" s="503" t="str">
        <f>_xlfn.XLOOKUP(B5795,PLANEAMIENTO!A:A,PLANEAMIENTO!C:C)</f>
        <v>CILINDRO DE LEVANTE DE TOLVA</v>
      </c>
      <c r="D5795" s="504" t="str">
        <f>_xlfn.XLOOKUP(B5795,PLANEAMIENTO!A:A,PLANEAMIENTO!D:D)</f>
        <v>930E-4SE</v>
      </c>
      <c r="E5795" s="173" t="s">
        <v>3704</v>
      </c>
      <c r="F5795" s="173" t="s">
        <v>435</v>
      </c>
      <c r="G5795" s="173" t="s">
        <v>3711</v>
      </c>
      <c r="H5795" s="173" t="s">
        <v>3711</v>
      </c>
      <c r="I5795" s="173">
        <v>785</v>
      </c>
      <c r="J5795" s="173" t="s">
        <v>3076</v>
      </c>
      <c r="K5795" s="731">
        <v>0</v>
      </c>
    </row>
    <row r="5796" spans="2:11" ht="28.8" x14ac:dyDescent="0.3">
      <c r="B5796" s="173">
        <v>367725</v>
      </c>
      <c r="C5796" s="503" t="str">
        <f>_xlfn.XLOOKUP(B5796,PLANEAMIENTO!A:A,PLANEAMIENTO!C:C)</f>
        <v>CILINDRO DE JACK HYD</v>
      </c>
      <c r="D5796" s="504" t="str">
        <f>_xlfn.XLOOKUP(B5796,PLANEAMIENTO!A:A,PLANEAMIENTO!D:D)</f>
        <v>PITVIPER 351</v>
      </c>
      <c r="E5796" s="173" t="s">
        <v>3757</v>
      </c>
      <c r="F5796" s="173" t="s">
        <v>522</v>
      </c>
      <c r="G5796" s="173" t="s">
        <v>3711</v>
      </c>
      <c r="H5796" s="173" t="s">
        <v>3723</v>
      </c>
      <c r="I5796" s="173">
        <v>786</v>
      </c>
      <c r="J5796" s="173" t="s">
        <v>3076</v>
      </c>
      <c r="K5796" s="731">
        <v>0</v>
      </c>
    </row>
    <row r="5797" spans="2:11" ht="43.2" x14ac:dyDescent="0.3">
      <c r="B5797" s="173">
        <v>367725</v>
      </c>
      <c r="C5797" s="503" t="str">
        <f>_xlfn.XLOOKUP(B5797,PLANEAMIENTO!A:A,PLANEAMIENTO!C:C)</f>
        <v>CILINDRO DE JACK HYD</v>
      </c>
      <c r="D5797" s="504" t="str">
        <f>_xlfn.XLOOKUP(B5797,PLANEAMIENTO!A:A,PLANEAMIENTO!D:D)</f>
        <v>PITVIPER 351</v>
      </c>
      <c r="E5797" s="173" t="s">
        <v>3703</v>
      </c>
      <c r="F5797" s="173" t="s">
        <v>522</v>
      </c>
      <c r="G5797" s="173" t="s">
        <v>842</v>
      </c>
      <c r="H5797" s="173" t="s">
        <v>842</v>
      </c>
      <c r="I5797" s="172"/>
      <c r="J5797" s="173" t="s">
        <v>3076</v>
      </c>
      <c r="K5797" s="731">
        <v>0</v>
      </c>
    </row>
    <row r="5798" spans="2:11" ht="43.2" x14ac:dyDescent="0.3">
      <c r="B5798" s="173">
        <v>368826</v>
      </c>
      <c r="C5798" s="503" t="str">
        <f>_xlfn.XLOOKUP(B5798,PLANEAMIENTO!A:A,PLANEAMIENTO!C:C)</f>
        <v>CILINDRO DE SUSPENSION POSTERIOR</v>
      </c>
      <c r="D5798" s="504" t="str">
        <f>_xlfn.XLOOKUP(B5798,PLANEAMIENTO!A:A,PLANEAMIENTO!D:D)</f>
        <v>980E-4SE</v>
      </c>
      <c r="E5798" s="173" t="s">
        <v>3757</v>
      </c>
      <c r="F5798" s="173" t="s">
        <v>435</v>
      </c>
      <c r="G5798" s="173" t="s">
        <v>842</v>
      </c>
      <c r="H5798" s="173" t="s">
        <v>842</v>
      </c>
      <c r="I5798" s="172"/>
      <c r="J5798" s="173" t="s">
        <v>3076</v>
      </c>
      <c r="K5798" s="731">
        <v>0</v>
      </c>
    </row>
    <row r="5799" spans="2:11" ht="43.2" x14ac:dyDescent="0.3">
      <c r="B5799" s="172"/>
      <c r="C5799" s="503" t="e">
        <f>_xlfn.XLOOKUP(B5799,PLANEAMIENTO!A:A,PLANEAMIENTO!C:C)</f>
        <v>#N/A</v>
      </c>
      <c r="D5799" s="504" t="e">
        <f>_xlfn.XLOOKUP(B5799,PLANEAMIENTO!A:A,PLANEAMIENTO!D:D)</f>
        <v>#N/A</v>
      </c>
      <c r="E5799" s="173" t="s">
        <v>3758</v>
      </c>
      <c r="F5799" s="173" t="s">
        <v>3080</v>
      </c>
      <c r="G5799" s="173" t="s">
        <v>842</v>
      </c>
      <c r="H5799" s="173" t="s">
        <v>3039</v>
      </c>
      <c r="I5799" s="172"/>
      <c r="J5799" s="173" t="s">
        <v>3076</v>
      </c>
      <c r="K5799" s="731">
        <v>0</v>
      </c>
    </row>
    <row r="5800" spans="2:11" ht="43.2" x14ac:dyDescent="0.3">
      <c r="B5800" s="726" t="s">
        <v>390</v>
      </c>
      <c r="C5800" s="503" t="e">
        <f>_xlfn.XLOOKUP(B5800,PLANEAMIENTO!A:A,PLANEAMIENTO!C:C)</f>
        <v>#N/A</v>
      </c>
      <c r="D5800" s="504" t="e">
        <f>_xlfn.XLOOKUP(B5800,PLANEAMIENTO!A:A,PLANEAMIENTO!D:D)</f>
        <v>#N/A</v>
      </c>
      <c r="E5800" s="726" t="s">
        <v>451</v>
      </c>
      <c r="F5800" s="726" t="s">
        <v>3074</v>
      </c>
      <c r="G5800" s="726" t="s">
        <v>842</v>
      </c>
      <c r="H5800" s="726" t="s">
        <v>842</v>
      </c>
      <c r="I5800" s="172"/>
      <c r="J5800" s="172"/>
      <c r="K5800" s="735">
        <v>0</v>
      </c>
    </row>
    <row r="5801" spans="2:11" ht="43.2" x14ac:dyDescent="0.3">
      <c r="B5801" s="172"/>
      <c r="C5801" s="503" t="e">
        <f>_xlfn.XLOOKUP(B5801,PLANEAMIENTO!A:A,PLANEAMIENTO!C:C)</f>
        <v>#N/A</v>
      </c>
      <c r="D5801" s="504" t="e">
        <f>_xlfn.XLOOKUP(B5801,PLANEAMIENTO!A:A,PLANEAMIENTO!D:D)</f>
        <v>#N/A</v>
      </c>
      <c r="E5801" s="542" t="s">
        <v>3193</v>
      </c>
      <c r="F5801" s="542" t="s">
        <v>3441</v>
      </c>
      <c r="G5801" s="542" t="s">
        <v>3116</v>
      </c>
      <c r="H5801" s="542" t="s">
        <v>3316</v>
      </c>
      <c r="I5801" s="172"/>
      <c r="J5801" s="173" t="s">
        <v>452</v>
      </c>
      <c r="K5801" s="730">
        <v>0.54</v>
      </c>
    </row>
    <row r="5802" spans="2:11" ht="43.2" x14ac:dyDescent="0.3">
      <c r="B5802" s="172"/>
      <c r="C5802" s="503" t="e">
        <f>_xlfn.XLOOKUP(B5802,PLANEAMIENTO!A:A,PLANEAMIENTO!C:C)</f>
        <v>#N/A</v>
      </c>
      <c r="D5802" s="504">
        <f>_xlfn.XLOOKUP(B5802,PLANEAMIENTO!A:A,PLANEAMIENTO!D:D)</f>
        <v>0</v>
      </c>
      <c r="E5802" s="542" t="s">
        <v>3398</v>
      </c>
      <c r="F5802" s="542" t="s">
        <v>3637</v>
      </c>
      <c r="G5802" s="542" t="s">
        <v>842</v>
      </c>
      <c r="H5802" s="542" t="s">
        <v>3581</v>
      </c>
      <c r="I5802" s="172"/>
      <c r="J5802" s="172"/>
      <c r="K5802" s="730">
        <v>1</v>
      </c>
    </row>
    <row r="5803" spans="2:11" ht="43.2" x14ac:dyDescent="0.3">
      <c r="B5803" s="727" t="s">
        <v>390</v>
      </c>
      <c r="C5803" s="503" t="e">
        <f>_xlfn.XLOOKUP(B5803,PLANEAMIENTO!A:A,PLANEAMIENTO!C:C)</f>
        <v>#N/A</v>
      </c>
      <c r="D5803" s="504" t="e">
        <f>_xlfn.XLOOKUP(B5803,PLANEAMIENTO!A:A,PLANEAMIENTO!D:D)</f>
        <v>#N/A</v>
      </c>
      <c r="E5803" s="727" t="s">
        <v>455</v>
      </c>
      <c r="F5803" s="727" t="s">
        <v>3818</v>
      </c>
      <c r="G5803" s="727" t="s">
        <v>842</v>
      </c>
      <c r="H5803" s="727" t="s">
        <v>3717</v>
      </c>
      <c r="I5803" s="172"/>
      <c r="J5803" s="172"/>
      <c r="K5803" s="740">
        <v>1</v>
      </c>
    </row>
    <row r="5804" spans="2:11" ht="43.2" x14ac:dyDescent="0.3">
      <c r="B5804" s="172"/>
      <c r="C5804" s="503">
        <f>_xlfn.XLOOKUP(B5804,PLANEAMIENTO!A:A,PLANEAMIENTO!C:C)</f>
        <v>0</v>
      </c>
      <c r="D5804" s="504">
        <f>_xlfn.XLOOKUP(B5804,PLANEAMIENTO!A:A,PLANEAMIENTO!D:D)</f>
        <v>0</v>
      </c>
      <c r="E5804" s="542" t="s">
        <v>3141</v>
      </c>
      <c r="F5804" s="542" t="s">
        <v>3442</v>
      </c>
      <c r="G5804" s="542" t="s">
        <v>3039</v>
      </c>
      <c r="H5804" s="542" t="s">
        <v>3035</v>
      </c>
      <c r="I5804" s="172"/>
      <c r="J5804" s="172"/>
      <c r="K5804" s="730">
        <v>1</v>
      </c>
    </row>
    <row r="5805" spans="2:11" ht="43.2" x14ac:dyDescent="0.3">
      <c r="B5805" s="172"/>
      <c r="C5805" s="503">
        <f>_xlfn.XLOOKUP(B5805,PLANEAMIENTO!A:A,PLANEAMIENTO!C:C)</f>
        <v>0</v>
      </c>
      <c r="D5805" s="504">
        <f>_xlfn.XLOOKUP(B5805,PLANEAMIENTO!A:A,PLANEAMIENTO!D:D)</f>
        <v>0</v>
      </c>
      <c r="E5805" s="542" t="s">
        <v>3656</v>
      </c>
      <c r="F5805" s="542" t="s">
        <v>3818</v>
      </c>
      <c r="G5805" s="542" t="s">
        <v>842</v>
      </c>
      <c r="H5805" s="542" t="s">
        <v>3717</v>
      </c>
      <c r="I5805" s="172"/>
      <c r="J5805" s="172"/>
      <c r="K5805" s="730">
        <v>0</v>
      </c>
    </row>
    <row r="5806" spans="2:11" ht="43.2" x14ac:dyDescent="0.3">
      <c r="B5806" s="172"/>
      <c r="C5806" s="503">
        <f>_xlfn.XLOOKUP(B5806,PLANEAMIENTO!A:A,PLANEAMIENTO!C:C)</f>
        <v>0</v>
      </c>
      <c r="D5806" s="504">
        <f>_xlfn.XLOOKUP(B5806,PLANEAMIENTO!A:A,PLANEAMIENTO!D:D)</f>
        <v>0</v>
      </c>
      <c r="E5806" s="542" t="s">
        <v>3714</v>
      </c>
      <c r="F5806" s="542" t="s">
        <v>3818</v>
      </c>
      <c r="G5806" s="542" t="s">
        <v>842</v>
      </c>
      <c r="H5806" s="542" t="s">
        <v>3717</v>
      </c>
      <c r="I5806" s="172"/>
      <c r="J5806" s="172"/>
      <c r="K5806" s="730">
        <v>0</v>
      </c>
    </row>
    <row r="5807" spans="2:11" ht="43.2" x14ac:dyDescent="0.3">
      <c r="B5807" s="172"/>
      <c r="C5807" s="503">
        <f>_xlfn.XLOOKUP(B5807,PLANEAMIENTO!A:A,PLANEAMIENTO!C:C)</f>
        <v>0</v>
      </c>
      <c r="D5807" s="504">
        <f>_xlfn.XLOOKUP(B5807,PLANEAMIENTO!A:A,PLANEAMIENTO!D:D)</f>
        <v>0</v>
      </c>
      <c r="E5807" s="542" t="s">
        <v>3787</v>
      </c>
      <c r="F5807" s="542" t="s">
        <v>3080</v>
      </c>
      <c r="G5807" s="542" t="s">
        <v>842</v>
      </c>
      <c r="H5807" s="542" t="s">
        <v>3039</v>
      </c>
      <c r="I5807" s="172"/>
      <c r="J5807" s="172"/>
      <c r="K5807" s="730">
        <v>0</v>
      </c>
    </row>
    <row r="5808" spans="2:11" ht="43.2" x14ac:dyDescent="0.3">
      <c r="B5808" s="173">
        <v>368625</v>
      </c>
      <c r="C5808" s="503" t="str">
        <f>_xlfn.XLOOKUP(B5808,PLANEAMIENTO!A:A,PLANEAMIENTO!C:C)</f>
        <v>CILINDRO DE LEVANTE DE TOLVA</v>
      </c>
      <c r="D5808" s="504" t="str">
        <f>_xlfn.XLOOKUP(B5808,PLANEAMIENTO!A:A,PLANEAMIENTO!D:D)</f>
        <v>793D</v>
      </c>
      <c r="E5808" s="173" t="s">
        <v>3762</v>
      </c>
      <c r="F5808" s="173" t="s">
        <v>3080</v>
      </c>
      <c r="G5808" s="173" t="s">
        <v>842</v>
      </c>
      <c r="H5808" s="173" t="s">
        <v>3039</v>
      </c>
      <c r="I5808" s="172"/>
      <c r="J5808" s="172"/>
      <c r="K5808" s="731">
        <v>0</v>
      </c>
    </row>
    <row r="5809" spans="2:11" ht="43.2" x14ac:dyDescent="0.3">
      <c r="B5809" s="173">
        <v>369026</v>
      </c>
      <c r="C5809" s="503" t="str">
        <f>_xlfn.XLOOKUP(B5809,PLANEAMIENTO!A:A,PLANEAMIENTO!C:C)</f>
        <v>CILINDRO DE INCLINACION DE BULLDOZER</v>
      </c>
      <c r="D5809" s="504" t="str">
        <f>_xlfn.XLOOKUP(B5809,PLANEAMIENTO!A:A,PLANEAMIENTO!D:D)</f>
        <v>D11T</v>
      </c>
      <c r="E5809" s="173" t="s">
        <v>3762</v>
      </c>
      <c r="F5809" s="173" t="s">
        <v>3080</v>
      </c>
      <c r="G5809" s="173" t="s">
        <v>842</v>
      </c>
      <c r="H5809" s="173" t="s">
        <v>3039</v>
      </c>
      <c r="I5809" s="172"/>
      <c r="J5809" s="172"/>
      <c r="K5809" s="731">
        <v>0</v>
      </c>
    </row>
    <row r="5810" spans="2:11" ht="46.8" x14ac:dyDescent="0.3">
      <c r="B5810" s="173">
        <v>369126</v>
      </c>
      <c r="C5810" s="503" t="str">
        <f>_xlfn.XLOOKUP(B5810,PLANEAMIENTO!A:A,PLANEAMIENTO!C:C)</f>
        <v>CILINDRO DE DESPLAZAMIENTO DE VERTEDERA</v>
      </c>
      <c r="D5810" s="504">
        <f>_xlfn.XLOOKUP(B5810,PLANEAMIENTO!A:A,PLANEAMIENTO!D:D)</f>
        <v>24</v>
      </c>
      <c r="E5810" s="173" t="s">
        <v>3762</v>
      </c>
      <c r="F5810" s="173" t="s">
        <v>3080</v>
      </c>
      <c r="G5810" s="173" t="s">
        <v>842</v>
      </c>
      <c r="H5810" s="173" t="s">
        <v>3039</v>
      </c>
      <c r="I5810" s="172"/>
      <c r="J5810" s="172"/>
      <c r="K5810" s="731">
        <v>0</v>
      </c>
    </row>
    <row r="5811" spans="2:11" ht="43.2" x14ac:dyDescent="0.3">
      <c r="B5811" s="173">
        <v>369526</v>
      </c>
      <c r="C5811" s="503" t="str">
        <f>_xlfn.XLOOKUP(B5811,PLANEAMIENTO!A:A,PLANEAMIENTO!C:C)</f>
        <v>CILINDRO DE LEVANTE DE TOLVA</v>
      </c>
      <c r="D5811" s="504" t="str">
        <f>_xlfn.XLOOKUP(B5811,PLANEAMIENTO!A:A,PLANEAMIENTO!D:D)</f>
        <v>793D</v>
      </c>
      <c r="E5811" s="173" t="s">
        <v>3762</v>
      </c>
      <c r="F5811" s="173" t="s">
        <v>3080</v>
      </c>
      <c r="G5811" s="173" t="s">
        <v>842</v>
      </c>
      <c r="H5811" s="173" t="s">
        <v>3039</v>
      </c>
      <c r="I5811" s="172"/>
      <c r="J5811" s="172"/>
      <c r="K5811" s="731">
        <v>0</v>
      </c>
    </row>
    <row r="5812" spans="2:11" ht="43.2" x14ac:dyDescent="0.3">
      <c r="B5812" s="728" t="s">
        <v>390</v>
      </c>
      <c r="C5812" s="503" t="e">
        <f>_xlfn.XLOOKUP(B5812,PLANEAMIENTO!A:A,PLANEAMIENTO!C:C)</f>
        <v>#N/A</v>
      </c>
      <c r="D5812" s="504" t="e">
        <f>_xlfn.XLOOKUP(B5812,PLANEAMIENTO!A:A,PLANEAMIENTO!D:D)</f>
        <v>#N/A</v>
      </c>
      <c r="E5812" s="728" t="s">
        <v>45</v>
      </c>
      <c r="F5812" s="728" t="s">
        <v>3331</v>
      </c>
      <c r="G5812" s="728" t="s">
        <v>842</v>
      </c>
      <c r="H5812" s="728" t="s">
        <v>3230</v>
      </c>
      <c r="I5812" s="172"/>
      <c r="J5812" s="172"/>
      <c r="K5812" s="736">
        <v>0.99</v>
      </c>
    </row>
    <row r="5813" spans="2:11" ht="43.2" x14ac:dyDescent="0.3">
      <c r="B5813" s="172"/>
      <c r="C5813" s="503">
        <f>_xlfn.XLOOKUP(B5813,PLANEAMIENTO!A:A,PLANEAMIENTO!C:C)</f>
        <v>0</v>
      </c>
      <c r="D5813" s="504">
        <f>_xlfn.XLOOKUP(B5813,PLANEAMIENTO!A:A,PLANEAMIENTO!D:D)</f>
        <v>0</v>
      </c>
      <c r="E5813" s="542" t="s">
        <v>3143</v>
      </c>
      <c r="F5813" s="542" t="s">
        <v>3331</v>
      </c>
      <c r="G5813" s="542" t="s">
        <v>842</v>
      </c>
      <c r="H5813" s="542" t="s">
        <v>3230</v>
      </c>
      <c r="I5813" s="172"/>
      <c r="J5813" s="172"/>
      <c r="K5813" s="730">
        <v>0.98</v>
      </c>
    </row>
    <row r="5814" spans="2:11" ht="43.2" x14ac:dyDescent="0.3">
      <c r="B5814" s="172"/>
      <c r="C5814" s="503">
        <f>_xlfn.XLOOKUP(B5814,PLANEAMIENTO!A:A,PLANEAMIENTO!C:C)</f>
        <v>0</v>
      </c>
      <c r="D5814" s="504">
        <f>_xlfn.XLOOKUP(B5814,PLANEAMIENTO!A:A,PLANEAMIENTO!D:D)</f>
        <v>0</v>
      </c>
      <c r="E5814" s="542" t="s">
        <v>3402</v>
      </c>
      <c r="F5814" s="542" t="s">
        <v>3080</v>
      </c>
      <c r="G5814" s="542" t="s">
        <v>842</v>
      </c>
      <c r="H5814" s="542" t="s">
        <v>3039</v>
      </c>
      <c r="I5814" s="172"/>
      <c r="J5814" s="172"/>
      <c r="K5814" s="730">
        <v>1</v>
      </c>
    </row>
    <row r="5815" spans="2:11" ht="43.2" x14ac:dyDescent="0.3">
      <c r="B5815" s="172"/>
      <c r="C5815" s="503">
        <f>_xlfn.XLOOKUP(B5815,PLANEAMIENTO!A:A,PLANEAMIENTO!C:C)</f>
        <v>0</v>
      </c>
      <c r="D5815" s="504">
        <f>_xlfn.XLOOKUP(B5815,PLANEAMIENTO!A:A,PLANEAMIENTO!D:D)</f>
        <v>0</v>
      </c>
      <c r="E5815" s="542" t="s">
        <v>3656</v>
      </c>
      <c r="F5815" s="542" t="s">
        <v>3080</v>
      </c>
      <c r="G5815" s="542" t="s">
        <v>842</v>
      </c>
      <c r="H5815" s="542" t="s">
        <v>3039</v>
      </c>
      <c r="I5815" s="172"/>
      <c r="J5815" s="172"/>
      <c r="K5815" s="730">
        <v>0</v>
      </c>
    </row>
    <row r="5816" spans="2:11" ht="43.2" x14ac:dyDescent="0.3">
      <c r="B5816" s="172"/>
      <c r="C5816" s="503">
        <f>_xlfn.XLOOKUP(B5816,PLANEAMIENTO!A:A,PLANEAMIENTO!C:C)</f>
        <v>0</v>
      </c>
      <c r="D5816" s="504">
        <f>_xlfn.XLOOKUP(B5816,PLANEAMIENTO!A:A,PLANEAMIENTO!D:D)</f>
        <v>0</v>
      </c>
      <c r="E5816" s="542" t="s">
        <v>3714</v>
      </c>
      <c r="F5816" s="542" t="s">
        <v>3080</v>
      </c>
      <c r="G5816" s="542" t="s">
        <v>842</v>
      </c>
      <c r="H5816" s="542" t="s">
        <v>3039</v>
      </c>
      <c r="I5816" s="172"/>
      <c r="J5816" s="172"/>
      <c r="K5816" s="730">
        <v>0</v>
      </c>
    </row>
    <row r="5817" spans="2:11" ht="43.2" x14ac:dyDescent="0.3">
      <c r="B5817" s="172"/>
      <c r="C5817" s="503">
        <f>_xlfn.XLOOKUP(B5817,PLANEAMIENTO!A:A,PLANEAMIENTO!C:C)</f>
        <v>0</v>
      </c>
      <c r="D5817" s="504">
        <f>_xlfn.XLOOKUP(B5817,PLANEAMIENTO!A:A,PLANEAMIENTO!D:D)</f>
        <v>0</v>
      </c>
      <c r="E5817" s="542" t="s">
        <v>3787</v>
      </c>
      <c r="F5817" s="542" t="s">
        <v>3080</v>
      </c>
      <c r="G5817" s="542" t="s">
        <v>842</v>
      </c>
      <c r="H5817" s="542" t="s">
        <v>3039</v>
      </c>
      <c r="I5817" s="172"/>
      <c r="J5817" s="172"/>
      <c r="K5817" s="730">
        <v>0</v>
      </c>
    </row>
    <row r="5818" spans="2:11" ht="43.2" x14ac:dyDescent="0.3">
      <c r="B5818" s="173">
        <v>355125</v>
      </c>
      <c r="C5818" s="503" t="str">
        <f>_xlfn.XLOOKUP(B5818,PLANEAMIENTO!A:A,PLANEAMIENTO!C:C)</f>
        <v>CILINDRO DE SUSPENSION POSTERIOR</v>
      </c>
      <c r="D5818" s="504" t="str">
        <f>_xlfn.XLOOKUP(B5818,PLANEAMIENTO!A:A,PLANEAMIENTO!D:D)</f>
        <v>980E</v>
      </c>
      <c r="E5818" s="173" t="s">
        <v>3706</v>
      </c>
      <c r="F5818" s="173" t="s">
        <v>3080</v>
      </c>
      <c r="G5818" s="173" t="s">
        <v>842</v>
      </c>
      <c r="H5818" s="173" t="s">
        <v>3039</v>
      </c>
      <c r="I5818" s="172"/>
      <c r="J5818" s="172"/>
      <c r="K5818" s="731">
        <v>0</v>
      </c>
    </row>
    <row r="5819" spans="2:11" ht="43.2" x14ac:dyDescent="0.3">
      <c r="B5819" s="173">
        <v>360325</v>
      </c>
      <c r="C5819" s="503" t="str">
        <f>_xlfn.XLOOKUP(B5819,PLANEAMIENTO!A:A,PLANEAMIENTO!C:C)</f>
        <v>CILINDRO DE LEVANTE DE RIPPER</v>
      </c>
      <c r="D5819" s="504" t="str">
        <f>_xlfn.XLOOKUP(B5819,PLANEAMIENTO!A:A,PLANEAMIENTO!D:D)</f>
        <v>24M</v>
      </c>
      <c r="E5819" s="173" t="s">
        <v>3706</v>
      </c>
      <c r="F5819" s="173" t="s">
        <v>3080</v>
      </c>
      <c r="G5819" s="173" t="s">
        <v>842</v>
      </c>
      <c r="H5819" s="173" t="s">
        <v>3039</v>
      </c>
      <c r="I5819" s="172"/>
      <c r="J5819" s="172"/>
      <c r="K5819" s="731">
        <v>0</v>
      </c>
    </row>
    <row r="5820" spans="2:11" ht="43.2" x14ac:dyDescent="0.3">
      <c r="B5820" s="173">
        <v>360525</v>
      </c>
      <c r="C5820" s="503" t="str">
        <f>_xlfn.XLOOKUP(B5820,PLANEAMIENTO!A:A,PLANEAMIENTO!C:C)</f>
        <v>CILINDRO DE STICK</v>
      </c>
      <c r="D5820" s="504" t="str">
        <f>_xlfn.XLOOKUP(B5820,PLANEAMIENTO!A:A,PLANEAMIENTO!D:D)</f>
        <v>390DL</v>
      </c>
      <c r="E5820" s="173" t="s">
        <v>3706</v>
      </c>
      <c r="F5820" s="173" t="s">
        <v>3080</v>
      </c>
      <c r="G5820" s="173" t="s">
        <v>842</v>
      </c>
      <c r="H5820" s="173" t="s">
        <v>3039</v>
      </c>
      <c r="I5820" s="172"/>
      <c r="J5820" s="172"/>
      <c r="K5820" s="731">
        <v>0</v>
      </c>
    </row>
    <row r="5821" spans="2:11" ht="43.2" x14ac:dyDescent="0.3">
      <c r="B5821" s="173">
        <v>361025</v>
      </c>
      <c r="C5821" s="503" t="str">
        <f>_xlfn.XLOOKUP(B5821,PLANEAMIENTO!A:A,PLANEAMIENTO!C:C)</f>
        <v>CILINDRO DE LEVANTE DE TOLVA</v>
      </c>
      <c r="D5821" s="504" t="str">
        <f>_xlfn.XLOOKUP(B5821,PLANEAMIENTO!A:A,PLANEAMIENTO!D:D)</f>
        <v>930E-4SE</v>
      </c>
      <c r="E5821" s="173" t="s">
        <v>3819</v>
      </c>
      <c r="F5821" s="173" t="s">
        <v>3080</v>
      </c>
      <c r="G5821" s="173" t="s">
        <v>842</v>
      </c>
      <c r="H5821" s="173" t="s">
        <v>3039</v>
      </c>
      <c r="I5821" s="172"/>
      <c r="J5821" s="172"/>
      <c r="K5821" s="731">
        <v>0</v>
      </c>
    </row>
    <row r="5822" spans="2:11" ht="43.2" x14ac:dyDescent="0.3">
      <c r="B5822" s="173">
        <v>361125</v>
      </c>
      <c r="C5822" s="503" t="str">
        <f>_xlfn.XLOOKUP(B5822,PLANEAMIENTO!A:A,PLANEAMIENTO!C:C)</f>
        <v>CILINDRO DE LEVANTE DE TOLVA</v>
      </c>
      <c r="D5822" s="504" t="str">
        <f>_xlfn.XLOOKUP(B5822,PLANEAMIENTO!A:A,PLANEAMIENTO!D:D)</f>
        <v>930E-4SE</v>
      </c>
      <c r="E5822" s="173" t="s">
        <v>3819</v>
      </c>
      <c r="F5822" s="173" t="s">
        <v>3080</v>
      </c>
      <c r="G5822" s="173" t="s">
        <v>842</v>
      </c>
      <c r="H5822" s="173" t="s">
        <v>3039</v>
      </c>
      <c r="I5822" s="172"/>
      <c r="J5822" s="172"/>
      <c r="K5822" s="731">
        <v>0</v>
      </c>
    </row>
    <row r="5823" spans="2:11" ht="43.2" x14ac:dyDescent="0.3">
      <c r="B5823" s="173">
        <v>362525</v>
      </c>
      <c r="C5823" s="503" t="str">
        <f>_xlfn.XLOOKUP(B5823,PLANEAMIENTO!A:A,PLANEAMIENTO!C:C)</f>
        <v>ACUMULADOR DE FRENO</v>
      </c>
      <c r="D5823" s="504" t="str">
        <f>_xlfn.XLOOKUP(B5823,PLANEAMIENTO!A:A,PLANEAMIENTO!D:D)</f>
        <v>930E-4SE</v>
      </c>
      <c r="E5823" s="173" t="s">
        <v>3706</v>
      </c>
      <c r="F5823" s="173" t="s">
        <v>3080</v>
      </c>
      <c r="G5823" s="173" t="s">
        <v>842</v>
      </c>
      <c r="H5823" s="173" t="s">
        <v>3039</v>
      </c>
      <c r="I5823" s="172"/>
      <c r="J5823" s="172"/>
      <c r="K5823" s="731">
        <v>0</v>
      </c>
    </row>
    <row r="5824" spans="2:11" ht="43.2" x14ac:dyDescent="0.3">
      <c r="B5824" s="173">
        <v>363125</v>
      </c>
      <c r="C5824" s="503" t="str">
        <f>_xlfn.XLOOKUP(B5824,PLANEAMIENTO!A:A,PLANEAMIENTO!C:C)</f>
        <v>CILINDRO DE LEVANTE DE MASTIL</v>
      </c>
      <c r="D5824" s="504" t="str">
        <f>_xlfn.XLOOKUP(B5824,PLANEAMIENTO!A:A,PLANEAMIENTO!D:D)</f>
        <v>MD6540</v>
      </c>
      <c r="E5824" s="173" t="s">
        <v>3706</v>
      </c>
      <c r="F5824" s="173" t="s">
        <v>3080</v>
      </c>
      <c r="G5824" s="173" t="s">
        <v>842</v>
      </c>
      <c r="H5824" s="173" t="s">
        <v>3039</v>
      </c>
      <c r="I5824" s="172"/>
      <c r="J5824" s="172"/>
      <c r="K5824" s="731">
        <v>0</v>
      </c>
    </row>
    <row r="5825" spans="2:11" ht="43.2" x14ac:dyDescent="0.3">
      <c r="B5825" s="173">
        <v>363625</v>
      </c>
      <c r="C5825" s="503" t="str">
        <f>_xlfn.XLOOKUP(B5825,PLANEAMIENTO!A:A,PLANEAMIENTO!C:C)</f>
        <v>CILINDRO DE DIRECCION</v>
      </c>
      <c r="D5825" s="504" t="str">
        <f>_xlfn.XLOOKUP(B5825,PLANEAMIENTO!A:A,PLANEAMIENTO!D:D)</f>
        <v>793D</v>
      </c>
      <c r="E5825" s="173" t="s">
        <v>3819</v>
      </c>
      <c r="F5825" s="173" t="s">
        <v>3080</v>
      </c>
      <c r="G5825" s="173" t="s">
        <v>842</v>
      </c>
      <c r="H5825" s="173" t="s">
        <v>3039</v>
      </c>
      <c r="I5825" s="172"/>
      <c r="J5825" s="172"/>
      <c r="K5825" s="731">
        <v>0</v>
      </c>
    </row>
    <row r="5826" spans="2:11" ht="43.2" x14ac:dyDescent="0.3">
      <c r="B5826" s="173">
        <v>363325</v>
      </c>
      <c r="C5826" s="503" t="str">
        <f>_xlfn.XLOOKUP(B5826,PLANEAMIENTO!A:A,PLANEAMIENTO!C:C)</f>
        <v>CILINDRO DE LEVANTE DE TOLVA</v>
      </c>
      <c r="D5826" s="504" t="str">
        <f>_xlfn.XLOOKUP(B5826,PLANEAMIENTO!A:A,PLANEAMIENTO!D:D)</f>
        <v>793D</v>
      </c>
      <c r="E5826" s="173" t="s">
        <v>3819</v>
      </c>
      <c r="F5826" s="173" t="s">
        <v>3080</v>
      </c>
      <c r="G5826" s="173" t="s">
        <v>842</v>
      </c>
      <c r="H5826" s="173" t="s">
        <v>3039</v>
      </c>
      <c r="I5826" s="172"/>
      <c r="J5826" s="172"/>
      <c r="K5826" s="731">
        <v>0</v>
      </c>
    </row>
    <row r="5827" spans="2:11" ht="43.2" x14ac:dyDescent="0.3">
      <c r="B5827" s="173">
        <v>364225</v>
      </c>
      <c r="C5827" s="503" t="str">
        <f>_xlfn.XLOOKUP(B5827,PLANEAMIENTO!A:A,PLANEAMIENTO!C:C)</f>
        <v>ACUMULADOR DE DIRECCION</v>
      </c>
      <c r="D5827" s="504" t="str">
        <f>_xlfn.XLOOKUP(B5827,PLANEAMIENTO!A:A,PLANEAMIENTO!D:D)</f>
        <v>HD1500</v>
      </c>
      <c r="E5827" s="173" t="s">
        <v>3706</v>
      </c>
      <c r="F5827" s="173" t="s">
        <v>3080</v>
      </c>
      <c r="G5827" s="173" t="s">
        <v>842</v>
      </c>
      <c r="H5827" s="173" t="s">
        <v>3039</v>
      </c>
      <c r="I5827" s="172"/>
      <c r="J5827" s="172"/>
      <c r="K5827" s="731">
        <v>0</v>
      </c>
    </row>
  </sheetData>
  <conditionalFormatting sqref="B2717:B2724">
    <cfRule type="duplicateValues" dxfId="122" priority="2"/>
  </conditionalFormatting>
  <conditionalFormatting sqref="B2810:B2814">
    <cfRule type="duplicateValues" dxfId="121" priority="1"/>
  </conditionalFormatting>
  <pageMargins left="0.7" right="0.7" top="0.75" bottom="0.75" header="0.3" footer="0.3"/>
  <pageSetup scale="10" orientation="landscape" horizontalDpi="4294967293" verticalDpi="1200" r:id="rId1"/>
  <tableParts count="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D37F2-C486-49DB-B298-53882CC6934B}">
  <sheetPr codeName="Hoja5"/>
  <dimension ref="A1:SX126"/>
  <sheetViews>
    <sheetView showGridLines="0" topLeftCell="B1" zoomScale="90" zoomScaleNormal="90" workbookViewId="0">
      <pane xSplit="11" ySplit="17" topLeftCell="M45" activePane="bottomRight" state="frozen"/>
      <selection pane="topRight" activeCell="L1" sqref="L1"/>
      <selection pane="bottomLeft" activeCell="B18" sqref="B18"/>
      <selection pane="bottomRight" activeCell="E36" sqref="E36"/>
    </sheetView>
  </sheetViews>
  <sheetFormatPr baseColWidth="10" defaultColWidth="11.44140625" defaultRowHeight="14.4" outlineLevelRow="1" x14ac:dyDescent="0.3"/>
  <cols>
    <col min="1" max="1" width="17.6640625" hidden="1" customWidth="1"/>
    <col min="2" max="2" width="16.6640625" customWidth="1"/>
    <col min="3" max="3" width="8.88671875" bestFit="1" customWidth="1"/>
    <col min="4" max="4" width="8.88671875" customWidth="1"/>
    <col min="5" max="5" width="25.44140625" customWidth="1"/>
    <col min="6" max="6" width="12.88671875" customWidth="1"/>
    <col min="7" max="9" width="9.88671875" customWidth="1"/>
    <col min="10" max="10" width="7.44140625" style="53" bestFit="1" customWidth="1"/>
    <col min="11" max="11" width="13" style="53" customWidth="1"/>
    <col min="12" max="12" width="1.88671875" style="53" customWidth="1"/>
    <col min="13" max="518" width="4.109375" customWidth="1"/>
  </cols>
  <sheetData>
    <row r="1" spans="2:518" ht="5.25" customHeight="1" x14ac:dyDescent="0.3"/>
    <row r="2" spans="2:518" ht="24.75" customHeight="1" x14ac:dyDescent="0.3">
      <c r="C2" s="54"/>
      <c r="D2" s="55"/>
      <c r="E2" s="55"/>
      <c r="F2" s="56" t="s">
        <v>1684</v>
      </c>
      <c r="G2" s="56"/>
      <c r="H2" s="57"/>
      <c r="I2" s="57"/>
      <c r="J2" s="58"/>
      <c r="K2" s="59"/>
      <c r="L2" s="59"/>
      <c r="M2" s="55"/>
      <c r="N2" s="55"/>
      <c r="O2" s="55"/>
      <c r="P2" s="55"/>
      <c r="Q2" s="55"/>
      <c r="R2" s="55"/>
      <c r="S2" s="55"/>
      <c r="T2" s="55"/>
      <c r="U2" s="55"/>
      <c r="V2" s="55"/>
      <c r="W2" s="55"/>
      <c r="X2" s="55"/>
      <c r="Y2" s="55"/>
      <c r="Z2" s="55"/>
      <c r="AA2" s="55"/>
      <c r="AB2" s="55"/>
      <c r="AC2" s="55"/>
      <c r="AD2" s="55"/>
      <c r="AE2" s="55"/>
      <c r="AF2" s="55"/>
      <c r="AG2" s="55"/>
      <c r="AH2" s="55"/>
      <c r="AI2" s="55"/>
      <c r="AJ2" s="55"/>
      <c r="AK2" s="55"/>
      <c r="AL2" s="55"/>
      <c r="AM2" s="55"/>
      <c r="AN2" s="55"/>
      <c r="AO2" s="55"/>
      <c r="AP2" s="55"/>
      <c r="AQ2" s="55"/>
      <c r="AR2" s="55"/>
      <c r="AS2" s="55"/>
      <c r="AT2" s="55"/>
      <c r="AU2" s="55"/>
      <c r="AV2" s="55"/>
      <c r="AW2" s="55"/>
      <c r="AX2" s="55"/>
      <c r="AY2" s="55"/>
      <c r="AZ2" s="55"/>
      <c r="BA2" s="55"/>
      <c r="BB2" s="55"/>
      <c r="BC2" s="55"/>
      <c r="BD2" s="55"/>
      <c r="BE2" s="55"/>
      <c r="BF2" s="55"/>
      <c r="BG2" s="55"/>
      <c r="BH2" s="55"/>
      <c r="BI2" s="55"/>
      <c r="BJ2" s="55"/>
      <c r="BK2" s="55"/>
      <c r="BL2" s="55"/>
      <c r="BM2" s="55"/>
      <c r="BN2" s="55"/>
      <c r="BO2" s="55"/>
      <c r="BP2" s="55"/>
      <c r="BQ2" s="55"/>
      <c r="BR2" s="55"/>
      <c r="BS2" s="55"/>
      <c r="BT2" s="55"/>
      <c r="BU2" s="55"/>
      <c r="BV2" s="55"/>
      <c r="BW2" s="55"/>
      <c r="BX2" s="55"/>
      <c r="BY2" s="55"/>
      <c r="BZ2" s="55"/>
      <c r="CA2" s="55"/>
      <c r="CB2" s="55"/>
      <c r="CC2" s="55"/>
      <c r="CD2" s="55"/>
      <c r="CE2" s="55"/>
      <c r="CF2" s="55"/>
      <c r="CG2" s="55"/>
      <c r="CH2" s="55"/>
      <c r="CI2" s="55"/>
      <c r="CJ2" s="55"/>
      <c r="CK2" s="55"/>
      <c r="CL2" s="55"/>
      <c r="CM2" s="55"/>
      <c r="CN2" s="55"/>
      <c r="CO2" s="55"/>
      <c r="CP2" s="55"/>
      <c r="CQ2" s="55"/>
      <c r="CR2" s="55"/>
      <c r="CS2" s="55"/>
      <c r="CT2" s="55"/>
      <c r="CU2" s="55"/>
      <c r="CV2" s="55"/>
      <c r="CW2" s="55"/>
      <c r="CX2" s="55"/>
      <c r="CY2" s="55"/>
      <c r="CZ2" s="55"/>
      <c r="DA2" s="55"/>
      <c r="DB2" s="55"/>
      <c r="DC2" s="55"/>
      <c r="DD2" s="55"/>
      <c r="DE2" s="55"/>
      <c r="DF2" s="55"/>
      <c r="DG2" s="55"/>
      <c r="DH2" s="55"/>
      <c r="DI2" s="55"/>
      <c r="DJ2" s="55"/>
      <c r="DK2" s="55"/>
      <c r="DL2" s="55"/>
      <c r="DM2" s="55"/>
      <c r="DN2" s="55"/>
      <c r="DO2" s="55"/>
      <c r="DP2" s="55"/>
      <c r="DQ2" s="55"/>
      <c r="DR2" s="55"/>
      <c r="DS2" s="55"/>
      <c r="DT2" s="55"/>
      <c r="DU2" s="55"/>
      <c r="DV2" s="55"/>
      <c r="DW2" s="55"/>
      <c r="DX2" s="55"/>
      <c r="DY2" s="55"/>
      <c r="DZ2" s="55"/>
      <c r="EA2" s="55"/>
      <c r="EB2" s="55"/>
      <c r="EC2" s="55"/>
      <c r="ED2" s="55"/>
      <c r="EE2" s="55"/>
      <c r="EF2" s="55"/>
      <c r="EG2" s="55"/>
      <c r="EH2" s="55"/>
      <c r="EI2" s="55"/>
      <c r="EJ2" s="55"/>
      <c r="EK2" s="55"/>
      <c r="EL2" s="55"/>
      <c r="EM2" s="55"/>
      <c r="EN2" s="55"/>
      <c r="EO2" s="55"/>
      <c r="EP2" s="55"/>
      <c r="EQ2" s="55"/>
      <c r="ER2" s="55"/>
      <c r="ES2" s="55"/>
      <c r="ET2" s="55"/>
      <c r="EU2" s="55"/>
      <c r="EV2" s="55"/>
      <c r="EW2" s="55"/>
      <c r="EX2" s="55"/>
      <c r="EY2" s="55"/>
      <c r="EZ2" s="55"/>
      <c r="FA2" s="55"/>
      <c r="FB2" s="55"/>
      <c r="FC2" s="55"/>
      <c r="FD2" s="55"/>
      <c r="FE2" s="55"/>
      <c r="FF2" s="55"/>
      <c r="FG2" s="55"/>
      <c r="FH2" s="55"/>
      <c r="FI2" s="55"/>
      <c r="FJ2" s="55"/>
      <c r="FK2" s="55"/>
      <c r="FL2" s="55"/>
      <c r="FM2" s="55"/>
      <c r="FN2" s="55"/>
      <c r="FO2" s="55"/>
      <c r="FP2" s="55"/>
      <c r="FQ2" s="55"/>
      <c r="FR2" s="55"/>
      <c r="FS2" s="55"/>
      <c r="FT2" s="55"/>
      <c r="FU2" s="55"/>
      <c r="FV2" s="55"/>
      <c r="FW2" s="55"/>
      <c r="FX2" s="55"/>
      <c r="FY2" s="55"/>
      <c r="FZ2" s="55"/>
      <c r="GA2" s="55"/>
      <c r="GB2" s="55"/>
      <c r="GC2" s="55"/>
      <c r="GD2" s="55"/>
      <c r="GE2" s="55"/>
      <c r="GF2" s="55"/>
      <c r="GG2" s="55"/>
      <c r="GH2" s="55"/>
      <c r="GI2" s="55"/>
      <c r="GJ2" s="55"/>
      <c r="GK2" s="55"/>
      <c r="GL2" s="55"/>
      <c r="GM2" s="55"/>
      <c r="GN2" s="55"/>
      <c r="GO2" s="55"/>
      <c r="GP2" s="55"/>
      <c r="GQ2" s="55"/>
      <c r="GR2" s="55"/>
      <c r="GS2" s="55"/>
      <c r="GT2" s="55"/>
      <c r="GU2" s="55"/>
      <c r="GV2" s="55"/>
      <c r="GW2" s="55"/>
      <c r="GX2" s="55"/>
      <c r="GY2" s="55"/>
      <c r="GZ2" s="55"/>
      <c r="HA2" s="55"/>
      <c r="HB2" s="55"/>
      <c r="HC2" s="55"/>
      <c r="HD2" s="55"/>
      <c r="HE2" s="55"/>
      <c r="HF2" s="55"/>
      <c r="HG2" s="55"/>
      <c r="HH2" s="55"/>
      <c r="HI2" s="55"/>
      <c r="HJ2" s="55"/>
      <c r="HK2" s="55"/>
      <c r="HL2" s="55"/>
      <c r="HM2" s="55"/>
      <c r="HN2" s="55"/>
      <c r="HO2" s="55"/>
      <c r="HP2" s="55"/>
      <c r="HQ2" s="55"/>
      <c r="HR2" s="55"/>
      <c r="HS2" s="55"/>
      <c r="HT2" s="55"/>
      <c r="HU2" s="55"/>
      <c r="HV2" s="55"/>
      <c r="HW2" s="55"/>
      <c r="HX2" s="55"/>
      <c r="HY2" s="55"/>
      <c r="HZ2" s="55"/>
      <c r="IA2" s="55"/>
      <c r="IB2" s="55"/>
      <c r="IC2" s="55"/>
      <c r="ID2" s="55"/>
      <c r="IE2" s="55"/>
      <c r="IF2" s="55"/>
      <c r="IG2" s="55"/>
      <c r="IH2" s="55"/>
      <c r="II2" s="55"/>
      <c r="IJ2" s="55"/>
      <c r="IK2" s="55"/>
      <c r="IL2" s="55"/>
      <c r="IM2" s="55"/>
      <c r="IN2" s="55"/>
      <c r="IO2" s="55"/>
      <c r="IP2" s="55"/>
      <c r="IQ2" s="55"/>
      <c r="IR2" s="55"/>
      <c r="IS2" s="55"/>
      <c r="IT2" s="55"/>
      <c r="IU2" s="55"/>
      <c r="IV2" s="55"/>
      <c r="IW2" s="55"/>
      <c r="IX2" s="55"/>
      <c r="IY2" s="55"/>
      <c r="IZ2" s="55"/>
      <c r="JA2" s="55"/>
      <c r="JB2" s="55"/>
      <c r="JC2" s="55"/>
      <c r="JD2" s="55"/>
      <c r="JE2" s="55"/>
      <c r="JF2" s="55"/>
      <c r="JG2" s="55"/>
      <c r="JH2" s="55"/>
      <c r="JI2" s="55"/>
      <c r="JJ2" s="55"/>
      <c r="JK2" s="55"/>
      <c r="JL2" s="55"/>
      <c r="JM2" s="55"/>
      <c r="JN2" s="55"/>
      <c r="JO2" s="55"/>
      <c r="JP2" s="55"/>
      <c r="JQ2" s="55"/>
      <c r="JR2" s="55"/>
      <c r="JS2" s="55"/>
      <c r="JT2" s="55"/>
      <c r="JU2" s="55"/>
      <c r="JV2" s="55"/>
      <c r="JW2" s="55"/>
      <c r="JX2" s="55"/>
      <c r="JY2" s="55"/>
      <c r="JZ2" s="55"/>
      <c r="KA2" s="55"/>
      <c r="KB2" s="55"/>
      <c r="KC2" s="55"/>
      <c r="KD2" s="55"/>
      <c r="KE2" s="55"/>
      <c r="KF2" s="55"/>
      <c r="KG2" s="55"/>
      <c r="KH2" s="55"/>
      <c r="KI2" s="55"/>
      <c r="KJ2" s="55"/>
      <c r="KK2" s="55"/>
      <c r="KL2" s="55"/>
      <c r="KM2" s="55"/>
      <c r="KN2" s="55"/>
      <c r="KO2" s="55"/>
      <c r="KP2" s="55"/>
      <c r="KQ2" s="55"/>
      <c r="KR2" s="55"/>
      <c r="KS2" s="55"/>
      <c r="KT2" s="55"/>
      <c r="KU2" s="55"/>
      <c r="KV2" s="55"/>
      <c r="KW2" s="55"/>
      <c r="KX2" s="55"/>
      <c r="KY2" s="55"/>
      <c r="KZ2" s="55"/>
      <c r="LA2" s="55"/>
      <c r="LB2" s="55"/>
      <c r="LC2" s="55"/>
      <c r="LD2" s="55"/>
      <c r="LE2" s="55"/>
      <c r="LF2" s="55"/>
      <c r="LG2" s="55"/>
      <c r="LH2" s="55"/>
      <c r="LI2" s="55"/>
      <c r="LJ2" s="55"/>
      <c r="LK2" s="55"/>
      <c r="LL2" s="55"/>
      <c r="LM2" s="55"/>
      <c r="LN2" s="55"/>
      <c r="LO2" s="55"/>
      <c r="LP2" s="55"/>
      <c r="LQ2" s="55"/>
      <c r="LR2" s="55"/>
      <c r="LS2" s="55"/>
      <c r="LT2" s="55"/>
      <c r="LU2" s="55"/>
      <c r="LV2" s="55"/>
      <c r="LW2" s="55"/>
      <c r="LX2" s="55"/>
      <c r="LY2" s="55"/>
      <c r="LZ2" s="55"/>
      <c r="MA2" s="55"/>
      <c r="MB2" s="55"/>
      <c r="MC2" s="55"/>
      <c r="MD2" s="55"/>
      <c r="ME2" s="55"/>
      <c r="MF2" s="55"/>
      <c r="MG2" s="55"/>
      <c r="MH2" s="55"/>
      <c r="MI2" s="55"/>
      <c r="MJ2" s="55"/>
      <c r="MK2" s="55"/>
      <c r="ML2" s="55"/>
      <c r="MM2" s="55"/>
      <c r="MN2" s="55"/>
      <c r="MO2" s="55"/>
      <c r="MP2" s="55"/>
      <c r="MQ2" s="55"/>
      <c r="MR2" s="55"/>
      <c r="MS2" s="55"/>
      <c r="MT2" s="55"/>
      <c r="MU2" s="55"/>
      <c r="MV2" s="55"/>
      <c r="MW2" s="55"/>
      <c r="MX2" s="55"/>
      <c r="MY2" s="55"/>
      <c r="MZ2" s="55"/>
      <c r="NA2" s="55"/>
      <c r="NB2" s="55"/>
      <c r="NC2" s="55"/>
      <c r="ND2" s="55"/>
      <c r="NE2" s="55"/>
      <c r="NF2" s="55"/>
      <c r="NG2" s="55"/>
      <c r="NH2" s="55"/>
      <c r="NI2" s="55"/>
      <c r="NJ2" s="55"/>
      <c r="NK2" s="55"/>
      <c r="NL2" s="55"/>
      <c r="NM2" s="55"/>
      <c r="NN2" s="55"/>
      <c r="NO2" s="55"/>
      <c r="NP2" s="55"/>
      <c r="NQ2" s="55"/>
      <c r="NR2" s="55"/>
      <c r="NS2" s="55"/>
      <c r="NT2" s="55"/>
      <c r="NU2" s="55"/>
      <c r="NV2" s="55"/>
      <c r="NW2" s="55"/>
      <c r="NX2" s="55"/>
      <c r="NY2" s="55"/>
      <c r="NZ2" s="55"/>
      <c r="OA2" s="55"/>
      <c r="OB2" s="55"/>
      <c r="OC2" s="55"/>
      <c r="OD2" s="55"/>
      <c r="OE2" s="55"/>
      <c r="OF2" s="55"/>
      <c r="OG2" s="55"/>
      <c r="OH2" s="55"/>
      <c r="OI2" s="55"/>
      <c r="OJ2" s="55"/>
      <c r="OK2" s="55"/>
      <c r="OL2" s="55"/>
      <c r="OM2" s="55"/>
      <c r="ON2" s="55"/>
      <c r="OO2" s="55"/>
      <c r="OP2" s="55"/>
      <c r="OQ2" s="55"/>
      <c r="OR2" s="55"/>
      <c r="OS2" s="55"/>
      <c r="OT2" s="55"/>
      <c r="OU2" s="55"/>
      <c r="OV2" s="55"/>
      <c r="OW2" s="55"/>
      <c r="OX2" s="55"/>
      <c r="OY2" s="55"/>
      <c r="OZ2" s="55"/>
      <c r="PA2" s="55"/>
      <c r="PB2" s="55"/>
      <c r="PC2" s="55"/>
      <c r="PD2" s="55"/>
      <c r="PE2" s="55"/>
      <c r="PF2" s="55"/>
      <c r="PG2" s="55"/>
      <c r="PH2" s="55"/>
      <c r="PI2" s="55"/>
      <c r="PJ2" s="55"/>
      <c r="PK2" s="55"/>
      <c r="PL2" s="55"/>
      <c r="PM2" s="55"/>
      <c r="PN2" s="55"/>
      <c r="PO2" s="55"/>
      <c r="PP2" s="55"/>
      <c r="PQ2" s="55"/>
      <c r="PR2" s="55"/>
      <c r="PS2" s="55"/>
      <c r="PT2" s="55"/>
      <c r="PU2" s="55"/>
      <c r="PV2" s="55"/>
      <c r="PW2" s="55"/>
      <c r="PX2" s="55"/>
      <c r="PY2" s="55"/>
      <c r="PZ2" s="55"/>
      <c r="QA2" s="55"/>
      <c r="QB2" s="55"/>
      <c r="QC2" s="55"/>
      <c r="QD2" s="55"/>
      <c r="QE2" s="55"/>
      <c r="QF2" s="55"/>
      <c r="QG2" s="55"/>
      <c r="QH2" s="55"/>
      <c r="QI2" s="55"/>
      <c r="QJ2" s="55"/>
      <c r="QK2" s="55"/>
      <c r="QL2" s="55"/>
      <c r="QM2" s="55"/>
      <c r="QN2" s="55"/>
      <c r="QO2" s="55"/>
      <c r="QP2" s="55"/>
      <c r="QQ2" s="55"/>
      <c r="QR2" s="55"/>
      <c r="QS2" s="55"/>
      <c r="QT2" s="55"/>
      <c r="QU2" s="55"/>
      <c r="QV2" s="55"/>
      <c r="QW2" s="55"/>
      <c r="QX2" s="55"/>
      <c r="QY2" s="55"/>
      <c r="QZ2" s="55"/>
      <c r="RA2" s="55"/>
      <c r="RB2" s="55"/>
      <c r="RC2" s="55"/>
      <c r="RD2" s="55"/>
      <c r="RE2" s="55"/>
      <c r="RF2" s="55"/>
      <c r="RG2" s="55"/>
      <c r="RH2" s="55"/>
      <c r="RI2" s="55"/>
      <c r="RJ2" s="55"/>
      <c r="RK2" s="55"/>
      <c r="RL2" s="55"/>
      <c r="RM2" s="55"/>
      <c r="RN2" s="55"/>
      <c r="RO2" s="55"/>
      <c r="RP2" s="55"/>
      <c r="RQ2" s="55"/>
      <c r="RR2" s="55"/>
      <c r="RS2" s="55"/>
      <c r="RT2" s="55"/>
      <c r="RU2" s="55"/>
      <c r="RV2" s="55"/>
      <c r="RW2" s="55"/>
      <c r="RX2" s="55"/>
      <c r="RY2" s="55"/>
      <c r="RZ2" s="55"/>
      <c r="SA2" s="55"/>
      <c r="SB2" s="55"/>
      <c r="SC2" s="55"/>
      <c r="SD2" s="55"/>
      <c r="SE2" s="55"/>
      <c r="SF2" s="55"/>
      <c r="SG2" s="55"/>
      <c r="SH2" s="55"/>
      <c r="SI2" s="55"/>
      <c r="SJ2" s="55"/>
      <c r="SK2" s="55"/>
      <c r="SL2" s="55"/>
      <c r="SM2" s="55"/>
      <c r="SN2" s="55"/>
      <c r="SO2" s="55"/>
      <c r="SP2" s="55"/>
      <c r="SQ2" s="55"/>
      <c r="SR2" s="55"/>
      <c r="SS2" s="55"/>
      <c r="ST2" s="55"/>
      <c r="SU2" s="55"/>
      <c r="SV2" s="55"/>
      <c r="SW2" s="55"/>
      <c r="SX2" s="55"/>
    </row>
    <row r="3" spans="2:518" ht="5.0999999999999996" customHeight="1" x14ac:dyDescent="0.3">
      <c r="C3" s="60"/>
      <c r="D3" s="61"/>
      <c r="E3" s="61"/>
      <c r="F3" s="61"/>
      <c r="G3" s="61"/>
      <c r="H3" s="61"/>
      <c r="I3" s="61"/>
      <c r="J3" s="62"/>
      <c r="K3" s="62"/>
      <c r="L3" s="62"/>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c r="BN3" s="61"/>
      <c r="BO3" s="61"/>
      <c r="BP3" s="61"/>
      <c r="BQ3" s="61"/>
      <c r="BR3" s="61"/>
      <c r="BS3" s="61"/>
      <c r="BT3" s="61"/>
      <c r="BU3" s="61"/>
      <c r="BV3" s="61"/>
      <c r="BW3" s="61"/>
      <c r="BX3" s="61"/>
      <c r="BY3" s="61"/>
      <c r="BZ3" s="61"/>
      <c r="CA3" s="61"/>
      <c r="CB3" s="61"/>
      <c r="CC3" s="61"/>
      <c r="CD3" s="61"/>
      <c r="CE3" s="61"/>
      <c r="CF3" s="61"/>
      <c r="CG3" s="61"/>
      <c r="CH3" s="61"/>
      <c r="CI3" s="61"/>
      <c r="CJ3" s="61"/>
      <c r="CK3" s="61"/>
      <c r="CL3" s="61"/>
      <c r="CM3" s="61"/>
      <c r="CN3" s="61"/>
      <c r="CO3" s="61"/>
      <c r="CP3" s="61"/>
      <c r="CQ3" s="61"/>
      <c r="CR3" s="61"/>
      <c r="CS3" s="61"/>
      <c r="CT3" s="61"/>
      <c r="CU3" s="61"/>
      <c r="CV3" s="61"/>
      <c r="CW3" s="61"/>
      <c r="CX3" s="61"/>
      <c r="CY3" s="61"/>
      <c r="CZ3" s="61"/>
      <c r="DA3" s="61"/>
      <c r="DB3" s="61"/>
      <c r="DC3" s="61"/>
      <c r="DD3" s="61"/>
      <c r="DE3" s="61"/>
      <c r="DF3" s="61"/>
      <c r="DG3" s="61"/>
      <c r="DH3" s="61"/>
      <c r="DI3" s="61"/>
      <c r="DJ3" s="61"/>
      <c r="DK3" s="61"/>
      <c r="DL3" s="61"/>
      <c r="DM3" s="61"/>
      <c r="DN3" s="61"/>
      <c r="DO3" s="61"/>
      <c r="DP3" s="61"/>
      <c r="DQ3" s="61"/>
      <c r="DR3" s="61"/>
      <c r="DS3" s="61"/>
      <c r="DT3" s="61"/>
      <c r="DU3" s="61"/>
      <c r="DV3" s="61"/>
      <c r="DW3" s="61"/>
      <c r="DX3" s="61"/>
      <c r="DY3" s="61"/>
      <c r="DZ3" s="61"/>
      <c r="EA3" s="61"/>
      <c r="EB3" s="61"/>
      <c r="EC3" s="61"/>
      <c r="ED3" s="61"/>
      <c r="EE3" s="61"/>
      <c r="EF3" s="61"/>
      <c r="EG3" s="61"/>
      <c r="EH3" s="61"/>
      <c r="EI3" s="61"/>
      <c r="EJ3" s="61"/>
      <c r="EK3" s="61"/>
      <c r="EL3" s="61"/>
      <c r="EM3" s="61"/>
      <c r="EN3" s="61"/>
      <c r="EO3" s="61"/>
      <c r="EP3" s="61"/>
      <c r="EQ3" s="61"/>
      <c r="ER3" s="61"/>
      <c r="ES3" s="61"/>
      <c r="ET3" s="61"/>
      <c r="EU3" s="61"/>
      <c r="EV3" s="61"/>
      <c r="EW3" s="61"/>
      <c r="EX3" s="61"/>
      <c r="EY3" s="61"/>
      <c r="EZ3" s="61"/>
      <c r="FA3" s="61"/>
      <c r="FB3" s="61"/>
      <c r="FC3" s="61"/>
      <c r="FD3" s="61"/>
      <c r="FE3" s="61"/>
      <c r="FF3" s="61"/>
      <c r="FG3" s="61"/>
      <c r="FH3" s="61"/>
      <c r="FI3" s="61"/>
      <c r="FJ3" s="61"/>
      <c r="FK3" s="61"/>
      <c r="FL3" s="61"/>
      <c r="FM3" s="61"/>
      <c r="FN3" s="61"/>
      <c r="FO3" s="61"/>
      <c r="FP3" s="61"/>
      <c r="FQ3" s="61"/>
      <c r="FR3" s="61"/>
      <c r="FS3" s="61"/>
      <c r="FT3" s="61"/>
      <c r="FU3" s="61"/>
      <c r="FV3" s="61"/>
      <c r="FW3" s="61"/>
      <c r="FX3" s="61"/>
      <c r="FY3" s="61"/>
      <c r="FZ3" s="61"/>
      <c r="GA3" s="61"/>
      <c r="GB3" s="61"/>
      <c r="GC3" s="61"/>
      <c r="GD3" s="61"/>
      <c r="GE3" s="61"/>
      <c r="GF3" s="61"/>
      <c r="GG3" s="61"/>
      <c r="GH3" s="61"/>
      <c r="GI3" s="61"/>
      <c r="GJ3" s="61"/>
      <c r="GK3" s="61"/>
      <c r="GL3" s="61"/>
      <c r="GM3" s="61"/>
      <c r="GN3" s="61"/>
      <c r="GO3" s="61"/>
      <c r="GP3" s="61"/>
      <c r="GQ3" s="61"/>
      <c r="GR3" s="61"/>
      <c r="GS3" s="61"/>
      <c r="GT3" s="61"/>
      <c r="GU3" s="61"/>
      <c r="GV3" s="61"/>
      <c r="GW3" s="61"/>
      <c r="GX3" s="61"/>
      <c r="GY3" s="61"/>
      <c r="GZ3" s="61"/>
      <c r="HA3" s="61"/>
      <c r="HB3" s="61"/>
      <c r="HC3" s="61"/>
      <c r="HD3" s="61"/>
      <c r="HE3" s="61"/>
      <c r="HF3" s="61"/>
      <c r="HG3" s="61"/>
      <c r="HH3" s="61"/>
      <c r="HI3" s="61"/>
      <c r="HJ3" s="61"/>
      <c r="HK3" s="61"/>
      <c r="HL3" s="61"/>
      <c r="HM3" s="61"/>
      <c r="HN3" s="61"/>
      <c r="HO3" s="61"/>
      <c r="HP3" s="61"/>
      <c r="HQ3" s="61"/>
      <c r="HR3" s="61"/>
      <c r="HS3" s="61"/>
      <c r="HT3" s="61"/>
      <c r="HU3" s="61"/>
      <c r="HV3" s="61"/>
      <c r="HW3" s="61"/>
      <c r="HX3" s="61"/>
      <c r="HY3" s="61"/>
      <c r="HZ3" s="61"/>
      <c r="IA3" s="61"/>
      <c r="IB3" s="61"/>
      <c r="IC3" s="61"/>
      <c r="ID3" s="61"/>
      <c r="IE3" s="61"/>
      <c r="IF3" s="61"/>
      <c r="IG3" s="61"/>
      <c r="IH3" s="61"/>
      <c r="II3" s="61"/>
      <c r="IJ3" s="61"/>
      <c r="IK3" s="61"/>
      <c r="IL3" s="61"/>
      <c r="IM3" s="61"/>
      <c r="IN3" s="61"/>
      <c r="IO3" s="61"/>
      <c r="IP3" s="61"/>
      <c r="IQ3" s="61"/>
      <c r="IR3" s="61"/>
      <c r="IS3" s="61"/>
      <c r="IT3" s="61"/>
      <c r="IU3" s="61"/>
      <c r="IV3" s="61"/>
      <c r="IW3" s="61"/>
      <c r="IX3" s="61"/>
      <c r="IY3" s="61"/>
      <c r="IZ3" s="61"/>
      <c r="JA3" s="61"/>
      <c r="JB3" s="61"/>
      <c r="JC3" s="61"/>
      <c r="JD3" s="61"/>
      <c r="JE3" s="61"/>
      <c r="JF3" s="61"/>
      <c r="JG3" s="61"/>
      <c r="JH3" s="61"/>
      <c r="JI3" s="61"/>
      <c r="JJ3" s="61"/>
      <c r="JK3" s="61"/>
      <c r="JL3" s="61"/>
      <c r="JM3" s="61"/>
      <c r="JN3" s="61"/>
      <c r="JO3" s="61"/>
      <c r="JP3" s="61"/>
      <c r="JQ3" s="61"/>
      <c r="JR3" s="61"/>
      <c r="JS3" s="61"/>
      <c r="JT3" s="61"/>
      <c r="JU3" s="61"/>
      <c r="JV3" s="61"/>
      <c r="JW3" s="61"/>
      <c r="JX3" s="61"/>
      <c r="JY3" s="61"/>
      <c r="JZ3" s="61"/>
      <c r="KA3" s="61"/>
      <c r="KB3" s="61"/>
      <c r="KC3" s="61"/>
      <c r="KD3" s="61"/>
      <c r="KE3" s="61"/>
      <c r="KF3" s="61"/>
      <c r="KG3" s="61"/>
      <c r="KH3" s="61"/>
      <c r="KI3" s="61"/>
      <c r="KJ3" s="61"/>
      <c r="KK3" s="61"/>
      <c r="KL3" s="61"/>
      <c r="KM3" s="61"/>
      <c r="KN3" s="61"/>
      <c r="KO3" s="61"/>
      <c r="KP3" s="61"/>
      <c r="KQ3" s="61"/>
      <c r="KR3" s="61"/>
      <c r="KS3" s="61"/>
      <c r="KT3" s="61"/>
      <c r="KU3" s="61"/>
      <c r="KV3" s="61"/>
      <c r="KW3" s="61"/>
      <c r="KX3" s="61"/>
      <c r="KY3" s="61"/>
      <c r="KZ3" s="61"/>
      <c r="LA3" s="61"/>
      <c r="LB3" s="61"/>
      <c r="LC3" s="61"/>
      <c r="LD3" s="61"/>
      <c r="LE3" s="61"/>
      <c r="LF3" s="61"/>
      <c r="LG3" s="61"/>
      <c r="LH3" s="61"/>
      <c r="LI3" s="61"/>
      <c r="LJ3" s="61"/>
      <c r="LK3" s="61"/>
      <c r="LL3" s="61"/>
      <c r="LM3" s="61"/>
      <c r="LN3" s="61"/>
      <c r="LO3" s="61"/>
      <c r="LP3" s="61"/>
      <c r="LQ3" s="61"/>
      <c r="LR3" s="61"/>
      <c r="LS3" s="61"/>
      <c r="LT3" s="61"/>
      <c r="LU3" s="61"/>
      <c r="LV3" s="61"/>
      <c r="LW3" s="61"/>
      <c r="LX3" s="61"/>
      <c r="LY3" s="61"/>
      <c r="LZ3" s="61"/>
      <c r="MA3" s="61"/>
      <c r="MB3" s="61"/>
      <c r="MC3" s="61"/>
      <c r="MD3" s="61"/>
      <c r="ME3" s="61"/>
      <c r="MF3" s="61"/>
      <c r="MG3" s="61"/>
      <c r="MH3" s="61"/>
      <c r="MI3" s="61"/>
      <c r="MJ3" s="61"/>
      <c r="MK3" s="61"/>
      <c r="ML3" s="61"/>
      <c r="MM3" s="61"/>
      <c r="MN3" s="61"/>
      <c r="MO3" s="61"/>
      <c r="MP3" s="61"/>
      <c r="MQ3" s="61"/>
      <c r="MR3" s="61"/>
      <c r="MS3" s="61"/>
      <c r="MT3" s="61"/>
      <c r="MU3" s="61"/>
      <c r="MV3" s="61"/>
      <c r="MW3" s="61"/>
      <c r="MX3" s="61"/>
      <c r="MY3" s="61"/>
      <c r="MZ3" s="61"/>
      <c r="NA3" s="61"/>
      <c r="NB3" s="61"/>
      <c r="NC3" s="61"/>
      <c r="ND3" s="61"/>
      <c r="NE3" s="61"/>
      <c r="NF3" s="61"/>
      <c r="NG3" s="61"/>
      <c r="NH3" s="61"/>
      <c r="NI3" s="61"/>
      <c r="NJ3" s="61"/>
      <c r="NK3" s="61"/>
      <c r="NL3" s="61"/>
      <c r="NM3" s="61"/>
      <c r="NN3" s="61"/>
      <c r="NO3" s="61"/>
      <c r="NP3" s="61"/>
      <c r="NQ3" s="61"/>
      <c r="NR3" s="61"/>
      <c r="NS3" s="61"/>
      <c r="NT3" s="61"/>
      <c r="NU3" s="61"/>
      <c r="NV3" s="61"/>
      <c r="NW3" s="61"/>
      <c r="NX3" s="61"/>
      <c r="NY3" s="61"/>
      <c r="NZ3" s="61"/>
      <c r="OA3" s="61"/>
      <c r="OB3" s="61"/>
      <c r="OC3" s="61"/>
      <c r="OD3" s="61"/>
      <c r="OE3" s="61"/>
      <c r="OF3" s="61"/>
      <c r="OG3" s="61"/>
      <c r="OH3" s="61"/>
      <c r="OI3" s="61"/>
      <c r="OJ3" s="61"/>
      <c r="OK3" s="61"/>
      <c r="OL3" s="61"/>
      <c r="OM3" s="61"/>
      <c r="ON3" s="61"/>
      <c r="OO3" s="61"/>
      <c r="OP3" s="61"/>
      <c r="OQ3" s="61"/>
      <c r="OR3" s="61"/>
      <c r="OS3" s="61"/>
      <c r="OT3" s="61"/>
      <c r="OU3" s="61"/>
      <c r="OV3" s="61"/>
      <c r="OW3" s="61"/>
      <c r="OX3" s="61"/>
      <c r="OY3" s="61"/>
      <c r="OZ3" s="61"/>
      <c r="PA3" s="61"/>
      <c r="PB3" s="61"/>
      <c r="PC3" s="61"/>
      <c r="PD3" s="61"/>
      <c r="PE3" s="61"/>
      <c r="PF3" s="61"/>
      <c r="PG3" s="61"/>
      <c r="PH3" s="61"/>
      <c r="PI3" s="61"/>
      <c r="PJ3" s="61"/>
      <c r="PK3" s="61"/>
      <c r="PL3" s="61"/>
      <c r="PM3" s="61"/>
      <c r="PN3" s="61"/>
      <c r="PO3" s="61"/>
      <c r="PP3" s="61"/>
      <c r="PQ3" s="61"/>
      <c r="PR3" s="61"/>
      <c r="PS3" s="61"/>
      <c r="PT3" s="61"/>
      <c r="PU3" s="61"/>
      <c r="PV3" s="61"/>
      <c r="PW3" s="61"/>
      <c r="PX3" s="61"/>
      <c r="PY3" s="61"/>
      <c r="PZ3" s="61"/>
      <c r="QA3" s="61"/>
      <c r="QB3" s="61"/>
      <c r="QC3" s="61"/>
      <c r="QD3" s="61"/>
      <c r="QE3" s="61"/>
      <c r="QF3" s="61"/>
      <c r="QG3" s="61"/>
      <c r="QH3" s="61"/>
      <c r="QI3" s="61"/>
      <c r="QJ3" s="61"/>
      <c r="QK3" s="61"/>
      <c r="QL3" s="61"/>
      <c r="QM3" s="61"/>
      <c r="QN3" s="61"/>
      <c r="QO3" s="61"/>
      <c r="QP3" s="61"/>
      <c r="QQ3" s="61"/>
      <c r="QR3" s="61"/>
      <c r="QS3" s="61"/>
      <c r="QT3" s="61"/>
      <c r="QU3" s="61"/>
      <c r="QV3" s="61"/>
      <c r="QW3" s="61"/>
      <c r="QX3" s="61"/>
      <c r="QY3" s="61"/>
      <c r="QZ3" s="61"/>
      <c r="RA3" s="61"/>
      <c r="RB3" s="61"/>
      <c r="RC3" s="61"/>
      <c r="RD3" s="61"/>
      <c r="RE3" s="61"/>
      <c r="RF3" s="61"/>
      <c r="RG3" s="61"/>
      <c r="RH3" s="61"/>
      <c r="RI3" s="61"/>
      <c r="RJ3" s="61"/>
      <c r="RK3" s="61"/>
      <c r="RL3" s="61"/>
      <c r="RM3" s="61"/>
      <c r="RN3" s="61"/>
      <c r="RO3" s="61"/>
      <c r="RP3" s="61"/>
      <c r="RQ3" s="61"/>
      <c r="RR3" s="61"/>
      <c r="RS3" s="61"/>
      <c r="RT3" s="61"/>
      <c r="RU3" s="61"/>
      <c r="RV3" s="61"/>
      <c r="RW3" s="61"/>
      <c r="RX3" s="61"/>
      <c r="RY3" s="61"/>
      <c r="RZ3" s="61"/>
      <c r="SA3" s="61"/>
      <c r="SB3" s="61"/>
      <c r="SC3" s="61"/>
      <c r="SD3" s="61"/>
      <c r="SE3" s="61"/>
      <c r="SF3" s="61"/>
      <c r="SG3" s="61"/>
      <c r="SH3" s="61"/>
      <c r="SI3" s="61"/>
      <c r="SJ3" s="61"/>
      <c r="SK3" s="61"/>
      <c r="SL3" s="61"/>
      <c r="SM3" s="61"/>
      <c r="SN3" s="61"/>
      <c r="SO3" s="61"/>
      <c r="SP3" s="61"/>
      <c r="SQ3" s="61"/>
      <c r="SR3" s="61"/>
      <c r="SS3" s="61"/>
      <c r="ST3" s="61"/>
      <c r="SU3" s="61"/>
      <c r="SV3" s="61"/>
      <c r="SW3" s="61"/>
      <c r="SX3" s="61"/>
    </row>
    <row r="4" spans="2:518" ht="16.8" x14ac:dyDescent="0.35">
      <c r="C4" s="60"/>
      <c r="D4" s="61"/>
      <c r="E4" s="63" t="s">
        <v>1685</v>
      </c>
      <c r="F4" s="795" t="s">
        <v>1686</v>
      </c>
      <c r="G4" s="796"/>
      <c r="H4" s="64"/>
      <c r="I4" s="65" t="s">
        <v>1687</v>
      </c>
      <c r="J4" s="797">
        <f ca="1">TODAY()</f>
        <v>46045</v>
      </c>
      <c r="K4" s="798"/>
      <c r="L4" s="66"/>
      <c r="M4" s="61"/>
      <c r="N4" s="799" t="s">
        <v>1688</v>
      </c>
      <c r="O4" s="799"/>
      <c r="P4" s="799"/>
      <c r="Q4" s="800">
        <v>45555</v>
      </c>
      <c r="R4" s="801"/>
      <c r="S4" s="801"/>
      <c r="T4" s="802"/>
      <c r="U4" s="61"/>
      <c r="V4" s="799" t="s">
        <v>1689</v>
      </c>
      <c r="W4" s="799"/>
      <c r="X4" s="799"/>
      <c r="Y4" s="803">
        <v>45656</v>
      </c>
      <c r="Z4" s="804"/>
      <c r="AA4" s="804"/>
      <c r="AB4" s="805"/>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c r="BN4" s="61"/>
      <c r="BO4" s="61"/>
      <c r="BP4" s="61"/>
      <c r="BQ4" s="61"/>
      <c r="BR4" s="61"/>
      <c r="BS4" s="61"/>
      <c r="BT4" s="61"/>
      <c r="BU4" s="61"/>
      <c r="BV4" s="61"/>
      <c r="BW4" s="61"/>
      <c r="BX4" s="61"/>
      <c r="BY4" s="61"/>
      <c r="BZ4" s="61"/>
      <c r="CA4" s="61"/>
      <c r="CB4" s="61"/>
      <c r="CC4" s="61"/>
      <c r="CD4" s="61"/>
      <c r="CE4" s="61"/>
      <c r="CF4" s="61"/>
      <c r="CG4" s="61"/>
      <c r="CH4" s="61"/>
      <c r="CI4" s="61"/>
      <c r="CJ4" s="61"/>
      <c r="CK4" s="61"/>
      <c r="CL4" s="61"/>
      <c r="CM4" s="61"/>
      <c r="CN4" s="61"/>
      <c r="CO4" s="61"/>
      <c r="CP4" s="61"/>
      <c r="CQ4" s="61"/>
      <c r="CR4" s="61"/>
      <c r="CS4" s="61"/>
      <c r="CT4" s="61"/>
      <c r="CU4" s="61"/>
      <c r="CV4" s="61"/>
      <c r="CW4" s="61"/>
      <c r="CX4" s="61"/>
      <c r="CY4" s="61"/>
      <c r="CZ4" s="61"/>
      <c r="DA4" s="61"/>
      <c r="DB4" s="61"/>
      <c r="DC4" s="61"/>
      <c r="DD4" s="61"/>
      <c r="DE4" s="61"/>
      <c r="DF4" s="61"/>
      <c r="DG4" s="61"/>
      <c r="DH4" s="61"/>
      <c r="DI4" s="61"/>
      <c r="DJ4" s="61"/>
      <c r="DK4" s="61"/>
      <c r="DL4" s="61"/>
      <c r="DM4" s="61"/>
      <c r="DN4" s="61"/>
      <c r="DO4" s="61"/>
      <c r="DP4" s="61"/>
      <c r="DQ4" s="61"/>
      <c r="DR4" s="61"/>
      <c r="DS4" s="61"/>
      <c r="DT4" s="61"/>
      <c r="DU4" s="61"/>
      <c r="DV4" s="61"/>
      <c r="DW4" s="61"/>
      <c r="DX4" s="61"/>
      <c r="DY4" s="61"/>
      <c r="DZ4" s="61"/>
      <c r="EA4" s="61"/>
      <c r="EB4" s="61"/>
      <c r="EC4" s="61"/>
      <c r="ED4" s="61"/>
      <c r="EE4" s="61"/>
      <c r="EF4" s="61"/>
      <c r="EG4" s="61"/>
      <c r="EH4" s="61"/>
      <c r="EI4" s="61"/>
      <c r="EJ4" s="61"/>
      <c r="EK4" s="61"/>
      <c r="EL4" s="61"/>
      <c r="EM4" s="61"/>
      <c r="EN4" s="61"/>
      <c r="EO4" s="61"/>
      <c r="EP4" s="61"/>
      <c r="EQ4" s="61"/>
      <c r="ER4" s="61"/>
      <c r="ES4" s="61"/>
      <c r="ET4" s="61"/>
      <c r="EU4" s="61"/>
      <c r="EV4" s="61"/>
      <c r="EW4" s="61"/>
      <c r="EX4" s="61"/>
      <c r="EY4" s="61"/>
      <c r="EZ4" s="61"/>
      <c r="FA4" s="61"/>
      <c r="FB4" s="61"/>
      <c r="FC4" s="61"/>
      <c r="FD4" s="61"/>
      <c r="FE4" s="61"/>
      <c r="FF4" s="61"/>
      <c r="FG4" s="61"/>
      <c r="FH4" s="61"/>
      <c r="FI4" s="61"/>
      <c r="FJ4" s="61"/>
      <c r="FK4" s="61"/>
      <c r="FL4" s="61"/>
      <c r="FM4" s="61"/>
      <c r="FN4" s="61"/>
      <c r="FO4" s="61"/>
      <c r="FP4" s="61"/>
      <c r="FQ4" s="61"/>
      <c r="FR4" s="61"/>
      <c r="FS4" s="61"/>
      <c r="FT4" s="61"/>
      <c r="FU4" s="61"/>
      <c r="FV4" s="61"/>
      <c r="FW4" s="61"/>
      <c r="FX4" s="61"/>
      <c r="FY4" s="61"/>
      <c r="FZ4" s="61"/>
      <c r="GA4" s="61"/>
      <c r="GB4" s="61"/>
      <c r="GC4" s="61"/>
      <c r="GD4" s="61"/>
      <c r="GE4" s="61"/>
      <c r="GF4" s="61"/>
      <c r="GG4" s="61"/>
      <c r="GH4" s="61"/>
      <c r="GI4" s="61"/>
      <c r="GJ4" s="61"/>
      <c r="GK4" s="61"/>
      <c r="GL4" s="61"/>
      <c r="GM4" s="61"/>
      <c r="GN4" s="61"/>
      <c r="GO4" s="61"/>
      <c r="GP4" s="61"/>
      <c r="GQ4" s="61"/>
      <c r="GR4" s="61"/>
      <c r="GS4" s="61"/>
      <c r="GT4" s="61"/>
      <c r="GU4" s="61"/>
      <c r="GV4" s="61"/>
      <c r="GW4" s="61"/>
      <c r="GX4" s="61"/>
      <c r="GY4" s="61"/>
      <c r="GZ4" s="61"/>
      <c r="HA4" s="61"/>
      <c r="HB4" s="61"/>
      <c r="HC4" s="61"/>
      <c r="HD4" s="61"/>
      <c r="HE4" s="61"/>
      <c r="HF4" s="61"/>
      <c r="HG4" s="61"/>
      <c r="HH4" s="61"/>
      <c r="HI4" s="61"/>
      <c r="HJ4" s="61"/>
      <c r="HK4" s="61"/>
      <c r="HL4" s="61"/>
      <c r="HM4" s="61"/>
      <c r="HN4" s="61"/>
      <c r="HO4" s="61"/>
      <c r="HP4" s="61"/>
      <c r="HQ4" s="61"/>
      <c r="HR4" s="61"/>
      <c r="HS4" s="61"/>
      <c r="HT4" s="61"/>
      <c r="HU4" s="61"/>
      <c r="HV4" s="61"/>
      <c r="HW4" s="61"/>
      <c r="HX4" s="61"/>
      <c r="HY4" s="61"/>
      <c r="HZ4" s="61"/>
      <c r="IA4" s="61"/>
      <c r="IB4" s="61"/>
      <c r="IC4" s="61"/>
      <c r="ID4" s="61"/>
      <c r="IE4" s="61"/>
      <c r="IF4" s="61"/>
      <c r="IG4" s="61"/>
      <c r="IH4" s="61"/>
      <c r="II4" s="61"/>
      <c r="IJ4" s="61"/>
      <c r="IK4" s="61"/>
      <c r="IL4" s="61"/>
      <c r="IM4" s="61"/>
      <c r="IN4" s="61"/>
      <c r="IO4" s="61"/>
      <c r="IP4" s="61"/>
      <c r="IQ4" s="61"/>
      <c r="IR4" s="61"/>
      <c r="IS4" s="61"/>
      <c r="IT4" s="61"/>
      <c r="IU4" s="61"/>
      <c r="IV4" s="61"/>
      <c r="IW4" s="61"/>
      <c r="IX4" s="61"/>
      <c r="IY4" s="61"/>
      <c r="IZ4" s="61"/>
      <c r="JA4" s="61"/>
      <c r="JB4" s="61"/>
      <c r="JC4" s="61"/>
      <c r="JD4" s="61"/>
      <c r="JE4" s="61"/>
      <c r="JF4" s="61"/>
      <c r="JG4" s="61"/>
      <c r="JH4" s="61"/>
      <c r="JI4" s="61"/>
      <c r="JJ4" s="61"/>
      <c r="JK4" s="61"/>
      <c r="JL4" s="61"/>
      <c r="JM4" s="61"/>
      <c r="JN4" s="61"/>
      <c r="JO4" s="61"/>
      <c r="JP4" s="61"/>
      <c r="JQ4" s="61"/>
      <c r="JR4" s="61"/>
      <c r="JS4" s="61"/>
      <c r="JT4" s="61"/>
      <c r="JU4" s="61"/>
      <c r="JV4" s="61"/>
      <c r="JW4" s="61"/>
      <c r="JX4" s="61"/>
      <c r="JY4" s="61"/>
      <c r="JZ4" s="61"/>
      <c r="KA4" s="61"/>
      <c r="KB4" s="61"/>
      <c r="KC4" s="61"/>
      <c r="KD4" s="61"/>
      <c r="KE4" s="61"/>
      <c r="KF4" s="61"/>
      <c r="KG4" s="61"/>
      <c r="KH4" s="61"/>
      <c r="KI4" s="61"/>
      <c r="KJ4" s="61"/>
      <c r="KK4" s="61"/>
      <c r="KL4" s="61"/>
      <c r="KM4" s="61"/>
      <c r="KN4" s="61"/>
      <c r="KO4" s="61"/>
      <c r="KP4" s="61"/>
      <c r="KQ4" s="61"/>
      <c r="KR4" s="61"/>
      <c r="KS4" s="61"/>
      <c r="KT4" s="61"/>
      <c r="KU4" s="61"/>
      <c r="KV4" s="61"/>
      <c r="KW4" s="61"/>
      <c r="KX4" s="61"/>
      <c r="KY4" s="61"/>
      <c r="KZ4" s="61"/>
      <c r="LA4" s="61"/>
      <c r="LB4" s="61"/>
      <c r="LC4" s="61"/>
      <c r="LD4" s="61"/>
      <c r="LE4" s="61"/>
      <c r="LF4" s="61"/>
      <c r="LG4" s="61"/>
      <c r="LH4" s="61"/>
      <c r="LI4" s="61"/>
      <c r="LJ4" s="61"/>
      <c r="LK4" s="61"/>
      <c r="LL4" s="61"/>
      <c r="LM4" s="61"/>
      <c r="LN4" s="61"/>
      <c r="LO4" s="61"/>
      <c r="LP4" s="61"/>
      <c r="LQ4" s="61"/>
      <c r="LR4" s="61"/>
      <c r="LS4" s="61"/>
      <c r="LT4" s="61"/>
      <c r="LU4" s="61"/>
      <c r="LV4" s="61"/>
      <c r="LW4" s="61"/>
      <c r="LX4" s="61"/>
      <c r="LY4" s="61"/>
      <c r="LZ4" s="61"/>
      <c r="MA4" s="61"/>
      <c r="MB4" s="61"/>
      <c r="MC4" s="61"/>
      <c r="MD4" s="61"/>
      <c r="ME4" s="61"/>
      <c r="MF4" s="61"/>
      <c r="MG4" s="61"/>
      <c r="MH4" s="61"/>
      <c r="MI4" s="61"/>
      <c r="MJ4" s="61"/>
      <c r="MK4" s="61"/>
      <c r="ML4" s="61"/>
      <c r="MM4" s="61"/>
      <c r="MN4" s="61"/>
      <c r="MO4" s="61"/>
      <c r="MP4" s="61"/>
      <c r="MQ4" s="61"/>
      <c r="MR4" s="61"/>
      <c r="MS4" s="61"/>
      <c r="MT4" s="61"/>
      <c r="MU4" s="61"/>
      <c r="MV4" s="61"/>
      <c r="MW4" s="61"/>
      <c r="MX4" s="61"/>
      <c r="MY4" s="61"/>
      <c r="MZ4" s="61"/>
      <c r="NA4" s="61"/>
      <c r="NB4" s="61"/>
      <c r="NC4" s="61"/>
      <c r="ND4" s="61"/>
      <c r="NE4" s="61"/>
      <c r="NF4" s="61"/>
      <c r="NG4" s="61"/>
      <c r="NH4" s="61"/>
      <c r="NI4" s="61"/>
      <c r="NJ4" s="61"/>
      <c r="NK4" s="61"/>
      <c r="NL4" s="61"/>
      <c r="NM4" s="61"/>
      <c r="NN4" s="61"/>
      <c r="NO4" s="61"/>
      <c r="NP4" s="61"/>
      <c r="NQ4" s="61"/>
      <c r="NR4" s="61"/>
      <c r="NS4" s="61"/>
      <c r="NT4" s="61"/>
      <c r="NU4" s="61"/>
      <c r="NV4" s="61"/>
      <c r="NW4" s="61"/>
      <c r="NX4" s="61"/>
      <c r="NY4" s="61"/>
      <c r="NZ4" s="61"/>
      <c r="OA4" s="61"/>
      <c r="OB4" s="61"/>
      <c r="OC4" s="61"/>
      <c r="OD4" s="61"/>
      <c r="OE4" s="61"/>
      <c r="OF4" s="61"/>
      <c r="OG4" s="61"/>
      <c r="OH4" s="61"/>
      <c r="OI4" s="61"/>
      <c r="OJ4" s="61"/>
      <c r="OK4" s="61"/>
      <c r="OL4" s="61"/>
      <c r="OM4" s="61"/>
      <c r="ON4" s="61"/>
      <c r="OO4" s="61"/>
      <c r="OP4" s="61"/>
      <c r="OQ4" s="61"/>
      <c r="OR4" s="61"/>
      <c r="OS4" s="61"/>
      <c r="OT4" s="61"/>
      <c r="OU4" s="61"/>
      <c r="OV4" s="61"/>
      <c r="OW4" s="61"/>
      <c r="OX4" s="61"/>
      <c r="OY4" s="61"/>
      <c r="OZ4" s="61"/>
      <c r="PA4" s="61"/>
      <c r="PB4" s="61"/>
      <c r="PC4" s="61"/>
      <c r="PD4" s="61"/>
      <c r="PE4" s="61"/>
      <c r="PF4" s="61"/>
      <c r="PG4" s="61"/>
      <c r="PH4" s="61"/>
      <c r="PI4" s="61"/>
      <c r="PJ4" s="61"/>
      <c r="PK4" s="61"/>
      <c r="PL4" s="61"/>
      <c r="PM4" s="61"/>
      <c r="PN4" s="61"/>
      <c r="PO4" s="61"/>
      <c r="PP4" s="61"/>
      <c r="PQ4" s="61"/>
      <c r="PR4" s="61"/>
      <c r="PS4" s="61"/>
      <c r="PT4" s="61"/>
      <c r="PU4" s="61"/>
      <c r="PV4" s="61"/>
      <c r="PW4" s="61"/>
      <c r="PX4" s="61"/>
      <c r="PY4" s="61"/>
      <c r="PZ4" s="61"/>
      <c r="QA4" s="61"/>
      <c r="QB4" s="61"/>
      <c r="QC4" s="61"/>
      <c r="QD4" s="61"/>
      <c r="QE4" s="61"/>
      <c r="QF4" s="61"/>
      <c r="QG4" s="61"/>
      <c r="QH4" s="61"/>
      <c r="QI4" s="61"/>
      <c r="QJ4" s="61"/>
      <c r="QK4" s="61"/>
      <c r="QL4" s="61"/>
      <c r="QM4" s="61"/>
      <c r="QN4" s="61"/>
      <c r="QO4" s="61"/>
      <c r="QP4" s="61"/>
      <c r="QQ4" s="61"/>
      <c r="QR4" s="61"/>
      <c r="QS4" s="61"/>
      <c r="QT4" s="61"/>
      <c r="QU4" s="61"/>
      <c r="QV4" s="61"/>
      <c r="QW4" s="61"/>
      <c r="QX4" s="61"/>
      <c r="QY4" s="61"/>
      <c r="QZ4" s="61"/>
      <c r="RA4" s="61"/>
      <c r="RB4" s="61"/>
      <c r="RC4" s="61"/>
      <c r="RD4" s="61"/>
      <c r="RE4" s="61"/>
      <c r="RF4" s="61"/>
      <c r="RG4" s="61"/>
      <c r="RH4" s="61"/>
      <c r="RI4" s="61"/>
      <c r="RJ4" s="61"/>
      <c r="RK4" s="61"/>
      <c r="RL4" s="61"/>
      <c r="RM4" s="61"/>
      <c r="RN4" s="61"/>
      <c r="RO4" s="61"/>
      <c r="RP4" s="61"/>
      <c r="RQ4" s="61"/>
      <c r="RR4" s="61"/>
      <c r="RS4" s="61"/>
      <c r="RT4" s="61"/>
      <c r="RU4" s="61"/>
      <c r="RV4" s="61"/>
      <c r="RW4" s="61"/>
      <c r="RX4" s="61"/>
      <c r="RY4" s="61"/>
      <c r="RZ4" s="61"/>
      <c r="SA4" s="61"/>
      <c r="SB4" s="61"/>
      <c r="SC4" s="61"/>
      <c r="SD4" s="61"/>
      <c r="SE4" s="61"/>
      <c r="SF4" s="61"/>
      <c r="SG4" s="61"/>
      <c r="SH4" s="61"/>
      <c r="SI4" s="61"/>
      <c r="SJ4" s="61"/>
      <c r="SK4" s="61"/>
      <c r="SL4" s="61"/>
      <c r="SM4" s="61"/>
      <c r="SN4" s="61"/>
      <c r="SO4" s="61"/>
      <c r="SP4" s="61"/>
      <c r="SQ4" s="61"/>
      <c r="SR4" s="61"/>
      <c r="SS4" s="61"/>
      <c r="ST4" s="61"/>
      <c r="SU4" s="61"/>
      <c r="SV4" s="61"/>
      <c r="SW4" s="61"/>
      <c r="SX4" s="61"/>
    </row>
    <row r="5" spans="2:518" ht="3" customHeight="1" x14ac:dyDescent="0.35">
      <c r="C5" s="60"/>
      <c r="D5" s="61"/>
      <c r="E5" s="63"/>
      <c r="F5" s="61"/>
      <c r="G5" s="61"/>
      <c r="H5" s="61"/>
      <c r="I5" s="61"/>
      <c r="J5" s="62"/>
      <c r="K5" s="67"/>
      <c r="L5" s="67"/>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c r="BN5" s="61"/>
      <c r="BO5" s="61"/>
      <c r="BP5" s="61"/>
      <c r="BQ5" s="61"/>
      <c r="BR5" s="61"/>
      <c r="BS5" s="61"/>
      <c r="BT5" s="61"/>
      <c r="BU5" s="61"/>
      <c r="BV5" s="61"/>
      <c r="BW5" s="61"/>
      <c r="BX5" s="61"/>
      <c r="BY5" s="61"/>
      <c r="BZ5" s="61"/>
      <c r="CA5" s="61"/>
      <c r="CB5" s="61"/>
      <c r="CC5" s="61"/>
      <c r="CD5" s="61"/>
      <c r="CE5" s="61"/>
      <c r="CF5" s="61"/>
      <c r="CG5" s="61"/>
      <c r="CH5" s="61"/>
      <c r="CI5" s="61"/>
      <c r="CJ5" s="61"/>
      <c r="CK5" s="61"/>
      <c r="CL5" s="61"/>
      <c r="CM5" s="61"/>
      <c r="CN5" s="61"/>
      <c r="CO5" s="61"/>
      <c r="CP5" s="61"/>
      <c r="CQ5" s="61"/>
      <c r="CR5" s="61"/>
      <c r="CS5" s="61"/>
      <c r="CT5" s="61"/>
      <c r="CU5" s="61"/>
      <c r="CV5" s="61"/>
      <c r="CW5" s="61"/>
      <c r="CX5" s="61"/>
      <c r="CY5" s="61"/>
      <c r="CZ5" s="61"/>
      <c r="DA5" s="61"/>
      <c r="DB5" s="61"/>
      <c r="DC5" s="61"/>
      <c r="DD5" s="61"/>
      <c r="DE5" s="61"/>
      <c r="DF5" s="61"/>
      <c r="DG5" s="61"/>
      <c r="DH5" s="61"/>
      <c r="DI5" s="61"/>
      <c r="DJ5" s="61"/>
      <c r="DK5" s="61"/>
      <c r="DL5" s="61"/>
      <c r="DM5" s="61"/>
      <c r="DN5" s="61"/>
      <c r="DO5" s="61"/>
      <c r="DP5" s="61"/>
      <c r="DQ5" s="61"/>
      <c r="DR5" s="61"/>
      <c r="DS5" s="61"/>
      <c r="DT5" s="61"/>
      <c r="DU5" s="61"/>
      <c r="DV5" s="61"/>
      <c r="DW5" s="61"/>
      <c r="DX5" s="61"/>
      <c r="DY5" s="61"/>
      <c r="DZ5" s="61"/>
      <c r="EA5" s="61"/>
      <c r="EB5" s="61"/>
      <c r="EC5" s="61"/>
      <c r="ED5" s="61"/>
      <c r="EE5" s="61"/>
      <c r="EF5" s="61"/>
      <c r="EG5" s="61"/>
      <c r="EH5" s="61"/>
      <c r="EI5" s="61"/>
      <c r="EJ5" s="61"/>
      <c r="EK5" s="61"/>
      <c r="EL5" s="61"/>
      <c r="EM5" s="61"/>
      <c r="EN5" s="61"/>
      <c r="EO5" s="61"/>
      <c r="EP5" s="61"/>
      <c r="EQ5" s="61"/>
      <c r="ER5" s="61"/>
      <c r="ES5" s="61"/>
      <c r="ET5" s="61"/>
      <c r="EU5" s="61"/>
      <c r="EV5" s="61"/>
      <c r="EW5" s="61"/>
      <c r="EX5" s="61"/>
      <c r="EY5" s="61"/>
      <c r="EZ5" s="61"/>
      <c r="FA5" s="61"/>
      <c r="FB5" s="61"/>
      <c r="FC5" s="61"/>
      <c r="FD5" s="61"/>
      <c r="FE5" s="61"/>
      <c r="FF5" s="61"/>
      <c r="FG5" s="61"/>
      <c r="FH5" s="61"/>
      <c r="FI5" s="61"/>
      <c r="FJ5" s="61"/>
      <c r="FK5" s="61"/>
      <c r="FL5" s="61"/>
      <c r="FM5" s="61"/>
      <c r="FN5" s="61"/>
      <c r="FO5" s="61"/>
      <c r="FP5" s="61"/>
      <c r="FQ5" s="61"/>
      <c r="FR5" s="61"/>
      <c r="FS5" s="61"/>
      <c r="FT5" s="61"/>
      <c r="FU5" s="61"/>
      <c r="FV5" s="61"/>
      <c r="FW5" s="61"/>
      <c r="FX5" s="61"/>
      <c r="FY5" s="61"/>
      <c r="FZ5" s="61"/>
      <c r="GA5" s="61"/>
      <c r="GB5" s="61"/>
      <c r="GC5" s="61"/>
      <c r="GD5" s="61"/>
      <c r="GE5" s="61"/>
      <c r="GF5" s="61"/>
      <c r="GG5" s="61"/>
      <c r="GH5" s="61"/>
      <c r="GI5" s="61"/>
      <c r="GJ5" s="61"/>
      <c r="GK5" s="61"/>
      <c r="GL5" s="61"/>
      <c r="GM5" s="61"/>
      <c r="GN5" s="61"/>
      <c r="GO5" s="61"/>
      <c r="GP5" s="61"/>
      <c r="GQ5" s="61"/>
      <c r="GR5" s="61"/>
      <c r="GS5" s="61"/>
      <c r="GT5" s="61"/>
      <c r="GU5" s="61"/>
      <c r="GV5" s="61"/>
      <c r="GW5" s="61"/>
      <c r="GX5" s="61"/>
      <c r="GY5" s="61"/>
      <c r="GZ5" s="61"/>
      <c r="HA5" s="61"/>
      <c r="HB5" s="61"/>
      <c r="HC5" s="61"/>
      <c r="HD5" s="61"/>
      <c r="HE5" s="61"/>
      <c r="HF5" s="61"/>
      <c r="HG5" s="61"/>
      <c r="HH5" s="61"/>
      <c r="HI5" s="61"/>
      <c r="HJ5" s="61"/>
      <c r="HK5" s="61"/>
      <c r="HL5" s="61"/>
      <c r="HM5" s="61"/>
      <c r="HN5" s="61"/>
      <c r="HO5" s="61"/>
      <c r="HP5" s="61"/>
      <c r="HQ5" s="61"/>
      <c r="HR5" s="61"/>
      <c r="HS5" s="61"/>
      <c r="HT5" s="61"/>
      <c r="HU5" s="61"/>
      <c r="HV5" s="61"/>
      <c r="HW5" s="61"/>
      <c r="HX5" s="61"/>
      <c r="HY5" s="61"/>
      <c r="HZ5" s="61"/>
      <c r="IA5" s="61"/>
      <c r="IB5" s="61"/>
      <c r="IC5" s="61"/>
      <c r="ID5" s="61"/>
      <c r="IE5" s="61"/>
      <c r="IF5" s="61"/>
      <c r="IG5" s="61"/>
      <c r="IH5" s="61"/>
      <c r="II5" s="61"/>
      <c r="IJ5" s="61"/>
      <c r="IK5" s="61"/>
      <c r="IL5" s="61"/>
      <c r="IM5" s="61"/>
      <c r="IN5" s="61"/>
      <c r="IO5" s="61"/>
      <c r="IP5" s="61"/>
      <c r="IQ5" s="61"/>
      <c r="IR5" s="61"/>
      <c r="IS5" s="61"/>
      <c r="IT5" s="61"/>
      <c r="IU5" s="61"/>
      <c r="IV5" s="61"/>
      <c r="IW5" s="61"/>
      <c r="IX5" s="61"/>
      <c r="IY5" s="61"/>
      <c r="IZ5" s="61"/>
      <c r="JA5" s="61"/>
      <c r="JB5" s="61"/>
      <c r="JC5" s="61"/>
      <c r="JD5" s="61"/>
      <c r="JE5" s="61"/>
      <c r="JF5" s="61"/>
      <c r="JG5" s="61"/>
      <c r="JH5" s="61"/>
      <c r="JI5" s="61"/>
      <c r="JJ5" s="61"/>
      <c r="JK5" s="61"/>
      <c r="JL5" s="61"/>
      <c r="JM5" s="61"/>
      <c r="JN5" s="61"/>
      <c r="JO5" s="61"/>
      <c r="JP5" s="61"/>
      <c r="JQ5" s="61"/>
      <c r="JR5" s="61"/>
      <c r="JS5" s="61"/>
      <c r="JT5" s="61"/>
      <c r="JU5" s="61"/>
      <c r="JV5" s="61"/>
      <c r="JW5" s="61"/>
      <c r="JX5" s="61"/>
      <c r="JY5" s="61"/>
      <c r="JZ5" s="61"/>
      <c r="KA5" s="61"/>
      <c r="KB5" s="61"/>
      <c r="KC5" s="61"/>
      <c r="KD5" s="61"/>
      <c r="KE5" s="61"/>
      <c r="KF5" s="61"/>
      <c r="KG5" s="61"/>
      <c r="KH5" s="61"/>
      <c r="KI5" s="61"/>
      <c r="KJ5" s="61"/>
      <c r="KK5" s="61"/>
      <c r="KL5" s="61"/>
      <c r="KM5" s="61"/>
      <c r="KN5" s="61"/>
      <c r="KO5" s="61"/>
      <c r="KP5" s="61"/>
      <c r="KQ5" s="61"/>
      <c r="KR5" s="61"/>
      <c r="KS5" s="61"/>
      <c r="KT5" s="61"/>
      <c r="KU5" s="61"/>
      <c r="KV5" s="61"/>
      <c r="KW5" s="61"/>
      <c r="KX5" s="61"/>
      <c r="KY5" s="61"/>
      <c r="KZ5" s="61"/>
      <c r="LA5" s="61"/>
      <c r="LB5" s="61"/>
      <c r="LC5" s="61"/>
      <c r="LD5" s="61"/>
      <c r="LE5" s="61"/>
      <c r="LF5" s="61"/>
      <c r="LG5" s="61"/>
      <c r="LH5" s="61"/>
      <c r="LI5" s="61"/>
      <c r="LJ5" s="61"/>
      <c r="LK5" s="61"/>
      <c r="LL5" s="61"/>
      <c r="LM5" s="61"/>
      <c r="LN5" s="61"/>
      <c r="LO5" s="61"/>
      <c r="LP5" s="61"/>
      <c r="LQ5" s="61"/>
      <c r="LR5" s="61"/>
      <c r="LS5" s="61"/>
      <c r="LT5" s="61"/>
      <c r="LU5" s="61"/>
      <c r="LV5" s="61"/>
      <c r="LW5" s="61"/>
      <c r="LX5" s="61"/>
      <c r="LY5" s="61"/>
      <c r="LZ5" s="61"/>
      <c r="MA5" s="61"/>
      <c r="MB5" s="61"/>
      <c r="MC5" s="61"/>
      <c r="MD5" s="61"/>
      <c r="ME5" s="61"/>
      <c r="MF5" s="61"/>
      <c r="MG5" s="61"/>
      <c r="MH5" s="61"/>
      <c r="MI5" s="61"/>
      <c r="MJ5" s="61"/>
      <c r="MK5" s="61"/>
      <c r="ML5" s="61"/>
      <c r="MM5" s="61"/>
      <c r="MN5" s="61"/>
      <c r="MO5" s="61"/>
      <c r="MP5" s="61"/>
      <c r="MQ5" s="61"/>
      <c r="MR5" s="61"/>
      <c r="MS5" s="61"/>
      <c r="MT5" s="61"/>
      <c r="MU5" s="61"/>
      <c r="MV5" s="61"/>
      <c r="MW5" s="61"/>
      <c r="MX5" s="61"/>
      <c r="MY5" s="61"/>
      <c r="MZ5" s="61"/>
      <c r="NA5" s="61"/>
      <c r="NB5" s="61"/>
      <c r="NC5" s="61"/>
      <c r="ND5" s="61"/>
      <c r="NE5" s="61"/>
      <c r="NF5" s="61"/>
      <c r="NG5" s="61"/>
      <c r="NH5" s="61"/>
      <c r="NI5" s="61"/>
      <c r="NJ5" s="61"/>
      <c r="NK5" s="61"/>
      <c r="NL5" s="61"/>
      <c r="NM5" s="61"/>
      <c r="NN5" s="61"/>
      <c r="NO5" s="61"/>
      <c r="NP5" s="61"/>
      <c r="NQ5" s="61"/>
      <c r="NR5" s="61"/>
      <c r="NS5" s="61"/>
      <c r="NT5" s="61"/>
      <c r="NU5" s="61"/>
      <c r="NV5" s="61"/>
      <c r="NW5" s="61"/>
      <c r="NX5" s="61"/>
      <c r="NY5" s="61"/>
      <c r="NZ5" s="61"/>
      <c r="OA5" s="61"/>
      <c r="OB5" s="61"/>
      <c r="OC5" s="61"/>
      <c r="OD5" s="61"/>
      <c r="OE5" s="61"/>
      <c r="OF5" s="61"/>
      <c r="OG5" s="61"/>
      <c r="OH5" s="61"/>
      <c r="OI5" s="61"/>
      <c r="OJ5" s="61"/>
      <c r="OK5" s="61"/>
      <c r="OL5" s="61"/>
      <c r="OM5" s="61"/>
      <c r="ON5" s="61"/>
      <c r="OO5" s="61"/>
      <c r="OP5" s="61"/>
      <c r="OQ5" s="61"/>
      <c r="OR5" s="61"/>
      <c r="OS5" s="61"/>
      <c r="OT5" s="61"/>
      <c r="OU5" s="61"/>
      <c r="OV5" s="61"/>
      <c r="OW5" s="61"/>
      <c r="OX5" s="61"/>
      <c r="OY5" s="61"/>
      <c r="OZ5" s="61"/>
      <c r="PA5" s="61"/>
      <c r="PB5" s="61"/>
      <c r="PC5" s="61"/>
      <c r="PD5" s="61"/>
      <c r="PE5" s="61"/>
      <c r="PF5" s="61"/>
      <c r="PG5" s="61"/>
      <c r="PH5" s="61"/>
      <c r="PI5" s="61"/>
      <c r="PJ5" s="61"/>
      <c r="PK5" s="61"/>
      <c r="PL5" s="61"/>
      <c r="PM5" s="61"/>
      <c r="PN5" s="61"/>
      <c r="PO5" s="61"/>
      <c r="PP5" s="61"/>
      <c r="PQ5" s="61"/>
      <c r="PR5" s="61"/>
      <c r="PS5" s="61"/>
      <c r="PT5" s="61"/>
      <c r="PU5" s="61"/>
      <c r="PV5" s="61"/>
      <c r="PW5" s="61"/>
      <c r="PX5" s="61"/>
      <c r="PY5" s="61"/>
      <c r="PZ5" s="61"/>
      <c r="QA5" s="61"/>
      <c r="QB5" s="61"/>
      <c r="QC5" s="61"/>
      <c r="QD5" s="61"/>
      <c r="QE5" s="61"/>
      <c r="QF5" s="61"/>
      <c r="QG5" s="61"/>
      <c r="QH5" s="61"/>
      <c r="QI5" s="61"/>
      <c r="QJ5" s="61"/>
      <c r="QK5" s="61"/>
      <c r="QL5" s="61"/>
      <c r="QM5" s="61"/>
      <c r="QN5" s="61"/>
      <c r="QO5" s="61"/>
      <c r="QP5" s="61"/>
      <c r="QQ5" s="61"/>
      <c r="QR5" s="61"/>
      <c r="QS5" s="61"/>
      <c r="QT5" s="61"/>
      <c r="QU5" s="61"/>
      <c r="QV5" s="61"/>
      <c r="QW5" s="61"/>
      <c r="QX5" s="61"/>
      <c r="QY5" s="61"/>
      <c r="QZ5" s="61"/>
      <c r="RA5" s="61"/>
      <c r="RB5" s="61"/>
      <c r="RC5" s="61"/>
      <c r="RD5" s="61"/>
      <c r="RE5" s="61"/>
      <c r="RF5" s="61"/>
      <c r="RG5" s="61"/>
      <c r="RH5" s="61"/>
      <c r="RI5" s="61"/>
      <c r="RJ5" s="61"/>
      <c r="RK5" s="61"/>
      <c r="RL5" s="61"/>
      <c r="RM5" s="61"/>
      <c r="RN5" s="61"/>
      <c r="RO5" s="61"/>
      <c r="RP5" s="61"/>
      <c r="RQ5" s="61"/>
      <c r="RR5" s="61"/>
      <c r="RS5" s="61"/>
      <c r="RT5" s="61"/>
      <c r="RU5" s="61"/>
      <c r="RV5" s="61"/>
      <c r="RW5" s="61"/>
      <c r="RX5" s="61"/>
      <c r="RY5" s="61"/>
      <c r="RZ5" s="61"/>
      <c r="SA5" s="61"/>
      <c r="SB5" s="61"/>
      <c r="SC5" s="61"/>
      <c r="SD5" s="61"/>
      <c r="SE5" s="61"/>
      <c r="SF5" s="61"/>
      <c r="SG5" s="61"/>
      <c r="SH5" s="61"/>
      <c r="SI5" s="61"/>
      <c r="SJ5" s="61"/>
      <c r="SK5" s="61"/>
      <c r="SL5" s="61"/>
      <c r="SM5" s="61"/>
      <c r="SN5" s="61"/>
      <c r="SO5" s="61"/>
      <c r="SP5" s="61"/>
      <c r="SQ5" s="61"/>
      <c r="SR5" s="61"/>
      <c r="SS5" s="61"/>
      <c r="ST5" s="61"/>
      <c r="SU5" s="61"/>
      <c r="SV5" s="61"/>
      <c r="SW5" s="61"/>
      <c r="SX5" s="61"/>
    </row>
    <row r="6" spans="2:518" ht="17.25" customHeight="1" x14ac:dyDescent="0.3">
      <c r="C6" s="60"/>
      <c r="D6" s="61"/>
      <c r="E6" s="68"/>
      <c r="F6" s="68"/>
      <c r="G6" s="68"/>
      <c r="H6" s="68"/>
      <c r="I6" s="61"/>
      <c r="J6" s="62"/>
      <c r="K6" s="69"/>
      <c r="L6" s="69"/>
      <c r="M6" s="70"/>
      <c r="N6" s="70"/>
      <c r="O6" s="70"/>
      <c r="P6" s="70"/>
      <c r="Q6" s="70"/>
      <c r="R6" s="70"/>
      <c r="S6" s="70"/>
      <c r="T6" s="70"/>
      <c r="U6" s="70"/>
      <c r="V6" s="70"/>
      <c r="W6" s="70"/>
      <c r="X6" s="70"/>
      <c r="Y6" s="70"/>
      <c r="Z6" s="70"/>
      <c r="AA6" s="70"/>
      <c r="AB6" s="70"/>
      <c r="AC6" s="71"/>
      <c r="AD6" s="70"/>
      <c r="AE6" s="72"/>
      <c r="AF6" s="72"/>
      <c r="AG6" s="71"/>
      <c r="AH6" s="72"/>
      <c r="AI6" s="73"/>
      <c r="AJ6" s="73"/>
      <c r="AK6" s="792"/>
      <c r="AL6" s="792"/>
      <c r="AM6" s="792"/>
      <c r="AN6" s="74"/>
      <c r="AO6" s="74"/>
      <c r="AP6" s="74"/>
      <c r="AQ6" s="74"/>
      <c r="AR6" s="74"/>
      <c r="AS6" s="74"/>
      <c r="AT6" s="61"/>
      <c r="AU6" s="61"/>
      <c r="AV6" s="61"/>
      <c r="AW6" s="61"/>
      <c r="AX6" s="61"/>
      <c r="AY6" s="61"/>
      <c r="AZ6" s="61"/>
      <c r="BA6" s="61"/>
      <c r="BB6" s="61"/>
      <c r="BC6" s="61"/>
      <c r="BD6" s="61"/>
      <c r="BE6" s="61"/>
      <c r="BF6" s="61"/>
      <c r="BG6" s="61"/>
      <c r="BH6" s="61"/>
      <c r="BI6" s="61"/>
      <c r="BJ6" s="61"/>
      <c r="BK6" s="61"/>
      <c r="BL6" s="61"/>
      <c r="BM6" s="61"/>
      <c r="BN6" s="61"/>
      <c r="BO6" s="61"/>
      <c r="BP6" s="61"/>
      <c r="BQ6" s="61"/>
      <c r="BR6" s="61"/>
      <c r="BS6" s="61"/>
      <c r="BT6" s="61"/>
      <c r="BU6" s="61"/>
      <c r="BV6" s="61"/>
      <c r="BW6" s="61"/>
      <c r="BX6" s="61"/>
      <c r="BY6" s="61"/>
      <c r="BZ6" s="61"/>
      <c r="CA6" s="61"/>
      <c r="CB6" s="61"/>
      <c r="CC6" s="61"/>
      <c r="CD6" s="61"/>
      <c r="CE6" s="61"/>
      <c r="CF6" s="61"/>
      <c r="CG6" s="61"/>
      <c r="CH6" s="61"/>
      <c r="CI6" s="61"/>
      <c r="CJ6" s="61"/>
      <c r="CK6" s="61"/>
      <c r="CL6" s="61"/>
      <c r="CM6" s="61"/>
      <c r="CN6" s="61"/>
      <c r="CO6" s="61"/>
      <c r="CP6" s="61"/>
      <c r="CQ6" s="61"/>
      <c r="CR6" s="61"/>
      <c r="CS6" s="61"/>
      <c r="CT6" s="61"/>
      <c r="CU6" s="61"/>
      <c r="CV6" s="61"/>
      <c r="CW6" s="61"/>
      <c r="CX6" s="61"/>
      <c r="CY6" s="61"/>
      <c r="CZ6" s="61"/>
      <c r="DA6" s="61"/>
      <c r="DB6" s="61"/>
      <c r="DC6" s="61"/>
      <c r="DD6" s="61"/>
      <c r="DE6" s="61"/>
      <c r="DF6" s="61"/>
      <c r="DG6" s="61"/>
      <c r="DH6" s="61"/>
      <c r="DI6" s="61"/>
      <c r="DJ6" s="61"/>
      <c r="DK6" s="61"/>
      <c r="DL6" s="61"/>
      <c r="DM6" s="61"/>
      <c r="DN6" s="61"/>
      <c r="DO6" s="61"/>
      <c r="DP6" s="61"/>
      <c r="DQ6" s="61"/>
      <c r="DR6" s="61"/>
      <c r="DS6" s="61"/>
      <c r="DT6" s="61"/>
      <c r="DU6" s="61"/>
      <c r="DV6" s="61"/>
      <c r="DW6" s="61"/>
      <c r="DX6" s="61"/>
      <c r="DY6" s="61"/>
      <c r="DZ6" s="61"/>
      <c r="EA6" s="61"/>
      <c r="EB6" s="61"/>
      <c r="EC6" s="61"/>
      <c r="ED6" s="61"/>
      <c r="EE6" s="61"/>
      <c r="EF6" s="61"/>
      <c r="EG6" s="61"/>
      <c r="EH6" s="61"/>
      <c r="EI6" s="61"/>
      <c r="EJ6" s="61"/>
      <c r="EK6" s="61"/>
      <c r="EL6" s="61"/>
      <c r="EM6" s="61"/>
      <c r="EN6" s="61"/>
      <c r="EO6" s="61"/>
      <c r="EP6" s="61"/>
      <c r="EQ6" s="61"/>
      <c r="ER6" s="61"/>
      <c r="ES6" s="61"/>
      <c r="ET6" s="61"/>
      <c r="EU6" s="61"/>
      <c r="EV6" s="61"/>
      <c r="EW6" s="61"/>
      <c r="EX6" s="61"/>
      <c r="EY6" s="61"/>
      <c r="EZ6" s="61"/>
      <c r="FA6" s="61"/>
      <c r="FB6" s="61"/>
      <c r="FC6" s="61"/>
      <c r="FD6" s="61"/>
      <c r="FE6" s="61"/>
      <c r="FF6" s="61"/>
      <c r="FG6" s="61"/>
      <c r="FH6" s="61"/>
      <c r="FI6" s="61"/>
      <c r="FJ6" s="61"/>
      <c r="FK6" s="61"/>
      <c r="FL6" s="61"/>
      <c r="FM6" s="61"/>
      <c r="FN6" s="61"/>
      <c r="FO6" s="61"/>
      <c r="FP6" s="61"/>
      <c r="FQ6" s="61"/>
      <c r="FR6" s="61"/>
      <c r="FS6" s="61"/>
      <c r="FT6" s="61"/>
      <c r="FU6" s="61"/>
      <c r="FV6" s="61"/>
      <c r="FW6" s="61"/>
      <c r="FX6" s="61"/>
      <c r="FY6" s="61"/>
      <c r="FZ6" s="61"/>
      <c r="GA6" s="61"/>
      <c r="GB6" s="61"/>
      <c r="GC6" s="61"/>
      <c r="GD6" s="61"/>
      <c r="GE6" s="61"/>
      <c r="GF6" s="61"/>
      <c r="GG6" s="61"/>
      <c r="GH6" s="61"/>
      <c r="GI6" s="61"/>
      <c r="GJ6" s="61"/>
      <c r="GK6" s="61"/>
      <c r="GL6" s="61"/>
      <c r="GM6" s="61"/>
      <c r="GN6" s="61"/>
      <c r="GO6" s="61"/>
      <c r="GP6" s="61"/>
      <c r="GQ6" s="61"/>
      <c r="GR6" s="61"/>
      <c r="GS6" s="61"/>
      <c r="GT6" s="61"/>
      <c r="GU6" s="61"/>
      <c r="GV6" s="61"/>
      <c r="GW6" s="61"/>
      <c r="GX6" s="61"/>
      <c r="GY6" s="61"/>
      <c r="GZ6" s="61"/>
      <c r="HA6" s="61"/>
      <c r="HB6" s="61"/>
      <c r="HC6" s="61"/>
      <c r="HD6" s="61"/>
      <c r="HE6" s="61"/>
      <c r="HF6" s="61"/>
      <c r="HG6" s="61"/>
      <c r="HH6" s="61"/>
      <c r="HI6" s="61"/>
      <c r="HJ6" s="61"/>
      <c r="HK6" s="61"/>
      <c r="HL6" s="61"/>
      <c r="HM6" s="61"/>
      <c r="HN6" s="61"/>
      <c r="HO6" s="61"/>
      <c r="HP6" s="61"/>
      <c r="HQ6" s="61"/>
      <c r="HR6" s="61"/>
      <c r="HS6" s="61"/>
      <c r="HT6" s="61"/>
      <c r="HU6" s="61"/>
      <c r="HV6" s="61"/>
      <c r="HW6" s="61"/>
      <c r="HX6" s="61"/>
      <c r="HY6" s="61"/>
      <c r="HZ6" s="61"/>
      <c r="IA6" s="61"/>
      <c r="IB6" s="61"/>
      <c r="IC6" s="61"/>
      <c r="ID6" s="61"/>
      <c r="IE6" s="61"/>
      <c r="IF6" s="61"/>
      <c r="IG6" s="61"/>
      <c r="IH6" s="61"/>
      <c r="II6" s="61"/>
      <c r="IJ6" s="61"/>
      <c r="IK6" s="61"/>
      <c r="IL6" s="61"/>
      <c r="IM6" s="61"/>
      <c r="IN6" s="61"/>
      <c r="IO6" s="61"/>
      <c r="IP6" s="61"/>
      <c r="IQ6" s="61"/>
      <c r="IR6" s="61"/>
      <c r="IS6" s="61"/>
      <c r="IT6" s="61"/>
      <c r="IU6" s="61"/>
      <c r="IV6" s="61"/>
      <c r="IW6" s="61"/>
      <c r="IX6" s="61"/>
      <c r="IY6" s="61"/>
      <c r="IZ6" s="61"/>
      <c r="JA6" s="61"/>
      <c r="JB6" s="61"/>
      <c r="JC6" s="61"/>
      <c r="JD6" s="61"/>
      <c r="JE6" s="61"/>
      <c r="JF6" s="61"/>
      <c r="JG6" s="61"/>
      <c r="JH6" s="61"/>
      <c r="JI6" s="61"/>
      <c r="JJ6" s="61"/>
      <c r="JK6" s="61"/>
      <c r="JL6" s="61"/>
      <c r="JM6" s="61"/>
      <c r="JN6" s="61"/>
      <c r="JO6" s="61"/>
      <c r="JP6" s="61"/>
      <c r="JQ6" s="61"/>
      <c r="JR6" s="61"/>
      <c r="JS6" s="61"/>
      <c r="JT6" s="61"/>
      <c r="JU6" s="61"/>
      <c r="JV6" s="61"/>
      <c r="JW6" s="61"/>
      <c r="JX6" s="61"/>
      <c r="JY6" s="61"/>
      <c r="JZ6" s="61"/>
      <c r="KA6" s="61"/>
      <c r="KB6" s="61"/>
      <c r="KC6" s="61"/>
      <c r="KD6" s="61"/>
      <c r="KE6" s="61"/>
      <c r="KF6" s="61"/>
      <c r="KG6" s="61"/>
      <c r="KH6" s="61"/>
      <c r="KI6" s="61"/>
      <c r="KJ6" s="61"/>
      <c r="KK6" s="61"/>
      <c r="KL6" s="61"/>
      <c r="KM6" s="61"/>
      <c r="KN6" s="61"/>
      <c r="KO6" s="61"/>
      <c r="KP6" s="61"/>
      <c r="KQ6" s="61"/>
      <c r="KR6" s="61"/>
      <c r="KS6" s="61"/>
      <c r="KT6" s="61"/>
      <c r="KU6" s="61"/>
      <c r="KV6" s="61"/>
      <c r="KW6" s="61"/>
      <c r="KX6" s="61"/>
      <c r="KY6" s="61"/>
      <c r="KZ6" s="61"/>
      <c r="LA6" s="61"/>
      <c r="LB6" s="61"/>
      <c r="LC6" s="61"/>
      <c r="LD6" s="61"/>
      <c r="LE6" s="61"/>
      <c r="LF6" s="61"/>
      <c r="LG6" s="61"/>
      <c r="LH6" s="61"/>
      <c r="LI6" s="61"/>
      <c r="LJ6" s="61"/>
      <c r="LK6" s="61"/>
      <c r="LL6" s="61"/>
      <c r="LM6" s="61"/>
      <c r="LN6" s="61"/>
      <c r="LO6" s="61"/>
      <c r="LP6" s="61"/>
      <c r="LQ6" s="61"/>
      <c r="LR6" s="61"/>
      <c r="LS6" s="61"/>
      <c r="LT6" s="61"/>
      <c r="LU6" s="61"/>
      <c r="LV6" s="61"/>
      <c r="LW6" s="61"/>
      <c r="LX6" s="61"/>
      <c r="LY6" s="61"/>
      <c r="LZ6" s="61"/>
      <c r="MA6" s="61"/>
      <c r="MB6" s="61"/>
      <c r="MC6" s="61"/>
      <c r="MD6" s="61"/>
      <c r="ME6" s="61"/>
      <c r="MF6" s="61"/>
      <c r="MG6" s="61"/>
      <c r="MH6" s="61"/>
      <c r="MI6" s="61"/>
      <c r="MJ6" s="61"/>
      <c r="MK6" s="61"/>
      <c r="ML6" s="61"/>
      <c r="MM6" s="61"/>
      <c r="MN6" s="61"/>
      <c r="MO6" s="61"/>
      <c r="MP6" s="61"/>
      <c r="MQ6" s="61"/>
      <c r="MR6" s="61"/>
      <c r="MS6" s="61"/>
      <c r="MT6" s="61"/>
      <c r="MU6" s="61"/>
      <c r="MV6" s="61"/>
      <c r="MW6" s="61"/>
      <c r="MX6" s="61"/>
      <c r="MY6" s="61"/>
      <c r="MZ6" s="61"/>
      <c r="NA6" s="61"/>
      <c r="NB6" s="61"/>
      <c r="NC6" s="61"/>
      <c r="ND6" s="61"/>
      <c r="NE6" s="61"/>
      <c r="NF6" s="61"/>
      <c r="NG6" s="61"/>
      <c r="NH6" s="61"/>
      <c r="NI6" s="61"/>
      <c r="NJ6" s="61"/>
      <c r="NK6" s="61"/>
      <c r="NL6" s="61"/>
      <c r="NM6" s="61"/>
      <c r="NN6" s="61"/>
      <c r="NO6" s="61"/>
      <c r="NP6" s="61"/>
      <c r="NQ6" s="61"/>
      <c r="NR6" s="61"/>
      <c r="NS6" s="61"/>
      <c r="NT6" s="61"/>
      <c r="NU6" s="61"/>
      <c r="NV6" s="61"/>
      <c r="NW6" s="61"/>
      <c r="NX6" s="61"/>
      <c r="NY6" s="61"/>
      <c r="NZ6" s="61"/>
      <c r="OA6" s="61"/>
      <c r="OB6" s="61"/>
      <c r="OC6" s="61"/>
      <c r="OD6" s="61"/>
      <c r="OE6" s="61"/>
      <c r="OF6" s="61"/>
      <c r="OG6" s="61"/>
      <c r="OH6" s="61"/>
      <c r="OI6" s="61"/>
      <c r="OJ6" s="61"/>
      <c r="OK6" s="61"/>
      <c r="OL6" s="61"/>
      <c r="OM6" s="61"/>
      <c r="ON6" s="61"/>
      <c r="OO6" s="61"/>
      <c r="OP6" s="61"/>
      <c r="OQ6" s="61"/>
      <c r="OR6" s="61"/>
      <c r="OS6" s="61"/>
      <c r="OT6" s="61"/>
      <c r="OU6" s="61"/>
      <c r="OV6" s="61"/>
      <c r="OW6" s="61"/>
      <c r="OX6" s="61"/>
      <c r="OY6" s="61"/>
      <c r="OZ6" s="61"/>
      <c r="PA6" s="61"/>
      <c r="PB6" s="61"/>
      <c r="PC6" s="61"/>
      <c r="PD6" s="61"/>
      <c r="PE6" s="61"/>
      <c r="PF6" s="61"/>
      <c r="PG6" s="61"/>
      <c r="PH6" s="61"/>
      <c r="PI6" s="61"/>
      <c r="PJ6" s="61"/>
      <c r="PK6" s="61"/>
      <c r="PL6" s="61"/>
      <c r="PM6" s="61"/>
      <c r="PN6" s="61"/>
      <c r="PO6" s="61"/>
      <c r="PP6" s="61"/>
      <c r="PQ6" s="61"/>
      <c r="PR6" s="61"/>
      <c r="PS6" s="61"/>
      <c r="PT6" s="61"/>
      <c r="PU6" s="61"/>
      <c r="PV6" s="61"/>
      <c r="PW6" s="61"/>
      <c r="PX6" s="61"/>
      <c r="PY6" s="61"/>
      <c r="PZ6" s="61"/>
      <c r="QA6" s="61"/>
      <c r="QB6" s="61"/>
      <c r="QC6" s="61"/>
      <c r="QD6" s="61"/>
      <c r="QE6" s="61"/>
      <c r="QF6" s="61"/>
      <c r="QG6" s="61"/>
      <c r="QH6" s="61"/>
      <c r="QI6" s="61"/>
      <c r="QJ6" s="61"/>
      <c r="QK6" s="61"/>
      <c r="QL6" s="61"/>
      <c r="QM6" s="61"/>
      <c r="QN6" s="61"/>
      <c r="QO6" s="61"/>
      <c r="QP6" s="61"/>
      <c r="QQ6" s="61"/>
      <c r="QR6" s="61"/>
      <c r="QS6" s="61"/>
      <c r="QT6" s="61"/>
      <c r="QU6" s="61"/>
      <c r="QV6" s="61"/>
      <c r="QW6" s="61"/>
      <c r="QX6" s="61"/>
      <c r="QY6" s="61"/>
      <c r="QZ6" s="61"/>
      <c r="RA6" s="61"/>
      <c r="RB6" s="61"/>
      <c r="RC6" s="61"/>
      <c r="RD6" s="61"/>
      <c r="RE6" s="61"/>
      <c r="RF6" s="61"/>
      <c r="RG6" s="61"/>
      <c r="RH6" s="61"/>
      <c r="RI6" s="61"/>
      <c r="RJ6" s="61"/>
      <c r="RK6" s="61"/>
      <c r="RL6" s="61"/>
      <c r="RM6" s="61"/>
      <c r="RN6" s="61"/>
      <c r="RO6" s="61"/>
      <c r="RP6" s="61"/>
      <c r="RQ6" s="61"/>
      <c r="RR6" s="61"/>
      <c r="RS6" s="61"/>
      <c r="RT6" s="61"/>
      <c r="RU6" s="61"/>
      <c r="RV6" s="61"/>
      <c r="RW6" s="61"/>
      <c r="RX6" s="61"/>
      <c r="RY6" s="61"/>
      <c r="RZ6" s="61"/>
      <c r="SA6" s="61"/>
      <c r="SB6" s="61"/>
      <c r="SC6" s="61"/>
      <c r="SD6" s="61"/>
      <c r="SE6" s="61"/>
      <c r="SF6" s="61"/>
      <c r="SG6" s="61"/>
      <c r="SH6" s="61"/>
      <c r="SI6" s="61"/>
      <c r="SJ6" s="61"/>
      <c r="SK6" s="61"/>
      <c r="SL6" s="61"/>
      <c r="SM6" s="61"/>
      <c r="SN6" s="61"/>
      <c r="SO6" s="61"/>
      <c r="SP6" s="61"/>
      <c r="SQ6" s="61"/>
      <c r="SR6" s="61"/>
      <c r="SS6" s="61"/>
      <c r="ST6" s="61"/>
      <c r="SU6" s="61"/>
      <c r="SV6" s="61"/>
      <c r="SW6" s="61"/>
      <c r="SX6" s="61"/>
    </row>
    <row r="7" spans="2:518" ht="5.0999999999999996" customHeight="1" x14ac:dyDescent="0.35">
      <c r="C7" s="60"/>
      <c r="D7" s="61"/>
      <c r="E7" s="68"/>
      <c r="F7" s="68"/>
      <c r="G7" s="68"/>
      <c r="H7" s="75"/>
      <c r="I7" s="65"/>
      <c r="J7" s="76"/>
      <c r="K7" s="77"/>
      <c r="L7" s="77"/>
      <c r="M7" s="70"/>
      <c r="N7" s="69"/>
      <c r="O7" s="69"/>
      <c r="P7" s="69"/>
      <c r="Q7" s="69"/>
      <c r="R7" s="69"/>
      <c r="S7" s="69"/>
      <c r="T7" s="69"/>
      <c r="U7" s="69"/>
      <c r="V7" s="69"/>
      <c r="W7" s="70"/>
      <c r="X7" s="70"/>
      <c r="Y7" s="70"/>
      <c r="Z7" s="70"/>
      <c r="AA7" s="70"/>
      <c r="AB7" s="70"/>
      <c r="AC7" s="70"/>
      <c r="AD7" s="70"/>
      <c r="AE7" s="75"/>
      <c r="AF7" s="75"/>
      <c r="AG7" s="75"/>
      <c r="AH7" s="75"/>
      <c r="AI7" s="73"/>
      <c r="AJ7" s="73"/>
      <c r="AK7" s="692"/>
      <c r="AL7" s="692"/>
      <c r="AM7" s="692"/>
      <c r="AN7" s="74"/>
      <c r="AO7" s="74"/>
      <c r="AP7" s="74"/>
      <c r="AQ7" s="74"/>
      <c r="AR7" s="74"/>
      <c r="AS7" s="74"/>
      <c r="AT7" s="61"/>
      <c r="AU7" s="61"/>
      <c r="AV7" s="61"/>
      <c r="AW7" s="61"/>
      <c r="AX7" s="61"/>
      <c r="AY7" s="61"/>
      <c r="AZ7" s="61"/>
      <c r="BA7" s="61"/>
      <c r="BB7" s="61"/>
      <c r="BC7" s="61"/>
      <c r="BD7" s="61"/>
      <c r="BE7" s="61"/>
      <c r="BF7" s="61"/>
      <c r="BG7" s="61"/>
      <c r="BH7" s="61"/>
      <c r="BI7" s="61"/>
      <c r="BJ7" s="61"/>
      <c r="BK7" s="61"/>
      <c r="BL7" s="61"/>
      <c r="BM7" s="61"/>
      <c r="BN7" s="61"/>
      <c r="BO7" s="61"/>
      <c r="BP7" s="61"/>
      <c r="BQ7" s="61"/>
      <c r="BR7" s="61"/>
      <c r="BS7" s="61"/>
      <c r="BT7" s="61"/>
      <c r="BU7" s="61"/>
      <c r="BV7" s="61"/>
      <c r="BW7" s="61"/>
      <c r="BX7" s="61"/>
      <c r="BY7" s="61"/>
      <c r="BZ7" s="61"/>
      <c r="CA7" s="61"/>
      <c r="CB7" s="61"/>
      <c r="CC7" s="61"/>
      <c r="CD7" s="61"/>
      <c r="CE7" s="61"/>
      <c r="CF7" s="61"/>
      <c r="CG7" s="61"/>
      <c r="CH7" s="61"/>
      <c r="CI7" s="61"/>
      <c r="CJ7" s="61"/>
      <c r="CK7" s="61"/>
      <c r="CL7" s="61"/>
      <c r="CM7" s="61"/>
      <c r="CN7" s="61"/>
      <c r="CO7" s="61"/>
      <c r="CP7" s="61"/>
      <c r="CQ7" s="61"/>
      <c r="CR7" s="61"/>
      <c r="CS7" s="61"/>
      <c r="CT7" s="61"/>
      <c r="CU7" s="61"/>
      <c r="CV7" s="61"/>
      <c r="CW7" s="61"/>
      <c r="CX7" s="61"/>
      <c r="CY7" s="61"/>
      <c r="CZ7" s="61"/>
      <c r="DA7" s="61"/>
      <c r="DB7" s="61"/>
      <c r="DC7" s="61"/>
      <c r="DD7" s="61"/>
      <c r="DE7" s="61"/>
      <c r="DF7" s="61"/>
      <c r="DG7" s="61"/>
      <c r="DH7" s="61"/>
      <c r="DI7" s="61"/>
      <c r="DJ7" s="61"/>
      <c r="DK7" s="61"/>
      <c r="DL7" s="61"/>
      <c r="DM7" s="61"/>
      <c r="DN7" s="61"/>
      <c r="DO7" s="61"/>
      <c r="DP7" s="61"/>
      <c r="DQ7" s="61"/>
      <c r="DR7" s="61"/>
      <c r="DS7" s="61"/>
      <c r="DT7" s="61"/>
      <c r="DU7" s="61"/>
      <c r="DV7" s="61"/>
      <c r="DW7" s="61"/>
      <c r="DX7" s="61"/>
      <c r="DY7" s="61"/>
      <c r="DZ7" s="61"/>
      <c r="EA7" s="61"/>
      <c r="EB7" s="61"/>
      <c r="EC7" s="61"/>
      <c r="ED7" s="61"/>
      <c r="EE7" s="61"/>
      <c r="EF7" s="61"/>
      <c r="EG7" s="61"/>
      <c r="EH7" s="61"/>
      <c r="EI7" s="61"/>
      <c r="EJ7" s="61"/>
      <c r="EK7" s="61"/>
      <c r="EL7" s="61"/>
      <c r="EM7" s="61"/>
      <c r="EN7" s="61"/>
      <c r="EO7" s="61"/>
      <c r="EP7" s="61"/>
      <c r="EQ7" s="61"/>
      <c r="ER7" s="61"/>
      <c r="ES7" s="61"/>
      <c r="ET7" s="61"/>
      <c r="EU7" s="61"/>
      <c r="EV7" s="61"/>
      <c r="EW7" s="61"/>
      <c r="EX7" s="61"/>
      <c r="EY7" s="61"/>
      <c r="EZ7" s="61"/>
      <c r="FA7" s="61"/>
      <c r="FB7" s="61"/>
      <c r="FC7" s="61"/>
      <c r="FD7" s="61"/>
      <c r="FE7" s="61"/>
      <c r="FF7" s="61"/>
      <c r="FG7" s="61"/>
      <c r="FH7" s="61"/>
      <c r="FI7" s="61"/>
      <c r="FJ7" s="61"/>
      <c r="FK7" s="61"/>
      <c r="FL7" s="61"/>
      <c r="FM7" s="61"/>
      <c r="FN7" s="61"/>
      <c r="FO7" s="61"/>
      <c r="FP7" s="61"/>
      <c r="FQ7" s="61"/>
      <c r="FR7" s="61"/>
      <c r="FS7" s="61"/>
      <c r="FT7" s="61"/>
      <c r="FU7" s="61"/>
      <c r="FV7" s="61"/>
      <c r="FW7" s="61"/>
      <c r="FX7" s="61"/>
      <c r="FY7" s="61"/>
      <c r="FZ7" s="61"/>
      <c r="GA7" s="61"/>
      <c r="GB7" s="61"/>
      <c r="GC7" s="61"/>
      <c r="GD7" s="61"/>
      <c r="GE7" s="61"/>
      <c r="GF7" s="61"/>
      <c r="GG7" s="61"/>
      <c r="GH7" s="61"/>
      <c r="GI7" s="61"/>
      <c r="GJ7" s="61"/>
      <c r="GK7" s="61"/>
      <c r="GL7" s="61"/>
      <c r="GM7" s="61"/>
      <c r="GN7" s="61"/>
      <c r="GO7" s="61"/>
      <c r="GP7" s="61"/>
      <c r="GQ7" s="61"/>
      <c r="GR7" s="61"/>
      <c r="GS7" s="61"/>
      <c r="GT7" s="61"/>
      <c r="GU7" s="61"/>
      <c r="GV7" s="61"/>
      <c r="GW7" s="61"/>
      <c r="GX7" s="61"/>
      <c r="GY7" s="61"/>
      <c r="GZ7" s="61"/>
      <c r="HA7" s="61"/>
      <c r="HB7" s="61"/>
      <c r="HC7" s="61"/>
      <c r="HD7" s="61"/>
      <c r="HE7" s="61"/>
      <c r="HF7" s="61"/>
      <c r="HG7" s="61"/>
      <c r="HH7" s="61"/>
      <c r="HI7" s="61"/>
      <c r="HJ7" s="61"/>
      <c r="HK7" s="61"/>
      <c r="HL7" s="61"/>
      <c r="HM7" s="61"/>
      <c r="HN7" s="61"/>
      <c r="HO7" s="61"/>
      <c r="HP7" s="61"/>
      <c r="HQ7" s="61"/>
      <c r="HR7" s="61"/>
      <c r="HS7" s="61"/>
      <c r="HT7" s="61"/>
      <c r="HU7" s="61"/>
      <c r="HV7" s="61"/>
      <c r="HW7" s="61"/>
      <c r="HX7" s="61"/>
      <c r="HY7" s="61"/>
      <c r="HZ7" s="61"/>
      <c r="IA7" s="61"/>
      <c r="IB7" s="61"/>
      <c r="IC7" s="61"/>
      <c r="ID7" s="61"/>
      <c r="IE7" s="61"/>
      <c r="IF7" s="61"/>
      <c r="IG7" s="61"/>
      <c r="IH7" s="61"/>
      <c r="II7" s="61"/>
      <c r="IJ7" s="61"/>
      <c r="IK7" s="61"/>
      <c r="IL7" s="61"/>
      <c r="IM7" s="61"/>
      <c r="IN7" s="61"/>
      <c r="IO7" s="61"/>
      <c r="IP7" s="61"/>
      <c r="IQ7" s="61"/>
      <c r="IR7" s="61"/>
      <c r="IS7" s="61"/>
      <c r="IT7" s="61"/>
      <c r="IU7" s="61"/>
      <c r="IV7" s="61"/>
      <c r="IW7" s="61"/>
      <c r="IX7" s="61"/>
      <c r="IY7" s="61"/>
      <c r="IZ7" s="61"/>
      <c r="JA7" s="61"/>
      <c r="JB7" s="61"/>
      <c r="JC7" s="61"/>
      <c r="JD7" s="61"/>
      <c r="JE7" s="61"/>
      <c r="JF7" s="61"/>
      <c r="JG7" s="61"/>
      <c r="JH7" s="61"/>
      <c r="JI7" s="61"/>
      <c r="JJ7" s="61"/>
      <c r="JK7" s="61"/>
      <c r="JL7" s="61"/>
      <c r="JM7" s="61"/>
      <c r="JN7" s="61"/>
      <c r="JO7" s="61"/>
      <c r="JP7" s="61"/>
      <c r="JQ7" s="61"/>
      <c r="JR7" s="61"/>
      <c r="JS7" s="61"/>
      <c r="JT7" s="61"/>
      <c r="JU7" s="61"/>
      <c r="JV7" s="61"/>
      <c r="JW7" s="61"/>
      <c r="JX7" s="61"/>
      <c r="JY7" s="61"/>
      <c r="JZ7" s="61"/>
      <c r="KA7" s="61"/>
      <c r="KB7" s="61"/>
      <c r="KC7" s="61"/>
      <c r="KD7" s="61"/>
      <c r="KE7" s="61"/>
      <c r="KF7" s="61"/>
      <c r="KG7" s="61"/>
      <c r="KH7" s="61"/>
      <c r="KI7" s="61"/>
      <c r="KJ7" s="61"/>
      <c r="KK7" s="61"/>
      <c r="KL7" s="61"/>
      <c r="KM7" s="61"/>
      <c r="KN7" s="61"/>
      <c r="KO7" s="61"/>
      <c r="KP7" s="61"/>
      <c r="KQ7" s="61"/>
      <c r="KR7" s="61"/>
      <c r="KS7" s="61"/>
      <c r="KT7" s="61"/>
      <c r="KU7" s="61"/>
      <c r="KV7" s="61"/>
      <c r="KW7" s="61"/>
      <c r="KX7" s="61"/>
      <c r="KY7" s="61"/>
      <c r="KZ7" s="61"/>
      <c r="LA7" s="61"/>
      <c r="LB7" s="61"/>
      <c r="LC7" s="61"/>
      <c r="LD7" s="61"/>
      <c r="LE7" s="61"/>
      <c r="LF7" s="61"/>
      <c r="LG7" s="61"/>
      <c r="LH7" s="61"/>
      <c r="LI7" s="61"/>
      <c r="LJ7" s="61"/>
      <c r="LK7" s="61"/>
      <c r="LL7" s="61"/>
      <c r="LM7" s="61"/>
      <c r="LN7" s="61"/>
      <c r="LO7" s="61"/>
      <c r="LP7" s="61"/>
      <c r="LQ7" s="61"/>
      <c r="LR7" s="61"/>
      <c r="LS7" s="61"/>
      <c r="LT7" s="61"/>
      <c r="LU7" s="61"/>
      <c r="LV7" s="61"/>
      <c r="LW7" s="61"/>
      <c r="LX7" s="61"/>
      <c r="LY7" s="61"/>
      <c r="LZ7" s="61"/>
      <c r="MA7" s="61"/>
      <c r="MB7" s="61"/>
      <c r="MC7" s="61"/>
      <c r="MD7" s="61"/>
      <c r="ME7" s="61"/>
      <c r="MF7" s="61"/>
      <c r="MG7" s="61"/>
      <c r="MH7" s="61"/>
      <c r="MI7" s="61"/>
      <c r="MJ7" s="61"/>
      <c r="MK7" s="61"/>
      <c r="ML7" s="61"/>
      <c r="MM7" s="61"/>
      <c r="MN7" s="61"/>
      <c r="MO7" s="61"/>
      <c r="MP7" s="61"/>
      <c r="MQ7" s="61"/>
      <c r="MR7" s="61"/>
      <c r="MS7" s="61"/>
      <c r="MT7" s="61"/>
      <c r="MU7" s="61"/>
      <c r="MV7" s="61"/>
      <c r="MW7" s="61"/>
      <c r="MX7" s="61"/>
      <c r="MY7" s="61"/>
      <c r="MZ7" s="61"/>
      <c r="NA7" s="61"/>
      <c r="NB7" s="61"/>
      <c r="NC7" s="61"/>
      <c r="ND7" s="61"/>
      <c r="NE7" s="61"/>
      <c r="NF7" s="61"/>
      <c r="NG7" s="61"/>
      <c r="NH7" s="61"/>
      <c r="NI7" s="61"/>
      <c r="NJ7" s="61"/>
      <c r="NK7" s="61"/>
      <c r="NL7" s="61"/>
      <c r="NM7" s="61"/>
      <c r="NN7" s="61"/>
      <c r="NO7" s="61"/>
      <c r="NP7" s="61"/>
      <c r="NQ7" s="61"/>
      <c r="NR7" s="61"/>
      <c r="NS7" s="61"/>
      <c r="NT7" s="61"/>
      <c r="NU7" s="61"/>
      <c r="NV7" s="61"/>
      <c r="NW7" s="61"/>
      <c r="NX7" s="61"/>
      <c r="NY7" s="61"/>
      <c r="NZ7" s="61"/>
      <c r="OA7" s="61"/>
      <c r="OB7" s="61"/>
      <c r="OC7" s="61"/>
      <c r="OD7" s="61"/>
      <c r="OE7" s="61"/>
      <c r="OF7" s="61"/>
      <c r="OG7" s="61"/>
      <c r="OH7" s="61"/>
      <c r="OI7" s="61"/>
      <c r="OJ7" s="61"/>
      <c r="OK7" s="61"/>
      <c r="OL7" s="61"/>
      <c r="OM7" s="61"/>
      <c r="ON7" s="61"/>
      <c r="OO7" s="61"/>
      <c r="OP7" s="61"/>
      <c r="OQ7" s="61"/>
      <c r="OR7" s="61"/>
      <c r="OS7" s="61"/>
      <c r="OT7" s="61"/>
      <c r="OU7" s="61"/>
      <c r="OV7" s="61"/>
      <c r="OW7" s="61"/>
      <c r="OX7" s="61"/>
      <c r="OY7" s="61"/>
      <c r="OZ7" s="61"/>
      <c r="PA7" s="61"/>
      <c r="PB7" s="61"/>
      <c r="PC7" s="61"/>
      <c r="PD7" s="61"/>
      <c r="PE7" s="61"/>
      <c r="PF7" s="61"/>
      <c r="PG7" s="61"/>
      <c r="PH7" s="61"/>
      <c r="PI7" s="61"/>
      <c r="PJ7" s="61"/>
      <c r="PK7" s="61"/>
      <c r="PL7" s="61"/>
      <c r="PM7" s="61"/>
      <c r="PN7" s="61"/>
      <c r="PO7" s="61"/>
      <c r="PP7" s="61"/>
      <c r="PQ7" s="61"/>
      <c r="PR7" s="61"/>
      <c r="PS7" s="61"/>
      <c r="PT7" s="61"/>
      <c r="PU7" s="61"/>
      <c r="PV7" s="61"/>
      <c r="PW7" s="61"/>
      <c r="PX7" s="61"/>
      <c r="PY7" s="61"/>
      <c r="PZ7" s="61"/>
      <c r="QA7" s="61"/>
      <c r="QB7" s="61"/>
      <c r="QC7" s="61"/>
      <c r="QD7" s="61"/>
      <c r="QE7" s="61"/>
      <c r="QF7" s="61"/>
      <c r="QG7" s="61"/>
      <c r="QH7" s="61"/>
      <c r="QI7" s="61"/>
      <c r="QJ7" s="61"/>
      <c r="QK7" s="61"/>
      <c r="QL7" s="61"/>
      <c r="QM7" s="61"/>
      <c r="QN7" s="61"/>
      <c r="QO7" s="61"/>
      <c r="QP7" s="61"/>
      <c r="QQ7" s="61"/>
      <c r="QR7" s="61"/>
      <c r="QS7" s="61"/>
      <c r="QT7" s="61"/>
      <c r="QU7" s="61"/>
      <c r="QV7" s="61"/>
      <c r="QW7" s="61"/>
      <c r="QX7" s="61"/>
      <c r="QY7" s="61"/>
      <c r="QZ7" s="61"/>
      <c r="RA7" s="61"/>
      <c r="RB7" s="61"/>
      <c r="RC7" s="61"/>
      <c r="RD7" s="61"/>
      <c r="RE7" s="61"/>
      <c r="RF7" s="61"/>
      <c r="RG7" s="61"/>
      <c r="RH7" s="61"/>
      <c r="RI7" s="61"/>
      <c r="RJ7" s="61"/>
      <c r="RK7" s="61"/>
      <c r="RL7" s="61"/>
      <c r="RM7" s="61"/>
      <c r="RN7" s="61"/>
      <c r="RO7" s="61"/>
      <c r="RP7" s="61"/>
      <c r="RQ7" s="61"/>
      <c r="RR7" s="61"/>
      <c r="RS7" s="61"/>
      <c r="RT7" s="61"/>
      <c r="RU7" s="61"/>
      <c r="RV7" s="61"/>
      <c r="RW7" s="61"/>
      <c r="RX7" s="61"/>
      <c r="RY7" s="61"/>
      <c r="RZ7" s="61"/>
      <c r="SA7" s="61"/>
      <c r="SB7" s="61"/>
      <c r="SC7" s="61"/>
      <c r="SD7" s="61"/>
      <c r="SE7" s="61"/>
      <c r="SF7" s="61"/>
      <c r="SG7" s="61"/>
      <c r="SH7" s="61"/>
      <c r="SI7" s="61"/>
      <c r="SJ7" s="61"/>
      <c r="SK7" s="61"/>
      <c r="SL7" s="61"/>
      <c r="SM7" s="61"/>
      <c r="SN7" s="61"/>
      <c r="SO7" s="61"/>
      <c r="SP7" s="61"/>
      <c r="SQ7" s="61"/>
      <c r="SR7" s="61"/>
      <c r="SS7" s="61"/>
      <c r="ST7" s="61"/>
      <c r="SU7" s="61"/>
      <c r="SV7" s="61"/>
      <c r="SW7" s="61"/>
      <c r="SX7" s="61"/>
    </row>
    <row r="8" spans="2:518" ht="13.5" customHeight="1" x14ac:dyDescent="0.35">
      <c r="C8" s="60"/>
      <c r="D8" s="61"/>
      <c r="E8" s="65"/>
      <c r="F8" s="68"/>
      <c r="G8" s="75"/>
      <c r="H8" s="75"/>
      <c r="I8" s="65"/>
      <c r="J8" s="76"/>
      <c r="K8" s="77"/>
      <c r="L8" s="77"/>
      <c r="M8" s="70"/>
      <c r="N8" s="69"/>
      <c r="O8" s="69"/>
      <c r="P8" s="69"/>
      <c r="Q8" s="69"/>
      <c r="R8" s="69"/>
      <c r="S8" s="69"/>
      <c r="T8" s="69"/>
      <c r="U8" s="69"/>
      <c r="V8" s="69"/>
      <c r="W8" s="70"/>
      <c r="X8" s="70"/>
      <c r="Y8" s="70"/>
      <c r="Z8" s="70"/>
      <c r="AA8" s="70"/>
      <c r="AB8" s="70"/>
      <c r="AC8" s="71"/>
      <c r="AD8" s="71"/>
      <c r="AE8" s="75"/>
      <c r="AF8" s="75"/>
      <c r="AG8" s="75"/>
      <c r="AH8" s="75"/>
      <c r="AI8" s="73"/>
      <c r="AJ8" s="73"/>
      <c r="AK8" s="692"/>
      <c r="AL8" s="692"/>
      <c r="AM8" s="692"/>
      <c r="AN8" s="74"/>
      <c r="AO8" s="74"/>
      <c r="AP8" s="74"/>
      <c r="AQ8" s="74"/>
      <c r="AR8" s="74"/>
      <c r="AS8" s="74"/>
      <c r="AT8" s="61"/>
      <c r="AU8" s="61"/>
      <c r="AV8" s="61"/>
      <c r="AW8" s="61"/>
      <c r="AX8" s="61"/>
      <c r="AY8" s="61"/>
      <c r="AZ8" s="61"/>
      <c r="BA8" s="61"/>
      <c r="BB8" s="61"/>
      <c r="BC8" s="61"/>
      <c r="BD8" s="61"/>
      <c r="BE8" s="61"/>
      <c r="BF8" s="61"/>
      <c r="BG8" s="61"/>
      <c r="BH8" s="61"/>
      <c r="BI8" s="61"/>
      <c r="BJ8" s="61"/>
      <c r="BK8" s="61"/>
      <c r="BL8" s="61"/>
      <c r="BM8" s="61"/>
      <c r="BN8" s="61"/>
      <c r="BO8" s="61"/>
      <c r="BP8" s="61"/>
      <c r="BQ8" s="61"/>
      <c r="BR8" s="61"/>
      <c r="BS8" s="61"/>
      <c r="BT8" s="61"/>
      <c r="BU8" s="61"/>
      <c r="BV8" s="61"/>
      <c r="BW8" s="61"/>
      <c r="BX8" s="61"/>
      <c r="BY8" s="61"/>
      <c r="BZ8" s="61"/>
      <c r="CA8" s="61"/>
      <c r="CB8" s="61"/>
      <c r="CC8" s="61"/>
      <c r="CD8" s="61"/>
      <c r="CE8" s="61"/>
      <c r="CF8" s="61"/>
      <c r="CG8" s="61"/>
      <c r="CH8" s="61"/>
      <c r="CI8" s="61"/>
      <c r="CJ8" s="61"/>
      <c r="CK8" s="61"/>
      <c r="CL8" s="61"/>
      <c r="CM8" s="61"/>
      <c r="CN8" s="61"/>
      <c r="CO8" s="61"/>
      <c r="CP8" s="61"/>
      <c r="CQ8" s="61"/>
      <c r="CR8" s="61"/>
      <c r="CS8" s="61"/>
      <c r="CT8" s="61"/>
      <c r="CU8" s="61"/>
      <c r="CV8" s="61"/>
      <c r="CW8" s="61"/>
      <c r="CX8" s="61"/>
      <c r="CY8" s="61"/>
      <c r="CZ8" s="61"/>
      <c r="DA8" s="61"/>
      <c r="DB8" s="61"/>
      <c r="DC8" s="61"/>
      <c r="DD8" s="61"/>
      <c r="DE8" s="61"/>
      <c r="DF8" s="61"/>
      <c r="DG8" s="61"/>
      <c r="DH8" s="61"/>
      <c r="DI8" s="61"/>
      <c r="DJ8" s="61"/>
      <c r="DK8" s="61"/>
      <c r="DL8" s="61"/>
      <c r="DM8" s="61"/>
      <c r="DN8" s="61"/>
      <c r="DO8" s="61"/>
      <c r="DP8" s="61"/>
      <c r="DQ8" s="61"/>
      <c r="DR8" s="61"/>
      <c r="DS8" s="61"/>
      <c r="DT8" s="61"/>
      <c r="DU8" s="61"/>
      <c r="DV8" s="61"/>
      <c r="DW8" s="61"/>
      <c r="DX8" s="61"/>
      <c r="DY8" s="61"/>
      <c r="DZ8" s="61"/>
      <c r="EA8" s="61"/>
      <c r="EB8" s="61"/>
      <c r="EC8" s="61"/>
      <c r="ED8" s="61"/>
      <c r="EE8" s="61"/>
      <c r="EF8" s="61"/>
      <c r="EG8" s="61"/>
      <c r="EH8" s="61"/>
      <c r="EI8" s="61"/>
      <c r="EJ8" s="61"/>
      <c r="EK8" s="61"/>
      <c r="EL8" s="61"/>
      <c r="EM8" s="61"/>
      <c r="EN8" s="61"/>
      <c r="EO8" s="61"/>
      <c r="EP8" s="61"/>
      <c r="EQ8" s="61"/>
      <c r="ER8" s="61"/>
      <c r="ES8" s="61"/>
      <c r="ET8" s="61"/>
      <c r="EU8" s="61"/>
      <c r="EV8" s="61"/>
      <c r="EW8" s="61"/>
      <c r="EX8" s="61"/>
      <c r="EY8" s="61"/>
      <c r="EZ8" s="61"/>
      <c r="FA8" s="61"/>
      <c r="FB8" s="61"/>
      <c r="FC8" s="61"/>
      <c r="FD8" s="61"/>
      <c r="FE8" s="61"/>
      <c r="FF8" s="61"/>
      <c r="FG8" s="61"/>
      <c r="FH8" s="61"/>
      <c r="FI8" s="61"/>
      <c r="FJ8" s="61"/>
      <c r="FK8" s="61"/>
      <c r="FL8" s="61"/>
      <c r="FM8" s="61"/>
      <c r="FN8" s="61"/>
      <c r="FO8" s="61"/>
      <c r="FP8" s="61"/>
      <c r="FQ8" s="61"/>
      <c r="FR8" s="61"/>
      <c r="FS8" s="61"/>
      <c r="FT8" s="61"/>
      <c r="FU8" s="61"/>
      <c r="FV8" s="61"/>
      <c r="FW8" s="61"/>
      <c r="FX8" s="61"/>
      <c r="FY8" s="61"/>
      <c r="FZ8" s="61"/>
      <c r="GA8" s="61"/>
      <c r="GB8" s="61"/>
      <c r="GC8" s="61"/>
      <c r="GD8" s="61"/>
      <c r="GE8" s="61"/>
      <c r="GF8" s="61"/>
      <c r="GG8" s="61"/>
      <c r="GH8" s="61"/>
      <c r="GI8" s="61"/>
      <c r="GJ8" s="61"/>
      <c r="GK8" s="61"/>
      <c r="GL8" s="61"/>
      <c r="GM8" s="61"/>
      <c r="GN8" s="61"/>
      <c r="GO8" s="61"/>
      <c r="GP8" s="61"/>
      <c r="GQ8" s="61"/>
      <c r="GR8" s="61"/>
      <c r="GS8" s="61"/>
      <c r="GT8" s="61"/>
      <c r="GU8" s="61"/>
      <c r="GV8" s="61"/>
      <c r="GW8" s="61"/>
      <c r="GX8" s="61"/>
      <c r="GY8" s="61"/>
      <c r="GZ8" s="61"/>
      <c r="HA8" s="61"/>
      <c r="HB8" s="61"/>
      <c r="HC8" s="61"/>
      <c r="HD8" s="61"/>
      <c r="HE8" s="61"/>
      <c r="HF8" s="61"/>
      <c r="HG8" s="61"/>
      <c r="HH8" s="61"/>
      <c r="HI8" s="61"/>
      <c r="HJ8" s="61"/>
      <c r="HK8" s="61"/>
      <c r="HL8" s="61"/>
      <c r="HM8" s="61"/>
      <c r="HN8" s="61"/>
      <c r="HO8" s="61"/>
      <c r="HP8" s="61"/>
      <c r="HQ8" s="61"/>
      <c r="HR8" s="61"/>
      <c r="HS8" s="61"/>
      <c r="HT8" s="61"/>
      <c r="HU8" s="61"/>
      <c r="HV8" s="61"/>
      <c r="HW8" s="61"/>
      <c r="HX8" s="61"/>
      <c r="HY8" s="61"/>
      <c r="HZ8" s="61"/>
      <c r="IA8" s="61"/>
      <c r="IB8" s="61"/>
      <c r="IC8" s="61"/>
      <c r="ID8" s="61"/>
      <c r="IE8" s="61"/>
      <c r="IF8" s="61"/>
      <c r="IG8" s="61"/>
      <c r="IH8" s="61"/>
      <c r="II8" s="61"/>
      <c r="IJ8" s="61"/>
      <c r="IK8" s="61"/>
      <c r="IL8" s="61"/>
      <c r="IM8" s="61"/>
      <c r="IN8" s="61"/>
      <c r="IO8" s="61"/>
      <c r="IP8" s="61"/>
      <c r="IQ8" s="61"/>
      <c r="IR8" s="61"/>
      <c r="IS8" s="61"/>
      <c r="IT8" s="61"/>
      <c r="IU8" s="61"/>
      <c r="IV8" s="61"/>
      <c r="IW8" s="61"/>
      <c r="IX8" s="61"/>
      <c r="IY8" s="61"/>
      <c r="IZ8" s="61"/>
      <c r="JA8" s="61"/>
      <c r="JB8" s="61"/>
      <c r="JC8" s="61"/>
      <c r="JD8" s="61"/>
      <c r="JE8" s="61"/>
      <c r="JF8" s="61"/>
      <c r="JG8" s="61"/>
      <c r="JH8" s="61"/>
      <c r="JI8" s="61"/>
      <c r="JJ8" s="61"/>
      <c r="JK8" s="61"/>
      <c r="JL8" s="61"/>
      <c r="JM8" s="61"/>
      <c r="JN8" s="61"/>
      <c r="JO8" s="61"/>
      <c r="JP8" s="61"/>
      <c r="JQ8" s="61"/>
      <c r="JR8" s="61"/>
      <c r="JS8" s="61"/>
      <c r="JT8" s="61"/>
      <c r="JU8" s="61"/>
      <c r="JV8" s="61"/>
      <c r="JW8" s="61"/>
      <c r="JX8" s="61"/>
      <c r="JY8" s="61"/>
      <c r="JZ8" s="61"/>
      <c r="KA8" s="61"/>
      <c r="KB8" s="61"/>
      <c r="KC8" s="61"/>
      <c r="KD8" s="61"/>
      <c r="KE8" s="61"/>
      <c r="KF8" s="61"/>
      <c r="KG8" s="61"/>
      <c r="KH8" s="61"/>
      <c r="KI8" s="61"/>
      <c r="KJ8" s="61"/>
      <c r="KK8" s="61"/>
      <c r="KL8" s="61"/>
      <c r="KM8" s="61"/>
      <c r="KN8" s="61"/>
      <c r="KO8" s="61"/>
      <c r="KP8" s="61"/>
      <c r="KQ8" s="61"/>
      <c r="KR8" s="61"/>
      <c r="KS8" s="61"/>
      <c r="KT8" s="61"/>
      <c r="KU8" s="61"/>
      <c r="KV8" s="61"/>
      <c r="KW8" s="61"/>
      <c r="KX8" s="61"/>
      <c r="KY8" s="61"/>
      <c r="KZ8" s="61"/>
      <c r="LA8" s="61"/>
      <c r="LB8" s="61"/>
      <c r="LC8" s="61"/>
      <c r="LD8" s="61"/>
      <c r="LE8" s="61"/>
      <c r="LF8" s="61"/>
      <c r="LG8" s="61"/>
      <c r="LH8" s="61"/>
      <c r="LI8" s="61"/>
      <c r="LJ8" s="61"/>
      <c r="LK8" s="61"/>
      <c r="LL8" s="61"/>
      <c r="LM8" s="61"/>
      <c r="LN8" s="61"/>
      <c r="LO8" s="61"/>
      <c r="LP8" s="61"/>
      <c r="LQ8" s="61"/>
      <c r="LR8" s="61"/>
      <c r="LS8" s="61"/>
      <c r="LT8" s="61"/>
      <c r="LU8" s="61"/>
      <c r="LV8" s="61"/>
      <c r="LW8" s="61"/>
      <c r="LX8" s="61"/>
      <c r="LY8" s="61"/>
      <c r="LZ8" s="61"/>
      <c r="MA8" s="61"/>
      <c r="MB8" s="61"/>
      <c r="MC8" s="61"/>
      <c r="MD8" s="61"/>
      <c r="ME8" s="61"/>
      <c r="MF8" s="61"/>
      <c r="MG8" s="61"/>
      <c r="MH8" s="61"/>
      <c r="MI8" s="61"/>
      <c r="MJ8" s="61"/>
      <c r="MK8" s="61"/>
      <c r="ML8" s="61"/>
      <c r="MM8" s="61"/>
      <c r="MN8" s="61"/>
      <c r="MO8" s="61"/>
      <c r="MP8" s="61"/>
      <c r="MQ8" s="61"/>
      <c r="MR8" s="61"/>
      <c r="MS8" s="61"/>
      <c r="MT8" s="61"/>
      <c r="MU8" s="61"/>
      <c r="MV8" s="61"/>
      <c r="MW8" s="61"/>
      <c r="MX8" s="61"/>
      <c r="MY8" s="61"/>
      <c r="MZ8" s="61"/>
      <c r="NA8" s="61"/>
      <c r="NB8" s="61"/>
      <c r="NC8" s="61"/>
      <c r="ND8" s="61"/>
      <c r="NE8" s="61"/>
      <c r="NF8" s="61"/>
      <c r="NG8" s="61"/>
      <c r="NH8" s="61"/>
      <c r="NI8" s="61"/>
      <c r="NJ8" s="61"/>
      <c r="NK8" s="61"/>
      <c r="NL8" s="61"/>
      <c r="NM8" s="61"/>
      <c r="NN8" s="61"/>
      <c r="NO8" s="61"/>
      <c r="NP8" s="61"/>
      <c r="NQ8" s="61"/>
      <c r="NR8" s="61"/>
      <c r="NS8" s="61"/>
      <c r="NT8" s="61"/>
      <c r="NU8" s="61"/>
      <c r="NV8" s="61"/>
      <c r="NW8" s="61"/>
      <c r="NX8" s="61"/>
      <c r="NY8" s="61"/>
      <c r="NZ8" s="61"/>
      <c r="OA8" s="61"/>
      <c r="OB8" s="61"/>
      <c r="OC8" s="61"/>
      <c r="OD8" s="61"/>
      <c r="OE8" s="61"/>
      <c r="OF8" s="61"/>
      <c r="OG8" s="61"/>
      <c r="OH8" s="61"/>
      <c r="OI8" s="61"/>
      <c r="OJ8" s="61"/>
      <c r="OK8" s="61"/>
      <c r="OL8" s="61"/>
      <c r="OM8" s="61"/>
      <c r="ON8" s="61"/>
      <c r="OO8" s="61"/>
      <c r="OP8" s="61"/>
      <c r="OQ8" s="61"/>
      <c r="OR8" s="61"/>
      <c r="OS8" s="61"/>
      <c r="OT8" s="61"/>
      <c r="OU8" s="61"/>
      <c r="OV8" s="61"/>
      <c r="OW8" s="61"/>
      <c r="OX8" s="61"/>
      <c r="OY8" s="61"/>
      <c r="OZ8" s="61"/>
      <c r="PA8" s="61"/>
      <c r="PB8" s="61"/>
      <c r="PC8" s="61"/>
      <c r="PD8" s="61"/>
      <c r="PE8" s="61"/>
      <c r="PF8" s="61"/>
      <c r="PG8" s="61"/>
      <c r="PH8" s="61"/>
      <c r="PI8" s="61"/>
      <c r="PJ8" s="61"/>
      <c r="PK8" s="61"/>
      <c r="PL8" s="61"/>
      <c r="PM8" s="61"/>
      <c r="PN8" s="61"/>
      <c r="PO8" s="61"/>
      <c r="PP8" s="61"/>
      <c r="PQ8" s="61"/>
      <c r="PR8" s="61"/>
      <c r="PS8" s="61"/>
      <c r="PT8" s="61"/>
      <c r="PU8" s="61"/>
      <c r="PV8" s="61"/>
      <c r="PW8" s="61"/>
      <c r="PX8" s="61"/>
      <c r="PY8" s="61"/>
      <c r="PZ8" s="61"/>
      <c r="QA8" s="61"/>
      <c r="QB8" s="61"/>
      <c r="QC8" s="61"/>
      <c r="QD8" s="61"/>
      <c r="QE8" s="61"/>
      <c r="QF8" s="61"/>
      <c r="QG8" s="61"/>
      <c r="QH8" s="61"/>
      <c r="QI8" s="61"/>
      <c r="QJ8" s="61"/>
      <c r="QK8" s="61"/>
      <c r="QL8" s="61"/>
      <c r="QM8" s="61"/>
      <c r="QN8" s="61"/>
      <c r="QO8" s="61"/>
      <c r="QP8" s="61"/>
      <c r="QQ8" s="61"/>
      <c r="QR8" s="61"/>
      <c r="QS8" s="61"/>
      <c r="QT8" s="61"/>
      <c r="QU8" s="61"/>
      <c r="QV8" s="61"/>
      <c r="QW8" s="61"/>
      <c r="QX8" s="61"/>
      <c r="QY8" s="61"/>
      <c r="QZ8" s="61"/>
      <c r="RA8" s="61"/>
      <c r="RB8" s="61"/>
      <c r="RC8" s="61"/>
      <c r="RD8" s="61"/>
      <c r="RE8" s="61"/>
      <c r="RF8" s="61"/>
      <c r="RG8" s="61"/>
      <c r="RH8" s="61"/>
      <c r="RI8" s="61"/>
      <c r="RJ8" s="61"/>
      <c r="RK8" s="61"/>
      <c r="RL8" s="61"/>
      <c r="RM8" s="61"/>
      <c r="RN8" s="61"/>
      <c r="RO8" s="61"/>
      <c r="RP8" s="61"/>
      <c r="RQ8" s="61"/>
      <c r="RR8" s="61"/>
      <c r="RS8" s="61"/>
      <c r="RT8" s="61"/>
      <c r="RU8" s="61"/>
      <c r="RV8" s="61"/>
      <c r="RW8" s="61"/>
      <c r="RX8" s="61"/>
      <c r="RY8" s="61"/>
      <c r="RZ8" s="61"/>
      <c r="SA8" s="61"/>
      <c r="SB8" s="61"/>
      <c r="SC8" s="61"/>
      <c r="SD8" s="61"/>
      <c r="SE8" s="61"/>
      <c r="SF8" s="61"/>
      <c r="SG8" s="61"/>
      <c r="SH8" s="61"/>
      <c r="SI8" s="61"/>
      <c r="SJ8" s="61"/>
      <c r="SK8" s="61"/>
      <c r="SL8" s="61"/>
      <c r="SM8" s="61"/>
      <c r="SN8" s="61"/>
      <c r="SO8" s="61"/>
      <c r="SP8" s="61"/>
      <c r="SQ8" s="61"/>
      <c r="SR8" s="61"/>
      <c r="SS8" s="61"/>
      <c r="ST8" s="61"/>
      <c r="SU8" s="61"/>
      <c r="SV8" s="61"/>
      <c r="SW8" s="61"/>
      <c r="SX8" s="61"/>
    </row>
    <row r="9" spans="2:518" ht="13.5" customHeight="1" x14ac:dyDescent="0.35">
      <c r="C9" s="60"/>
      <c r="D9" s="61"/>
      <c r="E9" s="65"/>
      <c r="F9" s="68"/>
      <c r="G9" s="75"/>
      <c r="H9" s="75"/>
      <c r="I9" s="65"/>
      <c r="J9" s="76"/>
      <c r="K9" s="77"/>
      <c r="L9" s="77"/>
      <c r="M9" s="70"/>
      <c r="N9" s="69"/>
      <c r="O9" s="69"/>
      <c r="P9" s="69"/>
      <c r="Q9" s="69"/>
      <c r="R9" s="69"/>
      <c r="S9" s="69"/>
      <c r="T9" s="69"/>
      <c r="U9" s="69"/>
      <c r="V9" s="69"/>
      <c r="W9" s="70"/>
      <c r="X9" s="70"/>
      <c r="Y9" s="70"/>
      <c r="Z9" s="70"/>
      <c r="AA9" s="70"/>
      <c r="AB9" s="70"/>
      <c r="AC9" s="71"/>
      <c r="AD9" s="71"/>
      <c r="AE9" s="75"/>
      <c r="AF9" s="75"/>
      <c r="AG9" s="75"/>
      <c r="AH9" s="75"/>
      <c r="AI9" s="73"/>
      <c r="AJ9" s="73"/>
      <c r="AK9" s="692"/>
      <c r="AL9" s="692"/>
      <c r="AM9" s="692"/>
      <c r="AN9" s="74"/>
      <c r="AO9" s="74"/>
      <c r="AP9" s="74"/>
      <c r="AQ9" s="74"/>
      <c r="AR9" s="74"/>
      <c r="AS9" s="74"/>
      <c r="AT9" s="61"/>
      <c r="AU9" s="61"/>
      <c r="AV9" s="61"/>
      <c r="AW9" s="61"/>
      <c r="AX9" s="61"/>
      <c r="AY9" s="61"/>
      <c r="AZ9" s="61"/>
      <c r="BA9" s="61"/>
      <c r="BB9" s="61"/>
      <c r="BC9" s="61"/>
      <c r="BD9" s="61"/>
      <c r="BE9" s="61"/>
      <c r="BF9" s="61"/>
      <c r="BG9" s="61"/>
      <c r="BH9" s="61"/>
      <c r="BI9" s="61"/>
      <c r="BJ9" s="61"/>
      <c r="BK9" s="61"/>
      <c r="BL9" s="61"/>
      <c r="BM9" s="61"/>
      <c r="BN9" s="61"/>
      <c r="BO9" s="61"/>
      <c r="BP9" s="61"/>
      <c r="BQ9" s="61"/>
      <c r="BR9" s="61"/>
      <c r="BS9" s="61"/>
      <c r="BT9" s="61"/>
      <c r="BU9" s="61"/>
      <c r="BV9" s="61"/>
      <c r="BW9" s="61"/>
      <c r="BX9" s="61"/>
      <c r="BY9" s="61"/>
      <c r="BZ9" s="61"/>
      <c r="CA9" s="61"/>
      <c r="CB9" s="61"/>
      <c r="CC9" s="61"/>
      <c r="CD9" s="61"/>
      <c r="CE9" s="61"/>
      <c r="CF9" s="61"/>
      <c r="CG9" s="61"/>
      <c r="CH9" s="61"/>
      <c r="CI9" s="61"/>
      <c r="CJ9" s="61"/>
      <c r="CK9" s="61"/>
      <c r="CL9" s="61"/>
      <c r="CM9" s="61"/>
      <c r="CN9" s="61"/>
      <c r="CO9" s="61"/>
      <c r="CP9" s="61"/>
      <c r="CQ9" s="61"/>
      <c r="CR9" s="61"/>
      <c r="CS9" s="61"/>
      <c r="CT9" s="61"/>
      <c r="CU9" s="61"/>
      <c r="CV9" s="61"/>
      <c r="CW9" s="61"/>
      <c r="CX9" s="61"/>
      <c r="CY9" s="61"/>
      <c r="CZ9" s="61"/>
      <c r="DA9" s="61"/>
      <c r="DB9" s="61"/>
      <c r="DC9" s="61"/>
      <c r="DD9" s="61"/>
      <c r="DE9" s="61"/>
      <c r="DF9" s="61"/>
      <c r="DG9" s="61"/>
      <c r="DH9" s="61"/>
      <c r="DI9" s="61"/>
      <c r="DJ9" s="61"/>
      <c r="DK9" s="61"/>
      <c r="DL9" s="61"/>
      <c r="DM9" s="61"/>
      <c r="DN9" s="61"/>
      <c r="DO9" s="61"/>
      <c r="DP9" s="61"/>
      <c r="DQ9" s="61"/>
      <c r="DR9" s="61"/>
      <c r="DS9" s="61"/>
      <c r="DT9" s="61"/>
      <c r="DU9" s="61"/>
      <c r="DV9" s="61"/>
      <c r="DW9" s="61"/>
      <c r="DX9" s="61"/>
      <c r="DY9" s="61"/>
      <c r="DZ9" s="61"/>
      <c r="EA9" s="61"/>
      <c r="EB9" s="61"/>
      <c r="EC9" s="61"/>
      <c r="ED9" s="61"/>
      <c r="EE9" s="61"/>
      <c r="EF9" s="61"/>
      <c r="EG9" s="61"/>
      <c r="EH9" s="61"/>
      <c r="EI9" s="61"/>
      <c r="EJ9" s="61"/>
      <c r="EK9" s="61"/>
      <c r="EL9" s="61"/>
      <c r="EM9" s="61"/>
      <c r="EN9" s="61"/>
      <c r="EO9" s="61"/>
      <c r="EP9" s="61"/>
      <c r="EQ9" s="61"/>
      <c r="ER9" s="61"/>
      <c r="ES9" s="61"/>
      <c r="ET9" s="61"/>
      <c r="EU9" s="61"/>
      <c r="EV9" s="61"/>
      <c r="EW9" s="61"/>
      <c r="EX9" s="61"/>
      <c r="EY9" s="61"/>
      <c r="EZ9" s="61"/>
      <c r="FA9" s="61"/>
      <c r="FB9" s="61"/>
      <c r="FC9" s="61"/>
      <c r="FD9" s="61"/>
      <c r="FE9" s="61"/>
      <c r="FF9" s="61"/>
      <c r="FG9" s="61"/>
      <c r="FH9" s="61"/>
      <c r="FI9" s="61"/>
      <c r="FJ9" s="61"/>
      <c r="FK9" s="61"/>
      <c r="FL9" s="61"/>
      <c r="FM9" s="61"/>
      <c r="FN9" s="61"/>
      <c r="FO9" s="61"/>
      <c r="FP9" s="61"/>
      <c r="FQ9" s="61"/>
      <c r="FR9" s="61"/>
      <c r="FS9" s="61"/>
      <c r="FT9" s="61"/>
      <c r="FU9" s="61"/>
      <c r="FV9" s="61"/>
      <c r="FW9" s="61"/>
      <c r="FX9" s="61"/>
      <c r="FY9" s="61"/>
      <c r="FZ9" s="61"/>
      <c r="GA9" s="61"/>
      <c r="GB9" s="61"/>
      <c r="GC9" s="61"/>
      <c r="GD9" s="61"/>
      <c r="GE9" s="61"/>
      <c r="GF9" s="61"/>
      <c r="GG9" s="61"/>
      <c r="GH9" s="61"/>
      <c r="GI9" s="61"/>
      <c r="GJ9" s="61"/>
      <c r="GK9" s="61"/>
      <c r="GL9" s="61"/>
      <c r="GM9" s="61"/>
      <c r="GN9" s="61"/>
      <c r="GO9" s="61"/>
      <c r="GP9" s="61"/>
      <c r="GQ9" s="61"/>
      <c r="GR9" s="61"/>
      <c r="GS9" s="61"/>
      <c r="GT9" s="61"/>
      <c r="GU9" s="61"/>
      <c r="GV9" s="61"/>
      <c r="GW9" s="61"/>
      <c r="GX9" s="61"/>
      <c r="GY9" s="61"/>
      <c r="GZ9" s="61"/>
      <c r="HA9" s="61"/>
      <c r="HB9" s="61"/>
      <c r="HC9" s="61"/>
      <c r="HD9" s="61"/>
      <c r="HE9" s="61"/>
      <c r="HF9" s="61"/>
      <c r="HG9" s="61"/>
      <c r="HH9" s="61"/>
      <c r="HI9" s="61"/>
      <c r="HJ9" s="61"/>
      <c r="HK9" s="61"/>
      <c r="HL9" s="61"/>
      <c r="HM9" s="61"/>
      <c r="HN9" s="61"/>
      <c r="HO9" s="61"/>
      <c r="HP9" s="61"/>
      <c r="HQ9" s="61"/>
      <c r="HR9" s="61"/>
      <c r="HS9" s="61"/>
      <c r="HT9" s="61"/>
      <c r="HU9" s="61"/>
      <c r="HV9" s="61"/>
      <c r="HW9" s="61"/>
      <c r="HX9" s="61"/>
      <c r="HY9" s="61"/>
      <c r="HZ9" s="61"/>
      <c r="IA9" s="61"/>
      <c r="IB9" s="61"/>
      <c r="IC9" s="61"/>
      <c r="ID9" s="61"/>
      <c r="IE9" s="61"/>
      <c r="IF9" s="61"/>
      <c r="IG9" s="61"/>
      <c r="IH9" s="61"/>
      <c r="II9" s="61"/>
      <c r="IJ9" s="61"/>
      <c r="IK9" s="61"/>
      <c r="IL9" s="61"/>
      <c r="IM9" s="61"/>
      <c r="IN9" s="61"/>
      <c r="IO9" s="61"/>
      <c r="IP9" s="61"/>
      <c r="IQ9" s="61"/>
      <c r="IR9" s="61"/>
      <c r="IS9" s="61"/>
      <c r="IT9" s="61"/>
      <c r="IU9" s="61"/>
      <c r="IV9" s="61"/>
      <c r="IW9" s="61"/>
      <c r="IX9" s="61"/>
      <c r="IY9" s="61"/>
      <c r="IZ9" s="61"/>
      <c r="JA9" s="61"/>
      <c r="JB9" s="61"/>
      <c r="JC9" s="61"/>
      <c r="JD9" s="61"/>
      <c r="JE9" s="61"/>
      <c r="JF9" s="61"/>
      <c r="JG9" s="61"/>
      <c r="JH9" s="61"/>
      <c r="JI9" s="61"/>
      <c r="JJ9" s="61"/>
      <c r="JK9" s="61"/>
      <c r="JL9" s="61"/>
      <c r="JM9" s="61"/>
      <c r="JN9" s="61"/>
      <c r="JO9" s="61"/>
      <c r="JP9" s="61"/>
      <c r="JQ9" s="61"/>
      <c r="JR9" s="61"/>
      <c r="JS9" s="61"/>
      <c r="JT9" s="61"/>
      <c r="JU9" s="61"/>
      <c r="JV9" s="61"/>
      <c r="JW9" s="61"/>
      <c r="JX9" s="61"/>
      <c r="JY9" s="61"/>
      <c r="JZ9" s="61"/>
      <c r="KA9" s="61"/>
      <c r="KB9" s="61"/>
      <c r="KC9" s="61"/>
      <c r="KD9" s="61"/>
      <c r="KE9" s="61"/>
      <c r="KF9" s="61"/>
      <c r="KG9" s="61"/>
      <c r="KH9" s="61"/>
      <c r="KI9" s="61"/>
      <c r="KJ9" s="61"/>
      <c r="KK9" s="61"/>
      <c r="KL9" s="61"/>
      <c r="KM9" s="61"/>
      <c r="KN9" s="61"/>
      <c r="KO9" s="61"/>
      <c r="KP9" s="61"/>
      <c r="KQ9" s="61"/>
      <c r="KR9" s="61"/>
      <c r="KS9" s="61"/>
      <c r="KT9" s="61"/>
      <c r="KU9" s="61"/>
      <c r="KV9" s="61"/>
      <c r="KW9" s="61"/>
      <c r="KX9" s="61"/>
      <c r="KY9" s="61"/>
      <c r="KZ9" s="61"/>
      <c r="LA9" s="61"/>
      <c r="LB9" s="61"/>
      <c r="LC9" s="61"/>
      <c r="LD9" s="61"/>
      <c r="LE9" s="61"/>
      <c r="LF9" s="61"/>
      <c r="LG9" s="61"/>
      <c r="LH9" s="61"/>
      <c r="LI9" s="61"/>
      <c r="LJ9" s="61"/>
      <c r="LK9" s="61"/>
      <c r="LL9" s="61"/>
      <c r="LM9" s="61"/>
      <c r="LN9" s="61"/>
      <c r="LO9" s="61"/>
      <c r="LP9" s="61"/>
      <c r="LQ9" s="61"/>
      <c r="LR9" s="61"/>
      <c r="LS9" s="61"/>
      <c r="LT9" s="61"/>
      <c r="LU9" s="61"/>
      <c r="LV9" s="61"/>
      <c r="LW9" s="61"/>
      <c r="LX9" s="61"/>
      <c r="LY9" s="61"/>
      <c r="LZ9" s="61"/>
      <c r="MA9" s="61"/>
      <c r="MB9" s="61"/>
      <c r="MC9" s="61"/>
      <c r="MD9" s="61"/>
      <c r="ME9" s="61"/>
      <c r="MF9" s="61"/>
      <c r="MG9" s="61"/>
      <c r="MH9" s="61"/>
      <c r="MI9" s="61"/>
      <c r="MJ9" s="61"/>
      <c r="MK9" s="61"/>
      <c r="ML9" s="61"/>
      <c r="MM9" s="61"/>
      <c r="MN9" s="61"/>
      <c r="MO9" s="61"/>
      <c r="MP9" s="61"/>
      <c r="MQ9" s="61"/>
      <c r="MR9" s="61"/>
      <c r="MS9" s="61"/>
      <c r="MT9" s="61"/>
      <c r="MU9" s="61"/>
      <c r="MV9" s="61"/>
      <c r="MW9" s="61"/>
      <c r="MX9" s="61"/>
      <c r="MY9" s="61"/>
      <c r="MZ9" s="61"/>
      <c r="NA9" s="61"/>
      <c r="NB9" s="61"/>
      <c r="NC9" s="61"/>
      <c r="ND9" s="61"/>
      <c r="NE9" s="61"/>
      <c r="NF9" s="61"/>
      <c r="NG9" s="61"/>
      <c r="NH9" s="61"/>
      <c r="NI9" s="61"/>
      <c r="NJ9" s="61"/>
      <c r="NK9" s="61"/>
      <c r="NL9" s="61"/>
      <c r="NM9" s="61"/>
      <c r="NN9" s="61"/>
      <c r="NO9" s="61"/>
      <c r="NP9" s="61"/>
      <c r="NQ9" s="61"/>
      <c r="NR9" s="61"/>
      <c r="NS9" s="61"/>
      <c r="NT9" s="61"/>
      <c r="NU9" s="61"/>
      <c r="NV9" s="61"/>
      <c r="NW9" s="61"/>
      <c r="NX9" s="61"/>
      <c r="NY9" s="61"/>
      <c r="NZ9" s="61"/>
      <c r="OA9" s="61"/>
      <c r="OB9" s="61"/>
      <c r="OC9" s="61"/>
      <c r="OD9" s="61"/>
      <c r="OE9" s="61"/>
      <c r="OF9" s="61"/>
      <c r="OG9" s="61"/>
      <c r="OH9" s="61"/>
      <c r="OI9" s="61"/>
      <c r="OJ9" s="61"/>
      <c r="OK9" s="61"/>
      <c r="OL9" s="61"/>
      <c r="OM9" s="61"/>
      <c r="ON9" s="61"/>
      <c r="OO9" s="61"/>
      <c r="OP9" s="61"/>
      <c r="OQ9" s="61"/>
      <c r="OR9" s="61"/>
      <c r="OS9" s="61"/>
      <c r="OT9" s="61"/>
      <c r="OU9" s="61"/>
      <c r="OV9" s="61"/>
      <c r="OW9" s="61"/>
      <c r="OX9" s="61"/>
      <c r="OY9" s="61"/>
      <c r="OZ9" s="61"/>
      <c r="PA9" s="61"/>
      <c r="PB9" s="61"/>
      <c r="PC9" s="61"/>
      <c r="PD9" s="61"/>
      <c r="PE9" s="61"/>
      <c r="PF9" s="61"/>
      <c r="PG9" s="61"/>
      <c r="PH9" s="61"/>
      <c r="PI9" s="61"/>
      <c r="PJ9" s="61"/>
      <c r="PK9" s="61"/>
      <c r="PL9" s="61"/>
      <c r="PM9" s="61"/>
      <c r="PN9" s="61"/>
      <c r="PO9" s="61"/>
      <c r="PP9" s="61"/>
      <c r="PQ9" s="61"/>
      <c r="PR9" s="61"/>
      <c r="PS9" s="61"/>
      <c r="PT9" s="61"/>
      <c r="PU9" s="61"/>
      <c r="PV9" s="61"/>
      <c r="PW9" s="61"/>
      <c r="PX9" s="61"/>
      <c r="PY9" s="61"/>
      <c r="PZ9" s="61"/>
      <c r="QA9" s="61"/>
      <c r="QB9" s="61"/>
      <c r="QC9" s="61"/>
      <c r="QD9" s="61"/>
      <c r="QE9" s="61"/>
      <c r="QF9" s="61"/>
      <c r="QG9" s="61"/>
      <c r="QH9" s="61"/>
      <c r="QI9" s="61"/>
      <c r="QJ9" s="61"/>
      <c r="QK9" s="61"/>
      <c r="QL9" s="61"/>
      <c r="QM9" s="61"/>
      <c r="QN9" s="61"/>
      <c r="QO9" s="61"/>
      <c r="QP9" s="61"/>
      <c r="QQ9" s="61"/>
      <c r="QR9" s="61"/>
      <c r="QS9" s="61"/>
      <c r="QT9" s="61"/>
      <c r="QU9" s="61"/>
      <c r="QV9" s="61"/>
      <c r="QW9" s="61"/>
      <c r="QX9" s="61"/>
      <c r="QY9" s="61"/>
      <c r="QZ9" s="61"/>
      <c r="RA9" s="61"/>
      <c r="RB9" s="61"/>
      <c r="RC9" s="61"/>
      <c r="RD9" s="61"/>
      <c r="RE9" s="61"/>
      <c r="RF9" s="61"/>
      <c r="RG9" s="61"/>
      <c r="RH9" s="61"/>
      <c r="RI9" s="61"/>
      <c r="RJ9" s="61"/>
      <c r="RK9" s="61"/>
      <c r="RL9" s="61"/>
      <c r="RM9" s="61"/>
      <c r="RN9" s="61"/>
      <c r="RO9" s="61"/>
      <c r="RP9" s="61"/>
      <c r="RQ9" s="61"/>
      <c r="RR9" s="61"/>
      <c r="RS9" s="61"/>
      <c r="RT9" s="61"/>
      <c r="RU9" s="61"/>
      <c r="RV9" s="61"/>
      <c r="RW9" s="61"/>
      <c r="RX9" s="61"/>
      <c r="RY9" s="61"/>
      <c r="RZ9" s="61"/>
      <c r="SA9" s="61"/>
      <c r="SB9" s="61"/>
      <c r="SC9" s="61"/>
      <c r="SD9" s="61"/>
      <c r="SE9" s="61"/>
      <c r="SF9" s="61"/>
      <c r="SG9" s="61"/>
      <c r="SH9" s="61"/>
      <c r="SI9" s="61"/>
      <c r="SJ9" s="61"/>
      <c r="SK9" s="61"/>
      <c r="SL9" s="61"/>
      <c r="SM9" s="61"/>
      <c r="SN9" s="61"/>
      <c r="SO9" s="61"/>
      <c r="SP9" s="61"/>
      <c r="SQ9" s="61"/>
      <c r="SR9" s="61"/>
      <c r="SS9" s="61"/>
      <c r="ST9" s="61"/>
      <c r="SU9" s="61"/>
      <c r="SV9" s="61"/>
      <c r="SW9" s="61"/>
      <c r="SX9" s="61"/>
    </row>
    <row r="10" spans="2:518" ht="13.5" customHeight="1" x14ac:dyDescent="0.35">
      <c r="C10" s="60"/>
      <c r="D10" s="61"/>
      <c r="E10" s="65"/>
      <c r="F10" s="68"/>
      <c r="G10" s="75"/>
      <c r="H10" s="75"/>
      <c r="I10" s="65"/>
      <c r="J10" s="76"/>
      <c r="K10" s="77"/>
      <c r="L10" s="77"/>
      <c r="M10" s="70"/>
      <c r="N10" s="69"/>
      <c r="O10" s="69"/>
      <c r="P10" s="69"/>
      <c r="Q10" s="69"/>
      <c r="R10" s="69"/>
      <c r="S10" s="69"/>
      <c r="T10" s="69"/>
      <c r="U10" s="69"/>
      <c r="V10" s="69"/>
      <c r="W10" s="70"/>
      <c r="X10" s="70"/>
      <c r="Y10" s="70"/>
      <c r="Z10" s="70"/>
      <c r="AA10" s="70"/>
      <c r="AB10" s="70"/>
      <c r="AC10" s="70"/>
      <c r="AD10" s="70"/>
      <c r="AE10" s="75"/>
      <c r="AF10" s="75"/>
      <c r="AG10" s="75"/>
      <c r="AH10" s="75"/>
      <c r="AI10" s="73"/>
      <c r="AJ10" s="73"/>
      <c r="AK10" s="692"/>
      <c r="AL10" s="692"/>
      <c r="AM10" s="692"/>
      <c r="AN10" s="74"/>
      <c r="AO10" s="74"/>
      <c r="AP10" s="74"/>
      <c r="AQ10" s="74"/>
      <c r="AR10" s="74"/>
      <c r="AS10" s="74"/>
      <c r="AT10" s="61"/>
      <c r="AU10" s="61"/>
      <c r="AV10" s="61"/>
      <c r="AW10" s="61"/>
      <c r="AX10" s="61"/>
      <c r="AY10" s="61"/>
      <c r="AZ10" s="61"/>
      <c r="BA10" s="61"/>
      <c r="BB10" s="61"/>
      <c r="BC10" s="61"/>
      <c r="BD10" s="61"/>
      <c r="BE10" s="61"/>
      <c r="BF10" s="61"/>
      <c r="BG10" s="61"/>
      <c r="BH10" s="61"/>
      <c r="BI10" s="61"/>
      <c r="BJ10" s="61"/>
      <c r="BK10" s="61"/>
      <c r="BL10" s="61"/>
      <c r="BM10" s="61"/>
      <c r="BN10" s="61"/>
      <c r="BO10" s="61"/>
      <c r="BP10" s="61"/>
      <c r="BQ10" s="61"/>
      <c r="BR10" s="61"/>
      <c r="BS10" s="61"/>
      <c r="BT10" s="61"/>
      <c r="BU10" s="61"/>
      <c r="BV10" s="61"/>
      <c r="BW10" s="61"/>
      <c r="BX10" s="61"/>
      <c r="BY10" s="61"/>
      <c r="BZ10" s="61"/>
      <c r="CA10" s="61"/>
      <c r="CB10" s="61"/>
      <c r="CC10" s="61"/>
      <c r="CD10" s="61"/>
      <c r="CE10" s="61"/>
      <c r="CF10" s="61"/>
      <c r="CG10" s="61"/>
      <c r="CH10" s="61"/>
      <c r="CI10" s="61"/>
      <c r="CJ10" s="61"/>
      <c r="CK10" s="61"/>
      <c r="CL10" s="61"/>
      <c r="CM10" s="61"/>
      <c r="CN10" s="61"/>
      <c r="CO10" s="61"/>
      <c r="CP10" s="61"/>
      <c r="CQ10" s="61"/>
      <c r="CR10" s="61"/>
      <c r="CS10" s="61"/>
      <c r="CT10" s="61"/>
      <c r="CU10" s="61"/>
      <c r="CV10" s="61"/>
      <c r="CW10" s="61"/>
      <c r="CX10" s="61"/>
      <c r="CY10" s="61"/>
      <c r="CZ10" s="61"/>
      <c r="DA10" s="61"/>
      <c r="DB10" s="61"/>
      <c r="DC10" s="61"/>
      <c r="DD10" s="61"/>
      <c r="DE10" s="61"/>
      <c r="DF10" s="61"/>
      <c r="DG10" s="61"/>
      <c r="DH10" s="61"/>
      <c r="DI10" s="61"/>
      <c r="DJ10" s="61"/>
      <c r="DK10" s="61"/>
      <c r="DL10" s="61"/>
      <c r="DM10" s="61"/>
      <c r="DN10" s="61"/>
      <c r="DO10" s="61"/>
      <c r="DP10" s="61"/>
      <c r="DQ10" s="61"/>
      <c r="DR10" s="61"/>
      <c r="DS10" s="61"/>
      <c r="DT10" s="61"/>
      <c r="DU10" s="61"/>
      <c r="DV10" s="61"/>
      <c r="DW10" s="61"/>
      <c r="DX10" s="61"/>
      <c r="DY10" s="61"/>
      <c r="DZ10" s="61"/>
      <c r="EA10" s="61"/>
      <c r="EB10" s="61"/>
      <c r="EC10" s="61"/>
      <c r="ED10" s="61"/>
      <c r="EE10" s="61"/>
      <c r="EF10" s="61"/>
      <c r="EG10" s="61"/>
      <c r="EH10" s="61"/>
      <c r="EI10" s="61"/>
      <c r="EJ10" s="61"/>
      <c r="EK10" s="61"/>
      <c r="EL10" s="61"/>
      <c r="EM10" s="61"/>
      <c r="EN10" s="61"/>
      <c r="EO10" s="61"/>
      <c r="EP10" s="61"/>
      <c r="EQ10" s="61"/>
      <c r="ER10" s="61"/>
      <c r="ES10" s="61"/>
      <c r="ET10" s="61"/>
      <c r="EU10" s="61"/>
      <c r="EV10" s="61"/>
      <c r="EW10" s="61"/>
      <c r="EX10" s="61"/>
      <c r="EY10" s="61"/>
      <c r="EZ10" s="61"/>
      <c r="FA10" s="61"/>
      <c r="FB10" s="61"/>
      <c r="FC10" s="61"/>
      <c r="FD10" s="61"/>
      <c r="FE10" s="61"/>
      <c r="FF10" s="61"/>
      <c r="FG10" s="61"/>
      <c r="FH10" s="61"/>
      <c r="FI10" s="61"/>
      <c r="FJ10" s="61"/>
      <c r="FK10" s="61"/>
      <c r="FL10" s="61"/>
      <c r="FM10" s="61"/>
      <c r="FN10" s="61"/>
      <c r="FO10" s="61"/>
      <c r="FP10" s="61"/>
      <c r="FQ10" s="61"/>
      <c r="FR10" s="61"/>
      <c r="FS10" s="61"/>
      <c r="FT10" s="61"/>
      <c r="FU10" s="61"/>
      <c r="FV10" s="61"/>
      <c r="FW10" s="61"/>
      <c r="FX10" s="61"/>
      <c r="FY10" s="61"/>
      <c r="FZ10" s="61"/>
      <c r="GA10" s="61"/>
      <c r="GB10" s="61"/>
      <c r="GC10" s="61"/>
      <c r="GD10" s="61"/>
      <c r="GE10" s="61"/>
      <c r="GF10" s="61"/>
      <c r="GG10" s="61"/>
      <c r="GH10" s="61"/>
      <c r="GI10" s="61"/>
      <c r="GJ10" s="61"/>
      <c r="GK10" s="61"/>
      <c r="GL10" s="61"/>
      <c r="GM10" s="61"/>
      <c r="GN10" s="61"/>
      <c r="GO10" s="61"/>
      <c r="GP10" s="61"/>
      <c r="GQ10" s="61"/>
      <c r="GR10" s="61"/>
      <c r="GS10" s="61"/>
      <c r="GT10" s="61"/>
      <c r="GU10" s="61"/>
      <c r="GV10" s="61"/>
      <c r="GW10" s="61"/>
      <c r="GX10" s="61"/>
      <c r="GY10" s="61"/>
      <c r="GZ10" s="61"/>
      <c r="HA10" s="61"/>
      <c r="HB10" s="61"/>
      <c r="HC10" s="61"/>
      <c r="HD10" s="61"/>
      <c r="HE10" s="61"/>
      <c r="HF10" s="61"/>
      <c r="HG10" s="61"/>
      <c r="HH10" s="61"/>
      <c r="HI10" s="61"/>
      <c r="HJ10" s="61"/>
      <c r="HK10" s="61"/>
      <c r="HL10" s="61"/>
      <c r="HM10" s="61"/>
      <c r="HN10" s="61"/>
      <c r="HO10" s="61"/>
      <c r="HP10" s="61"/>
      <c r="HQ10" s="61"/>
      <c r="HR10" s="61"/>
      <c r="HS10" s="61"/>
      <c r="HT10" s="61"/>
      <c r="HU10" s="61"/>
      <c r="HV10" s="61"/>
      <c r="HW10" s="61"/>
      <c r="HX10" s="61"/>
      <c r="HY10" s="61"/>
      <c r="HZ10" s="61"/>
      <c r="IA10" s="61"/>
      <c r="IB10" s="61"/>
      <c r="IC10" s="61"/>
      <c r="ID10" s="61"/>
      <c r="IE10" s="61"/>
      <c r="IF10" s="61"/>
      <c r="IG10" s="61"/>
      <c r="IH10" s="61"/>
      <c r="II10" s="61"/>
      <c r="IJ10" s="61"/>
      <c r="IK10" s="61"/>
      <c r="IL10" s="61"/>
      <c r="IM10" s="61"/>
      <c r="IN10" s="61"/>
      <c r="IO10" s="61"/>
      <c r="IP10" s="61"/>
      <c r="IQ10" s="61"/>
      <c r="IR10" s="61"/>
      <c r="IS10" s="61"/>
      <c r="IT10" s="61"/>
      <c r="IU10" s="61"/>
      <c r="IV10" s="61"/>
      <c r="IW10" s="61"/>
      <c r="IX10" s="61"/>
      <c r="IY10" s="61"/>
      <c r="IZ10" s="61"/>
      <c r="JA10" s="61"/>
      <c r="JB10" s="61"/>
      <c r="JC10" s="61"/>
      <c r="JD10" s="61"/>
      <c r="JE10" s="61"/>
      <c r="JF10" s="61"/>
      <c r="JG10" s="61"/>
      <c r="JH10" s="61"/>
      <c r="JI10" s="61"/>
      <c r="JJ10" s="61"/>
      <c r="JK10" s="61"/>
      <c r="JL10" s="61"/>
      <c r="JM10" s="61"/>
      <c r="JN10" s="61"/>
      <c r="JO10" s="61"/>
      <c r="JP10" s="61"/>
      <c r="JQ10" s="61"/>
      <c r="JR10" s="61"/>
      <c r="JS10" s="61"/>
      <c r="JT10" s="61"/>
      <c r="JU10" s="61"/>
      <c r="JV10" s="61"/>
      <c r="JW10" s="61"/>
      <c r="JX10" s="61"/>
      <c r="JY10" s="61"/>
      <c r="JZ10" s="61"/>
      <c r="KA10" s="61"/>
      <c r="KB10" s="61"/>
      <c r="KC10" s="61"/>
      <c r="KD10" s="61"/>
      <c r="KE10" s="61"/>
      <c r="KF10" s="61"/>
      <c r="KG10" s="61"/>
      <c r="KH10" s="61"/>
      <c r="KI10" s="61"/>
      <c r="KJ10" s="61"/>
      <c r="KK10" s="61"/>
      <c r="KL10" s="61"/>
      <c r="KM10" s="61"/>
      <c r="KN10" s="61"/>
      <c r="KO10" s="61"/>
      <c r="KP10" s="61"/>
      <c r="KQ10" s="61"/>
      <c r="KR10" s="61"/>
      <c r="KS10" s="61"/>
      <c r="KT10" s="61"/>
      <c r="KU10" s="61"/>
      <c r="KV10" s="61"/>
      <c r="KW10" s="61"/>
      <c r="KX10" s="61"/>
      <c r="KY10" s="61"/>
      <c r="KZ10" s="61"/>
      <c r="LA10" s="61"/>
      <c r="LB10" s="61"/>
      <c r="LC10" s="61"/>
      <c r="LD10" s="61"/>
      <c r="LE10" s="61"/>
      <c r="LF10" s="61"/>
      <c r="LG10" s="61"/>
      <c r="LH10" s="61"/>
      <c r="LI10" s="61"/>
      <c r="LJ10" s="61"/>
      <c r="LK10" s="61"/>
      <c r="LL10" s="61"/>
      <c r="LM10" s="61"/>
      <c r="LN10" s="61"/>
      <c r="LO10" s="61"/>
      <c r="LP10" s="61"/>
      <c r="LQ10" s="61"/>
      <c r="LR10" s="61"/>
      <c r="LS10" s="61"/>
      <c r="LT10" s="61"/>
      <c r="LU10" s="61"/>
      <c r="LV10" s="61"/>
      <c r="LW10" s="61"/>
      <c r="LX10" s="61"/>
      <c r="LY10" s="61"/>
      <c r="LZ10" s="61"/>
      <c r="MA10" s="61"/>
      <c r="MB10" s="61"/>
      <c r="MC10" s="61"/>
      <c r="MD10" s="61"/>
      <c r="ME10" s="61"/>
      <c r="MF10" s="61"/>
      <c r="MG10" s="61"/>
      <c r="MH10" s="61"/>
      <c r="MI10" s="61"/>
      <c r="MJ10" s="61"/>
      <c r="MK10" s="61"/>
      <c r="ML10" s="61"/>
      <c r="MM10" s="61"/>
      <c r="MN10" s="61"/>
      <c r="MO10" s="61"/>
      <c r="MP10" s="61"/>
      <c r="MQ10" s="61"/>
      <c r="MR10" s="61"/>
      <c r="MS10" s="61"/>
      <c r="MT10" s="61"/>
      <c r="MU10" s="61"/>
      <c r="MV10" s="61"/>
      <c r="MW10" s="61"/>
      <c r="MX10" s="61"/>
      <c r="MY10" s="61"/>
      <c r="MZ10" s="61"/>
      <c r="NA10" s="61"/>
      <c r="NB10" s="61"/>
      <c r="NC10" s="61"/>
      <c r="ND10" s="61"/>
      <c r="NE10" s="61"/>
      <c r="NF10" s="61"/>
      <c r="NG10" s="61"/>
      <c r="NH10" s="61"/>
      <c r="NI10" s="61"/>
      <c r="NJ10" s="61"/>
      <c r="NK10" s="61"/>
      <c r="NL10" s="61"/>
      <c r="NM10" s="61"/>
      <c r="NN10" s="61"/>
      <c r="NO10" s="61"/>
      <c r="NP10" s="61"/>
      <c r="NQ10" s="61"/>
      <c r="NR10" s="61"/>
      <c r="NS10" s="61"/>
      <c r="NT10" s="61"/>
      <c r="NU10" s="61"/>
      <c r="NV10" s="61"/>
      <c r="NW10" s="61"/>
      <c r="NX10" s="61"/>
      <c r="NY10" s="61"/>
      <c r="NZ10" s="61"/>
      <c r="OA10" s="61"/>
      <c r="OB10" s="61"/>
      <c r="OC10" s="61"/>
      <c r="OD10" s="61"/>
      <c r="OE10" s="61"/>
      <c r="OF10" s="61"/>
      <c r="OG10" s="61"/>
      <c r="OH10" s="61"/>
      <c r="OI10" s="61"/>
      <c r="OJ10" s="61"/>
      <c r="OK10" s="61"/>
      <c r="OL10" s="61"/>
      <c r="OM10" s="61"/>
      <c r="ON10" s="61"/>
      <c r="OO10" s="61"/>
      <c r="OP10" s="61"/>
      <c r="OQ10" s="61"/>
      <c r="OR10" s="61"/>
      <c r="OS10" s="61"/>
      <c r="OT10" s="61"/>
      <c r="OU10" s="61"/>
      <c r="OV10" s="61"/>
      <c r="OW10" s="61"/>
      <c r="OX10" s="61"/>
      <c r="OY10" s="61"/>
      <c r="OZ10" s="61"/>
      <c r="PA10" s="61"/>
      <c r="PB10" s="61"/>
      <c r="PC10" s="61"/>
      <c r="PD10" s="61"/>
      <c r="PE10" s="61"/>
      <c r="PF10" s="61"/>
      <c r="PG10" s="61"/>
      <c r="PH10" s="61"/>
      <c r="PI10" s="61"/>
      <c r="PJ10" s="61"/>
      <c r="PK10" s="61"/>
      <c r="PL10" s="61"/>
      <c r="PM10" s="61"/>
      <c r="PN10" s="61"/>
      <c r="PO10" s="61"/>
      <c r="PP10" s="61"/>
      <c r="PQ10" s="61"/>
      <c r="PR10" s="61"/>
      <c r="PS10" s="61"/>
      <c r="PT10" s="61"/>
      <c r="PU10" s="61"/>
      <c r="PV10" s="61"/>
      <c r="PW10" s="61"/>
      <c r="PX10" s="61"/>
      <c r="PY10" s="61"/>
      <c r="PZ10" s="61"/>
      <c r="QA10" s="61"/>
      <c r="QB10" s="61"/>
      <c r="QC10" s="61"/>
      <c r="QD10" s="61"/>
      <c r="QE10" s="61"/>
      <c r="QF10" s="61"/>
      <c r="QG10" s="61"/>
      <c r="QH10" s="61"/>
      <c r="QI10" s="61"/>
      <c r="QJ10" s="61"/>
      <c r="QK10" s="61"/>
      <c r="QL10" s="61"/>
      <c r="QM10" s="61"/>
      <c r="QN10" s="61"/>
      <c r="QO10" s="61"/>
      <c r="QP10" s="61"/>
      <c r="QQ10" s="61"/>
      <c r="QR10" s="61"/>
      <c r="QS10" s="61"/>
      <c r="QT10" s="61"/>
      <c r="QU10" s="61"/>
      <c r="QV10" s="61"/>
      <c r="QW10" s="61"/>
      <c r="QX10" s="61"/>
      <c r="QY10" s="61"/>
      <c r="QZ10" s="61"/>
      <c r="RA10" s="61"/>
      <c r="RB10" s="61"/>
      <c r="RC10" s="61"/>
      <c r="RD10" s="61"/>
      <c r="RE10" s="61"/>
      <c r="RF10" s="61"/>
      <c r="RG10" s="61"/>
      <c r="RH10" s="61"/>
      <c r="RI10" s="61"/>
      <c r="RJ10" s="61"/>
      <c r="RK10" s="61"/>
      <c r="RL10" s="61"/>
      <c r="RM10" s="61"/>
      <c r="RN10" s="61"/>
      <c r="RO10" s="61"/>
      <c r="RP10" s="61"/>
      <c r="RQ10" s="61"/>
      <c r="RR10" s="61"/>
      <c r="RS10" s="61"/>
      <c r="RT10" s="61"/>
      <c r="RU10" s="61"/>
      <c r="RV10" s="61"/>
      <c r="RW10" s="61"/>
      <c r="RX10" s="61"/>
      <c r="RY10" s="61"/>
      <c r="RZ10" s="61"/>
      <c r="SA10" s="61"/>
      <c r="SB10" s="61"/>
      <c r="SC10" s="61"/>
      <c r="SD10" s="61"/>
      <c r="SE10" s="61"/>
      <c r="SF10" s="61"/>
      <c r="SG10" s="61"/>
      <c r="SH10" s="61"/>
      <c r="SI10" s="61"/>
      <c r="SJ10" s="61"/>
      <c r="SK10" s="61"/>
      <c r="SL10" s="61"/>
      <c r="SM10" s="61"/>
      <c r="SN10" s="61"/>
      <c r="SO10" s="61"/>
      <c r="SP10" s="61"/>
      <c r="SQ10" s="61"/>
      <c r="SR10" s="61"/>
      <c r="SS10" s="61"/>
      <c r="ST10" s="61"/>
      <c r="SU10" s="61"/>
      <c r="SV10" s="61"/>
      <c r="SW10" s="61"/>
      <c r="SX10" s="61"/>
    </row>
    <row r="11" spans="2:518" ht="13.5" customHeight="1" x14ac:dyDescent="0.35">
      <c r="C11" s="60"/>
      <c r="D11" s="61"/>
      <c r="E11" s="65"/>
      <c r="F11" s="68"/>
      <c r="G11" s="75"/>
      <c r="H11" s="75"/>
      <c r="I11" s="65"/>
      <c r="J11" s="76"/>
      <c r="K11" s="77"/>
      <c r="L11" s="77"/>
      <c r="M11" s="70"/>
      <c r="N11" s="70"/>
      <c r="O11" s="70"/>
      <c r="P11" s="70"/>
      <c r="Q11" s="69"/>
      <c r="R11" s="69"/>
      <c r="S11" s="69"/>
      <c r="T11" s="69"/>
      <c r="U11" s="69"/>
      <c r="V11" s="69"/>
      <c r="W11" s="70"/>
      <c r="X11" s="70"/>
      <c r="Y11" s="70"/>
      <c r="Z11" s="70"/>
      <c r="AA11" s="70"/>
      <c r="AB11" s="70"/>
      <c r="AC11" s="70"/>
      <c r="AD11" s="70"/>
      <c r="AE11" s="75"/>
      <c r="AF11" s="75"/>
      <c r="AG11" s="75"/>
      <c r="AH11" s="75"/>
      <c r="AI11" s="73"/>
      <c r="AJ11" s="73"/>
      <c r="AK11" s="692"/>
      <c r="AL11" s="692"/>
      <c r="AM11" s="692"/>
      <c r="AN11" s="74"/>
      <c r="AO11" s="74"/>
      <c r="AP11" s="74"/>
      <c r="AQ11" s="74"/>
      <c r="AR11" s="74"/>
      <c r="AS11" s="74"/>
      <c r="AT11" s="61"/>
      <c r="AU11" s="61"/>
      <c r="AV11" s="61"/>
      <c r="AW11" s="61"/>
      <c r="AX11" s="61"/>
      <c r="AY11" s="61"/>
      <c r="AZ11" s="61"/>
      <c r="BA11" s="61"/>
      <c r="BB11" s="61"/>
      <c r="BC11" s="61"/>
      <c r="BD11" s="61"/>
      <c r="BE11" s="61"/>
      <c r="BF11" s="61"/>
      <c r="BG11" s="61"/>
      <c r="BH11" s="61"/>
      <c r="BI11" s="61"/>
      <c r="BJ11" s="61"/>
      <c r="BK11" s="61"/>
      <c r="BL11" s="61"/>
      <c r="BM11" s="61"/>
      <c r="BN11" s="61"/>
      <c r="BO11" s="61"/>
      <c r="BP11" s="61"/>
      <c r="BQ11" s="61"/>
      <c r="BR11" s="61"/>
      <c r="BS11" s="61"/>
      <c r="BT11" s="61"/>
      <c r="BU11" s="61"/>
      <c r="BV11" s="61"/>
      <c r="BW11" s="61"/>
      <c r="BX11" s="61"/>
      <c r="BY11" s="61"/>
      <c r="BZ11" s="61"/>
      <c r="CA11" s="61"/>
      <c r="CB11" s="61"/>
      <c r="CC11" s="61"/>
      <c r="CD11" s="61"/>
      <c r="CE11" s="61"/>
      <c r="CF11" s="61"/>
      <c r="CG11" s="61"/>
      <c r="CH11" s="61"/>
      <c r="CI11" s="61"/>
      <c r="CJ11" s="61"/>
      <c r="CK11" s="61"/>
      <c r="CL11" s="61"/>
      <c r="CM11" s="61"/>
      <c r="CN11" s="61"/>
      <c r="CO11" s="61"/>
      <c r="CP11" s="61"/>
      <c r="CQ11" s="61"/>
      <c r="CR11" s="61"/>
      <c r="CS11" s="61"/>
      <c r="CT11" s="61"/>
      <c r="CU11" s="61"/>
      <c r="CV11" s="61"/>
      <c r="CW11" s="61"/>
      <c r="CX11" s="61"/>
      <c r="CY11" s="61"/>
      <c r="CZ11" s="61"/>
      <c r="DA11" s="61"/>
      <c r="DB11" s="61"/>
      <c r="DC11" s="61"/>
      <c r="DD11" s="61"/>
      <c r="DE11" s="61"/>
      <c r="DF11" s="61"/>
      <c r="DG11" s="61"/>
      <c r="DH11" s="61"/>
      <c r="DI11" s="61"/>
      <c r="DJ11" s="61"/>
      <c r="DK11" s="61"/>
      <c r="DL11" s="61"/>
      <c r="DM11" s="61"/>
      <c r="DN11" s="61"/>
      <c r="DO11" s="61"/>
      <c r="DP11" s="61"/>
      <c r="DQ11" s="61"/>
      <c r="DR11" s="61"/>
      <c r="DS11" s="61"/>
      <c r="DT11" s="61"/>
      <c r="DU11" s="61"/>
      <c r="DV11" s="61"/>
      <c r="DW11" s="61"/>
      <c r="DX11" s="61"/>
      <c r="DY11" s="61"/>
      <c r="DZ11" s="61"/>
      <c r="EA11" s="61"/>
      <c r="EB11" s="61"/>
      <c r="EC11" s="61"/>
      <c r="ED11" s="61"/>
      <c r="EE11" s="61"/>
      <c r="EF11" s="61"/>
      <c r="EG11" s="61"/>
      <c r="EH11" s="61"/>
      <c r="EI11" s="61"/>
      <c r="EJ11" s="61"/>
      <c r="EK11" s="61"/>
      <c r="EL11" s="61"/>
      <c r="EM11" s="61"/>
      <c r="EN11" s="61"/>
      <c r="EO11" s="61"/>
      <c r="EP11" s="61"/>
      <c r="EQ11" s="61"/>
      <c r="ER11" s="61"/>
      <c r="ES11" s="61"/>
      <c r="ET11" s="61"/>
      <c r="EU11" s="61"/>
      <c r="EV11" s="61"/>
      <c r="EW11" s="61"/>
      <c r="EX11" s="61"/>
      <c r="EY11" s="61"/>
      <c r="EZ11" s="61"/>
      <c r="FA11" s="61"/>
      <c r="FB11" s="61"/>
      <c r="FC11" s="61"/>
      <c r="FD11" s="61"/>
      <c r="FE11" s="61"/>
      <c r="FF11" s="61"/>
      <c r="FG11" s="61"/>
      <c r="FH11" s="61"/>
      <c r="FI11" s="61"/>
      <c r="FJ11" s="61"/>
      <c r="FK11" s="61"/>
      <c r="FL11" s="61"/>
      <c r="FM11" s="61"/>
      <c r="FN11" s="61"/>
      <c r="FO11" s="61"/>
      <c r="FP11" s="61"/>
      <c r="FQ11" s="61"/>
      <c r="FR11" s="61"/>
      <c r="FS11" s="61"/>
      <c r="FT11" s="61"/>
      <c r="FU11" s="61"/>
      <c r="FV11" s="61"/>
      <c r="FW11" s="61"/>
      <c r="FX11" s="61"/>
      <c r="FY11" s="61"/>
      <c r="FZ11" s="61"/>
      <c r="GA11" s="61"/>
      <c r="GB11" s="61"/>
      <c r="GC11" s="61"/>
      <c r="GD11" s="61"/>
      <c r="GE11" s="61"/>
      <c r="GF11" s="61"/>
      <c r="GG11" s="61"/>
      <c r="GH11" s="61"/>
      <c r="GI11" s="61"/>
      <c r="GJ11" s="61"/>
      <c r="GK11" s="61"/>
      <c r="GL11" s="61"/>
      <c r="GM11" s="61"/>
      <c r="GN11" s="61"/>
      <c r="GO11" s="61"/>
      <c r="GP11" s="61"/>
      <c r="GQ11" s="61"/>
      <c r="GR11" s="61"/>
      <c r="GS11" s="61"/>
      <c r="GT11" s="61"/>
      <c r="GU11" s="61"/>
      <c r="GV11" s="61"/>
      <c r="GW11" s="61"/>
      <c r="GX11" s="61"/>
      <c r="GY11" s="61"/>
      <c r="GZ11" s="61"/>
      <c r="HA11" s="61"/>
      <c r="HB11" s="61"/>
      <c r="HC11" s="61"/>
      <c r="HD11" s="61"/>
      <c r="HE11" s="61"/>
      <c r="HF11" s="61"/>
      <c r="HG11" s="61"/>
      <c r="HH11" s="61"/>
      <c r="HI11" s="61"/>
      <c r="HJ11" s="61"/>
      <c r="HK11" s="61"/>
      <c r="HL11" s="61"/>
      <c r="HM11" s="61"/>
      <c r="HN11" s="61"/>
      <c r="HO11" s="61"/>
      <c r="HP11" s="61"/>
      <c r="HQ11" s="61"/>
      <c r="HR11" s="61"/>
      <c r="HS11" s="61"/>
      <c r="HT11" s="61"/>
      <c r="HU11" s="61"/>
      <c r="HV11" s="61"/>
      <c r="HW11" s="61"/>
      <c r="HX11" s="61"/>
      <c r="HY11" s="61"/>
      <c r="HZ11" s="61"/>
      <c r="IA11" s="61"/>
      <c r="IB11" s="61"/>
      <c r="IC11" s="61"/>
      <c r="ID11" s="61"/>
      <c r="IE11" s="61"/>
      <c r="IF11" s="61"/>
      <c r="IG11" s="61"/>
      <c r="IH11" s="61"/>
      <c r="II11" s="61"/>
      <c r="IJ11" s="61"/>
      <c r="IK11" s="61"/>
      <c r="IL11" s="61"/>
      <c r="IM11" s="61"/>
      <c r="IN11" s="61"/>
      <c r="IO11" s="61"/>
      <c r="IP11" s="61"/>
      <c r="IQ11" s="61"/>
      <c r="IR11" s="61"/>
      <c r="IS11" s="61"/>
      <c r="IT11" s="61"/>
      <c r="IU11" s="61"/>
      <c r="IV11" s="61"/>
      <c r="IW11" s="61"/>
      <c r="IX11" s="61"/>
      <c r="IY11" s="61"/>
      <c r="IZ11" s="61"/>
      <c r="JA11" s="61"/>
      <c r="JB11" s="61"/>
      <c r="JC11" s="61"/>
      <c r="JD11" s="61"/>
      <c r="JE11" s="61"/>
      <c r="JF11" s="61"/>
      <c r="JG11" s="61"/>
      <c r="JH11" s="61"/>
      <c r="JI11" s="61"/>
      <c r="JJ11" s="61"/>
      <c r="JK11" s="61"/>
      <c r="JL11" s="61"/>
      <c r="JM11" s="61"/>
      <c r="JN11" s="61"/>
      <c r="JO11" s="61"/>
      <c r="JP11" s="61"/>
      <c r="JQ11" s="61"/>
      <c r="JR11" s="61"/>
      <c r="JS11" s="61"/>
      <c r="JT11" s="61"/>
      <c r="JU11" s="61"/>
      <c r="JV11" s="61"/>
      <c r="JW11" s="61"/>
      <c r="JX11" s="61"/>
      <c r="JY11" s="61"/>
      <c r="JZ11" s="61"/>
      <c r="KA11" s="61"/>
      <c r="KB11" s="61"/>
      <c r="KC11" s="61"/>
      <c r="KD11" s="61"/>
      <c r="KE11" s="61"/>
      <c r="KF11" s="61"/>
      <c r="KG11" s="61"/>
      <c r="KH11" s="61"/>
      <c r="KI11" s="61"/>
      <c r="KJ11" s="61"/>
      <c r="KK11" s="61"/>
      <c r="KL11" s="61"/>
      <c r="KM11" s="61"/>
      <c r="KN11" s="61"/>
      <c r="KO11" s="61"/>
      <c r="KP11" s="61"/>
      <c r="KQ11" s="61"/>
      <c r="KR11" s="61"/>
      <c r="KS11" s="61"/>
      <c r="KT11" s="61"/>
      <c r="KU11" s="61"/>
      <c r="KV11" s="61"/>
      <c r="KW11" s="61"/>
      <c r="KX11" s="61"/>
      <c r="KY11" s="61"/>
      <c r="KZ11" s="61"/>
      <c r="LA11" s="61"/>
      <c r="LB11" s="61"/>
      <c r="LC11" s="61"/>
      <c r="LD11" s="61"/>
      <c r="LE11" s="61"/>
      <c r="LF11" s="61"/>
      <c r="LG11" s="61"/>
      <c r="LH11" s="61"/>
      <c r="LI11" s="61"/>
      <c r="LJ11" s="61"/>
      <c r="LK11" s="61"/>
      <c r="LL11" s="61"/>
      <c r="LM11" s="61"/>
      <c r="LN11" s="61"/>
      <c r="LO11" s="61"/>
      <c r="LP11" s="61"/>
      <c r="LQ11" s="61"/>
      <c r="LR11" s="61"/>
      <c r="LS11" s="61"/>
      <c r="LT11" s="61"/>
      <c r="LU11" s="61"/>
      <c r="LV11" s="61"/>
      <c r="LW11" s="61"/>
      <c r="LX11" s="61"/>
      <c r="LY11" s="61"/>
      <c r="LZ11" s="61"/>
      <c r="MA11" s="61"/>
      <c r="MB11" s="61"/>
      <c r="MC11" s="61"/>
      <c r="MD11" s="61"/>
      <c r="ME11" s="61"/>
      <c r="MF11" s="61"/>
      <c r="MG11" s="61"/>
      <c r="MH11" s="61"/>
      <c r="MI11" s="61"/>
      <c r="MJ11" s="61"/>
      <c r="MK11" s="61"/>
      <c r="ML11" s="61"/>
      <c r="MM11" s="61"/>
      <c r="MN11" s="61"/>
      <c r="MO11" s="61"/>
      <c r="MP11" s="61"/>
      <c r="MQ11" s="61"/>
      <c r="MR11" s="61"/>
      <c r="MS11" s="61"/>
      <c r="MT11" s="61"/>
      <c r="MU11" s="61"/>
      <c r="MV11" s="61"/>
      <c r="MW11" s="61"/>
      <c r="MX11" s="61"/>
      <c r="MY11" s="61"/>
      <c r="MZ11" s="61"/>
      <c r="NA11" s="61"/>
      <c r="NB11" s="61"/>
      <c r="NC11" s="61"/>
      <c r="ND11" s="61"/>
      <c r="NE11" s="61"/>
      <c r="NF11" s="61"/>
      <c r="NG11" s="61"/>
      <c r="NH11" s="61"/>
      <c r="NI11" s="61"/>
      <c r="NJ11" s="61"/>
      <c r="NK11" s="61"/>
      <c r="NL11" s="61"/>
      <c r="NM11" s="61"/>
      <c r="NN11" s="61"/>
      <c r="NO11" s="61"/>
      <c r="NP11" s="61"/>
      <c r="NQ11" s="61"/>
      <c r="NR11" s="61"/>
      <c r="NS11" s="61"/>
      <c r="NT11" s="61"/>
      <c r="NU11" s="61"/>
      <c r="NV11" s="61"/>
      <c r="NW11" s="61"/>
      <c r="NX11" s="61"/>
      <c r="NY11" s="61"/>
      <c r="NZ11" s="61"/>
      <c r="OA11" s="61"/>
      <c r="OB11" s="61"/>
      <c r="OC11" s="61"/>
      <c r="OD11" s="61"/>
      <c r="OE11" s="61"/>
      <c r="OF11" s="61"/>
      <c r="OG11" s="61"/>
      <c r="OH11" s="61"/>
      <c r="OI11" s="61"/>
      <c r="OJ11" s="61"/>
      <c r="OK11" s="61"/>
      <c r="OL11" s="61"/>
      <c r="OM11" s="61"/>
      <c r="ON11" s="61"/>
      <c r="OO11" s="61"/>
      <c r="OP11" s="61"/>
      <c r="OQ11" s="61"/>
      <c r="OR11" s="61"/>
      <c r="OS11" s="61"/>
      <c r="OT11" s="61"/>
      <c r="OU11" s="61"/>
      <c r="OV11" s="61"/>
      <c r="OW11" s="61"/>
      <c r="OX11" s="61"/>
      <c r="OY11" s="61"/>
      <c r="OZ11" s="61"/>
      <c r="PA11" s="61"/>
      <c r="PB11" s="61"/>
      <c r="PC11" s="61"/>
      <c r="PD11" s="61"/>
      <c r="PE11" s="61"/>
      <c r="PF11" s="61"/>
      <c r="PG11" s="61"/>
      <c r="PH11" s="61"/>
      <c r="PI11" s="61"/>
      <c r="PJ11" s="61"/>
      <c r="PK11" s="61"/>
      <c r="PL11" s="61"/>
      <c r="PM11" s="61"/>
      <c r="PN11" s="61"/>
      <c r="PO11" s="61"/>
      <c r="PP11" s="61"/>
      <c r="PQ11" s="61"/>
      <c r="PR11" s="61"/>
      <c r="PS11" s="61"/>
      <c r="PT11" s="61"/>
      <c r="PU11" s="61"/>
      <c r="PV11" s="61"/>
      <c r="PW11" s="61"/>
      <c r="PX11" s="61"/>
      <c r="PY11" s="61"/>
      <c r="PZ11" s="61"/>
      <c r="QA11" s="61"/>
      <c r="QB11" s="61"/>
      <c r="QC11" s="61"/>
      <c r="QD11" s="61"/>
      <c r="QE11" s="61"/>
      <c r="QF11" s="61"/>
      <c r="QG11" s="61"/>
      <c r="QH11" s="61"/>
      <c r="QI11" s="61"/>
      <c r="QJ11" s="61"/>
      <c r="QK11" s="61"/>
      <c r="QL11" s="61"/>
      <c r="QM11" s="61"/>
      <c r="QN11" s="61"/>
      <c r="QO11" s="61"/>
      <c r="QP11" s="61"/>
      <c r="QQ11" s="61"/>
      <c r="QR11" s="61"/>
      <c r="QS11" s="61"/>
      <c r="QT11" s="61"/>
      <c r="QU11" s="61"/>
      <c r="QV11" s="61"/>
      <c r="QW11" s="61"/>
      <c r="QX11" s="61"/>
      <c r="QY11" s="61"/>
      <c r="QZ11" s="61"/>
      <c r="RA11" s="61"/>
      <c r="RB11" s="61"/>
      <c r="RC11" s="61"/>
      <c r="RD11" s="61"/>
      <c r="RE11" s="61"/>
      <c r="RF11" s="61"/>
      <c r="RG11" s="61"/>
      <c r="RH11" s="61"/>
      <c r="RI11" s="61"/>
      <c r="RJ11" s="61"/>
      <c r="RK11" s="61"/>
      <c r="RL11" s="61"/>
      <c r="RM11" s="61"/>
      <c r="RN11" s="61"/>
      <c r="RO11" s="61"/>
      <c r="RP11" s="61"/>
      <c r="RQ11" s="61"/>
      <c r="RR11" s="61"/>
      <c r="RS11" s="61"/>
      <c r="RT11" s="61"/>
      <c r="RU11" s="61"/>
      <c r="RV11" s="61"/>
      <c r="RW11" s="61"/>
      <c r="RX11" s="61"/>
      <c r="RY11" s="61"/>
      <c r="RZ11" s="61"/>
      <c r="SA11" s="61"/>
      <c r="SB11" s="61"/>
      <c r="SC11" s="61"/>
      <c r="SD11" s="61"/>
      <c r="SE11" s="61"/>
      <c r="SF11" s="61"/>
      <c r="SG11" s="61"/>
      <c r="SH11" s="61"/>
      <c r="SI11" s="61"/>
      <c r="SJ11" s="61"/>
      <c r="SK11" s="61"/>
      <c r="SL11" s="61"/>
      <c r="SM11" s="61"/>
      <c r="SN11" s="61"/>
      <c r="SO11" s="61"/>
      <c r="SP11" s="61"/>
      <c r="SQ11" s="61"/>
      <c r="SR11" s="61"/>
      <c r="SS11" s="61"/>
      <c r="ST11" s="61"/>
      <c r="SU11" s="61"/>
      <c r="SV11" s="61"/>
      <c r="SW11" s="61"/>
      <c r="SX11" s="61"/>
    </row>
    <row r="12" spans="2:518" ht="9.75" customHeight="1" x14ac:dyDescent="0.35">
      <c r="C12" s="60"/>
      <c r="D12" s="61"/>
      <c r="E12" s="65"/>
      <c r="F12" s="68"/>
      <c r="G12" s="75"/>
      <c r="H12" s="75"/>
      <c r="I12" s="65"/>
      <c r="J12" s="76"/>
      <c r="K12" s="77"/>
      <c r="L12" s="77"/>
      <c r="M12" s="71"/>
      <c r="N12" s="71"/>
      <c r="O12" s="70"/>
      <c r="P12" s="70"/>
      <c r="Q12" s="69"/>
      <c r="R12" s="69"/>
      <c r="S12" s="69"/>
      <c r="T12" s="69"/>
      <c r="U12" s="69"/>
      <c r="V12" s="69"/>
      <c r="W12" s="70"/>
      <c r="X12" s="70"/>
      <c r="Y12" s="70"/>
      <c r="Z12" s="70"/>
      <c r="AA12" s="70"/>
      <c r="AB12" s="70"/>
      <c r="AC12" s="70"/>
      <c r="AD12" s="70"/>
      <c r="AE12" s="75"/>
      <c r="AF12" s="75"/>
      <c r="AG12" s="75"/>
      <c r="AH12" s="75"/>
      <c r="AI12" s="73"/>
      <c r="AJ12" s="73"/>
      <c r="AK12" s="692"/>
      <c r="AL12" s="692"/>
      <c r="AM12" s="692"/>
      <c r="AN12" s="74"/>
      <c r="AO12" s="74"/>
      <c r="AP12" s="74"/>
      <c r="AQ12" s="74"/>
      <c r="AR12" s="74"/>
      <c r="AS12" s="74"/>
      <c r="AT12" s="61"/>
      <c r="AU12" s="61"/>
      <c r="AV12" s="61"/>
      <c r="AW12" s="61"/>
      <c r="AX12" s="61"/>
      <c r="AY12" s="61"/>
      <c r="AZ12" s="61"/>
      <c r="BA12" s="61"/>
      <c r="BB12" s="61"/>
      <c r="BC12" s="61"/>
      <c r="BD12" s="61"/>
      <c r="BE12" s="61"/>
      <c r="BF12" s="61"/>
      <c r="BG12" s="61"/>
      <c r="BH12" s="61"/>
      <c r="BI12" s="61"/>
      <c r="BJ12" s="61"/>
      <c r="BK12" s="61"/>
      <c r="BL12" s="61"/>
      <c r="BM12" s="61"/>
      <c r="BN12" s="61"/>
      <c r="BO12" s="61"/>
      <c r="BP12" s="61"/>
      <c r="BQ12" s="61"/>
      <c r="BR12" s="61"/>
      <c r="BS12" s="61"/>
      <c r="BT12" s="61"/>
      <c r="BU12" s="61"/>
      <c r="BV12" s="61"/>
      <c r="BW12" s="61"/>
      <c r="BX12" s="61"/>
      <c r="BY12" s="61"/>
      <c r="BZ12" s="61"/>
      <c r="CA12" s="61"/>
      <c r="CB12" s="61"/>
      <c r="CC12" s="61"/>
      <c r="CD12" s="61"/>
      <c r="CE12" s="61"/>
      <c r="CF12" s="61"/>
      <c r="CG12" s="61"/>
      <c r="CH12" s="61"/>
      <c r="CI12" s="61"/>
      <c r="CJ12" s="61"/>
      <c r="CK12" s="61"/>
      <c r="CL12" s="61"/>
      <c r="CM12" s="61"/>
      <c r="CN12" s="61"/>
      <c r="CO12" s="61"/>
      <c r="CP12" s="61"/>
      <c r="CQ12" s="61"/>
      <c r="CR12" s="61"/>
      <c r="CS12" s="61"/>
      <c r="CT12" s="61"/>
      <c r="CU12" s="61"/>
      <c r="CV12" s="61"/>
      <c r="CW12" s="61"/>
      <c r="CX12" s="61"/>
      <c r="CY12" s="61"/>
      <c r="CZ12" s="61"/>
      <c r="DA12" s="61"/>
      <c r="DB12" s="61"/>
      <c r="DC12" s="61"/>
      <c r="DD12" s="61"/>
      <c r="DE12" s="61"/>
      <c r="DF12" s="61"/>
      <c r="DG12" s="61"/>
      <c r="DH12" s="61"/>
      <c r="DI12" s="61"/>
      <c r="DJ12" s="61"/>
      <c r="DK12" s="61"/>
      <c r="DL12" s="61"/>
      <c r="DM12" s="61"/>
      <c r="DN12" s="61"/>
      <c r="DO12" s="61"/>
      <c r="DP12" s="61"/>
      <c r="DQ12" s="61"/>
      <c r="DR12" s="61"/>
      <c r="DS12" s="61"/>
      <c r="DT12" s="61"/>
      <c r="DU12" s="61"/>
      <c r="DV12" s="61"/>
      <c r="DW12" s="61"/>
      <c r="DX12" s="61"/>
      <c r="DY12" s="61"/>
      <c r="DZ12" s="61"/>
      <c r="EA12" s="61"/>
      <c r="EB12" s="61"/>
      <c r="EC12" s="61"/>
      <c r="ED12" s="61"/>
      <c r="EE12" s="61"/>
      <c r="EF12" s="61"/>
      <c r="EG12" s="61"/>
      <c r="EH12" s="61"/>
      <c r="EI12" s="61"/>
      <c r="EJ12" s="61"/>
      <c r="EK12" s="61"/>
      <c r="EL12" s="61"/>
      <c r="EM12" s="61"/>
      <c r="EN12" s="61"/>
      <c r="EO12" s="61"/>
      <c r="EP12" s="61"/>
      <c r="EQ12" s="61"/>
      <c r="ER12" s="61"/>
      <c r="ES12" s="61"/>
      <c r="ET12" s="61"/>
      <c r="EU12" s="61"/>
      <c r="EV12" s="61"/>
      <c r="EW12" s="61"/>
      <c r="EX12" s="61"/>
      <c r="EY12" s="61"/>
      <c r="EZ12" s="61"/>
      <c r="FA12" s="61"/>
      <c r="FB12" s="61"/>
      <c r="FC12" s="61"/>
      <c r="FD12" s="61"/>
      <c r="FE12" s="61"/>
      <c r="FF12" s="61"/>
      <c r="FG12" s="61"/>
      <c r="FH12" s="61"/>
      <c r="FI12" s="61"/>
      <c r="FJ12" s="61"/>
      <c r="FK12" s="61"/>
      <c r="FL12" s="61"/>
      <c r="FM12" s="61"/>
      <c r="FN12" s="61"/>
      <c r="FO12" s="61"/>
      <c r="FP12" s="61"/>
      <c r="FQ12" s="61"/>
      <c r="FR12" s="61"/>
      <c r="FS12" s="61"/>
      <c r="FT12" s="61"/>
      <c r="FU12" s="61"/>
      <c r="FV12" s="61"/>
      <c r="FW12" s="61"/>
      <c r="FX12" s="61"/>
      <c r="FY12" s="61"/>
      <c r="FZ12" s="61"/>
      <c r="GA12" s="61"/>
      <c r="GB12" s="61"/>
      <c r="GC12" s="61"/>
      <c r="GD12" s="61"/>
      <c r="GE12" s="61"/>
      <c r="GF12" s="61"/>
      <c r="GG12" s="61"/>
      <c r="GH12" s="61"/>
      <c r="GI12" s="61"/>
      <c r="GJ12" s="61"/>
      <c r="GK12" s="61"/>
      <c r="GL12" s="61"/>
      <c r="GM12" s="61"/>
      <c r="GN12" s="61"/>
      <c r="GO12" s="61"/>
      <c r="GP12" s="61"/>
      <c r="GQ12" s="61"/>
      <c r="GR12" s="61"/>
      <c r="GS12" s="61"/>
      <c r="GT12" s="61"/>
      <c r="GU12" s="61"/>
      <c r="GV12" s="61"/>
      <c r="GW12" s="61"/>
      <c r="GX12" s="61"/>
      <c r="GY12" s="61"/>
      <c r="GZ12" s="61"/>
      <c r="HA12" s="61"/>
      <c r="HB12" s="61"/>
      <c r="HC12" s="61"/>
      <c r="HD12" s="61"/>
      <c r="HE12" s="61"/>
      <c r="HF12" s="61"/>
      <c r="HG12" s="61"/>
      <c r="HH12" s="61"/>
      <c r="HI12" s="61"/>
      <c r="HJ12" s="61"/>
      <c r="HK12" s="61"/>
      <c r="HL12" s="61"/>
      <c r="HM12" s="61"/>
      <c r="HN12" s="61"/>
      <c r="HO12" s="61"/>
      <c r="HP12" s="61"/>
      <c r="HQ12" s="61"/>
      <c r="HR12" s="61"/>
      <c r="HS12" s="61"/>
      <c r="HT12" s="61"/>
      <c r="HU12" s="61"/>
      <c r="HV12" s="61"/>
      <c r="HW12" s="61"/>
      <c r="HX12" s="61"/>
      <c r="HY12" s="61"/>
      <c r="HZ12" s="61"/>
      <c r="IA12" s="61"/>
      <c r="IB12" s="61"/>
      <c r="IC12" s="61"/>
      <c r="ID12" s="61"/>
      <c r="IE12" s="61"/>
      <c r="IF12" s="61"/>
      <c r="IG12" s="61"/>
      <c r="IH12" s="61"/>
      <c r="II12" s="61"/>
      <c r="IJ12" s="61"/>
      <c r="IK12" s="61"/>
      <c r="IL12" s="61"/>
      <c r="IM12" s="61"/>
      <c r="IN12" s="61"/>
      <c r="IO12" s="61"/>
      <c r="IP12" s="61"/>
      <c r="IQ12" s="61"/>
      <c r="IR12" s="61"/>
      <c r="IS12" s="61"/>
      <c r="IT12" s="61"/>
      <c r="IU12" s="61"/>
      <c r="IV12" s="61"/>
      <c r="IW12" s="61"/>
      <c r="IX12" s="61"/>
      <c r="IY12" s="61"/>
      <c r="IZ12" s="61"/>
      <c r="JA12" s="61"/>
      <c r="JB12" s="61"/>
      <c r="JC12" s="61"/>
      <c r="JD12" s="61"/>
      <c r="JE12" s="61"/>
      <c r="JF12" s="61"/>
      <c r="JG12" s="61"/>
      <c r="JH12" s="61"/>
      <c r="JI12" s="61"/>
      <c r="JJ12" s="61"/>
      <c r="JK12" s="61"/>
      <c r="JL12" s="61"/>
      <c r="JM12" s="61"/>
      <c r="JN12" s="61"/>
      <c r="JO12" s="61"/>
      <c r="JP12" s="61"/>
      <c r="JQ12" s="61"/>
      <c r="JR12" s="61"/>
      <c r="JS12" s="61"/>
      <c r="JT12" s="61"/>
      <c r="JU12" s="61"/>
      <c r="JV12" s="61"/>
      <c r="JW12" s="61"/>
      <c r="JX12" s="61"/>
      <c r="JY12" s="61"/>
      <c r="JZ12" s="61"/>
      <c r="KA12" s="61"/>
      <c r="KB12" s="61"/>
      <c r="KC12" s="61"/>
      <c r="KD12" s="61"/>
      <c r="KE12" s="61"/>
      <c r="KF12" s="61"/>
      <c r="KG12" s="61"/>
      <c r="KH12" s="61"/>
      <c r="KI12" s="61"/>
      <c r="KJ12" s="61"/>
      <c r="KK12" s="61"/>
      <c r="KL12" s="61"/>
      <c r="KM12" s="61"/>
      <c r="KN12" s="61"/>
      <c r="KO12" s="61"/>
      <c r="KP12" s="61"/>
      <c r="KQ12" s="61"/>
      <c r="KR12" s="61"/>
      <c r="KS12" s="61"/>
      <c r="KT12" s="61"/>
      <c r="KU12" s="61"/>
      <c r="KV12" s="61"/>
      <c r="KW12" s="61"/>
      <c r="KX12" s="61"/>
      <c r="KY12" s="61"/>
      <c r="KZ12" s="61"/>
      <c r="LA12" s="61"/>
      <c r="LB12" s="61"/>
      <c r="LC12" s="61"/>
      <c r="LD12" s="61"/>
      <c r="LE12" s="61"/>
      <c r="LF12" s="61"/>
      <c r="LG12" s="61"/>
      <c r="LH12" s="61"/>
      <c r="LI12" s="61"/>
      <c r="LJ12" s="61"/>
      <c r="LK12" s="61"/>
      <c r="LL12" s="61"/>
      <c r="LM12" s="61"/>
      <c r="LN12" s="61"/>
      <c r="LO12" s="61"/>
      <c r="LP12" s="61"/>
      <c r="LQ12" s="61"/>
      <c r="LR12" s="61"/>
      <c r="LS12" s="61"/>
      <c r="LT12" s="61"/>
      <c r="LU12" s="61"/>
      <c r="LV12" s="61"/>
      <c r="LW12" s="61"/>
      <c r="LX12" s="61"/>
      <c r="LY12" s="61"/>
      <c r="LZ12" s="61"/>
      <c r="MA12" s="61"/>
      <c r="MB12" s="61"/>
      <c r="MC12" s="61"/>
      <c r="MD12" s="61"/>
      <c r="ME12" s="61"/>
      <c r="MF12" s="61"/>
      <c r="MG12" s="61"/>
      <c r="MH12" s="61"/>
      <c r="MI12" s="61"/>
      <c r="MJ12" s="61"/>
      <c r="MK12" s="61"/>
      <c r="ML12" s="61"/>
      <c r="MM12" s="61"/>
      <c r="MN12" s="61"/>
      <c r="MO12" s="61"/>
      <c r="MP12" s="61"/>
      <c r="MQ12" s="61"/>
      <c r="MR12" s="61"/>
      <c r="MS12" s="61"/>
      <c r="MT12" s="61"/>
      <c r="MU12" s="61"/>
      <c r="MV12" s="61"/>
      <c r="MW12" s="61"/>
      <c r="MX12" s="61"/>
      <c r="MY12" s="61"/>
      <c r="MZ12" s="61"/>
      <c r="NA12" s="61"/>
      <c r="NB12" s="61"/>
      <c r="NC12" s="61"/>
      <c r="ND12" s="61"/>
      <c r="NE12" s="61"/>
      <c r="NF12" s="61"/>
      <c r="NG12" s="61"/>
      <c r="NH12" s="61"/>
      <c r="NI12" s="61"/>
      <c r="NJ12" s="61"/>
      <c r="NK12" s="61"/>
      <c r="NL12" s="61"/>
      <c r="NM12" s="61"/>
      <c r="NN12" s="61"/>
      <c r="NO12" s="61"/>
      <c r="NP12" s="61"/>
      <c r="NQ12" s="61"/>
      <c r="NR12" s="61"/>
      <c r="NS12" s="61"/>
      <c r="NT12" s="61"/>
      <c r="NU12" s="61"/>
      <c r="NV12" s="61"/>
      <c r="NW12" s="61"/>
      <c r="NX12" s="61"/>
      <c r="NY12" s="61"/>
      <c r="NZ12" s="61"/>
      <c r="OA12" s="61"/>
      <c r="OB12" s="61"/>
      <c r="OC12" s="61"/>
      <c r="OD12" s="61"/>
      <c r="OE12" s="61"/>
      <c r="OF12" s="61"/>
      <c r="OG12" s="61"/>
      <c r="OH12" s="61"/>
      <c r="OI12" s="61"/>
      <c r="OJ12" s="61"/>
      <c r="OK12" s="61"/>
      <c r="OL12" s="61"/>
      <c r="OM12" s="61"/>
      <c r="ON12" s="61"/>
      <c r="OO12" s="61"/>
      <c r="OP12" s="61"/>
      <c r="OQ12" s="61"/>
      <c r="OR12" s="61"/>
      <c r="OS12" s="61"/>
      <c r="OT12" s="61"/>
      <c r="OU12" s="61"/>
      <c r="OV12" s="61"/>
      <c r="OW12" s="61"/>
      <c r="OX12" s="61"/>
      <c r="OY12" s="61"/>
      <c r="OZ12" s="61"/>
      <c r="PA12" s="61"/>
      <c r="PB12" s="61"/>
      <c r="PC12" s="61"/>
      <c r="PD12" s="61"/>
      <c r="PE12" s="61"/>
      <c r="PF12" s="61"/>
      <c r="PG12" s="61"/>
      <c r="PH12" s="61"/>
      <c r="PI12" s="61"/>
      <c r="PJ12" s="61"/>
      <c r="PK12" s="61"/>
      <c r="PL12" s="61"/>
      <c r="PM12" s="61"/>
      <c r="PN12" s="61"/>
      <c r="PO12" s="61"/>
      <c r="PP12" s="61"/>
      <c r="PQ12" s="61"/>
      <c r="PR12" s="61"/>
      <c r="PS12" s="61"/>
      <c r="PT12" s="61"/>
      <c r="PU12" s="61"/>
      <c r="PV12" s="61"/>
      <c r="PW12" s="61"/>
      <c r="PX12" s="61"/>
      <c r="PY12" s="61"/>
      <c r="PZ12" s="61"/>
      <c r="QA12" s="61"/>
      <c r="QB12" s="61"/>
      <c r="QC12" s="61"/>
      <c r="QD12" s="61"/>
      <c r="QE12" s="61"/>
      <c r="QF12" s="61"/>
      <c r="QG12" s="61"/>
      <c r="QH12" s="61"/>
      <c r="QI12" s="61"/>
      <c r="QJ12" s="61"/>
      <c r="QK12" s="61"/>
      <c r="QL12" s="61"/>
      <c r="QM12" s="61"/>
      <c r="QN12" s="61"/>
      <c r="QO12" s="61"/>
      <c r="QP12" s="61"/>
      <c r="QQ12" s="61"/>
      <c r="QR12" s="61"/>
      <c r="QS12" s="61"/>
      <c r="QT12" s="61"/>
      <c r="QU12" s="61"/>
      <c r="QV12" s="61"/>
      <c r="QW12" s="61"/>
      <c r="QX12" s="61"/>
      <c r="QY12" s="61"/>
      <c r="QZ12" s="61"/>
      <c r="RA12" s="61"/>
      <c r="RB12" s="61"/>
      <c r="RC12" s="61"/>
      <c r="RD12" s="61"/>
      <c r="RE12" s="61"/>
      <c r="RF12" s="61"/>
      <c r="RG12" s="61"/>
      <c r="RH12" s="61"/>
      <c r="RI12" s="61"/>
      <c r="RJ12" s="61"/>
      <c r="RK12" s="61"/>
      <c r="RL12" s="61"/>
      <c r="RM12" s="61"/>
      <c r="RN12" s="61"/>
      <c r="RO12" s="61"/>
      <c r="RP12" s="61"/>
      <c r="RQ12" s="61"/>
      <c r="RR12" s="61"/>
      <c r="RS12" s="61"/>
      <c r="RT12" s="61"/>
      <c r="RU12" s="61"/>
      <c r="RV12" s="61"/>
      <c r="RW12" s="61"/>
      <c r="RX12" s="61"/>
      <c r="RY12" s="61"/>
      <c r="RZ12" s="61"/>
      <c r="SA12" s="61"/>
      <c r="SB12" s="61"/>
      <c r="SC12" s="61"/>
      <c r="SD12" s="61"/>
      <c r="SE12" s="61"/>
      <c r="SF12" s="61"/>
      <c r="SG12" s="61"/>
      <c r="SH12" s="61"/>
      <c r="SI12" s="61"/>
      <c r="SJ12" s="61"/>
      <c r="SK12" s="61"/>
      <c r="SL12" s="61"/>
      <c r="SM12" s="61"/>
      <c r="SN12" s="61"/>
      <c r="SO12" s="61"/>
      <c r="SP12" s="61"/>
      <c r="SQ12" s="61"/>
      <c r="SR12" s="61"/>
      <c r="SS12" s="61"/>
      <c r="ST12" s="61"/>
      <c r="SU12" s="61"/>
      <c r="SV12" s="61"/>
      <c r="SW12" s="61"/>
      <c r="SX12" s="61"/>
    </row>
    <row r="13" spans="2:518" ht="9" hidden="1" customHeight="1" x14ac:dyDescent="0.35">
      <c r="C13" s="60"/>
      <c r="D13" s="61"/>
      <c r="E13" s="65"/>
      <c r="F13" s="68"/>
      <c r="G13" s="75"/>
      <c r="H13" s="75"/>
      <c r="I13" s="65"/>
      <c r="J13" s="76"/>
      <c r="K13" s="77"/>
      <c r="L13" s="77"/>
      <c r="M13" s="78">
        <v>1</v>
      </c>
      <c r="N13" s="78">
        <f>M13+1</f>
        <v>2</v>
      </c>
      <c r="O13" s="78">
        <f t="shared" ref="O13:BZ13" si="0">N13+1</f>
        <v>3</v>
      </c>
      <c r="P13" s="78">
        <f t="shared" si="0"/>
        <v>4</v>
      </c>
      <c r="Q13" s="78">
        <f t="shared" si="0"/>
        <v>5</v>
      </c>
      <c r="R13" s="78">
        <f t="shared" si="0"/>
        <v>6</v>
      </c>
      <c r="S13" s="78">
        <f t="shared" si="0"/>
        <v>7</v>
      </c>
      <c r="T13" s="78">
        <f t="shared" si="0"/>
        <v>8</v>
      </c>
      <c r="U13" s="78">
        <f t="shared" si="0"/>
        <v>9</v>
      </c>
      <c r="V13" s="78">
        <f t="shared" si="0"/>
        <v>10</v>
      </c>
      <c r="W13" s="78">
        <f t="shared" si="0"/>
        <v>11</v>
      </c>
      <c r="X13" s="78">
        <f t="shared" si="0"/>
        <v>12</v>
      </c>
      <c r="Y13" s="78">
        <f t="shared" si="0"/>
        <v>13</v>
      </c>
      <c r="Z13" s="78">
        <f t="shared" si="0"/>
        <v>14</v>
      </c>
      <c r="AA13" s="78">
        <f t="shared" si="0"/>
        <v>15</v>
      </c>
      <c r="AB13" s="78">
        <f t="shared" si="0"/>
        <v>16</v>
      </c>
      <c r="AC13" s="78">
        <f t="shared" si="0"/>
        <v>17</v>
      </c>
      <c r="AD13" s="78">
        <f t="shared" si="0"/>
        <v>18</v>
      </c>
      <c r="AE13" s="78">
        <f t="shared" si="0"/>
        <v>19</v>
      </c>
      <c r="AF13" s="78">
        <f t="shared" si="0"/>
        <v>20</v>
      </c>
      <c r="AG13" s="78">
        <f t="shared" si="0"/>
        <v>21</v>
      </c>
      <c r="AH13" s="78">
        <f t="shared" si="0"/>
        <v>22</v>
      </c>
      <c r="AI13" s="78">
        <f t="shared" si="0"/>
        <v>23</v>
      </c>
      <c r="AJ13" s="78">
        <f t="shared" si="0"/>
        <v>24</v>
      </c>
      <c r="AK13" s="78">
        <f t="shared" si="0"/>
        <v>25</v>
      </c>
      <c r="AL13" s="78">
        <f t="shared" si="0"/>
        <v>26</v>
      </c>
      <c r="AM13" s="78">
        <f t="shared" si="0"/>
        <v>27</v>
      </c>
      <c r="AN13" s="78">
        <f t="shared" si="0"/>
        <v>28</v>
      </c>
      <c r="AO13" s="78">
        <f t="shared" si="0"/>
        <v>29</v>
      </c>
      <c r="AP13" s="78">
        <f t="shared" si="0"/>
        <v>30</v>
      </c>
      <c r="AQ13" s="78">
        <f t="shared" si="0"/>
        <v>31</v>
      </c>
      <c r="AR13" s="78">
        <f t="shared" si="0"/>
        <v>32</v>
      </c>
      <c r="AS13" s="78">
        <f t="shared" si="0"/>
        <v>33</v>
      </c>
      <c r="AT13" s="78">
        <f t="shared" si="0"/>
        <v>34</v>
      </c>
      <c r="AU13" s="78">
        <f t="shared" si="0"/>
        <v>35</v>
      </c>
      <c r="AV13" s="78">
        <f t="shared" si="0"/>
        <v>36</v>
      </c>
      <c r="AW13" s="78">
        <f t="shared" si="0"/>
        <v>37</v>
      </c>
      <c r="AX13" s="78">
        <f t="shared" si="0"/>
        <v>38</v>
      </c>
      <c r="AY13" s="78">
        <f t="shared" si="0"/>
        <v>39</v>
      </c>
      <c r="AZ13" s="78">
        <f t="shared" si="0"/>
        <v>40</v>
      </c>
      <c r="BA13" s="78">
        <f t="shared" si="0"/>
        <v>41</v>
      </c>
      <c r="BB13" s="78">
        <f t="shared" si="0"/>
        <v>42</v>
      </c>
      <c r="BC13" s="78">
        <f t="shared" si="0"/>
        <v>43</v>
      </c>
      <c r="BD13" s="78">
        <f t="shared" si="0"/>
        <v>44</v>
      </c>
      <c r="BE13" s="78">
        <f t="shared" si="0"/>
        <v>45</v>
      </c>
      <c r="BF13" s="78">
        <f t="shared" si="0"/>
        <v>46</v>
      </c>
      <c r="BG13" s="78">
        <f t="shared" si="0"/>
        <v>47</v>
      </c>
      <c r="BH13" s="78">
        <f t="shared" si="0"/>
        <v>48</v>
      </c>
      <c r="BI13" s="78">
        <f t="shared" si="0"/>
        <v>49</v>
      </c>
      <c r="BJ13" s="78">
        <f t="shared" si="0"/>
        <v>50</v>
      </c>
      <c r="BK13" s="78">
        <f t="shared" si="0"/>
        <v>51</v>
      </c>
      <c r="BL13" s="78">
        <f t="shared" si="0"/>
        <v>52</v>
      </c>
      <c r="BM13" s="78">
        <f t="shared" si="0"/>
        <v>53</v>
      </c>
      <c r="BN13" s="78">
        <f t="shared" si="0"/>
        <v>54</v>
      </c>
      <c r="BO13" s="78">
        <f t="shared" si="0"/>
        <v>55</v>
      </c>
      <c r="BP13" s="78">
        <f t="shared" si="0"/>
        <v>56</v>
      </c>
      <c r="BQ13" s="78">
        <f t="shared" si="0"/>
        <v>57</v>
      </c>
      <c r="BR13" s="78">
        <f t="shared" si="0"/>
        <v>58</v>
      </c>
      <c r="BS13" s="78">
        <f t="shared" si="0"/>
        <v>59</v>
      </c>
      <c r="BT13" s="78">
        <f t="shared" si="0"/>
        <v>60</v>
      </c>
      <c r="BU13" s="78">
        <f t="shared" si="0"/>
        <v>61</v>
      </c>
      <c r="BV13" s="78">
        <f t="shared" si="0"/>
        <v>62</v>
      </c>
      <c r="BW13" s="78">
        <f t="shared" si="0"/>
        <v>63</v>
      </c>
      <c r="BX13" s="78">
        <f t="shared" si="0"/>
        <v>64</v>
      </c>
      <c r="BY13" s="78">
        <f t="shared" si="0"/>
        <v>65</v>
      </c>
      <c r="BZ13" s="78">
        <f t="shared" si="0"/>
        <v>66</v>
      </c>
      <c r="CA13" s="78">
        <f t="shared" ref="CA13:EL13" si="1">BZ13+1</f>
        <v>67</v>
      </c>
      <c r="CB13" s="78">
        <f t="shared" si="1"/>
        <v>68</v>
      </c>
      <c r="CC13" s="78">
        <f t="shared" si="1"/>
        <v>69</v>
      </c>
      <c r="CD13" s="78">
        <f t="shared" si="1"/>
        <v>70</v>
      </c>
      <c r="CE13" s="78">
        <f t="shared" si="1"/>
        <v>71</v>
      </c>
      <c r="CF13" s="78">
        <f t="shared" si="1"/>
        <v>72</v>
      </c>
      <c r="CG13" s="78">
        <f t="shared" si="1"/>
        <v>73</v>
      </c>
      <c r="CH13" s="78">
        <f t="shared" si="1"/>
        <v>74</v>
      </c>
      <c r="CI13" s="78">
        <f t="shared" si="1"/>
        <v>75</v>
      </c>
      <c r="CJ13" s="78">
        <f t="shared" si="1"/>
        <v>76</v>
      </c>
      <c r="CK13" s="78">
        <f t="shared" si="1"/>
        <v>77</v>
      </c>
      <c r="CL13" s="78">
        <f t="shared" si="1"/>
        <v>78</v>
      </c>
      <c r="CM13" s="78">
        <f t="shared" si="1"/>
        <v>79</v>
      </c>
      <c r="CN13" s="78">
        <f t="shared" si="1"/>
        <v>80</v>
      </c>
      <c r="CO13" s="78">
        <f t="shared" si="1"/>
        <v>81</v>
      </c>
      <c r="CP13" s="78">
        <f t="shared" si="1"/>
        <v>82</v>
      </c>
      <c r="CQ13" s="78">
        <f t="shared" si="1"/>
        <v>83</v>
      </c>
      <c r="CR13" s="78">
        <f t="shared" si="1"/>
        <v>84</v>
      </c>
      <c r="CS13" s="78">
        <f t="shared" si="1"/>
        <v>85</v>
      </c>
      <c r="CT13" s="78">
        <f t="shared" si="1"/>
        <v>86</v>
      </c>
      <c r="CU13" s="78">
        <f t="shared" si="1"/>
        <v>87</v>
      </c>
      <c r="CV13" s="78">
        <f t="shared" si="1"/>
        <v>88</v>
      </c>
      <c r="CW13" s="78">
        <f t="shared" si="1"/>
        <v>89</v>
      </c>
      <c r="CX13" s="78">
        <f t="shared" si="1"/>
        <v>90</v>
      </c>
      <c r="CY13" s="78">
        <f t="shared" si="1"/>
        <v>91</v>
      </c>
      <c r="CZ13" s="78">
        <f t="shared" si="1"/>
        <v>92</v>
      </c>
      <c r="DA13" s="78">
        <f t="shared" si="1"/>
        <v>93</v>
      </c>
      <c r="DB13" s="78">
        <f t="shared" si="1"/>
        <v>94</v>
      </c>
      <c r="DC13" s="78">
        <f t="shared" si="1"/>
        <v>95</v>
      </c>
      <c r="DD13" s="78">
        <f t="shared" si="1"/>
        <v>96</v>
      </c>
      <c r="DE13" s="78">
        <f t="shared" si="1"/>
        <v>97</v>
      </c>
      <c r="DF13" s="78">
        <f t="shared" si="1"/>
        <v>98</v>
      </c>
      <c r="DG13" s="78">
        <f t="shared" si="1"/>
        <v>99</v>
      </c>
      <c r="DH13" s="78">
        <f t="shared" si="1"/>
        <v>100</v>
      </c>
      <c r="DI13" s="78">
        <f t="shared" si="1"/>
        <v>101</v>
      </c>
      <c r="DJ13" s="78">
        <f t="shared" si="1"/>
        <v>102</v>
      </c>
      <c r="DK13" s="78">
        <f t="shared" si="1"/>
        <v>103</v>
      </c>
      <c r="DL13" s="78">
        <f t="shared" si="1"/>
        <v>104</v>
      </c>
      <c r="DM13" s="78">
        <f t="shared" si="1"/>
        <v>105</v>
      </c>
      <c r="DN13" s="78">
        <f t="shared" si="1"/>
        <v>106</v>
      </c>
      <c r="DO13" s="78">
        <f t="shared" si="1"/>
        <v>107</v>
      </c>
      <c r="DP13" s="78">
        <f t="shared" si="1"/>
        <v>108</v>
      </c>
      <c r="DQ13" s="78">
        <f t="shared" si="1"/>
        <v>109</v>
      </c>
      <c r="DR13" s="78">
        <f t="shared" si="1"/>
        <v>110</v>
      </c>
      <c r="DS13" s="78">
        <f t="shared" si="1"/>
        <v>111</v>
      </c>
      <c r="DT13" s="78">
        <f t="shared" si="1"/>
        <v>112</v>
      </c>
      <c r="DU13" s="78">
        <f t="shared" si="1"/>
        <v>113</v>
      </c>
      <c r="DV13" s="78">
        <f t="shared" si="1"/>
        <v>114</v>
      </c>
      <c r="DW13" s="78">
        <f t="shared" si="1"/>
        <v>115</v>
      </c>
      <c r="DX13" s="78">
        <f t="shared" si="1"/>
        <v>116</v>
      </c>
      <c r="DY13" s="78">
        <f t="shared" si="1"/>
        <v>117</v>
      </c>
      <c r="DZ13" s="78">
        <f t="shared" si="1"/>
        <v>118</v>
      </c>
      <c r="EA13" s="78">
        <f t="shared" si="1"/>
        <v>119</v>
      </c>
      <c r="EB13" s="78">
        <f t="shared" si="1"/>
        <v>120</v>
      </c>
      <c r="EC13" s="78">
        <f t="shared" si="1"/>
        <v>121</v>
      </c>
      <c r="ED13" s="78">
        <f t="shared" si="1"/>
        <v>122</v>
      </c>
      <c r="EE13" s="78">
        <f t="shared" si="1"/>
        <v>123</v>
      </c>
      <c r="EF13" s="78">
        <f t="shared" si="1"/>
        <v>124</v>
      </c>
      <c r="EG13" s="78">
        <f t="shared" si="1"/>
        <v>125</v>
      </c>
      <c r="EH13" s="78">
        <f t="shared" si="1"/>
        <v>126</v>
      </c>
      <c r="EI13" s="78">
        <f t="shared" si="1"/>
        <v>127</v>
      </c>
      <c r="EJ13" s="78">
        <f t="shared" si="1"/>
        <v>128</v>
      </c>
      <c r="EK13" s="78">
        <f t="shared" si="1"/>
        <v>129</v>
      </c>
      <c r="EL13" s="78">
        <f t="shared" si="1"/>
        <v>130</v>
      </c>
      <c r="EM13" s="78">
        <f t="shared" ref="EM13:GX13" si="2">EL13+1</f>
        <v>131</v>
      </c>
      <c r="EN13" s="78">
        <f t="shared" si="2"/>
        <v>132</v>
      </c>
      <c r="EO13" s="78">
        <f t="shared" si="2"/>
        <v>133</v>
      </c>
      <c r="EP13" s="78">
        <f t="shared" si="2"/>
        <v>134</v>
      </c>
      <c r="EQ13" s="78">
        <f t="shared" si="2"/>
        <v>135</v>
      </c>
      <c r="ER13" s="78">
        <f t="shared" si="2"/>
        <v>136</v>
      </c>
      <c r="ES13" s="78">
        <f t="shared" si="2"/>
        <v>137</v>
      </c>
      <c r="ET13" s="78">
        <f t="shared" si="2"/>
        <v>138</v>
      </c>
      <c r="EU13" s="78">
        <f t="shared" si="2"/>
        <v>139</v>
      </c>
      <c r="EV13" s="78">
        <f t="shared" si="2"/>
        <v>140</v>
      </c>
      <c r="EW13" s="78">
        <f t="shared" si="2"/>
        <v>141</v>
      </c>
      <c r="EX13" s="78">
        <f t="shared" si="2"/>
        <v>142</v>
      </c>
      <c r="EY13" s="78">
        <f t="shared" si="2"/>
        <v>143</v>
      </c>
      <c r="EZ13" s="78">
        <f t="shared" si="2"/>
        <v>144</v>
      </c>
      <c r="FA13" s="78">
        <f t="shared" si="2"/>
        <v>145</v>
      </c>
      <c r="FB13" s="78">
        <f t="shared" si="2"/>
        <v>146</v>
      </c>
      <c r="FC13" s="78">
        <f t="shared" si="2"/>
        <v>147</v>
      </c>
      <c r="FD13" s="78">
        <f t="shared" si="2"/>
        <v>148</v>
      </c>
      <c r="FE13" s="78">
        <f t="shared" si="2"/>
        <v>149</v>
      </c>
      <c r="FF13" s="78">
        <f t="shared" si="2"/>
        <v>150</v>
      </c>
      <c r="FG13" s="78">
        <f t="shared" si="2"/>
        <v>151</v>
      </c>
      <c r="FH13" s="78">
        <f t="shared" si="2"/>
        <v>152</v>
      </c>
      <c r="FI13" s="78">
        <f t="shared" si="2"/>
        <v>153</v>
      </c>
      <c r="FJ13" s="78">
        <f t="shared" si="2"/>
        <v>154</v>
      </c>
      <c r="FK13" s="78">
        <f t="shared" si="2"/>
        <v>155</v>
      </c>
      <c r="FL13" s="78">
        <f t="shared" si="2"/>
        <v>156</v>
      </c>
      <c r="FM13" s="78">
        <f t="shared" si="2"/>
        <v>157</v>
      </c>
      <c r="FN13" s="78">
        <f t="shared" si="2"/>
        <v>158</v>
      </c>
      <c r="FO13" s="78">
        <f t="shared" si="2"/>
        <v>159</v>
      </c>
      <c r="FP13" s="78">
        <f t="shared" si="2"/>
        <v>160</v>
      </c>
      <c r="FQ13" s="78">
        <f t="shared" si="2"/>
        <v>161</v>
      </c>
      <c r="FR13" s="78">
        <f t="shared" si="2"/>
        <v>162</v>
      </c>
      <c r="FS13" s="78">
        <f t="shared" si="2"/>
        <v>163</v>
      </c>
      <c r="FT13" s="78">
        <f t="shared" si="2"/>
        <v>164</v>
      </c>
      <c r="FU13" s="78">
        <f t="shared" si="2"/>
        <v>165</v>
      </c>
      <c r="FV13" s="78">
        <f t="shared" si="2"/>
        <v>166</v>
      </c>
      <c r="FW13" s="78">
        <f t="shared" si="2"/>
        <v>167</v>
      </c>
      <c r="FX13" s="78">
        <f t="shared" si="2"/>
        <v>168</v>
      </c>
      <c r="FY13" s="78">
        <f t="shared" si="2"/>
        <v>169</v>
      </c>
      <c r="FZ13" s="78">
        <f t="shared" si="2"/>
        <v>170</v>
      </c>
      <c r="GA13" s="78">
        <f t="shared" si="2"/>
        <v>171</v>
      </c>
      <c r="GB13" s="78">
        <f t="shared" si="2"/>
        <v>172</v>
      </c>
      <c r="GC13" s="78">
        <f t="shared" si="2"/>
        <v>173</v>
      </c>
      <c r="GD13" s="78">
        <f t="shared" si="2"/>
        <v>174</v>
      </c>
      <c r="GE13" s="78">
        <f t="shared" si="2"/>
        <v>175</v>
      </c>
      <c r="GF13" s="78">
        <f t="shared" si="2"/>
        <v>176</v>
      </c>
      <c r="GG13" s="78">
        <f t="shared" si="2"/>
        <v>177</v>
      </c>
      <c r="GH13" s="78">
        <f t="shared" si="2"/>
        <v>178</v>
      </c>
      <c r="GI13" s="78">
        <f t="shared" si="2"/>
        <v>179</v>
      </c>
      <c r="GJ13" s="78">
        <f t="shared" si="2"/>
        <v>180</v>
      </c>
      <c r="GK13" s="78">
        <f t="shared" si="2"/>
        <v>181</v>
      </c>
      <c r="GL13" s="78">
        <f t="shared" si="2"/>
        <v>182</v>
      </c>
      <c r="GM13" s="78">
        <f t="shared" si="2"/>
        <v>183</v>
      </c>
      <c r="GN13" s="78">
        <f t="shared" si="2"/>
        <v>184</v>
      </c>
      <c r="GO13" s="78">
        <f t="shared" si="2"/>
        <v>185</v>
      </c>
      <c r="GP13" s="78">
        <f t="shared" si="2"/>
        <v>186</v>
      </c>
      <c r="GQ13" s="78">
        <f t="shared" si="2"/>
        <v>187</v>
      </c>
      <c r="GR13" s="78">
        <f t="shared" si="2"/>
        <v>188</v>
      </c>
      <c r="GS13" s="78">
        <f t="shared" si="2"/>
        <v>189</v>
      </c>
      <c r="GT13" s="78">
        <f t="shared" si="2"/>
        <v>190</v>
      </c>
      <c r="GU13" s="78">
        <f t="shared" si="2"/>
        <v>191</v>
      </c>
      <c r="GV13" s="78">
        <f t="shared" si="2"/>
        <v>192</v>
      </c>
      <c r="GW13" s="78">
        <f t="shared" si="2"/>
        <v>193</v>
      </c>
      <c r="GX13" s="78">
        <f t="shared" si="2"/>
        <v>194</v>
      </c>
      <c r="GY13" s="78">
        <f t="shared" ref="GY13:JJ13" si="3">GX13+1</f>
        <v>195</v>
      </c>
      <c r="GZ13" s="78">
        <f t="shared" si="3"/>
        <v>196</v>
      </c>
      <c r="HA13" s="78">
        <f t="shared" si="3"/>
        <v>197</v>
      </c>
      <c r="HB13" s="78">
        <f t="shared" si="3"/>
        <v>198</v>
      </c>
      <c r="HC13" s="78">
        <f t="shared" si="3"/>
        <v>199</v>
      </c>
      <c r="HD13" s="78">
        <f t="shared" si="3"/>
        <v>200</v>
      </c>
      <c r="HE13" s="78">
        <f t="shared" si="3"/>
        <v>201</v>
      </c>
      <c r="HF13" s="78">
        <f t="shared" si="3"/>
        <v>202</v>
      </c>
      <c r="HG13" s="78">
        <f t="shared" si="3"/>
        <v>203</v>
      </c>
      <c r="HH13" s="78">
        <f t="shared" si="3"/>
        <v>204</v>
      </c>
      <c r="HI13" s="78">
        <f t="shared" si="3"/>
        <v>205</v>
      </c>
      <c r="HJ13" s="78">
        <f t="shared" si="3"/>
        <v>206</v>
      </c>
      <c r="HK13" s="78">
        <f t="shared" si="3"/>
        <v>207</v>
      </c>
      <c r="HL13" s="78">
        <f t="shared" si="3"/>
        <v>208</v>
      </c>
      <c r="HM13" s="78">
        <f t="shared" si="3"/>
        <v>209</v>
      </c>
      <c r="HN13" s="78">
        <f t="shared" si="3"/>
        <v>210</v>
      </c>
      <c r="HO13" s="78">
        <f t="shared" si="3"/>
        <v>211</v>
      </c>
      <c r="HP13" s="78">
        <f t="shared" si="3"/>
        <v>212</v>
      </c>
      <c r="HQ13" s="78">
        <f t="shared" si="3"/>
        <v>213</v>
      </c>
      <c r="HR13" s="78">
        <f t="shared" si="3"/>
        <v>214</v>
      </c>
      <c r="HS13" s="78">
        <f t="shared" si="3"/>
        <v>215</v>
      </c>
      <c r="HT13" s="78">
        <f t="shared" si="3"/>
        <v>216</v>
      </c>
      <c r="HU13" s="78">
        <f t="shared" si="3"/>
        <v>217</v>
      </c>
      <c r="HV13" s="78">
        <f t="shared" si="3"/>
        <v>218</v>
      </c>
      <c r="HW13" s="78">
        <f t="shared" si="3"/>
        <v>219</v>
      </c>
      <c r="HX13" s="78">
        <f t="shared" si="3"/>
        <v>220</v>
      </c>
      <c r="HY13" s="78">
        <f t="shared" si="3"/>
        <v>221</v>
      </c>
      <c r="HZ13" s="78">
        <f t="shared" si="3"/>
        <v>222</v>
      </c>
      <c r="IA13" s="78">
        <f t="shared" si="3"/>
        <v>223</v>
      </c>
      <c r="IB13" s="78">
        <f t="shared" si="3"/>
        <v>224</v>
      </c>
      <c r="IC13" s="78">
        <f t="shared" si="3"/>
        <v>225</v>
      </c>
      <c r="ID13" s="78">
        <f t="shared" si="3"/>
        <v>226</v>
      </c>
      <c r="IE13" s="78">
        <f t="shared" si="3"/>
        <v>227</v>
      </c>
      <c r="IF13" s="78">
        <f t="shared" si="3"/>
        <v>228</v>
      </c>
      <c r="IG13" s="78">
        <f t="shared" si="3"/>
        <v>229</v>
      </c>
      <c r="IH13" s="78">
        <f t="shared" si="3"/>
        <v>230</v>
      </c>
      <c r="II13" s="78">
        <f t="shared" si="3"/>
        <v>231</v>
      </c>
      <c r="IJ13" s="78">
        <f t="shared" si="3"/>
        <v>232</v>
      </c>
      <c r="IK13" s="78">
        <f t="shared" si="3"/>
        <v>233</v>
      </c>
      <c r="IL13" s="78">
        <f t="shared" si="3"/>
        <v>234</v>
      </c>
      <c r="IM13" s="78">
        <f t="shared" si="3"/>
        <v>235</v>
      </c>
      <c r="IN13" s="78">
        <f t="shared" si="3"/>
        <v>236</v>
      </c>
      <c r="IO13" s="78">
        <f t="shared" si="3"/>
        <v>237</v>
      </c>
      <c r="IP13" s="78">
        <f t="shared" si="3"/>
        <v>238</v>
      </c>
      <c r="IQ13" s="78">
        <f t="shared" si="3"/>
        <v>239</v>
      </c>
      <c r="IR13" s="78">
        <f t="shared" si="3"/>
        <v>240</v>
      </c>
      <c r="IS13" s="78">
        <f t="shared" si="3"/>
        <v>241</v>
      </c>
      <c r="IT13" s="78">
        <f t="shared" si="3"/>
        <v>242</v>
      </c>
      <c r="IU13" s="78">
        <f t="shared" si="3"/>
        <v>243</v>
      </c>
      <c r="IV13" s="78">
        <f t="shared" si="3"/>
        <v>244</v>
      </c>
      <c r="IW13" s="78">
        <f t="shared" si="3"/>
        <v>245</v>
      </c>
      <c r="IX13" s="78">
        <f t="shared" si="3"/>
        <v>246</v>
      </c>
      <c r="IY13" s="78">
        <f t="shared" si="3"/>
        <v>247</v>
      </c>
      <c r="IZ13" s="78">
        <f t="shared" si="3"/>
        <v>248</v>
      </c>
      <c r="JA13" s="78">
        <f t="shared" si="3"/>
        <v>249</v>
      </c>
      <c r="JB13" s="78">
        <f t="shared" si="3"/>
        <v>250</v>
      </c>
      <c r="JC13" s="78">
        <f t="shared" si="3"/>
        <v>251</v>
      </c>
      <c r="JD13" s="78">
        <f t="shared" si="3"/>
        <v>252</v>
      </c>
      <c r="JE13" s="78">
        <f t="shared" si="3"/>
        <v>253</v>
      </c>
      <c r="JF13" s="78">
        <f t="shared" si="3"/>
        <v>254</v>
      </c>
      <c r="JG13" s="78">
        <f t="shared" si="3"/>
        <v>255</v>
      </c>
      <c r="JH13" s="78">
        <f t="shared" si="3"/>
        <v>256</v>
      </c>
      <c r="JI13" s="78">
        <f t="shared" si="3"/>
        <v>257</v>
      </c>
      <c r="JJ13" s="78">
        <f t="shared" si="3"/>
        <v>258</v>
      </c>
      <c r="JK13" s="78">
        <f t="shared" ref="JK13:LV13" si="4">JJ13+1</f>
        <v>259</v>
      </c>
      <c r="JL13" s="78">
        <f t="shared" si="4"/>
        <v>260</v>
      </c>
      <c r="JM13" s="78">
        <f t="shared" si="4"/>
        <v>261</v>
      </c>
      <c r="JN13" s="78">
        <f t="shared" si="4"/>
        <v>262</v>
      </c>
      <c r="JO13" s="78">
        <f t="shared" si="4"/>
        <v>263</v>
      </c>
      <c r="JP13" s="78">
        <f t="shared" si="4"/>
        <v>264</v>
      </c>
      <c r="JQ13" s="78">
        <f t="shared" si="4"/>
        <v>265</v>
      </c>
      <c r="JR13" s="78">
        <f t="shared" si="4"/>
        <v>266</v>
      </c>
      <c r="JS13" s="78">
        <f t="shared" si="4"/>
        <v>267</v>
      </c>
      <c r="JT13" s="78">
        <f t="shared" si="4"/>
        <v>268</v>
      </c>
      <c r="JU13" s="78">
        <f t="shared" si="4"/>
        <v>269</v>
      </c>
      <c r="JV13" s="78">
        <f t="shared" si="4"/>
        <v>270</v>
      </c>
      <c r="JW13" s="78">
        <f t="shared" si="4"/>
        <v>271</v>
      </c>
      <c r="JX13" s="78">
        <f t="shared" si="4"/>
        <v>272</v>
      </c>
      <c r="JY13" s="78">
        <f t="shared" si="4"/>
        <v>273</v>
      </c>
      <c r="JZ13" s="78">
        <f t="shared" si="4"/>
        <v>274</v>
      </c>
      <c r="KA13" s="78">
        <f t="shared" si="4"/>
        <v>275</v>
      </c>
      <c r="KB13" s="78">
        <f t="shared" si="4"/>
        <v>276</v>
      </c>
      <c r="KC13" s="78">
        <f t="shared" si="4"/>
        <v>277</v>
      </c>
      <c r="KD13" s="78">
        <f t="shared" si="4"/>
        <v>278</v>
      </c>
      <c r="KE13" s="78">
        <f t="shared" si="4"/>
        <v>279</v>
      </c>
      <c r="KF13" s="78">
        <f t="shared" si="4"/>
        <v>280</v>
      </c>
      <c r="KG13" s="78">
        <f t="shared" si="4"/>
        <v>281</v>
      </c>
      <c r="KH13" s="78">
        <f t="shared" si="4"/>
        <v>282</v>
      </c>
      <c r="KI13" s="78">
        <f t="shared" si="4"/>
        <v>283</v>
      </c>
      <c r="KJ13" s="78">
        <f t="shared" si="4"/>
        <v>284</v>
      </c>
      <c r="KK13" s="78">
        <f t="shared" si="4"/>
        <v>285</v>
      </c>
      <c r="KL13" s="78">
        <f t="shared" si="4"/>
        <v>286</v>
      </c>
      <c r="KM13" s="78">
        <f t="shared" si="4"/>
        <v>287</v>
      </c>
      <c r="KN13" s="78">
        <f t="shared" si="4"/>
        <v>288</v>
      </c>
      <c r="KO13" s="78">
        <f t="shared" si="4"/>
        <v>289</v>
      </c>
      <c r="KP13" s="78">
        <f t="shared" si="4"/>
        <v>290</v>
      </c>
      <c r="KQ13" s="78">
        <f t="shared" si="4"/>
        <v>291</v>
      </c>
      <c r="KR13" s="78">
        <f t="shared" si="4"/>
        <v>292</v>
      </c>
      <c r="KS13" s="78">
        <f t="shared" si="4"/>
        <v>293</v>
      </c>
      <c r="KT13" s="78">
        <f t="shared" si="4"/>
        <v>294</v>
      </c>
      <c r="KU13" s="78">
        <f t="shared" si="4"/>
        <v>295</v>
      </c>
      <c r="KV13" s="78">
        <f t="shared" si="4"/>
        <v>296</v>
      </c>
      <c r="KW13" s="78">
        <f t="shared" si="4"/>
        <v>297</v>
      </c>
      <c r="KX13" s="78">
        <f t="shared" si="4"/>
        <v>298</v>
      </c>
      <c r="KY13" s="78">
        <f t="shared" si="4"/>
        <v>299</v>
      </c>
      <c r="KZ13" s="78">
        <f t="shared" si="4"/>
        <v>300</v>
      </c>
      <c r="LA13" s="78">
        <f t="shared" si="4"/>
        <v>301</v>
      </c>
      <c r="LB13" s="78">
        <f t="shared" si="4"/>
        <v>302</v>
      </c>
      <c r="LC13" s="78">
        <f t="shared" si="4"/>
        <v>303</v>
      </c>
      <c r="LD13" s="78">
        <f t="shared" si="4"/>
        <v>304</v>
      </c>
      <c r="LE13" s="78">
        <f t="shared" si="4"/>
        <v>305</v>
      </c>
      <c r="LF13" s="78">
        <f t="shared" si="4"/>
        <v>306</v>
      </c>
      <c r="LG13" s="78">
        <f t="shared" si="4"/>
        <v>307</v>
      </c>
      <c r="LH13" s="78">
        <f t="shared" si="4"/>
        <v>308</v>
      </c>
      <c r="LI13" s="78">
        <f t="shared" si="4"/>
        <v>309</v>
      </c>
      <c r="LJ13" s="78">
        <f t="shared" si="4"/>
        <v>310</v>
      </c>
      <c r="LK13" s="78">
        <f t="shared" si="4"/>
        <v>311</v>
      </c>
      <c r="LL13" s="78">
        <f t="shared" si="4"/>
        <v>312</v>
      </c>
      <c r="LM13" s="78">
        <f t="shared" si="4"/>
        <v>313</v>
      </c>
      <c r="LN13" s="78">
        <f t="shared" si="4"/>
        <v>314</v>
      </c>
      <c r="LO13" s="78">
        <f t="shared" si="4"/>
        <v>315</v>
      </c>
      <c r="LP13" s="78">
        <f t="shared" si="4"/>
        <v>316</v>
      </c>
      <c r="LQ13" s="78">
        <f t="shared" si="4"/>
        <v>317</v>
      </c>
      <c r="LR13" s="78">
        <f t="shared" si="4"/>
        <v>318</v>
      </c>
      <c r="LS13" s="78">
        <f t="shared" si="4"/>
        <v>319</v>
      </c>
      <c r="LT13" s="78">
        <f t="shared" si="4"/>
        <v>320</v>
      </c>
      <c r="LU13" s="78">
        <f t="shared" si="4"/>
        <v>321</v>
      </c>
      <c r="LV13" s="78">
        <f t="shared" si="4"/>
        <v>322</v>
      </c>
      <c r="LW13" s="78">
        <f t="shared" ref="LW13:OH13" si="5">LV13+1</f>
        <v>323</v>
      </c>
      <c r="LX13" s="78">
        <f t="shared" si="5"/>
        <v>324</v>
      </c>
      <c r="LY13" s="78">
        <f t="shared" si="5"/>
        <v>325</v>
      </c>
      <c r="LZ13" s="78">
        <f t="shared" si="5"/>
        <v>326</v>
      </c>
      <c r="MA13" s="78">
        <f t="shared" si="5"/>
        <v>327</v>
      </c>
      <c r="MB13" s="78">
        <f t="shared" si="5"/>
        <v>328</v>
      </c>
      <c r="MC13" s="78">
        <f t="shared" si="5"/>
        <v>329</v>
      </c>
      <c r="MD13" s="78">
        <f t="shared" si="5"/>
        <v>330</v>
      </c>
      <c r="ME13" s="78">
        <f t="shared" si="5"/>
        <v>331</v>
      </c>
      <c r="MF13" s="78">
        <f t="shared" si="5"/>
        <v>332</v>
      </c>
      <c r="MG13" s="78">
        <f t="shared" si="5"/>
        <v>333</v>
      </c>
      <c r="MH13" s="78">
        <f t="shared" si="5"/>
        <v>334</v>
      </c>
      <c r="MI13" s="78">
        <f t="shared" si="5"/>
        <v>335</v>
      </c>
      <c r="MJ13" s="78">
        <f t="shared" si="5"/>
        <v>336</v>
      </c>
      <c r="MK13" s="78">
        <f t="shared" si="5"/>
        <v>337</v>
      </c>
      <c r="ML13" s="78">
        <f t="shared" si="5"/>
        <v>338</v>
      </c>
      <c r="MM13" s="78">
        <f t="shared" si="5"/>
        <v>339</v>
      </c>
      <c r="MN13" s="78">
        <f t="shared" si="5"/>
        <v>340</v>
      </c>
      <c r="MO13" s="78">
        <f t="shared" si="5"/>
        <v>341</v>
      </c>
      <c r="MP13" s="78">
        <f t="shared" si="5"/>
        <v>342</v>
      </c>
      <c r="MQ13" s="78">
        <f t="shared" si="5"/>
        <v>343</v>
      </c>
      <c r="MR13" s="78">
        <f t="shared" si="5"/>
        <v>344</v>
      </c>
      <c r="MS13" s="78">
        <f t="shared" si="5"/>
        <v>345</v>
      </c>
      <c r="MT13" s="78">
        <f t="shared" si="5"/>
        <v>346</v>
      </c>
      <c r="MU13" s="78">
        <f t="shared" si="5"/>
        <v>347</v>
      </c>
      <c r="MV13" s="78">
        <f t="shared" si="5"/>
        <v>348</v>
      </c>
      <c r="MW13" s="78">
        <f t="shared" si="5"/>
        <v>349</v>
      </c>
      <c r="MX13" s="78">
        <f t="shared" si="5"/>
        <v>350</v>
      </c>
      <c r="MY13" s="78">
        <f t="shared" si="5"/>
        <v>351</v>
      </c>
      <c r="MZ13" s="78">
        <f t="shared" si="5"/>
        <v>352</v>
      </c>
      <c r="NA13" s="78">
        <f t="shared" si="5"/>
        <v>353</v>
      </c>
      <c r="NB13" s="78">
        <f t="shared" si="5"/>
        <v>354</v>
      </c>
      <c r="NC13" s="78">
        <f t="shared" si="5"/>
        <v>355</v>
      </c>
      <c r="ND13" s="78">
        <f t="shared" si="5"/>
        <v>356</v>
      </c>
      <c r="NE13" s="78">
        <f t="shared" si="5"/>
        <v>357</v>
      </c>
      <c r="NF13" s="78">
        <f t="shared" si="5"/>
        <v>358</v>
      </c>
      <c r="NG13" s="78">
        <f t="shared" si="5"/>
        <v>359</v>
      </c>
      <c r="NH13" s="78">
        <f t="shared" si="5"/>
        <v>360</v>
      </c>
      <c r="NI13" s="78">
        <f t="shared" si="5"/>
        <v>361</v>
      </c>
      <c r="NJ13" s="78">
        <f t="shared" si="5"/>
        <v>362</v>
      </c>
      <c r="NK13" s="78">
        <f t="shared" si="5"/>
        <v>363</v>
      </c>
      <c r="NL13" s="78">
        <f t="shared" si="5"/>
        <v>364</v>
      </c>
      <c r="NM13" s="78">
        <f t="shared" si="5"/>
        <v>365</v>
      </c>
      <c r="NN13" s="78">
        <f t="shared" si="5"/>
        <v>366</v>
      </c>
      <c r="NO13" s="78">
        <f t="shared" si="5"/>
        <v>367</v>
      </c>
      <c r="NP13" s="78">
        <f t="shared" si="5"/>
        <v>368</v>
      </c>
      <c r="NQ13" s="78">
        <f t="shared" si="5"/>
        <v>369</v>
      </c>
      <c r="NR13" s="78">
        <f t="shared" si="5"/>
        <v>370</v>
      </c>
      <c r="NS13" s="78">
        <f t="shared" si="5"/>
        <v>371</v>
      </c>
      <c r="NT13" s="78">
        <f t="shared" si="5"/>
        <v>372</v>
      </c>
      <c r="NU13" s="78">
        <f t="shared" si="5"/>
        <v>373</v>
      </c>
      <c r="NV13" s="78">
        <f t="shared" si="5"/>
        <v>374</v>
      </c>
      <c r="NW13" s="78">
        <f t="shared" si="5"/>
        <v>375</v>
      </c>
      <c r="NX13" s="78">
        <f t="shared" si="5"/>
        <v>376</v>
      </c>
      <c r="NY13" s="78">
        <f t="shared" si="5"/>
        <v>377</v>
      </c>
      <c r="NZ13" s="78">
        <f t="shared" si="5"/>
        <v>378</v>
      </c>
      <c r="OA13" s="78">
        <f t="shared" si="5"/>
        <v>379</v>
      </c>
      <c r="OB13" s="78">
        <f t="shared" si="5"/>
        <v>380</v>
      </c>
      <c r="OC13" s="78">
        <f t="shared" si="5"/>
        <v>381</v>
      </c>
      <c r="OD13" s="78">
        <f t="shared" si="5"/>
        <v>382</v>
      </c>
      <c r="OE13" s="78">
        <f t="shared" si="5"/>
        <v>383</v>
      </c>
      <c r="OF13" s="78">
        <f t="shared" si="5"/>
        <v>384</v>
      </c>
      <c r="OG13" s="78">
        <f t="shared" si="5"/>
        <v>385</v>
      </c>
      <c r="OH13" s="78">
        <f t="shared" si="5"/>
        <v>386</v>
      </c>
      <c r="OI13" s="78">
        <f t="shared" ref="OI13:QT13" si="6">OH13+1</f>
        <v>387</v>
      </c>
      <c r="OJ13" s="78">
        <f t="shared" si="6"/>
        <v>388</v>
      </c>
      <c r="OK13" s="78">
        <f t="shared" si="6"/>
        <v>389</v>
      </c>
      <c r="OL13" s="78">
        <f t="shared" si="6"/>
        <v>390</v>
      </c>
      <c r="OM13" s="78">
        <f t="shared" si="6"/>
        <v>391</v>
      </c>
      <c r="ON13" s="78">
        <f t="shared" si="6"/>
        <v>392</v>
      </c>
      <c r="OO13" s="78">
        <f t="shared" si="6"/>
        <v>393</v>
      </c>
      <c r="OP13" s="78">
        <f t="shared" si="6"/>
        <v>394</v>
      </c>
      <c r="OQ13" s="78">
        <f t="shared" si="6"/>
        <v>395</v>
      </c>
      <c r="OR13" s="78">
        <f t="shared" si="6"/>
        <v>396</v>
      </c>
      <c r="OS13" s="78">
        <f t="shared" si="6"/>
        <v>397</v>
      </c>
      <c r="OT13" s="78">
        <f t="shared" si="6"/>
        <v>398</v>
      </c>
      <c r="OU13" s="78">
        <f t="shared" si="6"/>
        <v>399</v>
      </c>
      <c r="OV13" s="78">
        <f t="shared" si="6"/>
        <v>400</v>
      </c>
      <c r="OW13" s="78">
        <f t="shared" si="6"/>
        <v>401</v>
      </c>
      <c r="OX13" s="78">
        <f t="shared" si="6"/>
        <v>402</v>
      </c>
      <c r="OY13" s="78">
        <f t="shared" si="6"/>
        <v>403</v>
      </c>
      <c r="OZ13" s="78">
        <f t="shared" si="6"/>
        <v>404</v>
      </c>
      <c r="PA13" s="78">
        <f t="shared" si="6"/>
        <v>405</v>
      </c>
      <c r="PB13" s="78">
        <f t="shared" si="6"/>
        <v>406</v>
      </c>
      <c r="PC13" s="78">
        <f t="shared" si="6"/>
        <v>407</v>
      </c>
      <c r="PD13" s="78">
        <f t="shared" si="6"/>
        <v>408</v>
      </c>
      <c r="PE13" s="78">
        <f t="shared" si="6"/>
        <v>409</v>
      </c>
      <c r="PF13" s="78">
        <f t="shared" si="6"/>
        <v>410</v>
      </c>
      <c r="PG13" s="78">
        <f t="shared" si="6"/>
        <v>411</v>
      </c>
      <c r="PH13" s="78">
        <f t="shared" si="6"/>
        <v>412</v>
      </c>
      <c r="PI13" s="78">
        <f t="shared" si="6"/>
        <v>413</v>
      </c>
      <c r="PJ13" s="78">
        <f t="shared" si="6"/>
        <v>414</v>
      </c>
      <c r="PK13" s="78">
        <f t="shared" si="6"/>
        <v>415</v>
      </c>
      <c r="PL13" s="78">
        <f t="shared" si="6"/>
        <v>416</v>
      </c>
      <c r="PM13" s="78">
        <f t="shared" si="6"/>
        <v>417</v>
      </c>
      <c r="PN13" s="78">
        <f t="shared" si="6"/>
        <v>418</v>
      </c>
      <c r="PO13" s="78">
        <f t="shared" si="6"/>
        <v>419</v>
      </c>
      <c r="PP13" s="78">
        <f t="shared" si="6"/>
        <v>420</v>
      </c>
      <c r="PQ13" s="78">
        <f t="shared" si="6"/>
        <v>421</v>
      </c>
      <c r="PR13" s="78">
        <f t="shared" si="6"/>
        <v>422</v>
      </c>
      <c r="PS13" s="78">
        <f t="shared" si="6"/>
        <v>423</v>
      </c>
      <c r="PT13" s="78">
        <f t="shared" si="6"/>
        <v>424</v>
      </c>
      <c r="PU13" s="78">
        <f t="shared" si="6"/>
        <v>425</v>
      </c>
      <c r="PV13" s="78">
        <f t="shared" si="6"/>
        <v>426</v>
      </c>
      <c r="PW13" s="78">
        <f t="shared" si="6"/>
        <v>427</v>
      </c>
      <c r="PX13" s="78">
        <f t="shared" si="6"/>
        <v>428</v>
      </c>
      <c r="PY13" s="78">
        <f t="shared" si="6"/>
        <v>429</v>
      </c>
      <c r="PZ13" s="78">
        <f t="shared" si="6"/>
        <v>430</v>
      </c>
      <c r="QA13" s="78">
        <f t="shared" si="6"/>
        <v>431</v>
      </c>
      <c r="QB13" s="78">
        <f t="shared" si="6"/>
        <v>432</v>
      </c>
      <c r="QC13" s="78">
        <f t="shared" si="6"/>
        <v>433</v>
      </c>
      <c r="QD13" s="78">
        <f t="shared" si="6"/>
        <v>434</v>
      </c>
      <c r="QE13" s="78">
        <f t="shared" si="6"/>
        <v>435</v>
      </c>
      <c r="QF13" s="78">
        <f t="shared" si="6"/>
        <v>436</v>
      </c>
      <c r="QG13" s="78">
        <f t="shared" si="6"/>
        <v>437</v>
      </c>
      <c r="QH13" s="78">
        <f t="shared" si="6"/>
        <v>438</v>
      </c>
      <c r="QI13" s="78">
        <f t="shared" si="6"/>
        <v>439</v>
      </c>
      <c r="QJ13" s="78">
        <f t="shared" si="6"/>
        <v>440</v>
      </c>
      <c r="QK13" s="78">
        <f t="shared" si="6"/>
        <v>441</v>
      </c>
      <c r="QL13" s="78">
        <f t="shared" si="6"/>
        <v>442</v>
      </c>
      <c r="QM13" s="78">
        <f t="shared" si="6"/>
        <v>443</v>
      </c>
      <c r="QN13" s="78">
        <f t="shared" si="6"/>
        <v>444</v>
      </c>
      <c r="QO13" s="78">
        <f t="shared" si="6"/>
        <v>445</v>
      </c>
      <c r="QP13" s="78">
        <f t="shared" si="6"/>
        <v>446</v>
      </c>
      <c r="QQ13" s="78">
        <f t="shared" si="6"/>
        <v>447</v>
      </c>
      <c r="QR13" s="78">
        <f t="shared" si="6"/>
        <v>448</v>
      </c>
      <c r="QS13" s="78">
        <f t="shared" si="6"/>
        <v>449</v>
      </c>
      <c r="QT13" s="78">
        <f t="shared" si="6"/>
        <v>450</v>
      </c>
      <c r="QU13" s="78">
        <f t="shared" ref="QU13:SX13" si="7">QT13+1</f>
        <v>451</v>
      </c>
      <c r="QV13" s="78">
        <f t="shared" si="7"/>
        <v>452</v>
      </c>
      <c r="QW13" s="78">
        <f t="shared" si="7"/>
        <v>453</v>
      </c>
      <c r="QX13" s="78">
        <f t="shared" si="7"/>
        <v>454</v>
      </c>
      <c r="QY13" s="78">
        <f t="shared" si="7"/>
        <v>455</v>
      </c>
      <c r="QZ13" s="78">
        <f t="shared" si="7"/>
        <v>456</v>
      </c>
      <c r="RA13" s="78">
        <f t="shared" si="7"/>
        <v>457</v>
      </c>
      <c r="RB13" s="78">
        <f t="shared" si="7"/>
        <v>458</v>
      </c>
      <c r="RC13" s="78">
        <f t="shared" si="7"/>
        <v>459</v>
      </c>
      <c r="RD13" s="78">
        <f t="shared" si="7"/>
        <v>460</v>
      </c>
      <c r="RE13" s="78">
        <f t="shared" si="7"/>
        <v>461</v>
      </c>
      <c r="RF13" s="78">
        <f t="shared" si="7"/>
        <v>462</v>
      </c>
      <c r="RG13" s="78">
        <f t="shared" si="7"/>
        <v>463</v>
      </c>
      <c r="RH13" s="78">
        <f t="shared" si="7"/>
        <v>464</v>
      </c>
      <c r="RI13" s="78">
        <f t="shared" si="7"/>
        <v>465</v>
      </c>
      <c r="RJ13" s="78">
        <f t="shared" si="7"/>
        <v>466</v>
      </c>
      <c r="RK13" s="78">
        <f t="shared" si="7"/>
        <v>467</v>
      </c>
      <c r="RL13" s="78">
        <f t="shared" si="7"/>
        <v>468</v>
      </c>
      <c r="RM13" s="78">
        <f t="shared" si="7"/>
        <v>469</v>
      </c>
      <c r="RN13" s="78">
        <f t="shared" si="7"/>
        <v>470</v>
      </c>
      <c r="RO13" s="78">
        <f t="shared" si="7"/>
        <v>471</v>
      </c>
      <c r="RP13" s="78">
        <f t="shared" si="7"/>
        <v>472</v>
      </c>
      <c r="RQ13" s="78">
        <f t="shared" si="7"/>
        <v>473</v>
      </c>
      <c r="RR13" s="78">
        <f t="shared" si="7"/>
        <v>474</v>
      </c>
      <c r="RS13" s="78">
        <f t="shared" si="7"/>
        <v>475</v>
      </c>
      <c r="RT13" s="78">
        <f t="shared" si="7"/>
        <v>476</v>
      </c>
      <c r="RU13" s="78">
        <f t="shared" si="7"/>
        <v>477</v>
      </c>
      <c r="RV13" s="78">
        <f t="shared" si="7"/>
        <v>478</v>
      </c>
      <c r="RW13" s="78">
        <f t="shared" si="7"/>
        <v>479</v>
      </c>
      <c r="RX13" s="78">
        <f t="shared" si="7"/>
        <v>480</v>
      </c>
      <c r="RY13" s="78">
        <f t="shared" si="7"/>
        <v>481</v>
      </c>
      <c r="RZ13" s="78">
        <f t="shared" si="7"/>
        <v>482</v>
      </c>
      <c r="SA13" s="78">
        <f t="shared" si="7"/>
        <v>483</v>
      </c>
      <c r="SB13" s="78">
        <f t="shared" si="7"/>
        <v>484</v>
      </c>
      <c r="SC13" s="78">
        <f t="shared" si="7"/>
        <v>485</v>
      </c>
      <c r="SD13" s="78">
        <f t="shared" si="7"/>
        <v>486</v>
      </c>
      <c r="SE13" s="78">
        <f t="shared" si="7"/>
        <v>487</v>
      </c>
      <c r="SF13" s="78">
        <f t="shared" si="7"/>
        <v>488</v>
      </c>
      <c r="SG13" s="78">
        <f t="shared" si="7"/>
        <v>489</v>
      </c>
      <c r="SH13" s="78">
        <f t="shared" si="7"/>
        <v>490</v>
      </c>
      <c r="SI13" s="78">
        <f t="shared" si="7"/>
        <v>491</v>
      </c>
      <c r="SJ13" s="78">
        <f t="shared" si="7"/>
        <v>492</v>
      </c>
      <c r="SK13" s="78">
        <f t="shared" si="7"/>
        <v>493</v>
      </c>
      <c r="SL13" s="78">
        <f t="shared" si="7"/>
        <v>494</v>
      </c>
      <c r="SM13" s="78">
        <f t="shared" si="7"/>
        <v>495</v>
      </c>
      <c r="SN13" s="78">
        <f t="shared" si="7"/>
        <v>496</v>
      </c>
      <c r="SO13" s="78">
        <f t="shared" si="7"/>
        <v>497</v>
      </c>
      <c r="SP13" s="78">
        <f t="shared" si="7"/>
        <v>498</v>
      </c>
      <c r="SQ13" s="78">
        <f t="shared" si="7"/>
        <v>499</v>
      </c>
      <c r="SR13" s="78">
        <f t="shared" si="7"/>
        <v>500</v>
      </c>
      <c r="SS13" s="78">
        <f t="shared" si="7"/>
        <v>501</v>
      </c>
      <c r="ST13" s="78">
        <f t="shared" si="7"/>
        <v>502</v>
      </c>
      <c r="SU13" s="78">
        <f t="shared" si="7"/>
        <v>503</v>
      </c>
      <c r="SV13" s="78">
        <f t="shared" si="7"/>
        <v>504</v>
      </c>
      <c r="SW13" s="78">
        <f t="shared" si="7"/>
        <v>505</v>
      </c>
      <c r="SX13" s="78">
        <f t="shared" si="7"/>
        <v>506</v>
      </c>
    </row>
    <row r="14" spans="2:518" ht="20.399999999999999" x14ac:dyDescent="0.45">
      <c r="C14" s="60"/>
      <c r="D14" s="61"/>
      <c r="E14" s="793" t="s">
        <v>1690</v>
      </c>
      <c r="F14" s="794"/>
      <c r="G14" s="794"/>
      <c r="H14" s="794"/>
      <c r="I14" s="794"/>
      <c r="J14" s="794"/>
      <c r="K14" s="794"/>
      <c r="L14" s="79"/>
      <c r="M14" s="80" t="str">
        <f>TEXT(M16,"MMM")</f>
        <v>Set</v>
      </c>
      <c r="N14" s="81" t="str">
        <f>IFERROR(IF(MONTH(N16)=MONTH(M16),"",TEXT(N16,"MMM")),"")</f>
        <v/>
      </c>
      <c r="O14" s="81" t="str">
        <f t="shared" ref="O14:BZ14" si="8">IFERROR(IF(MONTH(O16)=MONTH(N16),"",TEXT(O16,"MMM")),"")</f>
        <v/>
      </c>
      <c r="P14" s="81" t="str">
        <f t="shared" si="8"/>
        <v/>
      </c>
      <c r="Q14" s="81" t="str">
        <f t="shared" si="8"/>
        <v/>
      </c>
      <c r="R14" s="81" t="str">
        <f t="shared" si="8"/>
        <v/>
      </c>
      <c r="S14" s="81" t="str">
        <f t="shared" si="8"/>
        <v/>
      </c>
      <c r="T14" s="81" t="str">
        <f t="shared" si="8"/>
        <v>Oct</v>
      </c>
      <c r="U14" s="81" t="str">
        <f t="shared" si="8"/>
        <v/>
      </c>
      <c r="V14" s="81" t="str">
        <f t="shared" si="8"/>
        <v/>
      </c>
      <c r="W14" s="81" t="str">
        <f t="shared" si="8"/>
        <v/>
      </c>
      <c r="X14" s="81" t="str">
        <f t="shared" si="8"/>
        <v/>
      </c>
      <c r="Y14" s="81" t="str">
        <f t="shared" si="8"/>
        <v/>
      </c>
      <c r="Z14" s="81" t="str">
        <f t="shared" si="8"/>
        <v/>
      </c>
      <c r="AA14" s="81" t="str">
        <f t="shared" si="8"/>
        <v/>
      </c>
      <c r="AB14" s="81" t="str">
        <f t="shared" si="8"/>
        <v/>
      </c>
      <c r="AC14" s="81" t="str">
        <f t="shared" si="8"/>
        <v/>
      </c>
      <c r="AD14" s="81" t="str">
        <f t="shared" si="8"/>
        <v/>
      </c>
      <c r="AE14" s="81" t="str">
        <f t="shared" si="8"/>
        <v/>
      </c>
      <c r="AF14" s="81" t="str">
        <f t="shared" si="8"/>
        <v/>
      </c>
      <c r="AG14" s="81" t="str">
        <f t="shared" si="8"/>
        <v/>
      </c>
      <c r="AH14" s="81" t="str">
        <f t="shared" si="8"/>
        <v/>
      </c>
      <c r="AI14" s="81" t="str">
        <f t="shared" si="8"/>
        <v/>
      </c>
      <c r="AJ14" s="81" t="str">
        <f t="shared" si="8"/>
        <v/>
      </c>
      <c r="AK14" s="81" t="str">
        <f t="shared" si="8"/>
        <v/>
      </c>
      <c r="AL14" s="81" t="str">
        <f t="shared" si="8"/>
        <v/>
      </c>
      <c r="AM14" s="81" t="str">
        <f t="shared" si="8"/>
        <v/>
      </c>
      <c r="AN14" s="81" t="str">
        <f t="shared" si="8"/>
        <v/>
      </c>
      <c r="AO14" s="81" t="str">
        <f t="shared" si="8"/>
        <v/>
      </c>
      <c r="AP14" s="81" t="str">
        <f t="shared" si="8"/>
        <v/>
      </c>
      <c r="AQ14" s="81" t="str">
        <f t="shared" si="8"/>
        <v>Nov</v>
      </c>
      <c r="AR14" s="80" t="str">
        <f t="shared" si="8"/>
        <v/>
      </c>
      <c r="AS14" s="81" t="str">
        <f t="shared" si="8"/>
        <v/>
      </c>
      <c r="AT14" s="81" t="str">
        <f t="shared" si="8"/>
        <v/>
      </c>
      <c r="AU14" s="81" t="str">
        <f t="shared" si="8"/>
        <v/>
      </c>
      <c r="AV14" s="81" t="str">
        <f t="shared" si="8"/>
        <v/>
      </c>
      <c r="AW14" s="81" t="str">
        <f t="shared" si="8"/>
        <v/>
      </c>
      <c r="AX14" s="81" t="str">
        <f t="shared" si="8"/>
        <v/>
      </c>
      <c r="AY14" s="81" t="str">
        <f t="shared" si="8"/>
        <v/>
      </c>
      <c r="AZ14" s="81" t="str">
        <f t="shared" si="8"/>
        <v/>
      </c>
      <c r="BA14" s="81" t="str">
        <f t="shared" si="8"/>
        <v/>
      </c>
      <c r="BB14" s="81" t="str">
        <f t="shared" si="8"/>
        <v/>
      </c>
      <c r="BC14" s="81" t="str">
        <f t="shared" si="8"/>
        <v/>
      </c>
      <c r="BD14" s="81" t="str">
        <f t="shared" si="8"/>
        <v/>
      </c>
      <c r="BE14" s="81" t="str">
        <f t="shared" si="8"/>
        <v/>
      </c>
      <c r="BF14" s="81" t="str">
        <f t="shared" si="8"/>
        <v/>
      </c>
      <c r="BG14" s="81" t="str">
        <f t="shared" si="8"/>
        <v/>
      </c>
      <c r="BH14" s="81" t="str">
        <f t="shared" si="8"/>
        <v/>
      </c>
      <c r="BI14" s="81" t="str">
        <f t="shared" si="8"/>
        <v/>
      </c>
      <c r="BJ14" s="81" t="str">
        <f t="shared" si="8"/>
        <v/>
      </c>
      <c r="BK14" s="81" t="str">
        <f t="shared" si="8"/>
        <v/>
      </c>
      <c r="BL14" s="81" t="str">
        <f t="shared" si="8"/>
        <v>Dic</v>
      </c>
      <c r="BM14" s="81" t="str">
        <f t="shared" si="8"/>
        <v/>
      </c>
      <c r="BN14" s="81" t="str">
        <f t="shared" si="8"/>
        <v/>
      </c>
      <c r="BO14" s="81" t="str">
        <f t="shared" si="8"/>
        <v/>
      </c>
      <c r="BP14" s="81" t="str">
        <f t="shared" si="8"/>
        <v/>
      </c>
      <c r="BQ14" s="81" t="str">
        <f t="shared" si="8"/>
        <v/>
      </c>
      <c r="BR14" s="81" t="str">
        <f t="shared" si="8"/>
        <v/>
      </c>
      <c r="BS14" s="81" t="str">
        <f t="shared" si="8"/>
        <v/>
      </c>
      <c r="BT14" s="81" t="str">
        <f t="shared" si="8"/>
        <v/>
      </c>
      <c r="BU14" s="81" t="str">
        <f t="shared" si="8"/>
        <v/>
      </c>
      <c r="BV14" s="81" t="str">
        <f t="shared" si="8"/>
        <v/>
      </c>
      <c r="BW14" s="81" t="str">
        <f t="shared" si="8"/>
        <v/>
      </c>
      <c r="BX14" s="81" t="str">
        <f t="shared" si="8"/>
        <v/>
      </c>
      <c r="BY14" s="81" t="str">
        <f t="shared" si="8"/>
        <v/>
      </c>
      <c r="BZ14" s="81" t="str">
        <f t="shared" si="8"/>
        <v/>
      </c>
      <c r="CA14" s="81" t="str">
        <f t="shared" ref="CA14:EL14" si="9">IFERROR(IF(MONTH(CA16)=MONTH(BZ16),"",TEXT(CA16,"MMM")),"")</f>
        <v/>
      </c>
      <c r="CB14" s="81" t="str">
        <f t="shared" si="9"/>
        <v/>
      </c>
      <c r="CC14" s="81" t="str">
        <f t="shared" si="9"/>
        <v/>
      </c>
      <c r="CD14" s="81" t="str">
        <f t="shared" si="9"/>
        <v/>
      </c>
      <c r="CE14" s="81" t="str">
        <f t="shared" si="9"/>
        <v/>
      </c>
      <c r="CF14" s="81" t="str">
        <f t="shared" si="9"/>
        <v/>
      </c>
      <c r="CG14" s="81" t="str">
        <f t="shared" si="9"/>
        <v/>
      </c>
      <c r="CH14" s="81" t="str">
        <f t="shared" si="9"/>
        <v/>
      </c>
      <c r="CI14" s="81" t="str">
        <f t="shared" si="9"/>
        <v/>
      </c>
      <c r="CJ14" s="81" t="str">
        <f t="shared" si="9"/>
        <v/>
      </c>
      <c r="CK14" s="81" t="str">
        <f t="shared" si="9"/>
        <v/>
      </c>
      <c r="CL14" s="81" t="str">
        <f t="shared" si="9"/>
        <v/>
      </c>
      <c r="CM14" s="81" t="str">
        <f t="shared" si="9"/>
        <v/>
      </c>
      <c r="CN14" s="81" t="str">
        <f t="shared" si="9"/>
        <v/>
      </c>
      <c r="CO14" s="81" t="str">
        <f t="shared" si="9"/>
        <v/>
      </c>
      <c r="CP14" s="81" t="str">
        <f t="shared" si="9"/>
        <v/>
      </c>
      <c r="CQ14" s="81" t="str">
        <f t="shared" si="9"/>
        <v/>
      </c>
      <c r="CR14" s="81" t="str">
        <f t="shared" si="9"/>
        <v/>
      </c>
      <c r="CS14" s="81" t="str">
        <f t="shared" si="9"/>
        <v/>
      </c>
      <c r="CT14" s="81" t="str">
        <f t="shared" si="9"/>
        <v/>
      </c>
      <c r="CU14" s="81" t="str">
        <f t="shared" si="9"/>
        <v/>
      </c>
      <c r="CV14" s="81" t="str">
        <f t="shared" si="9"/>
        <v/>
      </c>
      <c r="CW14" s="81" t="str">
        <f t="shared" si="9"/>
        <v/>
      </c>
      <c r="CX14" s="81" t="str">
        <f t="shared" si="9"/>
        <v/>
      </c>
      <c r="CY14" s="81" t="str">
        <f t="shared" si="9"/>
        <v/>
      </c>
      <c r="CZ14" s="81" t="str">
        <f t="shared" si="9"/>
        <v/>
      </c>
      <c r="DA14" s="81" t="str">
        <f t="shared" si="9"/>
        <v/>
      </c>
      <c r="DB14" s="81" t="str">
        <f t="shared" si="9"/>
        <v/>
      </c>
      <c r="DC14" s="81" t="str">
        <f t="shared" si="9"/>
        <v/>
      </c>
      <c r="DD14" s="81" t="str">
        <f t="shared" si="9"/>
        <v/>
      </c>
      <c r="DE14" s="81" t="str">
        <f t="shared" si="9"/>
        <v/>
      </c>
      <c r="DF14" s="81" t="str">
        <f t="shared" si="9"/>
        <v/>
      </c>
      <c r="DG14" s="81" t="str">
        <f t="shared" si="9"/>
        <v/>
      </c>
      <c r="DH14" s="81" t="str">
        <f t="shared" si="9"/>
        <v/>
      </c>
      <c r="DI14" s="81" t="str">
        <f t="shared" si="9"/>
        <v/>
      </c>
      <c r="DJ14" s="81" t="str">
        <f t="shared" si="9"/>
        <v/>
      </c>
      <c r="DK14" s="81" t="str">
        <f t="shared" si="9"/>
        <v/>
      </c>
      <c r="DL14" s="81" t="str">
        <f t="shared" si="9"/>
        <v/>
      </c>
      <c r="DM14" s="81" t="str">
        <f t="shared" si="9"/>
        <v/>
      </c>
      <c r="DN14" s="81" t="str">
        <f t="shared" si="9"/>
        <v/>
      </c>
      <c r="DO14" s="81" t="str">
        <f t="shared" si="9"/>
        <v/>
      </c>
      <c r="DP14" s="81" t="str">
        <f t="shared" si="9"/>
        <v/>
      </c>
      <c r="DQ14" s="81" t="str">
        <f t="shared" si="9"/>
        <v/>
      </c>
      <c r="DR14" s="81" t="str">
        <f t="shared" si="9"/>
        <v/>
      </c>
      <c r="DS14" s="81" t="str">
        <f t="shared" si="9"/>
        <v/>
      </c>
      <c r="DT14" s="81" t="str">
        <f t="shared" si="9"/>
        <v/>
      </c>
      <c r="DU14" s="81" t="str">
        <f t="shared" si="9"/>
        <v/>
      </c>
      <c r="DV14" s="81" t="str">
        <f t="shared" si="9"/>
        <v/>
      </c>
      <c r="DW14" s="81" t="str">
        <f t="shared" si="9"/>
        <v/>
      </c>
      <c r="DX14" s="81" t="str">
        <f t="shared" si="9"/>
        <v/>
      </c>
      <c r="DY14" s="81" t="str">
        <f t="shared" si="9"/>
        <v/>
      </c>
      <c r="DZ14" s="81" t="str">
        <f t="shared" si="9"/>
        <v/>
      </c>
      <c r="EA14" s="81" t="str">
        <f t="shared" si="9"/>
        <v/>
      </c>
      <c r="EB14" s="81" t="str">
        <f t="shared" si="9"/>
        <v/>
      </c>
      <c r="EC14" s="81" t="str">
        <f t="shared" si="9"/>
        <v/>
      </c>
      <c r="ED14" s="81" t="str">
        <f t="shared" si="9"/>
        <v/>
      </c>
      <c r="EE14" s="81" t="str">
        <f t="shared" si="9"/>
        <v/>
      </c>
      <c r="EF14" s="81" t="str">
        <f t="shared" si="9"/>
        <v/>
      </c>
      <c r="EG14" s="81" t="str">
        <f t="shared" si="9"/>
        <v/>
      </c>
      <c r="EH14" s="81" t="str">
        <f t="shared" si="9"/>
        <v/>
      </c>
      <c r="EI14" s="81" t="str">
        <f t="shared" si="9"/>
        <v/>
      </c>
      <c r="EJ14" s="81" t="str">
        <f t="shared" si="9"/>
        <v/>
      </c>
      <c r="EK14" s="81" t="str">
        <f t="shared" si="9"/>
        <v/>
      </c>
      <c r="EL14" s="81" t="str">
        <f t="shared" si="9"/>
        <v/>
      </c>
      <c r="EM14" s="81" t="str">
        <f t="shared" ref="EM14:GX14" si="10">IFERROR(IF(MONTH(EM16)=MONTH(EL16),"",TEXT(EM16,"MMM")),"")</f>
        <v/>
      </c>
      <c r="EN14" s="81" t="str">
        <f t="shared" si="10"/>
        <v/>
      </c>
      <c r="EO14" s="81" t="str">
        <f t="shared" si="10"/>
        <v/>
      </c>
      <c r="EP14" s="81" t="str">
        <f t="shared" si="10"/>
        <v/>
      </c>
      <c r="EQ14" s="81" t="str">
        <f t="shared" si="10"/>
        <v/>
      </c>
      <c r="ER14" s="81" t="str">
        <f t="shared" si="10"/>
        <v/>
      </c>
      <c r="ES14" s="81" t="str">
        <f t="shared" si="10"/>
        <v/>
      </c>
      <c r="ET14" s="81" t="str">
        <f t="shared" si="10"/>
        <v/>
      </c>
      <c r="EU14" s="81" t="str">
        <f t="shared" si="10"/>
        <v/>
      </c>
      <c r="EV14" s="81" t="str">
        <f t="shared" si="10"/>
        <v/>
      </c>
      <c r="EW14" s="81" t="str">
        <f t="shared" si="10"/>
        <v/>
      </c>
      <c r="EX14" s="81" t="str">
        <f t="shared" si="10"/>
        <v/>
      </c>
      <c r="EY14" s="81" t="str">
        <f t="shared" si="10"/>
        <v/>
      </c>
      <c r="EZ14" s="81" t="str">
        <f t="shared" si="10"/>
        <v/>
      </c>
      <c r="FA14" s="81" t="str">
        <f t="shared" si="10"/>
        <v/>
      </c>
      <c r="FB14" s="81" t="str">
        <f t="shared" si="10"/>
        <v/>
      </c>
      <c r="FC14" s="81" t="str">
        <f t="shared" si="10"/>
        <v/>
      </c>
      <c r="FD14" s="81" t="str">
        <f t="shared" si="10"/>
        <v/>
      </c>
      <c r="FE14" s="81" t="str">
        <f t="shared" si="10"/>
        <v/>
      </c>
      <c r="FF14" s="81" t="str">
        <f t="shared" si="10"/>
        <v/>
      </c>
      <c r="FG14" s="81" t="str">
        <f t="shared" si="10"/>
        <v/>
      </c>
      <c r="FH14" s="81" t="str">
        <f t="shared" si="10"/>
        <v/>
      </c>
      <c r="FI14" s="81" t="str">
        <f t="shared" si="10"/>
        <v/>
      </c>
      <c r="FJ14" s="81" t="str">
        <f t="shared" si="10"/>
        <v/>
      </c>
      <c r="FK14" s="81" t="str">
        <f t="shared" si="10"/>
        <v/>
      </c>
      <c r="FL14" s="81" t="str">
        <f t="shared" si="10"/>
        <v/>
      </c>
      <c r="FM14" s="81" t="str">
        <f t="shared" si="10"/>
        <v/>
      </c>
      <c r="FN14" s="81" t="str">
        <f t="shared" si="10"/>
        <v/>
      </c>
      <c r="FO14" s="81" t="str">
        <f t="shared" si="10"/>
        <v/>
      </c>
      <c r="FP14" s="81" t="str">
        <f t="shared" si="10"/>
        <v/>
      </c>
      <c r="FQ14" s="81" t="str">
        <f t="shared" si="10"/>
        <v/>
      </c>
      <c r="FR14" s="81" t="str">
        <f t="shared" si="10"/>
        <v/>
      </c>
      <c r="FS14" s="81" t="str">
        <f t="shared" si="10"/>
        <v/>
      </c>
      <c r="FT14" s="81" t="str">
        <f t="shared" si="10"/>
        <v/>
      </c>
      <c r="FU14" s="81" t="str">
        <f t="shared" si="10"/>
        <v/>
      </c>
      <c r="FV14" s="81" t="str">
        <f t="shared" si="10"/>
        <v/>
      </c>
      <c r="FW14" s="81" t="str">
        <f t="shared" si="10"/>
        <v/>
      </c>
      <c r="FX14" s="81" t="str">
        <f t="shared" si="10"/>
        <v/>
      </c>
      <c r="FY14" s="81" t="str">
        <f t="shared" si="10"/>
        <v/>
      </c>
      <c r="FZ14" s="81" t="str">
        <f t="shared" si="10"/>
        <v/>
      </c>
      <c r="GA14" s="81" t="str">
        <f t="shared" si="10"/>
        <v/>
      </c>
      <c r="GB14" s="81" t="str">
        <f t="shared" si="10"/>
        <v/>
      </c>
      <c r="GC14" s="81" t="str">
        <f t="shared" si="10"/>
        <v/>
      </c>
      <c r="GD14" s="81" t="str">
        <f t="shared" si="10"/>
        <v/>
      </c>
      <c r="GE14" s="81" t="str">
        <f t="shared" si="10"/>
        <v/>
      </c>
      <c r="GF14" s="81" t="str">
        <f t="shared" si="10"/>
        <v/>
      </c>
      <c r="GG14" s="81" t="str">
        <f t="shared" si="10"/>
        <v/>
      </c>
      <c r="GH14" s="81" t="str">
        <f t="shared" si="10"/>
        <v/>
      </c>
      <c r="GI14" s="81" t="str">
        <f t="shared" si="10"/>
        <v/>
      </c>
      <c r="GJ14" s="81" t="str">
        <f t="shared" si="10"/>
        <v/>
      </c>
      <c r="GK14" s="81" t="str">
        <f t="shared" si="10"/>
        <v/>
      </c>
      <c r="GL14" s="81" t="str">
        <f t="shared" si="10"/>
        <v/>
      </c>
      <c r="GM14" s="81" t="str">
        <f t="shared" si="10"/>
        <v/>
      </c>
      <c r="GN14" s="81" t="str">
        <f t="shared" si="10"/>
        <v/>
      </c>
      <c r="GO14" s="81" t="str">
        <f t="shared" si="10"/>
        <v/>
      </c>
      <c r="GP14" s="81" t="str">
        <f t="shared" si="10"/>
        <v/>
      </c>
      <c r="GQ14" s="81" t="str">
        <f t="shared" si="10"/>
        <v/>
      </c>
      <c r="GR14" s="81" t="str">
        <f t="shared" si="10"/>
        <v/>
      </c>
      <c r="GS14" s="81" t="str">
        <f t="shared" si="10"/>
        <v/>
      </c>
      <c r="GT14" s="81" t="str">
        <f t="shared" si="10"/>
        <v/>
      </c>
      <c r="GU14" s="81" t="str">
        <f t="shared" si="10"/>
        <v/>
      </c>
      <c r="GV14" s="81" t="str">
        <f t="shared" si="10"/>
        <v/>
      </c>
      <c r="GW14" s="81" t="str">
        <f t="shared" si="10"/>
        <v/>
      </c>
      <c r="GX14" s="81" t="str">
        <f t="shared" si="10"/>
        <v/>
      </c>
      <c r="GY14" s="81" t="str">
        <f t="shared" ref="GY14:JJ14" si="11">IFERROR(IF(MONTH(GY16)=MONTH(GX16),"",TEXT(GY16,"MMM")),"")</f>
        <v/>
      </c>
      <c r="GZ14" s="81" t="str">
        <f t="shared" si="11"/>
        <v/>
      </c>
      <c r="HA14" s="81" t="str">
        <f t="shared" si="11"/>
        <v/>
      </c>
      <c r="HB14" s="81" t="str">
        <f t="shared" si="11"/>
        <v/>
      </c>
      <c r="HC14" s="81" t="str">
        <f t="shared" si="11"/>
        <v/>
      </c>
      <c r="HD14" s="81" t="str">
        <f t="shared" si="11"/>
        <v/>
      </c>
      <c r="HE14" s="81" t="str">
        <f t="shared" si="11"/>
        <v/>
      </c>
      <c r="HF14" s="81" t="str">
        <f t="shared" si="11"/>
        <v/>
      </c>
      <c r="HG14" s="81" t="str">
        <f t="shared" si="11"/>
        <v/>
      </c>
      <c r="HH14" s="81" t="str">
        <f t="shared" si="11"/>
        <v/>
      </c>
      <c r="HI14" s="81" t="str">
        <f t="shared" si="11"/>
        <v/>
      </c>
      <c r="HJ14" s="81" t="str">
        <f t="shared" si="11"/>
        <v/>
      </c>
      <c r="HK14" s="81" t="str">
        <f t="shared" si="11"/>
        <v/>
      </c>
      <c r="HL14" s="81" t="str">
        <f t="shared" si="11"/>
        <v/>
      </c>
      <c r="HM14" s="81" t="str">
        <f t="shared" si="11"/>
        <v/>
      </c>
      <c r="HN14" s="81" t="str">
        <f t="shared" si="11"/>
        <v/>
      </c>
      <c r="HO14" s="81" t="str">
        <f t="shared" si="11"/>
        <v/>
      </c>
      <c r="HP14" s="81" t="str">
        <f t="shared" si="11"/>
        <v/>
      </c>
      <c r="HQ14" s="81" t="str">
        <f t="shared" si="11"/>
        <v/>
      </c>
      <c r="HR14" s="81" t="str">
        <f t="shared" si="11"/>
        <v/>
      </c>
      <c r="HS14" s="81" t="str">
        <f t="shared" si="11"/>
        <v/>
      </c>
      <c r="HT14" s="81" t="str">
        <f t="shared" si="11"/>
        <v/>
      </c>
      <c r="HU14" s="81" t="str">
        <f t="shared" si="11"/>
        <v/>
      </c>
      <c r="HV14" s="81" t="str">
        <f t="shared" si="11"/>
        <v/>
      </c>
      <c r="HW14" s="81" t="str">
        <f t="shared" si="11"/>
        <v/>
      </c>
      <c r="HX14" s="81" t="str">
        <f t="shared" si="11"/>
        <v/>
      </c>
      <c r="HY14" s="81" t="str">
        <f t="shared" si="11"/>
        <v/>
      </c>
      <c r="HZ14" s="81" t="str">
        <f t="shared" si="11"/>
        <v/>
      </c>
      <c r="IA14" s="81" t="str">
        <f t="shared" si="11"/>
        <v/>
      </c>
      <c r="IB14" s="81" t="str">
        <f t="shared" si="11"/>
        <v/>
      </c>
      <c r="IC14" s="81" t="str">
        <f t="shared" si="11"/>
        <v/>
      </c>
      <c r="ID14" s="81" t="str">
        <f t="shared" si="11"/>
        <v/>
      </c>
      <c r="IE14" s="81" t="str">
        <f t="shared" si="11"/>
        <v/>
      </c>
      <c r="IF14" s="81" t="str">
        <f t="shared" si="11"/>
        <v/>
      </c>
      <c r="IG14" s="81" t="str">
        <f t="shared" si="11"/>
        <v/>
      </c>
      <c r="IH14" s="81" t="str">
        <f t="shared" si="11"/>
        <v/>
      </c>
      <c r="II14" s="81" t="str">
        <f t="shared" si="11"/>
        <v/>
      </c>
      <c r="IJ14" s="81" t="str">
        <f t="shared" si="11"/>
        <v/>
      </c>
      <c r="IK14" s="81" t="str">
        <f t="shared" si="11"/>
        <v/>
      </c>
      <c r="IL14" s="81" t="str">
        <f t="shared" si="11"/>
        <v/>
      </c>
      <c r="IM14" s="81" t="str">
        <f t="shared" si="11"/>
        <v/>
      </c>
      <c r="IN14" s="81" t="str">
        <f t="shared" si="11"/>
        <v/>
      </c>
      <c r="IO14" s="81" t="str">
        <f t="shared" si="11"/>
        <v/>
      </c>
      <c r="IP14" s="81" t="str">
        <f t="shared" si="11"/>
        <v/>
      </c>
      <c r="IQ14" s="81" t="str">
        <f t="shared" si="11"/>
        <v/>
      </c>
      <c r="IR14" s="81" t="str">
        <f t="shared" si="11"/>
        <v/>
      </c>
      <c r="IS14" s="81" t="str">
        <f t="shared" si="11"/>
        <v/>
      </c>
      <c r="IT14" s="81" t="str">
        <f t="shared" si="11"/>
        <v/>
      </c>
      <c r="IU14" s="81" t="str">
        <f t="shared" si="11"/>
        <v/>
      </c>
      <c r="IV14" s="81" t="str">
        <f t="shared" si="11"/>
        <v/>
      </c>
      <c r="IW14" s="81" t="str">
        <f t="shared" si="11"/>
        <v/>
      </c>
      <c r="IX14" s="81" t="str">
        <f t="shared" si="11"/>
        <v/>
      </c>
      <c r="IY14" s="81" t="str">
        <f t="shared" si="11"/>
        <v/>
      </c>
      <c r="IZ14" s="81" t="str">
        <f t="shared" si="11"/>
        <v/>
      </c>
      <c r="JA14" s="81" t="str">
        <f t="shared" si="11"/>
        <v/>
      </c>
      <c r="JB14" s="81" t="str">
        <f t="shared" si="11"/>
        <v/>
      </c>
      <c r="JC14" s="81" t="str">
        <f t="shared" si="11"/>
        <v/>
      </c>
      <c r="JD14" s="81" t="str">
        <f t="shared" si="11"/>
        <v/>
      </c>
      <c r="JE14" s="81" t="str">
        <f t="shared" si="11"/>
        <v/>
      </c>
      <c r="JF14" s="81" t="str">
        <f t="shared" si="11"/>
        <v/>
      </c>
      <c r="JG14" s="81" t="str">
        <f t="shared" si="11"/>
        <v/>
      </c>
      <c r="JH14" s="81" t="str">
        <f t="shared" si="11"/>
        <v/>
      </c>
      <c r="JI14" s="81" t="str">
        <f t="shared" si="11"/>
        <v/>
      </c>
      <c r="JJ14" s="81" t="str">
        <f t="shared" si="11"/>
        <v/>
      </c>
      <c r="JK14" s="81" t="str">
        <f t="shared" ref="JK14:LV14" si="12">IFERROR(IF(MONTH(JK16)=MONTH(JJ16),"",TEXT(JK16,"MMM")),"")</f>
        <v/>
      </c>
      <c r="JL14" s="81" t="str">
        <f t="shared" si="12"/>
        <v/>
      </c>
      <c r="JM14" s="81" t="str">
        <f t="shared" si="12"/>
        <v/>
      </c>
      <c r="JN14" s="81" t="str">
        <f t="shared" si="12"/>
        <v/>
      </c>
      <c r="JO14" s="81" t="str">
        <f t="shared" si="12"/>
        <v/>
      </c>
      <c r="JP14" s="81" t="str">
        <f t="shared" si="12"/>
        <v/>
      </c>
      <c r="JQ14" s="81" t="str">
        <f t="shared" si="12"/>
        <v/>
      </c>
      <c r="JR14" s="81" t="str">
        <f t="shared" si="12"/>
        <v/>
      </c>
      <c r="JS14" s="81" t="str">
        <f t="shared" si="12"/>
        <v/>
      </c>
      <c r="JT14" s="81" t="str">
        <f t="shared" si="12"/>
        <v/>
      </c>
      <c r="JU14" s="81" t="str">
        <f t="shared" si="12"/>
        <v/>
      </c>
      <c r="JV14" s="81" t="str">
        <f t="shared" si="12"/>
        <v/>
      </c>
      <c r="JW14" s="81" t="str">
        <f t="shared" si="12"/>
        <v/>
      </c>
      <c r="JX14" s="81" t="str">
        <f t="shared" si="12"/>
        <v/>
      </c>
      <c r="JY14" s="81" t="str">
        <f t="shared" si="12"/>
        <v/>
      </c>
      <c r="JZ14" s="81" t="str">
        <f t="shared" si="12"/>
        <v/>
      </c>
      <c r="KA14" s="81" t="str">
        <f t="shared" si="12"/>
        <v/>
      </c>
      <c r="KB14" s="81" t="str">
        <f t="shared" si="12"/>
        <v/>
      </c>
      <c r="KC14" s="81" t="str">
        <f t="shared" si="12"/>
        <v/>
      </c>
      <c r="KD14" s="81" t="str">
        <f t="shared" si="12"/>
        <v/>
      </c>
      <c r="KE14" s="81" t="str">
        <f t="shared" si="12"/>
        <v/>
      </c>
      <c r="KF14" s="81" t="str">
        <f t="shared" si="12"/>
        <v/>
      </c>
      <c r="KG14" s="81" t="str">
        <f t="shared" si="12"/>
        <v/>
      </c>
      <c r="KH14" s="81" t="str">
        <f t="shared" si="12"/>
        <v/>
      </c>
      <c r="KI14" s="81" t="str">
        <f t="shared" si="12"/>
        <v/>
      </c>
      <c r="KJ14" s="81" t="str">
        <f t="shared" si="12"/>
        <v/>
      </c>
      <c r="KK14" s="81" t="str">
        <f t="shared" si="12"/>
        <v/>
      </c>
      <c r="KL14" s="81" t="str">
        <f t="shared" si="12"/>
        <v/>
      </c>
      <c r="KM14" s="81" t="str">
        <f t="shared" si="12"/>
        <v/>
      </c>
      <c r="KN14" s="81" t="str">
        <f t="shared" si="12"/>
        <v/>
      </c>
      <c r="KO14" s="81" t="str">
        <f t="shared" si="12"/>
        <v/>
      </c>
      <c r="KP14" s="81" t="str">
        <f t="shared" si="12"/>
        <v/>
      </c>
      <c r="KQ14" s="81" t="str">
        <f t="shared" si="12"/>
        <v/>
      </c>
      <c r="KR14" s="81" t="str">
        <f t="shared" si="12"/>
        <v/>
      </c>
      <c r="KS14" s="81" t="str">
        <f t="shared" si="12"/>
        <v/>
      </c>
      <c r="KT14" s="81" t="str">
        <f t="shared" si="12"/>
        <v/>
      </c>
      <c r="KU14" s="81" t="str">
        <f t="shared" si="12"/>
        <v/>
      </c>
      <c r="KV14" s="81" t="str">
        <f t="shared" si="12"/>
        <v/>
      </c>
      <c r="KW14" s="81" t="str">
        <f t="shared" si="12"/>
        <v/>
      </c>
      <c r="KX14" s="81" t="str">
        <f t="shared" si="12"/>
        <v/>
      </c>
      <c r="KY14" s="81" t="str">
        <f t="shared" si="12"/>
        <v/>
      </c>
      <c r="KZ14" s="81" t="str">
        <f t="shared" si="12"/>
        <v/>
      </c>
      <c r="LA14" s="81" t="str">
        <f t="shared" si="12"/>
        <v/>
      </c>
      <c r="LB14" s="81" t="str">
        <f t="shared" si="12"/>
        <v/>
      </c>
      <c r="LC14" s="81" t="str">
        <f t="shared" si="12"/>
        <v/>
      </c>
      <c r="LD14" s="81" t="str">
        <f t="shared" si="12"/>
        <v/>
      </c>
      <c r="LE14" s="81" t="str">
        <f t="shared" si="12"/>
        <v/>
      </c>
      <c r="LF14" s="81" t="str">
        <f t="shared" si="12"/>
        <v/>
      </c>
      <c r="LG14" s="81" t="str">
        <f t="shared" si="12"/>
        <v/>
      </c>
      <c r="LH14" s="81" t="str">
        <f t="shared" si="12"/>
        <v/>
      </c>
      <c r="LI14" s="81" t="str">
        <f t="shared" si="12"/>
        <v/>
      </c>
      <c r="LJ14" s="81" t="str">
        <f t="shared" si="12"/>
        <v/>
      </c>
      <c r="LK14" s="81" t="str">
        <f t="shared" si="12"/>
        <v/>
      </c>
      <c r="LL14" s="81" t="str">
        <f t="shared" si="12"/>
        <v/>
      </c>
      <c r="LM14" s="81" t="str">
        <f t="shared" si="12"/>
        <v/>
      </c>
      <c r="LN14" s="81" t="str">
        <f t="shared" si="12"/>
        <v/>
      </c>
      <c r="LO14" s="81" t="str">
        <f t="shared" si="12"/>
        <v/>
      </c>
      <c r="LP14" s="81" t="str">
        <f t="shared" si="12"/>
        <v/>
      </c>
      <c r="LQ14" s="81" t="str">
        <f t="shared" si="12"/>
        <v/>
      </c>
      <c r="LR14" s="81" t="str">
        <f t="shared" si="12"/>
        <v/>
      </c>
      <c r="LS14" s="81" t="str">
        <f t="shared" si="12"/>
        <v/>
      </c>
      <c r="LT14" s="81" t="str">
        <f t="shared" si="12"/>
        <v/>
      </c>
      <c r="LU14" s="81" t="str">
        <f t="shared" si="12"/>
        <v/>
      </c>
      <c r="LV14" s="81" t="str">
        <f t="shared" si="12"/>
        <v/>
      </c>
      <c r="LW14" s="81" t="str">
        <f t="shared" ref="LW14:OH14" si="13">IFERROR(IF(MONTH(LW16)=MONTH(LV16),"",TEXT(LW16,"MMM")),"")</f>
        <v/>
      </c>
      <c r="LX14" s="81" t="str">
        <f t="shared" si="13"/>
        <v/>
      </c>
      <c r="LY14" s="81" t="str">
        <f t="shared" si="13"/>
        <v/>
      </c>
      <c r="LZ14" s="81" t="str">
        <f t="shared" si="13"/>
        <v/>
      </c>
      <c r="MA14" s="81" t="str">
        <f t="shared" si="13"/>
        <v/>
      </c>
      <c r="MB14" s="81" t="str">
        <f t="shared" si="13"/>
        <v/>
      </c>
      <c r="MC14" s="81" t="str">
        <f t="shared" si="13"/>
        <v/>
      </c>
      <c r="MD14" s="81" t="str">
        <f t="shared" si="13"/>
        <v/>
      </c>
      <c r="ME14" s="81" t="str">
        <f t="shared" si="13"/>
        <v/>
      </c>
      <c r="MF14" s="81" t="str">
        <f t="shared" si="13"/>
        <v/>
      </c>
      <c r="MG14" s="81" t="str">
        <f t="shared" si="13"/>
        <v/>
      </c>
      <c r="MH14" s="81" t="str">
        <f t="shared" si="13"/>
        <v/>
      </c>
      <c r="MI14" s="81" t="str">
        <f t="shared" si="13"/>
        <v/>
      </c>
      <c r="MJ14" s="81" t="str">
        <f t="shared" si="13"/>
        <v/>
      </c>
      <c r="MK14" s="81" t="str">
        <f t="shared" si="13"/>
        <v/>
      </c>
      <c r="ML14" s="81" t="str">
        <f t="shared" si="13"/>
        <v/>
      </c>
      <c r="MM14" s="81" t="str">
        <f t="shared" si="13"/>
        <v/>
      </c>
      <c r="MN14" s="81" t="str">
        <f t="shared" si="13"/>
        <v/>
      </c>
      <c r="MO14" s="81" t="str">
        <f t="shared" si="13"/>
        <v/>
      </c>
      <c r="MP14" s="81" t="str">
        <f t="shared" si="13"/>
        <v/>
      </c>
      <c r="MQ14" s="81" t="str">
        <f t="shared" si="13"/>
        <v/>
      </c>
      <c r="MR14" s="81" t="str">
        <f t="shared" si="13"/>
        <v/>
      </c>
      <c r="MS14" s="81" t="str">
        <f t="shared" si="13"/>
        <v/>
      </c>
      <c r="MT14" s="81" t="str">
        <f t="shared" si="13"/>
        <v/>
      </c>
      <c r="MU14" s="81" t="str">
        <f t="shared" si="13"/>
        <v/>
      </c>
      <c r="MV14" s="81" t="str">
        <f t="shared" si="13"/>
        <v/>
      </c>
      <c r="MW14" s="81" t="str">
        <f t="shared" si="13"/>
        <v/>
      </c>
      <c r="MX14" s="81" t="str">
        <f t="shared" si="13"/>
        <v/>
      </c>
      <c r="MY14" s="81" t="str">
        <f t="shared" si="13"/>
        <v/>
      </c>
      <c r="MZ14" s="81" t="str">
        <f t="shared" si="13"/>
        <v/>
      </c>
      <c r="NA14" s="81" t="str">
        <f t="shared" si="13"/>
        <v/>
      </c>
      <c r="NB14" s="81" t="str">
        <f t="shared" si="13"/>
        <v/>
      </c>
      <c r="NC14" s="81" t="str">
        <f t="shared" si="13"/>
        <v/>
      </c>
      <c r="ND14" s="81" t="str">
        <f t="shared" si="13"/>
        <v/>
      </c>
      <c r="NE14" s="81" t="str">
        <f t="shared" si="13"/>
        <v/>
      </c>
      <c r="NF14" s="81" t="str">
        <f t="shared" si="13"/>
        <v/>
      </c>
      <c r="NG14" s="81" t="str">
        <f t="shared" si="13"/>
        <v/>
      </c>
      <c r="NH14" s="81" t="str">
        <f t="shared" si="13"/>
        <v/>
      </c>
      <c r="NI14" s="81" t="str">
        <f t="shared" si="13"/>
        <v/>
      </c>
      <c r="NJ14" s="81" t="str">
        <f t="shared" si="13"/>
        <v/>
      </c>
      <c r="NK14" s="81" t="str">
        <f t="shared" si="13"/>
        <v/>
      </c>
      <c r="NL14" s="81" t="str">
        <f t="shared" si="13"/>
        <v/>
      </c>
      <c r="NM14" s="81" t="str">
        <f t="shared" si="13"/>
        <v/>
      </c>
      <c r="NN14" s="81" t="str">
        <f t="shared" si="13"/>
        <v/>
      </c>
      <c r="NO14" s="81" t="str">
        <f t="shared" si="13"/>
        <v/>
      </c>
      <c r="NP14" s="81" t="str">
        <f t="shared" si="13"/>
        <v/>
      </c>
      <c r="NQ14" s="81" t="str">
        <f t="shared" si="13"/>
        <v/>
      </c>
      <c r="NR14" s="81" t="str">
        <f t="shared" si="13"/>
        <v/>
      </c>
      <c r="NS14" s="81" t="str">
        <f t="shared" si="13"/>
        <v/>
      </c>
      <c r="NT14" s="81" t="str">
        <f t="shared" si="13"/>
        <v/>
      </c>
      <c r="NU14" s="81" t="str">
        <f t="shared" si="13"/>
        <v/>
      </c>
      <c r="NV14" s="81" t="str">
        <f t="shared" si="13"/>
        <v/>
      </c>
      <c r="NW14" s="81" t="str">
        <f t="shared" si="13"/>
        <v/>
      </c>
      <c r="NX14" s="81" t="str">
        <f t="shared" si="13"/>
        <v/>
      </c>
      <c r="NY14" s="81" t="str">
        <f t="shared" si="13"/>
        <v/>
      </c>
      <c r="NZ14" s="81" t="str">
        <f t="shared" si="13"/>
        <v/>
      </c>
      <c r="OA14" s="81" t="str">
        <f t="shared" si="13"/>
        <v/>
      </c>
      <c r="OB14" s="81" t="str">
        <f t="shared" si="13"/>
        <v/>
      </c>
      <c r="OC14" s="81" t="str">
        <f t="shared" si="13"/>
        <v/>
      </c>
      <c r="OD14" s="81" t="str">
        <f t="shared" si="13"/>
        <v/>
      </c>
      <c r="OE14" s="81" t="str">
        <f t="shared" si="13"/>
        <v/>
      </c>
      <c r="OF14" s="81" t="str">
        <f t="shared" si="13"/>
        <v/>
      </c>
      <c r="OG14" s="81" t="str">
        <f t="shared" si="13"/>
        <v/>
      </c>
      <c r="OH14" s="81" t="str">
        <f t="shared" si="13"/>
        <v/>
      </c>
      <c r="OI14" s="81" t="str">
        <f t="shared" ref="OI14:QT14" si="14">IFERROR(IF(MONTH(OI16)=MONTH(OH16),"",TEXT(OI16,"MMM")),"")</f>
        <v/>
      </c>
      <c r="OJ14" s="81" t="str">
        <f t="shared" si="14"/>
        <v/>
      </c>
      <c r="OK14" s="81" t="str">
        <f t="shared" si="14"/>
        <v/>
      </c>
      <c r="OL14" s="81" t="str">
        <f t="shared" si="14"/>
        <v/>
      </c>
      <c r="OM14" s="81" t="str">
        <f t="shared" si="14"/>
        <v/>
      </c>
      <c r="ON14" s="81" t="str">
        <f t="shared" si="14"/>
        <v/>
      </c>
      <c r="OO14" s="81" t="str">
        <f t="shared" si="14"/>
        <v/>
      </c>
      <c r="OP14" s="81" t="str">
        <f t="shared" si="14"/>
        <v/>
      </c>
      <c r="OQ14" s="81" t="str">
        <f t="shared" si="14"/>
        <v/>
      </c>
      <c r="OR14" s="81" t="str">
        <f t="shared" si="14"/>
        <v/>
      </c>
      <c r="OS14" s="81" t="str">
        <f t="shared" si="14"/>
        <v/>
      </c>
      <c r="OT14" s="81" t="str">
        <f t="shared" si="14"/>
        <v/>
      </c>
      <c r="OU14" s="81" t="str">
        <f t="shared" si="14"/>
        <v/>
      </c>
      <c r="OV14" s="81" t="str">
        <f t="shared" si="14"/>
        <v/>
      </c>
      <c r="OW14" s="81" t="str">
        <f t="shared" si="14"/>
        <v/>
      </c>
      <c r="OX14" s="81" t="str">
        <f t="shared" si="14"/>
        <v/>
      </c>
      <c r="OY14" s="81" t="str">
        <f t="shared" si="14"/>
        <v/>
      </c>
      <c r="OZ14" s="81" t="str">
        <f t="shared" si="14"/>
        <v/>
      </c>
      <c r="PA14" s="81" t="str">
        <f t="shared" si="14"/>
        <v/>
      </c>
      <c r="PB14" s="81" t="str">
        <f t="shared" si="14"/>
        <v/>
      </c>
      <c r="PC14" s="81" t="str">
        <f t="shared" si="14"/>
        <v/>
      </c>
      <c r="PD14" s="81" t="str">
        <f t="shared" si="14"/>
        <v/>
      </c>
      <c r="PE14" s="81" t="str">
        <f t="shared" si="14"/>
        <v/>
      </c>
      <c r="PF14" s="81" t="str">
        <f t="shared" si="14"/>
        <v/>
      </c>
      <c r="PG14" s="81" t="str">
        <f t="shared" si="14"/>
        <v/>
      </c>
      <c r="PH14" s="81" t="str">
        <f t="shared" si="14"/>
        <v/>
      </c>
      <c r="PI14" s="81" t="str">
        <f t="shared" si="14"/>
        <v/>
      </c>
      <c r="PJ14" s="81" t="str">
        <f t="shared" si="14"/>
        <v/>
      </c>
      <c r="PK14" s="81" t="str">
        <f t="shared" si="14"/>
        <v/>
      </c>
      <c r="PL14" s="81" t="str">
        <f t="shared" si="14"/>
        <v/>
      </c>
      <c r="PM14" s="81" t="str">
        <f t="shared" si="14"/>
        <v/>
      </c>
      <c r="PN14" s="81" t="str">
        <f t="shared" si="14"/>
        <v/>
      </c>
      <c r="PO14" s="81" t="str">
        <f t="shared" si="14"/>
        <v/>
      </c>
      <c r="PP14" s="81" t="str">
        <f t="shared" si="14"/>
        <v/>
      </c>
      <c r="PQ14" s="81" t="str">
        <f t="shared" si="14"/>
        <v/>
      </c>
      <c r="PR14" s="81" t="str">
        <f t="shared" si="14"/>
        <v/>
      </c>
      <c r="PS14" s="81" t="str">
        <f t="shared" si="14"/>
        <v/>
      </c>
      <c r="PT14" s="81" t="str">
        <f t="shared" si="14"/>
        <v/>
      </c>
      <c r="PU14" s="81" t="str">
        <f t="shared" si="14"/>
        <v/>
      </c>
      <c r="PV14" s="81" t="str">
        <f t="shared" si="14"/>
        <v/>
      </c>
      <c r="PW14" s="81" t="str">
        <f t="shared" si="14"/>
        <v/>
      </c>
      <c r="PX14" s="81" t="str">
        <f t="shared" si="14"/>
        <v/>
      </c>
      <c r="PY14" s="81" t="str">
        <f t="shared" si="14"/>
        <v/>
      </c>
      <c r="PZ14" s="81" t="str">
        <f t="shared" si="14"/>
        <v/>
      </c>
      <c r="QA14" s="81" t="str">
        <f t="shared" si="14"/>
        <v/>
      </c>
      <c r="QB14" s="81" t="str">
        <f t="shared" si="14"/>
        <v/>
      </c>
      <c r="QC14" s="81" t="str">
        <f t="shared" si="14"/>
        <v/>
      </c>
      <c r="QD14" s="81" t="str">
        <f t="shared" si="14"/>
        <v/>
      </c>
      <c r="QE14" s="81" t="str">
        <f t="shared" si="14"/>
        <v/>
      </c>
      <c r="QF14" s="81" t="str">
        <f t="shared" si="14"/>
        <v/>
      </c>
      <c r="QG14" s="81" t="str">
        <f t="shared" si="14"/>
        <v/>
      </c>
      <c r="QH14" s="81" t="str">
        <f t="shared" si="14"/>
        <v/>
      </c>
      <c r="QI14" s="81" t="str">
        <f t="shared" si="14"/>
        <v/>
      </c>
      <c r="QJ14" s="81" t="str">
        <f t="shared" si="14"/>
        <v/>
      </c>
      <c r="QK14" s="81" t="str">
        <f t="shared" si="14"/>
        <v/>
      </c>
      <c r="QL14" s="81" t="str">
        <f t="shared" si="14"/>
        <v/>
      </c>
      <c r="QM14" s="81" t="str">
        <f t="shared" si="14"/>
        <v/>
      </c>
      <c r="QN14" s="81" t="str">
        <f t="shared" si="14"/>
        <v/>
      </c>
      <c r="QO14" s="81" t="str">
        <f t="shared" si="14"/>
        <v/>
      </c>
      <c r="QP14" s="81" t="str">
        <f t="shared" si="14"/>
        <v/>
      </c>
      <c r="QQ14" s="81" t="str">
        <f t="shared" si="14"/>
        <v/>
      </c>
      <c r="QR14" s="81" t="str">
        <f t="shared" si="14"/>
        <v/>
      </c>
      <c r="QS14" s="81" t="str">
        <f t="shared" si="14"/>
        <v/>
      </c>
      <c r="QT14" s="81" t="str">
        <f t="shared" si="14"/>
        <v/>
      </c>
      <c r="QU14" s="81" t="str">
        <f t="shared" ref="QU14:SX14" si="15">IFERROR(IF(MONTH(QU16)=MONTH(QT16),"",TEXT(QU16,"MMM")),"")</f>
        <v/>
      </c>
      <c r="QV14" s="81" t="str">
        <f t="shared" si="15"/>
        <v/>
      </c>
      <c r="QW14" s="81" t="str">
        <f t="shared" si="15"/>
        <v/>
      </c>
      <c r="QX14" s="81" t="str">
        <f t="shared" si="15"/>
        <v/>
      </c>
      <c r="QY14" s="81" t="str">
        <f t="shared" si="15"/>
        <v/>
      </c>
      <c r="QZ14" s="81" t="str">
        <f t="shared" si="15"/>
        <v/>
      </c>
      <c r="RA14" s="81" t="str">
        <f t="shared" si="15"/>
        <v/>
      </c>
      <c r="RB14" s="81" t="str">
        <f t="shared" si="15"/>
        <v/>
      </c>
      <c r="RC14" s="81" t="str">
        <f t="shared" si="15"/>
        <v/>
      </c>
      <c r="RD14" s="81" t="str">
        <f t="shared" si="15"/>
        <v/>
      </c>
      <c r="RE14" s="81" t="str">
        <f t="shared" si="15"/>
        <v/>
      </c>
      <c r="RF14" s="81" t="str">
        <f t="shared" si="15"/>
        <v/>
      </c>
      <c r="RG14" s="81" t="str">
        <f t="shared" si="15"/>
        <v/>
      </c>
      <c r="RH14" s="81" t="str">
        <f t="shared" si="15"/>
        <v/>
      </c>
      <c r="RI14" s="81" t="str">
        <f t="shared" si="15"/>
        <v/>
      </c>
      <c r="RJ14" s="81" t="str">
        <f t="shared" si="15"/>
        <v/>
      </c>
      <c r="RK14" s="81" t="str">
        <f t="shared" si="15"/>
        <v/>
      </c>
      <c r="RL14" s="81" t="str">
        <f t="shared" si="15"/>
        <v/>
      </c>
      <c r="RM14" s="81" t="str">
        <f t="shared" si="15"/>
        <v/>
      </c>
      <c r="RN14" s="81" t="str">
        <f t="shared" si="15"/>
        <v/>
      </c>
      <c r="RO14" s="81" t="str">
        <f t="shared" si="15"/>
        <v/>
      </c>
      <c r="RP14" s="81" t="str">
        <f t="shared" si="15"/>
        <v/>
      </c>
      <c r="RQ14" s="81" t="str">
        <f t="shared" si="15"/>
        <v/>
      </c>
      <c r="RR14" s="81" t="str">
        <f t="shared" si="15"/>
        <v/>
      </c>
      <c r="RS14" s="81" t="str">
        <f t="shared" si="15"/>
        <v/>
      </c>
      <c r="RT14" s="81" t="str">
        <f t="shared" si="15"/>
        <v/>
      </c>
      <c r="RU14" s="81" t="str">
        <f t="shared" si="15"/>
        <v/>
      </c>
      <c r="RV14" s="81" t="str">
        <f t="shared" si="15"/>
        <v/>
      </c>
      <c r="RW14" s="81" t="str">
        <f t="shared" si="15"/>
        <v/>
      </c>
      <c r="RX14" s="81" t="str">
        <f t="shared" si="15"/>
        <v/>
      </c>
      <c r="RY14" s="81" t="str">
        <f t="shared" si="15"/>
        <v/>
      </c>
      <c r="RZ14" s="81" t="str">
        <f t="shared" si="15"/>
        <v/>
      </c>
      <c r="SA14" s="81" t="str">
        <f t="shared" si="15"/>
        <v/>
      </c>
      <c r="SB14" s="81" t="str">
        <f t="shared" si="15"/>
        <v/>
      </c>
      <c r="SC14" s="81" t="str">
        <f t="shared" si="15"/>
        <v/>
      </c>
      <c r="SD14" s="81" t="str">
        <f t="shared" si="15"/>
        <v/>
      </c>
      <c r="SE14" s="81" t="str">
        <f t="shared" si="15"/>
        <v/>
      </c>
      <c r="SF14" s="81" t="str">
        <f t="shared" si="15"/>
        <v/>
      </c>
      <c r="SG14" s="81" t="str">
        <f t="shared" si="15"/>
        <v/>
      </c>
      <c r="SH14" s="81" t="str">
        <f t="shared" si="15"/>
        <v/>
      </c>
      <c r="SI14" s="81" t="str">
        <f t="shared" si="15"/>
        <v/>
      </c>
      <c r="SJ14" s="81" t="str">
        <f t="shared" si="15"/>
        <v/>
      </c>
      <c r="SK14" s="81" t="str">
        <f t="shared" si="15"/>
        <v/>
      </c>
      <c r="SL14" s="81" t="str">
        <f t="shared" si="15"/>
        <v/>
      </c>
      <c r="SM14" s="81" t="str">
        <f t="shared" si="15"/>
        <v/>
      </c>
      <c r="SN14" s="81" t="str">
        <f t="shared" si="15"/>
        <v/>
      </c>
      <c r="SO14" s="81" t="str">
        <f t="shared" si="15"/>
        <v/>
      </c>
      <c r="SP14" s="81" t="str">
        <f t="shared" si="15"/>
        <v/>
      </c>
      <c r="SQ14" s="81" t="str">
        <f t="shared" si="15"/>
        <v/>
      </c>
      <c r="SR14" s="81" t="str">
        <f t="shared" si="15"/>
        <v/>
      </c>
      <c r="SS14" s="81" t="str">
        <f t="shared" si="15"/>
        <v/>
      </c>
      <c r="ST14" s="81" t="str">
        <f t="shared" si="15"/>
        <v/>
      </c>
      <c r="SU14" s="81" t="str">
        <f t="shared" si="15"/>
        <v/>
      </c>
      <c r="SV14" s="81" t="str">
        <f t="shared" si="15"/>
        <v/>
      </c>
      <c r="SW14" s="81" t="str">
        <f t="shared" si="15"/>
        <v/>
      </c>
      <c r="SX14" s="82" t="str">
        <f t="shared" si="15"/>
        <v/>
      </c>
    </row>
    <row r="15" spans="2:518" s="83" customFormat="1" ht="10.5" customHeight="1" x14ac:dyDescent="0.3">
      <c r="C15" s="84"/>
      <c r="D15" s="85"/>
      <c r="E15" s="86"/>
      <c r="F15" s="87"/>
      <c r="G15" s="87"/>
      <c r="H15" s="87"/>
      <c r="I15" s="87"/>
      <c r="J15" s="88"/>
      <c r="K15" s="88"/>
      <c r="L15" s="89"/>
      <c r="M15" s="90" t="str">
        <f>TEXT(M16,"ddd")</f>
        <v>vie</v>
      </c>
      <c r="N15" s="91" t="str">
        <f t="shared" ref="N15:BY15" si="16">TEXT(N16,"ddd")</f>
        <v>lun</v>
      </c>
      <c r="O15" s="91" t="str">
        <f t="shared" si="16"/>
        <v>mar</v>
      </c>
      <c r="P15" s="91" t="str">
        <f t="shared" si="16"/>
        <v>mié</v>
      </c>
      <c r="Q15" s="91" t="str">
        <f t="shared" si="16"/>
        <v>jue</v>
      </c>
      <c r="R15" s="91" t="str">
        <f t="shared" si="16"/>
        <v>vie</v>
      </c>
      <c r="S15" s="91" t="str">
        <f t="shared" si="16"/>
        <v>lun</v>
      </c>
      <c r="T15" s="91" t="str">
        <f t="shared" si="16"/>
        <v>mar</v>
      </c>
      <c r="U15" s="91" t="str">
        <f t="shared" si="16"/>
        <v>mié</v>
      </c>
      <c r="V15" s="91" t="str">
        <f t="shared" si="16"/>
        <v>jue</v>
      </c>
      <c r="W15" s="91" t="str">
        <f t="shared" si="16"/>
        <v>vie</v>
      </c>
      <c r="X15" s="91" t="str">
        <f t="shared" si="16"/>
        <v>lun</v>
      </c>
      <c r="Y15" s="91" t="str">
        <f t="shared" si="16"/>
        <v>mar</v>
      </c>
      <c r="Z15" s="91" t="str">
        <f t="shared" si="16"/>
        <v>mié</v>
      </c>
      <c r="AA15" s="91" t="str">
        <f t="shared" si="16"/>
        <v>jue</v>
      </c>
      <c r="AB15" s="91" t="str">
        <f t="shared" si="16"/>
        <v>vie</v>
      </c>
      <c r="AC15" s="91" t="str">
        <f t="shared" si="16"/>
        <v>lun</v>
      </c>
      <c r="AD15" s="91" t="str">
        <f t="shared" si="16"/>
        <v>mar</v>
      </c>
      <c r="AE15" s="91" t="str">
        <f t="shared" si="16"/>
        <v>mié</v>
      </c>
      <c r="AF15" s="91" t="str">
        <f t="shared" si="16"/>
        <v>jue</v>
      </c>
      <c r="AG15" s="91" t="str">
        <f t="shared" si="16"/>
        <v>vie</v>
      </c>
      <c r="AH15" s="91" t="str">
        <f t="shared" si="16"/>
        <v>lun</v>
      </c>
      <c r="AI15" s="91" t="str">
        <f t="shared" si="16"/>
        <v>mar</v>
      </c>
      <c r="AJ15" s="91" t="str">
        <f t="shared" si="16"/>
        <v>mié</v>
      </c>
      <c r="AK15" s="91" t="str">
        <f t="shared" si="16"/>
        <v>jue</v>
      </c>
      <c r="AL15" s="91" t="str">
        <f t="shared" si="16"/>
        <v>vie</v>
      </c>
      <c r="AM15" s="91" t="str">
        <f t="shared" si="16"/>
        <v>lun</v>
      </c>
      <c r="AN15" s="91" t="str">
        <f t="shared" si="16"/>
        <v>mar</v>
      </c>
      <c r="AO15" s="91" t="str">
        <f t="shared" si="16"/>
        <v>mié</v>
      </c>
      <c r="AP15" s="91" t="str">
        <f t="shared" si="16"/>
        <v>jue</v>
      </c>
      <c r="AQ15" s="91" t="str">
        <f t="shared" si="16"/>
        <v>vie</v>
      </c>
      <c r="AR15" s="90" t="str">
        <f t="shared" si="16"/>
        <v>lun</v>
      </c>
      <c r="AS15" s="91" t="str">
        <f t="shared" si="16"/>
        <v>mar</v>
      </c>
      <c r="AT15" s="91" t="str">
        <f t="shared" si="16"/>
        <v>mié</v>
      </c>
      <c r="AU15" s="91" t="str">
        <f t="shared" si="16"/>
        <v>jue</v>
      </c>
      <c r="AV15" s="91" t="str">
        <f t="shared" si="16"/>
        <v>vie</v>
      </c>
      <c r="AW15" s="91" t="str">
        <f t="shared" si="16"/>
        <v>lun</v>
      </c>
      <c r="AX15" s="91" t="str">
        <f t="shared" si="16"/>
        <v>mar</v>
      </c>
      <c r="AY15" s="91" t="str">
        <f t="shared" si="16"/>
        <v>mié</v>
      </c>
      <c r="AZ15" s="91" t="str">
        <f t="shared" si="16"/>
        <v>jue</v>
      </c>
      <c r="BA15" s="91" t="str">
        <f t="shared" si="16"/>
        <v>vie</v>
      </c>
      <c r="BB15" s="91" t="str">
        <f t="shared" si="16"/>
        <v>lun</v>
      </c>
      <c r="BC15" s="91" t="str">
        <f t="shared" si="16"/>
        <v>mar</v>
      </c>
      <c r="BD15" s="91" t="str">
        <f t="shared" si="16"/>
        <v>mié</v>
      </c>
      <c r="BE15" s="91" t="str">
        <f t="shared" si="16"/>
        <v>jue</v>
      </c>
      <c r="BF15" s="91" t="str">
        <f t="shared" si="16"/>
        <v>vie</v>
      </c>
      <c r="BG15" s="91" t="str">
        <f t="shared" si="16"/>
        <v>lun</v>
      </c>
      <c r="BH15" s="91" t="str">
        <f t="shared" si="16"/>
        <v>mar</v>
      </c>
      <c r="BI15" s="91" t="str">
        <f t="shared" si="16"/>
        <v>mié</v>
      </c>
      <c r="BJ15" s="91" t="str">
        <f t="shared" si="16"/>
        <v>jue</v>
      </c>
      <c r="BK15" s="91" t="str">
        <f t="shared" si="16"/>
        <v>vie</v>
      </c>
      <c r="BL15" s="91" t="str">
        <f t="shared" si="16"/>
        <v>lun</v>
      </c>
      <c r="BM15" s="91" t="str">
        <f t="shared" si="16"/>
        <v>mar</v>
      </c>
      <c r="BN15" s="91" t="str">
        <f t="shared" si="16"/>
        <v>mié</v>
      </c>
      <c r="BO15" s="91" t="str">
        <f t="shared" si="16"/>
        <v>jue</v>
      </c>
      <c r="BP15" s="91" t="str">
        <f t="shared" si="16"/>
        <v>vie</v>
      </c>
      <c r="BQ15" s="91" t="str">
        <f t="shared" si="16"/>
        <v>lun</v>
      </c>
      <c r="BR15" s="91" t="str">
        <f t="shared" si="16"/>
        <v>mar</v>
      </c>
      <c r="BS15" s="91" t="str">
        <f t="shared" si="16"/>
        <v>mié</v>
      </c>
      <c r="BT15" s="91" t="str">
        <f t="shared" si="16"/>
        <v>jue</v>
      </c>
      <c r="BU15" s="91" t="str">
        <f t="shared" si="16"/>
        <v>vie</v>
      </c>
      <c r="BV15" s="91" t="str">
        <f t="shared" si="16"/>
        <v>lun</v>
      </c>
      <c r="BW15" s="91" t="str">
        <f t="shared" si="16"/>
        <v>mar</v>
      </c>
      <c r="BX15" s="91" t="str">
        <f t="shared" si="16"/>
        <v>mié</v>
      </c>
      <c r="BY15" s="91" t="str">
        <f t="shared" si="16"/>
        <v>jue</v>
      </c>
      <c r="BZ15" s="91" t="str">
        <f t="shared" ref="BZ15:EK15" si="17">TEXT(BZ16,"ddd")</f>
        <v>vie</v>
      </c>
      <c r="CA15" s="91" t="str">
        <f t="shared" si="17"/>
        <v>lun</v>
      </c>
      <c r="CB15" s="91" t="str">
        <f t="shared" si="17"/>
        <v>mar</v>
      </c>
      <c r="CC15" s="91" t="str">
        <f t="shared" si="17"/>
        <v>mié</v>
      </c>
      <c r="CD15" s="91" t="str">
        <f t="shared" si="17"/>
        <v>jue</v>
      </c>
      <c r="CE15" s="91" t="str">
        <f t="shared" si="17"/>
        <v>vie</v>
      </c>
      <c r="CF15" s="91" t="str">
        <f t="shared" si="17"/>
        <v>lun</v>
      </c>
      <c r="CG15" s="91" t="str">
        <f t="shared" si="17"/>
        <v/>
      </c>
      <c r="CH15" s="91" t="str">
        <f t="shared" si="17"/>
        <v/>
      </c>
      <c r="CI15" s="91" t="str">
        <f t="shared" si="17"/>
        <v/>
      </c>
      <c r="CJ15" s="91" t="str">
        <f t="shared" si="17"/>
        <v/>
      </c>
      <c r="CK15" s="91" t="str">
        <f t="shared" si="17"/>
        <v/>
      </c>
      <c r="CL15" s="91" t="str">
        <f t="shared" si="17"/>
        <v/>
      </c>
      <c r="CM15" s="91" t="str">
        <f t="shared" si="17"/>
        <v/>
      </c>
      <c r="CN15" s="91" t="str">
        <f t="shared" si="17"/>
        <v/>
      </c>
      <c r="CO15" s="91" t="str">
        <f t="shared" si="17"/>
        <v/>
      </c>
      <c r="CP15" s="91" t="str">
        <f t="shared" si="17"/>
        <v/>
      </c>
      <c r="CQ15" s="91" t="str">
        <f t="shared" si="17"/>
        <v/>
      </c>
      <c r="CR15" s="91" t="str">
        <f t="shared" si="17"/>
        <v/>
      </c>
      <c r="CS15" s="91" t="str">
        <f t="shared" si="17"/>
        <v/>
      </c>
      <c r="CT15" s="91" t="str">
        <f t="shared" si="17"/>
        <v/>
      </c>
      <c r="CU15" s="91" t="str">
        <f t="shared" si="17"/>
        <v/>
      </c>
      <c r="CV15" s="91" t="str">
        <f t="shared" si="17"/>
        <v/>
      </c>
      <c r="CW15" s="91" t="str">
        <f t="shared" si="17"/>
        <v/>
      </c>
      <c r="CX15" s="91" t="str">
        <f t="shared" si="17"/>
        <v/>
      </c>
      <c r="CY15" s="91" t="str">
        <f t="shared" si="17"/>
        <v/>
      </c>
      <c r="CZ15" s="91" t="str">
        <f t="shared" si="17"/>
        <v/>
      </c>
      <c r="DA15" s="91" t="str">
        <f t="shared" si="17"/>
        <v/>
      </c>
      <c r="DB15" s="91" t="str">
        <f t="shared" si="17"/>
        <v/>
      </c>
      <c r="DC15" s="91" t="str">
        <f t="shared" si="17"/>
        <v/>
      </c>
      <c r="DD15" s="91" t="str">
        <f t="shared" si="17"/>
        <v/>
      </c>
      <c r="DE15" s="91" t="str">
        <f t="shared" si="17"/>
        <v/>
      </c>
      <c r="DF15" s="91" t="str">
        <f t="shared" si="17"/>
        <v/>
      </c>
      <c r="DG15" s="91" t="str">
        <f t="shared" si="17"/>
        <v/>
      </c>
      <c r="DH15" s="91" t="str">
        <f t="shared" si="17"/>
        <v/>
      </c>
      <c r="DI15" s="91" t="str">
        <f t="shared" si="17"/>
        <v/>
      </c>
      <c r="DJ15" s="91" t="str">
        <f t="shared" si="17"/>
        <v/>
      </c>
      <c r="DK15" s="91" t="str">
        <f t="shared" si="17"/>
        <v/>
      </c>
      <c r="DL15" s="91" t="str">
        <f t="shared" si="17"/>
        <v/>
      </c>
      <c r="DM15" s="91" t="str">
        <f t="shared" si="17"/>
        <v/>
      </c>
      <c r="DN15" s="91" t="str">
        <f t="shared" si="17"/>
        <v/>
      </c>
      <c r="DO15" s="91" t="str">
        <f t="shared" si="17"/>
        <v/>
      </c>
      <c r="DP15" s="91" t="str">
        <f t="shared" si="17"/>
        <v/>
      </c>
      <c r="DQ15" s="91" t="str">
        <f t="shared" si="17"/>
        <v/>
      </c>
      <c r="DR15" s="91" t="str">
        <f t="shared" si="17"/>
        <v/>
      </c>
      <c r="DS15" s="91" t="str">
        <f t="shared" si="17"/>
        <v/>
      </c>
      <c r="DT15" s="91" t="str">
        <f t="shared" si="17"/>
        <v/>
      </c>
      <c r="DU15" s="91" t="str">
        <f t="shared" si="17"/>
        <v/>
      </c>
      <c r="DV15" s="91" t="str">
        <f t="shared" si="17"/>
        <v/>
      </c>
      <c r="DW15" s="91" t="str">
        <f t="shared" si="17"/>
        <v/>
      </c>
      <c r="DX15" s="91" t="str">
        <f t="shared" si="17"/>
        <v/>
      </c>
      <c r="DY15" s="91" t="str">
        <f t="shared" si="17"/>
        <v/>
      </c>
      <c r="DZ15" s="91" t="str">
        <f t="shared" si="17"/>
        <v/>
      </c>
      <c r="EA15" s="91" t="str">
        <f t="shared" si="17"/>
        <v/>
      </c>
      <c r="EB15" s="91" t="str">
        <f t="shared" si="17"/>
        <v/>
      </c>
      <c r="EC15" s="91" t="str">
        <f t="shared" si="17"/>
        <v/>
      </c>
      <c r="ED15" s="91" t="str">
        <f t="shared" si="17"/>
        <v/>
      </c>
      <c r="EE15" s="91" t="str">
        <f t="shared" si="17"/>
        <v/>
      </c>
      <c r="EF15" s="91" t="str">
        <f t="shared" si="17"/>
        <v/>
      </c>
      <c r="EG15" s="91" t="str">
        <f t="shared" si="17"/>
        <v/>
      </c>
      <c r="EH15" s="91" t="str">
        <f t="shared" si="17"/>
        <v/>
      </c>
      <c r="EI15" s="91" t="str">
        <f t="shared" si="17"/>
        <v/>
      </c>
      <c r="EJ15" s="91" t="str">
        <f t="shared" si="17"/>
        <v/>
      </c>
      <c r="EK15" s="91" t="str">
        <f t="shared" si="17"/>
        <v/>
      </c>
      <c r="EL15" s="91" t="str">
        <f t="shared" ref="EL15:GW15" si="18">TEXT(EL16,"ddd")</f>
        <v/>
      </c>
      <c r="EM15" s="91" t="str">
        <f t="shared" si="18"/>
        <v/>
      </c>
      <c r="EN15" s="91" t="str">
        <f t="shared" si="18"/>
        <v/>
      </c>
      <c r="EO15" s="91" t="str">
        <f t="shared" si="18"/>
        <v/>
      </c>
      <c r="EP15" s="91" t="str">
        <f t="shared" si="18"/>
        <v/>
      </c>
      <c r="EQ15" s="91" t="str">
        <f t="shared" si="18"/>
        <v/>
      </c>
      <c r="ER15" s="91" t="str">
        <f t="shared" si="18"/>
        <v/>
      </c>
      <c r="ES15" s="91" t="str">
        <f t="shared" si="18"/>
        <v/>
      </c>
      <c r="ET15" s="91" t="str">
        <f t="shared" si="18"/>
        <v/>
      </c>
      <c r="EU15" s="91" t="str">
        <f t="shared" si="18"/>
        <v/>
      </c>
      <c r="EV15" s="91" t="str">
        <f t="shared" si="18"/>
        <v/>
      </c>
      <c r="EW15" s="91" t="str">
        <f t="shared" si="18"/>
        <v/>
      </c>
      <c r="EX15" s="91" t="str">
        <f t="shared" si="18"/>
        <v/>
      </c>
      <c r="EY15" s="91" t="str">
        <f t="shared" si="18"/>
        <v/>
      </c>
      <c r="EZ15" s="91" t="str">
        <f t="shared" si="18"/>
        <v/>
      </c>
      <c r="FA15" s="91" t="str">
        <f t="shared" si="18"/>
        <v/>
      </c>
      <c r="FB15" s="91" t="str">
        <f t="shared" si="18"/>
        <v/>
      </c>
      <c r="FC15" s="91" t="str">
        <f t="shared" si="18"/>
        <v/>
      </c>
      <c r="FD15" s="91" t="str">
        <f t="shared" si="18"/>
        <v/>
      </c>
      <c r="FE15" s="91" t="str">
        <f t="shared" si="18"/>
        <v/>
      </c>
      <c r="FF15" s="91" t="str">
        <f t="shared" si="18"/>
        <v/>
      </c>
      <c r="FG15" s="91" t="str">
        <f t="shared" si="18"/>
        <v/>
      </c>
      <c r="FH15" s="91" t="str">
        <f t="shared" si="18"/>
        <v/>
      </c>
      <c r="FI15" s="91" t="str">
        <f t="shared" si="18"/>
        <v/>
      </c>
      <c r="FJ15" s="91" t="str">
        <f t="shared" si="18"/>
        <v/>
      </c>
      <c r="FK15" s="91" t="str">
        <f t="shared" si="18"/>
        <v/>
      </c>
      <c r="FL15" s="91" t="str">
        <f t="shared" si="18"/>
        <v/>
      </c>
      <c r="FM15" s="91" t="str">
        <f t="shared" si="18"/>
        <v/>
      </c>
      <c r="FN15" s="91" t="str">
        <f t="shared" si="18"/>
        <v/>
      </c>
      <c r="FO15" s="91" t="str">
        <f t="shared" si="18"/>
        <v/>
      </c>
      <c r="FP15" s="91" t="str">
        <f t="shared" si="18"/>
        <v/>
      </c>
      <c r="FQ15" s="91" t="str">
        <f t="shared" si="18"/>
        <v/>
      </c>
      <c r="FR15" s="91" t="str">
        <f t="shared" si="18"/>
        <v/>
      </c>
      <c r="FS15" s="91" t="str">
        <f t="shared" si="18"/>
        <v/>
      </c>
      <c r="FT15" s="91" t="str">
        <f t="shared" si="18"/>
        <v/>
      </c>
      <c r="FU15" s="91" t="str">
        <f t="shared" si="18"/>
        <v/>
      </c>
      <c r="FV15" s="91" t="str">
        <f t="shared" si="18"/>
        <v/>
      </c>
      <c r="FW15" s="91" t="str">
        <f t="shared" si="18"/>
        <v/>
      </c>
      <c r="FX15" s="91" t="str">
        <f t="shared" si="18"/>
        <v/>
      </c>
      <c r="FY15" s="91" t="str">
        <f t="shared" si="18"/>
        <v/>
      </c>
      <c r="FZ15" s="91" t="str">
        <f t="shared" si="18"/>
        <v/>
      </c>
      <c r="GA15" s="91" t="str">
        <f t="shared" si="18"/>
        <v/>
      </c>
      <c r="GB15" s="91" t="str">
        <f t="shared" si="18"/>
        <v/>
      </c>
      <c r="GC15" s="91" t="str">
        <f t="shared" si="18"/>
        <v/>
      </c>
      <c r="GD15" s="91" t="str">
        <f t="shared" si="18"/>
        <v/>
      </c>
      <c r="GE15" s="91" t="str">
        <f t="shared" si="18"/>
        <v/>
      </c>
      <c r="GF15" s="91" t="str">
        <f t="shared" si="18"/>
        <v/>
      </c>
      <c r="GG15" s="91" t="str">
        <f t="shared" si="18"/>
        <v/>
      </c>
      <c r="GH15" s="91" t="str">
        <f t="shared" si="18"/>
        <v/>
      </c>
      <c r="GI15" s="91" t="str">
        <f t="shared" si="18"/>
        <v/>
      </c>
      <c r="GJ15" s="91" t="str">
        <f t="shared" si="18"/>
        <v/>
      </c>
      <c r="GK15" s="91" t="str">
        <f t="shared" si="18"/>
        <v/>
      </c>
      <c r="GL15" s="91" t="str">
        <f t="shared" si="18"/>
        <v/>
      </c>
      <c r="GM15" s="91" t="str">
        <f t="shared" si="18"/>
        <v/>
      </c>
      <c r="GN15" s="91" t="str">
        <f t="shared" si="18"/>
        <v/>
      </c>
      <c r="GO15" s="91" t="str">
        <f t="shared" si="18"/>
        <v/>
      </c>
      <c r="GP15" s="91" t="str">
        <f t="shared" si="18"/>
        <v/>
      </c>
      <c r="GQ15" s="91" t="str">
        <f t="shared" si="18"/>
        <v/>
      </c>
      <c r="GR15" s="91" t="str">
        <f t="shared" si="18"/>
        <v/>
      </c>
      <c r="GS15" s="91" t="str">
        <f t="shared" si="18"/>
        <v/>
      </c>
      <c r="GT15" s="91" t="str">
        <f t="shared" si="18"/>
        <v/>
      </c>
      <c r="GU15" s="91" t="str">
        <f t="shared" si="18"/>
        <v/>
      </c>
      <c r="GV15" s="91" t="str">
        <f t="shared" si="18"/>
        <v/>
      </c>
      <c r="GW15" s="91" t="str">
        <f t="shared" si="18"/>
        <v/>
      </c>
      <c r="GX15" s="91" t="str">
        <f t="shared" ref="GX15:JI15" si="19">TEXT(GX16,"ddd")</f>
        <v/>
      </c>
      <c r="GY15" s="91" t="str">
        <f t="shared" si="19"/>
        <v/>
      </c>
      <c r="GZ15" s="91" t="str">
        <f t="shared" si="19"/>
        <v/>
      </c>
      <c r="HA15" s="91" t="str">
        <f t="shared" si="19"/>
        <v/>
      </c>
      <c r="HB15" s="91" t="str">
        <f t="shared" si="19"/>
        <v/>
      </c>
      <c r="HC15" s="91" t="str">
        <f t="shared" si="19"/>
        <v/>
      </c>
      <c r="HD15" s="91" t="str">
        <f t="shared" si="19"/>
        <v/>
      </c>
      <c r="HE15" s="91" t="str">
        <f t="shared" si="19"/>
        <v/>
      </c>
      <c r="HF15" s="91" t="str">
        <f t="shared" si="19"/>
        <v/>
      </c>
      <c r="HG15" s="91" t="str">
        <f t="shared" si="19"/>
        <v/>
      </c>
      <c r="HH15" s="91" t="str">
        <f t="shared" si="19"/>
        <v/>
      </c>
      <c r="HI15" s="91" t="str">
        <f t="shared" si="19"/>
        <v/>
      </c>
      <c r="HJ15" s="91" t="str">
        <f t="shared" si="19"/>
        <v/>
      </c>
      <c r="HK15" s="91" t="str">
        <f t="shared" si="19"/>
        <v/>
      </c>
      <c r="HL15" s="91" t="str">
        <f t="shared" si="19"/>
        <v/>
      </c>
      <c r="HM15" s="91" t="str">
        <f t="shared" si="19"/>
        <v/>
      </c>
      <c r="HN15" s="91" t="str">
        <f t="shared" si="19"/>
        <v/>
      </c>
      <c r="HO15" s="91" t="str">
        <f t="shared" si="19"/>
        <v/>
      </c>
      <c r="HP15" s="91" t="str">
        <f t="shared" si="19"/>
        <v/>
      </c>
      <c r="HQ15" s="91" t="str">
        <f t="shared" si="19"/>
        <v/>
      </c>
      <c r="HR15" s="91" t="str">
        <f t="shared" si="19"/>
        <v/>
      </c>
      <c r="HS15" s="91" t="str">
        <f t="shared" si="19"/>
        <v/>
      </c>
      <c r="HT15" s="91" t="str">
        <f t="shared" si="19"/>
        <v/>
      </c>
      <c r="HU15" s="91" t="str">
        <f t="shared" si="19"/>
        <v/>
      </c>
      <c r="HV15" s="91" t="str">
        <f t="shared" si="19"/>
        <v/>
      </c>
      <c r="HW15" s="91" t="str">
        <f t="shared" si="19"/>
        <v/>
      </c>
      <c r="HX15" s="91" t="str">
        <f t="shared" si="19"/>
        <v/>
      </c>
      <c r="HY15" s="91" t="str">
        <f t="shared" si="19"/>
        <v/>
      </c>
      <c r="HZ15" s="91" t="str">
        <f t="shared" si="19"/>
        <v/>
      </c>
      <c r="IA15" s="91" t="str">
        <f t="shared" si="19"/>
        <v/>
      </c>
      <c r="IB15" s="91" t="str">
        <f t="shared" si="19"/>
        <v/>
      </c>
      <c r="IC15" s="91" t="str">
        <f t="shared" si="19"/>
        <v/>
      </c>
      <c r="ID15" s="91" t="str">
        <f t="shared" si="19"/>
        <v/>
      </c>
      <c r="IE15" s="91" t="str">
        <f t="shared" si="19"/>
        <v/>
      </c>
      <c r="IF15" s="91" t="str">
        <f t="shared" si="19"/>
        <v/>
      </c>
      <c r="IG15" s="91" t="str">
        <f t="shared" si="19"/>
        <v/>
      </c>
      <c r="IH15" s="91" t="str">
        <f t="shared" si="19"/>
        <v/>
      </c>
      <c r="II15" s="91" t="str">
        <f t="shared" si="19"/>
        <v/>
      </c>
      <c r="IJ15" s="91" t="str">
        <f t="shared" si="19"/>
        <v/>
      </c>
      <c r="IK15" s="91" t="str">
        <f t="shared" si="19"/>
        <v/>
      </c>
      <c r="IL15" s="91" t="str">
        <f t="shared" si="19"/>
        <v/>
      </c>
      <c r="IM15" s="91" t="str">
        <f t="shared" si="19"/>
        <v/>
      </c>
      <c r="IN15" s="91" t="str">
        <f t="shared" si="19"/>
        <v/>
      </c>
      <c r="IO15" s="91" t="str">
        <f t="shared" si="19"/>
        <v/>
      </c>
      <c r="IP15" s="91" t="str">
        <f t="shared" si="19"/>
        <v/>
      </c>
      <c r="IQ15" s="91" t="str">
        <f t="shared" si="19"/>
        <v/>
      </c>
      <c r="IR15" s="91" t="str">
        <f t="shared" si="19"/>
        <v/>
      </c>
      <c r="IS15" s="91" t="str">
        <f t="shared" si="19"/>
        <v/>
      </c>
      <c r="IT15" s="91" t="str">
        <f t="shared" si="19"/>
        <v/>
      </c>
      <c r="IU15" s="91" t="str">
        <f t="shared" si="19"/>
        <v/>
      </c>
      <c r="IV15" s="91" t="str">
        <f t="shared" si="19"/>
        <v/>
      </c>
      <c r="IW15" s="91" t="str">
        <f t="shared" si="19"/>
        <v/>
      </c>
      <c r="IX15" s="91" t="str">
        <f t="shared" si="19"/>
        <v/>
      </c>
      <c r="IY15" s="91" t="str">
        <f t="shared" si="19"/>
        <v/>
      </c>
      <c r="IZ15" s="91" t="str">
        <f t="shared" si="19"/>
        <v/>
      </c>
      <c r="JA15" s="91" t="str">
        <f t="shared" si="19"/>
        <v/>
      </c>
      <c r="JB15" s="91" t="str">
        <f t="shared" si="19"/>
        <v/>
      </c>
      <c r="JC15" s="91" t="str">
        <f t="shared" si="19"/>
        <v/>
      </c>
      <c r="JD15" s="91" t="str">
        <f t="shared" si="19"/>
        <v/>
      </c>
      <c r="JE15" s="91" t="str">
        <f t="shared" si="19"/>
        <v/>
      </c>
      <c r="JF15" s="91" t="str">
        <f t="shared" si="19"/>
        <v/>
      </c>
      <c r="JG15" s="91" t="str">
        <f t="shared" si="19"/>
        <v/>
      </c>
      <c r="JH15" s="91" t="str">
        <f t="shared" si="19"/>
        <v/>
      </c>
      <c r="JI15" s="91" t="str">
        <f t="shared" si="19"/>
        <v/>
      </c>
      <c r="JJ15" s="91" t="str">
        <f t="shared" ref="JJ15:LU15" si="20">TEXT(JJ16,"ddd")</f>
        <v/>
      </c>
      <c r="JK15" s="91" t="str">
        <f t="shared" si="20"/>
        <v/>
      </c>
      <c r="JL15" s="91" t="str">
        <f t="shared" si="20"/>
        <v/>
      </c>
      <c r="JM15" s="91" t="str">
        <f t="shared" si="20"/>
        <v/>
      </c>
      <c r="JN15" s="91" t="str">
        <f t="shared" si="20"/>
        <v/>
      </c>
      <c r="JO15" s="91" t="str">
        <f t="shared" si="20"/>
        <v/>
      </c>
      <c r="JP15" s="91" t="str">
        <f t="shared" si="20"/>
        <v/>
      </c>
      <c r="JQ15" s="91" t="str">
        <f t="shared" si="20"/>
        <v/>
      </c>
      <c r="JR15" s="91" t="str">
        <f t="shared" si="20"/>
        <v/>
      </c>
      <c r="JS15" s="91" t="str">
        <f t="shared" si="20"/>
        <v/>
      </c>
      <c r="JT15" s="91" t="str">
        <f t="shared" si="20"/>
        <v/>
      </c>
      <c r="JU15" s="91" t="str">
        <f t="shared" si="20"/>
        <v/>
      </c>
      <c r="JV15" s="91" t="str">
        <f t="shared" si="20"/>
        <v/>
      </c>
      <c r="JW15" s="91" t="str">
        <f t="shared" si="20"/>
        <v/>
      </c>
      <c r="JX15" s="91" t="str">
        <f t="shared" si="20"/>
        <v/>
      </c>
      <c r="JY15" s="91" t="str">
        <f t="shared" si="20"/>
        <v/>
      </c>
      <c r="JZ15" s="91" t="str">
        <f t="shared" si="20"/>
        <v/>
      </c>
      <c r="KA15" s="91" t="str">
        <f t="shared" si="20"/>
        <v/>
      </c>
      <c r="KB15" s="91" t="str">
        <f t="shared" si="20"/>
        <v/>
      </c>
      <c r="KC15" s="91" t="str">
        <f t="shared" si="20"/>
        <v/>
      </c>
      <c r="KD15" s="91" t="str">
        <f t="shared" si="20"/>
        <v/>
      </c>
      <c r="KE15" s="91" t="str">
        <f t="shared" si="20"/>
        <v/>
      </c>
      <c r="KF15" s="91" t="str">
        <f t="shared" si="20"/>
        <v/>
      </c>
      <c r="KG15" s="91" t="str">
        <f t="shared" si="20"/>
        <v/>
      </c>
      <c r="KH15" s="91" t="str">
        <f t="shared" si="20"/>
        <v/>
      </c>
      <c r="KI15" s="91" t="str">
        <f t="shared" si="20"/>
        <v/>
      </c>
      <c r="KJ15" s="91" t="str">
        <f t="shared" si="20"/>
        <v/>
      </c>
      <c r="KK15" s="91" t="str">
        <f t="shared" si="20"/>
        <v/>
      </c>
      <c r="KL15" s="91" t="str">
        <f t="shared" si="20"/>
        <v/>
      </c>
      <c r="KM15" s="91" t="str">
        <f t="shared" si="20"/>
        <v/>
      </c>
      <c r="KN15" s="91" t="str">
        <f t="shared" si="20"/>
        <v/>
      </c>
      <c r="KO15" s="91" t="str">
        <f t="shared" si="20"/>
        <v/>
      </c>
      <c r="KP15" s="91" t="str">
        <f t="shared" si="20"/>
        <v/>
      </c>
      <c r="KQ15" s="91" t="str">
        <f t="shared" si="20"/>
        <v/>
      </c>
      <c r="KR15" s="91" t="str">
        <f t="shared" si="20"/>
        <v/>
      </c>
      <c r="KS15" s="91" t="str">
        <f t="shared" si="20"/>
        <v/>
      </c>
      <c r="KT15" s="91" t="str">
        <f t="shared" si="20"/>
        <v/>
      </c>
      <c r="KU15" s="91" t="str">
        <f t="shared" si="20"/>
        <v/>
      </c>
      <c r="KV15" s="91" t="str">
        <f t="shared" si="20"/>
        <v/>
      </c>
      <c r="KW15" s="91" t="str">
        <f t="shared" si="20"/>
        <v/>
      </c>
      <c r="KX15" s="91" t="str">
        <f t="shared" si="20"/>
        <v/>
      </c>
      <c r="KY15" s="91" t="str">
        <f t="shared" si="20"/>
        <v/>
      </c>
      <c r="KZ15" s="91" t="str">
        <f t="shared" si="20"/>
        <v/>
      </c>
      <c r="LA15" s="91" t="str">
        <f t="shared" si="20"/>
        <v/>
      </c>
      <c r="LB15" s="91" t="str">
        <f t="shared" si="20"/>
        <v/>
      </c>
      <c r="LC15" s="91" t="str">
        <f t="shared" si="20"/>
        <v/>
      </c>
      <c r="LD15" s="91" t="str">
        <f t="shared" si="20"/>
        <v/>
      </c>
      <c r="LE15" s="91" t="str">
        <f t="shared" si="20"/>
        <v/>
      </c>
      <c r="LF15" s="91" t="str">
        <f t="shared" si="20"/>
        <v/>
      </c>
      <c r="LG15" s="91" t="str">
        <f t="shared" si="20"/>
        <v/>
      </c>
      <c r="LH15" s="91" t="str">
        <f t="shared" si="20"/>
        <v/>
      </c>
      <c r="LI15" s="91" t="str">
        <f t="shared" si="20"/>
        <v/>
      </c>
      <c r="LJ15" s="91" t="str">
        <f t="shared" si="20"/>
        <v/>
      </c>
      <c r="LK15" s="91" t="str">
        <f t="shared" si="20"/>
        <v/>
      </c>
      <c r="LL15" s="91" t="str">
        <f t="shared" si="20"/>
        <v/>
      </c>
      <c r="LM15" s="91" t="str">
        <f t="shared" si="20"/>
        <v/>
      </c>
      <c r="LN15" s="91" t="str">
        <f t="shared" si="20"/>
        <v/>
      </c>
      <c r="LO15" s="91" t="str">
        <f t="shared" si="20"/>
        <v/>
      </c>
      <c r="LP15" s="91" t="str">
        <f t="shared" si="20"/>
        <v/>
      </c>
      <c r="LQ15" s="91" t="str">
        <f t="shared" si="20"/>
        <v/>
      </c>
      <c r="LR15" s="91" t="str">
        <f t="shared" si="20"/>
        <v/>
      </c>
      <c r="LS15" s="91" t="str">
        <f t="shared" si="20"/>
        <v/>
      </c>
      <c r="LT15" s="91" t="str">
        <f t="shared" si="20"/>
        <v/>
      </c>
      <c r="LU15" s="91" t="str">
        <f t="shared" si="20"/>
        <v/>
      </c>
      <c r="LV15" s="91" t="str">
        <f t="shared" ref="LV15:OG15" si="21">TEXT(LV16,"ddd")</f>
        <v/>
      </c>
      <c r="LW15" s="91" t="str">
        <f t="shared" si="21"/>
        <v/>
      </c>
      <c r="LX15" s="91" t="str">
        <f t="shared" si="21"/>
        <v/>
      </c>
      <c r="LY15" s="91" t="str">
        <f t="shared" si="21"/>
        <v/>
      </c>
      <c r="LZ15" s="91" t="str">
        <f t="shared" si="21"/>
        <v/>
      </c>
      <c r="MA15" s="91" t="str">
        <f t="shared" si="21"/>
        <v/>
      </c>
      <c r="MB15" s="91" t="str">
        <f t="shared" si="21"/>
        <v/>
      </c>
      <c r="MC15" s="91" t="str">
        <f t="shared" si="21"/>
        <v/>
      </c>
      <c r="MD15" s="91" t="str">
        <f t="shared" si="21"/>
        <v/>
      </c>
      <c r="ME15" s="91" t="str">
        <f t="shared" si="21"/>
        <v/>
      </c>
      <c r="MF15" s="91" t="str">
        <f t="shared" si="21"/>
        <v/>
      </c>
      <c r="MG15" s="91" t="str">
        <f t="shared" si="21"/>
        <v/>
      </c>
      <c r="MH15" s="91" t="str">
        <f t="shared" si="21"/>
        <v/>
      </c>
      <c r="MI15" s="91" t="str">
        <f t="shared" si="21"/>
        <v/>
      </c>
      <c r="MJ15" s="91" t="str">
        <f t="shared" si="21"/>
        <v/>
      </c>
      <c r="MK15" s="91" t="str">
        <f t="shared" si="21"/>
        <v/>
      </c>
      <c r="ML15" s="91" t="str">
        <f t="shared" si="21"/>
        <v/>
      </c>
      <c r="MM15" s="91" t="str">
        <f t="shared" si="21"/>
        <v/>
      </c>
      <c r="MN15" s="91" t="str">
        <f t="shared" si="21"/>
        <v/>
      </c>
      <c r="MO15" s="91" t="str">
        <f t="shared" si="21"/>
        <v/>
      </c>
      <c r="MP15" s="91" t="str">
        <f t="shared" si="21"/>
        <v/>
      </c>
      <c r="MQ15" s="91" t="str">
        <f t="shared" si="21"/>
        <v/>
      </c>
      <c r="MR15" s="91" t="str">
        <f t="shared" si="21"/>
        <v/>
      </c>
      <c r="MS15" s="91" t="str">
        <f t="shared" si="21"/>
        <v/>
      </c>
      <c r="MT15" s="91" t="str">
        <f t="shared" si="21"/>
        <v/>
      </c>
      <c r="MU15" s="91" t="str">
        <f t="shared" si="21"/>
        <v/>
      </c>
      <c r="MV15" s="91" t="str">
        <f t="shared" si="21"/>
        <v/>
      </c>
      <c r="MW15" s="91" t="str">
        <f t="shared" si="21"/>
        <v/>
      </c>
      <c r="MX15" s="91" t="str">
        <f t="shared" si="21"/>
        <v/>
      </c>
      <c r="MY15" s="91" t="str">
        <f t="shared" si="21"/>
        <v/>
      </c>
      <c r="MZ15" s="91" t="str">
        <f t="shared" si="21"/>
        <v/>
      </c>
      <c r="NA15" s="91" t="str">
        <f t="shared" si="21"/>
        <v/>
      </c>
      <c r="NB15" s="91" t="str">
        <f t="shared" si="21"/>
        <v/>
      </c>
      <c r="NC15" s="91" t="str">
        <f t="shared" si="21"/>
        <v/>
      </c>
      <c r="ND15" s="91" t="str">
        <f t="shared" si="21"/>
        <v/>
      </c>
      <c r="NE15" s="91" t="str">
        <f t="shared" si="21"/>
        <v/>
      </c>
      <c r="NF15" s="91" t="str">
        <f t="shared" si="21"/>
        <v/>
      </c>
      <c r="NG15" s="91" t="str">
        <f t="shared" si="21"/>
        <v/>
      </c>
      <c r="NH15" s="91" t="str">
        <f t="shared" si="21"/>
        <v/>
      </c>
      <c r="NI15" s="91" t="str">
        <f t="shared" si="21"/>
        <v/>
      </c>
      <c r="NJ15" s="91" t="str">
        <f t="shared" si="21"/>
        <v/>
      </c>
      <c r="NK15" s="91" t="str">
        <f t="shared" si="21"/>
        <v/>
      </c>
      <c r="NL15" s="91" t="str">
        <f t="shared" si="21"/>
        <v/>
      </c>
      <c r="NM15" s="91" t="str">
        <f t="shared" si="21"/>
        <v/>
      </c>
      <c r="NN15" s="91" t="str">
        <f t="shared" si="21"/>
        <v/>
      </c>
      <c r="NO15" s="91" t="str">
        <f t="shared" si="21"/>
        <v/>
      </c>
      <c r="NP15" s="91" t="str">
        <f t="shared" si="21"/>
        <v/>
      </c>
      <c r="NQ15" s="91" t="str">
        <f t="shared" si="21"/>
        <v/>
      </c>
      <c r="NR15" s="91" t="str">
        <f t="shared" si="21"/>
        <v/>
      </c>
      <c r="NS15" s="91" t="str">
        <f t="shared" si="21"/>
        <v/>
      </c>
      <c r="NT15" s="91" t="str">
        <f t="shared" si="21"/>
        <v/>
      </c>
      <c r="NU15" s="91" t="str">
        <f t="shared" si="21"/>
        <v/>
      </c>
      <c r="NV15" s="91" t="str">
        <f t="shared" si="21"/>
        <v/>
      </c>
      <c r="NW15" s="91" t="str">
        <f t="shared" si="21"/>
        <v/>
      </c>
      <c r="NX15" s="91" t="str">
        <f t="shared" si="21"/>
        <v/>
      </c>
      <c r="NY15" s="91" t="str">
        <f t="shared" si="21"/>
        <v/>
      </c>
      <c r="NZ15" s="91" t="str">
        <f t="shared" si="21"/>
        <v/>
      </c>
      <c r="OA15" s="91" t="str">
        <f t="shared" si="21"/>
        <v/>
      </c>
      <c r="OB15" s="91" t="str">
        <f t="shared" si="21"/>
        <v/>
      </c>
      <c r="OC15" s="91" t="str">
        <f t="shared" si="21"/>
        <v/>
      </c>
      <c r="OD15" s="91" t="str">
        <f t="shared" si="21"/>
        <v/>
      </c>
      <c r="OE15" s="91" t="str">
        <f t="shared" si="21"/>
        <v/>
      </c>
      <c r="OF15" s="91" t="str">
        <f t="shared" si="21"/>
        <v/>
      </c>
      <c r="OG15" s="91" t="str">
        <f t="shared" si="21"/>
        <v/>
      </c>
      <c r="OH15" s="91" t="str">
        <f t="shared" ref="OH15:QS15" si="22">TEXT(OH16,"ddd")</f>
        <v/>
      </c>
      <c r="OI15" s="91" t="str">
        <f t="shared" si="22"/>
        <v/>
      </c>
      <c r="OJ15" s="91" t="str">
        <f t="shared" si="22"/>
        <v/>
      </c>
      <c r="OK15" s="91" t="str">
        <f t="shared" si="22"/>
        <v/>
      </c>
      <c r="OL15" s="91" t="str">
        <f t="shared" si="22"/>
        <v/>
      </c>
      <c r="OM15" s="91" t="str">
        <f t="shared" si="22"/>
        <v/>
      </c>
      <c r="ON15" s="91" t="str">
        <f t="shared" si="22"/>
        <v/>
      </c>
      <c r="OO15" s="91" t="str">
        <f t="shared" si="22"/>
        <v/>
      </c>
      <c r="OP15" s="91" t="str">
        <f t="shared" si="22"/>
        <v/>
      </c>
      <c r="OQ15" s="91" t="str">
        <f t="shared" si="22"/>
        <v/>
      </c>
      <c r="OR15" s="91" t="str">
        <f t="shared" si="22"/>
        <v/>
      </c>
      <c r="OS15" s="91" t="str">
        <f t="shared" si="22"/>
        <v/>
      </c>
      <c r="OT15" s="91" t="str">
        <f t="shared" si="22"/>
        <v/>
      </c>
      <c r="OU15" s="91" t="str">
        <f t="shared" si="22"/>
        <v/>
      </c>
      <c r="OV15" s="91" t="str">
        <f t="shared" si="22"/>
        <v/>
      </c>
      <c r="OW15" s="91" t="str">
        <f t="shared" si="22"/>
        <v/>
      </c>
      <c r="OX15" s="91" t="str">
        <f t="shared" si="22"/>
        <v/>
      </c>
      <c r="OY15" s="91" t="str">
        <f t="shared" si="22"/>
        <v/>
      </c>
      <c r="OZ15" s="91" t="str">
        <f t="shared" si="22"/>
        <v/>
      </c>
      <c r="PA15" s="91" t="str">
        <f t="shared" si="22"/>
        <v/>
      </c>
      <c r="PB15" s="91" t="str">
        <f t="shared" si="22"/>
        <v/>
      </c>
      <c r="PC15" s="91" t="str">
        <f t="shared" si="22"/>
        <v/>
      </c>
      <c r="PD15" s="91" t="str">
        <f t="shared" si="22"/>
        <v/>
      </c>
      <c r="PE15" s="91" t="str">
        <f t="shared" si="22"/>
        <v/>
      </c>
      <c r="PF15" s="91" t="str">
        <f t="shared" si="22"/>
        <v/>
      </c>
      <c r="PG15" s="91" t="str">
        <f t="shared" si="22"/>
        <v/>
      </c>
      <c r="PH15" s="91" t="str">
        <f t="shared" si="22"/>
        <v/>
      </c>
      <c r="PI15" s="91" t="str">
        <f t="shared" si="22"/>
        <v/>
      </c>
      <c r="PJ15" s="91" t="str">
        <f t="shared" si="22"/>
        <v/>
      </c>
      <c r="PK15" s="91" t="str">
        <f t="shared" si="22"/>
        <v/>
      </c>
      <c r="PL15" s="91" t="str">
        <f t="shared" si="22"/>
        <v/>
      </c>
      <c r="PM15" s="91" t="str">
        <f t="shared" si="22"/>
        <v/>
      </c>
      <c r="PN15" s="91" t="str">
        <f t="shared" si="22"/>
        <v/>
      </c>
      <c r="PO15" s="91" t="str">
        <f t="shared" si="22"/>
        <v/>
      </c>
      <c r="PP15" s="91" t="str">
        <f t="shared" si="22"/>
        <v/>
      </c>
      <c r="PQ15" s="91" t="str">
        <f t="shared" si="22"/>
        <v/>
      </c>
      <c r="PR15" s="91" t="str">
        <f t="shared" si="22"/>
        <v/>
      </c>
      <c r="PS15" s="91" t="str">
        <f t="shared" si="22"/>
        <v/>
      </c>
      <c r="PT15" s="91" t="str">
        <f t="shared" si="22"/>
        <v/>
      </c>
      <c r="PU15" s="91" t="str">
        <f t="shared" si="22"/>
        <v/>
      </c>
      <c r="PV15" s="91" t="str">
        <f t="shared" si="22"/>
        <v/>
      </c>
      <c r="PW15" s="91" t="str">
        <f t="shared" si="22"/>
        <v/>
      </c>
      <c r="PX15" s="91" t="str">
        <f t="shared" si="22"/>
        <v/>
      </c>
      <c r="PY15" s="91" t="str">
        <f t="shared" si="22"/>
        <v/>
      </c>
      <c r="PZ15" s="91" t="str">
        <f t="shared" si="22"/>
        <v/>
      </c>
      <c r="QA15" s="91" t="str">
        <f t="shared" si="22"/>
        <v/>
      </c>
      <c r="QB15" s="91" t="str">
        <f t="shared" si="22"/>
        <v/>
      </c>
      <c r="QC15" s="91" t="str">
        <f t="shared" si="22"/>
        <v/>
      </c>
      <c r="QD15" s="91" t="str">
        <f t="shared" si="22"/>
        <v/>
      </c>
      <c r="QE15" s="91" t="str">
        <f t="shared" si="22"/>
        <v/>
      </c>
      <c r="QF15" s="91" t="str">
        <f t="shared" si="22"/>
        <v/>
      </c>
      <c r="QG15" s="91" t="str">
        <f t="shared" si="22"/>
        <v/>
      </c>
      <c r="QH15" s="91" t="str">
        <f t="shared" si="22"/>
        <v/>
      </c>
      <c r="QI15" s="91" t="str">
        <f t="shared" si="22"/>
        <v/>
      </c>
      <c r="QJ15" s="91" t="str">
        <f t="shared" si="22"/>
        <v/>
      </c>
      <c r="QK15" s="91" t="str">
        <f t="shared" si="22"/>
        <v/>
      </c>
      <c r="QL15" s="91" t="str">
        <f t="shared" si="22"/>
        <v/>
      </c>
      <c r="QM15" s="91" t="str">
        <f t="shared" si="22"/>
        <v/>
      </c>
      <c r="QN15" s="91" t="str">
        <f t="shared" si="22"/>
        <v/>
      </c>
      <c r="QO15" s="91" t="str">
        <f t="shared" si="22"/>
        <v/>
      </c>
      <c r="QP15" s="91" t="str">
        <f t="shared" si="22"/>
        <v/>
      </c>
      <c r="QQ15" s="91" t="str">
        <f t="shared" si="22"/>
        <v/>
      </c>
      <c r="QR15" s="91" t="str">
        <f t="shared" si="22"/>
        <v/>
      </c>
      <c r="QS15" s="91" t="str">
        <f t="shared" si="22"/>
        <v/>
      </c>
      <c r="QT15" s="91" t="str">
        <f t="shared" ref="QT15:SX15" si="23">TEXT(QT16,"ddd")</f>
        <v/>
      </c>
      <c r="QU15" s="91" t="str">
        <f t="shared" si="23"/>
        <v/>
      </c>
      <c r="QV15" s="91" t="str">
        <f t="shared" si="23"/>
        <v/>
      </c>
      <c r="QW15" s="91" t="str">
        <f t="shared" si="23"/>
        <v/>
      </c>
      <c r="QX15" s="91" t="str">
        <f t="shared" si="23"/>
        <v/>
      </c>
      <c r="QY15" s="91" t="str">
        <f t="shared" si="23"/>
        <v/>
      </c>
      <c r="QZ15" s="91" t="str">
        <f t="shared" si="23"/>
        <v/>
      </c>
      <c r="RA15" s="91" t="str">
        <f t="shared" si="23"/>
        <v/>
      </c>
      <c r="RB15" s="91" t="str">
        <f t="shared" si="23"/>
        <v/>
      </c>
      <c r="RC15" s="91" t="str">
        <f t="shared" si="23"/>
        <v/>
      </c>
      <c r="RD15" s="91" t="str">
        <f t="shared" si="23"/>
        <v/>
      </c>
      <c r="RE15" s="91" t="str">
        <f t="shared" si="23"/>
        <v/>
      </c>
      <c r="RF15" s="91" t="str">
        <f t="shared" si="23"/>
        <v/>
      </c>
      <c r="RG15" s="91" t="str">
        <f t="shared" si="23"/>
        <v/>
      </c>
      <c r="RH15" s="91" t="str">
        <f t="shared" si="23"/>
        <v/>
      </c>
      <c r="RI15" s="91" t="str">
        <f t="shared" si="23"/>
        <v/>
      </c>
      <c r="RJ15" s="91" t="str">
        <f t="shared" si="23"/>
        <v/>
      </c>
      <c r="RK15" s="91" t="str">
        <f t="shared" si="23"/>
        <v/>
      </c>
      <c r="RL15" s="91" t="str">
        <f t="shared" si="23"/>
        <v/>
      </c>
      <c r="RM15" s="91" t="str">
        <f t="shared" si="23"/>
        <v/>
      </c>
      <c r="RN15" s="91" t="str">
        <f t="shared" si="23"/>
        <v/>
      </c>
      <c r="RO15" s="91" t="str">
        <f t="shared" si="23"/>
        <v/>
      </c>
      <c r="RP15" s="91" t="str">
        <f t="shared" si="23"/>
        <v/>
      </c>
      <c r="RQ15" s="91" t="str">
        <f t="shared" si="23"/>
        <v/>
      </c>
      <c r="RR15" s="91" t="str">
        <f t="shared" si="23"/>
        <v/>
      </c>
      <c r="RS15" s="91" t="str">
        <f t="shared" si="23"/>
        <v/>
      </c>
      <c r="RT15" s="91" t="str">
        <f t="shared" si="23"/>
        <v/>
      </c>
      <c r="RU15" s="91" t="str">
        <f t="shared" si="23"/>
        <v/>
      </c>
      <c r="RV15" s="91" t="str">
        <f t="shared" si="23"/>
        <v/>
      </c>
      <c r="RW15" s="91" t="str">
        <f t="shared" si="23"/>
        <v/>
      </c>
      <c r="RX15" s="91" t="str">
        <f t="shared" si="23"/>
        <v/>
      </c>
      <c r="RY15" s="91" t="str">
        <f t="shared" si="23"/>
        <v/>
      </c>
      <c r="RZ15" s="91" t="str">
        <f t="shared" si="23"/>
        <v/>
      </c>
      <c r="SA15" s="91" t="str">
        <f t="shared" si="23"/>
        <v/>
      </c>
      <c r="SB15" s="91" t="str">
        <f t="shared" si="23"/>
        <v/>
      </c>
      <c r="SC15" s="91" t="str">
        <f t="shared" si="23"/>
        <v/>
      </c>
      <c r="SD15" s="91" t="str">
        <f t="shared" si="23"/>
        <v/>
      </c>
      <c r="SE15" s="91" t="str">
        <f t="shared" si="23"/>
        <v/>
      </c>
      <c r="SF15" s="91" t="str">
        <f t="shared" si="23"/>
        <v/>
      </c>
      <c r="SG15" s="91" t="str">
        <f t="shared" si="23"/>
        <v/>
      </c>
      <c r="SH15" s="91" t="str">
        <f t="shared" si="23"/>
        <v/>
      </c>
      <c r="SI15" s="91" t="str">
        <f t="shared" si="23"/>
        <v/>
      </c>
      <c r="SJ15" s="91" t="str">
        <f t="shared" si="23"/>
        <v/>
      </c>
      <c r="SK15" s="91" t="str">
        <f t="shared" si="23"/>
        <v/>
      </c>
      <c r="SL15" s="91" t="str">
        <f t="shared" si="23"/>
        <v/>
      </c>
      <c r="SM15" s="91" t="str">
        <f t="shared" si="23"/>
        <v/>
      </c>
      <c r="SN15" s="91" t="str">
        <f t="shared" si="23"/>
        <v/>
      </c>
      <c r="SO15" s="91" t="str">
        <f t="shared" si="23"/>
        <v/>
      </c>
      <c r="SP15" s="91" t="str">
        <f t="shared" si="23"/>
        <v/>
      </c>
      <c r="SQ15" s="91" t="str">
        <f t="shared" si="23"/>
        <v/>
      </c>
      <c r="SR15" s="91" t="str">
        <f t="shared" si="23"/>
        <v/>
      </c>
      <c r="SS15" s="91" t="str">
        <f t="shared" si="23"/>
        <v/>
      </c>
      <c r="ST15" s="91" t="str">
        <f t="shared" si="23"/>
        <v/>
      </c>
      <c r="SU15" s="91" t="str">
        <f t="shared" si="23"/>
        <v/>
      </c>
      <c r="SV15" s="91" t="str">
        <f t="shared" si="23"/>
        <v/>
      </c>
      <c r="SW15" s="91" t="str">
        <f t="shared" si="23"/>
        <v/>
      </c>
      <c r="SX15" s="92" t="str">
        <f t="shared" si="23"/>
        <v/>
      </c>
    </row>
    <row r="16" spans="2:518" ht="15" x14ac:dyDescent="0.3">
      <c r="B16" s="93" t="s">
        <v>1257</v>
      </c>
      <c r="C16" s="93" t="s">
        <v>390</v>
      </c>
      <c r="D16" s="93"/>
      <c r="E16" s="93" t="s">
        <v>1691</v>
      </c>
      <c r="F16" s="94" t="s">
        <v>1258</v>
      </c>
      <c r="G16" s="94" t="s">
        <v>1692</v>
      </c>
      <c r="H16" s="94" t="s">
        <v>1693</v>
      </c>
      <c r="I16" s="94" t="s">
        <v>1689</v>
      </c>
      <c r="J16" s="94" t="s">
        <v>53</v>
      </c>
      <c r="K16" s="94" t="s">
        <v>1694</v>
      </c>
      <c r="L16" s="95"/>
      <c r="M16" s="96">
        <v>45555</v>
      </c>
      <c r="N16" s="97">
        <v>45558</v>
      </c>
      <c r="O16" s="97">
        <v>45559</v>
      </c>
      <c r="P16" s="97">
        <v>45560</v>
      </c>
      <c r="Q16" s="97">
        <v>45561</v>
      </c>
      <c r="R16" s="97">
        <v>45562</v>
      </c>
      <c r="S16" s="97">
        <v>45565</v>
      </c>
      <c r="T16" s="97">
        <v>45566</v>
      </c>
      <c r="U16" s="97">
        <v>45567</v>
      </c>
      <c r="V16" s="97">
        <v>45568</v>
      </c>
      <c r="W16" s="97">
        <v>45569</v>
      </c>
      <c r="X16" s="97">
        <v>45572</v>
      </c>
      <c r="Y16" s="97">
        <v>45573</v>
      </c>
      <c r="Z16" s="97">
        <v>45574</v>
      </c>
      <c r="AA16" s="97">
        <v>45575</v>
      </c>
      <c r="AB16" s="97">
        <v>45576</v>
      </c>
      <c r="AC16" s="97">
        <v>45579</v>
      </c>
      <c r="AD16" s="97">
        <v>45580</v>
      </c>
      <c r="AE16" s="97">
        <v>45581</v>
      </c>
      <c r="AF16" s="97">
        <v>45582</v>
      </c>
      <c r="AG16" s="97">
        <v>45583</v>
      </c>
      <c r="AH16" s="97">
        <v>45586</v>
      </c>
      <c r="AI16" s="97">
        <v>45587</v>
      </c>
      <c r="AJ16" s="97">
        <v>45588</v>
      </c>
      <c r="AK16" s="97">
        <v>45589</v>
      </c>
      <c r="AL16" s="97">
        <v>45590</v>
      </c>
      <c r="AM16" s="97">
        <v>45593</v>
      </c>
      <c r="AN16" s="97">
        <v>45594</v>
      </c>
      <c r="AO16" s="97">
        <v>45595</v>
      </c>
      <c r="AP16" s="97">
        <v>45596</v>
      </c>
      <c r="AQ16" s="97">
        <v>45597</v>
      </c>
      <c r="AR16" s="97">
        <v>45600</v>
      </c>
      <c r="AS16" s="97">
        <v>45601</v>
      </c>
      <c r="AT16" s="97">
        <v>45602</v>
      </c>
      <c r="AU16" s="97">
        <v>45603</v>
      </c>
      <c r="AV16" s="97">
        <v>45604</v>
      </c>
      <c r="AW16" s="97">
        <v>45607</v>
      </c>
      <c r="AX16" s="97">
        <v>45608</v>
      </c>
      <c r="AY16" s="97">
        <v>45609</v>
      </c>
      <c r="AZ16" s="97">
        <v>45610</v>
      </c>
      <c r="BA16" s="97">
        <v>45611</v>
      </c>
      <c r="BB16" s="97">
        <v>45614</v>
      </c>
      <c r="BC16" s="97">
        <v>45615</v>
      </c>
      <c r="BD16" s="97">
        <v>45616</v>
      </c>
      <c r="BE16" s="97">
        <v>45617</v>
      </c>
      <c r="BF16" s="97">
        <v>45618</v>
      </c>
      <c r="BG16" s="97">
        <v>45621</v>
      </c>
      <c r="BH16" s="97">
        <v>45622</v>
      </c>
      <c r="BI16" s="97">
        <v>45623</v>
      </c>
      <c r="BJ16" s="97">
        <v>45624</v>
      </c>
      <c r="BK16" s="97">
        <v>45625</v>
      </c>
      <c r="BL16" s="97">
        <v>45628</v>
      </c>
      <c r="BM16" s="97">
        <v>45629</v>
      </c>
      <c r="BN16" s="97">
        <v>45630</v>
      </c>
      <c r="BO16" s="97">
        <v>45631</v>
      </c>
      <c r="BP16" s="97">
        <v>45632</v>
      </c>
      <c r="BQ16" s="97">
        <v>45635</v>
      </c>
      <c r="BR16" s="97">
        <v>45636</v>
      </c>
      <c r="BS16" s="97">
        <v>45637</v>
      </c>
      <c r="BT16" s="97">
        <v>45638</v>
      </c>
      <c r="BU16" s="97">
        <v>45639</v>
      </c>
      <c r="BV16" s="97">
        <v>45642</v>
      </c>
      <c r="BW16" s="97">
        <v>45643</v>
      </c>
      <c r="BX16" s="97">
        <v>45644</v>
      </c>
      <c r="BY16" s="97">
        <v>45645</v>
      </c>
      <c r="BZ16" s="97">
        <v>45646</v>
      </c>
      <c r="CA16" s="97">
        <v>45649</v>
      </c>
      <c r="CB16" s="97">
        <v>45650</v>
      </c>
      <c r="CC16" s="97">
        <v>45651</v>
      </c>
      <c r="CD16" s="97">
        <v>45652</v>
      </c>
      <c r="CE16" s="97">
        <v>45653</v>
      </c>
      <c r="CF16" s="97">
        <v>45656</v>
      </c>
      <c r="CG16" s="97" t="s">
        <v>1695</v>
      </c>
      <c r="CH16" s="97" t="s">
        <v>1695</v>
      </c>
      <c r="CI16" s="97" t="s">
        <v>1695</v>
      </c>
      <c r="CJ16" s="97" t="s">
        <v>1695</v>
      </c>
      <c r="CK16" s="97" t="s">
        <v>1695</v>
      </c>
      <c r="CL16" s="97" t="s">
        <v>1695</v>
      </c>
      <c r="CM16" s="97" t="s">
        <v>1695</v>
      </c>
      <c r="CN16" s="97" t="s">
        <v>1695</v>
      </c>
      <c r="CO16" s="97" t="s">
        <v>1695</v>
      </c>
      <c r="CP16" s="97" t="s">
        <v>1695</v>
      </c>
      <c r="CQ16" s="97" t="s">
        <v>1695</v>
      </c>
      <c r="CR16" s="97" t="s">
        <v>1695</v>
      </c>
      <c r="CS16" s="97" t="s">
        <v>1695</v>
      </c>
      <c r="CT16" s="97" t="s">
        <v>1695</v>
      </c>
      <c r="CU16" s="97" t="s">
        <v>1695</v>
      </c>
      <c r="CV16" s="97" t="s">
        <v>1695</v>
      </c>
      <c r="CW16" s="97" t="s">
        <v>1695</v>
      </c>
      <c r="CX16" s="97" t="s">
        <v>1695</v>
      </c>
      <c r="CY16" s="97" t="s">
        <v>1695</v>
      </c>
      <c r="CZ16" s="97" t="s">
        <v>1695</v>
      </c>
      <c r="DA16" s="97" t="s">
        <v>1695</v>
      </c>
      <c r="DB16" s="97" t="s">
        <v>1695</v>
      </c>
      <c r="DC16" s="97" t="s">
        <v>1695</v>
      </c>
      <c r="DD16" s="97" t="s">
        <v>1695</v>
      </c>
      <c r="DE16" s="97" t="s">
        <v>1695</v>
      </c>
      <c r="DF16" s="97" t="s">
        <v>1695</v>
      </c>
      <c r="DG16" s="97" t="s">
        <v>1695</v>
      </c>
      <c r="DH16" s="97" t="s">
        <v>1695</v>
      </c>
      <c r="DI16" s="97" t="s">
        <v>1695</v>
      </c>
      <c r="DJ16" s="97" t="s">
        <v>1695</v>
      </c>
      <c r="DK16" s="97" t="s">
        <v>1695</v>
      </c>
      <c r="DL16" s="97" t="s">
        <v>1695</v>
      </c>
      <c r="DM16" s="97" t="s">
        <v>1695</v>
      </c>
      <c r="DN16" s="97" t="s">
        <v>1695</v>
      </c>
      <c r="DO16" s="97" t="s">
        <v>1695</v>
      </c>
      <c r="DP16" s="97" t="s">
        <v>1695</v>
      </c>
      <c r="DQ16" s="97" t="s">
        <v>1695</v>
      </c>
      <c r="DR16" s="97" t="s">
        <v>1695</v>
      </c>
      <c r="DS16" s="97" t="s">
        <v>1695</v>
      </c>
      <c r="DT16" s="97" t="s">
        <v>1695</v>
      </c>
      <c r="DU16" s="97" t="s">
        <v>1695</v>
      </c>
      <c r="DV16" s="97" t="s">
        <v>1695</v>
      </c>
      <c r="DW16" s="97" t="s">
        <v>1695</v>
      </c>
      <c r="DX16" s="97" t="s">
        <v>1695</v>
      </c>
      <c r="DY16" s="97" t="s">
        <v>1695</v>
      </c>
      <c r="DZ16" s="97" t="s">
        <v>1695</v>
      </c>
      <c r="EA16" s="97" t="s">
        <v>1695</v>
      </c>
      <c r="EB16" s="97" t="s">
        <v>1695</v>
      </c>
      <c r="EC16" s="97" t="s">
        <v>1695</v>
      </c>
      <c r="ED16" s="97" t="s">
        <v>1695</v>
      </c>
      <c r="EE16" s="97" t="s">
        <v>1695</v>
      </c>
      <c r="EF16" s="97" t="s">
        <v>1695</v>
      </c>
      <c r="EG16" s="97" t="s">
        <v>1695</v>
      </c>
      <c r="EH16" s="97" t="s">
        <v>1695</v>
      </c>
      <c r="EI16" s="97" t="s">
        <v>1695</v>
      </c>
      <c r="EJ16" s="97" t="s">
        <v>1695</v>
      </c>
      <c r="EK16" s="97" t="s">
        <v>1695</v>
      </c>
      <c r="EL16" s="97" t="s">
        <v>1695</v>
      </c>
      <c r="EM16" s="97" t="s">
        <v>1695</v>
      </c>
      <c r="EN16" s="97" t="s">
        <v>1695</v>
      </c>
      <c r="EO16" s="97" t="s">
        <v>1695</v>
      </c>
      <c r="EP16" s="97" t="s">
        <v>1695</v>
      </c>
      <c r="EQ16" s="97" t="s">
        <v>1695</v>
      </c>
      <c r="ER16" s="97" t="s">
        <v>1695</v>
      </c>
      <c r="ES16" s="97" t="s">
        <v>1695</v>
      </c>
      <c r="ET16" s="97" t="s">
        <v>1695</v>
      </c>
      <c r="EU16" s="97" t="s">
        <v>1695</v>
      </c>
      <c r="EV16" s="97" t="s">
        <v>1695</v>
      </c>
      <c r="EW16" s="97" t="s">
        <v>1695</v>
      </c>
      <c r="EX16" s="97" t="s">
        <v>1695</v>
      </c>
      <c r="EY16" s="97" t="s">
        <v>1695</v>
      </c>
      <c r="EZ16" s="97" t="s">
        <v>1695</v>
      </c>
      <c r="FA16" s="97" t="s">
        <v>1695</v>
      </c>
      <c r="FB16" s="97" t="s">
        <v>1695</v>
      </c>
      <c r="FC16" s="97" t="s">
        <v>1695</v>
      </c>
      <c r="FD16" s="97" t="s">
        <v>1695</v>
      </c>
      <c r="FE16" s="97" t="s">
        <v>1695</v>
      </c>
      <c r="FF16" s="97" t="s">
        <v>1695</v>
      </c>
      <c r="FG16" s="97" t="s">
        <v>1695</v>
      </c>
      <c r="FH16" s="97" t="s">
        <v>1695</v>
      </c>
      <c r="FI16" s="97" t="s">
        <v>1695</v>
      </c>
      <c r="FJ16" s="97" t="s">
        <v>1695</v>
      </c>
      <c r="FK16" s="97" t="s">
        <v>1695</v>
      </c>
      <c r="FL16" s="97" t="s">
        <v>1695</v>
      </c>
      <c r="FM16" s="97" t="s">
        <v>1695</v>
      </c>
      <c r="FN16" s="97" t="s">
        <v>1695</v>
      </c>
      <c r="FO16" s="97" t="s">
        <v>1695</v>
      </c>
      <c r="FP16" s="97" t="s">
        <v>1695</v>
      </c>
      <c r="FQ16" s="97" t="s">
        <v>1695</v>
      </c>
      <c r="FR16" s="97" t="s">
        <v>1695</v>
      </c>
      <c r="FS16" s="97" t="s">
        <v>1695</v>
      </c>
      <c r="FT16" s="97" t="s">
        <v>1695</v>
      </c>
      <c r="FU16" s="97" t="s">
        <v>1695</v>
      </c>
      <c r="FV16" s="97" t="s">
        <v>1695</v>
      </c>
      <c r="FW16" s="97" t="s">
        <v>1695</v>
      </c>
      <c r="FX16" s="97" t="s">
        <v>1695</v>
      </c>
      <c r="FY16" s="97" t="s">
        <v>1695</v>
      </c>
      <c r="FZ16" s="97" t="s">
        <v>1695</v>
      </c>
      <c r="GA16" s="97" t="s">
        <v>1695</v>
      </c>
      <c r="GB16" s="97" t="s">
        <v>1695</v>
      </c>
      <c r="GC16" s="97" t="s">
        <v>1695</v>
      </c>
      <c r="GD16" s="97" t="s">
        <v>1695</v>
      </c>
      <c r="GE16" s="97" t="s">
        <v>1695</v>
      </c>
      <c r="GF16" s="97" t="s">
        <v>1695</v>
      </c>
      <c r="GG16" s="97" t="s">
        <v>1695</v>
      </c>
      <c r="GH16" s="97" t="s">
        <v>1695</v>
      </c>
      <c r="GI16" s="97" t="s">
        <v>1695</v>
      </c>
      <c r="GJ16" s="97" t="s">
        <v>1695</v>
      </c>
      <c r="GK16" s="97" t="s">
        <v>1695</v>
      </c>
      <c r="GL16" s="97" t="s">
        <v>1695</v>
      </c>
      <c r="GM16" s="97" t="s">
        <v>1695</v>
      </c>
      <c r="GN16" s="97" t="s">
        <v>1695</v>
      </c>
      <c r="GO16" s="97" t="s">
        <v>1695</v>
      </c>
      <c r="GP16" s="97" t="s">
        <v>1695</v>
      </c>
      <c r="GQ16" s="97" t="s">
        <v>1695</v>
      </c>
      <c r="GR16" s="97" t="s">
        <v>1695</v>
      </c>
      <c r="GS16" s="97" t="s">
        <v>1695</v>
      </c>
      <c r="GT16" s="97" t="s">
        <v>1695</v>
      </c>
      <c r="GU16" s="97" t="s">
        <v>1695</v>
      </c>
      <c r="GV16" s="97" t="s">
        <v>1695</v>
      </c>
      <c r="GW16" s="97" t="s">
        <v>1695</v>
      </c>
      <c r="GX16" s="97" t="s">
        <v>1695</v>
      </c>
      <c r="GY16" s="97" t="s">
        <v>1695</v>
      </c>
      <c r="GZ16" s="97" t="s">
        <v>1695</v>
      </c>
      <c r="HA16" s="97" t="s">
        <v>1695</v>
      </c>
      <c r="HB16" s="97" t="s">
        <v>1695</v>
      </c>
      <c r="HC16" s="97" t="s">
        <v>1695</v>
      </c>
      <c r="HD16" s="97" t="s">
        <v>1695</v>
      </c>
      <c r="HE16" s="97" t="s">
        <v>1695</v>
      </c>
      <c r="HF16" s="97" t="s">
        <v>1695</v>
      </c>
      <c r="HG16" s="97" t="s">
        <v>1695</v>
      </c>
      <c r="HH16" s="97" t="s">
        <v>1695</v>
      </c>
      <c r="HI16" s="97" t="s">
        <v>1695</v>
      </c>
      <c r="HJ16" s="97" t="s">
        <v>1695</v>
      </c>
      <c r="HK16" s="97" t="s">
        <v>1695</v>
      </c>
      <c r="HL16" s="97" t="s">
        <v>1695</v>
      </c>
      <c r="HM16" s="97" t="s">
        <v>1695</v>
      </c>
      <c r="HN16" s="97" t="s">
        <v>1695</v>
      </c>
      <c r="HO16" s="97" t="s">
        <v>1695</v>
      </c>
      <c r="HP16" s="97" t="s">
        <v>1695</v>
      </c>
      <c r="HQ16" s="97" t="s">
        <v>1695</v>
      </c>
      <c r="HR16" s="97" t="s">
        <v>1695</v>
      </c>
      <c r="HS16" s="97" t="s">
        <v>1695</v>
      </c>
      <c r="HT16" s="97" t="s">
        <v>1695</v>
      </c>
      <c r="HU16" s="97" t="s">
        <v>1695</v>
      </c>
      <c r="HV16" s="97" t="s">
        <v>1695</v>
      </c>
      <c r="HW16" s="97" t="s">
        <v>1695</v>
      </c>
      <c r="HX16" s="97" t="s">
        <v>1695</v>
      </c>
      <c r="HY16" s="97" t="s">
        <v>1695</v>
      </c>
      <c r="HZ16" s="97" t="s">
        <v>1695</v>
      </c>
      <c r="IA16" s="97" t="s">
        <v>1695</v>
      </c>
      <c r="IB16" s="97" t="s">
        <v>1695</v>
      </c>
      <c r="IC16" s="97" t="s">
        <v>1695</v>
      </c>
      <c r="ID16" s="97" t="s">
        <v>1695</v>
      </c>
      <c r="IE16" s="97" t="s">
        <v>1695</v>
      </c>
      <c r="IF16" s="97" t="s">
        <v>1695</v>
      </c>
      <c r="IG16" s="97" t="s">
        <v>1695</v>
      </c>
      <c r="IH16" s="97" t="s">
        <v>1695</v>
      </c>
      <c r="II16" s="97" t="s">
        <v>1695</v>
      </c>
      <c r="IJ16" s="97" t="s">
        <v>1695</v>
      </c>
      <c r="IK16" s="97" t="s">
        <v>1695</v>
      </c>
      <c r="IL16" s="97" t="s">
        <v>1695</v>
      </c>
      <c r="IM16" s="97" t="s">
        <v>1695</v>
      </c>
      <c r="IN16" s="97" t="s">
        <v>1695</v>
      </c>
      <c r="IO16" s="97" t="s">
        <v>1695</v>
      </c>
      <c r="IP16" s="97" t="s">
        <v>1695</v>
      </c>
      <c r="IQ16" s="97" t="s">
        <v>1695</v>
      </c>
      <c r="IR16" s="97" t="s">
        <v>1695</v>
      </c>
      <c r="IS16" s="97" t="s">
        <v>1695</v>
      </c>
      <c r="IT16" s="97" t="s">
        <v>1695</v>
      </c>
      <c r="IU16" s="97" t="s">
        <v>1695</v>
      </c>
      <c r="IV16" s="97" t="s">
        <v>1695</v>
      </c>
      <c r="IW16" s="97" t="s">
        <v>1695</v>
      </c>
      <c r="IX16" s="97" t="s">
        <v>1695</v>
      </c>
      <c r="IY16" s="97" t="s">
        <v>1695</v>
      </c>
      <c r="IZ16" s="97" t="s">
        <v>1695</v>
      </c>
      <c r="JA16" s="97" t="s">
        <v>1695</v>
      </c>
      <c r="JB16" s="97" t="s">
        <v>1695</v>
      </c>
      <c r="JC16" s="97" t="s">
        <v>1695</v>
      </c>
      <c r="JD16" s="97" t="s">
        <v>1695</v>
      </c>
      <c r="JE16" s="97" t="s">
        <v>1695</v>
      </c>
      <c r="JF16" s="97" t="s">
        <v>1695</v>
      </c>
      <c r="JG16" s="97" t="s">
        <v>1695</v>
      </c>
      <c r="JH16" s="97" t="s">
        <v>1695</v>
      </c>
      <c r="JI16" s="97" t="s">
        <v>1695</v>
      </c>
      <c r="JJ16" s="97" t="s">
        <v>1695</v>
      </c>
      <c r="JK16" s="97" t="s">
        <v>1695</v>
      </c>
      <c r="JL16" s="97" t="s">
        <v>1695</v>
      </c>
      <c r="JM16" s="97" t="s">
        <v>1695</v>
      </c>
      <c r="JN16" s="97" t="s">
        <v>1695</v>
      </c>
      <c r="JO16" s="97" t="s">
        <v>1695</v>
      </c>
      <c r="JP16" s="97" t="s">
        <v>1695</v>
      </c>
      <c r="JQ16" s="97" t="s">
        <v>1695</v>
      </c>
      <c r="JR16" s="97" t="s">
        <v>1695</v>
      </c>
      <c r="JS16" s="97" t="s">
        <v>1695</v>
      </c>
      <c r="JT16" s="97" t="s">
        <v>1695</v>
      </c>
      <c r="JU16" s="97" t="s">
        <v>1695</v>
      </c>
      <c r="JV16" s="97" t="s">
        <v>1695</v>
      </c>
      <c r="JW16" s="97" t="s">
        <v>1695</v>
      </c>
      <c r="JX16" s="97" t="s">
        <v>1695</v>
      </c>
      <c r="JY16" s="97" t="s">
        <v>1695</v>
      </c>
      <c r="JZ16" s="97" t="s">
        <v>1695</v>
      </c>
      <c r="KA16" s="97" t="s">
        <v>1695</v>
      </c>
      <c r="KB16" s="97" t="s">
        <v>1695</v>
      </c>
      <c r="KC16" s="97" t="s">
        <v>1695</v>
      </c>
      <c r="KD16" s="97" t="s">
        <v>1695</v>
      </c>
      <c r="KE16" s="97" t="s">
        <v>1695</v>
      </c>
      <c r="KF16" s="97" t="s">
        <v>1695</v>
      </c>
      <c r="KG16" s="97" t="s">
        <v>1695</v>
      </c>
      <c r="KH16" s="97" t="s">
        <v>1695</v>
      </c>
      <c r="KI16" s="97" t="s">
        <v>1695</v>
      </c>
      <c r="KJ16" s="97" t="s">
        <v>1695</v>
      </c>
      <c r="KK16" s="97" t="s">
        <v>1695</v>
      </c>
      <c r="KL16" s="97" t="s">
        <v>1695</v>
      </c>
      <c r="KM16" s="97" t="s">
        <v>1695</v>
      </c>
      <c r="KN16" s="97" t="s">
        <v>1695</v>
      </c>
      <c r="KO16" s="97" t="s">
        <v>1695</v>
      </c>
      <c r="KP16" s="97" t="s">
        <v>1695</v>
      </c>
      <c r="KQ16" s="97" t="s">
        <v>1695</v>
      </c>
      <c r="KR16" s="97" t="s">
        <v>1695</v>
      </c>
      <c r="KS16" s="97" t="s">
        <v>1695</v>
      </c>
      <c r="KT16" s="97" t="s">
        <v>1695</v>
      </c>
      <c r="KU16" s="97" t="s">
        <v>1695</v>
      </c>
      <c r="KV16" s="97" t="s">
        <v>1695</v>
      </c>
      <c r="KW16" s="97" t="s">
        <v>1695</v>
      </c>
      <c r="KX16" s="97" t="s">
        <v>1695</v>
      </c>
      <c r="KY16" s="97" t="s">
        <v>1695</v>
      </c>
      <c r="KZ16" s="97" t="s">
        <v>1695</v>
      </c>
      <c r="LA16" s="97" t="s">
        <v>1695</v>
      </c>
      <c r="LB16" s="97" t="s">
        <v>1695</v>
      </c>
      <c r="LC16" s="97" t="s">
        <v>1695</v>
      </c>
      <c r="LD16" s="97" t="s">
        <v>1695</v>
      </c>
      <c r="LE16" s="97" t="s">
        <v>1695</v>
      </c>
      <c r="LF16" s="97" t="s">
        <v>1695</v>
      </c>
      <c r="LG16" s="97" t="s">
        <v>1695</v>
      </c>
      <c r="LH16" s="97" t="s">
        <v>1695</v>
      </c>
      <c r="LI16" s="97" t="s">
        <v>1695</v>
      </c>
      <c r="LJ16" s="97" t="s">
        <v>1695</v>
      </c>
      <c r="LK16" s="97" t="s">
        <v>1695</v>
      </c>
      <c r="LL16" s="97" t="s">
        <v>1695</v>
      </c>
      <c r="LM16" s="97" t="s">
        <v>1695</v>
      </c>
      <c r="LN16" s="97" t="s">
        <v>1695</v>
      </c>
      <c r="LO16" s="97" t="s">
        <v>1695</v>
      </c>
      <c r="LP16" s="97" t="s">
        <v>1695</v>
      </c>
      <c r="LQ16" s="97" t="s">
        <v>1695</v>
      </c>
      <c r="LR16" s="97" t="s">
        <v>1695</v>
      </c>
      <c r="LS16" s="97" t="s">
        <v>1695</v>
      </c>
      <c r="LT16" s="97" t="s">
        <v>1695</v>
      </c>
      <c r="LU16" s="97" t="s">
        <v>1695</v>
      </c>
      <c r="LV16" s="97" t="s">
        <v>1695</v>
      </c>
      <c r="LW16" s="97" t="s">
        <v>1695</v>
      </c>
      <c r="LX16" s="97" t="s">
        <v>1695</v>
      </c>
      <c r="LY16" s="97" t="s">
        <v>1695</v>
      </c>
      <c r="LZ16" s="97" t="s">
        <v>1695</v>
      </c>
      <c r="MA16" s="97" t="s">
        <v>1695</v>
      </c>
      <c r="MB16" s="97" t="s">
        <v>1695</v>
      </c>
      <c r="MC16" s="97" t="s">
        <v>1695</v>
      </c>
      <c r="MD16" s="97" t="s">
        <v>1695</v>
      </c>
      <c r="ME16" s="97" t="s">
        <v>1695</v>
      </c>
      <c r="MF16" s="97" t="s">
        <v>1695</v>
      </c>
      <c r="MG16" s="97" t="s">
        <v>1695</v>
      </c>
      <c r="MH16" s="97" t="s">
        <v>1695</v>
      </c>
      <c r="MI16" s="97" t="s">
        <v>1695</v>
      </c>
      <c r="MJ16" s="97" t="s">
        <v>1695</v>
      </c>
      <c r="MK16" s="97" t="s">
        <v>1695</v>
      </c>
      <c r="ML16" s="97" t="s">
        <v>1695</v>
      </c>
      <c r="MM16" s="97" t="s">
        <v>1695</v>
      </c>
      <c r="MN16" s="97" t="s">
        <v>1695</v>
      </c>
      <c r="MO16" s="97" t="s">
        <v>1695</v>
      </c>
      <c r="MP16" s="97" t="s">
        <v>1695</v>
      </c>
      <c r="MQ16" s="97" t="s">
        <v>1695</v>
      </c>
      <c r="MR16" s="97" t="s">
        <v>1695</v>
      </c>
      <c r="MS16" s="97" t="s">
        <v>1695</v>
      </c>
      <c r="MT16" s="97" t="s">
        <v>1695</v>
      </c>
      <c r="MU16" s="97" t="s">
        <v>1695</v>
      </c>
      <c r="MV16" s="97" t="s">
        <v>1695</v>
      </c>
      <c r="MW16" s="97" t="s">
        <v>1695</v>
      </c>
      <c r="MX16" s="97" t="s">
        <v>1695</v>
      </c>
      <c r="MY16" s="97" t="s">
        <v>1695</v>
      </c>
      <c r="MZ16" s="97" t="s">
        <v>1695</v>
      </c>
      <c r="NA16" s="97" t="s">
        <v>1695</v>
      </c>
      <c r="NB16" s="97" t="s">
        <v>1695</v>
      </c>
      <c r="NC16" s="97" t="s">
        <v>1695</v>
      </c>
      <c r="ND16" s="97" t="s">
        <v>1695</v>
      </c>
      <c r="NE16" s="97" t="s">
        <v>1695</v>
      </c>
      <c r="NF16" s="97" t="s">
        <v>1695</v>
      </c>
      <c r="NG16" s="97" t="s">
        <v>1695</v>
      </c>
      <c r="NH16" s="97" t="s">
        <v>1695</v>
      </c>
      <c r="NI16" s="97" t="s">
        <v>1695</v>
      </c>
      <c r="NJ16" s="97" t="s">
        <v>1695</v>
      </c>
      <c r="NK16" s="97" t="s">
        <v>1695</v>
      </c>
      <c r="NL16" s="97" t="s">
        <v>1695</v>
      </c>
      <c r="NM16" s="97" t="s">
        <v>1695</v>
      </c>
      <c r="NN16" s="97" t="s">
        <v>1695</v>
      </c>
      <c r="NO16" s="97" t="s">
        <v>1695</v>
      </c>
      <c r="NP16" s="97" t="s">
        <v>1695</v>
      </c>
      <c r="NQ16" s="97" t="s">
        <v>1695</v>
      </c>
      <c r="NR16" s="97" t="s">
        <v>1695</v>
      </c>
      <c r="NS16" s="97" t="s">
        <v>1695</v>
      </c>
      <c r="NT16" s="97" t="s">
        <v>1695</v>
      </c>
      <c r="NU16" s="97" t="s">
        <v>1695</v>
      </c>
      <c r="NV16" s="97" t="s">
        <v>1695</v>
      </c>
      <c r="NW16" s="97" t="s">
        <v>1695</v>
      </c>
      <c r="NX16" s="97" t="s">
        <v>1695</v>
      </c>
      <c r="NY16" s="97" t="s">
        <v>1695</v>
      </c>
      <c r="NZ16" s="97" t="s">
        <v>1695</v>
      </c>
      <c r="OA16" s="97" t="s">
        <v>1695</v>
      </c>
      <c r="OB16" s="97" t="s">
        <v>1695</v>
      </c>
      <c r="OC16" s="97" t="s">
        <v>1695</v>
      </c>
      <c r="OD16" s="97" t="s">
        <v>1695</v>
      </c>
      <c r="OE16" s="97" t="s">
        <v>1695</v>
      </c>
      <c r="OF16" s="97" t="s">
        <v>1695</v>
      </c>
      <c r="OG16" s="97" t="s">
        <v>1695</v>
      </c>
      <c r="OH16" s="97" t="s">
        <v>1695</v>
      </c>
      <c r="OI16" s="97" t="s">
        <v>1695</v>
      </c>
      <c r="OJ16" s="97" t="s">
        <v>1695</v>
      </c>
      <c r="OK16" s="97" t="s">
        <v>1695</v>
      </c>
      <c r="OL16" s="97" t="s">
        <v>1695</v>
      </c>
      <c r="OM16" s="97" t="s">
        <v>1695</v>
      </c>
      <c r="ON16" s="97" t="s">
        <v>1695</v>
      </c>
      <c r="OO16" s="97" t="s">
        <v>1695</v>
      </c>
      <c r="OP16" s="97" t="s">
        <v>1695</v>
      </c>
      <c r="OQ16" s="97" t="s">
        <v>1695</v>
      </c>
      <c r="OR16" s="97" t="s">
        <v>1695</v>
      </c>
      <c r="OS16" s="97" t="s">
        <v>1695</v>
      </c>
      <c r="OT16" s="97" t="s">
        <v>1695</v>
      </c>
      <c r="OU16" s="97" t="s">
        <v>1695</v>
      </c>
      <c r="OV16" s="97" t="s">
        <v>1695</v>
      </c>
      <c r="OW16" s="97" t="s">
        <v>1695</v>
      </c>
      <c r="OX16" s="97" t="s">
        <v>1695</v>
      </c>
      <c r="OY16" s="97" t="s">
        <v>1695</v>
      </c>
      <c r="OZ16" s="97" t="s">
        <v>1695</v>
      </c>
      <c r="PA16" s="97" t="s">
        <v>1695</v>
      </c>
      <c r="PB16" s="97" t="s">
        <v>1695</v>
      </c>
      <c r="PC16" s="97" t="s">
        <v>1695</v>
      </c>
      <c r="PD16" s="97" t="s">
        <v>1695</v>
      </c>
      <c r="PE16" s="97" t="s">
        <v>1695</v>
      </c>
      <c r="PF16" s="97" t="s">
        <v>1695</v>
      </c>
      <c r="PG16" s="97" t="s">
        <v>1695</v>
      </c>
      <c r="PH16" s="97" t="s">
        <v>1695</v>
      </c>
      <c r="PI16" s="97" t="s">
        <v>1695</v>
      </c>
      <c r="PJ16" s="97" t="s">
        <v>1695</v>
      </c>
      <c r="PK16" s="97" t="s">
        <v>1695</v>
      </c>
      <c r="PL16" s="97" t="s">
        <v>1695</v>
      </c>
      <c r="PM16" s="97" t="s">
        <v>1695</v>
      </c>
      <c r="PN16" s="97" t="s">
        <v>1695</v>
      </c>
      <c r="PO16" s="97" t="s">
        <v>1695</v>
      </c>
      <c r="PP16" s="97" t="s">
        <v>1695</v>
      </c>
      <c r="PQ16" s="97" t="s">
        <v>1695</v>
      </c>
      <c r="PR16" s="97" t="s">
        <v>1695</v>
      </c>
      <c r="PS16" s="97" t="s">
        <v>1695</v>
      </c>
      <c r="PT16" s="97" t="s">
        <v>1695</v>
      </c>
      <c r="PU16" s="97" t="s">
        <v>1695</v>
      </c>
      <c r="PV16" s="97" t="s">
        <v>1695</v>
      </c>
      <c r="PW16" s="97" t="s">
        <v>1695</v>
      </c>
      <c r="PX16" s="97" t="s">
        <v>1695</v>
      </c>
      <c r="PY16" s="97" t="s">
        <v>1695</v>
      </c>
      <c r="PZ16" s="97" t="s">
        <v>1695</v>
      </c>
      <c r="QA16" s="97" t="s">
        <v>1695</v>
      </c>
      <c r="QB16" s="97" t="s">
        <v>1695</v>
      </c>
      <c r="QC16" s="97" t="s">
        <v>1695</v>
      </c>
      <c r="QD16" s="97" t="s">
        <v>1695</v>
      </c>
      <c r="QE16" s="97" t="s">
        <v>1695</v>
      </c>
      <c r="QF16" s="97" t="s">
        <v>1695</v>
      </c>
      <c r="QG16" s="97" t="s">
        <v>1695</v>
      </c>
      <c r="QH16" s="97" t="s">
        <v>1695</v>
      </c>
      <c r="QI16" s="97" t="s">
        <v>1695</v>
      </c>
      <c r="QJ16" s="97" t="s">
        <v>1695</v>
      </c>
      <c r="QK16" s="97" t="s">
        <v>1695</v>
      </c>
      <c r="QL16" s="97" t="s">
        <v>1695</v>
      </c>
      <c r="QM16" s="97" t="s">
        <v>1695</v>
      </c>
      <c r="QN16" s="97" t="s">
        <v>1695</v>
      </c>
      <c r="QO16" s="97" t="s">
        <v>1695</v>
      </c>
      <c r="QP16" s="97" t="s">
        <v>1695</v>
      </c>
      <c r="QQ16" s="97" t="s">
        <v>1695</v>
      </c>
      <c r="QR16" s="97" t="s">
        <v>1695</v>
      </c>
      <c r="QS16" s="97" t="s">
        <v>1695</v>
      </c>
      <c r="QT16" s="97" t="s">
        <v>1695</v>
      </c>
      <c r="QU16" s="97" t="s">
        <v>1695</v>
      </c>
      <c r="QV16" s="97" t="s">
        <v>1695</v>
      </c>
      <c r="QW16" s="97" t="s">
        <v>1695</v>
      </c>
      <c r="QX16" s="97" t="s">
        <v>1695</v>
      </c>
      <c r="QY16" s="97" t="s">
        <v>1695</v>
      </c>
      <c r="QZ16" s="97" t="s">
        <v>1695</v>
      </c>
      <c r="RA16" s="97" t="s">
        <v>1695</v>
      </c>
      <c r="RB16" s="97" t="s">
        <v>1695</v>
      </c>
      <c r="RC16" s="97" t="s">
        <v>1695</v>
      </c>
      <c r="RD16" s="97" t="s">
        <v>1695</v>
      </c>
      <c r="RE16" s="97" t="s">
        <v>1695</v>
      </c>
      <c r="RF16" s="97" t="s">
        <v>1695</v>
      </c>
      <c r="RG16" s="97" t="s">
        <v>1695</v>
      </c>
      <c r="RH16" s="97" t="s">
        <v>1695</v>
      </c>
      <c r="RI16" s="97" t="s">
        <v>1695</v>
      </c>
      <c r="RJ16" s="97" t="s">
        <v>1695</v>
      </c>
      <c r="RK16" s="97" t="s">
        <v>1695</v>
      </c>
      <c r="RL16" s="97" t="s">
        <v>1695</v>
      </c>
      <c r="RM16" s="97" t="s">
        <v>1695</v>
      </c>
      <c r="RN16" s="97" t="s">
        <v>1695</v>
      </c>
      <c r="RO16" s="97" t="s">
        <v>1695</v>
      </c>
      <c r="RP16" s="97" t="s">
        <v>1695</v>
      </c>
      <c r="RQ16" s="97" t="s">
        <v>1695</v>
      </c>
      <c r="RR16" s="97" t="s">
        <v>1695</v>
      </c>
      <c r="RS16" s="97" t="s">
        <v>1695</v>
      </c>
      <c r="RT16" s="97" t="s">
        <v>1695</v>
      </c>
      <c r="RU16" s="97" t="s">
        <v>1695</v>
      </c>
      <c r="RV16" s="97" t="s">
        <v>1695</v>
      </c>
      <c r="RW16" s="97" t="s">
        <v>1695</v>
      </c>
      <c r="RX16" s="97" t="s">
        <v>1695</v>
      </c>
      <c r="RY16" s="97" t="s">
        <v>1695</v>
      </c>
      <c r="RZ16" s="97" t="s">
        <v>1695</v>
      </c>
      <c r="SA16" s="97" t="s">
        <v>1695</v>
      </c>
      <c r="SB16" s="97" t="s">
        <v>1695</v>
      </c>
      <c r="SC16" s="97" t="s">
        <v>1695</v>
      </c>
      <c r="SD16" s="97" t="s">
        <v>1695</v>
      </c>
      <c r="SE16" s="97" t="s">
        <v>1695</v>
      </c>
      <c r="SF16" s="97" t="s">
        <v>1695</v>
      </c>
      <c r="SG16" s="97" t="s">
        <v>1695</v>
      </c>
      <c r="SH16" s="97" t="s">
        <v>1695</v>
      </c>
      <c r="SI16" s="97" t="s">
        <v>1695</v>
      </c>
      <c r="SJ16" s="97" t="s">
        <v>1695</v>
      </c>
      <c r="SK16" s="97" t="s">
        <v>1695</v>
      </c>
      <c r="SL16" s="97" t="s">
        <v>1695</v>
      </c>
      <c r="SM16" s="97" t="s">
        <v>1695</v>
      </c>
      <c r="SN16" s="97" t="s">
        <v>1695</v>
      </c>
      <c r="SO16" s="97" t="s">
        <v>1695</v>
      </c>
      <c r="SP16" s="97" t="s">
        <v>1695</v>
      </c>
      <c r="SQ16" s="97" t="s">
        <v>1695</v>
      </c>
      <c r="SR16" s="97" t="s">
        <v>1695</v>
      </c>
      <c r="SS16" s="97" t="s">
        <v>1695</v>
      </c>
      <c r="ST16" s="97" t="s">
        <v>1695</v>
      </c>
      <c r="SU16" s="97" t="s">
        <v>1695</v>
      </c>
      <c r="SV16" s="97" t="s">
        <v>1695</v>
      </c>
      <c r="SW16" s="97" t="s">
        <v>1695</v>
      </c>
      <c r="SX16" s="98" t="s">
        <v>1695</v>
      </c>
    </row>
    <row r="17" spans="2:518" ht="15" hidden="1" x14ac:dyDescent="0.3">
      <c r="B17" s="99"/>
      <c r="C17" s="99"/>
      <c r="D17" s="99"/>
      <c r="E17" s="99"/>
      <c r="F17" s="100"/>
      <c r="G17" s="100"/>
      <c r="H17" s="100"/>
      <c r="I17" s="100"/>
      <c r="J17" s="100"/>
      <c r="K17" s="100"/>
      <c r="L17" s="100"/>
      <c r="M17" s="101"/>
      <c r="N17" s="101"/>
      <c r="O17" s="101"/>
      <c r="P17" s="101"/>
      <c r="Q17" s="101"/>
      <c r="R17" s="101"/>
      <c r="S17" s="101"/>
      <c r="T17" s="101"/>
      <c r="U17" s="101"/>
      <c r="V17" s="101"/>
      <c r="W17" s="101"/>
      <c r="X17" s="101"/>
      <c r="Y17" s="101"/>
      <c r="Z17" s="101"/>
      <c r="AA17" s="101"/>
      <c r="AB17" s="101"/>
      <c r="AC17" s="101"/>
      <c r="AD17" s="101"/>
      <c r="AE17" s="101"/>
      <c r="AF17" s="101"/>
      <c r="AG17" s="101"/>
      <c r="AH17" s="101"/>
      <c r="AI17" s="101"/>
      <c r="AJ17" s="101"/>
      <c r="AK17" s="101"/>
      <c r="AL17" s="101"/>
      <c r="AM17" s="101"/>
      <c r="AN17" s="101"/>
      <c r="AO17" s="101"/>
      <c r="AP17" s="101"/>
      <c r="AQ17" s="101"/>
      <c r="AR17" s="101"/>
      <c r="AS17" s="101"/>
      <c r="AT17" s="101"/>
      <c r="AU17" s="101"/>
      <c r="AV17" s="101"/>
      <c r="AW17" s="101"/>
      <c r="AX17" s="101"/>
      <c r="AY17" s="101"/>
      <c r="AZ17" s="101"/>
      <c r="BA17" s="101"/>
      <c r="BB17" s="101"/>
      <c r="BC17" s="101"/>
      <c r="BD17" s="101"/>
      <c r="BE17" s="101"/>
      <c r="BF17" s="101"/>
      <c r="BG17" s="101"/>
      <c r="BH17" s="101"/>
      <c r="BI17" s="101"/>
      <c r="BJ17" s="101"/>
      <c r="BK17" s="101"/>
      <c r="BL17" s="101"/>
      <c r="BM17" s="101"/>
      <c r="BN17" s="101"/>
      <c r="BO17" s="101"/>
      <c r="BP17" s="101"/>
      <c r="BQ17" s="101"/>
      <c r="BR17" s="101"/>
      <c r="BS17" s="101"/>
      <c r="BT17" s="101"/>
      <c r="BU17" s="101"/>
      <c r="BV17" s="101"/>
      <c r="BW17" s="101"/>
      <c r="BX17" s="101"/>
      <c r="BY17" s="101"/>
      <c r="BZ17" s="101"/>
      <c r="CA17" s="101"/>
      <c r="CB17" s="101"/>
      <c r="CC17" s="101"/>
      <c r="CD17" s="101"/>
      <c r="CE17" s="101"/>
      <c r="CF17" s="101"/>
      <c r="CG17" s="101"/>
      <c r="CH17" s="101"/>
      <c r="CI17" s="101"/>
      <c r="CJ17" s="101"/>
      <c r="CK17" s="101"/>
      <c r="CL17" s="101"/>
      <c r="CM17" s="101"/>
      <c r="CN17" s="101"/>
      <c r="CO17" s="101"/>
      <c r="CP17" s="101"/>
      <c r="CQ17" s="101"/>
      <c r="CR17" s="101"/>
      <c r="CS17" s="101"/>
      <c r="CT17" s="101"/>
      <c r="CU17" s="101"/>
      <c r="CV17" s="101"/>
      <c r="CW17" s="101"/>
      <c r="CX17" s="101"/>
      <c r="CY17" s="101"/>
      <c r="CZ17" s="101"/>
      <c r="DA17" s="101"/>
      <c r="DB17" s="101"/>
      <c r="DC17" s="101"/>
      <c r="DD17" s="101"/>
      <c r="DE17" s="101"/>
      <c r="DF17" s="101"/>
      <c r="DG17" s="101"/>
      <c r="DH17" s="101"/>
      <c r="DI17" s="101"/>
      <c r="DJ17" s="101"/>
      <c r="DK17" s="101"/>
      <c r="DL17" s="101"/>
      <c r="DM17" s="101"/>
      <c r="DN17" s="101"/>
      <c r="DO17" s="101"/>
      <c r="DP17" s="101"/>
      <c r="DQ17" s="101"/>
      <c r="DR17" s="101"/>
      <c r="DS17" s="101"/>
      <c r="DT17" s="101"/>
      <c r="DU17" s="101"/>
      <c r="DV17" s="101"/>
      <c r="DW17" s="101"/>
      <c r="DX17" s="101"/>
      <c r="DY17" s="101"/>
      <c r="DZ17" s="101"/>
      <c r="EA17" s="101"/>
      <c r="EB17" s="101"/>
      <c r="EC17" s="101"/>
      <c r="ED17" s="101"/>
      <c r="EE17" s="101"/>
      <c r="EF17" s="101"/>
      <c r="EG17" s="101"/>
      <c r="EH17" s="101"/>
      <c r="EI17" s="101"/>
      <c r="EJ17" s="101"/>
      <c r="EK17" s="101"/>
      <c r="EL17" s="101"/>
      <c r="EM17" s="101"/>
      <c r="EN17" s="101"/>
      <c r="EO17" s="101"/>
      <c r="EP17" s="101"/>
      <c r="EQ17" s="101"/>
      <c r="ER17" s="101"/>
      <c r="ES17" s="101"/>
      <c r="ET17" s="101"/>
      <c r="EU17" s="101"/>
      <c r="EV17" s="101"/>
      <c r="EW17" s="101"/>
      <c r="EX17" s="101"/>
      <c r="EY17" s="101"/>
      <c r="EZ17" s="101"/>
      <c r="FA17" s="101"/>
      <c r="FB17" s="101"/>
      <c r="FC17" s="101"/>
      <c r="FD17" s="101"/>
      <c r="FE17" s="101"/>
      <c r="FF17" s="101"/>
      <c r="FG17" s="101"/>
      <c r="FH17" s="101"/>
      <c r="FI17" s="101"/>
      <c r="FJ17" s="101"/>
      <c r="FK17" s="101"/>
      <c r="FL17" s="101"/>
      <c r="FM17" s="101"/>
      <c r="FN17" s="101"/>
      <c r="FO17" s="101"/>
      <c r="FP17" s="101"/>
      <c r="FQ17" s="101"/>
      <c r="FR17" s="101"/>
      <c r="FS17" s="101"/>
      <c r="FT17" s="101"/>
      <c r="FU17" s="101"/>
      <c r="FV17" s="101"/>
      <c r="FW17" s="101"/>
      <c r="FX17" s="101"/>
      <c r="FY17" s="101"/>
      <c r="FZ17" s="101"/>
      <c r="GA17" s="101"/>
      <c r="GB17" s="101"/>
      <c r="GC17" s="101"/>
      <c r="GD17" s="101"/>
      <c r="GE17" s="101"/>
      <c r="GF17" s="101"/>
      <c r="GG17" s="101"/>
      <c r="GH17" s="101"/>
      <c r="GI17" s="101"/>
      <c r="GJ17" s="101"/>
      <c r="GK17" s="101"/>
      <c r="GL17" s="101"/>
      <c r="GM17" s="101"/>
      <c r="GN17" s="101"/>
      <c r="GO17" s="101"/>
      <c r="GP17" s="101"/>
      <c r="GQ17" s="101"/>
      <c r="GR17" s="101"/>
      <c r="GS17" s="101"/>
      <c r="GT17" s="101"/>
      <c r="GU17" s="101"/>
      <c r="GV17" s="101"/>
      <c r="GW17" s="101"/>
      <c r="GX17" s="101"/>
      <c r="GY17" s="101"/>
      <c r="GZ17" s="101"/>
      <c r="HA17" s="101"/>
      <c r="HB17" s="101"/>
      <c r="HC17" s="101"/>
      <c r="HD17" s="101"/>
      <c r="HE17" s="101"/>
      <c r="HF17" s="101"/>
      <c r="HG17" s="101"/>
      <c r="HH17" s="101"/>
      <c r="HI17" s="101"/>
      <c r="HJ17" s="101"/>
      <c r="HK17" s="101"/>
      <c r="HL17" s="101"/>
      <c r="HM17" s="101"/>
      <c r="HN17" s="101"/>
      <c r="HO17" s="101"/>
      <c r="HP17" s="101"/>
      <c r="HQ17" s="101"/>
      <c r="HR17" s="101"/>
      <c r="HS17" s="101"/>
      <c r="HT17" s="101"/>
      <c r="HU17" s="101"/>
      <c r="HV17" s="101"/>
      <c r="HW17" s="101"/>
      <c r="HX17" s="101"/>
      <c r="HY17" s="101"/>
      <c r="HZ17" s="101"/>
      <c r="IA17" s="101"/>
      <c r="IB17" s="101"/>
      <c r="IC17" s="101"/>
      <c r="ID17" s="101"/>
      <c r="IE17" s="101"/>
      <c r="IF17" s="101"/>
      <c r="IG17" s="101"/>
      <c r="IH17" s="101"/>
      <c r="II17" s="101"/>
      <c r="IJ17" s="101"/>
      <c r="IK17" s="101"/>
      <c r="IL17" s="101"/>
      <c r="IM17" s="101"/>
      <c r="IN17" s="101"/>
      <c r="IO17" s="101"/>
      <c r="IP17" s="101"/>
      <c r="IQ17" s="101"/>
      <c r="IR17" s="101"/>
      <c r="IS17" s="101"/>
      <c r="IT17" s="101"/>
      <c r="IU17" s="101"/>
      <c r="IV17" s="101"/>
      <c r="IW17" s="101"/>
      <c r="IX17" s="101"/>
      <c r="IY17" s="101"/>
      <c r="IZ17" s="101"/>
      <c r="JA17" s="101"/>
      <c r="JB17" s="101"/>
      <c r="JC17" s="101"/>
      <c r="JD17" s="101"/>
      <c r="JE17" s="101"/>
      <c r="JF17" s="101"/>
      <c r="JG17" s="101"/>
      <c r="JH17" s="101"/>
      <c r="JI17" s="101"/>
      <c r="JJ17" s="101"/>
      <c r="JK17" s="101"/>
      <c r="JL17" s="101"/>
      <c r="JM17" s="101"/>
      <c r="JN17" s="101"/>
      <c r="JO17" s="101"/>
      <c r="JP17" s="101"/>
      <c r="JQ17" s="101"/>
      <c r="JR17" s="101"/>
      <c r="JS17" s="101"/>
      <c r="JT17" s="101"/>
      <c r="JU17" s="101"/>
      <c r="JV17" s="101"/>
      <c r="JW17" s="101"/>
      <c r="JX17" s="101"/>
      <c r="JY17" s="101"/>
      <c r="JZ17" s="101"/>
      <c r="KA17" s="101"/>
      <c r="KB17" s="101"/>
      <c r="KC17" s="101"/>
      <c r="KD17" s="101"/>
      <c r="KE17" s="101"/>
      <c r="KF17" s="101"/>
      <c r="KG17" s="101"/>
      <c r="KH17" s="101"/>
      <c r="KI17" s="101"/>
      <c r="KJ17" s="101"/>
      <c r="KK17" s="101"/>
      <c r="KL17" s="101"/>
      <c r="KM17" s="101"/>
      <c r="KN17" s="101"/>
      <c r="KO17" s="101"/>
      <c r="KP17" s="101"/>
      <c r="KQ17" s="101"/>
      <c r="KR17" s="101"/>
      <c r="KS17" s="101"/>
      <c r="KT17" s="101"/>
      <c r="KU17" s="101"/>
      <c r="KV17" s="101"/>
      <c r="KW17" s="101"/>
      <c r="KX17" s="101"/>
      <c r="KY17" s="101"/>
      <c r="KZ17" s="101"/>
      <c r="LA17" s="101"/>
      <c r="LB17" s="101"/>
      <c r="LC17" s="101"/>
      <c r="LD17" s="101"/>
      <c r="LE17" s="101"/>
      <c r="LF17" s="101"/>
      <c r="LG17" s="101"/>
      <c r="LH17" s="101"/>
      <c r="LI17" s="101"/>
      <c r="LJ17" s="101"/>
      <c r="LK17" s="101"/>
      <c r="LL17" s="101"/>
      <c r="LM17" s="101"/>
      <c r="LN17" s="101"/>
      <c r="LO17" s="101"/>
      <c r="LP17" s="101"/>
      <c r="LQ17" s="101"/>
      <c r="LR17" s="101"/>
      <c r="LS17" s="101"/>
      <c r="LT17" s="101"/>
      <c r="LU17" s="101"/>
      <c r="LV17" s="101"/>
      <c r="LW17" s="101"/>
      <c r="LX17" s="101"/>
      <c r="LY17" s="101"/>
      <c r="LZ17" s="101"/>
      <c r="MA17" s="101"/>
      <c r="MB17" s="101"/>
      <c r="MC17" s="101"/>
      <c r="MD17" s="101"/>
      <c r="ME17" s="101"/>
      <c r="MF17" s="101"/>
      <c r="MG17" s="101"/>
      <c r="MH17" s="101"/>
      <c r="MI17" s="101"/>
      <c r="MJ17" s="101"/>
      <c r="MK17" s="101"/>
      <c r="ML17" s="101"/>
      <c r="MM17" s="101"/>
      <c r="MN17" s="101"/>
      <c r="MO17" s="101"/>
      <c r="MP17" s="101"/>
      <c r="MQ17" s="101"/>
      <c r="MR17" s="101"/>
      <c r="MS17" s="101"/>
      <c r="MT17" s="101"/>
      <c r="MU17" s="101"/>
      <c r="MV17" s="101"/>
      <c r="MW17" s="101"/>
      <c r="MX17" s="101"/>
      <c r="MY17" s="101"/>
      <c r="MZ17" s="101"/>
      <c r="NA17" s="101"/>
      <c r="NB17" s="101"/>
      <c r="NC17" s="101"/>
      <c r="ND17" s="101"/>
      <c r="NE17" s="101"/>
      <c r="NF17" s="101"/>
      <c r="NG17" s="101"/>
      <c r="NH17" s="101"/>
      <c r="NI17" s="101"/>
      <c r="NJ17" s="101"/>
      <c r="NK17" s="101"/>
      <c r="NL17" s="101"/>
      <c r="NM17" s="101"/>
      <c r="NN17" s="101"/>
      <c r="NO17" s="101"/>
      <c r="NP17" s="101"/>
      <c r="NQ17" s="101"/>
      <c r="NR17" s="101"/>
      <c r="NS17" s="101"/>
      <c r="NT17" s="101"/>
      <c r="NU17" s="101"/>
      <c r="NV17" s="101"/>
      <c r="NW17" s="101"/>
      <c r="NX17" s="101"/>
      <c r="NY17" s="101"/>
      <c r="NZ17" s="101"/>
      <c r="OA17" s="101"/>
      <c r="OB17" s="101"/>
      <c r="OC17" s="101"/>
      <c r="OD17" s="101"/>
      <c r="OE17" s="101"/>
      <c r="OF17" s="101"/>
      <c r="OG17" s="101"/>
      <c r="OH17" s="101"/>
      <c r="OI17" s="101"/>
      <c r="OJ17" s="101"/>
      <c r="OK17" s="101"/>
      <c r="OL17" s="101"/>
      <c r="OM17" s="101"/>
      <c r="ON17" s="101"/>
      <c r="OO17" s="101"/>
      <c r="OP17" s="101"/>
      <c r="OQ17" s="101"/>
      <c r="OR17" s="101"/>
      <c r="OS17" s="101"/>
      <c r="OT17" s="101"/>
      <c r="OU17" s="101"/>
      <c r="OV17" s="101"/>
      <c r="OW17" s="101"/>
      <c r="OX17" s="101"/>
      <c r="OY17" s="101"/>
      <c r="OZ17" s="101"/>
      <c r="PA17" s="101"/>
      <c r="PB17" s="101"/>
      <c r="PC17" s="101"/>
      <c r="PD17" s="101"/>
      <c r="PE17" s="101"/>
      <c r="PF17" s="101"/>
      <c r="PG17" s="101"/>
      <c r="PH17" s="101"/>
      <c r="PI17" s="101"/>
      <c r="PJ17" s="101"/>
      <c r="PK17" s="101"/>
      <c r="PL17" s="101"/>
      <c r="PM17" s="101"/>
      <c r="PN17" s="101"/>
      <c r="PO17" s="101"/>
      <c r="PP17" s="101"/>
      <c r="PQ17" s="101"/>
      <c r="PR17" s="101"/>
      <c r="PS17" s="101"/>
      <c r="PT17" s="101"/>
      <c r="PU17" s="101"/>
      <c r="PV17" s="101"/>
      <c r="PW17" s="101"/>
      <c r="PX17" s="101"/>
      <c r="PY17" s="101"/>
      <c r="PZ17" s="101"/>
      <c r="QA17" s="101"/>
      <c r="QB17" s="101"/>
      <c r="QC17" s="101"/>
      <c r="QD17" s="101"/>
      <c r="QE17" s="101"/>
      <c r="QF17" s="101"/>
      <c r="QG17" s="101"/>
      <c r="QH17" s="101"/>
      <c r="QI17" s="101"/>
      <c r="QJ17" s="101"/>
      <c r="QK17" s="101"/>
      <c r="QL17" s="101"/>
      <c r="QM17" s="101"/>
      <c r="QN17" s="101"/>
      <c r="QO17" s="101"/>
      <c r="QP17" s="101"/>
      <c r="QQ17" s="101"/>
      <c r="QR17" s="101"/>
      <c r="QS17" s="101"/>
      <c r="QT17" s="101"/>
      <c r="QU17" s="101"/>
      <c r="QV17" s="101"/>
      <c r="QW17" s="101"/>
      <c r="QX17" s="101"/>
      <c r="QY17" s="101"/>
      <c r="QZ17" s="101"/>
      <c r="RA17" s="101"/>
      <c r="RB17" s="101"/>
      <c r="RC17" s="101"/>
      <c r="RD17" s="101"/>
      <c r="RE17" s="101"/>
      <c r="RF17" s="101"/>
      <c r="RG17" s="101"/>
      <c r="RH17" s="101"/>
      <c r="RI17" s="101"/>
      <c r="RJ17" s="101"/>
      <c r="RK17" s="101"/>
      <c r="RL17" s="101"/>
      <c r="RM17" s="101"/>
      <c r="RN17" s="101"/>
      <c r="RO17" s="101"/>
      <c r="RP17" s="101"/>
      <c r="RQ17" s="101"/>
      <c r="RR17" s="101"/>
      <c r="RS17" s="101"/>
      <c r="RT17" s="101"/>
      <c r="RU17" s="101"/>
      <c r="RV17" s="101"/>
      <c r="RW17" s="101"/>
      <c r="RX17" s="101"/>
      <c r="RY17" s="101"/>
      <c r="RZ17" s="101"/>
      <c r="SA17" s="101"/>
      <c r="SB17" s="101"/>
      <c r="SC17" s="101"/>
      <c r="SD17" s="101"/>
      <c r="SE17" s="101"/>
      <c r="SF17" s="101"/>
      <c r="SG17" s="101"/>
      <c r="SH17" s="101"/>
      <c r="SI17" s="101"/>
      <c r="SJ17" s="101"/>
      <c r="SK17" s="101"/>
      <c r="SL17" s="101"/>
      <c r="SM17" s="101"/>
      <c r="SN17" s="101"/>
      <c r="SO17" s="101"/>
      <c r="SP17" s="101"/>
      <c r="SQ17" s="101"/>
      <c r="SR17" s="101"/>
      <c r="SS17" s="101"/>
      <c r="ST17" s="101"/>
      <c r="SU17" s="101"/>
      <c r="SV17" s="101"/>
      <c r="SW17" s="101"/>
      <c r="SX17" s="102"/>
    </row>
    <row r="18" spans="2:518" ht="15.75" customHeight="1" x14ac:dyDescent="0.4">
      <c r="B18" s="60"/>
      <c r="C18" s="60"/>
      <c r="D18" s="61"/>
      <c r="E18" s="103" t="s">
        <v>1696</v>
      </c>
      <c r="F18" s="104"/>
      <c r="G18" s="105"/>
      <c r="H18" s="105"/>
      <c r="I18" s="105"/>
      <c r="J18" s="106"/>
      <c r="K18" s="106"/>
      <c r="L18" s="106"/>
      <c r="M18" s="107"/>
      <c r="N18" s="107"/>
      <c r="O18" s="107"/>
      <c r="P18" s="107"/>
      <c r="Q18" s="107"/>
      <c r="R18" s="107"/>
      <c r="S18" s="107"/>
      <c r="T18" s="107"/>
      <c r="U18" s="107"/>
      <c r="V18" s="107"/>
      <c r="W18" s="107"/>
      <c r="X18" s="107"/>
      <c r="Y18" s="107"/>
      <c r="Z18" s="107"/>
      <c r="AA18" s="107"/>
      <c r="AB18" s="107"/>
      <c r="AC18" s="107"/>
      <c r="AD18" s="107"/>
      <c r="AE18" s="107"/>
      <c r="AF18" s="107"/>
      <c r="AG18" s="107"/>
      <c r="AH18" s="107"/>
      <c r="AI18" s="107"/>
      <c r="AJ18" s="107"/>
      <c r="AK18" s="107"/>
      <c r="AL18" s="107"/>
      <c r="AM18" s="107"/>
      <c r="AN18" s="107"/>
      <c r="AO18" s="107"/>
      <c r="AP18" s="107"/>
      <c r="AQ18" s="107"/>
      <c r="AR18" s="107"/>
      <c r="AS18" s="107"/>
      <c r="AT18" s="107"/>
      <c r="AU18" s="107"/>
      <c r="AV18" s="107"/>
      <c r="AW18" s="107"/>
      <c r="AX18" s="107"/>
      <c r="AY18" s="107"/>
      <c r="AZ18" s="107"/>
      <c r="BA18" s="107"/>
      <c r="BB18" s="107"/>
      <c r="BC18" s="107"/>
      <c r="BD18" s="107"/>
      <c r="BE18" s="107"/>
      <c r="BF18" s="107"/>
      <c r="BG18" s="107"/>
      <c r="BH18" s="107"/>
      <c r="BI18" s="107"/>
      <c r="BJ18" s="107"/>
      <c r="BK18" s="107"/>
      <c r="BL18" s="107"/>
      <c r="BM18" s="107"/>
      <c r="BN18" s="107"/>
      <c r="BO18" s="107"/>
      <c r="BP18" s="107"/>
      <c r="BQ18" s="107"/>
      <c r="BR18" s="107"/>
      <c r="BS18" s="107"/>
      <c r="BT18" s="107"/>
      <c r="BU18" s="107"/>
      <c r="BV18" s="107"/>
      <c r="BW18" s="107"/>
      <c r="BX18" s="107"/>
      <c r="BY18" s="107"/>
      <c r="BZ18" s="107"/>
      <c r="CA18" s="107"/>
      <c r="CB18" s="107"/>
      <c r="CC18" s="107"/>
      <c r="CD18" s="107"/>
      <c r="CE18" s="107"/>
      <c r="CF18" s="107"/>
      <c r="CG18" s="107"/>
      <c r="CH18" s="107"/>
      <c r="CI18" s="107"/>
      <c r="CJ18" s="107"/>
      <c r="CK18" s="107"/>
      <c r="CL18" s="107"/>
      <c r="CM18" s="107"/>
      <c r="CN18" s="107"/>
      <c r="CO18" s="107"/>
      <c r="CP18" s="107"/>
      <c r="CQ18" s="107"/>
      <c r="CR18" s="107"/>
      <c r="CS18" s="107"/>
      <c r="CT18" s="107"/>
      <c r="CU18" s="107"/>
      <c r="CV18" s="107"/>
      <c r="CW18" s="107"/>
      <c r="CX18" s="107"/>
      <c r="CY18" s="107"/>
      <c r="CZ18" s="107"/>
      <c r="DA18" s="107"/>
      <c r="DB18" s="107"/>
      <c r="DC18" s="107"/>
      <c r="DD18" s="107"/>
      <c r="DE18" s="107"/>
      <c r="DF18" s="107"/>
      <c r="DG18" s="107"/>
      <c r="DH18" s="107"/>
      <c r="DI18" s="107"/>
      <c r="DJ18" s="107"/>
      <c r="DK18" s="107"/>
      <c r="DL18" s="107"/>
      <c r="DM18" s="107"/>
      <c r="DN18" s="107"/>
      <c r="DO18" s="107"/>
      <c r="DP18" s="107"/>
      <c r="DQ18" s="107"/>
      <c r="DR18" s="107"/>
      <c r="DS18" s="107"/>
      <c r="DT18" s="107"/>
      <c r="DU18" s="107"/>
      <c r="DV18" s="107"/>
      <c r="DW18" s="107"/>
      <c r="DX18" s="107"/>
      <c r="DY18" s="107"/>
      <c r="DZ18" s="107"/>
      <c r="EA18" s="107"/>
      <c r="EB18" s="107"/>
      <c r="EC18" s="107"/>
      <c r="ED18" s="107"/>
      <c r="EE18" s="107"/>
      <c r="EF18" s="107"/>
      <c r="EG18" s="107"/>
      <c r="EH18" s="107"/>
      <c r="EI18" s="107"/>
      <c r="EJ18" s="107"/>
      <c r="EK18" s="107"/>
      <c r="EL18" s="107"/>
      <c r="EM18" s="107"/>
      <c r="EN18" s="107"/>
      <c r="EO18" s="107"/>
      <c r="EP18" s="107"/>
      <c r="EQ18" s="107"/>
      <c r="ER18" s="107"/>
      <c r="ES18" s="107"/>
      <c r="ET18" s="107"/>
      <c r="EU18" s="107"/>
      <c r="EV18" s="107"/>
      <c r="EW18" s="107"/>
      <c r="EX18" s="107"/>
      <c r="EY18" s="107"/>
      <c r="EZ18" s="107"/>
      <c r="FA18" s="107"/>
      <c r="FB18" s="107"/>
      <c r="FC18" s="107"/>
      <c r="FD18" s="107"/>
      <c r="FE18" s="107"/>
      <c r="FF18" s="107"/>
      <c r="FG18" s="107"/>
      <c r="FH18" s="107"/>
      <c r="FI18" s="107"/>
      <c r="FJ18" s="107"/>
      <c r="FK18" s="107"/>
      <c r="FL18" s="107"/>
      <c r="FM18" s="107"/>
      <c r="FN18" s="107"/>
      <c r="FO18" s="107"/>
      <c r="FP18" s="107"/>
      <c r="FQ18" s="107"/>
      <c r="FR18" s="107"/>
      <c r="FS18" s="107"/>
      <c r="FT18" s="107"/>
      <c r="FU18" s="107"/>
      <c r="FV18" s="107"/>
      <c r="FW18" s="107"/>
      <c r="FX18" s="107"/>
      <c r="FY18" s="107"/>
      <c r="FZ18" s="107"/>
      <c r="GA18" s="107"/>
      <c r="GB18" s="107"/>
      <c r="GC18" s="107"/>
      <c r="GD18" s="107"/>
      <c r="GE18" s="107"/>
      <c r="GF18" s="107"/>
      <c r="GG18" s="107"/>
      <c r="GH18" s="107"/>
      <c r="GI18" s="107"/>
      <c r="GJ18" s="107"/>
      <c r="GK18" s="107"/>
      <c r="GL18" s="107"/>
      <c r="GM18" s="107"/>
      <c r="GN18" s="107"/>
      <c r="GO18" s="107"/>
      <c r="GP18" s="107"/>
      <c r="GQ18" s="107"/>
      <c r="GR18" s="107"/>
      <c r="GS18" s="107"/>
      <c r="GT18" s="107"/>
      <c r="GU18" s="107"/>
      <c r="GV18" s="107"/>
      <c r="GW18" s="107"/>
      <c r="GX18" s="107"/>
      <c r="GY18" s="107"/>
      <c r="GZ18" s="107"/>
      <c r="HA18" s="107"/>
      <c r="HB18" s="107"/>
      <c r="HC18" s="107"/>
      <c r="HD18" s="107"/>
      <c r="HE18" s="107"/>
      <c r="HF18" s="107"/>
      <c r="HG18" s="107"/>
      <c r="HH18" s="107"/>
      <c r="HI18" s="107"/>
      <c r="HJ18" s="107"/>
      <c r="HK18" s="107"/>
      <c r="HL18" s="107"/>
      <c r="HM18" s="107"/>
      <c r="HN18" s="107"/>
      <c r="HO18" s="107"/>
      <c r="HP18" s="107"/>
      <c r="HQ18" s="107"/>
      <c r="HR18" s="107"/>
      <c r="HS18" s="107"/>
      <c r="HT18" s="107"/>
      <c r="HU18" s="107"/>
      <c r="HV18" s="107"/>
      <c r="HW18" s="107"/>
      <c r="HX18" s="107"/>
      <c r="HY18" s="107"/>
      <c r="HZ18" s="107"/>
      <c r="IA18" s="107"/>
      <c r="IB18" s="107"/>
      <c r="IC18" s="107"/>
      <c r="ID18" s="107"/>
      <c r="IE18" s="107"/>
      <c r="IF18" s="107"/>
      <c r="IG18" s="107"/>
      <c r="IH18" s="107"/>
      <c r="II18" s="107"/>
      <c r="IJ18" s="107"/>
      <c r="IK18" s="107"/>
      <c r="IL18" s="107"/>
      <c r="IM18" s="107"/>
      <c r="IN18" s="107"/>
      <c r="IO18" s="107"/>
      <c r="IP18" s="107"/>
      <c r="IQ18" s="107"/>
      <c r="IR18" s="107"/>
      <c r="IS18" s="107"/>
      <c r="IT18" s="107"/>
      <c r="IU18" s="107"/>
      <c r="IV18" s="107"/>
      <c r="IW18" s="107"/>
      <c r="IX18" s="107"/>
      <c r="IY18" s="107"/>
      <c r="IZ18" s="107"/>
      <c r="JA18" s="107"/>
      <c r="JB18" s="107"/>
      <c r="JC18" s="107"/>
      <c r="JD18" s="107"/>
      <c r="JE18" s="107"/>
      <c r="JF18" s="107"/>
      <c r="JG18" s="107"/>
      <c r="JH18" s="107"/>
      <c r="JI18" s="107"/>
      <c r="JJ18" s="107"/>
      <c r="JK18" s="107"/>
      <c r="JL18" s="107"/>
      <c r="JM18" s="107"/>
      <c r="JN18" s="107"/>
      <c r="JO18" s="107"/>
      <c r="JP18" s="107"/>
      <c r="JQ18" s="107"/>
      <c r="JR18" s="107"/>
      <c r="JS18" s="107"/>
      <c r="JT18" s="107"/>
      <c r="JU18" s="107"/>
      <c r="JV18" s="107"/>
      <c r="JW18" s="107"/>
      <c r="JX18" s="107"/>
      <c r="JY18" s="107"/>
      <c r="JZ18" s="107"/>
      <c r="KA18" s="107"/>
      <c r="KB18" s="107"/>
      <c r="KC18" s="107"/>
      <c r="KD18" s="107"/>
      <c r="KE18" s="107"/>
      <c r="KF18" s="107"/>
      <c r="KG18" s="107"/>
      <c r="KH18" s="107"/>
      <c r="KI18" s="107"/>
      <c r="KJ18" s="107"/>
      <c r="KK18" s="107"/>
      <c r="KL18" s="107"/>
      <c r="KM18" s="107"/>
      <c r="KN18" s="107"/>
      <c r="KO18" s="107"/>
      <c r="KP18" s="107"/>
      <c r="KQ18" s="107"/>
      <c r="KR18" s="107"/>
      <c r="KS18" s="107"/>
      <c r="KT18" s="107"/>
      <c r="KU18" s="107"/>
      <c r="KV18" s="107"/>
      <c r="KW18" s="107"/>
      <c r="KX18" s="107"/>
      <c r="KY18" s="107"/>
      <c r="KZ18" s="107"/>
      <c r="LA18" s="107"/>
      <c r="LB18" s="107"/>
      <c r="LC18" s="107"/>
      <c r="LD18" s="107"/>
      <c r="LE18" s="107"/>
      <c r="LF18" s="107"/>
      <c r="LG18" s="107"/>
      <c r="LH18" s="107"/>
      <c r="LI18" s="107"/>
      <c r="LJ18" s="107"/>
      <c r="LK18" s="107"/>
      <c r="LL18" s="107"/>
      <c r="LM18" s="107"/>
      <c r="LN18" s="107"/>
      <c r="LO18" s="107"/>
      <c r="LP18" s="107"/>
      <c r="LQ18" s="107"/>
      <c r="LR18" s="107"/>
      <c r="LS18" s="107"/>
      <c r="LT18" s="107"/>
      <c r="LU18" s="107"/>
      <c r="LV18" s="107"/>
      <c r="LW18" s="107"/>
      <c r="LX18" s="107"/>
      <c r="LY18" s="107"/>
      <c r="LZ18" s="107"/>
      <c r="MA18" s="107"/>
      <c r="MB18" s="107"/>
      <c r="MC18" s="107"/>
      <c r="MD18" s="107"/>
      <c r="ME18" s="107"/>
      <c r="MF18" s="107"/>
      <c r="MG18" s="107"/>
      <c r="MH18" s="107"/>
      <c r="MI18" s="107"/>
      <c r="MJ18" s="107"/>
      <c r="MK18" s="107"/>
      <c r="ML18" s="107"/>
      <c r="MM18" s="107"/>
      <c r="MN18" s="107"/>
      <c r="MO18" s="107"/>
      <c r="MP18" s="107"/>
      <c r="MQ18" s="107"/>
      <c r="MR18" s="107"/>
      <c r="MS18" s="107"/>
      <c r="MT18" s="107"/>
      <c r="MU18" s="107"/>
      <c r="MV18" s="107"/>
      <c r="MW18" s="107"/>
      <c r="MX18" s="107"/>
      <c r="MY18" s="107"/>
      <c r="MZ18" s="107"/>
      <c r="NA18" s="107"/>
      <c r="NB18" s="107"/>
      <c r="NC18" s="107"/>
      <c r="ND18" s="107"/>
      <c r="NE18" s="107"/>
      <c r="NF18" s="107"/>
      <c r="NG18" s="107"/>
      <c r="NH18" s="107"/>
      <c r="NI18" s="107"/>
      <c r="NJ18" s="107"/>
      <c r="NK18" s="107"/>
      <c r="NL18" s="107"/>
      <c r="NM18" s="107"/>
      <c r="NN18" s="107"/>
      <c r="NO18" s="107"/>
      <c r="NP18" s="107"/>
      <c r="NQ18" s="107"/>
      <c r="NR18" s="107"/>
      <c r="NS18" s="107"/>
      <c r="NT18" s="107"/>
      <c r="NU18" s="107"/>
      <c r="NV18" s="107"/>
      <c r="NW18" s="107"/>
      <c r="NX18" s="107"/>
      <c r="NY18" s="107"/>
      <c r="NZ18" s="107"/>
      <c r="OA18" s="107"/>
      <c r="OB18" s="107"/>
      <c r="OC18" s="107"/>
      <c r="OD18" s="107"/>
      <c r="OE18" s="107"/>
      <c r="OF18" s="107"/>
      <c r="OG18" s="107"/>
      <c r="OH18" s="107"/>
      <c r="OI18" s="107"/>
      <c r="OJ18" s="107"/>
      <c r="OK18" s="107"/>
      <c r="OL18" s="107"/>
      <c r="OM18" s="107"/>
      <c r="ON18" s="107"/>
      <c r="OO18" s="107"/>
      <c r="OP18" s="107"/>
      <c r="OQ18" s="107"/>
      <c r="OR18" s="107"/>
      <c r="OS18" s="107"/>
      <c r="OT18" s="107"/>
      <c r="OU18" s="107"/>
      <c r="OV18" s="107"/>
      <c r="OW18" s="107"/>
      <c r="OX18" s="107"/>
      <c r="OY18" s="107"/>
      <c r="OZ18" s="107"/>
      <c r="PA18" s="107"/>
      <c r="PB18" s="107"/>
      <c r="PC18" s="107"/>
      <c r="PD18" s="107"/>
      <c r="PE18" s="107"/>
      <c r="PF18" s="107"/>
      <c r="PG18" s="107"/>
      <c r="PH18" s="107"/>
      <c r="PI18" s="107"/>
      <c r="PJ18" s="107"/>
      <c r="PK18" s="107"/>
      <c r="PL18" s="107"/>
      <c r="PM18" s="107"/>
      <c r="PN18" s="107"/>
      <c r="PO18" s="107"/>
      <c r="PP18" s="107"/>
      <c r="PQ18" s="107"/>
      <c r="PR18" s="107"/>
      <c r="PS18" s="107"/>
      <c r="PT18" s="107"/>
      <c r="PU18" s="107"/>
      <c r="PV18" s="107"/>
      <c r="PW18" s="107"/>
      <c r="PX18" s="107"/>
      <c r="PY18" s="107"/>
      <c r="PZ18" s="107"/>
      <c r="QA18" s="107"/>
      <c r="QB18" s="107"/>
      <c r="QC18" s="107"/>
      <c r="QD18" s="107"/>
      <c r="QE18" s="107"/>
      <c r="QF18" s="107"/>
      <c r="QG18" s="107"/>
      <c r="QH18" s="107"/>
      <c r="QI18" s="107"/>
      <c r="QJ18" s="107"/>
      <c r="QK18" s="107"/>
      <c r="QL18" s="107"/>
      <c r="QM18" s="107"/>
      <c r="QN18" s="107"/>
      <c r="QO18" s="107"/>
      <c r="QP18" s="107"/>
      <c r="QQ18" s="107"/>
      <c r="QR18" s="107"/>
      <c r="QS18" s="107"/>
      <c r="QT18" s="107"/>
      <c r="QU18" s="107"/>
      <c r="QV18" s="107"/>
      <c r="QW18" s="107"/>
      <c r="QX18" s="107"/>
      <c r="QY18" s="107"/>
      <c r="QZ18" s="107"/>
      <c r="RA18" s="107"/>
      <c r="RB18" s="107"/>
      <c r="RC18" s="107"/>
      <c r="RD18" s="107"/>
      <c r="RE18" s="107"/>
      <c r="RF18" s="107"/>
      <c r="RG18" s="107"/>
      <c r="RH18" s="107"/>
      <c r="RI18" s="107"/>
      <c r="RJ18" s="107"/>
      <c r="RK18" s="107"/>
      <c r="RL18" s="107"/>
      <c r="RM18" s="107"/>
      <c r="RN18" s="107"/>
      <c r="RO18" s="107"/>
      <c r="RP18" s="107"/>
      <c r="RQ18" s="107"/>
      <c r="RR18" s="107"/>
      <c r="RS18" s="107"/>
      <c r="RT18" s="107"/>
      <c r="RU18" s="107"/>
      <c r="RV18" s="107"/>
      <c r="RW18" s="107"/>
      <c r="RX18" s="107"/>
      <c r="RY18" s="107"/>
      <c r="RZ18" s="107"/>
      <c r="SA18" s="107"/>
      <c r="SB18" s="107"/>
      <c r="SC18" s="107"/>
      <c r="SD18" s="107"/>
      <c r="SE18" s="107"/>
      <c r="SF18" s="107"/>
      <c r="SG18" s="107"/>
      <c r="SH18" s="107"/>
      <c r="SI18" s="107"/>
      <c r="SJ18" s="107"/>
      <c r="SK18" s="107"/>
      <c r="SL18" s="107"/>
      <c r="SM18" s="107"/>
      <c r="SN18" s="107"/>
      <c r="SO18" s="107"/>
      <c r="SP18" s="107"/>
      <c r="SQ18" s="107"/>
      <c r="SR18" s="107"/>
      <c r="SS18" s="107"/>
      <c r="ST18" s="107"/>
      <c r="SU18" s="107"/>
      <c r="SV18" s="107"/>
      <c r="SW18" s="107"/>
      <c r="SX18" s="108"/>
    </row>
    <row r="19" spans="2:518" ht="27" outlineLevel="1" x14ac:dyDescent="0.35">
      <c r="B19" s="60" t="s">
        <v>397</v>
      </c>
      <c r="C19" s="109">
        <v>273924</v>
      </c>
      <c r="D19" s="110">
        <v>1</v>
      </c>
      <c r="E19" s="111" t="s">
        <v>1697</v>
      </c>
      <c r="F19" s="112" t="s">
        <v>398</v>
      </c>
      <c r="G19" s="113">
        <v>45565</v>
      </c>
      <c r="H19" s="114">
        <v>1</v>
      </c>
      <c r="I19" s="115">
        <f t="shared" ref="I19:I30" si="24">(G19+H19)-1</f>
        <v>45565</v>
      </c>
      <c r="J19" s="116">
        <v>1</v>
      </c>
      <c r="K19" s="117" t="s">
        <v>1698</v>
      </c>
      <c r="L19" s="118"/>
      <c r="M19" s="119" t="str">
        <f t="shared" ref="M19:AB43" si="25">IF($J19&gt;0%,IF(AND(M$16&gt;=$G19,M$16&lt;$G19+($H19*$J19)),"➤",""),"")</f>
        <v/>
      </c>
      <c r="N19" s="120" t="str">
        <f t="shared" si="25"/>
        <v/>
      </c>
      <c r="O19" s="120" t="str">
        <f t="shared" si="25"/>
        <v/>
      </c>
      <c r="P19" s="120" t="str">
        <f t="shared" si="25"/>
        <v/>
      </c>
      <c r="Q19" s="120" t="str">
        <f t="shared" si="25"/>
        <v/>
      </c>
      <c r="R19" s="120" t="str">
        <f t="shared" si="25"/>
        <v/>
      </c>
      <c r="S19" s="120" t="str">
        <f t="shared" si="25"/>
        <v>➤</v>
      </c>
      <c r="T19" s="120" t="str">
        <f t="shared" si="25"/>
        <v/>
      </c>
      <c r="U19" s="120" t="str">
        <f>IF($J19&gt;0%,IF(AND(U$16&gt;=$G19,U$16&lt;$G19+($H19*$J19)),"➤",""),"")</f>
        <v/>
      </c>
      <c r="V19" s="120" t="str">
        <f t="shared" ref="V19:AK33" si="26">IF($J19&gt;0%,IF(AND(V$16&gt;=$G19,V$16&lt;$G19+($H19*$J19)),"➤",""),"")</f>
        <v/>
      </c>
      <c r="W19" s="120" t="str">
        <f t="shared" si="26"/>
        <v/>
      </c>
      <c r="X19" s="120" t="str">
        <f t="shared" si="26"/>
        <v/>
      </c>
      <c r="Y19" s="120" t="str">
        <f t="shared" si="26"/>
        <v/>
      </c>
      <c r="Z19" s="120" t="str">
        <f t="shared" si="26"/>
        <v/>
      </c>
      <c r="AA19" s="120" t="str">
        <f t="shared" si="26"/>
        <v/>
      </c>
      <c r="AB19" s="120" t="str">
        <f t="shared" si="26"/>
        <v/>
      </c>
      <c r="AC19" s="120" t="str">
        <f t="shared" si="26"/>
        <v/>
      </c>
      <c r="AD19" s="120" t="str">
        <f t="shared" si="26"/>
        <v/>
      </c>
      <c r="AE19" s="120" t="str">
        <f t="shared" si="26"/>
        <v/>
      </c>
      <c r="AF19" s="120" t="str">
        <f t="shared" si="26"/>
        <v/>
      </c>
      <c r="AG19" s="120" t="str">
        <f t="shared" si="26"/>
        <v/>
      </c>
      <c r="AH19" s="120" t="str">
        <f t="shared" si="26"/>
        <v/>
      </c>
      <c r="AI19" s="120" t="str">
        <f t="shared" si="26"/>
        <v/>
      </c>
      <c r="AJ19" s="120" t="str">
        <f t="shared" si="26"/>
        <v/>
      </c>
      <c r="AK19" s="120" t="str">
        <f t="shared" si="26"/>
        <v/>
      </c>
      <c r="AL19" s="120" t="str">
        <f t="shared" ref="AL19:BA32" si="27">IF($J19&gt;0%,IF(AND(AL$16&gt;=$G19,AL$16&lt;$G19+($H19*$J19)),"➤",""),"")</f>
        <v/>
      </c>
      <c r="AM19" s="120" t="str">
        <f t="shared" si="27"/>
        <v/>
      </c>
      <c r="AN19" s="120" t="str">
        <f t="shared" si="27"/>
        <v/>
      </c>
      <c r="AO19" s="120" t="str">
        <f t="shared" si="27"/>
        <v/>
      </c>
      <c r="AP19" s="120" t="str">
        <f t="shared" si="27"/>
        <v/>
      </c>
      <c r="AQ19" s="120" t="str">
        <f t="shared" si="27"/>
        <v/>
      </c>
      <c r="AR19" s="120" t="str">
        <f t="shared" si="27"/>
        <v/>
      </c>
      <c r="AS19" s="120" t="str">
        <f t="shared" si="27"/>
        <v/>
      </c>
      <c r="AT19" s="120" t="str">
        <f t="shared" si="27"/>
        <v/>
      </c>
      <c r="AU19" s="120" t="str">
        <f t="shared" si="27"/>
        <v/>
      </c>
      <c r="AV19" s="120" t="str">
        <f t="shared" si="27"/>
        <v/>
      </c>
      <c r="AW19" s="120" t="str">
        <f t="shared" si="27"/>
        <v/>
      </c>
      <c r="AX19" s="120" t="str">
        <f t="shared" si="27"/>
        <v/>
      </c>
      <c r="AY19" s="120" t="str">
        <f t="shared" si="27"/>
        <v/>
      </c>
      <c r="AZ19" s="120" t="str">
        <f t="shared" si="27"/>
        <v/>
      </c>
      <c r="BA19" s="120" t="str">
        <f t="shared" si="27"/>
        <v/>
      </c>
      <c r="BB19" s="120" t="str">
        <f t="shared" ref="BB19:BQ32" si="28">IF($J19&gt;0%,IF(AND(BB$16&gt;=$G19,BB$16&lt;$G19+($H19*$J19)),"➤",""),"")</f>
        <v/>
      </c>
      <c r="BC19" s="120" t="str">
        <f t="shared" si="28"/>
        <v/>
      </c>
      <c r="BD19" s="120" t="str">
        <f t="shared" si="28"/>
        <v/>
      </c>
      <c r="BE19" s="120" t="str">
        <f t="shared" si="28"/>
        <v/>
      </c>
      <c r="BF19" s="120" t="str">
        <f t="shared" si="28"/>
        <v/>
      </c>
      <c r="BG19" s="120" t="str">
        <f t="shared" si="28"/>
        <v/>
      </c>
      <c r="BH19" s="120" t="str">
        <f t="shared" si="28"/>
        <v/>
      </c>
      <c r="BI19" s="120" t="str">
        <f t="shared" si="28"/>
        <v/>
      </c>
      <c r="BJ19" s="120" t="str">
        <f t="shared" si="28"/>
        <v/>
      </c>
      <c r="BK19" s="120" t="str">
        <f t="shared" si="28"/>
        <v/>
      </c>
      <c r="BL19" s="120" t="str">
        <f t="shared" si="28"/>
        <v/>
      </c>
      <c r="BM19" s="120" t="str">
        <f t="shared" si="28"/>
        <v/>
      </c>
      <c r="BN19" s="120" t="str">
        <f t="shared" si="28"/>
        <v/>
      </c>
      <c r="BO19" s="120" t="str">
        <f t="shared" si="28"/>
        <v/>
      </c>
      <c r="BP19" s="120" t="str">
        <f t="shared" si="28"/>
        <v/>
      </c>
      <c r="BQ19" s="120" t="str">
        <f t="shared" si="28"/>
        <v/>
      </c>
      <c r="BR19" s="120" t="str">
        <f t="shared" ref="BR19:CG32" si="29">IF($J19&gt;0%,IF(AND(BR$16&gt;=$G19,BR$16&lt;$G19+($H19*$J19)),"➤",""),"")</f>
        <v/>
      </c>
      <c r="BS19" s="120" t="str">
        <f t="shared" si="29"/>
        <v/>
      </c>
      <c r="BT19" s="120" t="str">
        <f t="shared" si="29"/>
        <v/>
      </c>
      <c r="BU19" s="120" t="str">
        <f t="shared" si="29"/>
        <v/>
      </c>
      <c r="BV19" s="120" t="str">
        <f t="shared" si="29"/>
        <v/>
      </c>
      <c r="BW19" s="120" t="str">
        <f t="shared" si="29"/>
        <v/>
      </c>
      <c r="BX19" s="120" t="str">
        <f t="shared" si="29"/>
        <v/>
      </c>
      <c r="BY19" s="120" t="str">
        <f t="shared" si="29"/>
        <v/>
      </c>
      <c r="BZ19" s="120" t="str">
        <f t="shared" si="29"/>
        <v/>
      </c>
      <c r="CA19" s="120" t="str">
        <f t="shared" si="29"/>
        <v/>
      </c>
      <c r="CB19" s="120" t="str">
        <f t="shared" si="29"/>
        <v/>
      </c>
      <c r="CC19" s="120" t="str">
        <f t="shared" si="29"/>
        <v/>
      </c>
      <c r="CD19" s="120" t="str">
        <f t="shared" si="29"/>
        <v/>
      </c>
      <c r="CE19" s="120" t="str">
        <f t="shared" si="29"/>
        <v/>
      </c>
      <c r="CF19" s="120" t="str">
        <f t="shared" si="29"/>
        <v/>
      </c>
      <c r="CG19" s="120" t="str">
        <f t="shared" si="29"/>
        <v/>
      </c>
      <c r="CH19" s="120" t="str">
        <f t="shared" ref="CH19:CW32" si="30">IF($J19&gt;0%,IF(AND(CH$16&gt;=$G19,CH$16&lt;$G19+($H19*$J19)),"➤",""),"")</f>
        <v/>
      </c>
      <c r="CI19" s="120" t="str">
        <f t="shared" si="30"/>
        <v/>
      </c>
      <c r="CJ19" s="120" t="str">
        <f t="shared" si="30"/>
        <v/>
      </c>
      <c r="CK19" s="120" t="str">
        <f t="shared" si="30"/>
        <v/>
      </c>
      <c r="CL19" s="120" t="str">
        <f t="shared" si="30"/>
        <v/>
      </c>
      <c r="CM19" s="120" t="str">
        <f t="shared" si="30"/>
        <v/>
      </c>
      <c r="CN19" s="120" t="str">
        <f t="shared" si="30"/>
        <v/>
      </c>
      <c r="CO19" s="120" t="str">
        <f t="shared" si="30"/>
        <v/>
      </c>
      <c r="CP19" s="120" t="str">
        <f t="shared" si="30"/>
        <v/>
      </c>
      <c r="CQ19" s="120" t="str">
        <f t="shared" si="30"/>
        <v/>
      </c>
      <c r="CR19" s="120" t="str">
        <f t="shared" si="30"/>
        <v/>
      </c>
      <c r="CS19" s="120" t="str">
        <f t="shared" si="30"/>
        <v/>
      </c>
      <c r="CT19" s="120" t="str">
        <f t="shared" si="30"/>
        <v/>
      </c>
      <c r="CU19" s="120" t="str">
        <f t="shared" si="30"/>
        <v/>
      </c>
      <c r="CV19" s="120" t="str">
        <f t="shared" si="30"/>
        <v/>
      </c>
      <c r="CW19" s="120" t="str">
        <f t="shared" si="30"/>
        <v/>
      </c>
      <c r="CX19" s="120" t="str">
        <f t="shared" ref="CX19:DM32" si="31">IF($J19&gt;0%,IF(AND(CX$16&gt;=$G19,CX$16&lt;$G19+($H19*$J19)),"➤",""),"")</f>
        <v/>
      </c>
      <c r="CY19" s="120" t="str">
        <f t="shared" si="31"/>
        <v/>
      </c>
      <c r="CZ19" s="120" t="str">
        <f t="shared" si="31"/>
        <v/>
      </c>
      <c r="DA19" s="120" t="str">
        <f t="shared" si="31"/>
        <v/>
      </c>
      <c r="DB19" s="120" t="str">
        <f t="shared" si="31"/>
        <v/>
      </c>
      <c r="DC19" s="120" t="str">
        <f t="shared" si="31"/>
        <v/>
      </c>
      <c r="DD19" s="120" t="str">
        <f t="shared" si="31"/>
        <v/>
      </c>
      <c r="DE19" s="120" t="str">
        <f t="shared" si="31"/>
        <v/>
      </c>
      <c r="DF19" s="120" t="str">
        <f t="shared" si="31"/>
        <v/>
      </c>
      <c r="DG19" s="120" t="str">
        <f t="shared" si="31"/>
        <v/>
      </c>
      <c r="DH19" s="120" t="str">
        <f t="shared" si="31"/>
        <v/>
      </c>
      <c r="DI19" s="120" t="str">
        <f t="shared" si="31"/>
        <v/>
      </c>
      <c r="DJ19" s="120" t="str">
        <f t="shared" si="31"/>
        <v/>
      </c>
      <c r="DK19" s="120" t="str">
        <f t="shared" si="31"/>
        <v/>
      </c>
      <c r="DL19" s="120" t="str">
        <f t="shared" si="31"/>
        <v/>
      </c>
      <c r="DM19" s="120" t="str">
        <f t="shared" si="31"/>
        <v/>
      </c>
      <c r="DN19" s="120" t="str">
        <f t="shared" ref="DN19:EC32" si="32">IF($J19&gt;0%,IF(AND(DN$16&gt;=$G19,DN$16&lt;$G19+($H19*$J19)),"➤",""),"")</f>
        <v/>
      </c>
      <c r="DO19" s="120" t="str">
        <f t="shared" si="32"/>
        <v/>
      </c>
      <c r="DP19" s="120" t="str">
        <f t="shared" si="32"/>
        <v/>
      </c>
      <c r="DQ19" s="120" t="str">
        <f t="shared" si="32"/>
        <v/>
      </c>
      <c r="DR19" s="120" t="str">
        <f t="shared" si="32"/>
        <v/>
      </c>
      <c r="DS19" s="120" t="str">
        <f t="shared" si="32"/>
        <v/>
      </c>
      <c r="DT19" s="120" t="str">
        <f t="shared" si="32"/>
        <v/>
      </c>
      <c r="DU19" s="120" t="str">
        <f t="shared" si="32"/>
        <v/>
      </c>
      <c r="DV19" s="120" t="str">
        <f t="shared" si="32"/>
        <v/>
      </c>
      <c r="DW19" s="120" t="str">
        <f t="shared" si="32"/>
        <v/>
      </c>
      <c r="DX19" s="120" t="str">
        <f t="shared" si="32"/>
        <v/>
      </c>
      <c r="DY19" s="120" t="str">
        <f t="shared" si="32"/>
        <v/>
      </c>
      <c r="DZ19" s="120" t="str">
        <f t="shared" si="32"/>
        <v/>
      </c>
      <c r="EA19" s="120" t="str">
        <f t="shared" si="32"/>
        <v/>
      </c>
      <c r="EB19" s="120" t="str">
        <f t="shared" si="32"/>
        <v/>
      </c>
      <c r="EC19" s="120" t="str">
        <f t="shared" si="32"/>
        <v/>
      </c>
      <c r="ED19" s="120" t="str">
        <f t="shared" ref="ED19:ES32" si="33">IF($J19&gt;0%,IF(AND(ED$16&gt;=$G19,ED$16&lt;$G19+($H19*$J19)),"➤",""),"")</f>
        <v/>
      </c>
      <c r="EE19" s="120" t="str">
        <f t="shared" si="33"/>
        <v/>
      </c>
      <c r="EF19" s="120" t="str">
        <f t="shared" si="33"/>
        <v/>
      </c>
      <c r="EG19" s="120" t="str">
        <f t="shared" si="33"/>
        <v/>
      </c>
      <c r="EH19" s="120" t="str">
        <f t="shared" si="33"/>
        <v/>
      </c>
      <c r="EI19" s="120" t="str">
        <f t="shared" si="33"/>
        <v/>
      </c>
      <c r="EJ19" s="120" t="str">
        <f t="shared" si="33"/>
        <v/>
      </c>
      <c r="EK19" s="120" t="str">
        <f t="shared" si="33"/>
        <v/>
      </c>
      <c r="EL19" s="120" t="str">
        <f t="shared" si="33"/>
        <v/>
      </c>
      <c r="EM19" s="120" t="str">
        <f t="shared" si="33"/>
        <v/>
      </c>
      <c r="EN19" s="120" t="str">
        <f t="shared" si="33"/>
        <v/>
      </c>
      <c r="EO19" s="120" t="str">
        <f t="shared" si="33"/>
        <v/>
      </c>
      <c r="EP19" s="120" t="str">
        <f t="shared" si="33"/>
        <v/>
      </c>
      <c r="EQ19" s="120" t="str">
        <f t="shared" si="33"/>
        <v/>
      </c>
      <c r="ER19" s="120" t="str">
        <f t="shared" si="33"/>
        <v/>
      </c>
      <c r="ES19" s="120" t="str">
        <f t="shared" si="33"/>
        <v/>
      </c>
      <c r="ET19" s="120" t="str">
        <f t="shared" ref="ET19:FI32" si="34">IF($J19&gt;0%,IF(AND(ET$16&gt;=$G19,ET$16&lt;$G19+($H19*$J19)),"➤",""),"")</f>
        <v/>
      </c>
      <c r="EU19" s="120" t="str">
        <f t="shared" si="34"/>
        <v/>
      </c>
      <c r="EV19" s="120" t="str">
        <f t="shared" si="34"/>
        <v/>
      </c>
      <c r="EW19" s="120" t="str">
        <f t="shared" si="34"/>
        <v/>
      </c>
      <c r="EX19" s="120" t="str">
        <f t="shared" si="34"/>
        <v/>
      </c>
      <c r="EY19" s="120" t="str">
        <f t="shared" si="34"/>
        <v/>
      </c>
      <c r="EZ19" s="120" t="str">
        <f t="shared" si="34"/>
        <v/>
      </c>
      <c r="FA19" s="120" t="str">
        <f t="shared" si="34"/>
        <v/>
      </c>
      <c r="FB19" s="120" t="str">
        <f t="shared" si="34"/>
        <v/>
      </c>
      <c r="FC19" s="120" t="str">
        <f t="shared" si="34"/>
        <v/>
      </c>
      <c r="FD19" s="120" t="str">
        <f t="shared" si="34"/>
        <v/>
      </c>
      <c r="FE19" s="120" t="str">
        <f t="shared" si="34"/>
        <v/>
      </c>
      <c r="FF19" s="120" t="str">
        <f t="shared" si="34"/>
        <v/>
      </c>
      <c r="FG19" s="120" t="str">
        <f t="shared" si="34"/>
        <v/>
      </c>
      <c r="FH19" s="120" t="str">
        <f t="shared" si="34"/>
        <v/>
      </c>
      <c r="FI19" s="120" t="str">
        <f t="shared" si="34"/>
        <v/>
      </c>
      <c r="FJ19" s="120" t="str">
        <f t="shared" ref="FJ19:FY32" si="35">IF($J19&gt;0%,IF(AND(FJ$16&gt;=$G19,FJ$16&lt;$G19+($H19*$J19)),"➤",""),"")</f>
        <v/>
      </c>
      <c r="FK19" s="120" t="str">
        <f t="shared" si="35"/>
        <v/>
      </c>
      <c r="FL19" s="120" t="str">
        <f t="shared" si="35"/>
        <v/>
      </c>
      <c r="FM19" s="120" t="str">
        <f t="shared" si="35"/>
        <v/>
      </c>
      <c r="FN19" s="120" t="str">
        <f t="shared" si="35"/>
        <v/>
      </c>
      <c r="FO19" s="120" t="str">
        <f t="shared" si="35"/>
        <v/>
      </c>
      <c r="FP19" s="120" t="str">
        <f t="shared" si="35"/>
        <v/>
      </c>
      <c r="FQ19" s="120" t="str">
        <f t="shared" si="35"/>
        <v/>
      </c>
      <c r="FR19" s="120" t="str">
        <f t="shared" si="35"/>
        <v/>
      </c>
      <c r="FS19" s="120" t="str">
        <f t="shared" si="35"/>
        <v/>
      </c>
      <c r="FT19" s="120" t="str">
        <f t="shared" si="35"/>
        <v/>
      </c>
      <c r="FU19" s="120" t="str">
        <f t="shared" si="35"/>
        <v/>
      </c>
      <c r="FV19" s="120" t="str">
        <f t="shared" si="35"/>
        <v/>
      </c>
      <c r="FW19" s="120" t="str">
        <f t="shared" si="35"/>
        <v/>
      </c>
      <c r="FX19" s="120" t="str">
        <f t="shared" si="35"/>
        <v/>
      </c>
      <c r="FY19" s="120" t="str">
        <f t="shared" si="35"/>
        <v/>
      </c>
      <c r="FZ19" s="120" t="str">
        <f t="shared" ref="FZ19:GO32" si="36">IF($J19&gt;0%,IF(AND(FZ$16&gt;=$G19,FZ$16&lt;$G19+($H19*$J19)),"➤",""),"")</f>
        <v/>
      </c>
      <c r="GA19" s="120" t="str">
        <f t="shared" si="36"/>
        <v/>
      </c>
      <c r="GB19" s="120" t="str">
        <f t="shared" si="36"/>
        <v/>
      </c>
      <c r="GC19" s="120" t="str">
        <f t="shared" si="36"/>
        <v/>
      </c>
      <c r="GD19" s="120" t="str">
        <f t="shared" si="36"/>
        <v/>
      </c>
      <c r="GE19" s="120" t="str">
        <f t="shared" si="36"/>
        <v/>
      </c>
      <c r="GF19" s="120" t="str">
        <f t="shared" si="36"/>
        <v/>
      </c>
      <c r="GG19" s="120" t="str">
        <f t="shared" si="36"/>
        <v/>
      </c>
      <c r="GH19" s="120" t="str">
        <f t="shared" si="36"/>
        <v/>
      </c>
      <c r="GI19" s="120" t="str">
        <f t="shared" si="36"/>
        <v/>
      </c>
      <c r="GJ19" s="120" t="str">
        <f t="shared" si="36"/>
        <v/>
      </c>
      <c r="GK19" s="120" t="str">
        <f t="shared" si="36"/>
        <v/>
      </c>
      <c r="GL19" s="120" t="str">
        <f t="shared" si="36"/>
        <v/>
      </c>
      <c r="GM19" s="120" t="str">
        <f t="shared" si="36"/>
        <v/>
      </c>
      <c r="GN19" s="120" t="str">
        <f t="shared" si="36"/>
        <v/>
      </c>
      <c r="GO19" s="120" t="str">
        <f t="shared" si="36"/>
        <v/>
      </c>
      <c r="GP19" s="120" t="str">
        <f t="shared" ref="GP19:HE32" si="37">IF($J19&gt;0%,IF(AND(GP$16&gt;=$G19,GP$16&lt;$G19+($H19*$J19)),"➤",""),"")</f>
        <v/>
      </c>
      <c r="GQ19" s="120" t="str">
        <f t="shared" si="37"/>
        <v/>
      </c>
      <c r="GR19" s="120" t="str">
        <f t="shared" si="37"/>
        <v/>
      </c>
      <c r="GS19" s="120" t="str">
        <f t="shared" si="37"/>
        <v/>
      </c>
      <c r="GT19" s="120" t="str">
        <f t="shared" si="37"/>
        <v/>
      </c>
      <c r="GU19" s="120" t="str">
        <f t="shared" si="37"/>
        <v/>
      </c>
      <c r="GV19" s="120" t="str">
        <f t="shared" si="37"/>
        <v/>
      </c>
      <c r="GW19" s="120" t="str">
        <f t="shared" si="37"/>
        <v/>
      </c>
      <c r="GX19" s="120" t="str">
        <f t="shared" si="37"/>
        <v/>
      </c>
      <c r="GY19" s="120" t="str">
        <f t="shared" si="37"/>
        <v/>
      </c>
      <c r="GZ19" s="120" t="str">
        <f t="shared" si="37"/>
        <v/>
      </c>
      <c r="HA19" s="120" t="str">
        <f t="shared" si="37"/>
        <v/>
      </c>
      <c r="HB19" s="120" t="str">
        <f t="shared" si="37"/>
        <v/>
      </c>
      <c r="HC19" s="120" t="str">
        <f t="shared" si="37"/>
        <v/>
      </c>
      <c r="HD19" s="120" t="str">
        <f t="shared" si="37"/>
        <v/>
      </c>
      <c r="HE19" s="120" t="str">
        <f t="shared" si="37"/>
        <v/>
      </c>
      <c r="HF19" s="120" t="str">
        <f t="shared" ref="HF19:HU32" si="38">IF($J19&gt;0%,IF(AND(HF$16&gt;=$G19,HF$16&lt;$G19+($H19*$J19)),"➤",""),"")</f>
        <v/>
      </c>
      <c r="HG19" s="120" t="str">
        <f t="shared" si="38"/>
        <v/>
      </c>
      <c r="HH19" s="120" t="str">
        <f t="shared" si="38"/>
        <v/>
      </c>
      <c r="HI19" s="120" t="str">
        <f t="shared" si="38"/>
        <v/>
      </c>
      <c r="HJ19" s="120" t="str">
        <f t="shared" si="38"/>
        <v/>
      </c>
      <c r="HK19" s="120" t="str">
        <f t="shared" si="38"/>
        <v/>
      </c>
      <c r="HL19" s="120" t="str">
        <f t="shared" si="38"/>
        <v/>
      </c>
      <c r="HM19" s="120" t="str">
        <f t="shared" si="38"/>
        <v/>
      </c>
      <c r="HN19" s="120" t="str">
        <f t="shared" si="38"/>
        <v/>
      </c>
      <c r="HO19" s="120" t="str">
        <f t="shared" si="38"/>
        <v/>
      </c>
      <c r="HP19" s="120" t="str">
        <f t="shared" si="38"/>
        <v/>
      </c>
      <c r="HQ19" s="120" t="str">
        <f t="shared" si="38"/>
        <v/>
      </c>
      <c r="HR19" s="120" t="str">
        <f t="shared" si="38"/>
        <v/>
      </c>
      <c r="HS19" s="120" t="str">
        <f t="shared" si="38"/>
        <v/>
      </c>
      <c r="HT19" s="120" t="str">
        <f t="shared" si="38"/>
        <v/>
      </c>
      <c r="HU19" s="120" t="str">
        <f t="shared" si="38"/>
        <v/>
      </c>
      <c r="HV19" s="120" t="str">
        <f t="shared" ref="HV19:IK32" si="39">IF($J19&gt;0%,IF(AND(HV$16&gt;=$G19,HV$16&lt;$G19+($H19*$J19)),"➤",""),"")</f>
        <v/>
      </c>
      <c r="HW19" s="120" t="str">
        <f t="shared" si="39"/>
        <v/>
      </c>
      <c r="HX19" s="120" t="str">
        <f t="shared" si="39"/>
        <v/>
      </c>
      <c r="HY19" s="120" t="str">
        <f t="shared" si="39"/>
        <v/>
      </c>
      <c r="HZ19" s="120" t="str">
        <f t="shared" si="39"/>
        <v/>
      </c>
      <c r="IA19" s="120" t="str">
        <f t="shared" si="39"/>
        <v/>
      </c>
      <c r="IB19" s="120" t="str">
        <f t="shared" si="39"/>
        <v/>
      </c>
      <c r="IC19" s="120" t="str">
        <f t="shared" si="39"/>
        <v/>
      </c>
      <c r="ID19" s="120" t="str">
        <f t="shared" si="39"/>
        <v/>
      </c>
      <c r="IE19" s="120" t="str">
        <f t="shared" si="39"/>
        <v/>
      </c>
      <c r="IF19" s="120" t="str">
        <f t="shared" si="39"/>
        <v/>
      </c>
      <c r="IG19" s="120" t="str">
        <f t="shared" si="39"/>
        <v/>
      </c>
      <c r="IH19" s="120" t="str">
        <f t="shared" si="39"/>
        <v/>
      </c>
      <c r="II19" s="120" t="str">
        <f t="shared" si="39"/>
        <v/>
      </c>
      <c r="IJ19" s="120" t="str">
        <f t="shared" si="39"/>
        <v/>
      </c>
      <c r="IK19" s="120" t="str">
        <f t="shared" si="39"/>
        <v/>
      </c>
      <c r="IL19" s="120" t="str">
        <f t="shared" ref="IL19:JA32" si="40">IF($J19&gt;0%,IF(AND(IL$16&gt;=$G19,IL$16&lt;$G19+($H19*$J19)),"➤",""),"")</f>
        <v/>
      </c>
      <c r="IM19" s="120" t="str">
        <f t="shared" si="40"/>
        <v/>
      </c>
      <c r="IN19" s="120" t="str">
        <f t="shared" si="40"/>
        <v/>
      </c>
      <c r="IO19" s="120" t="str">
        <f t="shared" si="40"/>
        <v/>
      </c>
      <c r="IP19" s="120" t="str">
        <f t="shared" si="40"/>
        <v/>
      </c>
      <c r="IQ19" s="120" t="str">
        <f t="shared" si="40"/>
        <v/>
      </c>
      <c r="IR19" s="120" t="str">
        <f t="shared" si="40"/>
        <v/>
      </c>
      <c r="IS19" s="120" t="str">
        <f t="shared" si="40"/>
        <v/>
      </c>
      <c r="IT19" s="120" t="str">
        <f t="shared" si="40"/>
        <v/>
      </c>
      <c r="IU19" s="120" t="str">
        <f t="shared" si="40"/>
        <v/>
      </c>
      <c r="IV19" s="120" t="str">
        <f t="shared" si="40"/>
        <v/>
      </c>
      <c r="IW19" s="120" t="str">
        <f t="shared" si="40"/>
        <v/>
      </c>
      <c r="IX19" s="120" t="str">
        <f t="shared" si="40"/>
        <v/>
      </c>
      <c r="IY19" s="120" t="str">
        <f t="shared" si="40"/>
        <v/>
      </c>
      <c r="IZ19" s="120" t="str">
        <f t="shared" si="40"/>
        <v/>
      </c>
      <c r="JA19" s="120" t="str">
        <f t="shared" si="40"/>
        <v/>
      </c>
      <c r="JB19" s="120" t="str">
        <f t="shared" ref="JB19:JQ32" si="41">IF($J19&gt;0%,IF(AND(JB$16&gt;=$G19,JB$16&lt;$G19+($H19*$J19)),"➤",""),"")</f>
        <v/>
      </c>
      <c r="JC19" s="120" t="str">
        <f t="shared" si="41"/>
        <v/>
      </c>
      <c r="JD19" s="120" t="str">
        <f t="shared" si="41"/>
        <v/>
      </c>
      <c r="JE19" s="120" t="str">
        <f t="shared" si="41"/>
        <v/>
      </c>
      <c r="JF19" s="120" t="str">
        <f t="shared" si="41"/>
        <v/>
      </c>
      <c r="JG19" s="120" t="str">
        <f t="shared" si="41"/>
        <v/>
      </c>
      <c r="JH19" s="120" t="str">
        <f t="shared" si="41"/>
        <v/>
      </c>
      <c r="JI19" s="120" t="str">
        <f t="shared" si="41"/>
        <v/>
      </c>
      <c r="JJ19" s="120" t="str">
        <f t="shared" si="41"/>
        <v/>
      </c>
      <c r="JK19" s="120" t="str">
        <f t="shared" si="41"/>
        <v/>
      </c>
      <c r="JL19" s="120" t="str">
        <f t="shared" si="41"/>
        <v/>
      </c>
      <c r="JM19" s="120" t="str">
        <f t="shared" si="41"/>
        <v/>
      </c>
      <c r="JN19" s="120" t="str">
        <f t="shared" si="41"/>
        <v/>
      </c>
      <c r="JO19" s="120" t="str">
        <f t="shared" si="41"/>
        <v/>
      </c>
      <c r="JP19" s="120" t="str">
        <f t="shared" si="41"/>
        <v/>
      </c>
      <c r="JQ19" s="120" t="str">
        <f t="shared" si="41"/>
        <v/>
      </c>
      <c r="JR19" s="120" t="str">
        <f t="shared" ref="JR19:KG32" si="42">IF($J19&gt;0%,IF(AND(JR$16&gt;=$G19,JR$16&lt;$G19+($H19*$J19)),"➤",""),"")</f>
        <v/>
      </c>
      <c r="JS19" s="120" t="str">
        <f t="shared" si="42"/>
        <v/>
      </c>
      <c r="JT19" s="120" t="str">
        <f t="shared" si="42"/>
        <v/>
      </c>
      <c r="JU19" s="120" t="str">
        <f t="shared" si="42"/>
        <v/>
      </c>
      <c r="JV19" s="120" t="str">
        <f t="shared" si="42"/>
        <v/>
      </c>
      <c r="JW19" s="120" t="str">
        <f t="shared" si="42"/>
        <v/>
      </c>
      <c r="JX19" s="120" t="str">
        <f t="shared" si="42"/>
        <v/>
      </c>
      <c r="JY19" s="120" t="str">
        <f t="shared" si="42"/>
        <v/>
      </c>
      <c r="JZ19" s="120" t="str">
        <f t="shared" si="42"/>
        <v/>
      </c>
      <c r="KA19" s="120" t="str">
        <f t="shared" si="42"/>
        <v/>
      </c>
      <c r="KB19" s="120" t="str">
        <f t="shared" si="42"/>
        <v/>
      </c>
      <c r="KC19" s="120" t="str">
        <f t="shared" si="42"/>
        <v/>
      </c>
      <c r="KD19" s="120" t="str">
        <f t="shared" si="42"/>
        <v/>
      </c>
      <c r="KE19" s="120" t="str">
        <f t="shared" si="42"/>
        <v/>
      </c>
      <c r="KF19" s="120" t="str">
        <f t="shared" si="42"/>
        <v/>
      </c>
      <c r="KG19" s="120" t="str">
        <f t="shared" si="42"/>
        <v/>
      </c>
      <c r="KH19" s="120" t="str">
        <f t="shared" ref="KH19:KW32" si="43">IF($J19&gt;0%,IF(AND(KH$16&gt;=$G19,KH$16&lt;$G19+($H19*$J19)),"➤",""),"")</f>
        <v/>
      </c>
      <c r="KI19" s="120" t="str">
        <f t="shared" si="43"/>
        <v/>
      </c>
      <c r="KJ19" s="120" t="str">
        <f t="shared" si="43"/>
        <v/>
      </c>
      <c r="KK19" s="120" t="str">
        <f t="shared" si="43"/>
        <v/>
      </c>
      <c r="KL19" s="120" t="str">
        <f t="shared" si="43"/>
        <v/>
      </c>
      <c r="KM19" s="120" t="str">
        <f t="shared" si="43"/>
        <v/>
      </c>
      <c r="KN19" s="120" t="str">
        <f t="shared" si="43"/>
        <v/>
      </c>
      <c r="KO19" s="120" t="str">
        <f t="shared" si="43"/>
        <v/>
      </c>
      <c r="KP19" s="120" t="str">
        <f t="shared" si="43"/>
        <v/>
      </c>
      <c r="KQ19" s="120" t="str">
        <f t="shared" si="43"/>
        <v/>
      </c>
      <c r="KR19" s="120" t="str">
        <f t="shared" si="43"/>
        <v/>
      </c>
      <c r="KS19" s="120" t="str">
        <f t="shared" si="43"/>
        <v/>
      </c>
      <c r="KT19" s="120" t="str">
        <f t="shared" si="43"/>
        <v/>
      </c>
      <c r="KU19" s="120" t="str">
        <f t="shared" si="43"/>
        <v/>
      </c>
      <c r="KV19" s="120" t="str">
        <f t="shared" si="43"/>
        <v/>
      </c>
      <c r="KW19" s="120" t="str">
        <f t="shared" si="43"/>
        <v/>
      </c>
      <c r="KX19" s="120" t="str">
        <f t="shared" ref="KX19:LM32" si="44">IF($J19&gt;0%,IF(AND(KX$16&gt;=$G19,KX$16&lt;$G19+($H19*$J19)),"➤",""),"")</f>
        <v/>
      </c>
      <c r="KY19" s="120" t="str">
        <f t="shared" si="44"/>
        <v/>
      </c>
      <c r="KZ19" s="120" t="str">
        <f t="shared" si="44"/>
        <v/>
      </c>
      <c r="LA19" s="120" t="str">
        <f t="shared" si="44"/>
        <v/>
      </c>
      <c r="LB19" s="120" t="str">
        <f t="shared" si="44"/>
        <v/>
      </c>
      <c r="LC19" s="120" t="str">
        <f t="shared" si="44"/>
        <v/>
      </c>
      <c r="LD19" s="120" t="str">
        <f t="shared" si="44"/>
        <v/>
      </c>
      <c r="LE19" s="120" t="str">
        <f t="shared" si="44"/>
        <v/>
      </c>
      <c r="LF19" s="120" t="str">
        <f t="shared" si="44"/>
        <v/>
      </c>
      <c r="LG19" s="120" t="str">
        <f t="shared" si="44"/>
        <v/>
      </c>
      <c r="LH19" s="120" t="str">
        <f t="shared" si="44"/>
        <v/>
      </c>
      <c r="LI19" s="120" t="str">
        <f t="shared" si="44"/>
        <v/>
      </c>
      <c r="LJ19" s="120" t="str">
        <f t="shared" si="44"/>
        <v/>
      </c>
      <c r="LK19" s="120" t="str">
        <f t="shared" si="44"/>
        <v/>
      </c>
      <c r="LL19" s="120" t="str">
        <f t="shared" si="44"/>
        <v/>
      </c>
      <c r="LM19" s="120" t="str">
        <f t="shared" si="44"/>
        <v/>
      </c>
      <c r="LN19" s="120" t="str">
        <f t="shared" ref="LN19:MC32" si="45">IF($J19&gt;0%,IF(AND(LN$16&gt;=$G19,LN$16&lt;$G19+($H19*$J19)),"➤",""),"")</f>
        <v/>
      </c>
      <c r="LO19" s="120" t="str">
        <f t="shared" si="45"/>
        <v/>
      </c>
      <c r="LP19" s="120" t="str">
        <f t="shared" si="45"/>
        <v/>
      </c>
      <c r="LQ19" s="120" t="str">
        <f t="shared" si="45"/>
        <v/>
      </c>
      <c r="LR19" s="120" t="str">
        <f t="shared" si="45"/>
        <v/>
      </c>
      <c r="LS19" s="120" t="str">
        <f t="shared" si="45"/>
        <v/>
      </c>
      <c r="LT19" s="120" t="str">
        <f t="shared" si="45"/>
        <v/>
      </c>
      <c r="LU19" s="120" t="str">
        <f t="shared" si="45"/>
        <v/>
      </c>
      <c r="LV19" s="120" t="str">
        <f t="shared" si="45"/>
        <v/>
      </c>
      <c r="LW19" s="120" t="str">
        <f t="shared" si="45"/>
        <v/>
      </c>
      <c r="LX19" s="120" t="str">
        <f t="shared" si="45"/>
        <v/>
      </c>
      <c r="LY19" s="120" t="str">
        <f t="shared" si="45"/>
        <v/>
      </c>
      <c r="LZ19" s="120" t="str">
        <f t="shared" si="45"/>
        <v/>
      </c>
      <c r="MA19" s="120" t="str">
        <f t="shared" si="45"/>
        <v/>
      </c>
      <c r="MB19" s="120" t="str">
        <f t="shared" si="45"/>
        <v/>
      </c>
      <c r="MC19" s="120" t="str">
        <f t="shared" si="45"/>
        <v/>
      </c>
      <c r="MD19" s="120" t="str">
        <f t="shared" ref="MD19:MS32" si="46">IF($J19&gt;0%,IF(AND(MD$16&gt;=$G19,MD$16&lt;$G19+($H19*$J19)),"➤",""),"")</f>
        <v/>
      </c>
      <c r="ME19" s="120" t="str">
        <f t="shared" si="46"/>
        <v/>
      </c>
      <c r="MF19" s="120" t="str">
        <f t="shared" si="46"/>
        <v/>
      </c>
      <c r="MG19" s="120" t="str">
        <f t="shared" si="46"/>
        <v/>
      </c>
      <c r="MH19" s="120" t="str">
        <f t="shared" si="46"/>
        <v/>
      </c>
      <c r="MI19" s="120" t="str">
        <f t="shared" si="46"/>
        <v/>
      </c>
      <c r="MJ19" s="120" t="str">
        <f t="shared" si="46"/>
        <v/>
      </c>
      <c r="MK19" s="120" t="str">
        <f t="shared" si="46"/>
        <v/>
      </c>
      <c r="ML19" s="120" t="str">
        <f t="shared" si="46"/>
        <v/>
      </c>
      <c r="MM19" s="120" t="str">
        <f t="shared" si="46"/>
        <v/>
      </c>
      <c r="MN19" s="120" t="str">
        <f t="shared" si="46"/>
        <v/>
      </c>
      <c r="MO19" s="120" t="str">
        <f t="shared" si="46"/>
        <v/>
      </c>
      <c r="MP19" s="120" t="str">
        <f t="shared" si="46"/>
        <v/>
      </c>
      <c r="MQ19" s="120" t="str">
        <f t="shared" si="46"/>
        <v/>
      </c>
      <c r="MR19" s="120" t="str">
        <f t="shared" si="46"/>
        <v/>
      </c>
      <c r="MS19" s="120" t="str">
        <f t="shared" si="46"/>
        <v/>
      </c>
      <c r="MT19" s="120" t="str">
        <f t="shared" ref="MT19:NI32" si="47">IF($J19&gt;0%,IF(AND(MT$16&gt;=$G19,MT$16&lt;$G19+($H19*$J19)),"➤",""),"")</f>
        <v/>
      </c>
      <c r="MU19" s="120" t="str">
        <f t="shared" si="47"/>
        <v/>
      </c>
      <c r="MV19" s="120" t="str">
        <f t="shared" si="47"/>
        <v/>
      </c>
      <c r="MW19" s="120" t="str">
        <f t="shared" si="47"/>
        <v/>
      </c>
      <c r="MX19" s="120" t="str">
        <f t="shared" si="47"/>
        <v/>
      </c>
      <c r="MY19" s="120" t="str">
        <f t="shared" si="47"/>
        <v/>
      </c>
      <c r="MZ19" s="120" t="str">
        <f t="shared" si="47"/>
        <v/>
      </c>
      <c r="NA19" s="120" t="str">
        <f t="shared" si="47"/>
        <v/>
      </c>
      <c r="NB19" s="120" t="str">
        <f t="shared" si="47"/>
        <v/>
      </c>
      <c r="NC19" s="120" t="str">
        <f t="shared" si="47"/>
        <v/>
      </c>
      <c r="ND19" s="120" t="str">
        <f t="shared" si="47"/>
        <v/>
      </c>
      <c r="NE19" s="120" t="str">
        <f t="shared" si="47"/>
        <v/>
      </c>
      <c r="NF19" s="120" t="str">
        <f t="shared" si="47"/>
        <v/>
      </c>
      <c r="NG19" s="120" t="str">
        <f t="shared" si="47"/>
        <v/>
      </c>
      <c r="NH19" s="120" t="str">
        <f t="shared" si="47"/>
        <v/>
      </c>
      <c r="NI19" s="120" t="str">
        <f t="shared" si="47"/>
        <v/>
      </c>
      <c r="NJ19" s="120" t="str">
        <f t="shared" ref="NJ19:NY32" si="48">IF($J19&gt;0%,IF(AND(NJ$16&gt;=$G19,NJ$16&lt;$G19+($H19*$J19)),"➤",""),"")</f>
        <v/>
      </c>
      <c r="NK19" s="120" t="str">
        <f t="shared" si="48"/>
        <v/>
      </c>
      <c r="NL19" s="120" t="str">
        <f t="shared" si="48"/>
        <v/>
      </c>
      <c r="NM19" s="120" t="str">
        <f t="shared" si="48"/>
        <v/>
      </c>
      <c r="NN19" s="120" t="str">
        <f t="shared" si="48"/>
        <v/>
      </c>
      <c r="NO19" s="120" t="str">
        <f t="shared" si="48"/>
        <v/>
      </c>
      <c r="NP19" s="120" t="str">
        <f t="shared" si="48"/>
        <v/>
      </c>
      <c r="NQ19" s="120" t="str">
        <f t="shared" si="48"/>
        <v/>
      </c>
      <c r="NR19" s="120" t="str">
        <f t="shared" si="48"/>
        <v/>
      </c>
      <c r="NS19" s="120" t="str">
        <f t="shared" si="48"/>
        <v/>
      </c>
      <c r="NT19" s="120" t="str">
        <f t="shared" si="48"/>
        <v/>
      </c>
      <c r="NU19" s="120" t="str">
        <f t="shared" si="48"/>
        <v/>
      </c>
      <c r="NV19" s="120" t="str">
        <f t="shared" si="48"/>
        <v/>
      </c>
      <c r="NW19" s="120" t="str">
        <f t="shared" si="48"/>
        <v/>
      </c>
      <c r="NX19" s="120" t="str">
        <f t="shared" si="48"/>
        <v/>
      </c>
      <c r="NY19" s="120" t="str">
        <f t="shared" si="48"/>
        <v/>
      </c>
      <c r="NZ19" s="120" t="str">
        <f t="shared" ref="NZ19:OO32" si="49">IF($J19&gt;0%,IF(AND(NZ$16&gt;=$G19,NZ$16&lt;$G19+($H19*$J19)),"➤",""),"")</f>
        <v/>
      </c>
      <c r="OA19" s="120" t="str">
        <f t="shared" si="49"/>
        <v/>
      </c>
      <c r="OB19" s="120" t="str">
        <f t="shared" si="49"/>
        <v/>
      </c>
      <c r="OC19" s="120" t="str">
        <f t="shared" si="49"/>
        <v/>
      </c>
      <c r="OD19" s="120" t="str">
        <f t="shared" si="49"/>
        <v/>
      </c>
      <c r="OE19" s="120" t="str">
        <f t="shared" si="49"/>
        <v/>
      </c>
      <c r="OF19" s="120" t="str">
        <f t="shared" si="49"/>
        <v/>
      </c>
      <c r="OG19" s="120" t="str">
        <f t="shared" si="49"/>
        <v/>
      </c>
      <c r="OH19" s="120" t="str">
        <f t="shared" si="49"/>
        <v/>
      </c>
      <c r="OI19" s="120" t="str">
        <f t="shared" si="49"/>
        <v/>
      </c>
      <c r="OJ19" s="120" t="str">
        <f t="shared" si="49"/>
        <v/>
      </c>
      <c r="OK19" s="120" t="str">
        <f t="shared" si="49"/>
        <v/>
      </c>
      <c r="OL19" s="120" t="str">
        <f t="shared" si="49"/>
        <v/>
      </c>
      <c r="OM19" s="120" t="str">
        <f t="shared" si="49"/>
        <v/>
      </c>
      <c r="ON19" s="120" t="str">
        <f t="shared" si="49"/>
        <v/>
      </c>
      <c r="OO19" s="120" t="str">
        <f t="shared" si="49"/>
        <v/>
      </c>
      <c r="OP19" s="120" t="str">
        <f t="shared" ref="OP19:PE32" si="50">IF($J19&gt;0%,IF(AND(OP$16&gt;=$G19,OP$16&lt;$G19+($H19*$J19)),"➤",""),"")</f>
        <v/>
      </c>
      <c r="OQ19" s="120" t="str">
        <f t="shared" si="50"/>
        <v/>
      </c>
      <c r="OR19" s="120" t="str">
        <f t="shared" si="50"/>
        <v/>
      </c>
      <c r="OS19" s="120" t="str">
        <f t="shared" si="50"/>
        <v/>
      </c>
      <c r="OT19" s="120" t="str">
        <f t="shared" si="50"/>
        <v/>
      </c>
      <c r="OU19" s="120" t="str">
        <f t="shared" si="50"/>
        <v/>
      </c>
      <c r="OV19" s="120" t="str">
        <f t="shared" si="50"/>
        <v/>
      </c>
      <c r="OW19" s="120" t="str">
        <f t="shared" si="50"/>
        <v/>
      </c>
      <c r="OX19" s="120" t="str">
        <f t="shared" si="50"/>
        <v/>
      </c>
      <c r="OY19" s="120" t="str">
        <f t="shared" si="50"/>
        <v/>
      </c>
      <c r="OZ19" s="120" t="str">
        <f t="shared" si="50"/>
        <v/>
      </c>
      <c r="PA19" s="120" t="str">
        <f t="shared" si="50"/>
        <v/>
      </c>
      <c r="PB19" s="120" t="str">
        <f t="shared" si="50"/>
        <v/>
      </c>
      <c r="PC19" s="120" t="str">
        <f t="shared" si="50"/>
        <v/>
      </c>
      <c r="PD19" s="120" t="str">
        <f t="shared" si="50"/>
        <v/>
      </c>
      <c r="PE19" s="120" t="str">
        <f t="shared" si="50"/>
        <v/>
      </c>
      <c r="PF19" s="120" t="str">
        <f t="shared" ref="PF19:PU32" si="51">IF($J19&gt;0%,IF(AND(PF$16&gt;=$G19,PF$16&lt;$G19+($H19*$J19)),"➤",""),"")</f>
        <v/>
      </c>
      <c r="PG19" s="120" t="str">
        <f t="shared" si="51"/>
        <v/>
      </c>
      <c r="PH19" s="120" t="str">
        <f t="shared" si="51"/>
        <v/>
      </c>
      <c r="PI19" s="120" t="str">
        <f t="shared" si="51"/>
        <v/>
      </c>
      <c r="PJ19" s="120" t="str">
        <f t="shared" si="51"/>
        <v/>
      </c>
      <c r="PK19" s="120" t="str">
        <f t="shared" si="51"/>
        <v/>
      </c>
      <c r="PL19" s="120" t="str">
        <f t="shared" si="51"/>
        <v/>
      </c>
      <c r="PM19" s="120" t="str">
        <f t="shared" si="51"/>
        <v/>
      </c>
      <c r="PN19" s="120" t="str">
        <f t="shared" si="51"/>
        <v/>
      </c>
      <c r="PO19" s="120" t="str">
        <f t="shared" si="51"/>
        <v/>
      </c>
      <c r="PP19" s="120" t="str">
        <f t="shared" si="51"/>
        <v/>
      </c>
      <c r="PQ19" s="120" t="str">
        <f t="shared" si="51"/>
        <v/>
      </c>
      <c r="PR19" s="120" t="str">
        <f t="shared" si="51"/>
        <v/>
      </c>
      <c r="PS19" s="120" t="str">
        <f t="shared" si="51"/>
        <v/>
      </c>
      <c r="PT19" s="120" t="str">
        <f t="shared" si="51"/>
        <v/>
      </c>
      <c r="PU19" s="120" t="str">
        <f t="shared" si="51"/>
        <v/>
      </c>
      <c r="PV19" s="120" t="str">
        <f t="shared" ref="PV19:QK32" si="52">IF($J19&gt;0%,IF(AND(PV$16&gt;=$G19,PV$16&lt;$G19+($H19*$J19)),"➤",""),"")</f>
        <v/>
      </c>
      <c r="PW19" s="120" t="str">
        <f t="shared" si="52"/>
        <v/>
      </c>
      <c r="PX19" s="120" t="str">
        <f t="shared" si="52"/>
        <v/>
      </c>
      <c r="PY19" s="120" t="str">
        <f t="shared" si="52"/>
        <v/>
      </c>
      <c r="PZ19" s="120" t="str">
        <f t="shared" si="52"/>
        <v/>
      </c>
      <c r="QA19" s="120" t="str">
        <f t="shared" si="52"/>
        <v/>
      </c>
      <c r="QB19" s="120" t="str">
        <f t="shared" si="52"/>
        <v/>
      </c>
      <c r="QC19" s="120" t="str">
        <f t="shared" si="52"/>
        <v/>
      </c>
      <c r="QD19" s="120" t="str">
        <f t="shared" si="52"/>
        <v/>
      </c>
      <c r="QE19" s="120" t="str">
        <f t="shared" si="52"/>
        <v/>
      </c>
      <c r="QF19" s="120" t="str">
        <f t="shared" si="52"/>
        <v/>
      </c>
      <c r="QG19" s="120" t="str">
        <f t="shared" si="52"/>
        <v/>
      </c>
      <c r="QH19" s="120" t="str">
        <f t="shared" si="52"/>
        <v/>
      </c>
      <c r="QI19" s="120" t="str">
        <f t="shared" si="52"/>
        <v/>
      </c>
      <c r="QJ19" s="120" t="str">
        <f t="shared" si="52"/>
        <v/>
      </c>
      <c r="QK19" s="120" t="str">
        <f t="shared" si="52"/>
        <v/>
      </c>
      <c r="QL19" s="120" t="str">
        <f t="shared" ref="QL19:RA32" si="53">IF($J19&gt;0%,IF(AND(QL$16&gt;=$G19,QL$16&lt;$G19+($H19*$J19)),"➤",""),"")</f>
        <v/>
      </c>
      <c r="QM19" s="120" t="str">
        <f t="shared" si="53"/>
        <v/>
      </c>
      <c r="QN19" s="120" t="str">
        <f t="shared" si="53"/>
        <v/>
      </c>
      <c r="QO19" s="120" t="str">
        <f t="shared" si="53"/>
        <v/>
      </c>
      <c r="QP19" s="120" t="str">
        <f t="shared" si="53"/>
        <v/>
      </c>
      <c r="QQ19" s="120" t="str">
        <f t="shared" si="53"/>
        <v/>
      </c>
      <c r="QR19" s="120" t="str">
        <f t="shared" si="53"/>
        <v/>
      </c>
      <c r="QS19" s="120" t="str">
        <f t="shared" si="53"/>
        <v/>
      </c>
      <c r="QT19" s="120" t="str">
        <f t="shared" si="53"/>
        <v/>
      </c>
      <c r="QU19" s="120" t="str">
        <f t="shared" si="53"/>
        <v/>
      </c>
      <c r="QV19" s="120" t="str">
        <f t="shared" si="53"/>
        <v/>
      </c>
      <c r="QW19" s="120" t="str">
        <f t="shared" si="53"/>
        <v/>
      </c>
      <c r="QX19" s="120" t="str">
        <f t="shared" si="53"/>
        <v/>
      </c>
      <c r="QY19" s="120" t="str">
        <f t="shared" si="53"/>
        <v/>
      </c>
      <c r="QZ19" s="120" t="str">
        <f t="shared" si="53"/>
        <v/>
      </c>
      <c r="RA19" s="120" t="str">
        <f t="shared" si="53"/>
        <v/>
      </c>
      <c r="RB19" s="120" t="str">
        <f t="shared" ref="RB19:RQ32" si="54">IF($J19&gt;0%,IF(AND(RB$16&gt;=$G19,RB$16&lt;$G19+($H19*$J19)),"➤",""),"")</f>
        <v/>
      </c>
      <c r="RC19" s="120" t="str">
        <f t="shared" si="54"/>
        <v/>
      </c>
      <c r="RD19" s="120" t="str">
        <f t="shared" si="54"/>
        <v/>
      </c>
      <c r="RE19" s="120" t="str">
        <f t="shared" si="54"/>
        <v/>
      </c>
      <c r="RF19" s="120" t="str">
        <f t="shared" si="54"/>
        <v/>
      </c>
      <c r="RG19" s="120" t="str">
        <f t="shared" si="54"/>
        <v/>
      </c>
      <c r="RH19" s="120" t="str">
        <f t="shared" si="54"/>
        <v/>
      </c>
      <c r="RI19" s="120" t="str">
        <f t="shared" si="54"/>
        <v/>
      </c>
      <c r="RJ19" s="120" t="str">
        <f t="shared" si="54"/>
        <v/>
      </c>
      <c r="RK19" s="120" t="str">
        <f t="shared" si="54"/>
        <v/>
      </c>
      <c r="RL19" s="120" t="str">
        <f t="shared" si="54"/>
        <v/>
      </c>
      <c r="RM19" s="120" t="str">
        <f t="shared" si="54"/>
        <v/>
      </c>
      <c r="RN19" s="120" t="str">
        <f t="shared" si="54"/>
        <v/>
      </c>
      <c r="RO19" s="120" t="str">
        <f t="shared" si="54"/>
        <v/>
      </c>
      <c r="RP19" s="120" t="str">
        <f t="shared" si="54"/>
        <v/>
      </c>
      <c r="RQ19" s="120" t="str">
        <f t="shared" si="54"/>
        <v/>
      </c>
      <c r="RR19" s="120" t="str">
        <f t="shared" ref="RR19:SG32" si="55">IF($J19&gt;0%,IF(AND(RR$16&gt;=$G19,RR$16&lt;$G19+($H19*$J19)),"➤",""),"")</f>
        <v/>
      </c>
      <c r="RS19" s="120" t="str">
        <f t="shared" si="55"/>
        <v/>
      </c>
      <c r="RT19" s="120" t="str">
        <f t="shared" si="55"/>
        <v/>
      </c>
      <c r="RU19" s="120" t="str">
        <f t="shared" si="55"/>
        <v/>
      </c>
      <c r="RV19" s="120" t="str">
        <f t="shared" si="55"/>
        <v/>
      </c>
      <c r="RW19" s="120" t="str">
        <f t="shared" si="55"/>
        <v/>
      </c>
      <c r="RX19" s="120" t="str">
        <f t="shared" si="55"/>
        <v/>
      </c>
      <c r="RY19" s="120" t="str">
        <f t="shared" si="55"/>
        <v/>
      </c>
      <c r="RZ19" s="120" t="str">
        <f t="shared" si="55"/>
        <v/>
      </c>
      <c r="SA19" s="120" t="str">
        <f t="shared" si="55"/>
        <v/>
      </c>
      <c r="SB19" s="120" t="str">
        <f t="shared" si="55"/>
        <v/>
      </c>
      <c r="SC19" s="120" t="str">
        <f t="shared" si="55"/>
        <v/>
      </c>
      <c r="SD19" s="120" t="str">
        <f t="shared" si="55"/>
        <v/>
      </c>
      <c r="SE19" s="120" t="str">
        <f t="shared" si="55"/>
        <v/>
      </c>
      <c r="SF19" s="120" t="str">
        <f t="shared" si="55"/>
        <v/>
      </c>
      <c r="SG19" s="120" t="str">
        <f t="shared" si="55"/>
        <v/>
      </c>
      <c r="SH19" s="120" t="str">
        <f t="shared" ref="SH19:SW32" si="56">IF($J19&gt;0%,IF(AND(SH$16&gt;=$G19,SH$16&lt;$G19+($H19*$J19)),"➤",""),"")</f>
        <v/>
      </c>
      <c r="SI19" s="120" t="str">
        <f t="shared" si="56"/>
        <v/>
      </c>
      <c r="SJ19" s="120" t="str">
        <f t="shared" si="56"/>
        <v/>
      </c>
      <c r="SK19" s="120" t="str">
        <f t="shared" si="56"/>
        <v/>
      </c>
      <c r="SL19" s="120" t="str">
        <f t="shared" si="56"/>
        <v/>
      </c>
      <c r="SM19" s="120" t="str">
        <f t="shared" si="56"/>
        <v/>
      </c>
      <c r="SN19" s="120" t="str">
        <f t="shared" si="56"/>
        <v/>
      </c>
      <c r="SO19" s="120" t="str">
        <f t="shared" si="56"/>
        <v/>
      </c>
      <c r="SP19" s="120" t="str">
        <f t="shared" si="56"/>
        <v/>
      </c>
      <c r="SQ19" s="120" t="str">
        <f t="shared" si="56"/>
        <v/>
      </c>
      <c r="SR19" s="120" t="str">
        <f t="shared" si="56"/>
        <v/>
      </c>
      <c r="SS19" s="120" t="str">
        <f t="shared" si="56"/>
        <v/>
      </c>
      <c r="ST19" s="120" t="str">
        <f t="shared" si="56"/>
        <v/>
      </c>
      <c r="SU19" s="120" t="str">
        <f t="shared" si="56"/>
        <v/>
      </c>
      <c r="SV19" s="120" t="str">
        <f t="shared" si="56"/>
        <v/>
      </c>
      <c r="SW19" s="120" t="str">
        <f t="shared" si="56"/>
        <v/>
      </c>
      <c r="SX19" s="121" t="str">
        <f t="shared" ref="SX19:SX32" si="57">IF($J19&gt;0%,IF(AND(SX$16&gt;=$G19,SX$16&lt;$G19+($H19*$J19)),"➤",""),"")</f>
        <v/>
      </c>
    </row>
    <row r="20" spans="2:518" ht="15" outlineLevel="1" x14ac:dyDescent="0.35">
      <c r="B20" s="60"/>
      <c r="C20" s="109">
        <v>288724</v>
      </c>
      <c r="D20" s="110">
        <v>1</v>
      </c>
      <c r="E20" s="122" t="s">
        <v>1699</v>
      </c>
      <c r="F20" s="123" t="s">
        <v>398</v>
      </c>
      <c r="G20" s="113">
        <v>45566</v>
      </c>
      <c r="H20" s="124">
        <v>2</v>
      </c>
      <c r="I20" s="115">
        <f t="shared" si="24"/>
        <v>45567</v>
      </c>
      <c r="J20" s="125">
        <v>0.6</v>
      </c>
      <c r="K20" s="126" t="s">
        <v>1700</v>
      </c>
      <c r="L20" s="127"/>
      <c r="M20" s="119" t="str">
        <f t="shared" si="25"/>
        <v/>
      </c>
      <c r="N20" s="120" t="str">
        <f t="shared" si="25"/>
        <v/>
      </c>
      <c r="O20" s="120" t="str">
        <f t="shared" si="25"/>
        <v/>
      </c>
      <c r="P20" s="120" t="str">
        <f t="shared" si="25"/>
        <v/>
      </c>
      <c r="Q20" s="120" t="str">
        <f t="shared" si="25"/>
        <v/>
      </c>
      <c r="R20" s="120" t="str">
        <f t="shared" si="25"/>
        <v/>
      </c>
      <c r="S20" s="120" t="str">
        <f t="shared" si="25"/>
        <v/>
      </c>
      <c r="T20" s="120" t="str">
        <f t="shared" si="25"/>
        <v>➤</v>
      </c>
      <c r="U20" s="120" t="str">
        <f t="shared" si="25"/>
        <v>➤</v>
      </c>
      <c r="V20" s="120" t="str">
        <f t="shared" si="26"/>
        <v/>
      </c>
      <c r="W20" s="120" t="str">
        <f t="shared" si="26"/>
        <v/>
      </c>
      <c r="X20" s="120" t="str">
        <f t="shared" si="26"/>
        <v/>
      </c>
      <c r="Y20" s="120" t="str">
        <f t="shared" si="26"/>
        <v/>
      </c>
      <c r="Z20" s="120" t="str">
        <f t="shared" si="26"/>
        <v/>
      </c>
      <c r="AA20" s="120" t="str">
        <f t="shared" si="26"/>
        <v/>
      </c>
      <c r="AB20" s="120" t="str">
        <f t="shared" si="26"/>
        <v/>
      </c>
      <c r="AC20" s="120" t="str">
        <f t="shared" si="26"/>
        <v/>
      </c>
      <c r="AD20" s="120" t="str">
        <f t="shared" si="26"/>
        <v/>
      </c>
      <c r="AE20" s="120" t="str">
        <f t="shared" si="26"/>
        <v/>
      </c>
      <c r="AF20" s="120" t="str">
        <f t="shared" si="26"/>
        <v/>
      </c>
      <c r="AG20" s="120" t="str">
        <f t="shared" si="26"/>
        <v/>
      </c>
      <c r="AH20" s="120" t="str">
        <f t="shared" si="26"/>
        <v/>
      </c>
      <c r="AI20" s="120" t="str">
        <f t="shared" si="26"/>
        <v/>
      </c>
      <c r="AJ20" s="120" t="str">
        <f t="shared" si="26"/>
        <v/>
      </c>
      <c r="AK20" s="120" t="str">
        <f t="shared" si="26"/>
        <v/>
      </c>
      <c r="AL20" s="120" t="str">
        <f t="shared" si="27"/>
        <v/>
      </c>
      <c r="AM20" s="120" t="str">
        <f t="shared" si="27"/>
        <v/>
      </c>
      <c r="AN20" s="120" t="str">
        <f t="shared" si="27"/>
        <v/>
      </c>
      <c r="AO20" s="120" t="str">
        <f t="shared" si="27"/>
        <v/>
      </c>
      <c r="AP20" s="120" t="str">
        <f t="shared" si="27"/>
        <v/>
      </c>
      <c r="AQ20" s="120" t="str">
        <f t="shared" si="27"/>
        <v/>
      </c>
      <c r="AR20" s="120" t="str">
        <f t="shared" si="27"/>
        <v/>
      </c>
      <c r="AS20" s="120" t="str">
        <f t="shared" si="27"/>
        <v/>
      </c>
      <c r="AT20" s="120" t="str">
        <f t="shared" si="27"/>
        <v/>
      </c>
      <c r="AU20" s="120" t="str">
        <f t="shared" si="27"/>
        <v/>
      </c>
      <c r="AV20" s="120" t="str">
        <f t="shared" si="27"/>
        <v/>
      </c>
      <c r="AW20" s="120" t="str">
        <f t="shared" si="27"/>
        <v/>
      </c>
      <c r="AX20" s="120" t="str">
        <f t="shared" si="27"/>
        <v/>
      </c>
      <c r="AY20" s="120" t="str">
        <f t="shared" si="27"/>
        <v/>
      </c>
      <c r="AZ20" s="120" t="str">
        <f t="shared" si="27"/>
        <v/>
      </c>
      <c r="BA20" s="120" t="str">
        <f t="shared" si="27"/>
        <v/>
      </c>
      <c r="BB20" s="120" t="str">
        <f t="shared" si="28"/>
        <v/>
      </c>
      <c r="BC20" s="120" t="str">
        <f t="shared" si="28"/>
        <v/>
      </c>
      <c r="BD20" s="120" t="str">
        <f t="shared" si="28"/>
        <v/>
      </c>
      <c r="BE20" s="120" t="str">
        <f t="shared" si="28"/>
        <v/>
      </c>
      <c r="BF20" s="120" t="str">
        <f t="shared" si="28"/>
        <v/>
      </c>
      <c r="BG20" s="120" t="str">
        <f t="shared" si="28"/>
        <v/>
      </c>
      <c r="BH20" s="120" t="str">
        <f t="shared" si="28"/>
        <v/>
      </c>
      <c r="BI20" s="120" t="str">
        <f t="shared" si="28"/>
        <v/>
      </c>
      <c r="BJ20" s="120" t="str">
        <f t="shared" si="28"/>
        <v/>
      </c>
      <c r="BK20" s="120" t="str">
        <f t="shared" si="28"/>
        <v/>
      </c>
      <c r="BL20" s="120" t="str">
        <f t="shared" si="28"/>
        <v/>
      </c>
      <c r="BM20" s="120" t="str">
        <f t="shared" si="28"/>
        <v/>
      </c>
      <c r="BN20" s="120" t="str">
        <f t="shared" si="28"/>
        <v/>
      </c>
      <c r="BO20" s="120" t="str">
        <f t="shared" si="28"/>
        <v/>
      </c>
      <c r="BP20" s="120" t="str">
        <f t="shared" si="28"/>
        <v/>
      </c>
      <c r="BQ20" s="120" t="str">
        <f t="shared" si="28"/>
        <v/>
      </c>
      <c r="BR20" s="120" t="str">
        <f t="shared" si="29"/>
        <v/>
      </c>
      <c r="BS20" s="120" t="str">
        <f t="shared" si="29"/>
        <v/>
      </c>
      <c r="BT20" s="120" t="str">
        <f t="shared" si="29"/>
        <v/>
      </c>
      <c r="BU20" s="120" t="str">
        <f t="shared" si="29"/>
        <v/>
      </c>
      <c r="BV20" s="120" t="str">
        <f t="shared" si="29"/>
        <v/>
      </c>
      <c r="BW20" s="120" t="str">
        <f t="shared" si="29"/>
        <v/>
      </c>
      <c r="BX20" s="120" t="str">
        <f t="shared" si="29"/>
        <v/>
      </c>
      <c r="BY20" s="120" t="str">
        <f t="shared" si="29"/>
        <v/>
      </c>
      <c r="BZ20" s="120" t="str">
        <f t="shared" si="29"/>
        <v/>
      </c>
      <c r="CA20" s="120" t="str">
        <f t="shared" si="29"/>
        <v/>
      </c>
      <c r="CB20" s="120" t="str">
        <f t="shared" si="29"/>
        <v/>
      </c>
      <c r="CC20" s="120" t="str">
        <f t="shared" si="29"/>
        <v/>
      </c>
      <c r="CD20" s="120" t="str">
        <f t="shared" si="29"/>
        <v/>
      </c>
      <c r="CE20" s="120" t="str">
        <f t="shared" si="29"/>
        <v/>
      </c>
      <c r="CF20" s="120" t="str">
        <f t="shared" si="29"/>
        <v/>
      </c>
      <c r="CG20" s="120" t="str">
        <f t="shared" si="29"/>
        <v/>
      </c>
      <c r="CH20" s="120" t="str">
        <f t="shared" si="30"/>
        <v/>
      </c>
      <c r="CI20" s="120" t="str">
        <f t="shared" si="30"/>
        <v/>
      </c>
      <c r="CJ20" s="120" t="str">
        <f t="shared" si="30"/>
        <v/>
      </c>
      <c r="CK20" s="120" t="str">
        <f t="shared" si="30"/>
        <v/>
      </c>
      <c r="CL20" s="120" t="str">
        <f t="shared" si="30"/>
        <v/>
      </c>
      <c r="CM20" s="120" t="str">
        <f t="shared" si="30"/>
        <v/>
      </c>
      <c r="CN20" s="120" t="str">
        <f t="shared" si="30"/>
        <v/>
      </c>
      <c r="CO20" s="120" t="str">
        <f t="shared" si="30"/>
        <v/>
      </c>
      <c r="CP20" s="120" t="str">
        <f t="shared" si="30"/>
        <v/>
      </c>
      <c r="CQ20" s="120" t="str">
        <f t="shared" si="30"/>
        <v/>
      </c>
      <c r="CR20" s="120" t="str">
        <f t="shared" si="30"/>
        <v/>
      </c>
      <c r="CS20" s="120" t="str">
        <f t="shared" si="30"/>
        <v/>
      </c>
      <c r="CT20" s="120" t="str">
        <f t="shared" si="30"/>
        <v/>
      </c>
      <c r="CU20" s="120" t="str">
        <f t="shared" si="30"/>
        <v/>
      </c>
      <c r="CV20" s="120" t="str">
        <f t="shared" si="30"/>
        <v/>
      </c>
      <c r="CW20" s="120" t="str">
        <f t="shared" si="30"/>
        <v/>
      </c>
      <c r="CX20" s="120" t="str">
        <f t="shared" si="31"/>
        <v/>
      </c>
      <c r="CY20" s="120" t="str">
        <f t="shared" si="31"/>
        <v/>
      </c>
      <c r="CZ20" s="120" t="str">
        <f t="shared" si="31"/>
        <v/>
      </c>
      <c r="DA20" s="120" t="str">
        <f t="shared" si="31"/>
        <v/>
      </c>
      <c r="DB20" s="120" t="str">
        <f t="shared" si="31"/>
        <v/>
      </c>
      <c r="DC20" s="120" t="str">
        <f t="shared" si="31"/>
        <v/>
      </c>
      <c r="DD20" s="120" t="str">
        <f t="shared" si="31"/>
        <v/>
      </c>
      <c r="DE20" s="120" t="str">
        <f t="shared" si="31"/>
        <v/>
      </c>
      <c r="DF20" s="120" t="str">
        <f t="shared" si="31"/>
        <v/>
      </c>
      <c r="DG20" s="120" t="str">
        <f t="shared" si="31"/>
        <v/>
      </c>
      <c r="DH20" s="120" t="str">
        <f t="shared" si="31"/>
        <v/>
      </c>
      <c r="DI20" s="120" t="str">
        <f t="shared" si="31"/>
        <v/>
      </c>
      <c r="DJ20" s="120" t="str">
        <f t="shared" si="31"/>
        <v/>
      </c>
      <c r="DK20" s="120" t="str">
        <f t="shared" si="31"/>
        <v/>
      </c>
      <c r="DL20" s="120" t="str">
        <f t="shared" si="31"/>
        <v/>
      </c>
      <c r="DM20" s="120" t="str">
        <f t="shared" si="31"/>
        <v/>
      </c>
      <c r="DN20" s="120" t="str">
        <f t="shared" si="32"/>
        <v/>
      </c>
      <c r="DO20" s="120" t="str">
        <f t="shared" si="32"/>
        <v/>
      </c>
      <c r="DP20" s="120" t="str">
        <f t="shared" si="32"/>
        <v/>
      </c>
      <c r="DQ20" s="120" t="str">
        <f t="shared" si="32"/>
        <v/>
      </c>
      <c r="DR20" s="120" t="str">
        <f t="shared" si="32"/>
        <v/>
      </c>
      <c r="DS20" s="120" t="str">
        <f t="shared" si="32"/>
        <v/>
      </c>
      <c r="DT20" s="120" t="str">
        <f t="shared" si="32"/>
        <v/>
      </c>
      <c r="DU20" s="120" t="str">
        <f t="shared" si="32"/>
        <v/>
      </c>
      <c r="DV20" s="120" t="str">
        <f t="shared" si="32"/>
        <v/>
      </c>
      <c r="DW20" s="120" t="str">
        <f t="shared" si="32"/>
        <v/>
      </c>
      <c r="DX20" s="120" t="str">
        <f t="shared" si="32"/>
        <v/>
      </c>
      <c r="DY20" s="120" t="str">
        <f t="shared" si="32"/>
        <v/>
      </c>
      <c r="DZ20" s="120" t="str">
        <f t="shared" si="32"/>
        <v/>
      </c>
      <c r="EA20" s="120" t="str">
        <f t="shared" si="32"/>
        <v/>
      </c>
      <c r="EB20" s="120" t="str">
        <f t="shared" si="32"/>
        <v/>
      </c>
      <c r="EC20" s="120" t="str">
        <f t="shared" si="32"/>
        <v/>
      </c>
      <c r="ED20" s="120" t="str">
        <f t="shared" si="33"/>
        <v/>
      </c>
      <c r="EE20" s="120" t="str">
        <f t="shared" si="33"/>
        <v/>
      </c>
      <c r="EF20" s="120" t="str">
        <f t="shared" si="33"/>
        <v/>
      </c>
      <c r="EG20" s="120" t="str">
        <f t="shared" si="33"/>
        <v/>
      </c>
      <c r="EH20" s="120" t="str">
        <f t="shared" si="33"/>
        <v/>
      </c>
      <c r="EI20" s="120" t="str">
        <f t="shared" si="33"/>
        <v/>
      </c>
      <c r="EJ20" s="120" t="str">
        <f t="shared" si="33"/>
        <v/>
      </c>
      <c r="EK20" s="120" t="str">
        <f t="shared" si="33"/>
        <v/>
      </c>
      <c r="EL20" s="120" t="str">
        <f t="shared" si="33"/>
        <v/>
      </c>
      <c r="EM20" s="120" t="str">
        <f t="shared" si="33"/>
        <v/>
      </c>
      <c r="EN20" s="120" t="str">
        <f t="shared" si="33"/>
        <v/>
      </c>
      <c r="EO20" s="120" t="str">
        <f t="shared" si="33"/>
        <v/>
      </c>
      <c r="EP20" s="120" t="str">
        <f t="shared" si="33"/>
        <v/>
      </c>
      <c r="EQ20" s="120" t="str">
        <f t="shared" si="33"/>
        <v/>
      </c>
      <c r="ER20" s="120" t="str">
        <f t="shared" si="33"/>
        <v/>
      </c>
      <c r="ES20" s="120" t="str">
        <f t="shared" si="33"/>
        <v/>
      </c>
      <c r="ET20" s="120" t="str">
        <f t="shared" si="34"/>
        <v/>
      </c>
      <c r="EU20" s="120" t="str">
        <f t="shared" si="34"/>
        <v/>
      </c>
      <c r="EV20" s="120" t="str">
        <f t="shared" si="34"/>
        <v/>
      </c>
      <c r="EW20" s="120" t="str">
        <f t="shared" si="34"/>
        <v/>
      </c>
      <c r="EX20" s="120" t="str">
        <f t="shared" si="34"/>
        <v/>
      </c>
      <c r="EY20" s="120" t="str">
        <f t="shared" si="34"/>
        <v/>
      </c>
      <c r="EZ20" s="120" t="str">
        <f t="shared" si="34"/>
        <v/>
      </c>
      <c r="FA20" s="120" t="str">
        <f t="shared" si="34"/>
        <v/>
      </c>
      <c r="FB20" s="120" t="str">
        <f t="shared" si="34"/>
        <v/>
      </c>
      <c r="FC20" s="120" t="str">
        <f t="shared" si="34"/>
        <v/>
      </c>
      <c r="FD20" s="120" t="str">
        <f t="shared" si="34"/>
        <v/>
      </c>
      <c r="FE20" s="120" t="str">
        <f t="shared" si="34"/>
        <v/>
      </c>
      <c r="FF20" s="120" t="str">
        <f t="shared" si="34"/>
        <v/>
      </c>
      <c r="FG20" s="120" t="str">
        <f t="shared" si="34"/>
        <v/>
      </c>
      <c r="FH20" s="120" t="str">
        <f t="shared" si="34"/>
        <v/>
      </c>
      <c r="FI20" s="120" t="str">
        <f t="shared" si="34"/>
        <v/>
      </c>
      <c r="FJ20" s="120" t="str">
        <f t="shared" si="35"/>
        <v/>
      </c>
      <c r="FK20" s="120" t="str">
        <f t="shared" si="35"/>
        <v/>
      </c>
      <c r="FL20" s="120" t="str">
        <f t="shared" si="35"/>
        <v/>
      </c>
      <c r="FM20" s="120" t="str">
        <f t="shared" si="35"/>
        <v/>
      </c>
      <c r="FN20" s="120" t="str">
        <f t="shared" si="35"/>
        <v/>
      </c>
      <c r="FO20" s="120" t="str">
        <f t="shared" si="35"/>
        <v/>
      </c>
      <c r="FP20" s="120" t="str">
        <f t="shared" si="35"/>
        <v/>
      </c>
      <c r="FQ20" s="120" t="str">
        <f t="shared" si="35"/>
        <v/>
      </c>
      <c r="FR20" s="120" t="str">
        <f t="shared" si="35"/>
        <v/>
      </c>
      <c r="FS20" s="120" t="str">
        <f t="shared" si="35"/>
        <v/>
      </c>
      <c r="FT20" s="120" t="str">
        <f t="shared" si="35"/>
        <v/>
      </c>
      <c r="FU20" s="120" t="str">
        <f t="shared" si="35"/>
        <v/>
      </c>
      <c r="FV20" s="120" t="str">
        <f t="shared" si="35"/>
        <v/>
      </c>
      <c r="FW20" s="120" t="str">
        <f t="shared" si="35"/>
        <v/>
      </c>
      <c r="FX20" s="120" t="str">
        <f t="shared" si="35"/>
        <v/>
      </c>
      <c r="FY20" s="120" t="str">
        <f t="shared" si="35"/>
        <v/>
      </c>
      <c r="FZ20" s="120" t="str">
        <f t="shared" si="36"/>
        <v/>
      </c>
      <c r="GA20" s="120" t="str">
        <f t="shared" si="36"/>
        <v/>
      </c>
      <c r="GB20" s="120" t="str">
        <f t="shared" si="36"/>
        <v/>
      </c>
      <c r="GC20" s="120" t="str">
        <f t="shared" si="36"/>
        <v/>
      </c>
      <c r="GD20" s="120" t="str">
        <f t="shared" si="36"/>
        <v/>
      </c>
      <c r="GE20" s="120" t="str">
        <f t="shared" si="36"/>
        <v/>
      </c>
      <c r="GF20" s="120" t="str">
        <f t="shared" si="36"/>
        <v/>
      </c>
      <c r="GG20" s="120" t="str">
        <f t="shared" si="36"/>
        <v/>
      </c>
      <c r="GH20" s="120" t="str">
        <f t="shared" si="36"/>
        <v/>
      </c>
      <c r="GI20" s="120" t="str">
        <f t="shared" si="36"/>
        <v/>
      </c>
      <c r="GJ20" s="120" t="str">
        <f t="shared" si="36"/>
        <v/>
      </c>
      <c r="GK20" s="120" t="str">
        <f t="shared" si="36"/>
        <v/>
      </c>
      <c r="GL20" s="120" t="str">
        <f t="shared" si="36"/>
        <v/>
      </c>
      <c r="GM20" s="120" t="str">
        <f t="shared" si="36"/>
        <v/>
      </c>
      <c r="GN20" s="120" t="str">
        <f t="shared" si="36"/>
        <v/>
      </c>
      <c r="GO20" s="120" t="str">
        <f t="shared" si="36"/>
        <v/>
      </c>
      <c r="GP20" s="120" t="str">
        <f t="shared" si="37"/>
        <v/>
      </c>
      <c r="GQ20" s="120" t="str">
        <f t="shared" si="37"/>
        <v/>
      </c>
      <c r="GR20" s="120" t="str">
        <f t="shared" si="37"/>
        <v/>
      </c>
      <c r="GS20" s="120" t="str">
        <f t="shared" si="37"/>
        <v/>
      </c>
      <c r="GT20" s="120" t="str">
        <f t="shared" si="37"/>
        <v/>
      </c>
      <c r="GU20" s="120" t="str">
        <f t="shared" si="37"/>
        <v/>
      </c>
      <c r="GV20" s="120" t="str">
        <f t="shared" si="37"/>
        <v/>
      </c>
      <c r="GW20" s="120" t="str">
        <f t="shared" si="37"/>
        <v/>
      </c>
      <c r="GX20" s="120" t="str">
        <f t="shared" si="37"/>
        <v/>
      </c>
      <c r="GY20" s="120" t="str">
        <f t="shared" si="37"/>
        <v/>
      </c>
      <c r="GZ20" s="120" t="str">
        <f t="shared" si="37"/>
        <v/>
      </c>
      <c r="HA20" s="120" t="str">
        <f t="shared" si="37"/>
        <v/>
      </c>
      <c r="HB20" s="120" t="str">
        <f t="shared" si="37"/>
        <v/>
      </c>
      <c r="HC20" s="120" t="str">
        <f t="shared" si="37"/>
        <v/>
      </c>
      <c r="HD20" s="120" t="str">
        <f t="shared" si="37"/>
        <v/>
      </c>
      <c r="HE20" s="120" t="str">
        <f t="shared" si="37"/>
        <v/>
      </c>
      <c r="HF20" s="120" t="str">
        <f t="shared" si="38"/>
        <v/>
      </c>
      <c r="HG20" s="120" t="str">
        <f t="shared" si="38"/>
        <v/>
      </c>
      <c r="HH20" s="120" t="str">
        <f t="shared" si="38"/>
        <v/>
      </c>
      <c r="HI20" s="120" t="str">
        <f t="shared" si="38"/>
        <v/>
      </c>
      <c r="HJ20" s="120" t="str">
        <f t="shared" si="38"/>
        <v/>
      </c>
      <c r="HK20" s="120" t="str">
        <f t="shared" si="38"/>
        <v/>
      </c>
      <c r="HL20" s="120" t="str">
        <f t="shared" si="38"/>
        <v/>
      </c>
      <c r="HM20" s="120" t="str">
        <f t="shared" si="38"/>
        <v/>
      </c>
      <c r="HN20" s="120" t="str">
        <f t="shared" si="38"/>
        <v/>
      </c>
      <c r="HO20" s="120" t="str">
        <f t="shared" si="38"/>
        <v/>
      </c>
      <c r="HP20" s="120" t="str">
        <f t="shared" si="38"/>
        <v/>
      </c>
      <c r="HQ20" s="120" t="str">
        <f t="shared" si="38"/>
        <v/>
      </c>
      <c r="HR20" s="120" t="str">
        <f t="shared" si="38"/>
        <v/>
      </c>
      <c r="HS20" s="120" t="str">
        <f t="shared" si="38"/>
        <v/>
      </c>
      <c r="HT20" s="120" t="str">
        <f t="shared" si="38"/>
        <v/>
      </c>
      <c r="HU20" s="120" t="str">
        <f t="shared" si="38"/>
        <v/>
      </c>
      <c r="HV20" s="120" t="str">
        <f t="shared" si="39"/>
        <v/>
      </c>
      <c r="HW20" s="120" t="str">
        <f t="shared" si="39"/>
        <v/>
      </c>
      <c r="HX20" s="120" t="str">
        <f t="shared" si="39"/>
        <v/>
      </c>
      <c r="HY20" s="120" t="str">
        <f t="shared" si="39"/>
        <v/>
      </c>
      <c r="HZ20" s="120" t="str">
        <f t="shared" si="39"/>
        <v/>
      </c>
      <c r="IA20" s="120" t="str">
        <f t="shared" si="39"/>
        <v/>
      </c>
      <c r="IB20" s="120" t="str">
        <f t="shared" si="39"/>
        <v/>
      </c>
      <c r="IC20" s="120" t="str">
        <f t="shared" si="39"/>
        <v/>
      </c>
      <c r="ID20" s="120" t="str">
        <f t="shared" si="39"/>
        <v/>
      </c>
      <c r="IE20" s="120" t="str">
        <f t="shared" si="39"/>
        <v/>
      </c>
      <c r="IF20" s="120" t="str">
        <f t="shared" si="39"/>
        <v/>
      </c>
      <c r="IG20" s="120" t="str">
        <f t="shared" si="39"/>
        <v/>
      </c>
      <c r="IH20" s="120" t="str">
        <f t="shared" si="39"/>
        <v/>
      </c>
      <c r="II20" s="120" t="str">
        <f t="shared" si="39"/>
        <v/>
      </c>
      <c r="IJ20" s="120" t="str">
        <f t="shared" si="39"/>
        <v/>
      </c>
      <c r="IK20" s="120" t="str">
        <f t="shared" si="39"/>
        <v/>
      </c>
      <c r="IL20" s="120" t="str">
        <f t="shared" si="40"/>
        <v/>
      </c>
      <c r="IM20" s="120" t="str">
        <f t="shared" si="40"/>
        <v/>
      </c>
      <c r="IN20" s="120" t="str">
        <f t="shared" si="40"/>
        <v/>
      </c>
      <c r="IO20" s="120" t="str">
        <f t="shared" si="40"/>
        <v/>
      </c>
      <c r="IP20" s="120" t="str">
        <f t="shared" si="40"/>
        <v/>
      </c>
      <c r="IQ20" s="120" t="str">
        <f t="shared" si="40"/>
        <v/>
      </c>
      <c r="IR20" s="120" t="str">
        <f t="shared" si="40"/>
        <v/>
      </c>
      <c r="IS20" s="120" t="str">
        <f t="shared" si="40"/>
        <v/>
      </c>
      <c r="IT20" s="120" t="str">
        <f t="shared" si="40"/>
        <v/>
      </c>
      <c r="IU20" s="120" t="str">
        <f t="shared" si="40"/>
        <v/>
      </c>
      <c r="IV20" s="120" t="str">
        <f t="shared" si="40"/>
        <v/>
      </c>
      <c r="IW20" s="120" t="str">
        <f t="shared" si="40"/>
        <v/>
      </c>
      <c r="IX20" s="120" t="str">
        <f t="shared" si="40"/>
        <v/>
      </c>
      <c r="IY20" s="120" t="str">
        <f t="shared" si="40"/>
        <v/>
      </c>
      <c r="IZ20" s="120" t="str">
        <f t="shared" si="40"/>
        <v/>
      </c>
      <c r="JA20" s="120" t="str">
        <f t="shared" si="40"/>
        <v/>
      </c>
      <c r="JB20" s="120" t="str">
        <f t="shared" si="41"/>
        <v/>
      </c>
      <c r="JC20" s="120" t="str">
        <f t="shared" si="41"/>
        <v/>
      </c>
      <c r="JD20" s="120" t="str">
        <f t="shared" si="41"/>
        <v/>
      </c>
      <c r="JE20" s="120" t="str">
        <f t="shared" si="41"/>
        <v/>
      </c>
      <c r="JF20" s="120" t="str">
        <f t="shared" si="41"/>
        <v/>
      </c>
      <c r="JG20" s="120" t="str">
        <f t="shared" si="41"/>
        <v/>
      </c>
      <c r="JH20" s="120" t="str">
        <f t="shared" si="41"/>
        <v/>
      </c>
      <c r="JI20" s="120" t="str">
        <f t="shared" si="41"/>
        <v/>
      </c>
      <c r="JJ20" s="120" t="str">
        <f t="shared" si="41"/>
        <v/>
      </c>
      <c r="JK20" s="120" t="str">
        <f t="shared" si="41"/>
        <v/>
      </c>
      <c r="JL20" s="120" t="str">
        <f t="shared" si="41"/>
        <v/>
      </c>
      <c r="JM20" s="120" t="str">
        <f t="shared" si="41"/>
        <v/>
      </c>
      <c r="JN20" s="120" t="str">
        <f t="shared" si="41"/>
        <v/>
      </c>
      <c r="JO20" s="120" t="str">
        <f t="shared" si="41"/>
        <v/>
      </c>
      <c r="JP20" s="120" t="str">
        <f t="shared" si="41"/>
        <v/>
      </c>
      <c r="JQ20" s="120" t="str">
        <f t="shared" si="41"/>
        <v/>
      </c>
      <c r="JR20" s="120" t="str">
        <f t="shared" si="42"/>
        <v/>
      </c>
      <c r="JS20" s="120" t="str">
        <f t="shared" si="42"/>
        <v/>
      </c>
      <c r="JT20" s="120" t="str">
        <f t="shared" si="42"/>
        <v/>
      </c>
      <c r="JU20" s="120" t="str">
        <f t="shared" si="42"/>
        <v/>
      </c>
      <c r="JV20" s="120" t="str">
        <f t="shared" si="42"/>
        <v/>
      </c>
      <c r="JW20" s="120" t="str">
        <f t="shared" si="42"/>
        <v/>
      </c>
      <c r="JX20" s="120" t="str">
        <f t="shared" si="42"/>
        <v/>
      </c>
      <c r="JY20" s="120" t="str">
        <f t="shared" si="42"/>
        <v/>
      </c>
      <c r="JZ20" s="120" t="str">
        <f t="shared" si="42"/>
        <v/>
      </c>
      <c r="KA20" s="120" t="str">
        <f t="shared" si="42"/>
        <v/>
      </c>
      <c r="KB20" s="120" t="str">
        <f t="shared" si="42"/>
        <v/>
      </c>
      <c r="KC20" s="120" t="str">
        <f t="shared" si="42"/>
        <v/>
      </c>
      <c r="KD20" s="120" t="str">
        <f t="shared" si="42"/>
        <v/>
      </c>
      <c r="KE20" s="120" t="str">
        <f t="shared" si="42"/>
        <v/>
      </c>
      <c r="KF20" s="120" t="str">
        <f t="shared" si="42"/>
        <v/>
      </c>
      <c r="KG20" s="120" t="str">
        <f t="shared" si="42"/>
        <v/>
      </c>
      <c r="KH20" s="120" t="str">
        <f t="shared" si="43"/>
        <v/>
      </c>
      <c r="KI20" s="120" t="str">
        <f t="shared" si="43"/>
        <v/>
      </c>
      <c r="KJ20" s="120" t="str">
        <f t="shared" si="43"/>
        <v/>
      </c>
      <c r="KK20" s="120" t="str">
        <f t="shared" si="43"/>
        <v/>
      </c>
      <c r="KL20" s="120" t="str">
        <f t="shared" si="43"/>
        <v/>
      </c>
      <c r="KM20" s="120" t="str">
        <f t="shared" si="43"/>
        <v/>
      </c>
      <c r="KN20" s="120" t="str">
        <f t="shared" si="43"/>
        <v/>
      </c>
      <c r="KO20" s="120" t="str">
        <f t="shared" si="43"/>
        <v/>
      </c>
      <c r="KP20" s="120" t="str">
        <f t="shared" si="43"/>
        <v/>
      </c>
      <c r="KQ20" s="120" t="str">
        <f t="shared" si="43"/>
        <v/>
      </c>
      <c r="KR20" s="120" t="str">
        <f t="shared" si="43"/>
        <v/>
      </c>
      <c r="KS20" s="120" t="str">
        <f t="shared" si="43"/>
        <v/>
      </c>
      <c r="KT20" s="120" t="str">
        <f t="shared" si="43"/>
        <v/>
      </c>
      <c r="KU20" s="120" t="str">
        <f t="shared" si="43"/>
        <v/>
      </c>
      <c r="KV20" s="120" t="str">
        <f t="shared" si="43"/>
        <v/>
      </c>
      <c r="KW20" s="120" t="str">
        <f t="shared" si="43"/>
        <v/>
      </c>
      <c r="KX20" s="120" t="str">
        <f t="shared" si="44"/>
        <v/>
      </c>
      <c r="KY20" s="120" t="str">
        <f t="shared" si="44"/>
        <v/>
      </c>
      <c r="KZ20" s="120" t="str">
        <f t="shared" si="44"/>
        <v/>
      </c>
      <c r="LA20" s="120" t="str">
        <f t="shared" si="44"/>
        <v/>
      </c>
      <c r="LB20" s="120" t="str">
        <f t="shared" si="44"/>
        <v/>
      </c>
      <c r="LC20" s="120" t="str">
        <f t="shared" si="44"/>
        <v/>
      </c>
      <c r="LD20" s="120" t="str">
        <f t="shared" si="44"/>
        <v/>
      </c>
      <c r="LE20" s="120" t="str">
        <f t="shared" si="44"/>
        <v/>
      </c>
      <c r="LF20" s="120" t="str">
        <f t="shared" si="44"/>
        <v/>
      </c>
      <c r="LG20" s="120" t="str">
        <f t="shared" si="44"/>
        <v/>
      </c>
      <c r="LH20" s="120" t="str">
        <f t="shared" si="44"/>
        <v/>
      </c>
      <c r="LI20" s="120" t="str">
        <f t="shared" si="44"/>
        <v/>
      </c>
      <c r="LJ20" s="120" t="str">
        <f t="shared" si="44"/>
        <v/>
      </c>
      <c r="LK20" s="120" t="str">
        <f t="shared" si="44"/>
        <v/>
      </c>
      <c r="LL20" s="120" t="str">
        <f t="shared" si="44"/>
        <v/>
      </c>
      <c r="LM20" s="120" t="str">
        <f t="shared" si="44"/>
        <v/>
      </c>
      <c r="LN20" s="120" t="str">
        <f t="shared" si="45"/>
        <v/>
      </c>
      <c r="LO20" s="120" t="str">
        <f t="shared" si="45"/>
        <v/>
      </c>
      <c r="LP20" s="120" t="str">
        <f t="shared" si="45"/>
        <v/>
      </c>
      <c r="LQ20" s="120" t="str">
        <f t="shared" si="45"/>
        <v/>
      </c>
      <c r="LR20" s="120" t="str">
        <f t="shared" si="45"/>
        <v/>
      </c>
      <c r="LS20" s="120" t="str">
        <f t="shared" si="45"/>
        <v/>
      </c>
      <c r="LT20" s="120" t="str">
        <f t="shared" si="45"/>
        <v/>
      </c>
      <c r="LU20" s="120" t="str">
        <f t="shared" si="45"/>
        <v/>
      </c>
      <c r="LV20" s="120" t="str">
        <f t="shared" si="45"/>
        <v/>
      </c>
      <c r="LW20" s="120" t="str">
        <f t="shared" si="45"/>
        <v/>
      </c>
      <c r="LX20" s="120" t="str">
        <f t="shared" si="45"/>
        <v/>
      </c>
      <c r="LY20" s="120" t="str">
        <f t="shared" si="45"/>
        <v/>
      </c>
      <c r="LZ20" s="120" t="str">
        <f t="shared" si="45"/>
        <v/>
      </c>
      <c r="MA20" s="120" t="str">
        <f t="shared" si="45"/>
        <v/>
      </c>
      <c r="MB20" s="120" t="str">
        <f t="shared" si="45"/>
        <v/>
      </c>
      <c r="MC20" s="120" t="str">
        <f t="shared" si="45"/>
        <v/>
      </c>
      <c r="MD20" s="120" t="str">
        <f t="shared" si="46"/>
        <v/>
      </c>
      <c r="ME20" s="120" t="str">
        <f t="shared" si="46"/>
        <v/>
      </c>
      <c r="MF20" s="120" t="str">
        <f t="shared" si="46"/>
        <v/>
      </c>
      <c r="MG20" s="120" t="str">
        <f t="shared" si="46"/>
        <v/>
      </c>
      <c r="MH20" s="120" t="str">
        <f t="shared" si="46"/>
        <v/>
      </c>
      <c r="MI20" s="120" t="str">
        <f t="shared" si="46"/>
        <v/>
      </c>
      <c r="MJ20" s="120" t="str">
        <f t="shared" si="46"/>
        <v/>
      </c>
      <c r="MK20" s="120" t="str">
        <f t="shared" si="46"/>
        <v/>
      </c>
      <c r="ML20" s="120" t="str">
        <f t="shared" si="46"/>
        <v/>
      </c>
      <c r="MM20" s="120" t="str">
        <f t="shared" si="46"/>
        <v/>
      </c>
      <c r="MN20" s="120" t="str">
        <f t="shared" si="46"/>
        <v/>
      </c>
      <c r="MO20" s="120" t="str">
        <f t="shared" si="46"/>
        <v/>
      </c>
      <c r="MP20" s="120" t="str">
        <f t="shared" si="46"/>
        <v/>
      </c>
      <c r="MQ20" s="120" t="str">
        <f t="shared" si="46"/>
        <v/>
      </c>
      <c r="MR20" s="120" t="str">
        <f t="shared" si="46"/>
        <v/>
      </c>
      <c r="MS20" s="120" t="str">
        <f t="shared" si="46"/>
        <v/>
      </c>
      <c r="MT20" s="120" t="str">
        <f t="shared" si="47"/>
        <v/>
      </c>
      <c r="MU20" s="120" t="str">
        <f t="shared" si="47"/>
        <v/>
      </c>
      <c r="MV20" s="120" t="str">
        <f t="shared" si="47"/>
        <v/>
      </c>
      <c r="MW20" s="120" t="str">
        <f t="shared" si="47"/>
        <v/>
      </c>
      <c r="MX20" s="120" t="str">
        <f t="shared" si="47"/>
        <v/>
      </c>
      <c r="MY20" s="120" t="str">
        <f t="shared" si="47"/>
        <v/>
      </c>
      <c r="MZ20" s="120" t="str">
        <f t="shared" si="47"/>
        <v/>
      </c>
      <c r="NA20" s="120" t="str">
        <f t="shared" si="47"/>
        <v/>
      </c>
      <c r="NB20" s="120" t="str">
        <f t="shared" si="47"/>
        <v/>
      </c>
      <c r="NC20" s="120" t="str">
        <f t="shared" si="47"/>
        <v/>
      </c>
      <c r="ND20" s="120" t="str">
        <f t="shared" si="47"/>
        <v/>
      </c>
      <c r="NE20" s="120" t="str">
        <f t="shared" si="47"/>
        <v/>
      </c>
      <c r="NF20" s="120" t="str">
        <f t="shared" si="47"/>
        <v/>
      </c>
      <c r="NG20" s="120" t="str">
        <f t="shared" si="47"/>
        <v/>
      </c>
      <c r="NH20" s="120" t="str">
        <f t="shared" si="47"/>
        <v/>
      </c>
      <c r="NI20" s="120" t="str">
        <f t="shared" si="47"/>
        <v/>
      </c>
      <c r="NJ20" s="120" t="str">
        <f t="shared" si="48"/>
        <v/>
      </c>
      <c r="NK20" s="120" t="str">
        <f t="shared" si="48"/>
        <v/>
      </c>
      <c r="NL20" s="120" t="str">
        <f t="shared" si="48"/>
        <v/>
      </c>
      <c r="NM20" s="120" t="str">
        <f t="shared" si="48"/>
        <v/>
      </c>
      <c r="NN20" s="120" t="str">
        <f t="shared" si="48"/>
        <v/>
      </c>
      <c r="NO20" s="120" t="str">
        <f t="shared" si="48"/>
        <v/>
      </c>
      <c r="NP20" s="120" t="str">
        <f t="shared" si="48"/>
        <v/>
      </c>
      <c r="NQ20" s="120" t="str">
        <f t="shared" si="48"/>
        <v/>
      </c>
      <c r="NR20" s="120" t="str">
        <f t="shared" si="48"/>
        <v/>
      </c>
      <c r="NS20" s="120" t="str">
        <f t="shared" si="48"/>
        <v/>
      </c>
      <c r="NT20" s="120" t="str">
        <f t="shared" si="48"/>
        <v/>
      </c>
      <c r="NU20" s="120" t="str">
        <f t="shared" si="48"/>
        <v/>
      </c>
      <c r="NV20" s="120" t="str">
        <f t="shared" si="48"/>
        <v/>
      </c>
      <c r="NW20" s="120" t="str">
        <f t="shared" si="48"/>
        <v/>
      </c>
      <c r="NX20" s="120" t="str">
        <f t="shared" si="48"/>
        <v/>
      </c>
      <c r="NY20" s="120" t="str">
        <f t="shared" si="48"/>
        <v/>
      </c>
      <c r="NZ20" s="120" t="str">
        <f t="shared" si="49"/>
        <v/>
      </c>
      <c r="OA20" s="120" t="str">
        <f t="shared" si="49"/>
        <v/>
      </c>
      <c r="OB20" s="120" t="str">
        <f t="shared" si="49"/>
        <v/>
      </c>
      <c r="OC20" s="120" t="str">
        <f t="shared" si="49"/>
        <v/>
      </c>
      <c r="OD20" s="120" t="str">
        <f t="shared" si="49"/>
        <v/>
      </c>
      <c r="OE20" s="120" t="str">
        <f t="shared" si="49"/>
        <v/>
      </c>
      <c r="OF20" s="120" t="str">
        <f t="shared" si="49"/>
        <v/>
      </c>
      <c r="OG20" s="120" t="str">
        <f t="shared" si="49"/>
        <v/>
      </c>
      <c r="OH20" s="120" t="str">
        <f t="shared" si="49"/>
        <v/>
      </c>
      <c r="OI20" s="120" t="str">
        <f t="shared" si="49"/>
        <v/>
      </c>
      <c r="OJ20" s="120" t="str">
        <f t="shared" si="49"/>
        <v/>
      </c>
      <c r="OK20" s="120" t="str">
        <f t="shared" si="49"/>
        <v/>
      </c>
      <c r="OL20" s="120" t="str">
        <f t="shared" si="49"/>
        <v/>
      </c>
      <c r="OM20" s="120" t="str">
        <f t="shared" si="49"/>
        <v/>
      </c>
      <c r="ON20" s="120" t="str">
        <f t="shared" si="49"/>
        <v/>
      </c>
      <c r="OO20" s="120" t="str">
        <f t="shared" si="49"/>
        <v/>
      </c>
      <c r="OP20" s="120" t="str">
        <f t="shared" si="50"/>
        <v/>
      </c>
      <c r="OQ20" s="120" t="str">
        <f t="shared" si="50"/>
        <v/>
      </c>
      <c r="OR20" s="120" t="str">
        <f t="shared" si="50"/>
        <v/>
      </c>
      <c r="OS20" s="120" t="str">
        <f t="shared" si="50"/>
        <v/>
      </c>
      <c r="OT20" s="120" t="str">
        <f t="shared" si="50"/>
        <v/>
      </c>
      <c r="OU20" s="120" t="str">
        <f t="shared" si="50"/>
        <v/>
      </c>
      <c r="OV20" s="120" t="str">
        <f t="shared" si="50"/>
        <v/>
      </c>
      <c r="OW20" s="120" t="str">
        <f t="shared" si="50"/>
        <v/>
      </c>
      <c r="OX20" s="120" t="str">
        <f t="shared" si="50"/>
        <v/>
      </c>
      <c r="OY20" s="120" t="str">
        <f t="shared" si="50"/>
        <v/>
      </c>
      <c r="OZ20" s="120" t="str">
        <f t="shared" si="50"/>
        <v/>
      </c>
      <c r="PA20" s="120" t="str">
        <f t="shared" si="50"/>
        <v/>
      </c>
      <c r="PB20" s="120" t="str">
        <f t="shared" si="50"/>
        <v/>
      </c>
      <c r="PC20" s="120" t="str">
        <f t="shared" si="50"/>
        <v/>
      </c>
      <c r="PD20" s="120" t="str">
        <f t="shared" si="50"/>
        <v/>
      </c>
      <c r="PE20" s="120" t="str">
        <f t="shared" si="50"/>
        <v/>
      </c>
      <c r="PF20" s="120" t="str">
        <f t="shared" si="51"/>
        <v/>
      </c>
      <c r="PG20" s="120" t="str">
        <f t="shared" si="51"/>
        <v/>
      </c>
      <c r="PH20" s="120" t="str">
        <f t="shared" si="51"/>
        <v/>
      </c>
      <c r="PI20" s="120" t="str">
        <f t="shared" si="51"/>
        <v/>
      </c>
      <c r="PJ20" s="120" t="str">
        <f t="shared" si="51"/>
        <v/>
      </c>
      <c r="PK20" s="120" t="str">
        <f t="shared" si="51"/>
        <v/>
      </c>
      <c r="PL20" s="120" t="str">
        <f t="shared" si="51"/>
        <v/>
      </c>
      <c r="PM20" s="120" t="str">
        <f t="shared" si="51"/>
        <v/>
      </c>
      <c r="PN20" s="120" t="str">
        <f t="shared" si="51"/>
        <v/>
      </c>
      <c r="PO20" s="120" t="str">
        <f t="shared" si="51"/>
        <v/>
      </c>
      <c r="PP20" s="120" t="str">
        <f t="shared" si="51"/>
        <v/>
      </c>
      <c r="PQ20" s="120" t="str">
        <f t="shared" si="51"/>
        <v/>
      </c>
      <c r="PR20" s="120" t="str">
        <f t="shared" si="51"/>
        <v/>
      </c>
      <c r="PS20" s="120" t="str">
        <f t="shared" si="51"/>
        <v/>
      </c>
      <c r="PT20" s="120" t="str">
        <f t="shared" si="51"/>
        <v/>
      </c>
      <c r="PU20" s="120" t="str">
        <f t="shared" si="51"/>
        <v/>
      </c>
      <c r="PV20" s="120" t="str">
        <f t="shared" si="52"/>
        <v/>
      </c>
      <c r="PW20" s="120" t="str">
        <f t="shared" si="52"/>
        <v/>
      </c>
      <c r="PX20" s="120" t="str">
        <f t="shared" si="52"/>
        <v/>
      </c>
      <c r="PY20" s="120" t="str">
        <f t="shared" si="52"/>
        <v/>
      </c>
      <c r="PZ20" s="120" t="str">
        <f t="shared" si="52"/>
        <v/>
      </c>
      <c r="QA20" s="120" t="str">
        <f t="shared" si="52"/>
        <v/>
      </c>
      <c r="QB20" s="120" t="str">
        <f t="shared" si="52"/>
        <v/>
      </c>
      <c r="QC20" s="120" t="str">
        <f t="shared" si="52"/>
        <v/>
      </c>
      <c r="QD20" s="120" t="str">
        <f t="shared" si="52"/>
        <v/>
      </c>
      <c r="QE20" s="120" t="str">
        <f t="shared" si="52"/>
        <v/>
      </c>
      <c r="QF20" s="120" t="str">
        <f t="shared" si="52"/>
        <v/>
      </c>
      <c r="QG20" s="120" t="str">
        <f t="shared" si="52"/>
        <v/>
      </c>
      <c r="QH20" s="120" t="str">
        <f t="shared" si="52"/>
        <v/>
      </c>
      <c r="QI20" s="120" t="str">
        <f t="shared" si="52"/>
        <v/>
      </c>
      <c r="QJ20" s="120" t="str">
        <f t="shared" si="52"/>
        <v/>
      </c>
      <c r="QK20" s="120" t="str">
        <f t="shared" si="52"/>
        <v/>
      </c>
      <c r="QL20" s="120" t="str">
        <f t="shared" si="53"/>
        <v/>
      </c>
      <c r="QM20" s="120" t="str">
        <f t="shared" si="53"/>
        <v/>
      </c>
      <c r="QN20" s="120" t="str">
        <f t="shared" si="53"/>
        <v/>
      </c>
      <c r="QO20" s="120" t="str">
        <f t="shared" si="53"/>
        <v/>
      </c>
      <c r="QP20" s="120" t="str">
        <f t="shared" si="53"/>
        <v/>
      </c>
      <c r="QQ20" s="120" t="str">
        <f t="shared" si="53"/>
        <v/>
      </c>
      <c r="QR20" s="120" t="str">
        <f t="shared" si="53"/>
        <v/>
      </c>
      <c r="QS20" s="120" t="str">
        <f t="shared" si="53"/>
        <v/>
      </c>
      <c r="QT20" s="120" t="str">
        <f t="shared" si="53"/>
        <v/>
      </c>
      <c r="QU20" s="120" t="str">
        <f t="shared" si="53"/>
        <v/>
      </c>
      <c r="QV20" s="120" t="str">
        <f t="shared" si="53"/>
        <v/>
      </c>
      <c r="QW20" s="120" t="str">
        <f t="shared" si="53"/>
        <v/>
      </c>
      <c r="QX20" s="120" t="str">
        <f t="shared" si="53"/>
        <v/>
      </c>
      <c r="QY20" s="120" t="str">
        <f t="shared" si="53"/>
        <v/>
      </c>
      <c r="QZ20" s="120" t="str">
        <f t="shared" si="53"/>
        <v/>
      </c>
      <c r="RA20" s="120" t="str">
        <f t="shared" si="53"/>
        <v/>
      </c>
      <c r="RB20" s="120" t="str">
        <f t="shared" si="54"/>
        <v/>
      </c>
      <c r="RC20" s="120" t="str">
        <f t="shared" si="54"/>
        <v/>
      </c>
      <c r="RD20" s="120" t="str">
        <f t="shared" si="54"/>
        <v/>
      </c>
      <c r="RE20" s="120" t="str">
        <f t="shared" si="54"/>
        <v/>
      </c>
      <c r="RF20" s="120" t="str">
        <f t="shared" si="54"/>
        <v/>
      </c>
      <c r="RG20" s="120" t="str">
        <f t="shared" si="54"/>
        <v/>
      </c>
      <c r="RH20" s="120" t="str">
        <f t="shared" si="54"/>
        <v/>
      </c>
      <c r="RI20" s="120" t="str">
        <f t="shared" si="54"/>
        <v/>
      </c>
      <c r="RJ20" s="120" t="str">
        <f t="shared" si="54"/>
        <v/>
      </c>
      <c r="RK20" s="120" t="str">
        <f t="shared" si="54"/>
        <v/>
      </c>
      <c r="RL20" s="120" t="str">
        <f t="shared" si="54"/>
        <v/>
      </c>
      <c r="RM20" s="120" t="str">
        <f t="shared" si="54"/>
        <v/>
      </c>
      <c r="RN20" s="120" t="str">
        <f t="shared" si="54"/>
        <v/>
      </c>
      <c r="RO20" s="120" t="str">
        <f t="shared" si="54"/>
        <v/>
      </c>
      <c r="RP20" s="120" t="str">
        <f t="shared" si="54"/>
        <v/>
      </c>
      <c r="RQ20" s="120" t="str">
        <f t="shared" si="54"/>
        <v/>
      </c>
      <c r="RR20" s="120" t="str">
        <f t="shared" si="55"/>
        <v/>
      </c>
      <c r="RS20" s="120" t="str">
        <f t="shared" si="55"/>
        <v/>
      </c>
      <c r="RT20" s="120" t="str">
        <f t="shared" si="55"/>
        <v/>
      </c>
      <c r="RU20" s="120" t="str">
        <f t="shared" si="55"/>
        <v/>
      </c>
      <c r="RV20" s="120" t="str">
        <f t="shared" si="55"/>
        <v/>
      </c>
      <c r="RW20" s="120" t="str">
        <f t="shared" si="55"/>
        <v/>
      </c>
      <c r="RX20" s="120" t="str">
        <f t="shared" si="55"/>
        <v/>
      </c>
      <c r="RY20" s="120" t="str">
        <f t="shared" si="55"/>
        <v/>
      </c>
      <c r="RZ20" s="120" t="str">
        <f t="shared" si="55"/>
        <v/>
      </c>
      <c r="SA20" s="120" t="str">
        <f t="shared" si="55"/>
        <v/>
      </c>
      <c r="SB20" s="120" t="str">
        <f t="shared" si="55"/>
        <v/>
      </c>
      <c r="SC20" s="120" t="str">
        <f t="shared" si="55"/>
        <v/>
      </c>
      <c r="SD20" s="120" t="str">
        <f t="shared" si="55"/>
        <v/>
      </c>
      <c r="SE20" s="120" t="str">
        <f t="shared" si="55"/>
        <v/>
      </c>
      <c r="SF20" s="120" t="str">
        <f t="shared" si="55"/>
        <v/>
      </c>
      <c r="SG20" s="120" t="str">
        <f t="shared" si="55"/>
        <v/>
      </c>
      <c r="SH20" s="120" t="str">
        <f t="shared" si="56"/>
        <v/>
      </c>
      <c r="SI20" s="120" t="str">
        <f t="shared" si="56"/>
        <v/>
      </c>
      <c r="SJ20" s="120" t="str">
        <f t="shared" si="56"/>
        <v/>
      </c>
      <c r="SK20" s="120" t="str">
        <f t="shared" si="56"/>
        <v/>
      </c>
      <c r="SL20" s="120" t="str">
        <f t="shared" si="56"/>
        <v/>
      </c>
      <c r="SM20" s="120" t="str">
        <f t="shared" si="56"/>
        <v/>
      </c>
      <c r="SN20" s="120" t="str">
        <f t="shared" si="56"/>
        <v/>
      </c>
      <c r="SO20" s="120" t="str">
        <f t="shared" si="56"/>
        <v/>
      </c>
      <c r="SP20" s="120" t="str">
        <f t="shared" si="56"/>
        <v/>
      </c>
      <c r="SQ20" s="120" t="str">
        <f t="shared" si="56"/>
        <v/>
      </c>
      <c r="SR20" s="120" t="str">
        <f t="shared" si="56"/>
        <v/>
      </c>
      <c r="SS20" s="120" t="str">
        <f t="shared" si="56"/>
        <v/>
      </c>
      <c r="ST20" s="120" t="str">
        <f t="shared" si="56"/>
        <v/>
      </c>
      <c r="SU20" s="120" t="str">
        <f t="shared" si="56"/>
        <v/>
      </c>
      <c r="SV20" s="120" t="str">
        <f t="shared" si="56"/>
        <v/>
      </c>
      <c r="SW20" s="120" t="str">
        <f t="shared" si="56"/>
        <v/>
      </c>
      <c r="SX20" s="121" t="str">
        <f t="shared" si="57"/>
        <v/>
      </c>
    </row>
    <row r="21" spans="2:518" ht="27" outlineLevel="1" x14ac:dyDescent="0.35">
      <c r="B21" s="60"/>
      <c r="C21" s="109">
        <v>285724</v>
      </c>
      <c r="D21" s="110">
        <v>1</v>
      </c>
      <c r="E21" s="122" t="s">
        <v>1701</v>
      </c>
      <c r="F21" s="123" t="s">
        <v>398</v>
      </c>
      <c r="G21" s="113">
        <v>45567</v>
      </c>
      <c r="H21" s="124">
        <v>1</v>
      </c>
      <c r="I21" s="115">
        <f t="shared" si="24"/>
        <v>45567</v>
      </c>
      <c r="J21" s="125">
        <v>0</v>
      </c>
      <c r="K21" s="126" t="s">
        <v>1702</v>
      </c>
      <c r="L21" s="127"/>
      <c r="M21" s="119" t="str">
        <f t="shared" si="25"/>
        <v/>
      </c>
      <c r="N21" s="120" t="str">
        <f t="shared" si="25"/>
        <v/>
      </c>
      <c r="O21" s="120" t="str">
        <f t="shared" si="25"/>
        <v/>
      </c>
      <c r="P21" s="120" t="str">
        <f t="shared" si="25"/>
        <v/>
      </c>
      <c r="Q21" s="120" t="str">
        <f t="shared" si="25"/>
        <v/>
      </c>
      <c r="R21" s="120" t="str">
        <f t="shared" si="25"/>
        <v/>
      </c>
      <c r="S21" s="120" t="str">
        <f t="shared" si="25"/>
        <v/>
      </c>
      <c r="T21" s="120" t="str">
        <f t="shared" si="25"/>
        <v/>
      </c>
      <c r="U21" s="120" t="str">
        <f t="shared" si="25"/>
        <v/>
      </c>
      <c r="V21" s="120" t="str">
        <f t="shared" si="26"/>
        <v/>
      </c>
      <c r="W21" s="120" t="str">
        <f t="shared" si="26"/>
        <v/>
      </c>
      <c r="X21" s="120" t="str">
        <f t="shared" si="26"/>
        <v/>
      </c>
      <c r="Y21" s="120" t="str">
        <f t="shared" si="26"/>
        <v/>
      </c>
      <c r="Z21" s="120" t="str">
        <f t="shared" si="26"/>
        <v/>
      </c>
      <c r="AA21" s="120" t="str">
        <f t="shared" si="26"/>
        <v/>
      </c>
      <c r="AB21" s="120" t="str">
        <f t="shared" si="26"/>
        <v/>
      </c>
      <c r="AC21" s="120" t="str">
        <f t="shared" si="26"/>
        <v/>
      </c>
      <c r="AD21" s="120" t="str">
        <f t="shared" si="26"/>
        <v/>
      </c>
      <c r="AE21" s="120" t="str">
        <f t="shared" si="26"/>
        <v/>
      </c>
      <c r="AF21" s="120" t="str">
        <f t="shared" si="26"/>
        <v/>
      </c>
      <c r="AG21" s="120" t="str">
        <f t="shared" si="26"/>
        <v/>
      </c>
      <c r="AH21" s="120" t="str">
        <f t="shared" si="26"/>
        <v/>
      </c>
      <c r="AI21" s="120" t="str">
        <f t="shared" si="26"/>
        <v/>
      </c>
      <c r="AJ21" s="120" t="str">
        <f t="shared" si="26"/>
        <v/>
      </c>
      <c r="AK21" s="120" t="str">
        <f t="shared" si="26"/>
        <v/>
      </c>
      <c r="AL21" s="120" t="str">
        <f t="shared" si="27"/>
        <v/>
      </c>
      <c r="AM21" s="120" t="str">
        <f t="shared" si="27"/>
        <v/>
      </c>
      <c r="AN21" s="120" t="str">
        <f t="shared" si="27"/>
        <v/>
      </c>
      <c r="AO21" s="120" t="str">
        <f t="shared" si="27"/>
        <v/>
      </c>
      <c r="AP21" s="120" t="str">
        <f t="shared" si="27"/>
        <v/>
      </c>
      <c r="AQ21" s="120" t="str">
        <f t="shared" si="27"/>
        <v/>
      </c>
      <c r="AR21" s="120" t="str">
        <f t="shared" si="27"/>
        <v/>
      </c>
      <c r="AS21" s="120" t="str">
        <f t="shared" si="27"/>
        <v/>
      </c>
      <c r="AT21" s="120" t="str">
        <f t="shared" si="27"/>
        <v/>
      </c>
      <c r="AU21" s="120" t="str">
        <f t="shared" si="27"/>
        <v/>
      </c>
      <c r="AV21" s="120" t="str">
        <f t="shared" si="27"/>
        <v/>
      </c>
      <c r="AW21" s="120" t="str">
        <f t="shared" si="27"/>
        <v/>
      </c>
      <c r="AX21" s="120" t="str">
        <f t="shared" si="27"/>
        <v/>
      </c>
      <c r="AY21" s="120" t="str">
        <f t="shared" si="27"/>
        <v/>
      </c>
      <c r="AZ21" s="120" t="str">
        <f t="shared" si="27"/>
        <v/>
      </c>
      <c r="BA21" s="120" t="str">
        <f t="shared" si="27"/>
        <v/>
      </c>
      <c r="BB21" s="120" t="str">
        <f t="shared" si="28"/>
        <v/>
      </c>
      <c r="BC21" s="120" t="str">
        <f t="shared" si="28"/>
        <v/>
      </c>
      <c r="BD21" s="120" t="str">
        <f t="shared" si="28"/>
        <v/>
      </c>
      <c r="BE21" s="120" t="str">
        <f t="shared" si="28"/>
        <v/>
      </c>
      <c r="BF21" s="120" t="str">
        <f t="shared" si="28"/>
        <v/>
      </c>
      <c r="BG21" s="120" t="str">
        <f t="shared" si="28"/>
        <v/>
      </c>
      <c r="BH21" s="120" t="str">
        <f t="shared" si="28"/>
        <v/>
      </c>
      <c r="BI21" s="120" t="str">
        <f t="shared" si="28"/>
        <v/>
      </c>
      <c r="BJ21" s="120" t="str">
        <f t="shared" si="28"/>
        <v/>
      </c>
      <c r="BK21" s="120" t="str">
        <f t="shared" si="28"/>
        <v/>
      </c>
      <c r="BL21" s="120" t="str">
        <f t="shared" si="28"/>
        <v/>
      </c>
      <c r="BM21" s="120" t="str">
        <f t="shared" si="28"/>
        <v/>
      </c>
      <c r="BN21" s="120" t="str">
        <f t="shared" si="28"/>
        <v/>
      </c>
      <c r="BO21" s="120" t="str">
        <f t="shared" si="28"/>
        <v/>
      </c>
      <c r="BP21" s="120" t="str">
        <f t="shared" si="28"/>
        <v/>
      </c>
      <c r="BQ21" s="120" t="str">
        <f t="shared" si="28"/>
        <v/>
      </c>
      <c r="BR21" s="120" t="str">
        <f t="shared" si="29"/>
        <v/>
      </c>
      <c r="BS21" s="120" t="str">
        <f t="shared" si="29"/>
        <v/>
      </c>
      <c r="BT21" s="120" t="str">
        <f t="shared" si="29"/>
        <v/>
      </c>
      <c r="BU21" s="120" t="str">
        <f t="shared" si="29"/>
        <v/>
      </c>
      <c r="BV21" s="120" t="str">
        <f t="shared" si="29"/>
        <v/>
      </c>
      <c r="BW21" s="120" t="str">
        <f t="shared" si="29"/>
        <v/>
      </c>
      <c r="BX21" s="120" t="str">
        <f t="shared" si="29"/>
        <v/>
      </c>
      <c r="BY21" s="120" t="str">
        <f t="shared" si="29"/>
        <v/>
      </c>
      <c r="BZ21" s="120" t="str">
        <f t="shared" si="29"/>
        <v/>
      </c>
      <c r="CA21" s="120" t="str">
        <f t="shared" si="29"/>
        <v/>
      </c>
      <c r="CB21" s="120" t="str">
        <f t="shared" si="29"/>
        <v/>
      </c>
      <c r="CC21" s="120" t="str">
        <f t="shared" si="29"/>
        <v/>
      </c>
      <c r="CD21" s="120" t="str">
        <f t="shared" si="29"/>
        <v/>
      </c>
      <c r="CE21" s="120" t="str">
        <f t="shared" si="29"/>
        <v/>
      </c>
      <c r="CF21" s="120" t="str">
        <f t="shared" si="29"/>
        <v/>
      </c>
      <c r="CG21" s="120" t="str">
        <f t="shared" si="29"/>
        <v/>
      </c>
      <c r="CH21" s="120" t="str">
        <f t="shared" si="30"/>
        <v/>
      </c>
      <c r="CI21" s="120" t="str">
        <f t="shared" si="30"/>
        <v/>
      </c>
      <c r="CJ21" s="120" t="str">
        <f t="shared" si="30"/>
        <v/>
      </c>
      <c r="CK21" s="120" t="str">
        <f t="shared" si="30"/>
        <v/>
      </c>
      <c r="CL21" s="120" t="str">
        <f t="shared" si="30"/>
        <v/>
      </c>
      <c r="CM21" s="120" t="str">
        <f t="shared" si="30"/>
        <v/>
      </c>
      <c r="CN21" s="120" t="str">
        <f t="shared" si="30"/>
        <v/>
      </c>
      <c r="CO21" s="120" t="str">
        <f t="shared" si="30"/>
        <v/>
      </c>
      <c r="CP21" s="120" t="str">
        <f t="shared" si="30"/>
        <v/>
      </c>
      <c r="CQ21" s="120" t="str">
        <f t="shared" si="30"/>
        <v/>
      </c>
      <c r="CR21" s="120" t="str">
        <f t="shared" si="30"/>
        <v/>
      </c>
      <c r="CS21" s="120" t="str">
        <f t="shared" si="30"/>
        <v/>
      </c>
      <c r="CT21" s="120" t="str">
        <f t="shared" si="30"/>
        <v/>
      </c>
      <c r="CU21" s="120" t="str">
        <f t="shared" si="30"/>
        <v/>
      </c>
      <c r="CV21" s="120" t="str">
        <f t="shared" si="30"/>
        <v/>
      </c>
      <c r="CW21" s="120" t="str">
        <f t="shared" si="30"/>
        <v/>
      </c>
      <c r="CX21" s="120" t="str">
        <f t="shared" si="31"/>
        <v/>
      </c>
      <c r="CY21" s="120" t="str">
        <f t="shared" si="31"/>
        <v/>
      </c>
      <c r="CZ21" s="120" t="str">
        <f t="shared" si="31"/>
        <v/>
      </c>
      <c r="DA21" s="120" t="str">
        <f t="shared" si="31"/>
        <v/>
      </c>
      <c r="DB21" s="120" t="str">
        <f t="shared" si="31"/>
        <v/>
      </c>
      <c r="DC21" s="120" t="str">
        <f t="shared" si="31"/>
        <v/>
      </c>
      <c r="DD21" s="120" t="str">
        <f t="shared" si="31"/>
        <v/>
      </c>
      <c r="DE21" s="120" t="str">
        <f t="shared" si="31"/>
        <v/>
      </c>
      <c r="DF21" s="120" t="str">
        <f t="shared" si="31"/>
        <v/>
      </c>
      <c r="DG21" s="120" t="str">
        <f t="shared" si="31"/>
        <v/>
      </c>
      <c r="DH21" s="120" t="str">
        <f t="shared" si="31"/>
        <v/>
      </c>
      <c r="DI21" s="120" t="str">
        <f t="shared" si="31"/>
        <v/>
      </c>
      <c r="DJ21" s="120" t="str">
        <f t="shared" si="31"/>
        <v/>
      </c>
      <c r="DK21" s="120" t="str">
        <f t="shared" si="31"/>
        <v/>
      </c>
      <c r="DL21" s="120" t="str">
        <f t="shared" si="31"/>
        <v/>
      </c>
      <c r="DM21" s="120" t="str">
        <f t="shared" si="31"/>
        <v/>
      </c>
      <c r="DN21" s="120" t="str">
        <f t="shared" si="32"/>
        <v/>
      </c>
      <c r="DO21" s="120" t="str">
        <f t="shared" si="32"/>
        <v/>
      </c>
      <c r="DP21" s="120" t="str">
        <f t="shared" si="32"/>
        <v/>
      </c>
      <c r="DQ21" s="120" t="str">
        <f t="shared" si="32"/>
        <v/>
      </c>
      <c r="DR21" s="120" t="str">
        <f t="shared" si="32"/>
        <v/>
      </c>
      <c r="DS21" s="120" t="str">
        <f t="shared" si="32"/>
        <v/>
      </c>
      <c r="DT21" s="120" t="str">
        <f t="shared" si="32"/>
        <v/>
      </c>
      <c r="DU21" s="120" t="str">
        <f t="shared" si="32"/>
        <v/>
      </c>
      <c r="DV21" s="120" t="str">
        <f t="shared" si="32"/>
        <v/>
      </c>
      <c r="DW21" s="120" t="str">
        <f t="shared" si="32"/>
        <v/>
      </c>
      <c r="DX21" s="120" t="str">
        <f t="shared" si="32"/>
        <v/>
      </c>
      <c r="DY21" s="120" t="str">
        <f t="shared" si="32"/>
        <v/>
      </c>
      <c r="DZ21" s="120" t="str">
        <f t="shared" si="32"/>
        <v/>
      </c>
      <c r="EA21" s="120" t="str">
        <f t="shared" si="32"/>
        <v/>
      </c>
      <c r="EB21" s="120" t="str">
        <f t="shared" si="32"/>
        <v/>
      </c>
      <c r="EC21" s="120" t="str">
        <f t="shared" si="32"/>
        <v/>
      </c>
      <c r="ED21" s="120" t="str">
        <f t="shared" si="33"/>
        <v/>
      </c>
      <c r="EE21" s="120" t="str">
        <f t="shared" si="33"/>
        <v/>
      </c>
      <c r="EF21" s="120" t="str">
        <f t="shared" si="33"/>
        <v/>
      </c>
      <c r="EG21" s="120" t="str">
        <f t="shared" si="33"/>
        <v/>
      </c>
      <c r="EH21" s="120" t="str">
        <f t="shared" si="33"/>
        <v/>
      </c>
      <c r="EI21" s="120" t="str">
        <f t="shared" si="33"/>
        <v/>
      </c>
      <c r="EJ21" s="120" t="str">
        <f t="shared" si="33"/>
        <v/>
      </c>
      <c r="EK21" s="120" t="str">
        <f t="shared" si="33"/>
        <v/>
      </c>
      <c r="EL21" s="120" t="str">
        <f t="shared" si="33"/>
        <v/>
      </c>
      <c r="EM21" s="120" t="str">
        <f t="shared" si="33"/>
        <v/>
      </c>
      <c r="EN21" s="120" t="str">
        <f t="shared" si="33"/>
        <v/>
      </c>
      <c r="EO21" s="120" t="str">
        <f t="shared" si="33"/>
        <v/>
      </c>
      <c r="EP21" s="120" t="str">
        <f t="shared" si="33"/>
        <v/>
      </c>
      <c r="EQ21" s="120" t="str">
        <f t="shared" si="33"/>
        <v/>
      </c>
      <c r="ER21" s="120" t="str">
        <f t="shared" si="33"/>
        <v/>
      </c>
      <c r="ES21" s="120" t="str">
        <f t="shared" si="33"/>
        <v/>
      </c>
      <c r="ET21" s="120" t="str">
        <f t="shared" si="34"/>
        <v/>
      </c>
      <c r="EU21" s="120" t="str">
        <f t="shared" si="34"/>
        <v/>
      </c>
      <c r="EV21" s="120" t="str">
        <f t="shared" si="34"/>
        <v/>
      </c>
      <c r="EW21" s="120" t="str">
        <f t="shared" si="34"/>
        <v/>
      </c>
      <c r="EX21" s="120" t="str">
        <f t="shared" si="34"/>
        <v/>
      </c>
      <c r="EY21" s="120" t="str">
        <f t="shared" si="34"/>
        <v/>
      </c>
      <c r="EZ21" s="120" t="str">
        <f t="shared" si="34"/>
        <v/>
      </c>
      <c r="FA21" s="120" t="str">
        <f t="shared" si="34"/>
        <v/>
      </c>
      <c r="FB21" s="120" t="str">
        <f t="shared" si="34"/>
        <v/>
      </c>
      <c r="FC21" s="120" t="str">
        <f t="shared" si="34"/>
        <v/>
      </c>
      <c r="FD21" s="120" t="str">
        <f t="shared" si="34"/>
        <v/>
      </c>
      <c r="FE21" s="120" t="str">
        <f t="shared" si="34"/>
        <v/>
      </c>
      <c r="FF21" s="120" t="str">
        <f t="shared" si="34"/>
        <v/>
      </c>
      <c r="FG21" s="120" t="str">
        <f t="shared" si="34"/>
        <v/>
      </c>
      <c r="FH21" s="120" t="str">
        <f t="shared" si="34"/>
        <v/>
      </c>
      <c r="FI21" s="120" t="str">
        <f t="shared" si="34"/>
        <v/>
      </c>
      <c r="FJ21" s="120" t="str">
        <f t="shared" si="35"/>
        <v/>
      </c>
      <c r="FK21" s="120" t="str">
        <f t="shared" si="35"/>
        <v/>
      </c>
      <c r="FL21" s="120" t="str">
        <f t="shared" si="35"/>
        <v/>
      </c>
      <c r="FM21" s="120" t="str">
        <f t="shared" si="35"/>
        <v/>
      </c>
      <c r="FN21" s="120" t="str">
        <f t="shared" si="35"/>
        <v/>
      </c>
      <c r="FO21" s="120" t="str">
        <f t="shared" si="35"/>
        <v/>
      </c>
      <c r="FP21" s="120" t="str">
        <f t="shared" si="35"/>
        <v/>
      </c>
      <c r="FQ21" s="120" t="str">
        <f t="shared" si="35"/>
        <v/>
      </c>
      <c r="FR21" s="120" t="str">
        <f t="shared" si="35"/>
        <v/>
      </c>
      <c r="FS21" s="120" t="str">
        <f t="shared" si="35"/>
        <v/>
      </c>
      <c r="FT21" s="120" t="str">
        <f t="shared" si="35"/>
        <v/>
      </c>
      <c r="FU21" s="120" t="str">
        <f t="shared" si="35"/>
        <v/>
      </c>
      <c r="FV21" s="120" t="str">
        <f t="shared" si="35"/>
        <v/>
      </c>
      <c r="FW21" s="120" t="str">
        <f t="shared" si="35"/>
        <v/>
      </c>
      <c r="FX21" s="120" t="str">
        <f t="shared" si="35"/>
        <v/>
      </c>
      <c r="FY21" s="120" t="str">
        <f t="shared" si="35"/>
        <v/>
      </c>
      <c r="FZ21" s="120" t="str">
        <f t="shared" si="36"/>
        <v/>
      </c>
      <c r="GA21" s="120" t="str">
        <f t="shared" si="36"/>
        <v/>
      </c>
      <c r="GB21" s="120" t="str">
        <f t="shared" si="36"/>
        <v/>
      </c>
      <c r="GC21" s="120" t="str">
        <f t="shared" si="36"/>
        <v/>
      </c>
      <c r="GD21" s="120" t="str">
        <f t="shared" si="36"/>
        <v/>
      </c>
      <c r="GE21" s="120" t="str">
        <f t="shared" si="36"/>
        <v/>
      </c>
      <c r="GF21" s="120" t="str">
        <f t="shared" si="36"/>
        <v/>
      </c>
      <c r="GG21" s="120" t="str">
        <f t="shared" si="36"/>
        <v/>
      </c>
      <c r="GH21" s="120" t="str">
        <f t="shared" si="36"/>
        <v/>
      </c>
      <c r="GI21" s="120" t="str">
        <f t="shared" si="36"/>
        <v/>
      </c>
      <c r="GJ21" s="120" t="str">
        <f t="shared" si="36"/>
        <v/>
      </c>
      <c r="GK21" s="120" t="str">
        <f t="shared" si="36"/>
        <v/>
      </c>
      <c r="GL21" s="120" t="str">
        <f t="shared" si="36"/>
        <v/>
      </c>
      <c r="GM21" s="120" t="str">
        <f t="shared" si="36"/>
        <v/>
      </c>
      <c r="GN21" s="120" t="str">
        <f t="shared" si="36"/>
        <v/>
      </c>
      <c r="GO21" s="120" t="str">
        <f t="shared" si="36"/>
        <v/>
      </c>
      <c r="GP21" s="120" t="str">
        <f t="shared" si="37"/>
        <v/>
      </c>
      <c r="GQ21" s="120" t="str">
        <f t="shared" si="37"/>
        <v/>
      </c>
      <c r="GR21" s="120" t="str">
        <f t="shared" si="37"/>
        <v/>
      </c>
      <c r="GS21" s="120" t="str">
        <f t="shared" si="37"/>
        <v/>
      </c>
      <c r="GT21" s="120" t="str">
        <f t="shared" si="37"/>
        <v/>
      </c>
      <c r="GU21" s="120" t="str">
        <f t="shared" si="37"/>
        <v/>
      </c>
      <c r="GV21" s="120" t="str">
        <f t="shared" si="37"/>
        <v/>
      </c>
      <c r="GW21" s="120" t="str">
        <f t="shared" si="37"/>
        <v/>
      </c>
      <c r="GX21" s="120" t="str">
        <f t="shared" si="37"/>
        <v/>
      </c>
      <c r="GY21" s="120" t="str">
        <f t="shared" si="37"/>
        <v/>
      </c>
      <c r="GZ21" s="120" t="str">
        <f t="shared" si="37"/>
        <v/>
      </c>
      <c r="HA21" s="120" t="str">
        <f t="shared" si="37"/>
        <v/>
      </c>
      <c r="HB21" s="120" t="str">
        <f t="shared" si="37"/>
        <v/>
      </c>
      <c r="HC21" s="120" t="str">
        <f t="shared" si="37"/>
        <v/>
      </c>
      <c r="HD21" s="120" t="str">
        <f t="shared" si="37"/>
        <v/>
      </c>
      <c r="HE21" s="120" t="str">
        <f t="shared" si="37"/>
        <v/>
      </c>
      <c r="HF21" s="120" t="str">
        <f t="shared" si="38"/>
        <v/>
      </c>
      <c r="HG21" s="120" t="str">
        <f t="shared" si="38"/>
        <v/>
      </c>
      <c r="HH21" s="120" t="str">
        <f t="shared" si="38"/>
        <v/>
      </c>
      <c r="HI21" s="120" t="str">
        <f t="shared" si="38"/>
        <v/>
      </c>
      <c r="HJ21" s="120" t="str">
        <f t="shared" si="38"/>
        <v/>
      </c>
      <c r="HK21" s="120" t="str">
        <f t="shared" si="38"/>
        <v/>
      </c>
      <c r="HL21" s="120" t="str">
        <f t="shared" si="38"/>
        <v/>
      </c>
      <c r="HM21" s="120" t="str">
        <f t="shared" si="38"/>
        <v/>
      </c>
      <c r="HN21" s="120" t="str">
        <f t="shared" si="38"/>
        <v/>
      </c>
      <c r="HO21" s="120" t="str">
        <f t="shared" si="38"/>
        <v/>
      </c>
      <c r="HP21" s="120" t="str">
        <f t="shared" si="38"/>
        <v/>
      </c>
      <c r="HQ21" s="120" t="str">
        <f t="shared" si="38"/>
        <v/>
      </c>
      <c r="HR21" s="120" t="str">
        <f t="shared" si="38"/>
        <v/>
      </c>
      <c r="HS21" s="120" t="str">
        <f t="shared" si="38"/>
        <v/>
      </c>
      <c r="HT21" s="120" t="str">
        <f t="shared" si="38"/>
        <v/>
      </c>
      <c r="HU21" s="120" t="str">
        <f t="shared" si="38"/>
        <v/>
      </c>
      <c r="HV21" s="120" t="str">
        <f t="shared" si="39"/>
        <v/>
      </c>
      <c r="HW21" s="120" t="str">
        <f t="shared" si="39"/>
        <v/>
      </c>
      <c r="HX21" s="120" t="str">
        <f t="shared" si="39"/>
        <v/>
      </c>
      <c r="HY21" s="120" t="str">
        <f t="shared" si="39"/>
        <v/>
      </c>
      <c r="HZ21" s="120" t="str">
        <f t="shared" si="39"/>
        <v/>
      </c>
      <c r="IA21" s="120" t="str">
        <f t="shared" si="39"/>
        <v/>
      </c>
      <c r="IB21" s="120" t="str">
        <f t="shared" si="39"/>
        <v/>
      </c>
      <c r="IC21" s="120" t="str">
        <f t="shared" si="39"/>
        <v/>
      </c>
      <c r="ID21" s="120" t="str">
        <f t="shared" si="39"/>
        <v/>
      </c>
      <c r="IE21" s="120" t="str">
        <f t="shared" si="39"/>
        <v/>
      </c>
      <c r="IF21" s="120" t="str">
        <f t="shared" si="39"/>
        <v/>
      </c>
      <c r="IG21" s="120" t="str">
        <f t="shared" si="39"/>
        <v/>
      </c>
      <c r="IH21" s="120" t="str">
        <f t="shared" si="39"/>
        <v/>
      </c>
      <c r="II21" s="120" t="str">
        <f t="shared" si="39"/>
        <v/>
      </c>
      <c r="IJ21" s="120" t="str">
        <f t="shared" si="39"/>
        <v/>
      </c>
      <c r="IK21" s="120" t="str">
        <f t="shared" si="39"/>
        <v/>
      </c>
      <c r="IL21" s="120" t="str">
        <f t="shared" si="40"/>
        <v/>
      </c>
      <c r="IM21" s="120" t="str">
        <f t="shared" si="40"/>
        <v/>
      </c>
      <c r="IN21" s="120" t="str">
        <f t="shared" si="40"/>
        <v/>
      </c>
      <c r="IO21" s="120" t="str">
        <f t="shared" si="40"/>
        <v/>
      </c>
      <c r="IP21" s="120" t="str">
        <f t="shared" si="40"/>
        <v/>
      </c>
      <c r="IQ21" s="120" t="str">
        <f t="shared" si="40"/>
        <v/>
      </c>
      <c r="IR21" s="120" t="str">
        <f t="shared" si="40"/>
        <v/>
      </c>
      <c r="IS21" s="120" t="str">
        <f t="shared" si="40"/>
        <v/>
      </c>
      <c r="IT21" s="120" t="str">
        <f t="shared" si="40"/>
        <v/>
      </c>
      <c r="IU21" s="120" t="str">
        <f t="shared" si="40"/>
        <v/>
      </c>
      <c r="IV21" s="120" t="str">
        <f t="shared" si="40"/>
        <v/>
      </c>
      <c r="IW21" s="120" t="str">
        <f t="shared" si="40"/>
        <v/>
      </c>
      <c r="IX21" s="120" t="str">
        <f t="shared" si="40"/>
        <v/>
      </c>
      <c r="IY21" s="120" t="str">
        <f t="shared" si="40"/>
        <v/>
      </c>
      <c r="IZ21" s="120" t="str">
        <f t="shared" si="40"/>
        <v/>
      </c>
      <c r="JA21" s="120" t="str">
        <f t="shared" si="40"/>
        <v/>
      </c>
      <c r="JB21" s="120" t="str">
        <f t="shared" si="41"/>
        <v/>
      </c>
      <c r="JC21" s="120" t="str">
        <f t="shared" si="41"/>
        <v/>
      </c>
      <c r="JD21" s="120" t="str">
        <f t="shared" si="41"/>
        <v/>
      </c>
      <c r="JE21" s="120" t="str">
        <f t="shared" si="41"/>
        <v/>
      </c>
      <c r="JF21" s="120" t="str">
        <f t="shared" si="41"/>
        <v/>
      </c>
      <c r="JG21" s="120" t="str">
        <f t="shared" si="41"/>
        <v/>
      </c>
      <c r="JH21" s="120" t="str">
        <f t="shared" si="41"/>
        <v/>
      </c>
      <c r="JI21" s="120" t="str">
        <f t="shared" si="41"/>
        <v/>
      </c>
      <c r="JJ21" s="120" t="str">
        <f t="shared" si="41"/>
        <v/>
      </c>
      <c r="JK21" s="120" t="str">
        <f t="shared" si="41"/>
        <v/>
      </c>
      <c r="JL21" s="120" t="str">
        <f t="shared" si="41"/>
        <v/>
      </c>
      <c r="JM21" s="120" t="str">
        <f t="shared" si="41"/>
        <v/>
      </c>
      <c r="JN21" s="120" t="str">
        <f t="shared" si="41"/>
        <v/>
      </c>
      <c r="JO21" s="120" t="str">
        <f t="shared" si="41"/>
        <v/>
      </c>
      <c r="JP21" s="120" t="str">
        <f t="shared" si="41"/>
        <v/>
      </c>
      <c r="JQ21" s="120" t="str">
        <f t="shared" si="41"/>
        <v/>
      </c>
      <c r="JR21" s="120" t="str">
        <f t="shared" si="42"/>
        <v/>
      </c>
      <c r="JS21" s="120" t="str">
        <f t="shared" si="42"/>
        <v/>
      </c>
      <c r="JT21" s="120" t="str">
        <f t="shared" si="42"/>
        <v/>
      </c>
      <c r="JU21" s="120" t="str">
        <f t="shared" si="42"/>
        <v/>
      </c>
      <c r="JV21" s="120" t="str">
        <f t="shared" si="42"/>
        <v/>
      </c>
      <c r="JW21" s="120" t="str">
        <f t="shared" si="42"/>
        <v/>
      </c>
      <c r="JX21" s="120" t="str">
        <f t="shared" si="42"/>
        <v/>
      </c>
      <c r="JY21" s="120" t="str">
        <f t="shared" si="42"/>
        <v/>
      </c>
      <c r="JZ21" s="120" t="str">
        <f t="shared" si="42"/>
        <v/>
      </c>
      <c r="KA21" s="120" t="str">
        <f t="shared" si="42"/>
        <v/>
      </c>
      <c r="KB21" s="120" t="str">
        <f t="shared" si="42"/>
        <v/>
      </c>
      <c r="KC21" s="120" t="str">
        <f t="shared" si="42"/>
        <v/>
      </c>
      <c r="KD21" s="120" t="str">
        <f t="shared" si="42"/>
        <v/>
      </c>
      <c r="KE21" s="120" t="str">
        <f t="shared" si="42"/>
        <v/>
      </c>
      <c r="KF21" s="120" t="str">
        <f t="shared" si="42"/>
        <v/>
      </c>
      <c r="KG21" s="120" t="str">
        <f t="shared" si="42"/>
        <v/>
      </c>
      <c r="KH21" s="120" t="str">
        <f t="shared" si="43"/>
        <v/>
      </c>
      <c r="KI21" s="120" t="str">
        <f t="shared" si="43"/>
        <v/>
      </c>
      <c r="KJ21" s="120" t="str">
        <f t="shared" si="43"/>
        <v/>
      </c>
      <c r="KK21" s="120" t="str">
        <f t="shared" si="43"/>
        <v/>
      </c>
      <c r="KL21" s="120" t="str">
        <f t="shared" si="43"/>
        <v/>
      </c>
      <c r="KM21" s="120" t="str">
        <f t="shared" si="43"/>
        <v/>
      </c>
      <c r="KN21" s="120" t="str">
        <f t="shared" si="43"/>
        <v/>
      </c>
      <c r="KO21" s="120" t="str">
        <f t="shared" si="43"/>
        <v/>
      </c>
      <c r="KP21" s="120" t="str">
        <f t="shared" si="43"/>
        <v/>
      </c>
      <c r="KQ21" s="120" t="str">
        <f t="shared" si="43"/>
        <v/>
      </c>
      <c r="KR21" s="120" t="str">
        <f t="shared" si="43"/>
        <v/>
      </c>
      <c r="KS21" s="120" t="str">
        <f t="shared" si="43"/>
        <v/>
      </c>
      <c r="KT21" s="120" t="str">
        <f t="shared" si="43"/>
        <v/>
      </c>
      <c r="KU21" s="120" t="str">
        <f t="shared" si="43"/>
        <v/>
      </c>
      <c r="KV21" s="120" t="str">
        <f t="shared" si="43"/>
        <v/>
      </c>
      <c r="KW21" s="120" t="str">
        <f t="shared" si="43"/>
        <v/>
      </c>
      <c r="KX21" s="120" t="str">
        <f t="shared" si="44"/>
        <v/>
      </c>
      <c r="KY21" s="120" t="str">
        <f t="shared" si="44"/>
        <v/>
      </c>
      <c r="KZ21" s="120" t="str">
        <f t="shared" si="44"/>
        <v/>
      </c>
      <c r="LA21" s="120" t="str">
        <f t="shared" si="44"/>
        <v/>
      </c>
      <c r="LB21" s="120" t="str">
        <f t="shared" si="44"/>
        <v/>
      </c>
      <c r="LC21" s="120" t="str">
        <f t="shared" si="44"/>
        <v/>
      </c>
      <c r="LD21" s="120" t="str">
        <f t="shared" si="44"/>
        <v/>
      </c>
      <c r="LE21" s="120" t="str">
        <f t="shared" si="44"/>
        <v/>
      </c>
      <c r="LF21" s="120" t="str">
        <f t="shared" si="44"/>
        <v/>
      </c>
      <c r="LG21" s="120" t="str">
        <f t="shared" si="44"/>
        <v/>
      </c>
      <c r="LH21" s="120" t="str">
        <f t="shared" si="44"/>
        <v/>
      </c>
      <c r="LI21" s="120" t="str">
        <f t="shared" si="44"/>
        <v/>
      </c>
      <c r="LJ21" s="120" t="str">
        <f t="shared" si="44"/>
        <v/>
      </c>
      <c r="LK21" s="120" t="str">
        <f t="shared" si="44"/>
        <v/>
      </c>
      <c r="LL21" s="120" t="str">
        <f t="shared" si="44"/>
        <v/>
      </c>
      <c r="LM21" s="120" t="str">
        <f t="shared" si="44"/>
        <v/>
      </c>
      <c r="LN21" s="120" t="str">
        <f t="shared" si="45"/>
        <v/>
      </c>
      <c r="LO21" s="120" t="str">
        <f t="shared" si="45"/>
        <v/>
      </c>
      <c r="LP21" s="120" t="str">
        <f t="shared" si="45"/>
        <v/>
      </c>
      <c r="LQ21" s="120" t="str">
        <f t="shared" si="45"/>
        <v/>
      </c>
      <c r="LR21" s="120" t="str">
        <f t="shared" si="45"/>
        <v/>
      </c>
      <c r="LS21" s="120" t="str">
        <f t="shared" si="45"/>
        <v/>
      </c>
      <c r="LT21" s="120" t="str">
        <f t="shared" si="45"/>
        <v/>
      </c>
      <c r="LU21" s="120" t="str">
        <f t="shared" si="45"/>
        <v/>
      </c>
      <c r="LV21" s="120" t="str">
        <f t="shared" si="45"/>
        <v/>
      </c>
      <c r="LW21" s="120" t="str">
        <f t="shared" si="45"/>
        <v/>
      </c>
      <c r="LX21" s="120" t="str">
        <f t="shared" si="45"/>
        <v/>
      </c>
      <c r="LY21" s="120" t="str">
        <f t="shared" si="45"/>
        <v/>
      </c>
      <c r="LZ21" s="120" t="str">
        <f t="shared" si="45"/>
        <v/>
      </c>
      <c r="MA21" s="120" t="str">
        <f t="shared" si="45"/>
        <v/>
      </c>
      <c r="MB21" s="120" t="str">
        <f t="shared" si="45"/>
        <v/>
      </c>
      <c r="MC21" s="120" t="str">
        <f t="shared" si="45"/>
        <v/>
      </c>
      <c r="MD21" s="120" t="str">
        <f t="shared" si="46"/>
        <v/>
      </c>
      <c r="ME21" s="120" t="str">
        <f t="shared" si="46"/>
        <v/>
      </c>
      <c r="MF21" s="120" t="str">
        <f t="shared" si="46"/>
        <v/>
      </c>
      <c r="MG21" s="120" t="str">
        <f t="shared" si="46"/>
        <v/>
      </c>
      <c r="MH21" s="120" t="str">
        <f t="shared" si="46"/>
        <v/>
      </c>
      <c r="MI21" s="120" t="str">
        <f t="shared" si="46"/>
        <v/>
      </c>
      <c r="MJ21" s="120" t="str">
        <f t="shared" si="46"/>
        <v/>
      </c>
      <c r="MK21" s="120" t="str">
        <f t="shared" si="46"/>
        <v/>
      </c>
      <c r="ML21" s="120" t="str">
        <f t="shared" si="46"/>
        <v/>
      </c>
      <c r="MM21" s="120" t="str">
        <f t="shared" si="46"/>
        <v/>
      </c>
      <c r="MN21" s="120" t="str">
        <f t="shared" si="46"/>
        <v/>
      </c>
      <c r="MO21" s="120" t="str">
        <f t="shared" si="46"/>
        <v/>
      </c>
      <c r="MP21" s="120" t="str">
        <f t="shared" si="46"/>
        <v/>
      </c>
      <c r="MQ21" s="120" t="str">
        <f t="shared" si="46"/>
        <v/>
      </c>
      <c r="MR21" s="120" t="str">
        <f t="shared" si="46"/>
        <v/>
      </c>
      <c r="MS21" s="120" t="str">
        <f t="shared" si="46"/>
        <v/>
      </c>
      <c r="MT21" s="120" t="str">
        <f t="shared" si="47"/>
        <v/>
      </c>
      <c r="MU21" s="120" t="str">
        <f t="shared" si="47"/>
        <v/>
      </c>
      <c r="MV21" s="120" t="str">
        <f t="shared" si="47"/>
        <v/>
      </c>
      <c r="MW21" s="120" t="str">
        <f t="shared" si="47"/>
        <v/>
      </c>
      <c r="MX21" s="120" t="str">
        <f t="shared" si="47"/>
        <v/>
      </c>
      <c r="MY21" s="120" t="str">
        <f t="shared" si="47"/>
        <v/>
      </c>
      <c r="MZ21" s="120" t="str">
        <f t="shared" si="47"/>
        <v/>
      </c>
      <c r="NA21" s="120" t="str">
        <f t="shared" si="47"/>
        <v/>
      </c>
      <c r="NB21" s="120" t="str">
        <f t="shared" si="47"/>
        <v/>
      </c>
      <c r="NC21" s="120" t="str">
        <f t="shared" si="47"/>
        <v/>
      </c>
      <c r="ND21" s="120" t="str">
        <f t="shared" si="47"/>
        <v/>
      </c>
      <c r="NE21" s="120" t="str">
        <f t="shared" si="47"/>
        <v/>
      </c>
      <c r="NF21" s="120" t="str">
        <f t="shared" si="47"/>
        <v/>
      </c>
      <c r="NG21" s="120" t="str">
        <f t="shared" si="47"/>
        <v/>
      </c>
      <c r="NH21" s="120" t="str">
        <f t="shared" si="47"/>
        <v/>
      </c>
      <c r="NI21" s="120" t="str">
        <f t="shared" si="47"/>
        <v/>
      </c>
      <c r="NJ21" s="120" t="str">
        <f t="shared" si="48"/>
        <v/>
      </c>
      <c r="NK21" s="120" t="str">
        <f t="shared" si="48"/>
        <v/>
      </c>
      <c r="NL21" s="120" t="str">
        <f t="shared" si="48"/>
        <v/>
      </c>
      <c r="NM21" s="120" t="str">
        <f t="shared" si="48"/>
        <v/>
      </c>
      <c r="NN21" s="120" t="str">
        <f t="shared" si="48"/>
        <v/>
      </c>
      <c r="NO21" s="120" t="str">
        <f t="shared" si="48"/>
        <v/>
      </c>
      <c r="NP21" s="120" t="str">
        <f t="shared" si="48"/>
        <v/>
      </c>
      <c r="NQ21" s="120" t="str">
        <f t="shared" si="48"/>
        <v/>
      </c>
      <c r="NR21" s="120" t="str">
        <f t="shared" si="48"/>
        <v/>
      </c>
      <c r="NS21" s="120" t="str">
        <f t="shared" si="48"/>
        <v/>
      </c>
      <c r="NT21" s="120" t="str">
        <f t="shared" si="48"/>
        <v/>
      </c>
      <c r="NU21" s="120" t="str">
        <f t="shared" si="48"/>
        <v/>
      </c>
      <c r="NV21" s="120" t="str">
        <f t="shared" si="48"/>
        <v/>
      </c>
      <c r="NW21" s="120" t="str">
        <f t="shared" si="48"/>
        <v/>
      </c>
      <c r="NX21" s="120" t="str">
        <f t="shared" si="48"/>
        <v/>
      </c>
      <c r="NY21" s="120" t="str">
        <f t="shared" si="48"/>
        <v/>
      </c>
      <c r="NZ21" s="120" t="str">
        <f t="shared" si="49"/>
        <v/>
      </c>
      <c r="OA21" s="120" t="str">
        <f t="shared" si="49"/>
        <v/>
      </c>
      <c r="OB21" s="120" t="str">
        <f t="shared" si="49"/>
        <v/>
      </c>
      <c r="OC21" s="120" t="str">
        <f t="shared" si="49"/>
        <v/>
      </c>
      <c r="OD21" s="120" t="str">
        <f t="shared" si="49"/>
        <v/>
      </c>
      <c r="OE21" s="120" t="str">
        <f t="shared" si="49"/>
        <v/>
      </c>
      <c r="OF21" s="120" t="str">
        <f t="shared" si="49"/>
        <v/>
      </c>
      <c r="OG21" s="120" t="str">
        <f t="shared" si="49"/>
        <v/>
      </c>
      <c r="OH21" s="120" t="str">
        <f t="shared" si="49"/>
        <v/>
      </c>
      <c r="OI21" s="120" t="str">
        <f t="shared" si="49"/>
        <v/>
      </c>
      <c r="OJ21" s="120" t="str">
        <f t="shared" si="49"/>
        <v/>
      </c>
      <c r="OK21" s="120" t="str">
        <f t="shared" si="49"/>
        <v/>
      </c>
      <c r="OL21" s="120" t="str">
        <f t="shared" si="49"/>
        <v/>
      </c>
      <c r="OM21" s="120" t="str">
        <f t="shared" si="49"/>
        <v/>
      </c>
      <c r="ON21" s="120" t="str">
        <f t="shared" si="49"/>
        <v/>
      </c>
      <c r="OO21" s="120" t="str">
        <f t="shared" si="49"/>
        <v/>
      </c>
      <c r="OP21" s="120" t="str">
        <f t="shared" si="50"/>
        <v/>
      </c>
      <c r="OQ21" s="120" t="str">
        <f t="shared" si="50"/>
        <v/>
      </c>
      <c r="OR21" s="120" t="str">
        <f t="shared" si="50"/>
        <v/>
      </c>
      <c r="OS21" s="120" t="str">
        <f t="shared" si="50"/>
        <v/>
      </c>
      <c r="OT21" s="120" t="str">
        <f t="shared" si="50"/>
        <v/>
      </c>
      <c r="OU21" s="120" t="str">
        <f t="shared" si="50"/>
        <v/>
      </c>
      <c r="OV21" s="120" t="str">
        <f t="shared" si="50"/>
        <v/>
      </c>
      <c r="OW21" s="120" t="str">
        <f t="shared" si="50"/>
        <v/>
      </c>
      <c r="OX21" s="120" t="str">
        <f t="shared" si="50"/>
        <v/>
      </c>
      <c r="OY21" s="120" t="str">
        <f t="shared" si="50"/>
        <v/>
      </c>
      <c r="OZ21" s="120" t="str">
        <f t="shared" si="50"/>
        <v/>
      </c>
      <c r="PA21" s="120" t="str">
        <f t="shared" si="50"/>
        <v/>
      </c>
      <c r="PB21" s="120" t="str">
        <f t="shared" si="50"/>
        <v/>
      </c>
      <c r="PC21" s="120" t="str">
        <f t="shared" si="50"/>
        <v/>
      </c>
      <c r="PD21" s="120" t="str">
        <f t="shared" si="50"/>
        <v/>
      </c>
      <c r="PE21" s="120" t="str">
        <f t="shared" si="50"/>
        <v/>
      </c>
      <c r="PF21" s="120" t="str">
        <f t="shared" si="51"/>
        <v/>
      </c>
      <c r="PG21" s="120" t="str">
        <f t="shared" si="51"/>
        <v/>
      </c>
      <c r="PH21" s="120" t="str">
        <f t="shared" si="51"/>
        <v/>
      </c>
      <c r="PI21" s="120" t="str">
        <f t="shared" si="51"/>
        <v/>
      </c>
      <c r="PJ21" s="120" t="str">
        <f t="shared" si="51"/>
        <v/>
      </c>
      <c r="PK21" s="120" t="str">
        <f t="shared" si="51"/>
        <v/>
      </c>
      <c r="PL21" s="120" t="str">
        <f t="shared" si="51"/>
        <v/>
      </c>
      <c r="PM21" s="120" t="str">
        <f t="shared" si="51"/>
        <v/>
      </c>
      <c r="PN21" s="120" t="str">
        <f t="shared" si="51"/>
        <v/>
      </c>
      <c r="PO21" s="120" t="str">
        <f t="shared" si="51"/>
        <v/>
      </c>
      <c r="PP21" s="120" t="str">
        <f t="shared" si="51"/>
        <v/>
      </c>
      <c r="PQ21" s="120" t="str">
        <f t="shared" si="51"/>
        <v/>
      </c>
      <c r="PR21" s="120" t="str">
        <f t="shared" si="51"/>
        <v/>
      </c>
      <c r="PS21" s="120" t="str">
        <f t="shared" si="51"/>
        <v/>
      </c>
      <c r="PT21" s="120" t="str">
        <f t="shared" si="51"/>
        <v/>
      </c>
      <c r="PU21" s="120" t="str">
        <f t="shared" si="51"/>
        <v/>
      </c>
      <c r="PV21" s="120" t="str">
        <f t="shared" si="52"/>
        <v/>
      </c>
      <c r="PW21" s="120" t="str">
        <f t="shared" si="52"/>
        <v/>
      </c>
      <c r="PX21" s="120" t="str">
        <f t="shared" si="52"/>
        <v/>
      </c>
      <c r="PY21" s="120" t="str">
        <f t="shared" si="52"/>
        <v/>
      </c>
      <c r="PZ21" s="120" t="str">
        <f t="shared" si="52"/>
        <v/>
      </c>
      <c r="QA21" s="120" t="str">
        <f t="shared" si="52"/>
        <v/>
      </c>
      <c r="QB21" s="120" t="str">
        <f t="shared" si="52"/>
        <v/>
      </c>
      <c r="QC21" s="120" t="str">
        <f t="shared" si="52"/>
        <v/>
      </c>
      <c r="QD21" s="120" t="str">
        <f t="shared" si="52"/>
        <v/>
      </c>
      <c r="QE21" s="120" t="str">
        <f t="shared" si="52"/>
        <v/>
      </c>
      <c r="QF21" s="120" t="str">
        <f t="shared" si="52"/>
        <v/>
      </c>
      <c r="QG21" s="120" t="str">
        <f t="shared" si="52"/>
        <v/>
      </c>
      <c r="QH21" s="120" t="str">
        <f t="shared" si="52"/>
        <v/>
      </c>
      <c r="QI21" s="120" t="str">
        <f t="shared" si="52"/>
        <v/>
      </c>
      <c r="QJ21" s="120" t="str">
        <f t="shared" si="52"/>
        <v/>
      </c>
      <c r="QK21" s="120" t="str">
        <f t="shared" si="52"/>
        <v/>
      </c>
      <c r="QL21" s="120" t="str">
        <f t="shared" si="53"/>
        <v/>
      </c>
      <c r="QM21" s="120" t="str">
        <f t="shared" si="53"/>
        <v/>
      </c>
      <c r="QN21" s="120" t="str">
        <f t="shared" si="53"/>
        <v/>
      </c>
      <c r="QO21" s="120" t="str">
        <f t="shared" si="53"/>
        <v/>
      </c>
      <c r="QP21" s="120" t="str">
        <f t="shared" si="53"/>
        <v/>
      </c>
      <c r="QQ21" s="120" t="str">
        <f t="shared" si="53"/>
        <v/>
      </c>
      <c r="QR21" s="120" t="str">
        <f t="shared" si="53"/>
        <v/>
      </c>
      <c r="QS21" s="120" t="str">
        <f t="shared" si="53"/>
        <v/>
      </c>
      <c r="QT21" s="120" t="str">
        <f t="shared" si="53"/>
        <v/>
      </c>
      <c r="QU21" s="120" t="str">
        <f t="shared" si="53"/>
        <v/>
      </c>
      <c r="QV21" s="120" t="str">
        <f t="shared" si="53"/>
        <v/>
      </c>
      <c r="QW21" s="120" t="str">
        <f t="shared" si="53"/>
        <v/>
      </c>
      <c r="QX21" s="120" t="str">
        <f t="shared" si="53"/>
        <v/>
      </c>
      <c r="QY21" s="120" t="str">
        <f t="shared" si="53"/>
        <v/>
      </c>
      <c r="QZ21" s="120" t="str">
        <f t="shared" si="53"/>
        <v/>
      </c>
      <c r="RA21" s="120" t="str">
        <f t="shared" si="53"/>
        <v/>
      </c>
      <c r="RB21" s="120" t="str">
        <f t="shared" si="54"/>
        <v/>
      </c>
      <c r="RC21" s="120" t="str">
        <f t="shared" si="54"/>
        <v/>
      </c>
      <c r="RD21" s="120" t="str">
        <f t="shared" si="54"/>
        <v/>
      </c>
      <c r="RE21" s="120" t="str">
        <f t="shared" si="54"/>
        <v/>
      </c>
      <c r="RF21" s="120" t="str">
        <f t="shared" si="54"/>
        <v/>
      </c>
      <c r="RG21" s="120" t="str">
        <f t="shared" si="54"/>
        <v/>
      </c>
      <c r="RH21" s="120" t="str">
        <f t="shared" si="54"/>
        <v/>
      </c>
      <c r="RI21" s="120" t="str">
        <f t="shared" si="54"/>
        <v/>
      </c>
      <c r="RJ21" s="120" t="str">
        <f t="shared" si="54"/>
        <v/>
      </c>
      <c r="RK21" s="120" t="str">
        <f t="shared" si="54"/>
        <v/>
      </c>
      <c r="RL21" s="120" t="str">
        <f t="shared" si="54"/>
        <v/>
      </c>
      <c r="RM21" s="120" t="str">
        <f t="shared" si="54"/>
        <v/>
      </c>
      <c r="RN21" s="120" t="str">
        <f t="shared" si="54"/>
        <v/>
      </c>
      <c r="RO21" s="120" t="str">
        <f t="shared" si="54"/>
        <v/>
      </c>
      <c r="RP21" s="120" t="str">
        <f t="shared" si="54"/>
        <v/>
      </c>
      <c r="RQ21" s="120" t="str">
        <f t="shared" si="54"/>
        <v/>
      </c>
      <c r="RR21" s="120" t="str">
        <f t="shared" si="55"/>
        <v/>
      </c>
      <c r="RS21" s="120" t="str">
        <f t="shared" si="55"/>
        <v/>
      </c>
      <c r="RT21" s="120" t="str">
        <f t="shared" si="55"/>
        <v/>
      </c>
      <c r="RU21" s="120" t="str">
        <f t="shared" si="55"/>
        <v/>
      </c>
      <c r="RV21" s="120" t="str">
        <f t="shared" si="55"/>
        <v/>
      </c>
      <c r="RW21" s="120" t="str">
        <f t="shared" si="55"/>
        <v/>
      </c>
      <c r="RX21" s="120" t="str">
        <f t="shared" si="55"/>
        <v/>
      </c>
      <c r="RY21" s="120" t="str">
        <f t="shared" si="55"/>
        <v/>
      </c>
      <c r="RZ21" s="120" t="str">
        <f t="shared" si="55"/>
        <v/>
      </c>
      <c r="SA21" s="120" t="str">
        <f t="shared" si="55"/>
        <v/>
      </c>
      <c r="SB21" s="120" t="str">
        <f t="shared" si="55"/>
        <v/>
      </c>
      <c r="SC21" s="120" t="str">
        <f t="shared" si="55"/>
        <v/>
      </c>
      <c r="SD21" s="120" t="str">
        <f t="shared" si="55"/>
        <v/>
      </c>
      <c r="SE21" s="120" t="str">
        <f t="shared" si="55"/>
        <v/>
      </c>
      <c r="SF21" s="120" t="str">
        <f t="shared" si="55"/>
        <v/>
      </c>
      <c r="SG21" s="120" t="str">
        <f t="shared" si="55"/>
        <v/>
      </c>
      <c r="SH21" s="120" t="str">
        <f t="shared" si="56"/>
        <v/>
      </c>
      <c r="SI21" s="120" t="str">
        <f t="shared" si="56"/>
        <v/>
      </c>
      <c r="SJ21" s="120" t="str">
        <f t="shared" si="56"/>
        <v/>
      </c>
      <c r="SK21" s="120" t="str">
        <f t="shared" si="56"/>
        <v/>
      </c>
      <c r="SL21" s="120" t="str">
        <f t="shared" si="56"/>
        <v/>
      </c>
      <c r="SM21" s="120" t="str">
        <f t="shared" si="56"/>
        <v/>
      </c>
      <c r="SN21" s="120" t="str">
        <f t="shared" si="56"/>
        <v/>
      </c>
      <c r="SO21" s="120" t="str">
        <f t="shared" si="56"/>
        <v/>
      </c>
      <c r="SP21" s="120" t="str">
        <f t="shared" si="56"/>
        <v/>
      </c>
      <c r="SQ21" s="120" t="str">
        <f t="shared" si="56"/>
        <v/>
      </c>
      <c r="SR21" s="120" t="str">
        <f t="shared" si="56"/>
        <v/>
      </c>
      <c r="SS21" s="120" t="str">
        <f t="shared" si="56"/>
        <v/>
      </c>
      <c r="ST21" s="120" t="str">
        <f t="shared" si="56"/>
        <v/>
      </c>
      <c r="SU21" s="120" t="str">
        <f t="shared" si="56"/>
        <v/>
      </c>
      <c r="SV21" s="120" t="str">
        <f t="shared" si="56"/>
        <v/>
      </c>
      <c r="SW21" s="120" t="str">
        <f t="shared" si="56"/>
        <v/>
      </c>
      <c r="SX21" s="121" t="str">
        <f t="shared" si="57"/>
        <v/>
      </c>
    </row>
    <row r="22" spans="2:518" ht="27" outlineLevel="1" x14ac:dyDescent="0.35">
      <c r="B22" s="60"/>
      <c r="C22" s="109">
        <v>285724</v>
      </c>
      <c r="D22" s="110">
        <v>1</v>
      </c>
      <c r="E22" s="122" t="s">
        <v>1703</v>
      </c>
      <c r="F22" s="123" t="s">
        <v>398</v>
      </c>
      <c r="G22" s="113">
        <v>45567</v>
      </c>
      <c r="H22" s="124">
        <v>1</v>
      </c>
      <c r="I22" s="115">
        <f t="shared" si="24"/>
        <v>45567</v>
      </c>
      <c r="J22" s="125">
        <v>0</v>
      </c>
      <c r="K22" s="126" t="s">
        <v>1702</v>
      </c>
      <c r="L22" s="127"/>
      <c r="M22" s="119" t="str">
        <f t="shared" si="25"/>
        <v/>
      </c>
      <c r="N22" s="120" t="str">
        <f t="shared" si="25"/>
        <v/>
      </c>
      <c r="O22" s="120" t="str">
        <f t="shared" si="25"/>
        <v/>
      </c>
      <c r="P22" s="120" t="str">
        <f t="shared" si="25"/>
        <v/>
      </c>
      <c r="Q22" s="120" t="str">
        <f t="shared" si="25"/>
        <v/>
      </c>
      <c r="R22" s="120" t="str">
        <f t="shared" si="25"/>
        <v/>
      </c>
      <c r="S22" s="120" t="str">
        <f t="shared" si="25"/>
        <v/>
      </c>
      <c r="T22" s="120" t="str">
        <f t="shared" si="25"/>
        <v/>
      </c>
      <c r="U22" s="120" t="str">
        <f t="shared" si="25"/>
        <v/>
      </c>
      <c r="V22" s="120" t="str">
        <f t="shared" si="26"/>
        <v/>
      </c>
      <c r="W22" s="120" t="str">
        <f t="shared" si="26"/>
        <v/>
      </c>
      <c r="X22" s="120" t="str">
        <f t="shared" si="26"/>
        <v/>
      </c>
      <c r="Y22" s="120" t="str">
        <f t="shared" si="26"/>
        <v/>
      </c>
      <c r="Z22" s="120" t="str">
        <f t="shared" si="26"/>
        <v/>
      </c>
      <c r="AA22" s="120" t="str">
        <f t="shared" si="26"/>
        <v/>
      </c>
      <c r="AB22" s="120" t="str">
        <f t="shared" si="26"/>
        <v/>
      </c>
      <c r="AC22" s="120" t="str">
        <f t="shared" si="26"/>
        <v/>
      </c>
      <c r="AD22" s="120" t="str">
        <f t="shared" si="26"/>
        <v/>
      </c>
      <c r="AE22" s="120" t="str">
        <f t="shared" si="26"/>
        <v/>
      </c>
      <c r="AF22" s="120" t="str">
        <f t="shared" si="26"/>
        <v/>
      </c>
      <c r="AG22" s="120" t="str">
        <f t="shared" si="26"/>
        <v/>
      </c>
      <c r="AH22" s="120" t="str">
        <f t="shared" si="26"/>
        <v/>
      </c>
      <c r="AI22" s="120" t="str">
        <f t="shared" si="26"/>
        <v/>
      </c>
      <c r="AJ22" s="120" t="str">
        <f t="shared" si="26"/>
        <v/>
      </c>
      <c r="AK22" s="120" t="str">
        <f t="shared" si="26"/>
        <v/>
      </c>
      <c r="AL22" s="120" t="str">
        <f t="shared" si="27"/>
        <v/>
      </c>
      <c r="AM22" s="120" t="str">
        <f t="shared" si="27"/>
        <v/>
      </c>
      <c r="AN22" s="120" t="str">
        <f t="shared" si="27"/>
        <v/>
      </c>
      <c r="AO22" s="120" t="str">
        <f t="shared" si="27"/>
        <v/>
      </c>
      <c r="AP22" s="120" t="str">
        <f t="shared" si="27"/>
        <v/>
      </c>
      <c r="AQ22" s="120" t="str">
        <f t="shared" si="27"/>
        <v/>
      </c>
      <c r="AR22" s="120" t="str">
        <f t="shared" si="27"/>
        <v/>
      </c>
      <c r="AS22" s="120" t="str">
        <f t="shared" si="27"/>
        <v/>
      </c>
      <c r="AT22" s="120" t="str">
        <f t="shared" si="27"/>
        <v/>
      </c>
      <c r="AU22" s="120" t="str">
        <f t="shared" si="27"/>
        <v/>
      </c>
      <c r="AV22" s="120" t="str">
        <f t="shared" si="27"/>
        <v/>
      </c>
      <c r="AW22" s="120" t="str">
        <f t="shared" si="27"/>
        <v/>
      </c>
      <c r="AX22" s="120" t="str">
        <f t="shared" si="27"/>
        <v/>
      </c>
      <c r="AY22" s="120" t="str">
        <f t="shared" si="27"/>
        <v/>
      </c>
      <c r="AZ22" s="120" t="str">
        <f t="shared" si="27"/>
        <v/>
      </c>
      <c r="BA22" s="120" t="str">
        <f t="shared" si="27"/>
        <v/>
      </c>
      <c r="BB22" s="120" t="str">
        <f t="shared" si="28"/>
        <v/>
      </c>
      <c r="BC22" s="120" t="str">
        <f t="shared" si="28"/>
        <v/>
      </c>
      <c r="BD22" s="120" t="str">
        <f t="shared" si="28"/>
        <v/>
      </c>
      <c r="BE22" s="120" t="str">
        <f t="shared" si="28"/>
        <v/>
      </c>
      <c r="BF22" s="120" t="str">
        <f t="shared" si="28"/>
        <v/>
      </c>
      <c r="BG22" s="120" t="str">
        <f t="shared" si="28"/>
        <v/>
      </c>
      <c r="BH22" s="120" t="str">
        <f t="shared" si="28"/>
        <v/>
      </c>
      <c r="BI22" s="120" t="str">
        <f t="shared" si="28"/>
        <v/>
      </c>
      <c r="BJ22" s="120" t="str">
        <f t="shared" si="28"/>
        <v/>
      </c>
      <c r="BK22" s="120" t="str">
        <f t="shared" si="28"/>
        <v/>
      </c>
      <c r="BL22" s="120" t="str">
        <f t="shared" si="28"/>
        <v/>
      </c>
      <c r="BM22" s="120" t="str">
        <f t="shared" si="28"/>
        <v/>
      </c>
      <c r="BN22" s="120" t="str">
        <f t="shared" si="28"/>
        <v/>
      </c>
      <c r="BO22" s="120" t="str">
        <f t="shared" si="28"/>
        <v/>
      </c>
      <c r="BP22" s="120" t="str">
        <f t="shared" si="28"/>
        <v/>
      </c>
      <c r="BQ22" s="120" t="str">
        <f t="shared" si="28"/>
        <v/>
      </c>
      <c r="BR22" s="120" t="str">
        <f t="shared" si="29"/>
        <v/>
      </c>
      <c r="BS22" s="120" t="str">
        <f t="shared" si="29"/>
        <v/>
      </c>
      <c r="BT22" s="120" t="str">
        <f t="shared" si="29"/>
        <v/>
      </c>
      <c r="BU22" s="120" t="str">
        <f t="shared" si="29"/>
        <v/>
      </c>
      <c r="BV22" s="120" t="str">
        <f t="shared" si="29"/>
        <v/>
      </c>
      <c r="BW22" s="120" t="str">
        <f t="shared" si="29"/>
        <v/>
      </c>
      <c r="BX22" s="120" t="str">
        <f t="shared" si="29"/>
        <v/>
      </c>
      <c r="BY22" s="120" t="str">
        <f t="shared" si="29"/>
        <v/>
      </c>
      <c r="BZ22" s="120" t="str">
        <f t="shared" si="29"/>
        <v/>
      </c>
      <c r="CA22" s="120" t="str">
        <f t="shared" si="29"/>
        <v/>
      </c>
      <c r="CB22" s="120" t="str">
        <f t="shared" si="29"/>
        <v/>
      </c>
      <c r="CC22" s="120" t="str">
        <f t="shared" si="29"/>
        <v/>
      </c>
      <c r="CD22" s="120" t="str">
        <f t="shared" si="29"/>
        <v/>
      </c>
      <c r="CE22" s="120" t="str">
        <f t="shared" si="29"/>
        <v/>
      </c>
      <c r="CF22" s="120" t="str">
        <f t="shared" si="29"/>
        <v/>
      </c>
      <c r="CG22" s="120" t="str">
        <f t="shared" si="29"/>
        <v/>
      </c>
      <c r="CH22" s="120" t="str">
        <f t="shared" si="30"/>
        <v/>
      </c>
      <c r="CI22" s="120" t="str">
        <f t="shared" si="30"/>
        <v/>
      </c>
      <c r="CJ22" s="120" t="str">
        <f t="shared" si="30"/>
        <v/>
      </c>
      <c r="CK22" s="120" t="str">
        <f t="shared" si="30"/>
        <v/>
      </c>
      <c r="CL22" s="120" t="str">
        <f t="shared" si="30"/>
        <v/>
      </c>
      <c r="CM22" s="120" t="str">
        <f t="shared" si="30"/>
        <v/>
      </c>
      <c r="CN22" s="120" t="str">
        <f t="shared" si="30"/>
        <v/>
      </c>
      <c r="CO22" s="120" t="str">
        <f t="shared" si="30"/>
        <v/>
      </c>
      <c r="CP22" s="120" t="str">
        <f t="shared" si="30"/>
        <v/>
      </c>
      <c r="CQ22" s="120" t="str">
        <f t="shared" si="30"/>
        <v/>
      </c>
      <c r="CR22" s="120" t="str">
        <f t="shared" si="30"/>
        <v/>
      </c>
      <c r="CS22" s="120" t="str">
        <f t="shared" si="30"/>
        <v/>
      </c>
      <c r="CT22" s="120" t="str">
        <f t="shared" si="30"/>
        <v/>
      </c>
      <c r="CU22" s="120" t="str">
        <f t="shared" si="30"/>
        <v/>
      </c>
      <c r="CV22" s="120" t="str">
        <f t="shared" si="30"/>
        <v/>
      </c>
      <c r="CW22" s="120" t="str">
        <f t="shared" si="30"/>
        <v/>
      </c>
      <c r="CX22" s="120" t="str">
        <f t="shared" si="31"/>
        <v/>
      </c>
      <c r="CY22" s="120" t="str">
        <f t="shared" si="31"/>
        <v/>
      </c>
      <c r="CZ22" s="120" t="str">
        <f t="shared" si="31"/>
        <v/>
      </c>
      <c r="DA22" s="120" t="str">
        <f t="shared" si="31"/>
        <v/>
      </c>
      <c r="DB22" s="120" t="str">
        <f t="shared" si="31"/>
        <v/>
      </c>
      <c r="DC22" s="120" t="str">
        <f t="shared" si="31"/>
        <v/>
      </c>
      <c r="DD22" s="120" t="str">
        <f t="shared" si="31"/>
        <v/>
      </c>
      <c r="DE22" s="120" t="str">
        <f t="shared" si="31"/>
        <v/>
      </c>
      <c r="DF22" s="120" t="str">
        <f t="shared" si="31"/>
        <v/>
      </c>
      <c r="DG22" s="120" t="str">
        <f t="shared" si="31"/>
        <v/>
      </c>
      <c r="DH22" s="120" t="str">
        <f t="shared" si="31"/>
        <v/>
      </c>
      <c r="DI22" s="120" t="str">
        <f t="shared" si="31"/>
        <v/>
      </c>
      <c r="DJ22" s="120" t="str">
        <f t="shared" si="31"/>
        <v/>
      </c>
      <c r="DK22" s="120" t="str">
        <f t="shared" si="31"/>
        <v/>
      </c>
      <c r="DL22" s="120" t="str">
        <f t="shared" si="31"/>
        <v/>
      </c>
      <c r="DM22" s="120" t="str">
        <f t="shared" si="31"/>
        <v/>
      </c>
      <c r="DN22" s="120" t="str">
        <f t="shared" si="32"/>
        <v/>
      </c>
      <c r="DO22" s="120" t="str">
        <f t="shared" si="32"/>
        <v/>
      </c>
      <c r="DP22" s="120" t="str">
        <f t="shared" si="32"/>
        <v/>
      </c>
      <c r="DQ22" s="120" t="str">
        <f t="shared" si="32"/>
        <v/>
      </c>
      <c r="DR22" s="120" t="str">
        <f t="shared" si="32"/>
        <v/>
      </c>
      <c r="DS22" s="120" t="str">
        <f t="shared" si="32"/>
        <v/>
      </c>
      <c r="DT22" s="120" t="str">
        <f t="shared" si="32"/>
        <v/>
      </c>
      <c r="DU22" s="120" t="str">
        <f t="shared" si="32"/>
        <v/>
      </c>
      <c r="DV22" s="120" t="str">
        <f t="shared" si="32"/>
        <v/>
      </c>
      <c r="DW22" s="120" t="str">
        <f t="shared" si="32"/>
        <v/>
      </c>
      <c r="DX22" s="120" t="str">
        <f t="shared" si="32"/>
        <v/>
      </c>
      <c r="DY22" s="120" t="str">
        <f t="shared" si="32"/>
        <v/>
      </c>
      <c r="DZ22" s="120" t="str">
        <f t="shared" si="32"/>
        <v/>
      </c>
      <c r="EA22" s="120" t="str">
        <f t="shared" si="32"/>
        <v/>
      </c>
      <c r="EB22" s="120" t="str">
        <f t="shared" si="32"/>
        <v/>
      </c>
      <c r="EC22" s="120" t="str">
        <f t="shared" si="32"/>
        <v/>
      </c>
      <c r="ED22" s="120" t="str">
        <f t="shared" si="33"/>
        <v/>
      </c>
      <c r="EE22" s="120" t="str">
        <f t="shared" si="33"/>
        <v/>
      </c>
      <c r="EF22" s="120" t="str">
        <f t="shared" si="33"/>
        <v/>
      </c>
      <c r="EG22" s="120" t="str">
        <f t="shared" si="33"/>
        <v/>
      </c>
      <c r="EH22" s="120" t="str">
        <f t="shared" si="33"/>
        <v/>
      </c>
      <c r="EI22" s="120" t="str">
        <f t="shared" si="33"/>
        <v/>
      </c>
      <c r="EJ22" s="120" t="str">
        <f t="shared" si="33"/>
        <v/>
      </c>
      <c r="EK22" s="120" t="str">
        <f t="shared" si="33"/>
        <v/>
      </c>
      <c r="EL22" s="120" t="str">
        <f t="shared" si="33"/>
        <v/>
      </c>
      <c r="EM22" s="120" t="str">
        <f t="shared" si="33"/>
        <v/>
      </c>
      <c r="EN22" s="120" t="str">
        <f t="shared" si="33"/>
        <v/>
      </c>
      <c r="EO22" s="120" t="str">
        <f t="shared" si="33"/>
        <v/>
      </c>
      <c r="EP22" s="120" t="str">
        <f t="shared" si="33"/>
        <v/>
      </c>
      <c r="EQ22" s="120" t="str">
        <f t="shared" si="33"/>
        <v/>
      </c>
      <c r="ER22" s="120" t="str">
        <f t="shared" si="33"/>
        <v/>
      </c>
      <c r="ES22" s="120" t="str">
        <f t="shared" si="33"/>
        <v/>
      </c>
      <c r="ET22" s="120" t="str">
        <f t="shared" si="34"/>
        <v/>
      </c>
      <c r="EU22" s="120" t="str">
        <f t="shared" si="34"/>
        <v/>
      </c>
      <c r="EV22" s="120" t="str">
        <f t="shared" si="34"/>
        <v/>
      </c>
      <c r="EW22" s="120" t="str">
        <f t="shared" si="34"/>
        <v/>
      </c>
      <c r="EX22" s="120" t="str">
        <f t="shared" si="34"/>
        <v/>
      </c>
      <c r="EY22" s="120" t="str">
        <f t="shared" si="34"/>
        <v/>
      </c>
      <c r="EZ22" s="120" t="str">
        <f t="shared" si="34"/>
        <v/>
      </c>
      <c r="FA22" s="120" t="str">
        <f t="shared" si="34"/>
        <v/>
      </c>
      <c r="FB22" s="120" t="str">
        <f t="shared" si="34"/>
        <v/>
      </c>
      <c r="FC22" s="120" t="str">
        <f t="shared" si="34"/>
        <v/>
      </c>
      <c r="FD22" s="120" t="str">
        <f t="shared" si="34"/>
        <v/>
      </c>
      <c r="FE22" s="120" t="str">
        <f t="shared" si="34"/>
        <v/>
      </c>
      <c r="FF22" s="120" t="str">
        <f t="shared" si="34"/>
        <v/>
      </c>
      <c r="FG22" s="120" t="str">
        <f t="shared" si="34"/>
        <v/>
      </c>
      <c r="FH22" s="120" t="str">
        <f t="shared" si="34"/>
        <v/>
      </c>
      <c r="FI22" s="120" t="str">
        <f t="shared" si="34"/>
        <v/>
      </c>
      <c r="FJ22" s="120" t="str">
        <f t="shared" si="35"/>
        <v/>
      </c>
      <c r="FK22" s="120" t="str">
        <f t="shared" si="35"/>
        <v/>
      </c>
      <c r="FL22" s="120" t="str">
        <f t="shared" si="35"/>
        <v/>
      </c>
      <c r="FM22" s="120" t="str">
        <f t="shared" si="35"/>
        <v/>
      </c>
      <c r="FN22" s="120" t="str">
        <f t="shared" si="35"/>
        <v/>
      </c>
      <c r="FO22" s="120" t="str">
        <f t="shared" si="35"/>
        <v/>
      </c>
      <c r="FP22" s="120" t="str">
        <f t="shared" si="35"/>
        <v/>
      </c>
      <c r="FQ22" s="120" t="str">
        <f t="shared" si="35"/>
        <v/>
      </c>
      <c r="FR22" s="120" t="str">
        <f t="shared" si="35"/>
        <v/>
      </c>
      <c r="FS22" s="120" t="str">
        <f t="shared" si="35"/>
        <v/>
      </c>
      <c r="FT22" s="120" t="str">
        <f t="shared" si="35"/>
        <v/>
      </c>
      <c r="FU22" s="120" t="str">
        <f t="shared" si="35"/>
        <v/>
      </c>
      <c r="FV22" s="120" t="str">
        <f t="shared" si="35"/>
        <v/>
      </c>
      <c r="FW22" s="120" t="str">
        <f t="shared" si="35"/>
        <v/>
      </c>
      <c r="FX22" s="120" t="str">
        <f t="shared" si="35"/>
        <v/>
      </c>
      <c r="FY22" s="120" t="str">
        <f t="shared" si="35"/>
        <v/>
      </c>
      <c r="FZ22" s="120" t="str">
        <f t="shared" si="36"/>
        <v/>
      </c>
      <c r="GA22" s="120" t="str">
        <f t="shared" si="36"/>
        <v/>
      </c>
      <c r="GB22" s="120" t="str">
        <f t="shared" si="36"/>
        <v/>
      </c>
      <c r="GC22" s="120" t="str">
        <f t="shared" si="36"/>
        <v/>
      </c>
      <c r="GD22" s="120" t="str">
        <f t="shared" si="36"/>
        <v/>
      </c>
      <c r="GE22" s="120" t="str">
        <f t="shared" si="36"/>
        <v/>
      </c>
      <c r="GF22" s="120" t="str">
        <f t="shared" si="36"/>
        <v/>
      </c>
      <c r="GG22" s="120" t="str">
        <f t="shared" si="36"/>
        <v/>
      </c>
      <c r="GH22" s="120" t="str">
        <f t="shared" si="36"/>
        <v/>
      </c>
      <c r="GI22" s="120" t="str">
        <f t="shared" si="36"/>
        <v/>
      </c>
      <c r="GJ22" s="120" t="str">
        <f t="shared" si="36"/>
        <v/>
      </c>
      <c r="GK22" s="120" t="str">
        <f t="shared" si="36"/>
        <v/>
      </c>
      <c r="GL22" s="120" t="str">
        <f t="shared" si="36"/>
        <v/>
      </c>
      <c r="GM22" s="120" t="str">
        <f t="shared" si="36"/>
        <v/>
      </c>
      <c r="GN22" s="120" t="str">
        <f t="shared" si="36"/>
        <v/>
      </c>
      <c r="GO22" s="120" t="str">
        <f t="shared" si="36"/>
        <v/>
      </c>
      <c r="GP22" s="120" t="str">
        <f t="shared" si="37"/>
        <v/>
      </c>
      <c r="GQ22" s="120" t="str">
        <f t="shared" si="37"/>
        <v/>
      </c>
      <c r="GR22" s="120" t="str">
        <f t="shared" si="37"/>
        <v/>
      </c>
      <c r="GS22" s="120" t="str">
        <f t="shared" si="37"/>
        <v/>
      </c>
      <c r="GT22" s="120" t="str">
        <f t="shared" si="37"/>
        <v/>
      </c>
      <c r="GU22" s="120" t="str">
        <f t="shared" si="37"/>
        <v/>
      </c>
      <c r="GV22" s="120" t="str">
        <f t="shared" si="37"/>
        <v/>
      </c>
      <c r="GW22" s="120" t="str">
        <f t="shared" si="37"/>
        <v/>
      </c>
      <c r="GX22" s="120" t="str">
        <f t="shared" si="37"/>
        <v/>
      </c>
      <c r="GY22" s="120" t="str">
        <f t="shared" si="37"/>
        <v/>
      </c>
      <c r="GZ22" s="120" t="str">
        <f t="shared" si="37"/>
        <v/>
      </c>
      <c r="HA22" s="120" t="str">
        <f t="shared" si="37"/>
        <v/>
      </c>
      <c r="HB22" s="120" t="str">
        <f t="shared" si="37"/>
        <v/>
      </c>
      <c r="HC22" s="120" t="str">
        <f t="shared" si="37"/>
        <v/>
      </c>
      <c r="HD22" s="120" t="str">
        <f t="shared" si="37"/>
        <v/>
      </c>
      <c r="HE22" s="120" t="str">
        <f t="shared" si="37"/>
        <v/>
      </c>
      <c r="HF22" s="120" t="str">
        <f t="shared" si="38"/>
        <v/>
      </c>
      <c r="HG22" s="120" t="str">
        <f t="shared" si="38"/>
        <v/>
      </c>
      <c r="HH22" s="120" t="str">
        <f t="shared" si="38"/>
        <v/>
      </c>
      <c r="HI22" s="120" t="str">
        <f t="shared" si="38"/>
        <v/>
      </c>
      <c r="HJ22" s="120" t="str">
        <f t="shared" si="38"/>
        <v/>
      </c>
      <c r="HK22" s="120" t="str">
        <f t="shared" si="38"/>
        <v/>
      </c>
      <c r="HL22" s="120" t="str">
        <f t="shared" si="38"/>
        <v/>
      </c>
      <c r="HM22" s="120" t="str">
        <f t="shared" si="38"/>
        <v/>
      </c>
      <c r="HN22" s="120" t="str">
        <f t="shared" si="38"/>
        <v/>
      </c>
      <c r="HO22" s="120" t="str">
        <f t="shared" si="38"/>
        <v/>
      </c>
      <c r="HP22" s="120" t="str">
        <f t="shared" si="38"/>
        <v/>
      </c>
      <c r="HQ22" s="120" t="str">
        <f t="shared" si="38"/>
        <v/>
      </c>
      <c r="HR22" s="120" t="str">
        <f t="shared" si="38"/>
        <v/>
      </c>
      <c r="HS22" s="120" t="str">
        <f t="shared" si="38"/>
        <v/>
      </c>
      <c r="HT22" s="120" t="str">
        <f t="shared" si="38"/>
        <v/>
      </c>
      <c r="HU22" s="120" t="str">
        <f t="shared" si="38"/>
        <v/>
      </c>
      <c r="HV22" s="120" t="str">
        <f t="shared" si="39"/>
        <v/>
      </c>
      <c r="HW22" s="120" t="str">
        <f t="shared" si="39"/>
        <v/>
      </c>
      <c r="HX22" s="120" t="str">
        <f t="shared" si="39"/>
        <v/>
      </c>
      <c r="HY22" s="120" t="str">
        <f t="shared" si="39"/>
        <v/>
      </c>
      <c r="HZ22" s="120" t="str">
        <f t="shared" si="39"/>
        <v/>
      </c>
      <c r="IA22" s="120" t="str">
        <f t="shared" si="39"/>
        <v/>
      </c>
      <c r="IB22" s="120" t="str">
        <f t="shared" si="39"/>
        <v/>
      </c>
      <c r="IC22" s="120" t="str">
        <f t="shared" si="39"/>
        <v/>
      </c>
      <c r="ID22" s="120" t="str">
        <f t="shared" si="39"/>
        <v/>
      </c>
      <c r="IE22" s="120" t="str">
        <f t="shared" si="39"/>
        <v/>
      </c>
      <c r="IF22" s="120" t="str">
        <f t="shared" si="39"/>
        <v/>
      </c>
      <c r="IG22" s="120" t="str">
        <f t="shared" si="39"/>
        <v/>
      </c>
      <c r="IH22" s="120" t="str">
        <f t="shared" si="39"/>
        <v/>
      </c>
      <c r="II22" s="120" t="str">
        <f t="shared" si="39"/>
        <v/>
      </c>
      <c r="IJ22" s="120" t="str">
        <f t="shared" si="39"/>
        <v/>
      </c>
      <c r="IK22" s="120" t="str">
        <f t="shared" si="39"/>
        <v/>
      </c>
      <c r="IL22" s="120" t="str">
        <f t="shared" si="40"/>
        <v/>
      </c>
      <c r="IM22" s="120" t="str">
        <f t="shared" si="40"/>
        <v/>
      </c>
      <c r="IN22" s="120" t="str">
        <f t="shared" si="40"/>
        <v/>
      </c>
      <c r="IO22" s="120" t="str">
        <f t="shared" si="40"/>
        <v/>
      </c>
      <c r="IP22" s="120" t="str">
        <f t="shared" si="40"/>
        <v/>
      </c>
      <c r="IQ22" s="120" t="str">
        <f t="shared" si="40"/>
        <v/>
      </c>
      <c r="IR22" s="120" t="str">
        <f t="shared" si="40"/>
        <v/>
      </c>
      <c r="IS22" s="120" t="str">
        <f t="shared" si="40"/>
        <v/>
      </c>
      <c r="IT22" s="120" t="str">
        <f t="shared" si="40"/>
        <v/>
      </c>
      <c r="IU22" s="120" t="str">
        <f t="shared" si="40"/>
        <v/>
      </c>
      <c r="IV22" s="120" t="str">
        <f t="shared" si="40"/>
        <v/>
      </c>
      <c r="IW22" s="120" t="str">
        <f t="shared" si="40"/>
        <v/>
      </c>
      <c r="IX22" s="120" t="str">
        <f t="shared" si="40"/>
        <v/>
      </c>
      <c r="IY22" s="120" t="str">
        <f t="shared" si="40"/>
        <v/>
      </c>
      <c r="IZ22" s="120" t="str">
        <f t="shared" si="40"/>
        <v/>
      </c>
      <c r="JA22" s="120" t="str">
        <f t="shared" si="40"/>
        <v/>
      </c>
      <c r="JB22" s="120" t="str">
        <f t="shared" si="41"/>
        <v/>
      </c>
      <c r="JC22" s="120" t="str">
        <f t="shared" si="41"/>
        <v/>
      </c>
      <c r="JD22" s="120" t="str">
        <f t="shared" si="41"/>
        <v/>
      </c>
      <c r="JE22" s="120" t="str">
        <f t="shared" si="41"/>
        <v/>
      </c>
      <c r="JF22" s="120" t="str">
        <f t="shared" si="41"/>
        <v/>
      </c>
      <c r="JG22" s="120" t="str">
        <f t="shared" si="41"/>
        <v/>
      </c>
      <c r="JH22" s="120" t="str">
        <f t="shared" si="41"/>
        <v/>
      </c>
      <c r="JI22" s="120" t="str">
        <f t="shared" si="41"/>
        <v/>
      </c>
      <c r="JJ22" s="120" t="str">
        <f t="shared" si="41"/>
        <v/>
      </c>
      <c r="JK22" s="120" t="str">
        <f t="shared" si="41"/>
        <v/>
      </c>
      <c r="JL22" s="120" t="str">
        <f t="shared" si="41"/>
        <v/>
      </c>
      <c r="JM22" s="120" t="str">
        <f t="shared" si="41"/>
        <v/>
      </c>
      <c r="JN22" s="120" t="str">
        <f t="shared" si="41"/>
        <v/>
      </c>
      <c r="JO22" s="120" t="str">
        <f t="shared" si="41"/>
        <v/>
      </c>
      <c r="JP22" s="120" t="str">
        <f t="shared" si="41"/>
        <v/>
      </c>
      <c r="JQ22" s="120" t="str">
        <f t="shared" si="41"/>
        <v/>
      </c>
      <c r="JR22" s="120" t="str">
        <f t="shared" si="42"/>
        <v/>
      </c>
      <c r="JS22" s="120" t="str">
        <f t="shared" si="42"/>
        <v/>
      </c>
      <c r="JT22" s="120" t="str">
        <f t="shared" si="42"/>
        <v/>
      </c>
      <c r="JU22" s="120" t="str">
        <f t="shared" si="42"/>
        <v/>
      </c>
      <c r="JV22" s="120" t="str">
        <f t="shared" si="42"/>
        <v/>
      </c>
      <c r="JW22" s="120" t="str">
        <f t="shared" si="42"/>
        <v/>
      </c>
      <c r="JX22" s="120" t="str">
        <f t="shared" si="42"/>
        <v/>
      </c>
      <c r="JY22" s="120" t="str">
        <f t="shared" si="42"/>
        <v/>
      </c>
      <c r="JZ22" s="120" t="str">
        <f t="shared" si="42"/>
        <v/>
      </c>
      <c r="KA22" s="120" t="str">
        <f t="shared" si="42"/>
        <v/>
      </c>
      <c r="KB22" s="120" t="str">
        <f t="shared" si="42"/>
        <v/>
      </c>
      <c r="KC22" s="120" t="str">
        <f t="shared" si="42"/>
        <v/>
      </c>
      <c r="KD22" s="120" t="str">
        <f t="shared" si="42"/>
        <v/>
      </c>
      <c r="KE22" s="120" t="str">
        <f t="shared" si="42"/>
        <v/>
      </c>
      <c r="KF22" s="120" t="str">
        <f t="shared" si="42"/>
        <v/>
      </c>
      <c r="KG22" s="120" t="str">
        <f t="shared" si="42"/>
        <v/>
      </c>
      <c r="KH22" s="120" t="str">
        <f t="shared" si="43"/>
        <v/>
      </c>
      <c r="KI22" s="120" t="str">
        <f t="shared" si="43"/>
        <v/>
      </c>
      <c r="KJ22" s="120" t="str">
        <f t="shared" si="43"/>
        <v/>
      </c>
      <c r="KK22" s="120" t="str">
        <f t="shared" si="43"/>
        <v/>
      </c>
      <c r="KL22" s="120" t="str">
        <f t="shared" si="43"/>
        <v/>
      </c>
      <c r="KM22" s="120" t="str">
        <f t="shared" si="43"/>
        <v/>
      </c>
      <c r="KN22" s="120" t="str">
        <f t="shared" si="43"/>
        <v/>
      </c>
      <c r="KO22" s="120" t="str">
        <f t="shared" si="43"/>
        <v/>
      </c>
      <c r="KP22" s="120" t="str">
        <f t="shared" si="43"/>
        <v/>
      </c>
      <c r="KQ22" s="120" t="str">
        <f t="shared" si="43"/>
        <v/>
      </c>
      <c r="KR22" s="120" t="str">
        <f t="shared" si="43"/>
        <v/>
      </c>
      <c r="KS22" s="120" t="str">
        <f t="shared" si="43"/>
        <v/>
      </c>
      <c r="KT22" s="120" t="str">
        <f t="shared" si="43"/>
        <v/>
      </c>
      <c r="KU22" s="120" t="str">
        <f t="shared" si="43"/>
        <v/>
      </c>
      <c r="KV22" s="120" t="str">
        <f t="shared" si="43"/>
        <v/>
      </c>
      <c r="KW22" s="120" t="str">
        <f t="shared" si="43"/>
        <v/>
      </c>
      <c r="KX22" s="120" t="str">
        <f t="shared" si="44"/>
        <v/>
      </c>
      <c r="KY22" s="120" t="str">
        <f t="shared" si="44"/>
        <v/>
      </c>
      <c r="KZ22" s="120" t="str">
        <f t="shared" si="44"/>
        <v/>
      </c>
      <c r="LA22" s="120" t="str">
        <f t="shared" si="44"/>
        <v/>
      </c>
      <c r="LB22" s="120" t="str">
        <f t="shared" si="44"/>
        <v/>
      </c>
      <c r="LC22" s="120" t="str">
        <f t="shared" si="44"/>
        <v/>
      </c>
      <c r="LD22" s="120" t="str">
        <f t="shared" si="44"/>
        <v/>
      </c>
      <c r="LE22" s="120" t="str">
        <f t="shared" si="44"/>
        <v/>
      </c>
      <c r="LF22" s="120" t="str">
        <f t="shared" si="44"/>
        <v/>
      </c>
      <c r="LG22" s="120" t="str">
        <f t="shared" si="44"/>
        <v/>
      </c>
      <c r="LH22" s="120" t="str">
        <f t="shared" si="44"/>
        <v/>
      </c>
      <c r="LI22" s="120" t="str">
        <f t="shared" si="44"/>
        <v/>
      </c>
      <c r="LJ22" s="120" t="str">
        <f t="shared" si="44"/>
        <v/>
      </c>
      <c r="LK22" s="120" t="str">
        <f t="shared" si="44"/>
        <v/>
      </c>
      <c r="LL22" s="120" t="str">
        <f t="shared" si="44"/>
        <v/>
      </c>
      <c r="LM22" s="120" t="str">
        <f t="shared" si="44"/>
        <v/>
      </c>
      <c r="LN22" s="120" t="str">
        <f t="shared" si="45"/>
        <v/>
      </c>
      <c r="LO22" s="120" t="str">
        <f t="shared" si="45"/>
        <v/>
      </c>
      <c r="LP22" s="120" t="str">
        <f t="shared" si="45"/>
        <v/>
      </c>
      <c r="LQ22" s="120" t="str">
        <f t="shared" si="45"/>
        <v/>
      </c>
      <c r="LR22" s="120" t="str">
        <f t="shared" si="45"/>
        <v/>
      </c>
      <c r="LS22" s="120" t="str">
        <f t="shared" si="45"/>
        <v/>
      </c>
      <c r="LT22" s="120" t="str">
        <f t="shared" si="45"/>
        <v/>
      </c>
      <c r="LU22" s="120" t="str">
        <f t="shared" si="45"/>
        <v/>
      </c>
      <c r="LV22" s="120" t="str">
        <f t="shared" si="45"/>
        <v/>
      </c>
      <c r="LW22" s="120" t="str">
        <f t="shared" si="45"/>
        <v/>
      </c>
      <c r="LX22" s="120" t="str">
        <f t="shared" si="45"/>
        <v/>
      </c>
      <c r="LY22" s="120" t="str">
        <f t="shared" si="45"/>
        <v/>
      </c>
      <c r="LZ22" s="120" t="str">
        <f t="shared" si="45"/>
        <v/>
      </c>
      <c r="MA22" s="120" t="str">
        <f t="shared" si="45"/>
        <v/>
      </c>
      <c r="MB22" s="120" t="str">
        <f t="shared" si="45"/>
        <v/>
      </c>
      <c r="MC22" s="120" t="str">
        <f t="shared" si="45"/>
        <v/>
      </c>
      <c r="MD22" s="120" t="str">
        <f t="shared" si="46"/>
        <v/>
      </c>
      <c r="ME22" s="120" t="str">
        <f t="shared" si="46"/>
        <v/>
      </c>
      <c r="MF22" s="120" t="str">
        <f t="shared" si="46"/>
        <v/>
      </c>
      <c r="MG22" s="120" t="str">
        <f t="shared" si="46"/>
        <v/>
      </c>
      <c r="MH22" s="120" t="str">
        <f t="shared" si="46"/>
        <v/>
      </c>
      <c r="MI22" s="120" t="str">
        <f t="shared" si="46"/>
        <v/>
      </c>
      <c r="MJ22" s="120" t="str">
        <f t="shared" si="46"/>
        <v/>
      </c>
      <c r="MK22" s="120" t="str">
        <f t="shared" si="46"/>
        <v/>
      </c>
      <c r="ML22" s="120" t="str">
        <f t="shared" si="46"/>
        <v/>
      </c>
      <c r="MM22" s="120" t="str">
        <f t="shared" si="46"/>
        <v/>
      </c>
      <c r="MN22" s="120" t="str">
        <f t="shared" si="46"/>
        <v/>
      </c>
      <c r="MO22" s="120" t="str">
        <f t="shared" si="46"/>
        <v/>
      </c>
      <c r="MP22" s="120" t="str">
        <f t="shared" si="46"/>
        <v/>
      </c>
      <c r="MQ22" s="120" t="str">
        <f t="shared" si="46"/>
        <v/>
      </c>
      <c r="MR22" s="120" t="str">
        <f t="shared" si="46"/>
        <v/>
      </c>
      <c r="MS22" s="120" t="str">
        <f t="shared" si="46"/>
        <v/>
      </c>
      <c r="MT22" s="120" t="str">
        <f t="shared" si="47"/>
        <v/>
      </c>
      <c r="MU22" s="120" t="str">
        <f t="shared" si="47"/>
        <v/>
      </c>
      <c r="MV22" s="120" t="str">
        <f t="shared" si="47"/>
        <v/>
      </c>
      <c r="MW22" s="120" t="str">
        <f t="shared" si="47"/>
        <v/>
      </c>
      <c r="MX22" s="120" t="str">
        <f t="shared" si="47"/>
        <v/>
      </c>
      <c r="MY22" s="120" t="str">
        <f t="shared" si="47"/>
        <v/>
      </c>
      <c r="MZ22" s="120" t="str">
        <f t="shared" si="47"/>
        <v/>
      </c>
      <c r="NA22" s="120" t="str">
        <f t="shared" si="47"/>
        <v/>
      </c>
      <c r="NB22" s="120" t="str">
        <f t="shared" si="47"/>
        <v/>
      </c>
      <c r="NC22" s="120" t="str">
        <f t="shared" si="47"/>
        <v/>
      </c>
      <c r="ND22" s="120" t="str">
        <f t="shared" si="47"/>
        <v/>
      </c>
      <c r="NE22" s="120" t="str">
        <f t="shared" si="47"/>
        <v/>
      </c>
      <c r="NF22" s="120" t="str">
        <f t="shared" si="47"/>
        <v/>
      </c>
      <c r="NG22" s="120" t="str">
        <f t="shared" si="47"/>
        <v/>
      </c>
      <c r="NH22" s="120" t="str">
        <f t="shared" si="47"/>
        <v/>
      </c>
      <c r="NI22" s="120" t="str">
        <f t="shared" si="47"/>
        <v/>
      </c>
      <c r="NJ22" s="120" t="str">
        <f t="shared" si="48"/>
        <v/>
      </c>
      <c r="NK22" s="120" t="str">
        <f t="shared" si="48"/>
        <v/>
      </c>
      <c r="NL22" s="120" t="str">
        <f t="shared" si="48"/>
        <v/>
      </c>
      <c r="NM22" s="120" t="str">
        <f t="shared" si="48"/>
        <v/>
      </c>
      <c r="NN22" s="120" t="str">
        <f t="shared" si="48"/>
        <v/>
      </c>
      <c r="NO22" s="120" t="str">
        <f t="shared" si="48"/>
        <v/>
      </c>
      <c r="NP22" s="120" t="str">
        <f t="shared" si="48"/>
        <v/>
      </c>
      <c r="NQ22" s="120" t="str">
        <f t="shared" si="48"/>
        <v/>
      </c>
      <c r="NR22" s="120" t="str">
        <f t="shared" si="48"/>
        <v/>
      </c>
      <c r="NS22" s="120" t="str">
        <f t="shared" si="48"/>
        <v/>
      </c>
      <c r="NT22" s="120" t="str">
        <f t="shared" si="48"/>
        <v/>
      </c>
      <c r="NU22" s="120" t="str">
        <f t="shared" si="48"/>
        <v/>
      </c>
      <c r="NV22" s="120" t="str">
        <f t="shared" si="48"/>
        <v/>
      </c>
      <c r="NW22" s="120" t="str">
        <f t="shared" si="48"/>
        <v/>
      </c>
      <c r="NX22" s="120" t="str">
        <f t="shared" si="48"/>
        <v/>
      </c>
      <c r="NY22" s="120" t="str">
        <f t="shared" si="48"/>
        <v/>
      </c>
      <c r="NZ22" s="120" t="str">
        <f t="shared" si="49"/>
        <v/>
      </c>
      <c r="OA22" s="120" t="str">
        <f t="shared" si="49"/>
        <v/>
      </c>
      <c r="OB22" s="120" t="str">
        <f t="shared" si="49"/>
        <v/>
      </c>
      <c r="OC22" s="120" t="str">
        <f t="shared" si="49"/>
        <v/>
      </c>
      <c r="OD22" s="120" t="str">
        <f t="shared" si="49"/>
        <v/>
      </c>
      <c r="OE22" s="120" t="str">
        <f t="shared" si="49"/>
        <v/>
      </c>
      <c r="OF22" s="120" t="str">
        <f t="shared" si="49"/>
        <v/>
      </c>
      <c r="OG22" s="120" t="str">
        <f t="shared" si="49"/>
        <v/>
      </c>
      <c r="OH22" s="120" t="str">
        <f t="shared" si="49"/>
        <v/>
      </c>
      <c r="OI22" s="120" t="str">
        <f t="shared" si="49"/>
        <v/>
      </c>
      <c r="OJ22" s="120" t="str">
        <f t="shared" si="49"/>
        <v/>
      </c>
      <c r="OK22" s="120" t="str">
        <f t="shared" si="49"/>
        <v/>
      </c>
      <c r="OL22" s="120" t="str">
        <f t="shared" si="49"/>
        <v/>
      </c>
      <c r="OM22" s="120" t="str">
        <f t="shared" si="49"/>
        <v/>
      </c>
      <c r="ON22" s="120" t="str">
        <f t="shared" si="49"/>
        <v/>
      </c>
      <c r="OO22" s="120" t="str">
        <f t="shared" si="49"/>
        <v/>
      </c>
      <c r="OP22" s="120" t="str">
        <f t="shared" si="50"/>
        <v/>
      </c>
      <c r="OQ22" s="120" t="str">
        <f t="shared" si="50"/>
        <v/>
      </c>
      <c r="OR22" s="120" t="str">
        <f t="shared" si="50"/>
        <v/>
      </c>
      <c r="OS22" s="120" t="str">
        <f t="shared" si="50"/>
        <v/>
      </c>
      <c r="OT22" s="120" t="str">
        <f t="shared" si="50"/>
        <v/>
      </c>
      <c r="OU22" s="120" t="str">
        <f t="shared" si="50"/>
        <v/>
      </c>
      <c r="OV22" s="120" t="str">
        <f t="shared" si="50"/>
        <v/>
      </c>
      <c r="OW22" s="120" t="str">
        <f t="shared" si="50"/>
        <v/>
      </c>
      <c r="OX22" s="120" t="str">
        <f t="shared" si="50"/>
        <v/>
      </c>
      <c r="OY22" s="120" t="str">
        <f t="shared" si="50"/>
        <v/>
      </c>
      <c r="OZ22" s="120" t="str">
        <f t="shared" si="50"/>
        <v/>
      </c>
      <c r="PA22" s="120" t="str">
        <f t="shared" si="50"/>
        <v/>
      </c>
      <c r="PB22" s="120" t="str">
        <f t="shared" si="50"/>
        <v/>
      </c>
      <c r="PC22" s="120" t="str">
        <f t="shared" si="50"/>
        <v/>
      </c>
      <c r="PD22" s="120" t="str">
        <f t="shared" si="50"/>
        <v/>
      </c>
      <c r="PE22" s="120" t="str">
        <f t="shared" si="50"/>
        <v/>
      </c>
      <c r="PF22" s="120" t="str">
        <f t="shared" si="51"/>
        <v/>
      </c>
      <c r="PG22" s="120" t="str">
        <f t="shared" si="51"/>
        <v/>
      </c>
      <c r="PH22" s="120" t="str">
        <f t="shared" si="51"/>
        <v/>
      </c>
      <c r="PI22" s="120" t="str">
        <f t="shared" si="51"/>
        <v/>
      </c>
      <c r="PJ22" s="120" t="str">
        <f t="shared" si="51"/>
        <v/>
      </c>
      <c r="PK22" s="120" t="str">
        <f t="shared" si="51"/>
        <v/>
      </c>
      <c r="PL22" s="120" t="str">
        <f t="shared" si="51"/>
        <v/>
      </c>
      <c r="PM22" s="120" t="str">
        <f t="shared" si="51"/>
        <v/>
      </c>
      <c r="PN22" s="120" t="str">
        <f t="shared" si="51"/>
        <v/>
      </c>
      <c r="PO22" s="120" t="str">
        <f t="shared" si="51"/>
        <v/>
      </c>
      <c r="PP22" s="120" t="str">
        <f t="shared" si="51"/>
        <v/>
      </c>
      <c r="PQ22" s="120" t="str">
        <f t="shared" si="51"/>
        <v/>
      </c>
      <c r="PR22" s="120" t="str">
        <f t="shared" si="51"/>
        <v/>
      </c>
      <c r="PS22" s="120" t="str">
        <f t="shared" si="51"/>
        <v/>
      </c>
      <c r="PT22" s="120" t="str">
        <f t="shared" si="51"/>
        <v/>
      </c>
      <c r="PU22" s="120" t="str">
        <f t="shared" si="51"/>
        <v/>
      </c>
      <c r="PV22" s="120" t="str">
        <f t="shared" si="52"/>
        <v/>
      </c>
      <c r="PW22" s="120" t="str">
        <f t="shared" si="52"/>
        <v/>
      </c>
      <c r="PX22" s="120" t="str">
        <f t="shared" si="52"/>
        <v/>
      </c>
      <c r="PY22" s="120" t="str">
        <f t="shared" si="52"/>
        <v/>
      </c>
      <c r="PZ22" s="120" t="str">
        <f t="shared" si="52"/>
        <v/>
      </c>
      <c r="QA22" s="120" t="str">
        <f t="shared" si="52"/>
        <v/>
      </c>
      <c r="QB22" s="120" t="str">
        <f t="shared" si="52"/>
        <v/>
      </c>
      <c r="QC22" s="120" t="str">
        <f t="shared" si="52"/>
        <v/>
      </c>
      <c r="QD22" s="120" t="str">
        <f t="shared" si="52"/>
        <v/>
      </c>
      <c r="QE22" s="120" t="str">
        <f t="shared" si="52"/>
        <v/>
      </c>
      <c r="QF22" s="120" t="str">
        <f t="shared" si="52"/>
        <v/>
      </c>
      <c r="QG22" s="120" t="str">
        <f t="shared" si="52"/>
        <v/>
      </c>
      <c r="QH22" s="120" t="str">
        <f t="shared" si="52"/>
        <v/>
      </c>
      <c r="QI22" s="120" t="str">
        <f t="shared" si="52"/>
        <v/>
      </c>
      <c r="QJ22" s="120" t="str">
        <f t="shared" si="52"/>
        <v/>
      </c>
      <c r="QK22" s="120" t="str">
        <f t="shared" si="52"/>
        <v/>
      </c>
      <c r="QL22" s="120" t="str">
        <f t="shared" si="53"/>
        <v/>
      </c>
      <c r="QM22" s="120" t="str">
        <f t="shared" si="53"/>
        <v/>
      </c>
      <c r="QN22" s="120" t="str">
        <f t="shared" si="53"/>
        <v/>
      </c>
      <c r="QO22" s="120" t="str">
        <f t="shared" si="53"/>
        <v/>
      </c>
      <c r="QP22" s="120" t="str">
        <f t="shared" si="53"/>
        <v/>
      </c>
      <c r="QQ22" s="120" t="str">
        <f t="shared" si="53"/>
        <v/>
      </c>
      <c r="QR22" s="120" t="str">
        <f t="shared" si="53"/>
        <v/>
      </c>
      <c r="QS22" s="120" t="str">
        <f t="shared" si="53"/>
        <v/>
      </c>
      <c r="QT22" s="120" t="str">
        <f t="shared" si="53"/>
        <v/>
      </c>
      <c r="QU22" s="120" t="str">
        <f t="shared" si="53"/>
        <v/>
      </c>
      <c r="QV22" s="120" t="str">
        <f t="shared" si="53"/>
        <v/>
      </c>
      <c r="QW22" s="120" t="str">
        <f t="shared" si="53"/>
        <v/>
      </c>
      <c r="QX22" s="120" t="str">
        <f t="shared" si="53"/>
        <v/>
      </c>
      <c r="QY22" s="120" t="str">
        <f t="shared" si="53"/>
        <v/>
      </c>
      <c r="QZ22" s="120" t="str">
        <f t="shared" si="53"/>
        <v/>
      </c>
      <c r="RA22" s="120" t="str">
        <f t="shared" si="53"/>
        <v/>
      </c>
      <c r="RB22" s="120" t="str">
        <f t="shared" si="54"/>
        <v/>
      </c>
      <c r="RC22" s="120" t="str">
        <f t="shared" si="54"/>
        <v/>
      </c>
      <c r="RD22" s="120" t="str">
        <f t="shared" si="54"/>
        <v/>
      </c>
      <c r="RE22" s="120" t="str">
        <f t="shared" si="54"/>
        <v/>
      </c>
      <c r="RF22" s="120" t="str">
        <f t="shared" si="54"/>
        <v/>
      </c>
      <c r="RG22" s="120" t="str">
        <f t="shared" si="54"/>
        <v/>
      </c>
      <c r="RH22" s="120" t="str">
        <f t="shared" si="54"/>
        <v/>
      </c>
      <c r="RI22" s="120" t="str">
        <f t="shared" si="54"/>
        <v/>
      </c>
      <c r="RJ22" s="120" t="str">
        <f t="shared" si="54"/>
        <v/>
      </c>
      <c r="RK22" s="120" t="str">
        <f t="shared" si="54"/>
        <v/>
      </c>
      <c r="RL22" s="120" t="str">
        <f t="shared" si="54"/>
        <v/>
      </c>
      <c r="RM22" s="120" t="str">
        <f t="shared" si="54"/>
        <v/>
      </c>
      <c r="RN22" s="120" t="str">
        <f t="shared" si="54"/>
        <v/>
      </c>
      <c r="RO22" s="120" t="str">
        <f t="shared" si="54"/>
        <v/>
      </c>
      <c r="RP22" s="120" t="str">
        <f t="shared" si="54"/>
        <v/>
      </c>
      <c r="RQ22" s="120" t="str">
        <f t="shared" si="54"/>
        <v/>
      </c>
      <c r="RR22" s="120" t="str">
        <f t="shared" si="55"/>
        <v/>
      </c>
      <c r="RS22" s="120" t="str">
        <f t="shared" si="55"/>
        <v/>
      </c>
      <c r="RT22" s="120" t="str">
        <f t="shared" si="55"/>
        <v/>
      </c>
      <c r="RU22" s="120" t="str">
        <f t="shared" si="55"/>
        <v/>
      </c>
      <c r="RV22" s="120" t="str">
        <f t="shared" si="55"/>
        <v/>
      </c>
      <c r="RW22" s="120" t="str">
        <f t="shared" si="55"/>
        <v/>
      </c>
      <c r="RX22" s="120" t="str">
        <f t="shared" si="55"/>
        <v/>
      </c>
      <c r="RY22" s="120" t="str">
        <f t="shared" si="55"/>
        <v/>
      </c>
      <c r="RZ22" s="120" t="str">
        <f t="shared" si="55"/>
        <v/>
      </c>
      <c r="SA22" s="120" t="str">
        <f t="shared" si="55"/>
        <v/>
      </c>
      <c r="SB22" s="120" t="str">
        <f t="shared" si="55"/>
        <v/>
      </c>
      <c r="SC22" s="120" t="str">
        <f t="shared" si="55"/>
        <v/>
      </c>
      <c r="SD22" s="120" t="str">
        <f t="shared" si="55"/>
        <v/>
      </c>
      <c r="SE22" s="120" t="str">
        <f t="shared" si="55"/>
        <v/>
      </c>
      <c r="SF22" s="120" t="str">
        <f t="shared" si="55"/>
        <v/>
      </c>
      <c r="SG22" s="120" t="str">
        <f t="shared" si="55"/>
        <v/>
      </c>
      <c r="SH22" s="120" t="str">
        <f t="shared" si="56"/>
        <v/>
      </c>
      <c r="SI22" s="120" t="str">
        <f t="shared" si="56"/>
        <v/>
      </c>
      <c r="SJ22" s="120" t="str">
        <f t="shared" si="56"/>
        <v/>
      </c>
      <c r="SK22" s="120" t="str">
        <f t="shared" si="56"/>
        <v/>
      </c>
      <c r="SL22" s="120" t="str">
        <f t="shared" si="56"/>
        <v/>
      </c>
      <c r="SM22" s="120" t="str">
        <f t="shared" si="56"/>
        <v/>
      </c>
      <c r="SN22" s="120" t="str">
        <f t="shared" si="56"/>
        <v/>
      </c>
      <c r="SO22" s="120" t="str">
        <f t="shared" si="56"/>
        <v/>
      </c>
      <c r="SP22" s="120" t="str">
        <f t="shared" si="56"/>
        <v/>
      </c>
      <c r="SQ22" s="120" t="str">
        <f t="shared" si="56"/>
        <v/>
      </c>
      <c r="SR22" s="120" t="str">
        <f t="shared" si="56"/>
        <v/>
      </c>
      <c r="SS22" s="120" t="str">
        <f t="shared" si="56"/>
        <v/>
      </c>
      <c r="ST22" s="120" t="str">
        <f t="shared" si="56"/>
        <v/>
      </c>
      <c r="SU22" s="120" t="str">
        <f t="shared" si="56"/>
        <v/>
      </c>
      <c r="SV22" s="120" t="str">
        <f t="shared" si="56"/>
        <v/>
      </c>
      <c r="SW22" s="120" t="str">
        <f t="shared" si="56"/>
        <v/>
      </c>
      <c r="SX22" s="121" t="str">
        <f t="shared" si="57"/>
        <v/>
      </c>
    </row>
    <row r="23" spans="2:518" ht="15" outlineLevel="1" x14ac:dyDescent="0.35">
      <c r="B23" s="60"/>
      <c r="C23" s="109">
        <v>286624</v>
      </c>
      <c r="D23" s="110">
        <v>1</v>
      </c>
      <c r="E23" s="122" t="s">
        <v>637</v>
      </c>
      <c r="F23" s="123" t="s">
        <v>398</v>
      </c>
      <c r="G23" s="113">
        <v>45568</v>
      </c>
      <c r="H23" s="124">
        <v>1</v>
      </c>
      <c r="I23" s="115">
        <f t="shared" si="24"/>
        <v>45568</v>
      </c>
      <c r="J23" s="125">
        <v>0</v>
      </c>
      <c r="K23" s="126" t="s">
        <v>1702</v>
      </c>
      <c r="L23" s="127"/>
      <c r="M23" s="119" t="str">
        <f t="shared" si="25"/>
        <v/>
      </c>
      <c r="N23" s="120" t="str">
        <f t="shared" si="25"/>
        <v/>
      </c>
      <c r="O23" s="120" t="str">
        <f t="shared" si="25"/>
        <v/>
      </c>
      <c r="P23" s="120" t="str">
        <f t="shared" si="25"/>
        <v/>
      </c>
      <c r="Q23" s="120" t="str">
        <f t="shared" si="25"/>
        <v/>
      </c>
      <c r="R23" s="120" t="str">
        <f t="shared" si="25"/>
        <v/>
      </c>
      <c r="S23" s="120" t="str">
        <f t="shared" si="25"/>
        <v/>
      </c>
      <c r="T23" s="120" t="str">
        <f t="shared" si="25"/>
        <v/>
      </c>
      <c r="U23" s="120" t="str">
        <f t="shared" si="25"/>
        <v/>
      </c>
      <c r="V23" s="120" t="str">
        <f t="shared" si="26"/>
        <v/>
      </c>
      <c r="W23" s="120" t="str">
        <f t="shared" si="26"/>
        <v/>
      </c>
      <c r="X23" s="120" t="str">
        <f t="shared" si="26"/>
        <v/>
      </c>
      <c r="Y23" s="120" t="str">
        <f t="shared" si="26"/>
        <v/>
      </c>
      <c r="Z23" s="120" t="str">
        <f t="shared" si="26"/>
        <v/>
      </c>
      <c r="AA23" s="120" t="str">
        <f t="shared" si="26"/>
        <v/>
      </c>
      <c r="AB23" s="120" t="str">
        <f t="shared" si="26"/>
        <v/>
      </c>
      <c r="AC23" s="120" t="str">
        <f t="shared" si="26"/>
        <v/>
      </c>
      <c r="AD23" s="120" t="str">
        <f t="shared" si="26"/>
        <v/>
      </c>
      <c r="AE23" s="120" t="str">
        <f t="shared" si="26"/>
        <v/>
      </c>
      <c r="AF23" s="120" t="str">
        <f t="shared" si="26"/>
        <v/>
      </c>
      <c r="AG23" s="120" t="str">
        <f t="shared" si="26"/>
        <v/>
      </c>
      <c r="AH23" s="120" t="str">
        <f t="shared" si="26"/>
        <v/>
      </c>
      <c r="AI23" s="120" t="str">
        <f>IF($J23&gt;0%,IF(AND(AI$16&gt;=$G23,AI$16&lt;$G23+($H23*$J23)),"➤",""),"")</f>
        <v/>
      </c>
      <c r="AJ23" s="120" t="str">
        <f>IF($J23&gt;0%,IF(AND(AJ$16&gt;=$G23,AJ$16&lt;$G23+($H23*$J23)),"➤",""),"")</f>
        <v/>
      </c>
      <c r="AK23" s="120" t="str">
        <f>IF($J23&gt;0%,IF(AND(AK$16&gt;=$G23,AK$16&lt;$G23+($H23*$J23)),"➤",""),"")</f>
        <v/>
      </c>
      <c r="AL23" s="120" t="str">
        <f t="shared" si="27"/>
        <v/>
      </c>
      <c r="AM23" s="120" t="str">
        <f t="shared" si="27"/>
        <v/>
      </c>
      <c r="AN23" s="120" t="str">
        <f t="shared" si="27"/>
        <v/>
      </c>
      <c r="AO23" s="120" t="str">
        <f t="shared" si="27"/>
        <v/>
      </c>
      <c r="AP23" s="120" t="str">
        <f t="shared" si="27"/>
        <v/>
      </c>
      <c r="AQ23" s="120" t="str">
        <f t="shared" si="27"/>
        <v/>
      </c>
      <c r="AR23" s="120" t="str">
        <f t="shared" si="27"/>
        <v/>
      </c>
      <c r="AS23" s="120" t="str">
        <f t="shared" si="27"/>
        <v/>
      </c>
      <c r="AT23" s="120" t="str">
        <f t="shared" si="27"/>
        <v/>
      </c>
      <c r="AU23" s="120" t="str">
        <f t="shared" si="27"/>
        <v/>
      </c>
      <c r="AV23" s="120" t="str">
        <f t="shared" si="27"/>
        <v/>
      </c>
      <c r="AW23" s="120" t="str">
        <f t="shared" si="27"/>
        <v/>
      </c>
      <c r="AX23" s="120" t="str">
        <f t="shared" si="27"/>
        <v/>
      </c>
      <c r="AY23" s="120" t="str">
        <f t="shared" si="27"/>
        <v/>
      </c>
      <c r="AZ23" s="120" t="str">
        <f t="shared" si="27"/>
        <v/>
      </c>
      <c r="BA23" s="120" t="str">
        <f t="shared" si="27"/>
        <v/>
      </c>
      <c r="BB23" s="120" t="str">
        <f t="shared" si="28"/>
        <v/>
      </c>
      <c r="BC23" s="120" t="str">
        <f t="shared" si="28"/>
        <v/>
      </c>
      <c r="BD23" s="120" t="str">
        <f t="shared" si="28"/>
        <v/>
      </c>
      <c r="BE23" s="120" t="str">
        <f t="shared" si="28"/>
        <v/>
      </c>
      <c r="BF23" s="120" t="str">
        <f t="shared" si="28"/>
        <v/>
      </c>
      <c r="BG23" s="120" t="str">
        <f t="shared" si="28"/>
        <v/>
      </c>
      <c r="BH23" s="120" t="str">
        <f t="shared" si="28"/>
        <v/>
      </c>
      <c r="BI23" s="120" t="str">
        <f t="shared" si="28"/>
        <v/>
      </c>
      <c r="BJ23" s="120" t="str">
        <f t="shared" si="28"/>
        <v/>
      </c>
      <c r="BK23" s="120" t="str">
        <f t="shared" si="28"/>
        <v/>
      </c>
      <c r="BL23" s="120" t="str">
        <f t="shared" si="28"/>
        <v/>
      </c>
      <c r="BM23" s="120" t="str">
        <f t="shared" si="28"/>
        <v/>
      </c>
      <c r="BN23" s="120" t="str">
        <f t="shared" si="28"/>
        <v/>
      </c>
      <c r="BO23" s="120" t="str">
        <f t="shared" si="28"/>
        <v/>
      </c>
      <c r="BP23" s="120" t="str">
        <f t="shared" si="28"/>
        <v/>
      </c>
      <c r="BQ23" s="120" t="str">
        <f t="shared" si="28"/>
        <v/>
      </c>
      <c r="BR23" s="120" t="str">
        <f t="shared" si="29"/>
        <v/>
      </c>
      <c r="BS23" s="120" t="str">
        <f t="shared" si="29"/>
        <v/>
      </c>
      <c r="BT23" s="120" t="str">
        <f t="shared" si="29"/>
        <v/>
      </c>
      <c r="BU23" s="120" t="str">
        <f t="shared" si="29"/>
        <v/>
      </c>
      <c r="BV23" s="120" t="str">
        <f t="shared" si="29"/>
        <v/>
      </c>
      <c r="BW23" s="120" t="str">
        <f t="shared" si="29"/>
        <v/>
      </c>
      <c r="BX23" s="120" t="str">
        <f t="shared" si="29"/>
        <v/>
      </c>
      <c r="BY23" s="120" t="str">
        <f t="shared" si="29"/>
        <v/>
      </c>
      <c r="BZ23" s="120" t="str">
        <f t="shared" si="29"/>
        <v/>
      </c>
      <c r="CA23" s="120" t="str">
        <f t="shared" si="29"/>
        <v/>
      </c>
      <c r="CB23" s="120" t="str">
        <f t="shared" si="29"/>
        <v/>
      </c>
      <c r="CC23" s="120" t="str">
        <f t="shared" si="29"/>
        <v/>
      </c>
      <c r="CD23" s="120" t="str">
        <f t="shared" si="29"/>
        <v/>
      </c>
      <c r="CE23" s="120" t="str">
        <f t="shared" si="29"/>
        <v/>
      </c>
      <c r="CF23" s="120" t="str">
        <f t="shared" si="29"/>
        <v/>
      </c>
      <c r="CG23" s="120" t="str">
        <f t="shared" si="29"/>
        <v/>
      </c>
      <c r="CH23" s="120" t="str">
        <f t="shared" si="30"/>
        <v/>
      </c>
      <c r="CI23" s="120" t="str">
        <f t="shared" si="30"/>
        <v/>
      </c>
      <c r="CJ23" s="120" t="str">
        <f t="shared" si="30"/>
        <v/>
      </c>
      <c r="CK23" s="120" t="str">
        <f t="shared" si="30"/>
        <v/>
      </c>
      <c r="CL23" s="120" t="str">
        <f t="shared" si="30"/>
        <v/>
      </c>
      <c r="CM23" s="120" t="str">
        <f t="shared" si="30"/>
        <v/>
      </c>
      <c r="CN23" s="120" t="str">
        <f t="shared" si="30"/>
        <v/>
      </c>
      <c r="CO23" s="120" t="str">
        <f t="shared" si="30"/>
        <v/>
      </c>
      <c r="CP23" s="120" t="str">
        <f t="shared" si="30"/>
        <v/>
      </c>
      <c r="CQ23" s="120" t="str">
        <f t="shared" si="30"/>
        <v/>
      </c>
      <c r="CR23" s="120" t="str">
        <f t="shared" si="30"/>
        <v/>
      </c>
      <c r="CS23" s="120" t="str">
        <f t="shared" si="30"/>
        <v/>
      </c>
      <c r="CT23" s="120" t="str">
        <f t="shared" si="30"/>
        <v/>
      </c>
      <c r="CU23" s="120" t="str">
        <f t="shared" si="30"/>
        <v/>
      </c>
      <c r="CV23" s="120" t="str">
        <f t="shared" si="30"/>
        <v/>
      </c>
      <c r="CW23" s="120" t="str">
        <f t="shared" si="30"/>
        <v/>
      </c>
      <c r="CX23" s="120" t="str">
        <f t="shared" si="31"/>
        <v/>
      </c>
      <c r="CY23" s="120" t="str">
        <f t="shared" si="31"/>
        <v/>
      </c>
      <c r="CZ23" s="120" t="str">
        <f t="shared" si="31"/>
        <v/>
      </c>
      <c r="DA23" s="120" t="str">
        <f t="shared" si="31"/>
        <v/>
      </c>
      <c r="DB23" s="120" t="str">
        <f t="shared" si="31"/>
        <v/>
      </c>
      <c r="DC23" s="120" t="str">
        <f t="shared" si="31"/>
        <v/>
      </c>
      <c r="DD23" s="120" t="str">
        <f t="shared" si="31"/>
        <v/>
      </c>
      <c r="DE23" s="120" t="str">
        <f t="shared" si="31"/>
        <v/>
      </c>
      <c r="DF23" s="120" t="str">
        <f t="shared" si="31"/>
        <v/>
      </c>
      <c r="DG23" s="120" t="str">
        <f t="shared" si="31"/>
        <v/>
      </c>
      <c r="DH23" s="120" t="str">
        <f t="shared" si="31"/>
        <v/>
      </c>
      <c r="DI23" s="120" t="str">
        <f t="shared" si="31"/>
        <v/>
      </c>
      <c r="DJ23" s="120" t="str">
        <f t="shared" si="31"/>
        <v/>
      </c>
      <c r="DK23" s="120" t="str">
        <f t="shared" si="31"/>
        <v/>
      </c>
      <c r="DL23" s="120" t="str">
        <f t="shared" si="31"/>
        <v/>
      </c>
      <c r="DM23" s="120" t="str">
        <f t="shared" si="31"/>
        <v/>
      </c>
      <c r="DN23" s="120" t="str">
        <f t="shared" si="32"/>
        <v/>
      </c>
      <c r="DO23" s="120" t="str">
        <f t="shared" si="32"/>
        <v/>
      </c>
      <c r="DP23" s="120" t="str">
        <f t="shared" si="32"/>
        <v/>
      </c>
      <c r="DQ23" s="120" t="str">
        <f t="shared" si="32"/>
        <v/>
      </c>
      <c r="DR23" s="120" t="str">
        <f t="shared" si="32"/>
        <v/>
      </c>
      <c r="DS23" s="120" t="str">
        <f t="shared" si="32"/>
        <v/>
      </c>
      <c r="DT23" s="120" t="str">
        <f t="shared" si="32"/>
        <v/>
      </c>
      <c r="DU23" s="120" t="str">
        <f t="shared" si="32"/>
        <v/>
      </c>
      <c r="DV23" s="120" t="str">
        <f t="shared" si="32"/>
        <v/>
      </c>
      <c r="DW23" s="120" t="str">
        <f t="shared" si="32"/>
        <v/>
      </c>
      <c r="DX23" s="120" t="str">
        <f t="shared" si="32"/>
        <v/>
      </c>
      <c r="DY23" s="120" t="str">
        <f t="shared" si="32"/>
        <v/>
      </c>
      <c r="DZ23" s="120" t="str">
        <f t="shared" si="32"/>
        <v/>
      </c>
      <c r="EA23" s="120" t="str">
        <f t="shared" si="32"/>
        <v/>
      </c>
      <c r="EB23" s="120" t="str">
        <f t="shared" si="32"/>
        <v/>
      </c>
      <c r="EC23" s="120" t="str">
        <f t="shared" si="32"/>
        <v/>
      </c>
      <c r="ED23" s="120" t="str">
        <f t="shared" si="33"/>
        <v/>
      </c>
      <c r="EE23" s="120" t="str">
        <f t="shared" si="33"/>
        <v/>
      </c>
      <c r="EF23" s="120" t="str">
        <f t="shared" si="33"/>
        <v/>
      </c>
      <c r="EG23" s="120" t="str">
        <f t="shared" si="33"/>
        <v/>
      </c>
      <c r="EH23" s="120" t="str">
        <f t="shared" si="33"/>
        <v/>
      </c>
      <c r="EI23" s="120" t="str">
        <f t="shared" si="33"/>
        <v/>
      </c>
      <c r="EJ23" s="120" t="str">
        <f t="shared" si="33"/>
        <v/>
      </c>
      <c r="EK23" s="120" t="str">
        <f t="shared" si="33"/>
        <v/>
      </c>
      <c r="EL23" s="120" t="str">
        <f t="shared" si="33"/>
        <v/>
      </c>
      <c r="EM23" s="120" t="str">
        <f t="shared" si="33"/>
        <v/>
      </c>
      <c r="EN23" s="120" t="str">
        <f t="shared" si="33"/>
        <v/>
      </c>
      <c r="EO23" s="120" t="str">
        <f t="shared" si="33"/>
        <v/>
      </c>
      <c r="EP23" s="120" t="str">
        <f t="shared" si="33"/>
        <v/>
      </c>
      <c r="EQ23" s="120" t="str">
        <f t="shared" si="33"/>
        <v/>
      </c>
      <c r="ER23" s="120" t="str">
        <f t="shared" si="33"/>
        <v/>
      </c>
      <c r="ES23" s="120" t="str">
        <f t="shared" si="33"/>
        <v/>
      </c>
      <c r="ET23" s="120" t="str">
        <f t="shared" si="34"/>
        <v/>
      </c>
      <c r="EU23" s="120" t="str">
        <f t="shared" si="34"/>
        <v/>
      </c>
      <c r="EV23" s="120" t="str">
        <f t="shared" si="34"/>
        <v/>
      </c>
      <c r="EW23" s="120" t="str">
        <f t="shared" si="34"/>
        <v/>
      </c>
      <c r="EX23" s="120" t="str">
        <f t="shared" si="34"/>
        <v/>
      </c>
      <c r="EY23" s="120" t="str">
        <f t="shared" si="34"/>
        <v/>
      </c>
      <c r="EZ23" s="120" t="str">
        <f t="shared" si="34"/>
        <v/>
      </c>
      <c r="FA23" s="120" t="str">
        <f t="shared" si="34"/>
        <v/>
      </c>
      <c r="FB23" s="120" t="str">
        <f t="shared" si="34"/>
        <v/>
      </c>
      <c r="FC23" s="120" t="str">
        <f t="shared" si="34"/>
        <v/>
      </c>
      <c r="FD23" s="120" t="str">
        <f t="shared" si="34"/>
        <v/>
      </c>
      <c r="FE23" s="120" t="str">
        <f t="shared" si="34"/>
        <v/>
      </c>
      <c r="FF23" s="120" t="str">
        <f t="shared" si="34"/>
        <v/>
      </c>
      <c r="FG23" s="120" t="str">
        <f t="shared" si="34"/>
        <v/>
      </c>
      <c r="FH23" s="120" t="str">
        <f t="shared" si="34"/>
        <v/>
      </c>
      <c r="FI23" s="120" t="str">
        <f t="shared" si="34"/>
        <v/>
      </c>
      <c r="FJ23" s="120" t="str">
        <f t="shared" si="35"/>
        <v/>
      </c>
      <c r="FK23" s="120" t="str">
        <f t="shared" si="35"/>
        <v/>
      </c>
      <c r="FL23" s="120" t="str">
        <f t="shared" si="35"/>
        <v/>
      </c>
      <c r="FM23" s="120" t="str">
        <f t="shared" si="35"/>
        <v/>
      </c>
      <c r="FN23" s="120" t="str">
        <f t="shared" si="35"/>
        <v/>
      </c>
      <c r="FO23" s="120" t="str">
        <f t="shared" si="35"/>
        <v/>
      </c>
      <c r="FP23" s="120" t="str">
        <f t="shared" si="35"/>
        <v/>
      </c>
      <c r="FQ23" s="120" t="str">
        <f t="shared" si="35"/>
        <v/>
      </c>
      <c r="FR23" s="120" t="str">
        <f t="shared" si="35"/>
        <v/>
      </c>
      <c r="FS23" s="120" t="str">
        <f t="shared" si="35"/>
        <v/>
      </c>
      <c r="FT23" s="120" t="str">
        <f t="shared" si="35"/>
        <v/>
      </c>
      <c r="FU23" s="120" t="str">
        <f t="shared" si="35"/>
        <v/>
      </c>
      <c r="FV23" s="120" t="str">
        <f t="shared" si="35"/>
        <v/>
      </c>
      <c r="FW23" s="120" t="str">
        <f t="shared" si="35"/>
        <v/>
      </c>
      <c r="FX23" s="120" t="str">
        <f t="shared" si="35"/>
        <v/>
      </c>
      <c r="FY23" s="120" t="str">
        <f t="shared" si="35"/>
        <v/>
      </c>
      <c r="FZ23" s="120" t="str">
        <f t="shared" si="36"/>
        <v/>
      </c>
      <c r="GA23" s="120" t="str">
        <f t="shared" si="36"/>
        <v/>
      </c>
      <c r="GB23" s="120" t="str">
        <f t="shared" si="36"/>
        <v/>
      </c>
      <c r="GC23" s="120" t="str">
        <f t="shared" si="36"/>
        <v/>
      </c>
      <c r="GD23" s="120" t="str">
        <f t="shared" si="36"/>
        <v/>
      </c>
      <c r="GE23" s="120" t="str">
        <f t="shared" si="36"/>
        <v/>
      </c>
      <c r="GF23" s="120" t="str">
        <f t="shared" si="36"/>
        <v/>
      </c>
      <c r="GG23" s="120" t="str">
        <f t="shared" si="36"/>
        <v/>
      </c>
      <c r="GH23" s="120" t="str">
        <f t="shared" si="36"/>
        <v/>
      </c>
      <c r="GI23" s="120" t="str">
        <f t="shared" si="36"/>
        <v/>
      </c>
      <c r="GJ23" s="120" t="str">
        <f t="shared" si="36"/>
        <v/>
      </c>
      <c r="GK23" s="120" t="str">
        <f t="shared" si="36"/>
        <v/>
      </c>
      <c r="GL23" s="120" t="str">
        <f t="shared" si="36"/>
        <v/>
      </c>
      <c r="GM23" s="120" t="str">
        <f t="shared" si="36"/>
        <v/>
      </c>
      <c r="GN23" s="120" t="str">
        <f t="shared" si="36"/>
        <v/>
      </c>
      <c r="GO23" s="120" t="str">
        <f t="shared" si="36"/>
        <v/>
      </c>
      <c r="GP23" s="120" t="str">
        <f t="shared" si="37"/>
        <v/>
      </c>
      <c r="GQ23" s="120" t="str">
        <f t="shared" si="37"/>
        <v/>
      </c>
      <c r="GR23" s="120" t="str">
        <f t="shared" si="37"/>
        <v/>
      </c>
      <c r="GS23" s="120" t="str">
        <f t="shared" si="37"/>
        <v/>
      </c>
      <c r="GT23" s="120" t="str">
        <f t="shared" si="37"/>
        <v/>
      </c>
      <c r="GU23" s="120" t="str">
        <f t="shared" si="37"/>
        <v/>
      </c>
      <c r="GV23" s="120" t="str">
        <f t="shared" si="37"/>
        <v/>
      </c>
      <c r="GW23" s="120" t="str">
        <f t="shared" si="37"/>
        <v/>
      </c>
      <c r="GX23" s="120" t="str">
        <f t="shared" si="37"/>
        <v/>
      </c>
      <c r="GY23" s="120" t="str">
        <f t="shared" si="37"/>
        <v/>
      </c>
      <c r="GZ23" s="120" t="str">
        <f t="shared" si="37"/>
        <v/>
      </c>
      <c r="HA23" s="120" t="str">
        <f t="shared" si="37"/>
        <v/>
      </c>
      <c r="HB23" s="120" t="str">
        <f t="shared" si="37"/>
        <v/>
      </c>
      <c r="HC23" s="120" t="str">
        <f t="shared" si="37"/>
        <v/>
      </c>
      <c r="HD23" s="120" t="str">
        <f t="shared" si="37"/>
        <v/>
      </c>
      <c r="HE23" s="120" t="str">
        <f t="shared" si="37"/>
        <v/>
      </c>
      <c r="HF23" s="120" t="str">
        <f t="shared" si="38"/>
        <v/>
      </c>
      <c r="HG23" s="120" t="str">
        <f t="shared" si="38"/>
        <v/>
      </c>
      <c r="HH23" s="120" t="str">
        <f t="shared" si="38"/>
        <v/>
      </c>
      <c r="HI23" s="120" t="str">
        <f t="shared" si="38"/>
        <v/>
      </c>
      <c r="HJ23" s="120" t="str">
        <f t="shared" si="38"/>
        <v/>
      </c>
      <c r="HK23" s="120" t="str">
        <f t="shared" si="38"/>
        <v/>
      </c>
      <c r="HL23" s="120" t="str">
        <f t="shared" si="38"/>
        <v/>
      </c>
      <c r="HM23" s="120" t="str">
        <f t="shared" si="38"/>
        <v/>
      </c>
      <c r="HN23" s="120" t="str">
        <f t="shared" si="38"/>
        <v/>
      </c>
      <c r="HO23" s="120" t="str">
        <f t="shared" si="38"/>
        <v/>
      </c>
      <c r="HP23" s="120" t="str">
        <f t="shared" si="38"/>
        <v/>
      </c>
      <c r="HQ23" s="120" t="str">
        <f t="shared" si="38"/>
        <v/>
      </c>
      <c r="HR23" s="120" t="str">
        <f t="shared" si="38"/>
        <v/>
      </c>
      <c r="HS23" s="120" t="str">
        <f t="shared" si="38"/>
        <v/>
      </c>
      <c r="HT23" s="120" t="str">
        <f t="shared" si="38"/>
        <v/>
      </c>
      <c r="HU23" s="120" t="str">
        <f t="shared" si="38"/>
        <v/>
      </c>
      <c r="HV23" s="120" t="str">
        <f t="shared" si="39"/>
        <v/>
      </c>
      <c r="HW23" s="120" t="str">
        <f t="shared" si="39"/>
        <v/>
      </c>
      <c r="HX23" s="120" t="str">
        <f t="shared" si="39"/>
        <v/>
      </c>
      <c r="HY23" s="120" t="str">
        <f t="shared" si="39"/>
        <v/>
      </c>
      <c r="HZ23" s="120" t="str">
        <f t="shared" si="39"/>
        <v/>
      </c>
      <c r="IA23" s="120" t="str">
        <f t="shared" si="39"/>
        <v/>
      </c>
      <c r="IB23" s="120" t="str">
        <f t="shared" si="39"/>
        <v/>
      </c>
      <c r="IC23" s="120" t="str">
        <f t="shared" si="39"/>
        <v/>
      </c>
      <c r="ID23" s="120" t="str">
        <f t="shared" si="39"/>
        <v/>
      </c>
      <c r="IE23" s="120" t="str">
        <f t="shared" si="39"/>
        <v/>
      </c>
      <c r="IF23" s="120" t="str">
        <f t="shared" si="39"/>
        <v/>
      </c>
      <c r="IG23" s="120" t="str">
        <f t="shared" si="39"/>
        <v/>
      </c>
      <c r="IH23" s="120" t="str">
        <f t="shared" si="39"/>
        <v/>
      </c>
      <c r="II23" s="120" t="str">
        <f t="shared" si="39"/>
        <v/>
      </c>
      <c r="IJ23" s="120" t="str">
        <f t="shared" si="39"/>
        <v/>
      </c>
      <c r="IK23" s="120" t="str">
        <f t="shared" si="39"/>
        <v/>
      </c>
      <c r="IL23" s="120" t="str">
        <f t="shared" si="40"/>
        <v/>
      </c>
      <c r="IM23" s="120" t="str">
        <f t="shared" si="40"/>
        <v/>
      </c>
      <c r="IN23" s="120" t="str">
        <f t="shared" si="40"/>
        <v/>
      </c>
      <c r="IO23" s="120" t="str">
        <f t="shared" si="40"/>
        <v/>
      </c>
      <c r="IP23" s="120" t="str">
        <f t="shared" si="40"/>
        <v/>
      </c>
      <c r="IQ23" s="120" t="str">
        <f t="shared" si="40"/>
        <v/>
      </c>
      <c r="IR23" s="120" t="str">
        <f t="shared" si="40"/>
        <v/>
      </c>
      <c r="IS23" s="120" t="str">
        <f t="shared" si="40"/>
        <v/>
      </c>
      <c r="IT23" s="120" t="str">
        <f t="shared" si="40"/>
        <v/>
      </c>
      <c r="IU23" s="120" t="str">
        <f t="shared" si="40"/>
        <v/>
      </c>
      <c r="IV23" s="120" t="str">
        <f t="shared" si="40"/>
        <v/>
      </c>
      <c r="IW23" s="120" t="str">
        <f t="shared" si="40"/>
        <v/>
      </c>
      <c r="IX23" s="120" t="str">
        <f t="shared" si="40"/>
        <v/>
      </c>
      <c r="IY23" s="120" t="str">
        <f t="shared" si="40"/>
        <v/>
      </c>
      <c r="IZ23" s="120" t="str">
        <f t="shared" si="40"/>
        <v/>
      </c>
      <c r="JA23" s="120" t="str">
        <f t="shared" si="40"/>
        <v/>
      </c>
      <c r="JB23" s="120" t="str">
        <f t="shared" si="41"/>
        <v/>
      </c>
      <c r="JC23" s="120" t="str">
        <f t="shared" si="41"/>
        <v/>
      </c>
      <c r="JD23" s="120" t="str">
        <f t="shared" si="41"/>
        <v/>
      </c>
      <c r="JE23" s="120" t="str">
        <f t="shared" si="41"/>
        <v/>
      </c>
      <c r="JF23" s="120" t="str">
        <f t="shared" si="41"/>
        <v/>
      </c>
      <c r="JG23" s="120" t="str">
        <f t="shared" si="41"/>
        <v/>
      </c>
      <c r="JH23" s="120" t="str">
        <f t="shared" si="41"/>
        <v/>
      </c>
      <c r="JI23" s="120" t="str">
        <f t="shared" si="41"/>
        <v/>
      </c>
      <c r="JJ23" s="120" t="str">
        <f t="shared" si="41"/>
        <v/>
      </c>
      <c r="JK23" s="120" t="str">
        <f t="shared" si="41"/>
        <v/>
      </c>
      <c r="JL23" s="120" t="str">
        <f t="shared" si="41"/>
        <v/>
      </c>
      <c r="JM23" s="120" t="str">
        <f t="shared" si="41"/>
        <v/>
      </c>
      <c r="JN23" s="120" t="str">
        <f t="shared" si="41"/>
        <v/>
      </c>
      <c r="JO23" s="120" t="str">
        <f t="shared" si="41"/>
        <v/>
      </c>
      <c r="JP23" s="120" t="str">
        <f t="shared" si="41"/>
        <v/>
      </c>
      <c r="JQ23" s="120" t="str">
        <f t="shared" si="41"/>
        <v/>
      </c>
      <c r="JR23" s="120" t="str">
        <f t="shared" si="42"/>
        <v/>
      </c>
      <c r="JS23" s="120" t="str">
        <f t="shared" si="42"/>
        <v/>
      </c>
      <c r="JT23" s="120" t="str">
        <f t="shared" si="42"/>
        <v/>
      </c>
      <c r="JU23" s="120" t="str">
        <f t="shared" si="42"/>
        <v/>
      </c>
      <c r="JV23" s="120" t="str">
        <f t="shared" si="42"/>
        <v/>
      </c>
      <c r="JW23" s="120" t="str">
        <f t="shared" si="42"/>
        <v/>
      </c>
      <c r="JX23" s="120" t="str">
        <f t="shared" si="42"/>
        <v/>
      </c>
      <c r="JY23" s="120" t="str">
        <f t="shared" si="42"/>
        <v/>
      </c>
      <c r="JZ23" s="120" t="str">
        <f t="shared" si="42"/>
        <v/>
      </c>
      <c r="KA23" s="120" t="str">
        <f t="shared" si="42"/>
        <v/>
      </c>
      <c r="KB23" s="120" t="str">
        <f t="shared" si="42"/>
        <v/>
      </c>
      <c r="KC23" s="120" t="str">
        <f t="shared" si="42"/>
        <v/>
      </c>
      <c r="KD23" s="120" t="str">
        <f t="shared" si="42"/>
        <v/>
      </c>
      <c r="KE23" s="120" t="str">
        <f t="shared" si="42"/>
        <v/>
      </c>
      <c r="KF23" s="120" t="str">
        <f t="shared" si="42"/>
        <v/>
      </c>
      <c r="KG23" s="120" t="str">
        <f t="shared" si="42"/>
        <v/>
      </c>
      <c r="KH23" s="120" t="str">
        <f t="shared" si="43"/>
        <v/>
      </c>
      <c r="KI23" s="120" t="str">
        <f t="shared" si="43"/>
        <v/>
      </c>
      <c r="KJ23" s="120" t="str">
        <f t="shared" si="43"/>
        <v/>
      </c>
      <c r="KK23" s="120" t="str">
        <f t="shared" si="43"/>
        <v/>
      </c>
      <c r="KL23" s="120" t="str">
        <f t="shared" si="43"/>
        <v/>
      </c>
      <c r="KM23" s="120" t="str">
        <f t="shared" si="43"/>
        <v/>
      </c>
      <c r="KN23" s="120" t="str">
        <f t="shared" si="43"/>
        <v/>
      </c>
      <c r="KO23" s="120" t="str">
        <f t="shared" si="43"/>
        <v/>
      </c>
      <c r="KP23" s="120" t="str">
        <f t="shared" si="43"/>
        <v/>
      </c>
      <c r="KQ23" s="120" t="str">
        <f t="shared" si="43"/>
        <v/>
      </c>
      <c r="KR23" s="120" t="str">
        <f t="shared" si="43"/>
        <v/>
      </c>
      <c r="KS23" s="120" t="str">
        <f t="shared" si="43"/>
        <v/>
      </c>
      <c r="KT23" s="120" t="str">
        <f t="shared" si="43"/>
        <v/>
      </c>
      <c r="KU23" s="120" t="str">
        <f t="shared" si="43"/>
        <v/>
      </c>
      <c r="KV23" s="120" t="str">
        <f t="shared" si="43"/>
        <v/>
      </c>
      <c r="KW23" s="120" t="str">
        <f t="shared" si="43"/>
        <v/>
      </c>
      <c r="KX23" s="120" t="str">
        <f t="shared" si="44"/>
        <v/>
      </c>
      <c r="KY23" s="120" t="str">
        <f t="shared" si="44"/>
        <v/>
      </c>
      <c r="KZ23" s="120" t="str">
        <f t="shared" si="44"/>
        <v/>
      </c>
      <c r="LA23" s="120" t="str">
        <f t="shared" si="44"/>
        <v/>
      </c>
      <c r="LB23" s="120" t="str">
        <f t="shared" si="44"/>
        <v/>
      </c>
      <c r="LC23" s="120" t="str">
        <f t="shared" si="44"/>
        <v/>
      </c>
      <c r="LD23" s="120" t="str">
        <f t="shared" si="44"/>
        <v/>
      </c>
      <c r="LE23" s="120" t="str">
        <f t="shared" si="44"/>
        <v/>
      </c>
      <c r="LF23" s="120" t="str">
        <f t="shared" si="44"/>
        <v/>
      </c>
      <c r="LG23" s="120" t="str">
        <f t="shared" si="44"/>
        <v/>
      </c>
      <c r="LH23" s="120" t="str">
        <f t="shared" si="44"/>
        <v/>
      </c>
      <c r="LI23" s="120" t="str">
        <f t="shared" si="44"/>
        <v/>
      </c>
      <c r="LJ23" s="120" t="str">
        <f t="shared" si="44"/>
        <v/>
      </c>
      <c r="LK23" s="120" t="str">
        <f t="shared" si="44"/>
        <v/>
      </c>
      <c r="LL23" s="120" t="str">
        <f t="shared" si="44"/>
        <v/>
      </c>
      <c r="LM23" s="120" t="str">
        <f t="shared" si="44"/>
        <v/>
      </c>
      <c r="LN23" s="120" t="str">
        <f t="shared" si="45"/>
        <v/>
      </c>
      <c r="LO23" s="120" t="str">
        <f t="shared" si="45"/>
        <v/>
      </c>
      <c r="LP23" s="120" t="str">
        <f t="shared" si="45"/>
        <v/>
      </c>
      <c r="LQ23" s="120" t="str">
        <f t="shared" si="45"/>
        <v/>
      </c>
      <c r="LR23" s="120" t="str">
        <f t="shared" si="45"/>
        <v/>
      </c>
      <c r="LS23" s="120" t="str">
        <f t="shared" si="45"/>
        <v/>
      </c>
      <c r="LT23" s="120" t="str">
        <f t="shared" si="45"/>
        <v/>
      </c>
      <c r="LU23" s="120" t="str">
        <f t="shared" si="45"/>
        <v/>
      </c>
      <c r="LV23" s="120" t="str">
        <f t="shared" si="45"/>
        <v/>
      </c>
      <c r="LW23" s="120" t="str">
        <f t="shared" si="45"/>
        <v/>
      </c>
      <c r="LX23" s="120" t="str">
        <f t="shared" si="45"/>
        <v/>
      </c>
      <c r="LY23" s="120" t="str">
        <f t="shared" si="45"/>
        <v/>
      </c>
      <c r="LZ23" s="120" t="str">
        <f t="shared" si="45"/>
        <v/>
      </c>
      <c r="MA23" s="120" t="str">
        <f t="shared" si="45"/>
        <v/>
      </c>
      <c r="MB23" s="120" t="str">
        <f t="shared" si="45"/>
        <v/>
      </c>
      <c r="MC23" s="120" t="str">
        <f t="shared" si="45"/>
        <v/>
      </c>
      <c r="MD23" s="120" t="str">
        <f t="shared" si="46"/>
        <v/>
      </c>
      <c r="ME23" s="120" t="str">
        <f t="shared" si="46"/>
        <v/>
      </c>
      <c r="MF23" s="120" t="str">
        <f t="shared" si="46"/>
        <v/>
      </c>
      <c r="MG23" s="120" t="str">
        <f t="shared" si="46"/>
        <v/>
      </c>
      <c r="MH23" s="120" t="str">
        <f t="shared" si="46"/>
        <v/>
      </c>
      <c r="MI23" s="120" t="str">
        <f t="shared" si="46"/>
        <v/>
      </c>
      <c r="MJ23" s="120" t="str">
        <f t="shared" si="46"/>
        <v/>
      </c>
      <c r="MK23" s="120" t="str">
        <f t="shared" si="46"/>
        <v/>
      </c>
      <c r="ML23" s="120" t="str">
        <f t="shared" si="46"/>
        <v/>
      </c>
      <c r="MM23" s="120" t="str">
        <f t="shared" si="46"/>
        <v/>
      </c>
      <c r="MN23" s="120" t="str">
        <f t="shared" si="46"/>
        <v/>
      </c>
      <c r="MO23" s="120" t="str">
        <f t="shared" si="46"/>
        <v/>
      </c>
      <c r="MP23" s="120" t="str">
        <f t="shared" si="46"/>
        <v/>
      </c>
      <c r="MQ23" s="120" t="str">
        <f t="shared" si="46"/>
        <v/>
      </c>
      <c r="MR23" s="120" t="str">
        <f t="shared" si="46"/>
        <v/>
      </c>
      <c r="MS23" s="120" t="str">
        <f t="shared" si="46"/>
        <v/>
      </c>
      <c r="MT23" s="120" t="str">
        <f t="shared" si="47"/>
        <v/>
      </c>
      <c r="MU23" s="120" t="str">
        <f t="shared" si="47"/>
        <v/>
      </c>
      <c r="MV23" s="120" t="str">
        <f t="shared" si="47"/>
        <v/>
      </c>
      <c r="MW23" s="120" t="str">
        <f t="shared" si="47"/>
        <v/>
      </c>
      <c r="MX23" s="120" t="str">
        <f t="shared" si="47"/>
        <v/>
      </c>
      <c r="MY23" s="120" t="str">
        <f t="shared" si="47"/>
        <v/>
      </c>
      <c r="MZ23" s="120" t="str">
        <f t="shared" si="47"/>
        <v/>
      </c>
      <c r="NA23" s="120" t="str">
        <f t="shared" si="47"/>
        <v/>
      </c>
      <c r="NB23" s="120" t="str">
        <f t="shared" si="47"/>
        <v/>
      </c>
      <c r="NC23" s="120" t="str">
        <f t="shared" si="47"/>
        <v/>
      </c>
      <c r="ND23" s="120" t="str">
        <f t="shared" si="47"/>
        <v/>
      </c>
      <c r="NE23" s="120" t="str">
        <f t="shared" si="47"/>
        <v/>
      </c>
      <c r="NF23" s="120" t="str">
        <f t="shared" si="47"/>
        <v/>
      </c>
      <c r="NG23" s="120" t="str">
        <f t="shared" si="47"/>
        <v/>
      </c>
      <c r="NH23" s="120" t="str">
        <f t="shared" si="47"/>
        <v/>
      </c>
      <c r="NI23" s="120" t="str">
        <f t="shared" si="47"/>
        <v/>
      </c>
      <c r="NJ23" s="120" t="str">
        <f t="shared" si="48"/>
        <v/>
      </c>
      <c r="NK23" s="120" t="str">
        <f t="shared" si="48"/>
        <v/>
      </c>
      <c r="NL23" s="120" t="str">
        <f t="shared" si="48"/>
        <v/>
      </c>
      <c r="NM23" s="120" t="str">
        <f t="shared" si="48"/>
        <v/>
      </c>
      <c r="NN23" s="120" t="str">
        <f t="shared" si="48"/>
        <v/>
      </c>
      <c r="NO23" s="120" t="str">
        <f t="shared" si="48"/>
        <v/>
      </c>
      <c r="NP23" s="120" t="str">
        <f t="shared" si="48"/>
        <v/>
      </c>
      <c r="NQ23" s="120" t="str">
        <f t="shared" si="48"/>
        <v/>
      </c>
      <c r="NR23" s="120" t="str">
        <f t="shared" si="48"/>
        <v/>
      </c>
      <c r="NS23" s="120" t="str">
        <f t="shared" si="48"/>
        <v/>
      </c>
      <c r="NT23" s="120" t="str">
        <f t="shared" si="48"/>
        <v/>
      </c>
      <c r="NU23" s="120" t="str">
        <f t="shared" si="48"/>
        <v/>
      </c>
      <c r="NV23" s="120" t="str">
        <f t="shared" si="48"/>
        <v/>
      </c>
      <c r="NW23" s="120" t="str">
        <f t="shared" si="48"/>
        <v/>
      </c>
      <c r="NX23" s="120" t="str">
        <f t="shared" si="48"/>
        <v/>
      </c>
      <c r="NY23" s="120" t="str">
        <f t="shared" si="48"/>
        <v/>
      </c>
      <c r="NZ23" s="120" t="str">
        <f t="shared" si="49"/>
        <v/>
      </c>
      <c r="OA23" s="120" t="str">
        <f t="shared" si="49"/>
        <v/>
      </c>
      <c r="OB23" s="120" t="str">
        <f t="shared" si="49"/>
        <v/>
      </c>
      <c r="OC23" s="120" t="str">
        <f t="shared" si="49"/>
        <v/>
      </c>
      <c r="OD23" s="120" t="str">
        <f t="shared" si="49"/>
        <v/>
      </c>
      <c r="OE23" s="120" t="str">
        <f t="shared" si="49"/>
        <v/>
      </c>
      <c r="OF23" s="120" t="str">
        <f t="shared" si="49"/>
        <v/>
      </c>
      <c r="OG23" s="120" t="str">
        <f t="shared" si="49"/>
        <v/>
      </c>
      <c r="OH23" s="120" t="str">
        <f t="shared" si="49"/>
        <v/>
      </c>
      <c r="OI23" s="120" t="str">
        <f t="shared" si="49"/>
        <v/>
      </c>
      <c r="OJ23" s="120" t="str">
        <f t="shared" si="49"/>
        <v/>
      </c>
      <c r="OK23" s="120" t="str">
        <f t="shared" si="49"/>
        <v/>
      </c>
      <c r="OL23" s="120" t="str">
        <f t="shared" si="49"/>
        <v/>
      </c>
      <c r="OM23" s="120" t="str">
        <f t="shared" si="49"/>
        <v/>
      </c>
      <c r="ON23" s="120" t="str">
        <f t="shared" si="49"/>
        <v/>
      </c>
      <c r="OO23" s="120" t="str">
        <f t="shared" si="49"/>
        <v/>
      </c>
      <c r="OP23" s="120" t="str">
        <f t="shared" si="50"/>
        <v/>
      </c>
      <c r="OQ23" s="120" t="str">
        <f t="shared" si="50"/>
        <v/>
      </c>
      <c r="OR23" s="120" t="str">
        <f t="shared" si="50"/>
        <v/>
      </c>
      <c r="OS23" s="120" t="str">
        <f t="shared" si="50"/>
        <v/>
      </c>
      <c r="OT23" s="120" t="str">
        <f t="shared" si="50"/>
        <v/>
      </c>
      <c r="OU23" s="120" t="str">
        <f t="shared" si="50"/>
        <v/>
      </c>
      <c r="OV23" s="120" t="str">
        <f t="shared" si="50"/>
        <v/>
      </c>
      <c r="OW23" s="120" t="str">
        <f t="shared" si="50"/>
        <v/>
      </c>
      <c r="OX23" s="120" t="str">
        <f t="shared" si="50"/>
        <v/>
      </c>
      <c r="OY23" s="120" t="str">
        <f t="shared" si="50"/>
        <v/>
      </c>
      <c r="OZ23" s="120" t="str">
        <f t="shared" si="50"/>
        <v/>
      </c>
      <c r="PA23" s="120" t="str">
        <f t="shared" si="50"/>
        <v/>
      </c>
      <c r="PB23" s="120" t="str">
        <f t="shared" si="50"/>
        <v/>
      </c>
      <c r="PC23" s="120" t="str">
        <f t="shared" si="50"/>
        <v/>
      </c>
      <c r="PD23" s="120" t="str">
        <f t="shared" si="50"/>
        <v/>
      </c>
      <c r="PE23" s="120" t="str">
        <f t="shared" si="50"/>
        <v/>
      </c>
      <c r="PF23" s="120" t="str">
        <f t="shared" si="51"/>
        <v/>
      </c>
      <c r="PG23" s="120" t="str">
        <f t="shared" si="51"/>
        <v/>
      </c>
      <c r="PH23" s="120" t="str">
        <f t="shared" si="51"/>
        <v/>
      </c>
      <c r="PI23" s="120" t="str">
        <f t="shared" si="51"/>
        <v/>
      </c>
      <c r="PJ23" s="120" t="str">
        <f t="shared" si="51"/>
        <v/>
      </c>
      <c r="PK23" s="120" t="str">
        <f t="shared" si="51"/>
        <v/>
      </c>
      <c r="PL23" s="120" t="str">
        <f t="shared" si="51"/>
        <v/>
      </c>
      <c r="PM23" s="120" t="str">
        <f t="shared" si="51"/>
        <v/>
      </c>
      <c r="PN23" s="120" t="str">
        <f t="shared" si="51"/>
        <v/>
      </c>
      <c r="PO23" s="120" t="str">
        <f t="shared" si="51"/>
        <v/>
      </c>
      <c r="PP23" s="120" t="str">
        <f t="shared" si="51"/>
        <v/>
      </c>
      <c r="PQ23" s="120" t="str">
        <f t="shared" si="51"/>
        <v/>
      </c>
      <c r="PR23" s="120" t="str">
        <f t="shared" si="51"/>
        <v/>
      </c>
      <c r="PS23" s="120" t="str">
        <f t="shared" si="51"/>
        <v/>
      </c>
      <c r="PT23" s="120" t="str">
        <f t="shared" si="51"/>
        <v/>
      </c>
      <c r="PU23" s="120" t="str">
        <f t="shared" si="51"/>
        <v/>
      </c>
      <c r="PV23" s="120" t="str">
        <f t="shared" si="52"/>
        <v/>
      </c>
      <c r="PW23" s="120" t="str">
        <f t="shared" si="52"/>
        <v/>
      </c>
      <c r="PX23" s="120" t="str">
        <f t="shared" si="52"/>
        <v/>
      </c>
      <c r="PY23" s="120" t="str">
        <f t="shared" si="52"/>
        <v/>
      </c>
      <c r="PZ23" s="120" t="str">
        <f t="shared" si="52"/>
        <v/>
      </c>
      <c r="QA23" s="120" t="str">
        <f t="shared" si="52"/>
        <v/>
      </c>
      <c r="QB23" s="120" t="str">
        <f t="shared" si="52"/>
        <v/>
      </c>
      <c r="QC23" s="120" t="str">
        <f t="shared" si="52"/>
        <v/>
      </c>
      <c r="QD23" s="120" t="str">
        <f t="shared" si="52"/>
        <v/>
      </c>
      <c r="QE23" s="120" t="str">
        <f t="shared" si="52"/>
        <v/>
      </c>
      <c r="QF23" s="120" t="str">
        <f t="shared" si="52"/>
        <v/>
      </c>
      <c r="QG23" s="120" t="str">
        <f t="shared" si="52"/>
        <v/>
      </c>
      <c r="QH23" s="120" t="str">
        <f t="shared" si="52"/>
        <v/>
      </c>
      <c r="QI23" s="120" t="str">
        <f t="shared" si="52"/>
        <v/>
      </c>
      <c r="QJ23" s="120" t="str">
        <f t="shared" si="52"/>
        <v/>
      </c>
      <c r="QK23" s="120" t="str">
        <f t="shared" si="52"/>
        <v/>
      </c>
      <c r="QL23" s="120" t="str">
        <f t="shared" si="53"/>
        <v/>
      </c>
      <c r="QM23" s="120" t="str">
        <f t="shared" si="53"/>
        <v/>
      </c>
      <c r="QN23" s="120" t="str">
        <f t="shared" si="53"/>
        <v/>
      </c>
      <c r="QO23" s="120" t="str">
        <f t="shared" si="53"/>
        <v/>
      </c>
      <c r="QP23" s="120" t="str">
        <f t="shared" si="53"/>
        <v/>
      </c>
      <c r="QQ23" s="120" t="str">
        <f t="shared" si="53"/>
        <v/>
      </c>
      <c r="QR23" s="120" t="str">
        <f t="shared" si="53"/>
        <v/>
      </c>
      <c r="QS23" s="120" t="str">
        <f t="shared" si="53"/>
        <v/>
      </c>
      <c r="QT23" s="120" t="str">
        <f t="shared" si="53"/>
        <v/>
      </c>
      <c r="QU23" s="120" t="str">
        <f t="shared" si="53"/>
        <v/>
      </c>
      <c r="QV23" s="120" t="str">
        <f t="shared" si="53"/>
        <v/>
      </c>
      <c r="QW23" s="120" t="str">
        <f t="shared" si="53"/>
        <v/>
      </c>
      <c r="QX23" s="120" t="str">
        <f t="shared" si="53"/>
        <v/>
      </c>
      <c r="QY23" s="120" t="str">
        <f t="shared" si="53"/>
        <v/>
      </c>
      <c r="QZ23" s="120" t="str">
        <f t="shared" si="53"/>
        <v/>
      </c>
      <c r="RA23" s="120" t="str">
        <f t="shared" si="53"/>
        <v/>
      </c>
      <c r="RB23" s="120" t="str">
        <f t="shared" si="54"/>
        <v/>
      </c>
      <c r="RC23" s="120" t="str">
        <f t="shared" si="54"/>
        <v/>
      </c>
      <c r="RD23" s="120" t="str">
        <f t="shared" si="54"/>
        <v/>
      </c>
      <c r="RE23" s="120" t="str">
        <f t="shared" si="54"/>
        <v/>
      </c>
      <c r="RF23" s="120" t="str">
        <f t="shared" si="54"/>
        <v/>
      </c>
      <c r="RG23" s="120" t="str">
        <f t="shared" si="54"/>
        <v/>
      </c>
      <c r="RH23" s="120" t="str">
        <f t="shared" si="54"/>
        <v/>
      </c>
      <c r="RI23" s="120" t="str">
        <f t="shared" si="54"/>
        <v/>
      </c>
      <c r="RJ23" s="120" t="str">
        <f t="shared" si="54"/>
        <v/>
      </c>
      <c r="RK23" s="120" t="str">
        <f t="shared" si="54"/>
        <v/>
      </c>
      <c r="RL23" s="120" t="str">
        <f t="shared" si="54"/>
        <v/>
      </c>
      <c r="RM23" s="120" t="str">
        <f t="shared" si="54"/>
        <v/>
      </c>
      <c r="RN23" s="120" t="str">
        <f t="shared" si="54"/>
        <v/>
      </c>
      <c r="RO23" s="120" t="str">
        <f t="shared" si="54"/>
        <v/>
      </c>
      <c r="RP23" s="120" t="str">
        <f t="shared" si="54"/>
        <v/>
      </c>
      <c r="RQ23" s="120" t="str">
        <f t="shared" si="54"/>
        <v/>
      </c>
      <c r="RR23" s="120" t="str">
        <f t="shared" si="55"/>
        <v/>
      </c>
      <c r="RS23" s="120" t="str">
        <f t="shared" si="55"/>
        <v/>
      </c>
      <c r="RT23" s="120" t="str">
        <f t="shared" si="55"/>
        <v/>
      </c>
      <c r="RU23" s="120" t="str">
        <f t="shared" si="55"/>
        <v/>
      </c>
      <c r="RV23" s="120" t="str">
        <f t="shared" si="55"/>
        <v/>
      </c>
      <c r="RW23" s="120" t="str">
        <f t="shared" si="55"/>
        <v/>
      </c>
      <c r="RX23" s="120" t="str">
        <f t="shared" si="55"/>
        <v/>
      </c>
      <c r="RY23" s="120" t="str">
        <f t="shared" si="55"/>
        <v/>
      </c>
      <c r="RZ23" s="120" t="str">
        <f t="shared" si="55"/>
        <v/>
      </c>
      <c r="SA23" s="120" t="str">
        <f t="shared" si="55"/>
        <v/>
      </c>
      <c r="SB23" s="120" t="str">
        <f t="shared" si="55"/>
        <v/>
      </c>
      <c r="SC23" s="120" t="str">
        <f t="shared" si="55"/>
        <v/>
      </c>
      <c r="SD23" s="120" t="str">
        <f t="shared" si="55"/>
        <v/>
      </c>
      <c r="SE23" s="120" t="str">
        <f t="shared" si="55"/>
        <v/>
      </c>
      <c r="SF23" s="120" t="str">
        <f t="shared" si="55"/>
        <v/>
      </c>
      <c r="SG23" s="120" t="str">
        <f t="shared" si="55"/>
        <v/>
      </c>
      <c r="SH23" s="120" t="str">
        <f t="shared" si="56"/>
        <v/>
      </c>
      <c r="SI23" s="120" t="str">
        <f t="shared" si="56"/>
        <v/>
      </c>
      <c r="SJ23" s="120" t="str">
        <f t="shared" si="56"/>
        <v/>
      </c>
      <c r="SK23" s="120" t="str">
        <f t="shared" si="56"/>
        <v/>
      </c>
      <c r="SL23" s="120" t="str">
        <f t="shared" si="56"/>
        <v/>
      </c>
      <c r="SM23" s="120" t="str">
        <f t="shared" si="56"/>
        <v/>
      </c>
      <c r="SN23" s="120" t="str">
        <f t="shared" si="56"/>
        <v/>
      </c>
      <c r="SO23" s="120" t="str">
        <f t="shared" si="56"/>
        <v/>
      </c>
      <c r="SP23" s="120" t="str">
        <f t="shared" si="56"/>
        <v/>
      </c>
      <c r="SQ23" s="120" t="str">
        <f t="shared" si="56"/>
        <v/>
      </c>
      <c r="SR23" s="120" t="str">
        <f t="shared" si="56"/>
        <v/>
      </c>
      <c r="SS23" s="120" t="str">
        <f t="shared" si="56"/>
        <v/>
      </c>
      <c r="ST23" s="120" t="str">
        <f t="shared" si="56"/>
        <v/>
      </c>
      <c r="SU23" s="120" t="str">
        <f t="shared" si="56"/>
        <v/>
      </c>
      <c r="SV23" s="120" t="str">
        <f t="shared" si="56"/>
        <v/>
      </c>
      <c r="SW23" s="120" t="str">
        <f t="shared" si="56"/>
        <v/>
      </c>
      <c r="SX23" s="121" t="str">
        <f t="shared" si="57"/>
        <v/>
      </c>
    </row>
    <row r="24" spans="2:518" ht="24.75" customHeight="1" outlineLevel="1" x14ac:dyDescent="0.35">
      <c r="B24" s="60"/>
      <c r="C24" s="109">
        <v>289224</v>
      </c>
      <c r="D24" s="110"/>
      <c r="E24" s="122" t="s">
        <v>1704</v>
      </c>
      <c r="F24" s="123" t="s">
        <v>398</v>
      </c>
      <c r="G24" s="113">
        <v>45568</v>
      </c>
      <c r="H24" s="124">
        <v>1</v>
      </c>
      <c r="I24" s="115">
        <f t="shared" si="24"/>
        <v>45568</v>
      </c>
      <c r="J24" s="125">
        <v>0</v>
      </c>
      <c r="K24" s="126" t="s">
        <v>1702</v>
      </c>
      <c r="L24" s="127"/>
      <c r="M24" s="119" t="str">
        <f t="shared" si="25"/>
        <v/>
      </c>
      <c r="N24" s="120" t="str">
        <f t="shared" si="25"/>
        <v/>
      </c>
      <c r="O24" s="120" t="str">
        <f t="shared" si="25"/>
        <v/>
      </c>
      <c r="P24" s="120" t="str">
        <f t="shared" si="25"/>
        <v/>
      </c>
      <c r="Q24" s="120" t="str">
        <f t="shared" si="25"/>
        <v/>
      </c>
      <c r="R24" s="120" t="str">
        <f t="shared" si="25"/>
        <v/>
      </c>
      <c r="S24" s="120" t="str">
        <f t="shared" si="25"/>
        <v/>
      </c>
      <c r="T24" s="120" t="str">
        <f t="shared" si="25"/>
        <v/>
      </c>
      <c r="U24" s="120" t="str">
        <f t="shared" si="25"/>
        <v/>
      </c>
      <c r="V24" s="120" t="str">
        <f t="shared" si="26"/>
        <v/>
      </c>
      <c r="W24" s="120" t="str">
        <f t="shared" si="26"/>
        <v/>
      </c>
      <c r="X24" s="120" t="str">
        <f t="shared" si="26"/>
        <v/>
      </c>
      <c r="Y24" s="120" t="str">
        <f t="shared" si="26"/>
        <v/>
      </c>
      <c r="Z24" s="120" t="str">
        <f t="shared" si="26"/>
        <v/>
      </c>
      <c r="AA24" s="120" t="str">
        <f t="shared" si="26"/>
        <v/>
      </c>
      <c r="AB24" s="120" t="str">
        <f t="shared" si="26"/>
        <v/>
      </c>
      <c r="AC24" s="120" t="str">
        <f t="shared" si="26"/>
        <v/>
      </c>
      <c r="AD24" s="120" t="str">
        <f t="shared" si="26"/>
        <v/>
      </c>
      <c r="AE24" s="120" t="str">
        <f t="shared" si="26"/>
        <v/>
      </c>
      <c r="AF24" s="120" t="str">
        <f t="shared" si="26"/>
        <v/>
      </c>
      <c r="AG24" s="120" t="str">
        <f t="shared" si="26"/>
        <v/>
      </c>
      <c r="AH24" s="120" t="str">
        <f t="shared" si="26"/>
        <v/>
      </c>
      <c r="AI24" s="120" t="str">
        <f t="shared" si="26"/>
        <v/>
      </c>
      <c r="AJ24" s="120" t="str">
        <f t="shared" si="26"/>
        <v/>
      </c>
      <c r="AK24" s="120" t="str">
        <f t="shared" si="26"/>
        <v/>
      </c>
      <c r="AL24" s="120" t="str">
        <f t="shared" si="27"/>
        <v/>
      </c>
      <c r="AM24" s="120" t="str">
        <f t="shared" si="27"/>
        <v/>
      </c>
      <c r="AN24" s="120" t="str">
        <f t="shared" si="27"/>
        <v/>
      </c>
      <c r="AO24" s="120" t="str">
        <f t="shared" si="27"/>
        <v/>
      </c>
      <c r="AP24" s="120" t="str">
        <f t="shared" si="27"/>
        <v/>
      </c>
      <c r="AQ24" s="120" t="str">
        <f t="shared" si="27"/>
        <v/>
      </c>
      <c r="AR24" s="120" t="str">
        <f t="shared" si="27"/>
        <v/>
      </c>
      <c r="AS24" s="120" t="str">
        <f t="shared" si="27"/>
        <v/>
      </c>
      <c r="AT24" s="120" t="str">
        <f t="shared" si="27"/>
        <v/>
      </c>
      <c r="AU24" s="120" t="str">
        <f t="shared" si="27"/>
        <v/>
      </c>
      <c r="AV24" s="120" t="str">
        <f t="shared" si="27"/>
        <v/>
      </c>
      <c r="AW24" s="120" t="str">
        <f t="shared" si="27"/>
        <v/>
      </c>
      <c r="AX24" s="120" t="str">
        <f t="shared" si="27"/>
        <v/>
      </c>
      <c r="AY24" s="120" t="str">
        <f t="shared" si="27"/>
        <v/>
      </c>
      <c r="AZ24" s="120" t="str">
        <f t="shared" si="27"/>
        <v/>
      </c>
      <c r="BA24" s="120" t="str">
        <f t="shared" si="27"/>
        <v/>
      </c>
      <c r="BB24" s="120" t="str">
        <f t="shared" si="28"/>
        <v/>
      </c>
      <c r="BC24" s="120" t="str">
        <f t="shared" si="28"/>
        <v/>
      </c>
      <c r="BD24" s="120" t="str">
        <f t="shared" si="28"/>
        <v/>
      </c>
      <c r="BE24" s="120" t="str">
        <f t="shared" si="28"/>
        <v/>
      </c>
      <c r="BF24" s="120" t="str">
        <f t="shared" si="28"/>
        <v/>
      </c>
      <c r="BG24" s="120" t="str">
        <f t="shared" si="28"/>
        <v/>
      </c>
      <c r="BH24" s="120" t="str">
        <f t="shared" si="28"/>
        <v/>
      </c>
      <c r="BI24" s="120" t="str">
        <f t="shared" si="28"/>
        <v/>
      </c>
      <c r="BJ24" s="120" t="str">
        <f t="shared" si="28"/>
        <v/>
      </c>
      <c r="BK24" s="120" t="str">
        <f t="shared" si="28"/>
        <v/>
      </c>
      <c r="BL24" s="120" t="str">
        <f t="shared" si="28"/>
        <v/>
      </c>
      <c r="BM24" s="120" t="str">
        <f t="shared" si="28"/>
        <v/>
      </c>
      <c r="BN24" s="120" t="str">
        <f t="shared" si="28"/>
        <v/>
      </c>
      <c r="BO24" s="120" t="str">
        <f t="shared" si="28"/>
        <v/>
      </c>
      <c r="BP24" s="120" t="str">
        <f t="shared" si="28"/>
        <v/>
      </c>
      <c r="BQ24" s="120" t="str">
        <f t="shared" si="28"/>
        <v/>
      </c>
      <c r="BR24" s="120" t="str">
        <f t="shared" si="29"/>
        <v/>
      </c>
      <c r="BS24" s="120" t="str">
        <f t="shared" si="29"/>
        <v/>
      </c>
      <c r="BT24" s="120" t="str">
        <f t="shared" si="29"/>
        <v/>
      </c>
      <c r="BU24" s="120" t="str">
        <f t="shared" si="29"/>
        <v/>
      </c>
      <c r="BV24" s="120" t="str">
        <f t="shared" si="29"/>
        <v/>
      </c>
      <c r="BW24" s="120" t="str">
        <f t="shared" si="29"/>
        <v/>
      </c>
      <c r="BX24" s="120" t="str">
        <f t="shared" si="29"/>
        <v/>
      </c>
      <c r="BY24" s="120" t="str">
        <f t="shared" si="29"/>
        <v/>
      </c>
      <c r="BZ24" s="120" t="str">
        <f t="shared" si="29"/>
        <v/>
      </c>
      <c r="CA24" s="120" t="str">
        <f t="shared" si="29"/>
        <v/>
      </c>
      <c r="CB24" s="120" t="str">
        <f t="shared" si="29"/>
        <v/>
      </c>
      <c r="CC24" s="120" t="str">
        <f t="shared" si="29"/>
        <v/>
      </c>
      <c r="CD24" s="120" t="str">
        <f t="shared" si="29"/>
        <v/>
      </c>
      <c r="CE24" s="120" t="str">
        <f t="shared" si="29"/>
        <v/>
      </c>
      <c r="CF24" s="120" t="str">
        <f t="shared" si="29"/>
        <v/>
      </c>
      <c r="CG24" s="120" t="str">
        <f t="shared" si="29"/>
        <v/>
      </c>
      <c r="CH24" s="120" t="str">
        <f t="shared" si="30"/>
        <v/>
      </c>
      <c r="CI24" s="120" t="str">
        <f t="shared" si="30"/>
        <v/>
      </c>
      <c r="CJ24" s="120" t="str">
        <f t="shared" si="30"/>
        <v/>
      </c>
      <c r="CK24" s="120" t="str">
        <f t="shared" si="30"/>
        <v/>
      </c>
      <c r="CL24" s="120" t="str">
        <f t="shared" si="30"/>
        <v/>
      </c>
      <c r="CM24" s="120" t="str">
        <f t="shared" si="30"/>
        <v/>
      </c>
      <c r="CN24" s="120" t="str">
        <f t="shared" si="30"/>
        <v/>
      </c>
      <c r="CO24" s="120" t="str">
        <f t="shared" si="30"/>
        <v/>
      </c>
      <c r="CP24" s="120" t="str">
        <f t="shared" si="30"/>
        <v/>
      </c>
      <c r="CQ24" s="120" t="str">
        <f t="shared" si="30"/>
        <v/>
      </c>
      <c r="CR24" s="120" t="str">
        <f t="shared" si="30"/>
        <v/>
      </c>
      <c r="CS24" s="120" t="str">
        <f t="shared" si="30"/>
        <v/>
      </c>
      <c r="CT24" s="120" t="str">
        <f t="shared" si="30"/>
        <v/>
      </c>
      <c r="CU24" s="120" t="str">
        <f t="shared" si="30"/>
        <v/>
      </c>
      <c r="CV24" s="120" t="str">
        <f t="shared" si="30"/>
        <v/>
      </c>
      <c r="CW24" s="120" t="str">
        <f t="shared" si="30"/>
        <v/>
      </c>
      <c r="CX24" s="120" t="str">
        <f t="shared" si="31"/>
        <v/>
      </c>
      <c r="CY24" s="120" t="str">
        <f t="shared" si="31"/>
        <v/>
      </c>
      <c r="CZ24" s="120" t="str">
        <f t="shared" si="31"/>
        <v/>
      </c>
      <c r="DA24" s="120" t="str">
        <f t="shared" si="31"/>
        <v/>
      </c>
      <c r="DB24" s="120" t="str">
        <f t="shared" si="31"/>
        <v/>
      </c>
      <c r="DC24" s="120" t="str">
        <f t="shared" si="31"/>
        <v/>
      </c>
      <c r="DD24" s="120" t="str">
        <f t="shared" si="31"/>
        <v/>
      </c>
      <c r="DE24" s="120" t="str">
        <f t="shared" si="31"/>
        <v/>
      </c>
      <c r="DF24" s="120" t="str">
        <f t="shared" si="31"/>
        <v/>
      </c>
      <c r="DG24" s="120" t="str">
        <f t="shared" si="31"/>
        <v/>
      </c>
      <c r="DH24" s="120" t="str">
        <f t="shared" si="31"/>
        <v/>
      </c>
      <c r="DI24" s="120" t="str">
        <f t="shared" si="31"/>
        <v/>
      </c>
      <c r="DJ24" s="120" t="str">
        <f t="shared" si="31"/>
        <v/>
      </c>
      <c r="DK24" s="120" t="str">
        <f t="shared" si="31"/>
        <v/>
      </c>
      <c r="DL24" s="120" t="str">
        <f t="shared" si="31"/>
        <v/>
      </c>
      <c r="DM24" s="120" t="str">
        <f t="shared" si="31"/>
        <v/>
      </c>
      <c r="DN24" s="120" t="str">
        <f t="shared" si="32"/>
        <v/>
      </c>
      <c r="DO24" s="120" t="str">
        <f t="shared" si="32"/>
        <v/>
      </c>
      <c r="DP24" s="120" t="str">
        <f t="shared" si="32"/>
        <v/>
      </c>
      <c r="DQ24" s="120" t="str">
        <f t="shared" si="32"/>
        <v/>
      </c>
      <c r="DR24" s="120" t="str">
        <f t="shared" si="32"/>
        <v/>
      </c>
      <c r="DS24" s="120" t="str">
        <f t="shared" si="32"/>
        <v/>
      </c>
      <c r="DT24" s="120" t="str">
        <f t="shared" si="32"/>
        <v/>
      </c>
      <c r="DU24" s="120" t="str">
        <f t="shared" si="32"/>
        <v/>
      </c>
      <c r="DV24" s="120" t="str">
        <f t="shared" si="32"/>
        <v/>
      </c>
      <c r="DW24" s="120" t="str">
        <f t="shared" si="32"/>
        <v/>
      </c>
      <c r="DX24" s="120" t="str">
        <f t="shared" si="32"/>
        <v/>
      </c>
      <c r="DY24" s="120" t="str">
        <f t="shared" si="32"/>
        <v/>
      </c>
      <c r="DZ24" s="120" t="str">
        <f t="shared" si="32"/>
        <v/>
      </c>
      <c r="EA24" s="120" t="str">
        <f t="shared" si="32"/>
        <v/>
      </c>
      <c r="EB24" s="120" t="str">
        <f t="shared" si="32"/>
        <v/>
      </c>
      <c r="EC24" s="120" t="str">
        <f t="shared" si="32"/>
        <v/>
      </c>
      <c r="ED24" s="120" t="str">
        <f t="shared" si="33"/>
        <v/>
      </c>
      <c r="EE24" s="120" t="str">
        <f t="shared" si="33"/>
        <v/>
      </c>
      <c r="EF24" s="120" t="str">
        <f t="shared" si="33"/>
        <v/>
      </c>
      <c r="EG24" s="120" t="str">
        <f t="shared" si="33"/>
        <v/>
      </c>
      <c r="EH24" s="120" t="str">
        <f t="shared" si="33"/>
        <v/>
      </c>
      <c r="EI24" s="120" t="str">
        <f t="shared" si="33"/>
        <v/>
      </c>
      <c r="EJ24" s="120" t="str">
        <f t="shared" si="33"/>
        <v/>
      </c>
      <c r="EK24" s="120" t="str">
        <f t="shared" si="33"/>
        <v/>
      </c>
      <c r="EL24" s="120" t="str">
        <f t="shared" si="33"/>
        <v/>
      </c>
      <c r="EM24" s="120" t="str">
        <f t="shared" si="33"/>
        <v/>
      </c>
      <c r="EN24" s="120" t="str">
        <f t="shared" si="33"/>
        <v/>
      </c>
      <c r="EO24" s="120" t="str">
        <f t="shared" si="33"/>
        <v/>
      </c>
      <c r="EP24" s="120" t="str">
        <f t="shared" si="33"/>
        <v/>
      </c>
      <c r="EQ24" s="120" t="str">
        <f t="shared" si="33"/>
        <v/>
      </c>
      <c r="ER24" s="120" t="str">
        <f t="shared" si="33"/>
        <v/>
      </c>
      <c r="ES24" s="120" t="str">
        <f t="shared" si="33"/>
        <v/>
      </c>
      <c r="ET24" s="120" t="str">
        <f t="shared" si="34"/>
        <v/>
      </c>
      <c r="EU24" s="120" t="str">
        <f t="shared" si="34"/>
        <v/>
      </c>
      <c r="EV24" s="120" t="str">
        <f t="shared" si="34"/>
        <v/>
      </c>
      <c r="EW24" s="120" t="str">
        <f t="shared" si="34"/>
        <v/>
      </c>
      <c r="EX24" s="120" t="str">
        <f t="shared" si="34"/>
        <v/>
      </c>
      <c r="EY24" s="120" t="str">
        <f t="shared" si="34"/>
        <v/>
      </c>
      <c r="EZ24" s="120" t="str">
        <f t="shared" si="34"/>
        <v/>
      </c>
      <c r="FA24" s="120" t="str">
        <f t="shared" si="34"/>
        <v/>
      </c>
      <c r="FB24" s="120" t="str">
        <f t="shared" si="34"/>
        <v/>
      </c>
      <c r="FC24" s="120" t="str">
        <f t="shared" si="34"/>
        <v/>
      </c>
      <c r="FD24" s="120" t="str">
        <f t="shared" si="34"/>
        <v/>
      </c>
      <c r="FE24" s="120" t="str">
        <f t="shared" si="34"/>
        <v/>
      </c>
      <c r="FF24" s="120" t="str">
        <f t="shared" si="34"/>
        <v/>
      </c>
      <c r="FG24" s="120" t="str">
        <f t="shared" si="34"/>
        <v/>
      </c>
      <c r="FH24" s="120" t="str">
        <f t="shared" si="34"/>
        <v/>
      </c>
      <c r="FI24" s="120" t="str">
        <f t="shared" si="34"/>
        <v/>
      </c>
      <c r="FJ24" s="120" t="str">
        <f t="shared" si="35"/>
        <v/>
      </c>
      <c r="FK24" s="120" t="str">
        <f t="shared" si="35"/>
        <v/>
      </c>
      <c r="FL24" s="120" t="str">
        <f t="shared" si="35"/>
        <v/>
      </c>
      <c r="FM24" s="120" t="str">
        <f t="shared" si="35"/>
        <v/>
      </c>
      <c r="FN24" s="120" t="str">
        <f t="shared" si="35"/>
        <v/>
      </c>
      <c r="FO24" s="120" t="str">
        <f t="shared" si="35"/>
        <v/>
      </c>
      <c r="FP24" s="120" t="str">
        <f t="shared" si="35"/>
        <v/>
      </c>
      <c r="FQ24" s="120" t="str">
        <f t="shared" si="35"/>
        <v/>
      </c>
      <c r="FR24" s="120" t="str">
        <f t="shared" si="35"/>
        <v/>
      </c>
      <c r="FS24" s="120" t="str">
        <f t="shared" si="35"/>
        <v/>
      </c>
      <c r="FT24" s="120" t="str">
        <f t="shared" si="35"/>
        <v/>
      </c>
      <c r="FU24" s="120" t="str">
        <f t="shared" si="35"/>
        <v/>
      </c>
      <c r="FV24" s="120" t="str">
        <f t="shared" si="35"/>
        <v/>
      </c>
      <c r="FW24" s="120" t="str">
        <f t="shared" si="35"/>
        <v/>
      </c>
      <c r="FX24" s="120" t="str">
        <f t="shared" si="35"/>
        <v/>
      </c>
      <c r="FY24" s="120" t="str">
        <f t="shared" si="35"/>
        <v/>
      </c>
      <c r="FZ24" s="120" t="str">
        <f t="shared" si="36"/>
        <v/>
      </c>
      <c r="GA24" s="120" t="str">
        <f t="shared" si="36"/>
        <v/>
      </c>
      <c r="GB24" s="120" t="str">
        <f t="shared" si="36"/>
        <v/>
      </c>
      <c r="GC24" s="120" t="str">
        <f t="shared" si="36"/>
        <v/>
      </c>
      <c r="GD24" s="120" t="str">
        <f t="shared" si="36"/>
        <v/>
      </c>
      <c r="GE24" s="120" t="str">
        <f t="shared" si="36"/>
        <v/>
      </c>
      <c r="GF24" s="120" t="str">
        <f t="shared" si="36"/>
        <v/>
      </c>
      <c r="GG24" s="120" t="str">
        <f t="shared" si="36"/>
        <v/>
      </c>
      <c r="GH24" s="120" t="str">
        <f t="shared" si="36"/>
        <v/>
      </c>
      <c r="GI24" s="120" t="str">
        <f t="shared" si="36"/>
        <v/>
      </c>
      <c r="GJ24" s="120" t="str">
        <f t="shared" si="36"/>
        <v/>
      </c>
      <c r="GK24" s="120" t="str">
        <f t="shared" si="36"/>
        <v/>
      </c>
      <c r="GL24" s="120" t="str">
        <f t="shared" si="36"/>
        <v/>
      </c>
      <c r="GM24" s="120" t="str">
        <f t="shared" si="36"/>
        <v/>
      </c>
      <c r="GN24" s="120" t="str">
        <f t="shared" si="36"/>
        <v/>
      </c>
      <c r="GO24" s="120" t="str">
        <f t="shared" si="36"/>
        <v/>
      </c>
      <c r="GP24" s="120" t="str">
        <f t="shared" si="37"/>
        <v/>
      </c>
      <c r="GQ24" s="120" t="str">
        <f t="shared" si="37"/>
        <v/>
      </c>
      <c r="GR24" s="120" t="str">
        <f t="shared" si="37"/>
        <v/>
      </c>
      <c r="GS24" s="120" t="str">
        <f t="shared" si="37"/>
        <v/>
      </c>
      <c r="GT24" s="120" t="str">
        <f t="shared" si="37"/>
        <v/>
      </c>
      <c r="GU24" s="120" t="str">
        <f t="shared" si="37"/>
        <v/>
      </c>
      <c r="GV24" s="120" t="str">
        <f t="shared" si="37"/>
        <v/>
      </c>
      <c r="GW24" s="120" t="str">
        <f t="shared" si="37"/>
        <v/>
      </c>
      <c r="GX24" s="120" t="str">
        <f t="shared" si="37"/>
        <v/>
      </c>
      <c r="GY24" s="120" t="str">
        <f t="shared" si="37"/>
        <v/>
      </c>
      <c r="GZ24" s="120" t="str">
        <f t="shared" si="37"/>
        <v/>
      </c>
      <c r="HA24" s="120" t="str">
        <f t="shared" si="37"/>
        <v/>
      </c>
      <c r="HB24" s="120" t="str">
        <f t="shared" si="37"/>
        <v/>
      </c>
      <c r="HC24" s="120" t="str">
        <f t="shared" si="37"/>
        <v/>
      </c>
      <c r="HD24" s="120" t="str">
        <f t="shared" si="37"/>
        <v/>
      </c>
      <c r="HE24" s="120" t="str">
        <f t="shared" si="37"/>
        <v/>
      </c>
      <c r="HF24" s="120" t="str">
        <f t="shared" si="38"/>
        <v/>
      </c>
      <c r="HG24" s="120" t="str">
        <f t="shared" si="38"/>
        <v/>
      </c>
      <c r="HH24" s="120" t="str">
        <f t="shared" si="38"/>
        <v/>
      </c>
      <c r="HI24" s="120" t="str">
        <f t="shared" si="38"/>
        <v/>
      </c>
      <c r="HJ24" s="120" t="str">
        <f t="shared" si="38"/>
        <v/>
      </c>
      <c r="HK24" s="120" t="str">
        <f t="shared" si="38"/>
        <v/>
      </c>
      <c r="HL24" s="120" t="str">
        <f t="shared" si="38"/>
        <v/>
      </c>
      <c r="HM24" s="120" t="str">
        <f t="shared" si="38"/>
        <v/>
      </c>
      <c r="HN24" s="120" t="str">
        <f t="shared" si="38"/>
        <v/>
      </c>
      <c r="HO24" s="120" t="str">
        <f t="shared" si="38"/>
        <v/>
      </c>
      <c r="HP24" s="120" t="str">
        <f t="shared" si="38"/>
        <v/>
      </c>
      <c r="HQ24" s="120" t="str">
        <f t="shared" si="38"/>
        <v/>
      </c>
      <c r="HR24" s="120" t="str">
        <f t="shared" si="38"/>
        <v/>
      </c>
      <c r="HS24" s="120" t="str">
        <f t="shared" si="38"/>
        <v/>
      </c>
      <c r="HT24" s="120" t="str">
        <f t="shared" si="38"/>
        <v/>
      </c>
      <c r="HU24" s="120" t="str">
        <f t="shared" si="38"/>
        <v/>
      </c>
      <c r="HV24" s="120" t="str">
        <f t="shared" si="39"/>
        <v/>
      </c>
      <c r="HW24" s="120" t="str">
        <f t="shared" si="39"/>
        <v/>
      </c>
      <c r="HX24" s="120" t="str">
        <f t="shared" si="39"/>
        <v/>
      </c>
      <c r="HY24" s="120" t="str">
        <f t="shared" si="39"/>
        <v/>
      </c>
      <c r="HZ24" s="120" t="str">
        <f t="shared" si="39"/>
        <v/>
      </c>
      <c r="IA24" s="120" t="str">
        <f t="shared" si="39"/>
        <v/>
      </c>
      <c r="IB24" s="120" t="str">
        <f t="shared" si="39"/>
        <v/>
      </c>
      <c r="IC24" s="120" t="str">
        <f t="shared" si="39"/>
        <v/>
      </c>
      <c r="ID24" s="120" t="str">
        <f t="shared" si="39"/>
        <v/>
      </c>
      <c r="IE24" s="120" t="str">
        <f t="shared" si="39"/>
        <v/>
      </c>
      <c r="IF24" s="120" t="str">
        <f t="shared" si="39"/>
        <v/>
      </c>
      <c r="IG24" s="120" t="str">
        <f t="shared" si="39"/>
        <v/>
      </c>
      <c r="IH24" s="120" t="str">
        <f t="shared" si="39"/>
        <v/>
      </c>
      <c r="II24" s="120" t="str">
        <f t="shared" si="39"/>
        <v/>
      </c>
      <c r="IJ24" s="120" t="str">
        <f t="shared" si="39"/>
        <v/>
      </c>
      <c r="IK24" s="120" t="str">
        <f t="shared" si="39"/>
        <v/>
      </c>
      <c r="IL24" s="120" t="str">
        <f t="shared" si="40"/>
        <v/>
      </c>
      <c r="IM24" s="120" t="str">
        <f t="shared" si="40"/>
        <v/>
      </c>
      <c r="IN24" s="120" t="str">
        <f t="shared" si="40"/>
        <v/>
      </c>
      <c r="IO24" s="120" t="str">
        <f t="shared" si="40"/>
        <v/>
      </c>
      <c r="IP24" s="120" t="str">
        <f t="shared" si="40"/>
        <v/>
      </c>
      <c r="IQ24" s="120" t="str">
        <f t="shared" si="40"/>
        <v/>
      </c>
      <c r="IR24" s="120" t="str">
        <f t="shared" si="40"/>
        <v/>
      </c>
      <c r="IS24" s="120" t="str">
        <f t="shared" si="40"/>
        <v/>
      </c>
      <c r="IT24" s="120" t="str">
        <f t="shared" si="40"/>
        <v/>
      </c>
      <c r="IU24" s="120" t="str">
        <f t="shared" si="40"/>
        <v/>
      </c>
      <c r="IV24" s="120" t="str">
        <f t="shared" si="40"/>
        <v/>
      </c>
      <c r="IW24" s="120" t="str">
        <f t="shared" si="40"/>
        <v/>
      </c>
      <c r="IX24" s="120" t="str">
        <f t="shared" si="40"/>
        <v/>
      </c>
      <c r="IY24" s="120" t="str">
        <f t="shared" si="40"/>
        <v/>
      </c>
      <c r="IZ24" s="120" t="str">
        <f t="shared" si="40"/>
        <v/>
      </c>
      <c r="JA24" s="120" t="str">
        <f t="shared" si="40"/>
        <v/>
      </c>
      <c r="JB24" s="120" t="str">
        <f t="shared" si="41"/>
        <v/>
      </c>
      <c r="JC24" s="120" t="str">
        <f t="shared" si="41"/>
        <v/>
      </c>
      <c r="JD24" s="120" t="str">
        <f t="shared" si="41"/>
        <v/>
      </c>
      <c r="JE24" s="120" t="str">
        <f t="shared" si="41"/>
        <v/>
      </c>
      <c r="JF24" s="120" t="str">
        <f t="shared" si="41"/>
        <v/>
      </c>
      <c r="JG24" s="120" t="str">
        <f t="shared" si="41"/>
        <v/>
      </c>
      <c r="JH24" s="120" t="str">
        <f t="shared" si="41"/>
        <v/>
      </c>
      <c r="JI24" s="120" t="str">
        <f t="shared" si="41"/>
        <v/>
      </c>
      <c r="JJ24" s="120" t="str">
        <f t="shared" si="41"/>
        <v/>
      </c>
      <c r="JK24" s="120" t="str">
        <f t="shared" si="41"/>
        <v/>
      </c>
      <c r="JL24" s="120" t="str">
        <f t="shared" si="41"/>
        <v/>
      </c>
      <c r="JM24" s="120" t="str">
        <f t="shared" si="41"/>
        <v/>
      </c>
      <c r="JN24" s="120" t="str">
        <f t="shared" si="41"/>
        <v/>
      </c>
      <c r="JO24" s="120" t="str">
        <f t="shared" si="41"/>
        <v/>
      </c>
      <c r="JP24" s="120" t="str">
        <f t="shared" si="41"/>
        <v/>
      </c>
      <c r="JQ24" s="120" t="str">
        <f t="shared" si="41"/>
        <v/>
      </c>
      <c r="JR24" s="120" t="str">
        <f t="shared" si="42"/>
        <v/>
      </c>
      <c r="JS24" s="120" t="str">
        <f t="shared" si="42"/>
        <v/>
      </c>
      <c r="JT24" s="120" t="str">
        <f t="shared" si="42"/>
        <v/>
      </c>
      <c r="JU24" s="120" t="str">
        <f t="shared" si="42"/>
        <v/>
      </c>
      <c r="JV24" s="120" t="str">
        <f t="shared" si="42"/>
        <v/>
      </c>
      <c r="JW24" s="120" t="str">
        <f t="shared" si="42"/>
        <v/>
      </c>
      <c r="JX24" s="120" t="str">
        <f t="shared" si="42"/>
        <v/>
      </c>
      <c r="JY24" s="120" t="str">
        <f t="shared" si="42"/>
        <v/>
      </c>
      <c r="JZ24" s="120" t="str">
        <f t="shared" si="42"/>
        <v/>
      </c>
      <c r="KA24" s="120" t="str">
        <f t="shared" si="42"/>
        <v/>
      </c>
      <c r="KB24" s="120" t="str">
        <f t="shared" si="42"/>
        <v/>
      </c>
      <c r="KC24" s="120" t="str">
        <f t="shared" si="42"/>
        <v/>
      </c>
      <c r="KD24" s="120" t="str">
        <f t="shared" si="42"/>
        <v/>
      </c>
      <c r="KE24" s="120" t="str">
        <f t="shared" si="42"/>
        <v/>
      </c>
      <c r="KF24" s="120" t="str">
        <f t="shared" si="42"/>
        <v/>
      </c>
      <c r="KG24" s="120" t="str">
        <f t="shared" si="42"/>
        <v/>
      </c>
      <c r="KH24" s="120" t="str">
        <f t="shared" si="43"/>
        <v/>
      </c>
      <c r="KI24" s="120" t="str">
        <f t="shared" si="43"/>
        <v/>
      </c>
      <c r="KJ24" s="120" t="str">
        <f t="shared" si="43"/>
        <v/>
      </c>
      <c r="KK24" s="120" t="str">
        <f t="shared" si="43"/>
        <v/>
      </c>
      <c r="KL24" s="120" t="str">
        <f t="shared" si="43"/>
        <v/>
      </c>
      <c r="KM24" s="120" t="str">
        <f t="shared" si="43"/>
        <v/>
      </c>
      <c r="KN24" s="120" t="str">
        <f t="shared" si="43"/>
        <v/>
      </c>
      <c r="KO24" s="120" t="str">
        <f t="shared" si="43"/>
        <v/>
      </c>
      <c r="KP24" s="120" t="str">
        <f t="shared" si="43"/>
        <v/>
      </c>
      <c r="KQ24" s="120" t="str">
        <f t="shared" si="43"/>
        <v/>
      </c>
      <c r="KR24" s="120" t="str">
        <f t="shared" si="43"/>
        <v/>
      </c>
      <c r="KS24" s="120" t="str">
        <f t="shared" si="43"/>
        <v/>
      </c>
      <c r="KT24" s="120" t="str">
        <f t="shared" si="43"/>
        <v/>
      </c>
      <c r="KU24" s="120" t="str">
        <f t="shared" si="43"/>
        <v/>
      </c>
      <c r="KV24" s="120" t="str">
        <f t="shared" si="43"/>
        <v/>
      </c>
      <c r="KW24" s="120" t="str">
        <f t="shared" si="43"/>
        <v/>
      </c>
      <c r="KX24" s="120" t="str">
        <f t="shared" si="44"/>
        <v/>
      </c>
      <c r="KY24" s="120" t="str">
        <f t="shared" si="44"/>
        <v/>
      </c>
      <c r="KZ24" s="120" t="str">
        <f t="shared" si="44"/>
        <v/>
      </c>
      <c r="LA24" s="120" t="str">
        <f t="shared" si="44"/>
        <v/>
      </c>
      <c r="LB24" s="120" t="str">
        <f t="shared" si="44"/>
        <v/>
      </c>
      <c r="LC24" s="120" t="str">
        <f t="shared" si="44"/>
        <v/>
      </c>
      <c r="LD24" s="120" t="str">
        <f t="shared" si="44"/>
        <v/>
      </c>
      <c r="LE24" s="120" t="str">
        <f t="shared" si="44"/>
        <v/>
      </c>
      <c r="LF24" s="120" t="str">
        <f t="shared" si="44"/>
        <v/>
      </c>
      <c r="LG24" s="120" t="str">
        <f t="shared" si="44"/>
        <v/>
      </c>
      <c r="LH24" s="120" t="str">
        <f t="shared" si="44"/>
        <v/>
      </c>
      <c r="LI24" s="120" t="str">
        <f t="shared" si="44"/>
        <v/>
      </c>
      <c r="LJ24" s="120" t="str">
        <f t="shared" si="44"/>
        <v/>
      </c>
      <c r="LK24" s="120" t="str">
        <f t="shared" si="44"/>
        <v/>
      </c>
      <c r="LL24" s="120" t="str">
        <f t="shared" si="44"/>
        <v/>
      </c>
      <c r="LM24" s="120" t="str">
        <f t="shared" si="44"/>
        <v/>
      </c>
      <c r="LN24" s="120" t="str">
        <f t="shared" si="45"/>
        <v/>
      </c>
      <c r="LO24" s="120" t="str">
        <f t="shared" si="45"/>
        <v/>
      </c>
      <c r="LP24" s="120" t="str">
        <f t="shared" si="45"/>
        <v/>
      </c>
      <c r="LQ24" s="120" t="str">
        <f t="shared" si="45"/>
        <v/>
      </c>
      <c r="LR24" s="120" t="str">
        <f t="shared" si="45"/>
        <v/>
      </c>
      <c r="LS24" s="120" t="str">
        <f t="shared" si="45"/>
        <v/>
      </c>
      <c r="LT24" s="120" t="str">
        <f t="shared" si="45"/>
        <v/>
      </c>
      <c r="LU24" s="120" t="str">
        <f t="shared" si="45"/>
        <v/>
      </c>
      <c r="LV24" s="120" t="str">
        <f t="shared" si="45"/>
        <v/>
      </c>
      <c r="LW24" s="120" t="str">
        <f t="shared" si="45"/>
        <v/>
      </c>
      <c r="LX24" s="120" t="str">
        <f t="shared" si="45"/>
        <v/>
      </c>
      <c r="LY24" s="120" t="str">
        <f t="shared" si="45"/>
        <v/>
      </c>
      <c r="LZ24" s="120" t="str">
        <f t="shared" si="45"/>
        <v/>
      </c>
      <c r="MA24" s="120" t="str">
        <f t="shared" si="45"/>
        <v/>
      </c>
      <c r="MB24" s="120" t="str">
        <f t="shared" si="45"/>
        <v/>
      </c>
      <c r="MC24" s="120" t="str">
        <f t="shared" si="45"/>
        <v/>
      </c>
      <c r="MD24" s="120" t="str">
        <f t="shared" si="46"/>
        <v/>
      </c>
      <c r="ME24" s="120" t="str">
        <f t="shared" si="46"/>
        <v/>
      </c>
      <c r="MF24" s="120" t="str">
        <f t="shared" si="46"/>
        <v/>
      </c>
      <c r="MG24" s="120" t="str">
        <f t="shared" si="46"/>
        <v/>
      </c>
      <c r="MH24" s="120" t="str">
        <f t="shared" si="46"/>
        <v/>
      </c>
      <c r="MI24" s="120" t="str">
        <f t="shared" si="46"/>
        <v/>
      </c>
      <c r="MJ24" s="120" t="str">
        <f t="shared" si="46"/>
        <v/>
      </c>
      <c r="MK24" s="120" t="str">
        <f t="shared" si="46"/>
        <v/>
      </c>
      <c r="ML24" s="120" t="str">
        <f t="shared" si="46"/>
        <v/>
      </c>
      <c r="MM24" s="120" t="str">
        <f t="shared" si="46"/>
        <v/>
      </c>
      <c r="MN24" s="120" t="str">
        <f t="shared" si="46"/>
        <v/>
      </c>
      <c r="MO24" s="120" t="str">
        <f t="shared" si="46"/>
        <v/>
      </c>
      <c r="MP24" s="120" t="str">
        <f t="shared" si="46"/>
        <v/>
      </c>
      <c r="MQ24" s="120" t="str">
        <f t="shared" si="46"/>
        <v/>
      </c>
      <c r="MR24" s="120" t="str">
        <f t="shared" si="46"/>
        <v/>
      </c>
      <c r="MS24" s="120" t="str">
        <f t="shared" si="46"/>
        <v/>
      </c>
      <c r="MT24" s="120" t="str">
        <f t="shared" si="47"/>
        <v/>
      </c>
      <c r="MU24" s="120" t="str">
        <f t="shared" si="47"/>
        <v/>
      </c>
      <c r="MV24" s="120" t="str">
        <f t="shared" si="47"/>
        <v/>
      </c>
      <c r="MW24" s="120" t="str">
        <f t="shared" si="47"/>
        <v/>
      </c>
      <c r="MX24" s="120" t="str">
        <f t="shared" si="47"/>
        <v/>
      </c>
      <c r="MY24" s="120" t="str">
        <f t="shared" si="47"/>
        <v/>
      </c>
      <c r="MZ24" s="120" t="str">
        <f t="shared" si="47"/>
        <v/>
      </c>
      <c r="NA24" s="120" t="str">
        <f t="shared" si="47"/>
        <v/>
      </c>
      <c r="NB24" s="120" t="str">
        <f t="shared" si="47"/>
        <v/>
      </c>
      <c r="NC24" s="120" t="str">
        <f t="shared" si="47"/>
        <v/>
      </c>
      <c r="ND24" s="120" t="str">
        <f t="shared" si="47"/>
        <v/>
      </c>
      <c r="NE24" s="120" t="str">
        <f t="shared" si="47"/>
        <v/>
      </c>
      <c r="NF24" s="120" t="str">
        <f t="shared" si="47"/>
        <v/>
      </c>
      <c r="NG24" s="120" t="str">
        <f t="shared" si="47"/>
        <v/>
      </c>
      <c r="NH24" s="120" t="str">
        <f t="shared" si="47"/>
        <v/>
      </c>
      <c r="NI24" s="120" t="str">
        <f t="shared" si="47"/>
        <v/>
      </c>
      <c r="NJ24" s="120" t="str">
        <f t="shared" si="48"/>
        <v/>
      </c>
      <c r="NK24" s="120" t="str">
        <f t="shared" si="48"/>
        <v/>
      </c>
      <c r="NL24" s="120" t="str">
        <f t="shared" si="48"/>
        <v/>
      </c>
      <c r="NM24" s="120" t="str">
        <f t="shared" si="48"/>
        <v/>
      </c>
      <c r="NN24" s="120" t="str">
        <f t="shared" si="48"/>
        <v/>
      </c>
      <c r="NO24" s="120" t="str">
        <f t="shared" si="48"/>
        <v/>
      </c>
      <c r="NP24" s="120" t="str">
        <f t="shared" si="48"/>
        <v/>
      </c>
      <c r="NQ24" s="120" t="str">
        <f t="shared" si="48"/>
        <v/>
      </c>
      <c r="NR24" s="120" t="str">
        <f t="shared" si="48"/>
        <v/>
      </c>
      <c r="NS24" s="120" t="str">
        <f t="shared" si="48"/>
        <v/>
      </c>
      <c r="NT24" s="120" t="str">
        <f t="shared" si="48"/>
        <v/>
      </c>
      <c r="NU24" s="120" t="str">
        <f t="shared" si="48"/>
        <v/>
      </c>
      <c r="NV24" s="120" t="str">
        <f t="shared" si="48"/>
        <v/>
      </c>
      <c r="NW24" s="120" t="str">
        <f t="shared" si="48"/>
        <v/>
      </c>
      <c r="NX24" s="120" t="str">
        <f t="shared" si="48"/>
        <v/>
      </c>
      <c r="NY24" s="120" t="str">
        <f t="shared" si="48"/>
        <v/>
      </c>
      <c r="NZ24" s="120" t="str">
        <f t="shared" si="49"/>
        <v/>
      </c>
      <c r="OA24" s="120" t="str">
        <f t="shared" si="49"/>
        <v/>
      </c>
      <c r="OB24" s="120" t="str">
        <f t="shared" si="49"/>
        <v/>
      </c>
      <c r="OC24" s="120" t="str">
        <f t="shared" si="49"/>
        <v/>
      </c>
      <c r="OD24" s="120" t="str">
        <f t="shared" si="49"/>
        <v/>
      </c>
      <c r="OE24" s="120" t="str">
        <f t="shared" si="49"/>
        <v/>
      </c>
      <c r="OF24" s="120" t="str">
        <f t="shared" si="49"/>
        <v/>
      </c>
      <c r="OG24" s="120" t="str">
        <f t="shared" si="49"/>
        <v/>
      </c>
      <c r="OH24" s="120" t="str">
        <f t="shared" si="49"/>
        <v/>
      </c>
      <c r="OI24" s="120" t="str">
        <f t="shared" si="49"/>
        <v/>
      </c>
      <c r="OJ24" s="120" t="str">
        <f t="shared" si="49"/>
        <v/>
      </c>
      <c r="OK24" s="120" t="str">
        <f t="shared" si="49"/>
        <v/>
      </c>
      <c r="OL24" s="120" t="str">
        <f t="shared" si="49"/>
        <v/>
      </c>
      <c r="OM24" s="120" t="str">
        <f t="shared" si="49"/>
        <v/>
      </c>
      <c r="ON24" s="120" t="str">
        <f t="shared" si="49"/>
        <v/>
      </c>
      <c r="OO24" s="120" t="str">
        <f t="shared" si="49"/>
        <v/>
      </c>
      <c r="OP24" s="120" t="str">
        <f t="shared" si="50"/>
        <v/>
      </c>
      <c r="OQ24" s="120" t="str">
        <f t="shared" si="50"/>
        <v/>
      </c>
      <c r="OR24" s="120" t="str">
        <f t="shared" si="50"/>
        <v/>
      </c>
      <c r="OS24" s="120" t="str">
        <f t="shared" si="50"/>
        <v/>
      </c>
      <c r="OT24" s="120" t="str">
        <f t="shared" si="50"/>
        <v/>
      </c>
      <c r="OU24" s="120" t="str">
        <f t="shared" si="50"/>
        <v/>
      </c>
      <c r="OV24" s="120" t="str">
        <f t="shared" si="50"/>
        <v/>
      </c>
      <c r="OW24" s="120" t="str">
        <f t="shared" si="50"/>
        <v/>
      </c>
      <c r="OX24" s="120" t="str">
        <f t="shared" si="50"/>
        <v/>
      </c>
      <c r="OY24" s="120" t="str">
        <f t="shared" si="50"/>
        <v/>
      </c>
      <c r="OZ24" s="120" t="str">
        <f t="shared" si="50"/>
        <v/>
      </c>
      <c r="PA24" s="120" t="str">
        <f t="shared" si="50"/>
        <v/>
      </c>
      <c r="PB24" s="120" t="str">
        <f t="shared" si="50"/>
        <v/>
      </c>
      <c r="PC24" s="120" t="str">
        <f t="shared" si="50"/>
        <v/>
      </c>
      <c r="PD24" s="120" t="str">
        <f t="shared" si="50"/>
        <v/>
      </c>
      <c r="PE24" s="120" t="str">
        <f t="shared" si="50"/>
        <v/>
      </c>
      <c r="PF24" s="120" t="str">
        <f t="shared" si="51"/>
        <v/>
      </c>
      <c r="PG24" s="120" t="str">
        <f t="shared" si="51"/>
        <v/>
      </c>
      <c r="PH24" s="120" t="str">
        <f t="shared" si="51"/>
        <v/>
      </c>
      <c r="PI24" s="120" t="str">
        <f t="shared" si="51"/>
        <v/>
      </c>
      <c r="PJ24" s="120" t="str">
        <f t="shared" si="51"/>
        <v/>
      </c>
      <c r="PK24" s="120" t="str">
        <f t="shared" si="51"/>
        <v/>
      </c>
      <c r="PL24" s="120" t="str">
        <f t="shared" si="51"/>
        <v/>
      </c>
      <c r="PM24" s="120" t="str">
        <f t="shared" si="51"/>
        <v/>
      </c>
      <c r="PN24" s="120" t="str">
        <f t="shared" si="51"/>
        <v/>
      </c>
      <c r="PO24" s="120" t="str">
        <f t="shared" si="51"/>
        <v/>
      </c>
      <c r="PP24" s="120" t="str">
        <f t="shared" si="51"/>
        <v/>
      </c>
      <c r="PQ24" s="120" t="str">
        <f t="shared" si="51"/>
        <v/>
      </c>
      <c r="PR24" s="120" t="str">
        <f t="shared" si="51"/>
        <v/>
      </c>
      <c r="PS24" s="120" t="str">
        <f t="shared" si="51"/>
        <v/>
      </c>
      <c r="PT24" s="120" t="str">
        <f t="shared" si="51"/>
        <v/>
      </c>
      <c r="PU24" s="120" t="str">
        <f t="shared" si="51"/>
        <v/>
      </c>
      <c r="PV24" s="120" t="str">
        <f t="shared" si="52"/>
        <v/>
      </c>
      <c r="PW24" s="120" t="str">
        <f t="shared" si="52"/>
        <v/>
      </c>
      <c r="PX24" s="120" t="str">
        <f t="shared" si="52"/>
        <v/>
      </c>
      <c r="PY24" s="120" t="str">
        <f t="shared" si="52"/>
        <v/>
      </c>
      <c r="PZ24" s="120" t="str">
        <f t="shared" si="52"/>
        <v/>
      </c>
      <c r="QA24" s="120" t="str">
        <f t="shared" si="52"/>
        <v/>
      </c>
      <c r="QB24" s="120" t="str">
        <f t="shared" si="52"/>
        <v/>
      </c>
      <c r="QC24" s="120" t="str">
        <f t="shared" si="52"/>
        <v/>
      </c>
      <c r="QD24" s="120" t="str">
        <f t="shared" si="52"/>
        <v/>
      </c>
      <c r="QE24" s="120" t="str">
        <f t="shared" si="52"/>
        <v/>
      </c>
      <c r="QF24" s="120" t="str">
        <f t="shared" si="52"/>
        <v/>
      </c>
      <c r="QG24" s="120" t="str">
        <f t="shared" si="52"/>
        <v/>
      </c>
      <c r="QH24" s="120" t="str">
        <f t="shared" si="52"/>
        <v/>
      </c>
      <c r="QI24" s="120" t="str">
        <f t="shared" si="52"/>
        <v/>
      </c>
      <c r="QJ24" s="120" t="str">
        <f t="shared" si="52"/>
        <v/>
      </c>
      <c r="QK24" s="120" t="str">
        <f t="shared" si="52"/>
        <v/>
      </c>
      <c r="QL24" s="120" t="str">
        <f t="shared" si="53"/>
        <v/>
      </c>
      <c r="QM24" s="120" t="str">
        <f t="shared" si="53"/>
        <v/>
      </c>
      <c r="QN24" s="120" t="str">
        <f t="shared" si="53"/>
        <v/>
      </c>
      <c r="QO24" s="120" t="str">
        <f t="shared" si="53"/>
        <v/>
      </c>
      <c r="QP24" s="120" t="str">
        <f t="shared" si="53"/>
        <v/>
      </c>
      <c r="QQ24" s="120" t="str">
        <f t="shared" si="53"/>
        <v/>
      </c>
      <c r="QR24" s="120" t="str">
        <f t="shared" si="53"/>
        <v/>
      </c>
      <c r="QS24" s="120" t="str">
        <f t="shared" si="53"/>
        <v/>
      </c>
      <c r="QT24" s="120" t="str">
        <f t="shared" si="53"/>
        <v/>
      </c>
      <c r="QU24" s="120" t="str">
        <f t="shared" si="53"/>
        <v/>
      </c>
      <c r="QV24" s="120" t="str">
        <f t="shared" si="53"/>
        <v/>
      </c>
      <c r="QW24" s="120" t="str">
        <f t="shared" si="53"/>
        <v/>
      </c>
      <c r="QX24" s="120" t="str">
        <f t="shared" si="53"/>
        <v/>
      </c>
      <c r="QY24" s="120" t="str">
        <f t="shared" si="53"/>
        <v/>
      </c>
      <c r="QZ24" s="120" t="str">
        <f t="shared" si="53"/>
        <v/>
      </c>
      <c r="RA24" s="120" t="str">
        <f t="shared" si="53"/>
        <v/>
      </c>
      <c r="RB24" s="120" t="str">
        <f t="shared" si="54"/>
        <v/>
      </c>
      <c r="RC24" s="120" t="str">
        <f t="shared" si="54"/>
        <v/>
      </c>
      <c r="RD24" s="120" t="str">
        <f t="shared" si="54"/>
        <v/>
      </c>
      <c r="RE24" s="120" t="str">
        <f t="shared" si="54"/>
        <v/>
      </c>
      <c r="RF24" s="120" t="str">
        <f t="shared" si="54"/>
        <v/>
      </c>
      <c r="RG24" s="120" t="str">
        <f t="shared" si="54"/>
        <v/>
      </c>
      <c r="RH24" s="120" t="str">
        <f t="shared" si="54"/>
        <v/>
      </c>
      <c r="RI24" s="120" t="str">
        <f t="shared" si="54"/>
        <v/>
      </c>
      <c r="RJ24" s="120" t="str">
        <f t="shared" si="54"/>
        <v/>
      </c>
      <c r="RK24" s="120" t="str">
        <f t="shared" si="54"/>
        <v/>
      </c>
      <c r="RL24" s="120" t="str">
        <f t="shared" si="54"/>
        <v/>
      </c>
      <c r="RM24" s="120" t="str">
        <f t="shared" si="54"/>
        <v/>
      </c>
      <c r="RN24" s="120" t="str">
        <f t="shared" si="54"/>
        <v/>
      </c>
      <c r="RO24" s="120" t="str">
        <f t="shared" si="54"/>
        <v/>
      </c>
      <c r="RP24" s="120" t="str">
        <f t="shared" si="54"/>
        <v/>
      </c>
      <c r="RQ24" s="120" t="str">
        <f t="shared" si="54"/>
        <v/>
      </c>
      <c r="RR24" s="120" t="str">
        <f t="shared" si="55"/>
        <v/>
      </c>
      <c r="RS24" s="120" t="str">
        <f t="shared" si="55"/>
        <v/>
      </c>
      <c r="RT24" s="120" t="str">
        <f t="shared" si="55"/>
        <v/>
      </c>
      <c r="RU24" s="120" t="str">
        <f t="shared" si="55"/>
        <v/>
      </c>
      <c r="RV24" s="120" t="str">
        <f t="shared" si="55"/>
        <v/>
      </c>
      <c r="RW24" s="120" t="str">
        <f t="shared" si="55"/>
        <v/>
      </c>
      <c r="RX24" s="120" t="str">
        <f t="shared" si="55"/>
        <v/>
      </c>
      <c r="RY24" s="120" t="str">
        <f t="shared" si="55"/>
        <v/>
      </c>
      <c r="RZ24" s="120" t="str">
        <f t="shared" si="55"/>
        <v/>
      </c>
      <c r="SA24" s="120" t="str">
        <f t="shared" si="55"/>
        <v/>
      </c>
      <c r="SB24" s="120" t="str">
        <f t="shared" si="55"/>
        <v/>
      </c>
      <c r="SC24" s="120" t="str">
        <f t="shared" si="55"/>
        <v/>
      </c>
      <c r="SD24" s="120" t="str">
        <f t="shared" si="55"/>
        <v/>
      </c>
      <c r="SE24" s="120" t="str">
        <f t="shared" si="55"/>
        <v/>
      </c>
      <c r="SF24" s="120" t="str">
        <f t="shared" si="55"/>
        <v/>
      </c>
      <c r="SG24" s="120" t="str">
        <f t="shared" si="55"/>
        <v/>
      </c>
      <c r="SH24" s="120" t="str">
        <f t="shared" si="56"/>
        <v/>
      </c>
      <c r="SI24" s="120" t="str">
        <f t="shared" si="56"/>
        <v/>
      </c>
      <c r="SJ24" s="120" t="str">
        <f t="shared" si="56"/>
        <v/>
      </c>
      <c r="SK24" s="120" t="str">
        <f t="shared" si="56"/>
        <v/>
      </c>
      <c r="SL24" s="120" t="str">
        <f t="shared" si="56"/>
        <v/>
      </c>
      <c r="SM24" s="120" t="str">
        <f t="shared" si="56"/>
        <v/>
      </c>
      <c r="SN24" s="120" t="str">
        <f t="shared" si="56"/>
        <v/>
      </c>
      <c r="SO24" s="120" t="str">
        <f t="shared" si="56"/>
        <v/>
      </c>
      <c r="SP24" s="120" t="str">
        <f t="shared" si="56"/>
        <v/>
      </c>
      <c r="SQ24" s="120" t="str">
        <f t="shared" si="56"/>
        <v/>
      </c>
      <c r="SR24" s="120" t="str">
        <f t="shared" si="56"/>
        <v/>
      </c>
      <c r="SS24" s="120" t="str">
        <f t="shared" si="56"/>
        <v/>
      </c>
      <c r="ST24" s="120" t="str">
        <f t="shared" si="56"/>
        <v/>
      </c>
      <c r="SU24" s="120" t="str">
        <f t="shared" si="56"/>
        <v/>
      </c>
      <c r="SV24" s="120" t="str">
        <f t="shared" si="56"/>
        <v/>
      </c>
      <c r="SW24" s="120" t="str">
        <f t="shared" si="56"/>
        <v/>
      </c>
      <c r="SX24" s="121" t="str">
        <f t="shared" si="57"/>
        <v/>
      </c>
    </row>
    <row r="25" spans="2:518" ht="15" outlineLevel="1" x14ac:dyDescent="0.35">
      <c r="B25" s="128" t="s">
        <v>412</v>
      </c>
      <c r="C25" s="129">
        <v>286624</v>
      </c>
      <c r="D25" s="110"/>
      <c r="E25" s="111" t="s">
        <v>540</v>
      </c>
      <c r="F25" s="112" t="s">
        <v>413</v>
      </c>
      <c r="G25" s="113">
        <v>45565</v>
      </c>
      <c r="H25" s="124">
        <v>1</v>
      </c>
      <c r="I25" s="115">
        <f t="shared" si="24"/>
        <v>45565</v>
      </c>
      <c r="J25" s="125">
        <v>1</v>
      </c>
      <c r="K25" s="126" t="s">
        <v>1698</v>
      </c>
      <c r="L25" s="127"/>
      <c r="M25" s="119" t="str">
        <f t="shared" si="25"/>
        <v/>
      </c>
      <c r="N25" s="120" t="str">
        <f t="shared" si="25"/>
        <v/>
      </c>
      <c r="O25" s="120" t="str">
        <f t="shared" si="25"/>
        <v/>
      </c>
      <c r="P25" s="120" t="str">
        <f t="shared" si="25"/>
        <v/>
      </c>
      <c r="Q25" s="120" t="str">
        <f t="shared" si="25"/>
        <v/>
      </c>
      <c r="R25" s="120" t="str">
        <f t="shared" si="25"/>
        <v/>
      </c>
      <c r="S25" s="120" t="str">
        <f t="shared" si="25"/>
        <v>➤</v>
      </c>
      <c r="T25" s="120" t="str">
        <f t="shared" si="25"/>
        <v/>
      </c>
      <c r="U25" s="120" t="str">
        <f t="shared" si="25"/>
        <v/>
      </c>
      <c r="V25" s="120" t="str">
        <f t="shared" si="26"/>
        <v/>
      </c>
      <c r="W25" s="120" t="str">
        <f t="shared" si="26"/>
        <v/>
      </c>
      <c r="X25" s="120" t="str">
        <f t="shared" si="26"/>
        <v/>
      </c>
      <c r="Y25" s="120" t="str">
        <f t="shared" si="26"/>
        <v/>
      </c>
      <c r="Z25" s="120" t="str">
        <f t="shared" si="26"/>
        <v/>
      </c>
      <c r="AA25" s="120" t="str">
        <f t="shared" si="26"/>
        <v/>
      </c>
      <c r="AB25" s="120" t="str">
        <f t="shared" si="26"/>
        <v/>
      </c>
      <c r="AC25" s="120" t="str">
        <f t="shared" si="26"/>
        <v/>
      </c>
      <c r="AD25" s="120" t="str">
        <f t="shared" si="26"/>
        <v/>
      </c>
      <c r="AE25" s="120" t="str">
        <f t="shared" si="26"/>
        <v/>
      </c>
      <c r="AF25" s="120" t="str">
        <f t="shared" si="26"/>
        <v/>
      </c>
      <c r="AG25" s="120" t="str">
        <f t="shared" si="26"/>
        <v/>
      </c>
      <c r="AH25" s="120" t="str">
        <f t="shared" si="26"/>
        <v/>
      </c>
      <c r="AI25" s="120" t="str">
        <f t="shared" si="26"/>
        <v/>
      </c>
      <c r="AJ25" s="120" t="str">
        <f t="shared" si="26"/>
        <v/>
      </c>
      <c r="AK25" s="120" t="str">
        <f t="shared" si="26"/>
        <v/>
      </c>
      <c r="AL25" s="120" t="str">
        <f t="shared" si="27"/>
        <v/>
      </c>
      <c r="AM25" s="120" t="str">
        <f t="shared" si="27"/>
        <v/>
      </c>
      <c r="AN25" s="120" t="str">
        <f t="shared" si="27"/>
        <v/>
      </c>
      <c r="AO25" s="120" t="str">
        <f t="shared" si="27"/>
        <v/>
      </c>
      <c r="AP25" s="120" t="str">
        <f t="shared" si="27"/>
        <v/>
      </c>
      <c r="AQ25" s="120" t="str">
        <f t="shared" si="27"/>
        <v/>
      </c>
      <c r="AR25" s="120" t="str">
        <f t="shared" si="27"/>
        <v/>
      </c>
      <c r="AS25" s="120" t="str">
        <f t="shared" si="27"/>
        <v/>
      </c>
      <c r="AT25" s="120" t="str">
        <f t="shared" si="27"/>
        <v/>
      </c>
      <c r="AU25" s="120" t="str">
        <f t="shared" si="27"/>
        <v/>
      </c>
      <c r="AV25" s="120" t="str">
        <f t="shared" si="27"/>
        <v/>
      </c>
      <c r="AW25" s="120" t="str">
        <f t="shared" si="27"/>
        <v/>
      </c>
      <c r="AX25" s="120" t="str">
        <f t="shared" si="27"/>
        <v/>
      </c>
      <c r="AY25" s="120" t="str">
        <f t="shared" si="27"/>
        <v/>
      </c>
      <c r="AZ25" s="120" t="str">
        <f t="shared" si="27"/>
        <v/>
      </c>
      <c r="BA25" s="120" t="str">
        <f t="shared" si="27"/>
        <v/>
      </c>
      <c r="BB25" s="120" t="str">
        <f t="shared" si="28"/>
        <v/>
      </c>
      <c r="BC25" s="120" t="str">
        <f t="shared" si="28"/>
        <v/>
      </c>
      <c r="BD25" s="120" t="str">
        <f t="shared" si="28"/>
        <v/>
      </c>
      <c r="BE25" s="120" t="str">
        <f t="shared" si="28"/>
        <v/>
      </c>
      <c r="BF25" s="120" t="str">
        <f t="shared" si="28"/>
        <v/>
      </c>
      <c r="BG25" s="120" t="str">
        <f t="shared" si="28"/>
        <v/>
      </c>
      <c r="BH25" s="120" t="str">
        <f t="shared" si="28"/>
        <v/>
      </c>
      <c r="BI25" s="120" t="str">
        <f t="shared" si="28"/>
        <v/>
      </c>
      <c r="BJ25" s="120" t="str">
        <f t="shared" si="28"/>
        <v/>
      </c>
      <c r="BK25" s="120" t="str">
        <f t="shared" si="28"/>
        <v/>
      </c>
      <c r="BL25" s="120" t="str">
        <f t="shared" si="28"/>
        <v/>
      </c>
      <c r="BM25" s="120" t="str">
        <f t="shared" si="28"/>
        <v/>
      </c>
      <c r="BN25" s="120" t="str">
        <f t="shared" si="28"/>
        <v/>
      </c>
      <c r="BO25" s="120" t="str">
        <f t="shared" si="28"/>
        <v/>
      </c>
      <c r="BP25" s="120" t="str">
        <f t="shared" si="28"/>
        <v/>
      </c>
      <c r="BQ25" s="120" t="str">
        <f t="shared" si="28"/>
        <v/>
      </c>
      <c r="BR25" s="120" t="str">
        <f t="shared" si="29"/>
        <v/>
      </c>
      <c r="BS25" s="120" t="str">
        <f t="shared" si="29"/>
        <v/>
      </c>
      <c r="BT25" s="120" t="str">
        <f t="shared" si="29"/>
        <v/>
      </c>
      <c r="BU25" s="120" t="str">
        <f t="shared" si="29"/>
        <v/>
      </c>
      <c r="BV25" s="120" t="str">
        <f t="shared" si="29"/>
        <v/>
      </c>
      <c r="BW25" s="120" t="str">
        <f t="shared" si="29"/>
        <v/>
      </c>
      <c r="BX25" s="120" t="str">
        <f t="shared" si="29"/>
        <v/>
      </c>
      <c r="BY25" s="120" t="str">
        <f t="shared" si="29"/>
        <v/>
      </c>
      <c r="BZ25" s="120" t="str">
        <f t="shared" si="29"/>
        <v/>
      </c>
      <c r="CA25" s="120" t="str">
        <f t="shared" si="29"/>
        <v/>
      </c>
      <c r="CB25" s="120" t="str">
        <f t="shared" si="29"/>
        <v/>
      </c>
      <c r="CC25" s="120" t="str">
        <f t="shared" si="29"/>
        <v/>
      </c>
      <c r="CD25" s="120" t="str">
        <f t="shared" si="29"/>
        <v/>
      </c>
      <c r="CE25" s="120" t="str">
        <f t="shared" si="29"/>
        <v/>
      </c>
      <c r="CF25" s="120" t="str">
        <f t="shared" si="29"/>
        <v/>
      </c>
      <c r="CG25" s="120" t="str">
        <f t="shared" si="29"/>
        <v/>
      </c>
      <c r="CH25" s="120" t="str">
        <f t="shared" si="30"/>
        <v/>
      </c>
      <c r="CI25" s="120" t="str">
        <f t="shared" si="30"/>
        <v/>
      </c>
      <c r="CJ25" s="120" t="str">
        <f t="shared" si="30"/>
        <v/>
      </c>
      <c r="CK25" s="120" t="str">
        <f t="shared" si="30"/>
        <v/>
      </c>
      <c r="CL25" s="120" t="str">
        <f t="shared" si="30"/>
        <v/>
      </c>
      <c r="CM25" s="120" t="str">
        <f t="shared" si="30"/>
        <v/>
      </c>
      <c r="CN25" s="120" t="str">
        <f t="shared" si="30"/>
        <v/>
      </c>
      <c r="CO25" s="120" t="str">
        <f t="shared" si="30"/>
        <v/>
      </c>
      <c r="CP25" s="120" t="str">
        <f t="shared" si="30"/>
        <v/>
      </c>
      <c r="CQ25" s="120" t="str">
        <f t="shared" si="30"/>
        <v/>
      </c>
      <c r="CR25" s="120" t="str">
        <f t="shared" si="30"/>
        <v/>
      </c>
      <c r="CS25" s="120" t="str">
        <f t="shared" si="30"/>
        <v/>
      </c>
      <c r="CT25" s="120" t="str">
        <f t="shared" si="30"/>
        <v/>
      </c>
      <c r="CU25" s="120" t="str">
        <f t="shared" si="30"/>
        <v/>
      </c>
      <c r="CV25" s="120" t="str">
        <f t="shared" si="30"/>
        <v/>
      </c>
      <c r="CW25" s="120" t="str">
        <f t="shared" si="30"/>
        <v/>
      </c>
      <c r="CX25" s="120" t="str">
        <f t="shared" si="31"/>
        <v/>
      </c>
      <c r="CY25" s="120" t="str">
        <f t="shared" si="31"/>
        <v/>
      </c>
      <c r="CZ25" s="120" t="str">
        <f t="shared" si="31"/>
        <v/>
      </c>
      <c r="DA25" s="120" t="str">
        <f t="shared" si="31"/>
        <v/>
      </c>
      <c r="DB25" s="120" t="str">
        <f t="shared" si="31"/>
        <v/>
      </c>
      <c r="DC25" s="120" t="str">
        <f t="shared" si="31"/>
        <v/>
      </c>
      <c r="DD25" s="120" t="str">
        <f t="shared" si="31"/>
        <v/>
      </c>
      <c r="DE25" s="120" t="str">
        <f t="shared" si="31"/>
        <v/>
      </c>
      <c r="DF25" s="120" t="str">
        <f t="shared" si="31"/>
        <v/>
      </c>
      <c r="DG25" s="120" t="str">
        <f t="shared" si="31"/>
        <v/>
      </c>
      <c r="DH25" s="120" t="str">
        <f t="shared" si="31"/>
        <v/>
      </c>
      <c r="DI25" s="120" t="str">
        <f t="shared" si="31"/>
        <v/>
      </c>
      <c r="DJ25" s="120" t="str">
        <f t="shared" si="31"/>
        <v/>
      </c>
      <c r="DK25" s="120" t="str">
        <f t="shared" si="31"/>
        <v/>
      </c>
      <c r="DL25" s="120" t="str">
        <f t="shared" si="31"/>
        <v/>
      </c>
      <c r="DM25" s="120" t="str">
        <f t="shared" si="31"/>
        <v/>
      </c>
      <c r="DN25" s="120" t="str">
        <f t="shared" si="32"/>
        <v/>
      </c>
      <c r="DO25" s="120" t="str">
        <f t="shared" si="32"/>
        <v/>
      </c>
      <c r="DP25" s="120" t="str">
        <f t="shared" si="32"/>
        <v/>
      </c>
      <c r="DQ25" s="120" t="str">
        <f t="shared" si="32"/>
        <v/>
      </c>
      <c r="DR25" s="120" t="str">
        <f t="shared" si="32"/>
        <v/>
      </c>
      <c r="DS25" s="120" t="str">
        <f t="shared" si="32"/>
        <v/>
      </c>
      <c r="DT25" s="120" t="str">
        <f t="shared" si="32"/>
        <v/>
      </c>
      <c r="DU25" s="120" t="str">
        <f t="shared" si="32"/>
        <v/>
      </c>
      <c r="DV25" s="120" t="str">
        <f t="shared" si="32"/>
        <v/>
      </c>
      <c r="DW25" s="120" t="str">
        <f t="shared" si="32"/>
        <v/>
      </c>
      <c r="DX25" s="120" t="str">
        <f t="shared" si="32"/>
        <v/>
      </c>
      <c r="DY25" s="120" t="str">
        <f t="shared" si="32"/>
        <v/>
      </c>
      <c r="DZ25" s="120" t="str">
        <f t="shared" si="32"/>
        <v/>
      </c>
      <c r="EA25" s="120" t="str">
        <f t="shared" si="32"/>
        <v/>
      </c>
      <c r="EB25" s="120" t="str">
        <f t="shared" si="32"/>
        <v/>
      </c>
      <c r="EC25" s="120" t="str">
        <f t="shared" si="32"/>
        <v/>
      </c>
      <c r="ED25" s="120" t="str">
        <f t="shared" si="33"/>
        <v/>
      </c>
      <c r="EE25" s="120" t="str">
        <f t="shared" si="33"/>
        <v/>
      </c>
      <c r="EF25" s="120" t="str">
        <f t="shared" si="33"/>
        <v/>
      </c>
      <c r="EG25" s="120" t="str">
        <f t="shared" si="33"/>
        <v/>
      </c>
      <c r="EH25" s="120" t="str">
        <f t="shared" si="33"/>
        <v/>
      </c>
      <c r="EI25" s="120" t="str">
        <f t="shared" si="33"/>
        <v/>
      </c>
      <c r="EJ25" s="120" t="str">
        <f t="shared" si="33"/>
        <v/>
      </c>
      <c r="EK25" s="120" t="str">
        <f t="shared" si="33"/>
        <v/>
      </c>
      <c r="EL25" s="120" t="str">
        <f t="shared" si="33"/>
        <v/>
      </c>
      <c r="EM25" s="120" t="str">
        <f t="shared" si="33"/>
        <v/>
      </c>
      <c r="EN25" s="120" t="str">
        <f t="shared" si="33"/>
        <v/>
      </c>
      <c r="EO25" s="120" t="str">
        <f t="shared" si="33"/>
        <v/>
      </c>
      <c r="EP25" s="120" t="str">
        <f t="shared" si="33"/>
        <v/>
      </c>
      <c r="EQ25" s="120" t="str">
        <f t="shared" si="33"/>
        <v/>
      </c>
      <c r="ER25" s="120" t="str">
        <f t="shared" si="33"/>
        <v/>
      </c>
      <c r="ES25" s="120" t="str">
        <f t="shared" si="33"/>
        <v/>
      </c>
      <c r="ET25" s="120" t="str">
        <f t="shared" si="34"/>
        <v/>
      </c>
      <c r="EU25" s="120" t="str">
        <f t="shared" si="34"/>
        <v/>
      </c>
      <c r="EV25" s="120" t="str">
        <f t="shared" si="34"/>
        <v/>
      </c>
      <c r="EW25" s="120" t="str">
        <f t="shared" si="34"/>
        <v/>
      </c>
      <c r="EX25" s="120" t="str">
        <f t="shared" si="34"/>
        <v/>
      </c>
      <c r="EY25" s="120" t="str">
        <f t="shared" si="34"/>
        <v/>
      </c>
      <c r="EZ25" s="120" t="str">
        <f t="shared" si="34"/>
        <v/>
      </c>
      <c r="FA25" s="120" t="str">
        <f t="shared" si="34"/>
        <v/>
      </c>
      <c r="FB25" s="120" t="str">
        <f t="shared" si="34"/>
        <v/>
      </c>
      <c r="FC25" s="120" t="str">
        <f t="shared" si="34"/>
        <v/>
      </c>
      <c r="FD25" s="120" t="str">
        <f t="shared" si="34"/>
        <v/>
      </c>
      <c r="FE25" s="120" t="str">
        <f t="shared" si="34"/>
        <v/>
      </c>
      <c r="FF25" s="120" t="str">
        <f t="shared" si="34"/>
        <v/>
      </c>
      <c r="FG25" s="120" t="str">
        <f t="shared" si="34"/>
        <v/>
      </c>
      <c r="FH25" s="120" t="str">
        <f t="shared" si="34"/>
        <v/>
      </c>
      <c r="FI25" s="120" t="str">
        <f t="shared" si="34"/>
        <v/>
      </c>
      <c r="FJ25" s="120" t="str">
        <f t="shared" si="35"/>
        <v/>
      </c>
      <c r="FK25" s="120" t="str">
        <f t="shared" si="35"/>
        <v/>
      </c>
      <c r="FL25" s="120" t="str">
        <f t="shared" si="35"/>
        <v/>
      </c>
      <c r="FM25" s="120" t="str">
        <f t="shared" si="35"/>
        <v/>
      </c>
      <c r="FN25" s="120" t="str">
        <f t="shared" si="35"/>
        <v/>
      </c>
      <c r="FO25" s="120" t="str">
        <f t="shared" si="35"/>
        <v/>
      </c>
      <c r="FP25" s="120" t="str">
        <f t="shared" si="35"/>
        <v/>
      </c>
      <c r="FQ25" s="120" t="str">
        <f t="shared" si="35"/>
        <v/>
      </c>
      <c r="FR25" s="120" t="str">
        <f t="shared" si="35"/>
        <v/>
      </c>
      <c r="FS25" s="120" t="str">
        <f t="shared" si="35"/>
        <v/>
      </c>
      <c r="FT25" s="120" t="str">
        <f t="shared" si="35"/>
        <v/>
      </c>
      <c r="FU25" s="120" t="str">
        <f t="shared" si="35"/>
        <v/>
      </c>
      <c r="FV25" s="120" t="str">
        <f t="shared" si="35"/>
        <v/>
      </c>
      <c r="FW25" s="120" t="str">
        <f t="shared" si="35"/>
        <v/>
      </c>
      <c r="FX25" s="120" t="str">
        <f t="shared" si="35"/>
        <v/>
      </c>
      <c r="FY25" s="120" t="str">
        <f t="shared" si="35"/>
        <v/>
      </c>
      <c r="FZ25" s="120" t="str">
        <f t="shared" si="36"/>
        <v/>
      </c>
      <c r="GA25" s="120" t="str">
        <f t="shared" si="36"/>
        <v/>
      </c>
      <c r="GB25" s="120" t="str">
        <f t="shared" si="36"/>
        <v/>
      </c>
      <c r="GC25" s="120" t="str">
        <f t="shared" si="36"/>
        <v/>
      </c>
      <c r="GD25" s="120" t="str">
        <f t="shared" si="36"/>
        <v/>
      </c>
      <c r="GE25" s="120" t="str">
        <f t="shared" si="36"/>
        <v/>
      </c>
      <c r="GF25" s="120" t="str">
        <f t="shared" si="36"/>
        <v/>
      </c>
      <c r="GG25" s="120" t="str">
        <f t="shared" si="36"/>
        <v/>
      </c>
      <c r="GH25" s="120" t="str">
        <f t="shared" si="36"/>
        <v/>
      </c>
      <c r="GI25" s="120" t="str">
        <f t="shared" si="36"/>
        <v/>
      </c>
      <c r="GJ25" s="120" t="str">
        <f t="shared" si="36"/>
        <v/>
      </c>
      <c r="GK25" s="120" t="str">
        <f t="shared" si="36"/>
        <v/>
      </c>
      <c r="GL25" s="120" t="str">
        <f t="shared" si="36"/>
        <v/>
      </c>
      <c r="GM25" s="120" t="str">
        <f t="shared" si="36"/>
        <v/>
      </c>
      <c r="GN25" s="120" t="str">
        <f t="shared" si="36"/>
        <v/>
      </c>
      <c r="GO25" s="120" t="str">
        <f t="shared" si="36"/>
        <v/>
      </c>
      <c r="GP25" s="120" t="str">
        <f t="shared" si="37"/>
        <v/>
      </c>
      <c r="GQ25" s="120" t="str">
        <f t="shared" si="37"/>
        <v/>
      </c>
      <c r="GR25" s="120" t="str">
        <f t="shared" si="37"/>
        <v/>
      </c>
      <c r="GS25" s="120" t="str">
        <f t="shared" si="37"/>
        <v/>
      </c>
      <c r="GT25" s="120" t="str">
        <f t="shared" si="37"/>
        <v/>
      </c>
      <c r="GU25" s="120" t="str">
        <f t="shared" si="37"/>
        <v/>
      </c>
      <c r="GV25" s="120" t="str">
        <f t="shared" si="37"/>
        <v/>
      </c>
      <c r="GW25" s="120" t="str">
        <f t="shared" si="37"/>
        <v/>
      </c>
      <c r="GX25" s="120" t="str">
        <f t="shared" si="37"/>
        <v/>
      </c>
      <c r="GY25" s="120" t="str">
        <f t="shared" si="37"/>
        <v/>
      </c>
      <c r="GZ25" s="120" t="str">
        <f t="shared" si="37"/>
        <v/>
      </c>
      <c r="HA25" s="120" t="str">
        <f t="shared" si="37"/>
        <v/>
      </c>
      <c r="HB25" s="120" t="str">
        <f t="shared" si="37"/>
        <v/>
      </c>
      <c r="HC25" s="120" t="str">
        <f t="shared" si="37"/>
        <v/>
      </c>
      <c r="HD25" s="120" t="str">
        <f t="shared" si="37"/>
        <v/>
      </c>
      <c r="HE25" s="120" t="str">
        <f t="shared" si="37"/>
        <v/>
      </c>
      <c r="HF25" s="120" t="str">
        <f t="shared" si="38"/>
        <v/>
      </c>
      <c r="HG25" s="120" t="str">
        <f t="shared" si="38"/>
        <v/>
      </c>
      <c r="HH25" s="120" t="str">
        <f t="shared" si="38"/>
        <v/>
      </c>
      <c r="HI25" s="120" t="str">
        <f t="shared" si="38"/>
        <v/>
      </c>
      <c r="HJ25" s="120" t="str">
        <f t="shared" si="38"/>
        <v/>
      </c>
      <c r="HK25" s="120" t="str">
        <f t="shared" si="38"/>
        <v/>
      </c>
      <c r="HL25" s="120" t="str">
        <f t="shared" si="38"/>
        <v/>
      </c>
      <c r="HM25" s="120" t="str">
        <f t="shared" si="38"/>
        <v/>
      </c>
      <c r="HN25" s="120" t="str">
        <f t="shared" si="38"/>
        <v/>
      </c>
      <c r="HO25" s="120" t="str">
        <f t="shared" si="38"/>
        <v/>
      </c>
      <c r="HP25" s="120" t="str">
        <f t="shared" si="38"/>
        <v/>
      </c>
      <c r="HQ25" s="120" t="str">
        <f t="shared" si="38"/>
        <v/>
      </c>
      <c r="HR25" s="120" t="str">
        <f t="shared" si="38"/>
        <v/>
      </c>
      <c r="HS25" s="120" t="str">
        <f t="shared" si="38"/>
        <v/>
      </c>
      <c r="HT25" s="120" t="str">
        <f t="shared" si="38"/>
        <v/>
      </c>
      <c r="HU25" s="120" t="str">
        <f t="shared" si="38"/>
        <v/>
      </c>
      <c r="HV25" s="120" t="str">
        <f t="shared" si="39"/>
        <v/>
      </c>
      <c r="HW25" s="120" t="str">
        <f t="shared" si="39"/>
        <v/>
      </c>
      <c r="HX25" s="120" t="str">
        <f t="shared" si="39"/>
        <v/>
      </c>
      <c r="HY25" s="120" t="str">
        <f t="shared" si="39"/>
        <v/>
      </c>
      <c r="HZ25" s="120" t="str">
        <f t="shared" si="39"/>
        <v/>
      </c>
      <c r="IA25" s="120" t="str">
        <f t="shared" si="39"/>
        <v/>
      </c>
      <c r="IB25" s="120" t="str">
        <f t="shared" si="39"/>
        <v/>
      </c>
      <c r="IC25" s="120" t="str">
        <f t="shared" si="39"/>
        <v/>
      </c>
      <c r="ID25" s="120" t="str">
        <f t="shared" si="39"/>
        <v/>
      </c>
      <c r="IE25" s="120" t="str">
        <f t="shared" si="39"/>
        <v/>
      </c>
      <c r="IF25" s="120" t="str">
        <f t="shared" si="39"/>
        <v/>
      </c>
      <c r="IG25" s="120" t="str">
        <f t="shared" si="39"/>
        <v/>
      </c>
      <c r="IH25" s="120" t="str">
        <f t="shared" si="39"/>
        <v/>
      </c>
      <c r="II25" s="120" t="str">
        <f t="shared" si="39"/>
        <v/>
      </c>
      <c r="IJ25" s="120" t="str">
        <f t="shared" si="39"/>
        <v/>
      </c>
      <c r="IK25" s="120" t="str">
        <f t="shared" si="39"/>
        <v/>
      </c>
      <c r="IL25" s="120" t="str">
        <f t="shared" si="40"/>
        <v/>
      </c>
      <c r="IM25" s="120" t="str">
        <f t="shared" si="40"/>
        <v/>
      </c>
      <c r="IN25" s="120" t="str">
        <f t="shared" si="40"/>
        <v/>
      </c>
      <c r="IO25" s="120" t="str">
        <f t="shared" si="40"/>
        <v/>
      </c>
      <c r="IP25" s="120" t="str">
        <f t="shared" si="40"/>
        <v/>
      </c>
      <c r="IQ25" s="120" t="str">
        <f t="shared" si="40"/>
        <v/>
      </c>
      <c r="IR25" s="120" t="str">
        <f t="shared" si="40"/>
        <v/>
      </c>
      <c r="IS25" s="120" t="str">
        <f t="shared" si="40"/>
        <v/>
      </c>
      <c r="IT25" s="120" t="str">
        <f t="shared" si="40"/>
        <v/>
      </c>
      <c r="IU25" s="120" t="str">
        <f t="shared" si="40"/>
        <v/>
      </c>
      <c r="IV25" s="120" t="str">
        <f t="shared" si="40"/>
        <v/>
      </c>
      <c r="IW25" s="120" t="str">
        <f t="shared" si="40"/>
        <v/>
      </c>
      <c r="IX25" s="120" t="str">
        <f t="shared" si="40"/>
        <v/>
      </c>
      <c r="IY25" s="120" t="str">
        <f t="shared" si="40"/>
        <v/>
      </c>
      <c r="IZ25" s="120" t="str">
        <f t="shared" si="40"/>
        <v/>
      </c>
      <c r="JA25" s="120" t="str">
        <f t="shared" si="40"/>
        <v/>
      </c>
      <c r="JB25" s="120" t="str">
        <f t="shared" si="41"/>
        <v/>
      </c>
      <c r="JC25" s="120" t="str">
        <f t="shared" si="41"/>
        <v/>
      </c>
      <c r="JD25" s="120" t="str">
        <f t="shared" si="41"/>
        <v/>
      </c>
      <c r="JE25" s="120" t="str">
        <f t="shared" si="41"/>
        <v/>
      </c>
      <c r="JF25" s="120" t="str">
        <f t="shared" si="41"/>
        <v/>
      </c>
      <c r="JG25" s="120" t="str">
        <f t="shared" si="41"/>
        <v/>
      </c>
      <c r="JH25" s="120" t="str">
        <f t="shared" si="41"/>
        <v/>
      </c>
      <c r="JI25" s="120" t="str">
        <f t="shared" si="41"/>
        <v/>
      </c>
      <c r="JJ25" s="120" t="str">
        <f t="shared" si="41"/>
        <v/>
      </c>
      <c r="JK25" s="120" t="str">
        <f t="shared" si="41"/>
        <v/>
      </c>
      <c r="JL25" s="120" t="str">
        <f t="shared" si="41"/>
        <v/>
      </c>
      <c r="JM25" s="120" t="str">
        <f t="shared" si="41"/>
        <v/>
      </c>
      <c r="JN25" s="120" t="str">
        <f t="shared" si="41"/>
        <v/>
      </c>
      <c r="JO25" s="120" t="str">
        <f t="shared" si="41"/>
        <v/>
      </c>
      <c r="JP25" s="120" t="str">
        <f t="shared" si="41"/>
        <v/>
      </c>
      <c r="JQ25" s="120" t="str">
        <f t="shared" si="41"/>
        <v/>
      </c>
      <c r="JR25" s="120" t="str">
        <f t="shared" si="42"/>
        <v/>
      </c>
      <c r="JS25" s="120" t="str">
        <f t="shared" si="42"/>
        <v/>
      </c>
      <c r="JT25" s="120" t="str">
        <f t="shared" si="42"/>
        <v/>
      </c>
      <c r="JU25" s="120" t="str">
        <f t="shared" si="42"/>
        <v/>
      </c>
      <c r="JV25" s="120" t="str">
        <f t="shared" si="42"/>
        <v/>
      </c>
      <c r="JW25" s="120" t="str">
        <f t="shared" si="42"/>
        <v/>
      </c>
      <c r="JX25" s="120" t="str">
        <f t="shared" si="42"/>
        <v/>
      </c>
      <c r="JY25" s="120" t="str">
        <f t="shared" si="42"/>
        <v/>
      </c>
      <c r="JZ25" s="120" t="str">
        <f t="shared" si="42"/>
        <v/>
      </c>
      <c r="KA25" s="120" t="str">
        <f t="shared" si="42"/>
        <v/>
      </c>
      <c r="KB25" s="120" t="str">
        <f t="shared" si="42"/>
        <v/>
      </c>
      <c r="KC25" s="120" t="str">
        <f t="shared" si="42"/>
        <v/>
      </c>
      <c r="KD25" s="120" t="str">
        <f t="shared" si="42"/>
        <v/>
      </c>
      <c r="KE25" s="120" t="str">
        <f t="shared" si="42"/>
        <v/>
      </c>
      <c r="KF25" s="120" t="str">
        <f t="shared" si="42"/>
        <v/>
      </c>
      <c r="KG25" s="120" t="str">
        <f t="shared" si="42"/>
        <v/>
      </c>
      <c r="KH25" s="120" t="str">
        <f t="shared" si="43"/>
        <v/>
      </c>
      <c r="KI25" s="120" t="str">
        <f t="shared" si="43"/>
        <v/>
      </c>
      <c r="KJ25" s="120" t="str">
        <f t="shared" si="43"/>
        <v/>
      </c>
      <c r="KK25" s="120" t="str">
        <f t="shared" si="43"/>
        <v/>
      </c>
      <c r="KL25" s="120" t="str">
        <f t="shared" si="43"/>
        <v/>
      </c>
      <c r="KM25" s="120" t="str">
        <f t="shared" si="43"/>
        <v/>
      </c>
      <c r="KN25" s="120" t="str">
        <f t="shared" si="43"/>
        <v/>
      </c>
      <c r="KO25" s="120" t="str">
        <f t="shared" si="43"/>
        <v/>
      </c>
      <c r="KP25" s="120" t="str">
        <f t="shared" si="43"/>
        <v/>
      </c>
      <c r="KQ25" s="120" t="str">
        <f t="shared" si="43"/>
        <v/>
      </c>
      <c r="KR25" s="120" t="str">
        <f t="shared" si="43"/>
        <v/>
      </c>
      <c r="KS25" s="120" t="str">
        <f t="shared" si="43"/>
        <v/>
      </c>
      <c r="KT25" s="120" t="str">
        <f t="shared" si="43"/>
        <v/>
      </c>
      <c r="KU25" s="120" t="str">
        <f t="shared" si="43"/>
        <v/>
      </c>
      <c r="KV25" s="120" t="str">
        <f t="shared" si="43"/>
        <v/>
      </c>
      <c r="KW25" s="120" t="str">
        <f t="shared" si="43"/>
        <v/>
      </c>
      <c r="KX25" s="120" t="str">
        <f t="shared" si="44"/>
        <v/>
      </c>
      <c r="KY25" s="120" t="str">
        <f t="shared" si="44"/>
        <v/>
      </c>
      <c r="KZ25" s="120" t="str">
        <f t="shared" si="44"/>
        <v/>
      </c>
      <c r="LA25" s="120" t="str">
        <f t="shared" si="44"/>
        <v/>
      </c>
      <c r="LB25" s="120" t="str">
        <f t="shared" si="44"/>
        <v/>
      </c>
      <c r="LC25" s="120" t="str">
        <f t="shared" si="44"/>
        <v/>
      </c>
      <c r="LD25" s="120" t="str">
        <f t="shared" si="44"/>
        <v/>
      </c>
      <c r="LE25" s="120" t="str">
        <f t="shared" si="44"/>
        <v/>
      </c>
      <c r="LF25" s="120" t="str">
        <f t="shared" si="44"/>
        <v/>
      </c>
      <c r="LG25" s="120" t="str">
        <f t="shared" si="44"/>
        <v/>
      </c>
      <c r="LH25" s="120" t="str">
        <f t="shared" si="44"/>
        <v/>
      </c>
      <c r="LI25" s="120" t="str">
        <f t="shared" si="44"/>
        <v/>
      </c>
      <c r="LJ25" s="120" t="str">
        <f t="shared" si="44"/>
        <v/>
      </c>
      <c r="LK25" s="120" t="str">
        <f t="shared" si="44"/>
        <v/>
      </c>
      <c r="LL25" s="120" t="str">
        <f t="shared" si="44"/>
        <v/>
      </c>
      <c r="LM25" s="120" t="str">
        <f t="shared" si="44"/>
        <v/>
      </c>
      <c r="LN25" s="120" t="str">
        <f t="shared" si="45"/>
        <v/>
      </c>
      <c r="LO25" s="120" t="str">
        <f t="shared" si="45"/>
        <v/>
      </c>
      <c r="LP25" s="120" t="str">
        <f t="shared" si="45"/>
        <v/>
      </c>
      <c r="LQ25" s="120" t="str">
        <f t="shared" si="45"/>
        <v/>
      </c>
      <c r="LR25" s="120" t="str">
        <f t="shared" si="45"/>
        <v/>
      </c>
      <c r="LS25" s="120" t="str">
        <f t="shared" si="45"/>
        <v/>
      </c>
      <c r="LT25" s="120" t="str">
        <f t="shared" si="45"/>
        <v/>
      </c>
      <c r="LU25" s="120" t="str">
        <f t="shared" si="45"/>
        <v/>
      </c>
      <c r="LV25" s="120" t="str">
        <f t="shared" si="45"/>
        <v/>
      </c>
      <c r="LW25" s="120" t="str">
        <f t="shared" si="45"/>
        <v/>
      </c>
      <c r="LX25" s="120" t="str">
        <f t="shared" si="45"/>
        <v/>
      </c>
      <c r="LY25" s="120" t="str">
        <f t="shared" si="45"/>
        <v/>
      </c>
      <c r="LZ25" s="120" t="str">
        <f t="shared" si="45"/>
        <v/>
      </c>
      <c r="MA25" s="120" t="str">
        <f t="shared" si="45"/>
        <v/>
      </c>
      <c r="MB25" s="120" t="str">
        <f t="shared" si="45"/>
        <v/>
      </c>
      <c r="MC25" s="120" t="str">
        <f t="shared" si="45"/>
        <v/>
      </c>
      <c r="MD25" s="120" t="str">
        <f t="shared" si="46"/>
        <v/>
      </c>
      <c r="ME25" s="120" t="str">
        <f t="shared" si="46"/>
        <v/>
      </c>
      <c r="MF25" s="120" t="str">
        <f t="shared" si="46"/>
        <v/>
      </c>
      <c r="MG25" s="120" t="str">
        <f t="shared" si="46"/>
        <v/>
      </c>
      <c r="MH25" s="120" t="str">
        <f t="shared" si="46"/>
        <v/>
      </c>
      <c r="MI25" s="120" t="str">
        <f t="shared" si="46"/>
        <v/>
      </c>
      <c r="MJ25" s="120" t="str">
        <f t="shared" si="46"/>
        <v/>
      </c>
      <c r="MK25" s="120" t="str">
        <f t="shared" si="46"/>
        <v/>
      </c>
      <c r="ML25" s="120" t="str">
        <f t="shared" si="46"/>
        <v/>
      </c>
      <c r="MM25" s="120" t="str">
        <f t="shared" si="46"/>
        <v/>
      </c>
      <c r="MN25" s="120" t="str">
        <f t="shared" si="46"/>
        <v/>
      </c>
      <c r="MO25" s="120" t="str">
        <f t="shared" si="46"/>
        <v/>
      </c>
      <c r="MP25" s="120" t="str">
        <f t="shared" si="46"/>
        <v/>
      </c>
      <c r="MQ25" s="120" t="str">
        <f t="shared" si="46"/>
        <v/>
      </c>
      <c r="MR25" s="120" t="str">
        <f t="shared" si="46"/>
        <v/>
      </c>
      <c r="MS25" s="120" t="str">
        <f t="shared" si="46"/>
        <v/>
      </c>
      <c r="MT25" s="120" t="str">
        <f t="shared" si="47"/>
        <v/>
      </c>
      <c r="MU25" s="120" t="str">
        <f t="shared" si="47"/>
        <v/>
      </c>
      <c r="MV25" s="120" t="str">
        <f t="shared" si="47"/>
        <v/>
      </c>
      <c r="MW25" s="120" t="str">
        <f t="shared" si="47"/>
        <v/>
      </c>
      <c r="MX25" s="120" t="str">
        <f t="shared" si="47"/>
        <v/>
      </c>
      <c r="MY25" s="120" t="str">
        <f t="shared" si="47"/>
        <v/>
      </c>
      <c r="MZ25" s="120" t="str">
        <f t="shared" si="47"/>
        <v/>
      </c>
      <c r="NA25" s="120" t="str">
        <f t="shared" si="47"/>
        <v/>
      </c>
      <c r="NB25" s="120" t="str">
        <f t="shared" si="47"/>
        <v/>
      </c>
      <c r="NC25" s="120" t="str">
        <f t="shared" si="47"/>
        <v/>
      </c>
      <c r="ND25" s="120" t="str">
        <f t="shared" si="47"/>
        <v/>
      </c>
      <c r="NE25" s="120" t="str">
        <f t="shared" si="47"/>
        <v/>
      </c>
      <c r="NF25" s="120" t="str">
        <f t="shared" si="47"/>
        <v/>
      </c>
      <c r="NG25" s="120" t="str">
        <f t="shared" si="47"/>
        <v/>
      </c>
      <c r="NH25" s="120" t="str">
        <f t="shared" si="47"/>
        <v/>
      </c>
      <c r="NI25" s="120" t="str">
        <f t="shared" si="47"/>
        <v/>
      </c>
      <c r="NJ25" s="120" t="str">
        <f t="shared" si="48"/>
        <v/>
      </c>
      <c r="NK25" s="120" t="str">
        <f t="shared" si="48"/>
        <v/>
      </c>
      <c r="NL25" s="120" t="str">
        <f t="shared" si="48"/>
        <v/>
      </c>
      <c r="NM25" s="120" t="str">
        <f t="shared" si="48"/>
        <v/>
      </c>
      <c r="NN25" s="120" t="str">
        <f t="shared" si="48"/>
        <v/>
      </c>
      <c r="NO25" s="120" t="str">
        <f t="shared" si="48"/>
        <v/>
      </c>
      <c r="NP25" s="120" t="str">
        <f t="shared" si="48"/>
        <v/>
      </c>
      <c r="NQ25" s="120" t="str">
        <f t="shared" si="48"/>
        <v/>
      </c>
      <c r="NR25" s="120" t="str">
        <f t="shared" si="48"/>
        <v/>
      </c>
      <c r="NS25" s="120" t="str">
        <f t="shared" si="48"/>
        <v/>
      </c>
      <c r="NT25" s="120" t="str">
        <f t="shared" si="48"/>
        <v/>
      </c>
      <c r="NU25" s="120" t="str">
        <f t="shared" si="48"/>
        <v/>
      </c>
      <c r="NV25" s="120" t="str">
        <f t="shared" si="48"/>
        <v/>
      </c>
      <c r="NW25" s="120" t="str">
        <f t="shared" si="48"/>
        <v/>
      </c>
      <c r="NX25" s="120" t="str">
        <f t="shared" si="48"/>
        <v/>
      </c>
      <c r="NY25" s="120" t="str">
        <f t="shared" si="48"/>
        <v/>
      </c>
      <c r="NZ25" s="120" t="str">
        <f t="shared" si="49"/>
        <v/>
      </c>
      <c r="OA25" s="120" t="str">
        <f t="shared" si="49"/>
        <v/>
      </c>
      <c r="OB25" s="120" t="str">
        <f t="shared" si="49"/>
        <v/>
      </c>
      <c r="OC25" s="120" t="str">
        <f t="shared" si="49"/>
        <v/>
      </c>
      <c r="OD25" s="120" t="str">
        <f t="shared" si="49"/>
        <v/>
      </c>
      <c r="OE25" s="120" t="str">
        <f t="shared" si="49"/>
        <v/>
      </c>
      <c r="OF25" s="120" t="str">
        <f t="shared" si="49"/>
        <v/>
      </c>
      <c r="OG25" s="120" t="str">
        <f t="shared" si="49"/>
        <v/>
      </c>
      <c r="OH25" s="120" t="str">
        <f t="shared" si="49"/>
        <v/>
      </c>
      <c r="OI25" s="120" t="str">
        <f t="shared" si="49"/>
        <v/>
      </c>
      <c r="OJ25" s="120" t="str">
        <f t="shared" si="49"/>
        <v/>
      </c>
      <c r="OK25" s="120" t="str">
        <f t="shared" si="49"/>
        <v/>
      </c>
      <c r="OL25" s="120" t="str">
        <f t="shared" si="49"/>
        <v/>
      </c>
      <c r="OM25" s="120" t="str">
        <f t="shared" si="49"/>
        <v/>
      </c>
      <c r="ON25" s="120" t="str">
        <f t="shared" si="49"/>
        <v/>
      </c>
      <c r="OO25" s="120" t="str">
        <f t="shared" si="49"/>
        <v/>
      </c>
      <c r="OP25" s="120" t="str">
        <f t="shared" si="50"/>
        <v/>
      </c>
      <c r="OQ25" s="120" t="str">
        <f t="shared" si="50"/>
        <v/>
      </c>
      <c r="OR25" s="120" t="str">
        <f t="shared" si="50"/>
        <v/>
      </c>
      <c r="OS25" s="120" t="str">
        <f t="shared" si="50"/>
        <v/>
      </c>
      <c r="OT25" s="120" t="str">
        <f t="shared" si="50"/>
        <v/>
      </c>
      <c r="OU25" s="120" t="str">
        <f t="shared" si="50"/>
        <v/>
      </c>
      <c r="OV25" s="120" t="str">
        <f t="shared" si="50"/>
        <v/>
      </c>
      <c r="OW25" s="120" t="str">
        <f t="shared" si="50"/>
        <v/>
      </c>
      <c r="OX25" s="120" t="str">
        <f t="shared" si="50"/>
        <v/>
      </c>
      <c r="OY25" s="120" t="str">
        <f t="shared" si="50"/>
        <v/>
      </c>
      <c r="OZ25" s="120" t="str">
        <f t="shared" si="50"/>
        <v/>
      </c>
      <c r="PA25" s="120" t="str">
        <f t="shared" si="50"/>
        <v/>
      </c>
      <c r="PB25" s="120" t="str">
        <f t="shared" si="50"/>
        <v/>
      </c>
      <c r="PC25" s="120" t="str">
        <f t="shared" si="50"/>
        <v/>
      </c>
      <c r="PD25" s="120" t="str">
        <f t="shared" si="50"/>
        <v/>
      </c>
      <c r="PE25" s="120" t="str">
        <f t="shared" si="50"/>
        <v/>
      </c>
      <c r="PF25" s="120" t="str">
        <f t="shared" si="51"/>
        <v/>
      </c>
      <c r="PG25" s="120" t="str">
        <f t="shared" si="51"/>
        <v/>
      </c>
      <c r="PH25" s="120" t="str">
        <f t="shared" si="51"/>
        <v/>
      </c>
      <c r="PI25" s="120" t="str">
        <f t="shared" si="51"/>
        <v/>
      </c>
      <c r="PJ25" s="120" t="str">
        <f t="shared" si="51"/>
        <v/>
      </c>
      <c r="PK25" s="120" t="str">
        <f t="shared" si="51"/>
        <v/>
      </c>
      <c r="PL25" s="120" t="str">
        <f t="shared" si="51"/>
        <v/>
      </c>
      <c r="PM25" s="120" t="str">
        <f t="shared" si="51"/>
        <v/>
      </c>
      <c r="PN25" s="120" t="str">
        <f t="shared" si="51"/>
        <v/>
      </c>
      <c r="PO25" s="120" t="str">
        <f t="shared" si="51"/>
        <v/>
      </c>
      <c r="PP25" s="120" t="str">
        <f t="shared" si="51"/>
        <v/>
      </c>
      <c r="PQ25" s="120" t="str">
        <f t="shared" si="51"/>
        <v/>
      </c>
      <c r="PR25" s="120" t="str">
        <f t="shared" si="51"/>
        <v/>
      </c>
      <c r="PS25" s="120" t="str">
        <f t="shared" si="51"/>
        <v/>
      </c>
      <c r="PT25" s="120" t="str">
        <f t="shared" si="51"/>
        <v/>
      </c>
      <c r="PU25" s="120" t="str">
        <f t="shared" si="51"/>
        <v/>
      </c>
      <c r="PV25" s="120" t="str">
        <f t="shared" si="52"/>
        <v/>
      </c>
      <c r="PW25" s="120" t="str">
        <f t="shared" si="52"/>
        <v/>
      </c>
      <c r="PX25" s="120" t="str">
        <f t="shared" si="52"/>
        <v/>
      </c>
      <c r="PY25" s="120" t="str">
        <f t="shared" si="52"/>
        <v/>
      </c>
      <c r="PZ25" s="120" t="str">
        <f t="shared" si="52"/>
        <v/>
      </c>
      <c r="QA25" s="120" t="str">
        <f t="shared" si="52"/>
        <v/>
      </c>
      <c r="QB25" s="120" t="str">
        <f t="shared" si="52"/>
        <v/>
      </c>
      <c r="QC25" s="120" t="str">
        <f t="shared" si="52"/>
        <v/>
      </c>
      <c r="QD25" s="120" t="str">
        <f t="shared" si="52"/>
        <v/>
      </c>
      <c r="QE25" s="120" t="str">
        <f t="shared" si="52"/>
        <v/>
      </c>
      <c r="QF25" s="120" t="str">
        <f t="shared" si="52"/>
        <v/>
      </c>
      <c r="QG25" s="120" t="str">
        <f t="shared" si="52"/>
        <v/>
      </c>
      <c r="QH25" s="120" t="str">
        <f t="shared" si="52"/>
        <v/>
      </c>
      <c r="QI25" s="120" t="str">
        <f t="shared" si="52"/>
        <v/>
      </c>
      <c r="QJ25" s="120" t="str">
        <f t="shared" si="52"/>
        <v/>
      </c>
      <c r="QK25" s="120" t="str">
        <f t="shared" si="52"/>
        <v/>
      </c>
      <c r="QL25" s="120" t="str">
        <f t="shared" si="53"/>
        <v/>
      </c>
      <c r="QM25" s="120" t="str">
        <f t="shared" si="53"/>
        <v/>
      </c>
      <c r="QN25" s="120" t="str">
        <f t="shared" si="53"/>
        <v/>
      </c>
      <c r="QO25" s="120" t="str">
        <f t="shared" si="53"/>
        <v/>
      </c>
      <c r="QP25" s="120" t="str">
        <f t="shared" si="53"/>
        <v/>
      </c>
      <c r="QQ25" s="120" t="str">
        <f t="shared" si="53"/>
        <v/>
      </c>
      <c r="QR25" s="120" t="str">
        <f t="shared" si="53"/>
        <v/>
      </c>
      <c r="QS25" s="120" t="str">
        <f t="shared" si="53"/>
        <v/>
      </c>
      <c r="QT25" s="120" t="str">
        <f t="shared" si="53"/>
        <v/>
      </c>
      <c r="QU25" s="120" t="str">
        <f t="shared" si="53"/>
        <v/>
      </c>
      <c r="QV25" s="120" t="str">
        <f t="shared" si="53"/>
        <v/>
      </c>
      <c r="QW25" s="120" t="str">
        <f t="shared" si="53"/>
        <v/>
      </c>
      <c r="QX25" s="120" t="str">
        <f t="shared" si="53"/>
        <v/>
      </c>
      <c r="QY25" s="120" t="str">
        <f t="shared" si="53"/>
        <v/>
      </c>
      <c r="QZ25" s="120" t="str">
        <f t="shared" si="53"/>
        <v/>
      </c>
      <c r="RA25" s="120" t="str">
        <f t="shared" si="53"/>
        <v/>
      </c>
      <c r="RB25" s="120" t="str">
        <f t="shared" si="54"/>
        <v/>
      </c>
      <c r="RC25" s="120" t="str">
        <f t="shared" si="54"/>
        <v/>
      </c>
      <c r="RD25" s="120" t="str">
        <f t="shared" si="54"/>
        <v/>
      </c>
      <c r="RE25" s="120" t="str">
        <f t="shared" si="54"/>
        <v/>
      </c>
      <c r="RF25" s="120" t="str">
        <f t="shared" si="54"/>
        <v/>
      </c>
      <c r="RG25" s="120" t="str">
        <f t="shared" si="54"/>
        <v/>
      </c>
      <c r="RH25" s="120" t="str">
        <f t="shared" si="54"/>
        <v/>
      </c>
      <c r="RI25" s="120" t="str">
        <f t="shared" si="54"/>
        <v/>
      </c>
      <c r="RJ25" s="120" t="str">
        <f t="shared" si="54"/>
        <v/>
      </c>
      <c r="RK25" s="120" t="str">
        <f t="shared" si="54"/>
        <v/>
      </c>
      <c r="RL25" s="120" t="str">
        <f t="shared" si="54"/>
        <v/>
      </c>
      <c r="RM25" s="120" t="str">
        <f t="shared" si="54"/>
        <v/>
      </c>
      <c r="RN25" s="120" t="str">
        <f t="shared" si="54"/>
        <v/>
      </c>
      <c r="RO25" s="120" t="str">
        <f t="shared" si="54"/>
        <v/>
      </c>
      <c r="RP25" s="120" t="str">
        <f t="shared" si="54"/>
        <v/>
      </c>
      <c r="RQ25" s="120" t="str">
        <f t="shared" si="54"/>
        <v/>
      </c>
      <c r="RR25" s="120" t="str">
        <f t="shared" si="55"/>
        <v/>
      </c>
      <c r="RS25" s="120" t="str">
        <f t="shared" si="55"/>
        <v/>
      </c>
      <c r="RT25" s="120" t="str">
        <f t="shared" si="55"/>
        <v/>
      </c>
      <c r="RU25" s="120" t="str">
        <f t="shared" si="55"/>
        <v/>
      </c>
      <c r="RV25" s="120" t="str">
        <f t="shared" si="55"/>
        <v/>
      </c>
      <c r="RW25" s="120" t="str">
        <f t="shared" si="55"/>
        <v/>
      </c>
      <c r="RX25" s="120" t="str">
        <f t="shared" si="55"/>
        <v/>
      </c>
      <c r="RY25" s="120" t="str">
        <f t="shared" si="55"/>
        <v/>
      </c>
      <c r="RZ25" s="120" t="str">
        <f t="shared" si="55"/>
        <v/>
      </c>
      <c r="SA25" s="120" t="str">
        <f t="shared" si="55"/>
        <v/>
      </c>
      <c r="SB25" s="120" t="str">
        <f t="shared" si="55"/>
        <v/>
      </c>
      <c r="SC25" s="120" t="str">
        <f t="shared" si="55"/>
        <v/>
      </c>
      <c r="SD25" s="120" t="str">
        <f t="shared" si="55"/>
        <v/>
      </c>
      <c r="SE25" s="120" t="str">
        <f t="shared" si="55"/>
        <v/>
      </c>
      <c r="SF25" s="120" t="str">
        <f t="shared" si="55"/>
        <v/>
      </c>
      <c r="SG25" s="120" t="str">
        <f t="shared" si="55"/>
        <v/>
      </c>
      <c r="SH25" s="120" t="str">
        <f t="shared" si="56"/>
        <v/>
      </c>
      <c r="SI25" s="120" t="str">
        <f t="shared" si="56"/>
        <v/>
      </c>
      <c r="SJ25" s="120" t="str">
        <f t="shared" si="56"/>
        <v/>
      </c>
      <c r="SK25" s="120" t="str">
        <f t="shared" si="56"/>
        <v/>
      </c>
      <c r="SL25" s="120" t="str">
        <f t="shared" si="56"/>
        <v/>
      </c>
      <c r="SM25" s="120" t="str">
        <f t="shared" si="56"/>
        <v/>
      </c>
      <c r="SN25" s="120" t="str">
        <f t="shared" si="56"/>
        <v/>
      </c>
      <c r="SO25" s="120" t="str">
        <f t="shared" si="56"/>
        <v/>
      </c>
      <c r="SP25" s="120" t="str">
        <f t="shared" si="56"/>
        <v/>
      </c>
      <c r="SQ25" s="120" t="str">
        <f t="shared" si="56"/>
        <v/>
      </c>
      <c r="SR25" s="120" t="str">
        <f t="shared" si="56"/>
        <v/>
      </c>
      <c r="SS25" s="120" t="str">
        <f t="shared" si="56"/>
        <v/>
      </c>
      <c r="ST25" s="120" t="str">
        <f t="shared" si="56"/>
        <v/>
      </c>
      <c r="SU25" s="120" t="str">
        <f t="shared" si="56"/>
        <v/>
      </c>
      <c r="SV25" s="120" t="str">
        <f t="shared" si="56"/>
        <v/>
      </c>
      <c r="SW25" s="120" t="str">
        <f t="shared" si="56"/>
        <v/>
      </c>
      <c r="SX25" s="121" t="str">
        <f t="shared" si="57"/>
        <v/>
      </c>
    </row>
    <row r="26" spans="2:518" ht="27" outlineLevel="1" x14ac:dyDescent="0.35">
      <c r="B26" s="60"/>
      <c r="C26" s="109">
        <v>284724</v>
      </c>
      <c r="D26" s="110"/>
      <c r="E26" s="122" t="s">
        <v>1705</v>
      </c>
      <c r="F26" s="123" t="s">
        <v>413</v>
      </c>
      <c r="G26" s="113">
        <v>45565</v>
      </c>
      <c r="H26" s="124">
        <v>1</v>
      </c>
      <c r="I26" s="115">
        <f t="shared" si="24"/>
        <v>45565</v>
      </c>
      <c r="J26" s="125">
        <v>1</v>
      </c>
      <c r="K26" s="126" t="s">
        <v>1698</v>
      </c>
      <c r="L26" s="127"/>
      <c r="M26" s="119" t="str">
        <f t="shared" si="25"/>
        <v/>
      </c>
      <c r="N26" s="120" t="str">
        <f t="shared" si="25"/>
        <v/>
      </c>
      <c r="O26" s="120" t="str">
        <f t="shared" si="25"/>
        <v/>
      </c>
      <c r="P26" s="120" t="str">
        <f t="shared" si="25"/>
        <v/>
      </c>
      <c r="Q26" s="120" t="str">
        <f t="shared" si="25"/>
        <v/>
      </c>
      <c r="R26" s="120" t="str">
        <f t="shared" si="25"/>
        <v/>
      </c>
      <c r="S26" s="120" t="str">
        <f t="shared" si="25"/>
        <v>➤</v>
      </c>
      <c r="T26" s="120" t="str">
        <f t="shared" si="25"/>
        <v/>
      </c>
      <c r="U26" s="120" t="str">
        <f t="shared" si="25"/>
        <v/>
      </c>
      <c r="V26" s="120" t="str">
        <f t="shared" si="26"/>
        <v/>
      </c>
      <c r="W26" s="120" t="str">
        <f t="shared" si="26"/>
        <v/>
      </c>
      <c r="X26" s="120" t="str">
        <f t="shared" si="26"/>
        <v/>
      </c>
      <c r="Y26" s="120" t="str">
        <f t="shared" si="26"/>
        <v/>
      </c>
      <c r="Z26" s="120" t="str">
        <f t="shared" si="26"/>
        <v/>
      </c>
      <c r="AA26" s="120" t="str">
        <f t="shared" si="26"/>
        <v/>
      </c>
      <c r="AB26" s="120" t="str">
        <f t="shared" si="26"/>
        <v/>
      </c>
      <c r="AC26" s="120" t="str">
        <f t="shared" si="26"/>
        <v/>
      </c>
      <c r="AD26" s="120" t="str">
        <f t="shared" si="26"/>
        <v/>
      </c>
      <c r="AE26" s="120" t="str">
        <f t="shared" si="26"/>
        <v/>
      </c>
      <c r="AF26" s="120" t="str">
        <f t="shared" si="26"/>
        <v/>
      </c>
      <c r="AG26" s="120" t="str">
        <f t="shared" si="26"/>
        <v/>
      </c>
      <c r="AH26" s="120" t="str">
        <f t="shared" si="26"/>
        <v/>
      </c>
      <c r="AI26" s="120" t="str">
        <f t="shared" si="26"/>
        <v/>
      </c>
      <c r="AJ26" s="120" t="str">
        <f t="shared" si="26"/>
        <v/>
      </c>
      <c r="AK26" s="120" t="str">
        <f t="shared" si="26"/>
        <v/>
      </c>
      <c r="AL26" s="120" t="str">
        <f t="shared" si="27"/>
        <v/>
      </c>
      <c r="AM26" s="120" t="str">
        <f t="shared" si="27"/>
        <v/>
      </c>
      <c r="AN26" s="120" t="str">
        <f t="shared" si="27"/>
        <v/>
      </c>
      <c r="AO26" s="120" t="str">
        <f t="shared" si="27"/>
        <v/>
      </c>
      <c r="AP26" s="120" t="str">
        <f t="shared" si="27"/>
        <v/>
      </c>
      <c r="AQ26" s="120" t="str">
        <f t="shared" si="27"/>
        <v/>
      </c>
      <c r="AR26" s="120" t="str">
        <f t="shared" si="27"/>
        <v/>
      </c>
      <c r="AS26" s="120" t="str">
        <f t="shared" si="27"/>
        <v/>
      </c>
      <c r="AT26" s="120" t="str">
        <f t="shared" si="27"/>
        <v/>
      </c>
      <c r="AU26" s="120" t="str">
        <f t="shared" si="27"/>
        <v/>
      </c>
      <c r="AV26" s="120" t="str">
        <f t="shared" si="27"/>
        <v/>
      </c>
      <c r="AW26" s="120" t="str">
        <f t="shared" si="27"/>
        <v/>
      </c>
      <c r="AX26" s="120" t="str">
        <f t="shared" si="27"/>
        <v/>
      </c>
      <c r="AY26" s="120" t="str">
        <f t="shared" si="27"/>
        <v/>
      </c>
      <c r="AZ26" s="120" t="str">
        <f t="shared" si="27"/>
        <v/>
      </c>
      <c r="BA26" s="120" t="str">
        <f t="shared" si="27"/>
        <v/>
      </c>
      <c r="BB26" s="120" t="str">
        <f t="shared" si="28"/>
        <v/>
      </c>
      <c r="BC26" s="120" t="str">
        <f t="shared" si="28"/>
        <v/>
      </c>
      <c r="BD26" s="120" t="str">
        <f t="shared" si="28"/>
        <v/>
      </c>
      <c r="BE26" s="120" t="str">
        <f t="shared" si="28"/>
        <v/>
      </c>
      <c r="BF26" s="120" t="str">
        <f t="shared" si="28"/>
        <v/>
      </c>
      <c r="BG26" s="120" t="str">
        <f t="shared" si="28"/>
        <v/>
      </c>
      <c r="BH26" s="120" t="str">
        <f t="shared" si="28"/>
        <v/>
      </c>
      <c r="BI26" s="120" t="str">
        <f t="shared" si="28"/>
        <v/>
      </c>
      <c r="BJ26" s="120" t="str">
        <f t="shared" si="28"/>
        <v/>
      </c>
      <c r="BK26" s="120" t="str">
        <f t="shared" si="28"/>
        <v/>
      </c>
      <c r="BL26" s="120" t="str">
        <f t="shared" si="28"/>
        <v/>
      </c>
      <c r="BM26" s="120" t="str">
        <f t="shared" si="28"/>
        <v/>
      </c>
      <c r="BN26" s="120" t="str">
        <f t="shared" si="28"/>
        <v/>
      </c>
      <c r="BO26" s="120" t="str">
        <f t="shared" si="28"/>
        <v/>
      </c>
      <c r="BP26" s="120" t="str">
        <f t="shared" si="28"/>
        <v/>
      </c>
      <c r="BQ26" s="120" t="str">
        <f t="shared" si="28"/>
        <v/>
      </c>
      <c r="BR26" s="120" t="str">
        <f t="shared" si="29"/>
        <v/>
      </c>
      <c r="BS26" s="120" t="str">
        <f t="shared" si="29"/>
        <v/>
      </c>
      <c r="BT26" s="120" t="str">
        <f t="shared" si="29"/>
        <v/>
      </c>
      <c r="BU26" s="120" t="str">
        <f t="shared" si="29"/>
        <v/>
      </c>
      <c r="BV26" s="120" t="str">
        <f t="shared" si="29"/>
        <v/>
      </c>
      <c r="BW26" s="120" t="str">
        <f t="shared" si="29"/>
        <v/>
      </c>
      <c r="BX26" s="120" t="str">
        <f t="shared" si="29"/>
        <v/>
      </c>
      <c r="BY26" s="120" t="str">
        <f t="shared" si="29"/>
        <v/>
      </c>
      <c r="BZ26" s="120" t="str">
        <f t="shared" si="29"/>
        <v/>
      </c>
      <c r="CA26" s="120" t="str">
        <f t="shared" si="29"/>
        <v/>
      </c>
      <c r="CB26" s="120" t="str">
        <f t="shared" si="29"/>
        <v/>
      </c>
      <c r="CC26" s="120" t="str">
        <f t="shared" si="29"/>
        <v/>
      </c>
      <c r="CD26" s="120" t="str">
        <f t="shared" si="29"/>
        <v/>
      </c>
      <c r="CE26" s="120" t="str">
        <f t="shared" si="29"/>
        <v/>
      </c>
      <c r="CF26" s="120" t="str">
        <f t="shared" si="29"/>
        <v/>
      </c>
      <c r="CG26" s="120" t="str">
        <f t="shared" si="29"/>
        <v/>
      </c>
      <c r="CH26" s="120" t="str">
        <f t="shared" si="30"/>
        <v/>
      </c>
      <c r="CI26" s="120" t="str">
        <f t="shared" si="30"/>
        <v/>
      </c>
      <c r="CJ26" s="120" t="str">
        <f t="shared" si="30"/>
        <v/>
      </c>
      <c r="CK26" s="120" t="str">
        <f t="shared" si="30"/>
        <v/>
      </c>
      <c r="CL26" s="120" t="str">
        <f t="shared" si="30"/>
        <v/>
      </c>
      <c r="CM26" s="120" t="str">
        <f t="shared" si="30"/>
        <v/>
      </c>
      <c r="CN26" s="120" t="str">
        <f t="shared" si="30"/>
        <v/>
      </c>
      <c r="CO26" s="120" t="str">
        <f t="shared" si="30"/>
        <v/>
      </c>
      <c r="CP26" s="120" t="str">
        <f t="shared" si="30"/>
        <v/>
      </c>
      <c r="CQ26" s="120" t="str">
        <f t="shared" si="30"/>
        <v/>
      </c>
      <c r="CR26" s="120" t="str">
        <f t="shared" si="30"/>
        <v/>
      </c>
      <c r="CS26" s="120" t="str">
        <f t="shared" si="30"/>
        <v/>
      </c>
      <c r="CT26" s="120" t="str">
        <f t="shared" si="30"/>
        <v/>
      </c>
      <c r="CU26" s="120" t="str">
        <f t="shared" si="30"/>
        <v/>
      </c>
      <c r="CV26" s="120" t="str">
        <f t="shared" si="30"/>
        <v/>
      </c>
      <c r="CW26" s="120" t="str">
        <f t="shared" si="30"/>
        <v/>
      </c>
      <c r="CX26" s="120" t="str">
        <f t="shared" si="31"/>
        <v/>
      </c>
      <c r="CY26" s="120" t="str">
        <f t="shared" si="31"/>
        <v/>
      </c>
      <c r="CZ26" s="120" t="str">
        <f t="shared" si="31"/>
        <v/>
      </c>
      <c r="DA26" s="120" t="str">
        <f t="shared" si="31"/>
        <v/>
      </c>
      <c r="DB26" s="120" t="str">
        <f t="shared" si="31"/>
        <v/>
      </c>
      <c r="DC26" s="120" t="str">
        <f t="shared" si="31"/>
        <v/>
      </c>
      <c r="DD26" s="120" t="str">
        <f t="shared" si="31"/>
        <v/>
      </c>
      <c r="DE26" s="120" t="str">
        <f t="shared" si="31"/>
        <v/>
      </c>
      <c r="DF26" s="120" t="str">
        <f t="shared" si="31"/>
        <v/>
      </c>
      <c r="DG26" s="120" t="str">
        <f t="shared" si="31"/>
        <v/>
      </c>
      <c r="DH26" s="120" t="str">
        <f t="shared" si="31"/>
        <v/>
      </c>
      <c r="DI26" s="120" t="str">
        <f t="shared" si="31"/>
        <v/>
      </c>
      <c r="DJ26" s="120" t="str">
        <f t="shared" si="31"/>
        <v/>
      </c>
      <c r="DK26" s="120" t="str">
        <f t="shared" si="31"/>
        <v/>
      </c>
      <c r="DL26" s="120" t="str">
        <f t="shared" si="31"/>
        <v/>
      </c>
      <c r="DM26" s="120" t="str">
        <f t="shared" si="31"/>
        <v/>
      </c>
      <c r="DN26" s="120" t="str">
        <f t="shared" si="32"/>
        <v/>
      </c>
      <c r="DO26" s="120" t="str">
        <f t="shared" si="32"/>
        <v/>
      </c>
      <c r="DP26" s="120" t="str">
        <f t="shared" si="32"/>
        <v/>
      </c>
      <c r="DQ26" s="120" t="str">
        <f t="shared" si="32"/>
        <v/>
      </c>
      <c r="DR26" s="120" t="str">
        <f t="shared" si="32"/>
        <v/>
      </c>
      <c r="DS26" s="120" t="str">
        <f t="shared" si="32"/>
        <v/>
      </c>
      <c r="DT26" s="120" t="str">
        <f t="shared" si="32"/>
        <v/>
      </c>
      <c r="DU26" s="120" t="str">
        <f t="shared" si="32"/>
        <v/>
      </c>
      <c r="DV26" s="120" t="str">
        <f t="shared" si="32"/>
        <v/>
      </c>
      <c r="DW26" s="120" t="str">
        <f t="shared" si="32"/>
        <v/>
      </c>
      <c r="DX26" s="120" t="str">
        <f t="shared" si="32"/>
        <v/>
      </c>
      <c r="DY26" s="120" t="str">
        <f t="shared" si="32"/>
        <v/>
      </c>
      <c r="DZ26" s="120" t="str">
        <f t="shared" si="32"/>
        <v/>
      </c>
      <c r="EA26" s="120" t="str">
        <f t="shared" si="32"/>
        <v/>
      </c>
      <c r="EB26" s="120" t="str">
        <f t="shared" si="32"/>
        <v/>
      </c>
      <c r="EC26" s="120" t="str">
        <f t="shared" si="32"/>
        <v/>
      </c>
      <c r="ED26" s="120" t="str">
        <f t="shared" si="33"/>
        <v/>
      </c>
      <c r="EE26" s="120" t="str">
        <f t="shared" si="33"/>
        <v/>
      </c>
      <c r="EF26" s="120" t="str">
        <f t="shared" si="33"/>
        <v/>
      </c>
      <c r="EG26" s="120" t="str">
        <f t="shared" si="33"/>
        <v/>
      </c>
      <c r="EH26" s="120" t="str">
        <f t="shared" si="33"/>
        <v/>
      </c>
      <c r="EI26" s="120" t="str">
        <f t="shared" si="33"/>
        <v/>
      </c>
      <c r="EJ26" s="120" t="str">
        <f t="shared" si="33"/>
        <v/>
      </c>
      <c r="EK26" s="120" t="str">
        <f t="shared" si="33"/>
        <v/>
      </c>
      <c r="EL26" s="120" t="str">
        <f t="shared" si="33"/>
        <v/>
      </c>
      <c r="EM26" s="120" t="str">
        <f t="shared" si="33"/>
        <v/>
      </c>
      <c r="EN26" s="120" t="str">
        <f t="shared" si="33"/>
        <v/>
      </c>
      <c r="EO26" s="120" t="str">
        <f t="shared" si="33"/>
        <v/>
      </c>
      <c r="EP26" s="120" t="str">
        <f t="shared" si="33"/>
        <v/>
      </c>
      <c r="EQ26" s="120" t="str">
        <f t="shared" si="33"/>
        <v/>
      </c>
      <c r="ER26" s="120" t="str">
        <f t="shared" si="33"/>
        <v/>
      </c>
      <c r="ES26" s="120" t="str">
        <f t="shared" si="33"/>
        <v/>
      </c>
      <c r="ET26" s="120" t="str">
        <f t="shared" si="34"/>
        <v/>
      </c>
      <c r="EU26" s="120" t="str">
        <f t="shared" si="34"/>
        <v/>
      </c>
      <c r="EV26" s="120" t="str">
        <f t="shared" si="34"/>
        <v/>
      </c>
      <c r="EW26" s="120" t="str">
        <f t="shared" si="34"/>
        <v/>
      </c>
      <c r="EX26" s="120" t="str">
        <f t="shared" si="34"/>
        <v/>
      </c>
      <c r="EY26" s="120" t="str">
        <f t="shared" si="34"/>
        <v/>
      </c>
      <c r="EZ26" s="120" t="str">
        <f t="shared" si="34"/>
        <v/>
      </c>
      <c r="FA26" s="120" t="str">
        <f t="shared" si="34"/>
        <v/>
      </c>
      <c r="FB26" s="120" t="str">
        <f t="shared" si="34"/>
        <v/>
      </c>
      <c r="FC26" s="120" t="str">
        <f t="shared" si="34"/>
        <v/>
      </c>
      <c r="FD26" s="120" t="str">
        <f t="shared" si="34"/>
        <v/>
      </c>
      <c r="FE26" s="120" t="str">
        <f t="shared" si="34"/>
        <v/>
      </c>
      <c r="FF26" s="120" t="str">
        <f t="shared" si="34"/>
        <v/>
      </c>
      <c r="FG26" s="120" t="str">
        <f t="shared" si="34"/>
        <v/>
      </c>
      <c r="FH26" s="120" t="str">
        <f t="shared" si="34"/>
        <v/>
      </c>
      <c r="FI26" s="120" t="str">
        <f t="shared" si="34"/>
        <v/>
      </c>
      <c r="FJ26" s="120" t="str">
        <f t="shared" si="35"/>
        <v/>
      </c>
      <c r="FK26" s="120" t="str">
        <f t="shared" si="35"/>
        <v/>
      </c>
      <c r="FL26" s="120" t="str">
        <f t="shared" si="35"/>
        <v/>
      </c>
      <c r="FM26" s="120" t="str">
        <f t="shared" si="35"/>
        <v/>
      </c>
      <c r="FN26" s="120" t="str">
        <f t="shared" si="35"/>
        <v/>
      </c>
      <c r="FO26" s="120" t="str">
        <f t="shared" si="35"/>
        <v/>
      </c>
      <c r="FP26" s="120" t="str">
        <f t="shared" si="35"/>
        <v/>
      </c>
      <c r="FQ26" s="120" t="str">
        <f t="shared" si="35"/>
        <v/>
      </c>
      <c r="FR26" s="120" t="str">
        <f t="shared" si="35"/>
        <v/>
      </c>
      <c r="FS26" s="120" t="str">
        <f t="shared" si="35"/>
        <v/>
      </c>
      <c r="FT26" s="120" t="str">
        <f t="shared" si="35"/>
        <v/>
      </c>
      <c r="FU26" s="120" t="str">
        <f t="shared" si="35"/>
        <v/>
      </c>
      <c r="FV26" s="120" t="str">
        <f t="shared" si="35"/>
        <v/>
      </c>
      <c r="FW26" s="120" t="str">
        <f t="shared" si="35"/>
        <v/>
      </c>
      <c r="FX26" s="120" t="str">
        <f t="shared" si="35"/>
        <v/>
      </c>
      <c r="FY26" s="120" t="str">
        <f t="shared" si="35"/>
        <v/>
      </c>
      <c r="FZ26" s="120" t="str">
        <f t="shared" si="36"/>
        <v/>
      </c>
      <c r="GA26" s="120" t="str">
        <f t="shared" si="36"/>
        <v/>
      </c>
      <c r="GB26" s="120" t="str">
        <f t="shared" si="36"/>
        <v/>
      </c>
      <c r="GC26" s="120" t="str">
        <f t="shared" si="36"/>
        <v/>
      </c>
      <c r="GD26" s="120" t="str">
        <f t="shared" si="36"/>
        <v/>
      </c>
      <c r="GE26" s="120" t="str">
        <f t="shared" si="36"/>
        <v/>
      </c>
      <c r="GF26" s="120" t="str">
        <f t="shared" si="36"/>
        <v/>
      </c>
      <c r="GG26" s="120" t="str">
        <f t="shared" si="36"/>
        <v/>
      </c>
      <c r="GH26" s="120" t="str">
        <f t="shared" si="36"/>
        <v/>
      </c>
      <c r="GI26" s="120" t="str">
        <f t="shared" si="36"/>
        <v/>
      </c>
      <c r="GJ26" s="120" t="str">
        <f t="shared" si="36"/>
        <v/>
      </c>
      <c r="GK26" s="120" t="str">
        <f t="shared" si="36"/>
        <v/>
      </c>
      <c r="GL26" s="120" t="str">
        <f t="shared" si="36"/>
        <v/>
      </c>
      <c r="GM26" s="120" t="str">
        <f t="shared" si="36"/>
        <v/>
      </c>
      <c r="GN26" s="120" t="str">
        <f t="shared" si="36"/>
        <v/>
      </c>
      <c r="GO26" s="120" t="str">
        <f t="shared" si="36"/>
        <v/>
      </c>
      <c r="GP26" s="120" t="str">
        <f t="shared" si="37"/>
        <v/>
      </c>
      <c r="GQ26" s="120" t="str">
        <f t="shared" si="37"/>
        <v/>
      </c>
      <c r="GR26" s="120" t="str">
        <f t="shared" si="37"/>
        <v/>
      </c>
      <c r="GS26" s="120" t="str">
        <f t="shared" si="37"/>
        <v/>
      </c>
      <c r="GT26" s="120" t="str">
        <f t="shared" si="37"/>
        <v/>
      </c>
      <c r="GU26" s="120" t="str">
        <f t="shared" si="37"/>
        <v/>
      </c>
      <c r="GV26" s="120" t="str">
        <f t="shared" si="37"/>
        <v/>
      </c>
      <c r="GW26" s="120" t="str">
        <f t="shared" si="37"/>
        <v/>
      </c>
      <c r="GX26" s="120" t="str">
        <f t="shared" si="37"/>
        <v/>
      </c>
      <c r="GY26" s="120" t="str">
        <f t="shared" si="37"/>
        <v/>
      </c>
      <c r="GZ26" s="120" t="str">
        <f t="shared" si="37"/>
        <v/>
      </c>
      <c r="HA26" s="120" t="str">
        <f t="shared" si="37"/>
        <v/>
      </c>
      <c r="HB26" s="120" t="str">
        <f t="shared" si="37"/>
        <v/>
      </c>
      <c r="HC26" s="120" t="str">
        <f t="shared" si="37"/>
        <v/>
      </c>
      <c r="HD26" s="120" t="str">
        <f t="shared" si="37"/>
        <v/>
      </c>
      <c r="HE26" s="120" t="str">
        <f t="shared" si="37"/>
        <v/>
      </c>
      <c r="HF26" s="120" t="str">
        <f t="shared" si="38"/>
        <v/>
      </c>
      <c r="HG26" s="120" t="str">
        <f t="shared" si="38"/>
        <v/>
      </c>
      <c r="HH26" s="120" t="str">
        <f t="shared" si="38"/>
        <v/>
      </c>
      <c r="HI26" s="120" t="str">
        <f t="shared" si="38"/>
        <v/>
      </c>
      <c r="HJ26" s="120" t="str">
        <f t="shared" si="38"/>
        <v/>
      </c>
      <c r="HK26" s="120" t="str">
        <f t="shared" si="38"/>
        <v/>
      </c>
      <c r="HL26" s="120" t="str">
        <f t="shared" si="38"/>
        <v/>
      </c>
      <c r="HM26" s="120" t="str">
        <f t="shared" si="38"/>
        <v/>
      </c>
      <c r="HN26" s="120" t="str">
        <f t="shared" si="38"/>
        <v/>
      </c>
      <c r="HO26" s="120" t="str">
        <f t="shared" si="38"/>
        <v/>
      </c>
      <c r="HP26" s="120" t="str">
        <f t="shared" si="38"/>
        <v/>
      </c>
      <c r="HQ26" s="120" t="str">
        <f t="shared" si="38"/>
        <v/>
      </c>
      <c r="HR26" s="120" t="str">
        <f t="shared" si="38"/>
        <v/>
      </c>
      <c r="HS26" s="120" t="str">
        <f t="shared" si="38"/>
        <v/>
      </c>
      <c r="HT26" s="120" t="str">
        <f t="shared" si="38"/>
        <v/>
      </c>
      <c r="HU26" s="120" t="str">
        <f t="shared" si="38"/>
        <v/>
      </c>
      <c r="HV26" s="120" t="str">
        <f t="shared" si="39"/>
        <v/>
      </c>
      <c r="HW26" s="120" t="str">
        <f t="shared" si="39"/>
        <v/>
      </c>
      <c r="HX26" s="120" t="str">
        <f t="shared" si="39"/>
        <v/>
      </c>
      <c r="HY26" s="120" t="str">
        <f t="shared" si="39"/>
        <v/>
      </c>
      <c r="HZ26" s="120" t="str">
        <f t="shared" si="39"/>
        <v/>
      </c>
      <c r="IA26" s="120" t="str">
        <f t="shared" si="39"/>
        <v/>
      </c>
      <c r="IB26" s="120" t="str">
        <f t="shared" si="39"/>
        <v/>
      </c>
      <c r="IC26" s="120" t="str">
        <f t="shared" si="39"/>
        <v/>
      </c>
      <c r="ID26" s="120" t="str">
        <f t="shared" si="39"/>
        <v/>
      </c>
      <c r="IE26" s="120" t="str">
        <f t="shared" si="39"/>
        <v/>
      </c>
      <c r="IF26" s="120" t="str">
        <f t="shared" si="39"/>
        <v/>
      </c>
      <c r="IG26" s="120" t="str">
        <f t="shared" si="39"/>
        <v/>
      </c>
      <c r="IH26" s="120" t="str">
        <f t="shared" si="39"/>
        <v/>
      </c>
      <c r="II26" s="120" t="str">
        <f t="shared" si="39"/>
        <v/>
      </c>
      <c r="IJ26" s="120" t="str">
        <f t="shared" si="39"/>
        <v/>
      </c>
      <c r="IK26" s="120" t="str">
        <f t="shared" si="39"/>
        <v/>
      </c>
      <c r="IL26" s="120" t="str">
        <f t="shared" si="40"/>
        <v/>
      </c>
      <c r="IM26" s="120" t="str">
        <f t="shared" si="40"/>
        <v/>
      </c>
      <c r="IN26" s="120" t="str">
        <f t="shared" si="40"/>
        <v/>
      </c>
      <c r="IO26" s="120" t="str">
        <f t="shared" si="40"/>
        <v/>
      </c>
      <c r="IP26" s="120" t="str">
        <f t="shared" si="40"/>
        <v/>
      </c>
      <c r="IQ26" s="120" t="str">
        <f t="shared" si="40"/>
        <v/>
      </c>
      <c r="IR26" s="120" t="str">
        <f t="shared" si="40"/>
        <v/>
      </c>
      <c r="IS26" s="120" t="str">
        <f t="shared" si="40"/>
        <v/>
      </c>
      <c r="IT26" s="120" t="str">
        <f t="shared" si="40"/>
        <v/>
      </c>
      <c r="IU26" s="120" t="str">
        <f t="shared" si="40"/>
        <v/>
      </c>
      <c r="IV26" s="120" t="str">
        <f t="shared" si="40"/>
        <v/>
      </c>
      <c r="IW26" s="120" t="str">
        <f t="shared" si="40"/>
        <v/>
      </c>
      <c r="IX26" s="120" t="str">
        <f t="shared" si="40"/>
        <v/>
      </c>
      <c r="IY26" s="120" t="str">
        <f t="shared" si="40"/>
        <v/>
      </c>
      <c r="IZ26" s="120" t="str">
        <f t="shared" si="40"/>
        <v/>
      </c>
      <c r="JA26" s="120" t="str">
        <f t="shared" si="40"/>
        <v/>
      </c>
      <c r="JB26" s="120" t="str">
        <f t="shared" si="41"/>
        <v/>
      </c>
      <c r="JC26" s="120" t="str">
        <f t="shared" si="41"/>
        <v/>
      </c>
      <c r="JD26" s="120" t="str">
        <f t="shared" si="41"/>
        <v/>
      </c>
      <c r="JE26" s="120" t="str">
        <f t="shared" si="41"/>
        <v/>
      </c>
      <c r="JF26" s="120" t="str">
        <f t="shared" si="41"/>
        <v/>
      </c>
      <c r="JG26" s="120" t="str">
        <f t="shared" si="41"/>
        <v/>
      </c>
      <c r="JH26" s="120" t="str">
        <f t="shared" si="41"/>
        <v/>
      </c>
      <c r="JI26" s="120" t="str">
        <f t="shared" si="41"/>
        <v/>
      </c>
      <c r="JJ26" s="120" t="str">
        <f t="shared" si="41"/>
        <v/>
      </c>
      <c r="JK26" s="120" t="str">
        <f t="shared" si="41"/>
        <v/>
      </c>
      <c r="JL26" s="120" t="str">
        <f t="shared" si="41"/>
        <v/>
      </c>
      <c r="JM26" s="120" t="str">
        <f t="shared" si="41"/>
        <v/>
      </c>
      <c r="JN26" s="120" t="str">
        <f t="shared" si="41"/>
        <v/>
      </c>
      <c r="JO26" s="120" t="str">
        <f t="shared" si="41"/>
        <v/>
      </c>
      <c r="JP26" s="120" t="str">
        <f t="shared" si="41"/>
        <v/>
      </c>
      <c r="JQ26" s="120" t="str">
        <f t="shared" si="41"/>
        <v/>
      </c>
      <c r="JR26" s="120" t="str">
        <f t="shared" si="42"/>
        <v/>
      </c>
      <c r="JS26" s="120" t="str">
        <f t="shared" si="42"/>
        <v/>
      </c>
      <c r="JT26" s="120" t="str">
        <f t="shared" si="42"/>
        <v/>
      </c>
      <c r="JU26" s="120" t="str">
        <f t="shared" si="42"/>
        <v/>
      </c>
      <c r="JV26" s="120" t="str">
        <f t="shared" si="42"/>
        <v/>
      </c>
      <c r="JW26" s="120" t="str">
        <f t="shared" si="42"/>
        <v/>
      </c>
      <c r="JX26" s="120" t="str">
        <f t="shared" si="42"/>
        <v/>
      </c>
      <c r="JY26" s="120" t="str">
        <f t="shared" si="42"/>
        <v/>
      </c>
      <c r="JZ26" s="120" t="str">
        <f t="shared" si="42"/>
        <v/>
      </c>
      <c r="KA26" s="120" t="str">
        <f t="shared" si="42"/>
        <v/>
      </c>
      <c r="KB26" s="120" t="str">
        <f t="shared" si="42"/>
        <v/>
      </c>
      <c r="KC26" s="120" t="str">
        <f t="shared" si="42"/>
        <v/>
      </c>
      <c r="KD26" s="120" t="str">
        <f t="shared" si="42"/>
        <v/>
      </c>
      <c r="KE26" s="120" t="str">
        <f t="shared" si="42"/>
        <v/>
      </c>
      <c r="KF26" s="120" t="str">
        <f t="shared" si="42"/>
        <v/>
      </c>
      <c r="KG26" s="120" t="str">
        <f t="shared" si="42"/>
        <v/>
      </c>
      <c r="KH26" s="120" t="str">
        <f t="shared" si="43"/>
        <v/>
      </c>
      <c r="KI26" s="120" t="str">
        <f t="shared" si="43"/>
        <v/>
      </c>
      <c r="KJ26" s="120" t="str">
        <f t="shared" si="43"/>
        <v/>
      </c>
      <c r="KK26" s="120" t="str">
        <f t="shared" si="43"/>
        <v/>
      </c>
      <c r="KL26" s="120" t="str">
        <f t="shared" si="43"/>
        <v/>
      </c>
      <c r="KM26" s="120" t="str">
        <f t="shared" si="43"/>
        <v/>
      </c>
      <c r="KN26" s="120" t="str">
        <f t="shared" si="43"/>
        <v/>
      </c>
      <c r="KO26" s="120" t="str">
        <f t="shared" si="43"/>
        <v/>
      </c>
      <c r="KP26" s="120" t="str">
        <f t="shared" si="43"/>
        <v/>
      </c>
      <c r="KQ26" s="120" t="str">
        <f t="shared" si="43"/>
        <v/>
      </c>
      <c r="KR26" s="120" t="str">
        <f t="shared" si="43"/>
        <v/>
      </c>
      <c r="KS26" s="120" t="str">
        <f t="shared" si="43"/>
        <v/>
      </c>
      <c r="KT26" s="120" t="str">
        <f t="shared" si="43"/>
        <v/>
      </c>
      <c r="KU26" s="120" t="str">
        <f t="shared" si="43"/>
        <v/>
      </c>
      <c r="KV26" s="120" t="str">
        <f t="shared" si="43"/>
        <v/>
      </c>
      <c r="KW26" s="120" t="str">
        <f t="shared" si="43"/>
        <v/>
      </c>
      <c r="KX26" s="120" t="str">
        <f t="shared" si="44"/>
        <v/>
      </c>
      <c r="KY26" s="120" t="str">
        <f t="shared" si="44"/>
        <v/>
      </c>
      <c r="KZ26" s="120" t="str">
        <f t="shared" si="44"/>
        <v/>
      </c>
      <c r="LA26" s="120" t="str">
        <f t="shared" si="44"/>
        <v/>
      </c>
      <c r="LB26" s="120" t="str">
        <f t="shared" si="44"/>
        <v/>
      </c>
      <c r="LC26" s="120" t="str">
        <f t="shared" si="44"/>
        <v/>
      </c>
      <c r="LD26" s="120" t="str">
        <f t="shared" si="44"/>
        <v/>
      </c>
      <c r="LE26" s="120" t="str">
        <f t="shared" si="44"/>
        <v/>
      </c>
      <c r="LF26" s="120" t="str">
        <f t="shared" si="44"/>
        <v/>
      </c>
      <c r="LG26" s="120" t="str">
        <f t="shared" si="44"/>
        <v/>
      </c>
      <c r="LH26" s="120" t="str">
        <f t="shared" si="44"/>
        <v/>
      </c>
      <c r="LI26" s="120" t="str">
        <f t="shared" si="44"/>
        <v/>
      </c>
      <c r="LJ26" s="120" t="str">
        <f t="shared" si="44"/>
        <v/>
      </c>
      <c r="LK26" s="120" t="str">
        <f t="shared" si="44"/>
        <v/>
      </c>
      <c r="LL26" s="120" t="str">
        <f t="shared" si="44"/>
        <v/>
      </c>
      <c r="LM26" s="120" t="str">
        <f t="shared" si="44"/>
        <v/>
      </c>
      <c r="LN26" s="120" t="str">
        <f t="shared" si="45"/>
        <v/>
      </c>
      <c r="LO26" s="120" t="str">
        <f t="shared" si="45"/>
        <v/>
      </c>
      <c r="LP26" s="120" t="str">
        <f t="shared" si="45"/>
        <v/>
      </c>
      <c r="LQ26" s="120" t="str">
        <f t="shared" si="45"/>
        <v/>
      </c>
      <c r="LR26" s="120" t="str">
        <f t="shared" si="45"/>
        <v/>
      </c>
      <c r="LS26" s="120" t="str">
        <f t="shared" si="45"/>
        <v/>
      </c>
      <c r="LT26" s="120" t="str">
        <f t="shared" si="45"/>
        <v/>
      </c>
      <c r="LU26" s="120" t="str">
        <f t="shared" si="45"/>
        <v/>
      </c>
      <c r="LV26" s="120" t="str">
        <f t="shared" si="45"/>
        <v/>
      </c>
      <c r="LW26" s="120" t="str">
        <f t="shared" si="45"/>
        <v/>
      </c>
      <c r="LX26" s="120" t="str">
        <f t="shared" si="45"/>
        <v/>
      </c>
      <c r="LY26" s="120" t="str">
        <f t="shared" si="45"/>
        <v/>
      </c>
      <c r="LZ26" s="120" t="str">
        <f t="shared" si="45"/>
        <v/>
      </c>
      <c r="MA26" s="120" t="str">
        <f t="shared" si="45"/>
        <v/>
      </c>
      <c r="MB26" s="120" t="str">
        <f t="shared" si="45"/>
        <v/>
      </c>
      <c r="MC26" s="120" t="str">
        <f t="shared" si="45"/>
        <v/>
      </c>
      <c r="MD26" s="120" t="str">
        <f t="shared" si="46"/>
        <v/>
      </c>
      <c r="ME26" s="120" t="str">
        <f t="shared" si="46"/>
        <v/>
      </c>
      <c r="MF26" s="120" t="str">
        <f t="shared" si="46"/>
        <v/>
      </c>
      <c r="MG26" s="120" t="str">
        <f t="shared" si="46"/>
        <v/>
      </c>
      <c r="MH26" s="120" t="str">
        <f t="shared" si="46"/>
        <v/>
      </c>
      <c r="MI26" s="120" t="str">
        <f t="shared" si="46"/>
        <v/>
      </c>
      <c r="MJ26" s="120" t="str">
        <f t="shared" si="46"/>
        <v/>
      </c>
      <c r="MK26" s="120" t="str">
        <f t="shared" si="46"/>
        <v/>
      </c>
      <c r="ML26" s="120" t="str">
        <f t="shared" si="46"/>
        <v/>
      </c>
      <c r="MM26" s="120" t="str">
        <f t="shared" si="46"/>
        <v/>
      </c>
      <c r="MN26" s="120" t="str">
        <f t="shared" si="46"/>
        <v/>
      </c>
      <c r="MO26" s="120" t="str">
        <f t="shared" si="46"/>
        <v/>
      </c>
      <c r="MP26" s="120" t="str">
        <f t="shared" si="46"/>
        <v/>
      </c>
      <c r="MQ26" s="120" t="str">
        <f t="shared" si="46"/>
        <v/>
      </c>
      <c r="MR26" s="120" t="str">
        <f t="shared" si="46"/>
        <v/>
      </c>
      <c r="MS26" s="120" t="str">
        <f t="shared" si="46"/>
        <v/>
      </c>
      <c r="MT26" s="120" t="str">
        <f t="shared" si="47"/>
        <v/>
      </c>
      <c r="MU26" s="120" t="str">
        <f t="shared" si="47"/>
        <v/>
      </c>
      <c r="MV26" s="120" t="str">
        <f t="shared" si="47"/>
        <v/>
      </c>
      <c r="MW26" s="120" t="str">
        <f t="shared" si="47"/>
        <v/>
      </c>
      <c r="MX26" s="120" t="str">
        <f t="shared" si="47"/>
        <v/>
      </c>
      <c r="MY26" s="120" t="str">
        <f t="shared" si="47"/>
        <v/>
      </c>
      <c r="MZ26" s="120" t="str">
        <f t="shared" si="47"/>
        <v/>
      </c>
      <c r="NA26" s="120" t="str">
        <f t="shared" si="47"/>
        <v/>
      </c>
      <c r="NB26" s="120" t="str">
        <f t="shared" si="47"/>
        <v/>
      </c>
      <c r="NC26" s="120" t="str">
        <f t="shared" si="47"/>
        <v/>
      </c>
      <c r="ND26" s="120" t="str">
        <f t="shared" si="47"/>
        <v/>
      </c>
      <c r="NE26" s="120" t="str">
        <f t="shared" si="47"/>
        <v/>
      </c>
      <c r="NF26" s="120" t="str">
        <f t="shared" si="47"/>
        <v/>
      </c>
      <c r="NG26" s="120" t="str">
        <f t="shared" si="47"/>
        <v/>
      </c>
      <c r="NH26" s="120" t="str">
        <f t="shared" si="47"/>
        <v/>
      </c>
      <c r="NI26" s="120" t="str">
        <f t="shared" si="47"/>
        <v/>
      </c>
      <c r="NJ26" s="120" t="str">
        <f t="shared" si="48"/>
        <v/>
      </c>
      <c r="NK26" s="120" t="str">
        <f t="shared" si="48"/>
        <v/>
      </c>
      <c r="NL26" s="120" t="str">
        <f t="shared" si="48"/>
        <v/>
      </c>
      <c r="NM26" s="120" t="str">
        <f t="shared" si="48"/>
        <v/>
      </c>
      <c r="NN26" s="120" t="str">
        <f t="shared" si="48"/>
        <v/>
      </c>
      <c r="NO26" s="120" t="str">
        <f t="shared" si="48"/>
        <v/>
      </c>
      <c r="NP26" s="120" t="str">
        <f t="shared" si="48"/>
        <v/>
      </c>
      <c r="NQ26" s="120" t="str">
        <f t="shared" si="48"/>
        <v/>
      </c>
      <c r="NR26" s="120" t="str">
        <f t="shared" si="48"/>
        <v/>
      </c>
      <c r="NS26" s="120" t="str">
        <f t="shared" si="48"/>
        <v/>
      </c>
      <c r="NT26" s="120" t="str">
        <f t="shared" si="48"/>
        <v/>
      </c>
      <c r="NU26" s="120" t="str">
        <f t="shared" si="48"/>
        <v/>
      </c>
      <c r="NV26" s="120" t="str">
        <f t="shared" si="48"/>
        <v/>
      </c>
      <c r="NW26" s="120" t="str">
        <f t="shared" si="48"/>
        <v/>
      </c>
      <c r="NX26" s="120" t="str">
        <f t="shared" si="48"/>
        <v/>
      </c>
      <c r="NY26" s="120" t="str">
        <f t="shared" si="48"/>
        <v/>
      </c>
      <c r="NZ26" s="120" t="str">
        <f t="shared" si="49"/>
        <v/>
      </c>
      <c r="OA26" s="120" t="str">
        <f t="shared" si="49"/>
        <v/>
      </c>
      <c r="OB26" s="120" t="str">
        <f t="shared" si="49"/>
        <v/>
      </c>
      <c r="OC26" s="120" t="str">
        <f t="shared" si="49"/>
        <v/>
      </c>
      <c r="OD26" s="120" t="str">
        <f t="shared" si="49"/>
        <v/>
      </c>
      <c r="OE26" s="120" t="str">
        <f t="shared" si="49"/>
        <v/>
      </c>
      <c r="OF26" s="120" t="str">
        <f t="shared" si="49"/>
        <v/>
      </c>
      <c r="OG26" s="120" t="str">
        <f t="shared" si="49"/>
        <v/>
      </c>
      <c r="OH26" s="120" t="str">
        <f t="shared" si="49"/>
        <v/>
      </c>
      <c r="OI26" s="120" t="str">
        <f t="shared" si="49"/>
        <v/>
      </c>
      <c r="OJ26" s="120" t="str">
        <f t="shared" si="49"/>
        <v/>
      </c>
      <c r="OK26" s="120" t="str">
        <f t="shared" si="49"/>
        <v/>
      </c>
      <c r="OL26" s="120" t="str">
        <f t="shared" si="49"/>
        <v/>
      </c>
      <c r="OM26" s="120" t="str">
        <f t="shared" si="49"/>
        <v/>
      </c>
      <c r="ON26" s="120" t="str">
        <f t="shared" si="49"/>
        <v/>
      </c>
      <c r="OO26" s="120" t="str">
        <f t="shared" si="49"/>
        <v/>
      </c>
      <c r="OP26" s="120" t="str">
        <f t="shared" si="50"/>
        <v/>
      </c>
      <c r="OQ26" s="120" t="str">
        <f t="shared" si="50"/>
        <v/>
      </c>
      <c r="OR26" s="120" t="str">
        <f t="shared" si="50"/>
        <v/>
      </c>
      <c r="OS26" s="120" t="str">
        <f t="shared" si="50"/>
        <v/>
      </c>
      <c r="OT26" s="120" t="str">
        <f t="shared" si="50"/>
        <v/>
      </c>
      <c r="OU26" s="120" t="str">
        <f t="shared" si="50"/>
        <v/>
      </c>
      <c r="OV26" s="120" t="str">
        <f t="shared" si="50"/>
        <v/>
      </c>
      <c r="OW26" s="120" t="str">
        <f t="shared" si="50"/>
        <v/>
      </c>
      <c r="OX26" s="120" t="str">
        <f t="shared" si="50"/>
        <v/>
      </c>
      <c r="OY26" s="120" t="str">
        <f t="shared" si="50"/>
        <v/>
      </c>
      <c r="OZ26" s="120" t="str">
        <f t="shared" si="50"/>
        <v/>
      </c>
      <c r="PA26" s="120" t="str">
        <f t="shared" si="50"/>
        <v/>
      </c>
      <c r="PB26" s="120" t="str">
        <f t="shared" si="50"/>
        <v/>
      </c>
      <c r="PC26" s="120" t="str">
        <f t="shared" si="50"/>
        <v/>
      </c>
      <c r="PD26" s="120" t="str">
        <f t="shared" si="50"/>
        <v/>
      </c>
      <c r="PE26" s="120" t="str">
        <f t="shared" si="50"/>
        <v/>
      </c>
      <c r="PF26" s="120" t="str">
        <f t="shared" si="51"/>
        <v/>
      </c>
      <c r="PG26" s="120" t="str">
        <f t="shared" si="51"/>
        <v/>
      </c>
      <c r="PH26" s="120" t="str">
        <f t="shared" si="51"/>
        <v/>
      </c>
      <c r="PI26" s="120" t="str">
        <f t="shared" si="51"/>
        <v/>
      </c>
      <c r="PJ26" s="120" t="str">
        <f t="shared" si="51"/>
        <v/>
      </c>
      <c r="PK26" s="120" t="str">
        <f t="shared" si="51"/>
        <v/>
      </c>
      <c r="PL26" s="120" t="str">
        <f t="shared" si="51"/>
        <v/>
      </c>
      <c r="PM26" s="120" t="str">
        <f t="shared" si="51"/>
        <v/>
      </c>
      <c r="PN26" s="120" t="str">
        <f t="shared" si="51"/>
        <v/>
      </c>
      <c r="PO26" s="120" t="str">
        <f t="shared" si="51"/>
        <v/>
      </c>
      <c r="PP26" s="120" t="str">
        <f t="shared" si="51"/>
        <v/>
      </c>
      <c r="PQ26" s="120" t="str">
        <f t="shared" si="51"/>
        <v/>
      </c>
      <c r="PR26" s="120" t="str">
        <f t="shared" si="51"/>
        <v/>
      </c>
      <c r="PS26" s="120" t="str">
        <f t="shared" si="51"/>
        <v/>
      </c>
      <c r="PT26" s="120" t="str">
        <f t="shared" si="51"/>
        <v/>
      </c>
      <c r="PU26" s="120" t="str">
        <f t="shared" si="51"/>
        <v/>
      </c>
      <c r="PV26" s="120" t="str">
        <f t="shared" si="52"/>
        <v/>
      </c>
      <c r="PW26" s="120" t="str">
        <f t="shared" si="52"/>
        <v/>
      </c>
      <c r="PX26" s="120" t="str">
        <f t="shared" si="52"/>
        <v/>
      </c>
      <c r="PY26" s="120" t="str">
        <f t="shared" si="52"/>
        <v/>
      </c>
      <c r="PZ26" s="120" t="str">
        <f t="shared" si="52"/>
        <v/>
      </c>
      <c r="QA26" s="120" t="str">
        <f t="shared" si="52"/>
        <v/>
      </c>
      <c r="QB26" s="120" t="str">
        <f t="shared" si="52"/>
        <v/>
      </c>
      <c r="QC26" s="120" t="str">
        <f t="shared" si="52"/>
        <v/>
      </c>
      <c r="QD26" s="120" t="str">
        <f t="shared" si="52"/>
        <v/>
      </c>
      <c r="QE26" s="120" t="str">
        <f t="shared" si="52"/>
        <v/>
      </c>
      <c r="QF26" s="120" t="str">
        <f t="shared" si="52"/>
        <v/>
      </c>
      <c r="QG26" s="120" t="str">
        <f t="shared" si="52"/>
        <v/>
      </c>
      <c r="QH26" s="120" t="str">
        <f t="shared" si="52"/>
        <v/>
      </c>
      <c r="QI26" s="120" t="str">
        <f t="shared" si="52"/>
        <v/>
      </c>
      <c r="QJ26" s="120" t="str">
        <f t="shared" si="52"/>
        <v/>
      </c>
      <c r="QK26" s="120" t="str">
        <f t="shared" si="52"/>
        <v/>
      </c>
      <c r="QL26" s="120" t="str">
        <f t="shared" si="53"/>
        <v/>
      </c>
      <c r="QM26" s="120" t="str">
        <f t="shared" si="53"/>
        <v/>
      </c>
      <c r="QN26" s="120" t="str">
        <f t="shared" si="53"/>
        <v/>
      </c>
      <c r="QO26" s="120" t="str">
        <f t="shared" si="53"/>
        <v/>
      </c>
      <c r="QP26" s="120" t="str">
        <f t="shared" si="53"/>
        <v/>
      </c>
      <c r="QQ26" s="120" t="str">
        <f t="shared" si="53"/>
        <v/>
      </c>
      <c r="QR26" s="120" t="str">
        <f t="shared" si="53"/>
        <v/>
      </c>
      <c r="QS26" s="120" t="str">
        <f t="shared" si="53"/>
        <v/>
      </c>
      <c r="QT26" s="120" t="str">
        <f t="shared" si="53"/>
        <v/>
      </c>
      <c r="QU26" s="120" t="str">
        <f t="shared" si="53"/>
        <v/>
      </c>
      <c r="QV26" s="120" t="str">
        <f t="shared" si="53"/>
        <v/>
      </c>
      <c r="QW26" s="120" t="str">
        <f t="shared" si="53"/>
        <v/>
      </c>
      <c r="QX26" s="120" t="str">
        <f t="shared" si="53"/>
        <v/>
      </c>
      <c r="QY26" s="120" t="str">
        <f t="shared" si="53"/>
        <v/>
      </c>
      <c r="QZ26" s="120" t="str">
        <f t="shared" si="53"/>
        <v/>
      </c>
      <c r="RA26" s="120" t="str">
        <f t="shared" si="53"/>
        <v/>
      </c>
      <c r="RB26" s="120" t="str">
        <f t="shared" si="54"/>
        <v/>
      </c>
      <c r="RC26" s="120" t="str">
        <f t="shared" si="54"/>
        <v/>
      </c>
      <c r="RD26" s="120" t="str">
        <f t="shared" si="54"/>
        <v/>
      </c>
      <c r="RE26" s="120" t="str">
        <f t="shared" si="54"/>
        <v/>
      </c>
      <c r="RF26" s="120" t="str">
        <f t="shared" si="54"/>
        <v/>
      </c>
      <c r="RG26" s="120" t="str">
        <f t="shared" si="54"/>
        <v/>
      </c>
      <c r="RH26" s="120" t="str">
        <f t="shared" si="54"/>
        <v/>
      </c>
      <c r="RI26" s="120" t="str">
        <f t="shared" si="54"/>
        <v/>
      </c>
      <c r="RJ26" s="120" t="str">
        <f t="shared" si="54"/>
        <v/>
      </c>
      <c r="RK26" s="120" t="str">
        <f t="shared" si="54"/>
        <v/>
      </c>
      <c r="RL26" s="120" t="str">
        <f t="shared" si="54"/>
        <v/>
      </c>
      <c r="RM26" s="120" t="str">
        <f t="shared" si="54"/>
        <v/>
      </c>
      <c r="RN26" s="120" t="str">
        <f t="shared" si="54"/>
        <v/>
      </c>
      <c r="RO26" s="120" t="str">
        <f t="shared" si="54"/>
        <v/>
      </c>
      <c r="RP26" s="120" t="str">
        <f t="shared" si="54"/>
        <v/>
      </c>
      <c r="RQ26" s="120" t="str">
        <f t="shared" si="54"/>
        <v/>
      </c>
      <c r="RR26" s="120" t="str">
        <f t="shared" si="55"/>
        <v/>
      </c>
      <c r="RS26" s="120" t="str">
        <f t="shared" si="55"/>
        <v/>
      </c>
      <c r="RT26" s="120" t="str">
        <f t="shared" si="55"/>
        <v/>
      </c>
      <c r="RU26" s="120" t="str">
        <f t="shared" si="55"/>
        <v/>
      </c>
      <c r="RV26" s="120" t="str">
        <f t="shared" si="55"/>
        <v/>
      </c>
      <c r="RW26" s="120" t="str">
        <f t="shared" si="55"/>
        <v/>
      </c>
      <c r="RX26" s="120" t="str">
        <f t="shared" si="55"/>
        <v/>
      </c>
      <c r="RY26" s="120" t="str">
        <f t="shared" si="55"/>
        <v/>
      </c>
      <c r="RZ26" s="120" t="str">
        <f t="shared" si="55"/>
        <v/>
      </c>
      <c r="SA26" s="120" t="str">
        <f t="shared" si="55"/>
        <v/>
      </c>
      <c r="SB26" s="120" t="str">
        <f t="shared" si="55"/>
        <v/>
      </c>
      <c r="SC26" s="120" t="str">
        <f t="shared" si="55"/>
        <v/>
      </c>
      <c r="SD26" s="120" t="str">
        <f t="shared" si="55"/>
        <v/>
      </c>
      <c r="SE26" s="120" t="str">
        <f t="shared" si="55"/>
        <v/>
      </c>
      <c r="SF26" s="120" t="str">
        <f t="shared" si="55"/>
        <v/>
      </c>
      <c r="SG26" s="120" t="str">
        <f t="shared" si="55"/>
        <v/>
      </c>
      <c r="SH26" s="120" t="str">
        <f t="shared" si="56"/>
        <v/>
      </c>
      <c r="SI26" s="120" t="str">
        <f t="shared" si="56"/>
        <v/>
      </c>
      <c r="SJ26" s="120" t="str">
        <f t="shared" si="56"/>
        <v/>
      </c>
      <c r="SK26" s="120" t="str">
        <f t="shared" si="56"/>
        <v/>
      </c>
      <c r="SL26" s="120" t="str">
        <f t="shared" si="56"/>
        <v/>
      </c>
      <c r="SM26" s="120" t="str">
        <f t="shared" si="56"/>
        <v/>
      </c>
      <c r="SN26" s="120" t="str">
        <f t="shared" si="56"/>
        <v/>
      </c>
      <c r="SO26" s="120" t="str">
        <f t="shared" si="56"/>
        <v/>
      </c>
      <c r="SP26" s="120" t="str">
        <f t="shared" si="56"/>
        <v/>
      </c>
      <c r="SQ26" s="120" t="str">
        <f t="shared" si="56"/>
        <v/>
      </c>
      <c r="SR26" s="120" t="str">
        <f t="shared" si="56"/>
        <v/>
      </c>
      <c r="SS26" s="120" t="str">
        <f t="shared" si="56"/>
        <v/>
      </c>
      <c r="ST26" s="120" t="str">
        <f t="shared" si="56"/>
        <v/>
      </c>
      <c r="SU26" s="120" t="str">
        <f t="shared" si="56"/>
        <v/>
      </c>
      <c r="SV26" s="120" t="str">
        <f t="shared" si="56"/>
        <v/>
      </c>
      <c r="SW26" s="120" t="str">
        <f t="shared" si="56"/>
        <v/>
      </c>
      <c r="SX26" s="121" t="str">
        <f t="shared" si="57"/>
        <v/>
      </c>
    </row>
    <row r="27" spans="2:518" ht="27" outlineLevel="1" x14ac:dyDescent="0.35">
      <c r="B27" s="60"/>
      <c r="C27" s="109">
        <v>286624</v>
      </c>
      <c r="D27" s="110"/>
      <c r="E27" s="122" t="s">
        <v>1697</v>
      </c>
      <c r="F27" s="123" t="s">
        <v>413</v>
      </c>
      <c r="G27" s="113">
        <v>45566</v>
      </c>
      <c r="H27" s="124">
        <v>2</v>
      </c>
      <c r="I27" s="115">
        <f t="shared" si="24"/>
        <v>45567</v>
      </c>
      <c r="J27" s="125">
        <v>1</v>
      </c>
      <c r="K27" s="126" t="s">
        <v>1698</v>
      </c>
      <c r="L27" s="127"/>
      <c r="M27" s="119" t="str">
        <f t="shared" si="25"/>
        <v/>
      </c>
      <c r="N27" s="120" t="str">
        <f t="shared" si="25"/>
        <v/>
      </c>
      <c r="O27" s="120" t="str">
        <f t="shared" si="25"/>
        <v/>
      </c>
      <c r="P27" s="120" t="str">
        <f t="shared" si="25"/>
        <v/>
      </c>
      <c r="Q27" s="120" t="str">
        <f t="shared" si="25"/>
        <v/>
      </c>
      <c r="R27" s="120" t="str">
        <f t="shared" si="25"/>
        <v/>
      </c>
      <c r="S27" s="120" t="str">
        <f t="shared" si="25"/>
        <v/>
      </c>
      <c r="T27" s="120" t="str">
        <f t="shared" si="25"/>
        <v>➤</v>
      </c>
      <c r="U27" s="120" t="str">
        <f t="shared" si="25"/>
        <v>➤</v>
      </c>
      <c r="V27" s="120" t="str">
        <f t="shared" si="26"/>
        <v/>
      </c>
      <c r="W27" s="120" t="str">
        <f t="shared" si="26"/>
        <v/>
      </c>
      <c r="X27" s="120" t="str">
        <f t="shared" si="26"/>
        <v/>
      </c>
      <c r="Y27" s="120" t="str">
        <f t="shared" si="26"/>
        <v/>
      </c>
      <c r="Z27" s="120" t="str">
        <f t="shared" si="26"/>
        <v/>
      </c>
      <c r="AA27" s="120" t="str">
        <f t="shared" si="26"/>
        <v/>
      </c>
      <c r="AB27" s="120" t="str">
        <f t="shared" si="26"/>
        <v/>
      </c>
      <c r="AC27" s="120" t="str">
        <f t="shared" si="26"/>
        <v/>
      </c>
      <c r="AD27" s="120" t="str">
        <f t="shared" si="26"/>
        <v/>
      </c>
      <c r="AE27" s="120" t="str">
        <f t="shared" si="26"/>
        <v/>
      </c>
      <c r="AF27" s="120" t="str">
        <f t="shared" si="26"/>
        <v/>
      </c>
      <c r="AG27" s="120" t="str">
        <f t="shared" si="26"/>
        <v/>
      </c>
      <c r="AH27" s="120" t="str">
        <f t="shared" si="26"/>
        <v/>
      </c>
      <c r="AI27" s="120" t="str">
        <f t="shared" si="26"/>
        <v/>
      </c>
      <c r="AJ27" s="120" t="str">
        <f t="shared" si="26"/>
        <v/>
      </c>
      <c r="AK27" s="120" t="str">
        <f t="shared" si="26"/>
        <v/>
      </c>
      <c r="AL27" s="120" t="str">
        <f t="shared" si="27"/>
        <v/>
      </c>
      <c r="AM27" s="120" t="str">
        <f t="shared" si="27"/>
        <v/>
      </c>
      <c r="AN27" s="120" t="str">
        <f t="shared" si="27"/>
        <v/>
      </c>
      <c r="AO27" s="120" t="str">
        <f t="shared" si="27"/>
        <v/>
      </c>
      <c r="AP27" s="120" t="str">
        <f t="shared" si="27"/>
        <v/>
      </c>
      <c r="AQ27" s="120" t="str">
        <f t="shared" si="27"/>
        <v/>
      </c>
      <c r="AR27" s="120" t="str">
        <f t="shared" si="27"/>
        <v/>
      </c>
      <c r="AS27" s="120" t="str">
        <f t="shared" si="27"/>
        <v/>
      </c>
      <c r="AT27" s="120" t="str">
        <f t="shared" si="27"/>
        <v/>
      </c>
      <c r="AU27" s="120" t="str">
        <f t="shared" si="27"/>
        <v/>
      </c>
      <c r="AV27" s="120" t="str">
        <f t="shared" si="27"/>
        <v/>
      </c>
      <c r="AW27" s="120" t="str">
        <f t="shared" si="27"/>
        <v/>
      </c>
      <c r="AX27" s="120" t="str">
        <f t="shared" si="27"/>
        <v/>
      </c>
      <c r="AY27" s="120" t="str">
        <f t="shared" si="27"/>
        <v/>
      </c>
      <c r="AZ27" s="120" t="str">
        <f t="shared" si="27"/>
        <v/>
      </c>
      <c r="BA27" s="120" t="str">
        <f t="shared" si="27"/>
        <v/>
      </c>
      <c r="BB27" s="120" t="str">
        <f t="shared" si="28"/>
        <v/>
      </c>
      <c r="BC27" s="120" t="str">
        <f t="shared" si="28"/>
        <v/>
      </c>
      <c r="BD27" s="120" t="str">
        <f t="shared" si="28"/>
        <v/>
      </c>
      <c r="BE27" s="120" t="str">
        <f t="shared" si="28"/>
        <v/>
      </c>
      <c r="BF27" s="120" t="str">
        <f t="shared" si="28"/>
        <v/>
      </c>
      <c r="BG27" s="120" t="str">
        <f t="shared" si="28"/>
        <v/>
      </c>
      <c r="BH27" s="120" t="str">
        <f t="shared" si="28"/>
        <v/>
      </c>
      <c r="BI27" s="120" t="str">
        <f t="shared" si="28"/>
        <v/>
      </c>
      <c r="BJ27" s="120" t="str">
        <f t="shared" si="28"/>
        <v/>
      </c>
      <c r="BK27" s="120" t="str">
        <f t="shared" si="28"/>
        <v/>
      </c>
      <c r="BL27" s="120" t="str">
        <f t="shared" si="28"/>
        <v/>
      </c>
      <c r="BM27" s="120" t="str">
        <f t="shared" si="28"/>
        <v/>
      </c>
      <c r="BN27" s="120" t="str">
        <f t="shared" si="28"/>
        <v/>
      </c>
      <c r="BO27" s="120" t="str">
        <f t="shared" si="28"/>
        <v/>
      </c>
      <c r="BP27" s="120" t="str">
        <f t="shared" si="28"/>
        <v/>
      </c>
      <c r="BQ27" s="120" t="str">
        <f t="shared" si="28"/>
        <v/>
      </c>
      <c r="BR27" s="120" t="str">
        <f t="shared" si="29"/>
        <v/>
      </c>
      <c r="BS27" s="120" t="str">
        <f t="shared" si="29"/>
        <v/>
      </c>
      <c r="BT27" s="120" t="str">
        <f t="shared" si="29"/>
        <v/>
      </c>
      <c r="BU27" s="120" t="str">
        <f t="shared" si="29"/>
        <v/>
      </c>
      <c r="BV27" s="120" t="str">
        <f t="shared" si="29"/>
        <v/>
      </c>
      <c r="BW27" s="120" t="str">
        <f t="shared" si="29"/>
        <v/>
      </c>
      <c r="BX27" s="120" t="str">
        <f t="shared" si="29"/>
        <v/>
      </c>
      <c r="BY27" s="120" t="str">
        <f t="shared" si="29"/>
        <v/>
      </c>
      <c r="BZ27" s="120" t="str">
        <f t="shared" si="29"/>
        <v/>
      </c>
      <c r="CA27" s="120" t="str">
        <f t="shared" si="29"/>
        <v/>
      </c>
      <c r="CB27" s="120" t="str">
        <f t="shared" si="29"/>
        <v/>
      </c>
      <c r="CC27" s="120" t="str">
        <f t="shared" si="29"/>
        <v/>
      </c>
      <c r="CD27" s="120" t="str">
        <f t="shared" si="29"/>
        <v/>
      </c>
      <c r="CE27" s="120" t="str">
        <f t="shared" si="29"/>
        <v/>
      </c>
      <c r="CF27" s="120" t="str">
        <f t="shared" si="29"/>
        <v/>
      </c>
      <c r="CG27" s="120" t="str">
        <f t="shared" si="29"/>
        <v/>
      </c>
      <c r="CH27" s="120" t="str">
        <f t="shared" si="30"/>
        <v/>
      </c>
      <c r="CI27" s="120" t="str">
        <f t="shared" si="30"/>
        <v/>
      </c>
      <c r="CJ27" s="120" t="str">
        <f t="shared" si="30"/>
        <v/>
      </c>
      <c r="CK27" s="120" t="str">
        <f t="shared" si="30"/>
        <v/>
      </c>
      <c r="CL27" s="120" t="str">
        <f t="shared" si="30"/>
        <v/>
      </c>
      <c r="CM27" s="120" t="str">
        <f t="shared" si="30"/>
        <v/>
      </c>
      <c r="CN27" s="120" t="str">
        <f t="shared" si="30"/>
        <v/>
      </c>
      <c r="CO27" s="120" t="str">
        <f t="shared" si="30"/>
        <v/>
      </c>
      <c r="CP27" s="120" t="str">
        <f t="shared" si="30"/>
        <v/>
      </c>
      <c r="CQ27" s="120" t="str">
        <f t="shared" si="30"/>
        <v/>
      </c>
      <c r="CR27" s="120" t="str">
        <f t="shared" si="30"/>
        <v/>
      </c>
      <c r="CS27" s="120" t="str">
        <f t="shared" si="30"/>
        <v/>
      </c>
      <c r="CT27" s="120" t="str">
        <f t="shared" si="30"/>
        <v/>
      </c>
      <c r="CU27" s="120" t="str">
        <f t="shared" si="30"/>
        <v/>
      </c>
      <c r="CV27" s="120" t="str">
        <f t="shared" si="30"/>
        <v/>
      </c>
      <c r="CW27" s="120" t="str">
        <f t="shared" si="30"/>
        <v/>
      </c>
      <c r="CX27" s="120" t="str">
        <f t="shared" si="31"/>
        <v/>
      </c>
      <c r="CY27" s="120" t="str">
        <f t="shared" si="31"/>
        <v/>
      </c>
      <c r="CZ27" s="120" t="str">
        <f t="shared" si="31"/>
        <v/>
      </c>
      <c r="DA27" s="120" t="str">
        <f t="shared" si="31"/>
        <v/>
      </c>
      <c r="DB27" s="120" t="str">
        <f t="shared" si="31"/>
        <v/>
      </c>
      <c r="DC27" s="120" t="str">
        <f t="shared" si="31"/>
        <v/>
      </c>
      <c r="DD27" s="120" t="str">
        <f t="shared" si="31"/>
        <v/>
      </c>
      <c r="DE27" s="120" t="str">
        <f t="shared" si="31"/>
        <v/>
      </c>
      <c r="DF27" s="120" t="str">
        <f t="shared" si="31"/>
        <v/>
      </c>
      <c r="DG27" s="120" t="str">
        <f t="shared" si="31"/>
        <v/>
      </c>
      <c r="DH27" s="120" t="str">
        <f t="shared" si="31"/>
        <v/>
      </c>
      <c r="DI27" s="120" t="str">
        <f t="shared" si="31"/>
        <v/>
      </c>
      <c r="DJ27" s="120" t="str">
        <f t="shared" si="31"/>
        <v/>
      </c>
      <c r="DK27" s="120" t="str">
        <f t="shared" si="31"/>
        <v/>
      </c>
      <c r="DL27" s="120" t="str">
        <f t="shared" si="31"/>
        <v/>
      </c>
      <c r="DM27" s="120" t="str">
        <f t="shared" si="31"/>
        <v/>
      </c>
      <c r="DN27" s="120" t="str">
        <f t="shared" si="32"/>
        <v/>
      </c>
      <c r="DO27" s="120" t="str">
        <f t="shared" si="32"/>
        <v/>
      </c>
      <c r="DP27" s="120" t="str">
        <f t="shared" si="32"/>
        <v/>
      </c>
      <c r="DQ27" s="120" t="str">
        <f t="shared" si="32"/>
        <v/>
      </c>
      <c r="DR27" s="120" t="str">
        <f t="shared" si="32"/>
        <v/>
      </c>
      <c r="DS27" s="120" t="str">
        <f t="shared" si="32"/>
        <v/>
      </c>
      <c r="DT27" s="120" t="str">
        <f t="shared" si="32"/>
        <v/>
      </c>
      <c r="DU27" s="120" t="str">
        <f t="shared" si="32"/>
        <v/>
      </c>
      <c r="DV27" s="120" t="str">
        <f t="shared" si="32"/>
        <v/>
      </c>
      <c r="DW27" s="120" t="str">
        <f t="shared" si="32"/>
        <v/>
      </c>
      <c r="DX27" s="120" t="str">
        <f t="shared" si="32"/>
        <v/>
      </c>
      <c r="DY27" s="120" t="str">
        <f t="shared" si="32"/>
        <v/>
      </c>
      <c r="DZ27" s="120" t="str">
        <f t="shared" si="32"/>
        <v/>
      </c>
      <c r="EA27" s="120" t="str">
        <f t="shared" si="32"/>
        <v/>
      </c>
      <c r="EB27" s="120" t="str">
        <f t="shared" si="32"/>
        <v/>
      </c>
      <c r="EC27" s="120" t="str">
        <f t="shared" si="32"/>
        <v/>
      </c>
      <c r="ED27" s="120" t="str">
        <f t="shared" si="33"/>
        <v/>
      </c>
      <c r="EE27" s="120" t="str">
        <f t="shared" si="33"/>
        <v/>
      </c>
      <c r="EF27" s="120" t="str">
        <f t="shared" si="33"/>
        <v/>
      </c>
      <c r="EG27" s="120" t="str">
        <f t="shared" si="33"/>
        <v/>
      </c>
      <c r="EH27" s="120" t="str">
        <f t="shared" si="33"/>
        <v/>
      </c>
      <c r="EI27" s="120" t="str">
        <f t="shared" si="33"/>
        <v/>
      </c>
      <c r="EJ27" s="120" t="str">
        <f t="shared" si="33"/>
        <v/>
      </c>
      <c r="EK27" s="120" t="str">
        <f t="shared" si="33"/>
        <v/>
      </c>
      <c r="EL27" s="120" t="str">
        <f t="shared" si="33"/>
        <v/>
      </c>
      <c r="EM27" s="120" t="str">
        <f t="shared" si="33"/>
        <v/>
      </c>
      <c r="EN27" s="120" t="str">
        <f t="shared" si="33"/>
        <v/>
      </c>
      <c r="EO27" s="120" t="str">
        <f t="shared" si="33"/>
        <v/>
      </c>
      <c r="EP27" s="120" t="str">
        <f t="shared" si="33"/>
        <v/>
      </c>
      <c r="EQ27" s="120" t="str">
        <f t="shared" si="33"/>
        <v/>
      </c>
      <c r="ER27" s="120" t="str">
        <f t="shared" si="33"/>
        <v/>
      </c>
      <c r="ES27" s="120" t="str">
        <f t="shared" si="33"/>
        <v/>
      </c>
      <c r="ET27" s="120" t="str">
        <f t="shared" si="34"/>
        <v/>
      </c>
      <c r="EU27" s="120" t="str">
        <f t="shared" si="34"/>
        <v/>
      </c>
      <c r="EV27" s="120" t="str">
        <f t="shared" si="34"/>
        <v/>
      </c>
      <c r="EW27" s="120" t="str">
        <f t="shared" si="34"/>
        <v/>
      </c>
      <c r="EX27" s="120" t="str">
        <f t="shared" si="34"/>
        <v/>
      </c>
      <c r="EY27" s="120" t="str">
        <f t="shared" si="34"/>
        <v/>
      </c>
      <c r="EZ27" s="120" t="str">
        <f t="shared" si="34"/>
        <v/>
      </c>
      <c r="FA27" s="120" t="str">
        <f t="shared" si="34"/>
        <v/>
      </c>
      <c r="FB27" s="120" t="str">
        <f t="shared" si="34"/>
        <v/>
      </c>
      <c r="FC27" s="120" t="str">
        <f t="shared" si="34"/>
        <v/>
      </c>
      <c r="FD27" s="120" t="str">
        <f t="shared" si="34"/>
        <v/>
      </c>
      <c r="FE27" s="120" t="str">
        <f t="shared" si="34"/>
        <v/>
      </c>
      <c r="FF27" s="120" t="str">
        <f t="shared" si="34"/>
        <v/>
      </c>
      <c r="FG27" s="120" t="str">
        <f t="shared" si="34"/>
        <v/>
      </c>
      <c r="FH27" s="120" t="str">
        <f t="shared" si="34"/>
        <v/>
      </c>
      <c r="FI27" s="120" t="str">
        <f t="shared" si="34"/>
        <v/>
      </c>
      <c r="FJ27" s="120" t="str">
        <f t="shared" si="35"/>
        <v/>
      </c>
      <c r="FK27" s="120" t="str">
        <f t="shared" si="35"/>
        <v/>
      </c>
      <c r="FL27" s="120" t="str">
        <f t="shared" si="35"/>
        <v/>
      </c>
      <c r="FM27" s="120" t="str">
        <f t="shared" si="35"/>
        <v/>
      </c>
      <c r="FN27" s="120" t="str">
        <f t="shared" si="35"/>
        <v/>
      </c>
      <c r="FO27" s="120" t="str">
        <f t="shared" si="35"/>
        <v/>
      </c>
      <c r="FP27" s="120" t="str">
        <f t="shared" si="35"/>
        <v/>
      </c>
      <c r="FQ27" s="120" t="str">
        <f t="shared" si="35"/>
        <v/>
      </c>
      <c r="FR27" s="120" t="str">
        <f t="shared" si="35"/>
        <v/>
      </c>
      <c r="FS27" s="120" t="str">
        <f t="shared" si="35"/>
        <v/>
      </c>
      <c r="FT27" s="120" t="str">
        <f t="shared" si="35"/>
        <v/>
      </c>
      <c r="FU27" s="120" t="str">
        <f t="shared" si="35"/>
        <v/>
      </c>
      <c r="FV27" s="120" t="str">
        <f t="shared" si="35"/>
        <v/>
      </c>
      <c r="FW27" s="120" t="str">
        <f t="shared" si="35"/>
        <v/>
      </c>
      <c r="FX27" s="120" t="str">
        <f t="shared" si="35"/>
        <v/>
      </c>
      <c r="FY27" s="120" t="str">
        <f t="shared" si="35"/>
        <v/>
      </c>
      <c r="FZ27" s="120" t="str">
        <f t="shared" si="36"/>
        <v/>
      </c>
      <c r="GA27" s="120" t="str">
        <f t="shared" si="36"/>
        <v/>
      </c>
      <c r="GB27" s="120" t="str">
        <f t="shared" si="36"/>
        <v/>
      </c>
      <c r="GC27" s="120" t="str">
        <f t="shared" si="36"/>
        <v/>
      </c>
      <c r="GD27" s="120" t="str">
        <f t="shared" si="36"/>
        <v/>
      </c>
      <c r="GE27" s="120" t="str">
        <f t="shared" si="36"/>
        <v/>
      </c>
      <c r="GF27" s="120" t="str">
        <f t="shared" si="36"/>
        <v/>
      </c>
      <c r="GG27" s="120" t="str">
        <f t="shared" si="36"/>
        <v/>
      </c>
      <c r="GH27" s="120" t="str">
        <f t="shared" si="36"/>
        <v/>
      </c>
      <c r="GI27" s="120" t="str">
        <f t="shared" si="36"/>
        <v/>
      </c>
      <c r="GJ27" s="120" t="str">
        <f t="shared" si="36"/>
        <v/>
      </c>
      <c r="GK27" s="120" t="str">
        <f t="shared" si="36"/>
        <v/>
      </c>
      <c r="GL27" s="120" t="str">
        <f t="shared" si="36"/>
        <v/>
      </c>
      <c r="GM27" s="120" t="str">
        <f t="shared" si="36"/>
        <v/>
      </c>
      <c r="GN27" s="120" t="str">
        <f t="shared" si="36"/>
        <v/>
      </c>
      <c r="GO27" s="120" t="str">
        <f t="shared" si="36"/>
        <v/>
      </c>
      <c r="GP27" s="120" t="str">
        <f t="shared" si="37"/>
        <v/>
      </c>
      <c r="GQ27" s="120" t="str">
        <f t="shared" si="37"/>
        <v/>
      </c>
      <c r="GR27" s="120" t="str">
        <f t="shared" si="37"/>
        <v/>
      </c>
      <c r="GS27" s="120" t="str">
        <f t="shared" si="37"/>
        <v/>
      </c>
      <c r="GT27" s="120" t="str">
        <f t="shared" si="37"/>
        <v/>
      </c>
      <c r="GU27" s="120" t="str">
        <f t="shared" si="37"/>
        <v/>
      </c>
      <c r="GV27" s="120" t="str">
        <f t="shared" si="37"/>
        <v/>
      </c>
      <c r="GW27" s="120" t="str">
        <f t="shared" si="37"/>
        <v/>
      </c>
      <c r="GX27" s="120" t="str">
        <f t="shared" si="37"/>
        <v/>
      </c>
      <c r="GY27" s="120" t="str">
        <f t="shared" si="37"/>
        <v/>
      </c>
      <c r="GZ27" s="120" t="str">
        <f t="shared" si="37"/>
        <v/>
      </c>
      <c r="HA27" s="120" t="str">
        <f t="shared" si="37"/>
        <v/>
      </c>
      <c r="HB27" s="120" t="str">
        <f t="shared" si="37"/>
        <v/>
      </c>
      <c r="HC27" s="120" t="str">
        <f t="shared" si="37"/>
        <v/>
      </c>
      <c r="HD27" s="120" t="str">
        <f t="shared" si="37"/>
        <v/>
      </c>
      <c r="HE27" s="120" t="str">
        <f t="shared" si="37"/>
        <v/>
      </c>
      <c r="HF27" s="120" t="str">
        <f t="shared" si="38"/>
        <v/>
      </c>
      <c r="HG27" s="120" t="str">
        <f t="shared" si="38"/>
        <v/>
      </c>
      <c r="HH27" s="120" t="str">
        <f t="shared" si="38"/>
        <v/>
      </c>
      <c r="HI27" s="120" t="str">
        <f t="shared" si="38"/>
        <v/>
      </c>
      <c r="HJ27" s="120" t="str">
        <f t="shared" si="38"/>
        <v/>
      </c>
      <c r="HK27" s="120" t="str">
        <f t="shared" si="38"/>
        <v/>
      </c>
      <c r="HL27" s="120" t="str">
        <f t="shared" si="38"/>
        <v/>
      </c>
      <c r="HM27" s="120" t="str">
        <f t="shared" si="38"/>
        <v/>
      </c>
      <c r="HN27" s="120" t="str">
        <f t="shared" si="38"/>
        <v/>
      </c>
      <c r="HO27" s="120" t="str">
        <f t="shared" si="38"/>
        <v/>
      </c>
      <c r="HP27" s="120" t="str">
        <f t="shared" si="38"/>
        <v/>
      </c>
      <c r="HQ27" s="120" t="str">
        <f t="shared" si="38"/>
        <v/>
      </c>
      <c r="HR27" s="120" t="str">
        <f t="shared" si="38"/>
        <v/>
      </c>
      <c r="HS27" s="120" t="str">
        <f t="shared" si="38"/>
        <v/>
      </c>
      <c r="HT27" s="120" t="str">
        <f t="shared" si="38"/>
        <v/>
      </c>
      <c r="HU27" s="120" t="str">
        <f t="shared" si="38"/>
        <v/>
      </c>
      <c r="HV27" s="120" t="str">
        <f t="shared" si="39"/>
        <v/>
      </c>
      <c r="HW27" s="120" t="str">
        <f t="shared" si="39"/>
        <v/>
      </c>
      <c r="HX27" s="120" t="str">
        <f t="shared" si="39"/>
        <v/>
      </c>
      <c r="HY27" s="120" t="str">
        <f t="shared" si="39"/>
        <v/>
      </c>
      <c r="HZ27" s="120" t="str">
        <f t="shared" si="39"/>
        <v/>
      </c>
      <c r="IA27" s="120" t="str">
        <f t="shared" si="39"/>
        <v/>
      </c>
      <c r="IB27" s="120" t="str">
        <f t="shared" si="39"/>
        <v/>
      </c>
      <c r="IC27" s="120" t="str">
        <f t="shared" si="39"/>
        <v/>
      </c>
      <c r="ID27" s="120" t="str">
        <f t="shared" si="39"/>
        <v/>
      </c>
      <c r="IE27" s="120" t="str">
        <f t="shared" si="39"/>
        <v/>
      </c>
      <c r="IF27" s="120" t="str">
        <f t="shared" si="39"/>
        <v/>
      </c>
      <c r="IG27" s="120" t="str">
        <f t="shared" si="39"/>
        <v/>
      </c>
      <c r="IH27" s="120" t="str">
        <f t="shared" si="39"/>
        <v/>
      </c>
      <c r="II27" s="120" t="str">
        <f t="shared" si="39"/>
        <v/>
      </c>
      <c r="IJ27" s="120" t="str">
        <f t="shared" si="39"/>
        <v/>
      </c>
      <c r="IK27" s="120" t="str">
        <f t="shared" si="39"/>
        <v/>
      </c>
      <c r="IL27" s="120" t="str">
        <f t="shared" si="40"/>
        <v/>
      </c>
      <c r="IM27" s="120" t="str">
        <f t="shared" si="40"/>
        <v/>
      </c>
      <c r="IN27" s="120" t="str">
        <f t="shared" si="40"/>
        <v/>
      </c>
      <c r="IO27" s="120" t="str">
        <f t="shared" si="40"/>
        <v/>
      </c>
      <c r="IP27" s="120" t="str">
        <f t="shared" si="40"/>
        <v/>
      </c>
      <c r="IQ27" s="120" t="str">
        <f t="shared" si="40"/>
        <v/>
      </c>
      <c r="IR27" s="120" t="str">
        <f t="shared" si="40"/>
        <v/>
      </c>
      <c r="IS27" s="120" t="str">
        <f t="shared" si="40"/>
        <v/>
      </c>
      <c r="IT27" s="120" t="str">
        <f t="shared" si="40"/>
        <v/>
      </c>
      <c r="IU27" s="120" t="str">
        <f t="shared" si="40"/>
        <v/>
      </c>
      <c r="IV27" s="120" t="str">
        <f t="shared" si="40"/>
        <v/>
      </c>
      <c r="IW27" s="120" t="str">
        <f t="shared" si="40"/>
        <v/>
      </c>
      <c r="IX27" s="120" t="str">
        <f t="shared" si="40"/>
        <v/>
      </c>
      <c r="IY27" s="120" t="str">
        <f t="shared" si="40"/>
        <v/>
      </c>
      <c r="IZ27" s="120" t="str">
        <f t="shared" si="40"/>
        <v/>
      </c>
      <c r="JA27" s="120" t="str">
        <f t="shared" si="40"/>
        <v/>
      </c>
      <c r="JB27" s="120" t="str">
        <f t="shared" si="41"/>
        <v/>
      </c>
      <c r="JC27" s="120" t="str">
        <f t="shared" si="41"/>
        <v/>
      </c>
      <c r="JD27" s="120" t="str">
        <f t="shared" si="41"/>
        <v/>
      </c>
      <c r="JE27" s="120" t="str">
        <f t="shared" si="41"/>
        <v/>
      </c>
      <c r="JF27" s="120" t="str">
        <f t="shared" si="41"/>
        <v/>
      </c>
      <c r="JG27" s="120" t="str">
        <f t="shared" si="41"/>
        <v/>
      </c>
      <c r="JH27" s="120" t="str">
        <f t="shared" si="41"/>
        <v/>
      </c>
      <c r="JI27" s="120" t="str">
        <f t="shared" si="41"/>
        <v/>
      </c>
      <c r="JJ27" s="120" t="str">
        <f t="shared" si="41"/>
        <v/>
      </c>
      <c r="JK27" s="120" t="str">
        <f t="shared" si="41"/>
        <v/>
      </c>
      <c r="JL27" s="120" t="str">
        <f t="shared" si="41"/>
        <v/>
      </c>
      <c r="JM27" s="120" t="str">
        <f t="shared" si="41"/>
        <v/>
      </c>
      <c r="JN27" s="120" t="str">
        <f t="shared" si="41"/>
        <v/>
      </c>
      <c r="JO27" s="120" t="str">
        <f t="shared" si="41"/>
        <v/>
      </c>
      <c r="JP27" s="120" t="str">
        <f t="shared" si="41"/>
        <v/>
      </c>
      <c r="JQ27" s="120" t="str">
        <f t="shared" si="41"/>
        <v/>
      </c>
      <c r="JR27" s="120" t="str">
        <f t="shared" si="42"/>
        <v/>
      </c>
      <c r="JS27" s="120" t="str">
        <f t="shared" si="42"/>
        <v/>
      </c>
      <c r="JT27" s="120" t="str">
        <f t="shared" si="42"/>
        <v/>
      </c>
      <c r="JU27" s="120" t="str">
        <f t="shared" si="42"/>
        <v/>
      </c>
      <c r="JV27" s="120" t="str">
        <f t="shared" si="42"/>
        <v/>
      </c>
      <c r="JW27" s="120" t="str">
        <f t="shared" si="42"/>
        <v/>
      </c>
      <c r="JX27" s="120" t="str">
        <f t="shared" si="42"/>
        <v/>
      </c>
      <c r="JY27" s="120" t="str">
        <f t="shared" si="42"/>
        <v/>
      </c>
      <c r="JZ27" s="120" t="str">
        <f t="shared" si="42"/>
        <v/>
      </c>
      <c r="KA27" s="120" t="str">
        <f t="shared" si="42"/>
        <v/>
      </c>
      <c r="KB27" s="120" t="str">
        <f t="shared" si="42"/>
        <v/>
      </c>
      <c r="KC27" s="120" t="str">
        <f t="shared" si="42"/>
        <v/>
      </c>
      <c r="KD27" s="120" t="str">
        <f t="shared" si="42"/>
        <v/>
      </c>
      <c r="KE27" s="120" t="str">
        <f t="shared" si="42"/>
        <v/>
      </c>
      <c r="KF27" s="120" t="str">
        <f t="shared" si="42"/>
        <v/>
      </c>
      <c r="KG27" s="120" t="str">
        <f t="shared" si="42"/>
        <v/>
      </c>
      <c r="KH27" s="120" t="str">
        <f t="shared" si="43"/>
        <v/>
      </c>
      <c r="KI27" s="120" t="str">
        <f t="shared" si="43"/>
        <v/>
      </c>
      <c r="KJ27" s="120" t="str">
        <f t="shared" si="43"/>
        <v/>
      </c>
      <c r="KK27" s="120" t="str">
        <f t="shared" si="43"/>
        <v/>
      </c>
      <c r="KL27" s="120" t="str">
        <f t="shared" si="43"/>
        <v/>
      </c>
      <c r="KM27" s="120" t="str">
        <f t="shared" si="43"/>
        <v/>
      </c>
      <c r="KN27" s="120" t="str">
        <f t="shared" si="43"/>
        <v/>
      </c>
      <c r="KO27" s="120" t="str">
        <f t="shared" si="43"/>
        <v/>
      </c>
      <c r="KP27" s="120" t="str">
        <f t="shared" si="43"/>
        <v/>
      </c>
      <c r="KQ27" s="120" t="str">
        <f t="shared" si="43"/>
        <v/>
      </c>
      <c r="KR27" s="120" t="str">
        <f t="shared" si="43"/>
        <v/>
      </c>
      <c r="KS27" s="120" t="str">
        <f t="shared" si="43"/>
        <v/>
      </c>
      <c r="KT27" s="120" t="str">
        <f t="shared" si="43"/>
        <v/>
      </c>
      <c r="KU27" s="120" t="str">
        <f t="shared" si="43"/>
        <v/>
      </c>
      <c r="KV27" s="120" t="str">
        <f t="shared" si="43"/>
        <v/>
      </c>
      <c r="KW27" s="120" t="str">
        <f t="shared" si="43"/>
        <v/>
      </c>
      <c r="KX27" s="120" t="str">
        <f t="shared" si="44"/>
        <v/>
      </c>
      <c r="KY27" s="120" t="str">
        <f t="shared" si="44"/>
        <v/>
      </c>
      <c r="KZ27" s="120" t="str">
        <f t="shared" si="44"/>
        <v/>
      </c>
      <c r="LA27" s="120" t="str">
        <f t="shared" si="44"/>
        <v/>
      </c>
      <c r="LB27" s="120" t="str">
        <f t="shared" si="44"/>
        <v/>
      </c>
      <c r="LC27" s="120" t="str">
        <f t="shared" si="44"/>
        <v/>
      </c>
      <c r="LD27" s="120" t="str">
        <f t="shared" si="44"/>
        <v/>
      </c>
      <c r="LE27" s="120" t="str">
        <f t="shared" si="44"/>
        <v/>
      </c>
      <c r="LF27" s="120" t="str">
        <f t="shared" si="44"/>
        <v/>
      </c>
      <c r="LG27" s="120" t="str">
        <f t="shared" si="44"/>
        <v/>
      </c>
      <c r="LH27" s="120" t="str">
        <f t="shared" si="44"/>
        <v/>
      </c>
      <c r="LI27" s="120" t="str">
        <f t="shared" si="44"/>
        <v/>
      </c>
      <c r="LJ27" s="120" t="str">
        <f t="shared" si="44"/>
        <v/>
      </c>
      <c r="LK27" s="120" t="str">
        <f t="shared" si="44"/>
        <v/>
      </c>
      <c r="LL27" s="120" t="str">
        <f t="shared" si="44"/>
        <v/>
      </c>
      <c r="LM27" s="120" t="str">
        <f t="shared" si="44"/>
        <v/>
      </c>
      <c r="LN27" s="120" t="str">
        <f t="shared" si="45"/>
        <v/>
      </c>
      <c r="LO27" s="120" t="str">
        <f t="shared" si="45"/>
        <v/>
      </c>
      <c r="LP27" s="120" t="str">
        <f t="shared" si="45"/>
        <v/>
      </c>
      <c r="LQ27" s="120" t="str">
        <f t="shared" si="45"/>
        <v/>
      </c>
      <c r="LR27" s="120" t="str">
        <f t="shared" si="45"/>
        <v/>
      </c>
      <c r="LS27" s="120" t="str">
        <f t="shared" si="45"/>
        <v/>
      </c>
      <c r="LT27" s="120" t="str">
        <f t="shared" si="45"/>
        <v/>
      </c>
      <c r="LU27" s="120" t="str">
        <f t="shared" si="45"/>
        <v/>
      </c>
      <c r="LV27" s="120" t="str">
        <f t="shared" si="45"/>
        <v/>
      </c>
      <c r="LW27" s="120" t="str">
        <f t="shared" si="45"/>
        <v/>
      </c>
      <c r="LX27" s="120" t="str">
        <f t="shared" si="45"/>
        <v/>
      </c>
      <c r="LY27" s="120" t="str">
        <f t="shared" si="45"/>
        <v/>
      </c>
      <c r="LZ27" s="120" t="str">
        <f t="shared" si="45"/>
        <v/>
      </c>
      <c r="MA27" s="120" t="str">
        <f t="shared" si="45"/>
        <v/>
      </c>
      <c r="MB27" s="120" t="str">
        <f t="shared" si="45"/>
        <v/>
      </c>
      <c r="MC27" s="120" t="str">
        <f t="shared" si="45"/>
        <v/>
      </c>
      <c r="MD27" s="120" t="str">
        <f t="shared" si="46"/>
        <v/>
      </c>
      <c r="ME27" s="120" t="str">
        <f t="shared" si="46"/>
        <v/>
      </c>
      <c r="MF27" s="120" t="str">
        <f t="shared" si="46"/>
        <v/>
      </c>
      <c r="MG27" s="120" t="str">
        <f t="shared" si="46"/>
        <v/>
      </c>
      <c r="MH27" s="120" t="str">
        <f t="shared" si="46"/>
        <v/>
      </c>
      <c r="MI27" s="120" t="str">
        <f t="shared" si="46"/>
        <v/>
      </c>
      <c r="MJ27" s="120" t="str">
        <f t="shared" si="46"/>
        <v/>
      </c>
      <c r="MK27" s="120" t="str">
        <f t="shared" si="46"/>
        <v/>
      </c>
      <c r="ML27" s="120" t="str">
        <f t="shared" si="46"/>
        <v/>
      </c>
      <c r="MM27" s="120" t="str">
        <f t="shared" si="46"/>
        <v/>
      </c>
      <c r="MN27" s="120" t="str">
        <f t="shared" si="46"/>
        <v/>
      </c>
      <c r="MO27" s="120" t="str">
        <f t="shared" si="46"/>
        <v/>
      </c>
      <c r="MP27" s="120" t="str">
        <f t="shared" si="46"/>
        <v/>
      </c>
      <c r="MQ27" s="120" t="str">
        <f t="shared" si="46"/>
        <v/>
      </c>
      <c r="MR27" s="120" t="str">
        <f t="shared" si="46"/>
        <v/>
      </c>
      <c r="MS27" s="120" t="str">
        <f t="shared" si="46"/>
        <v/>
      </c>
      <c r="MT27" s="120" t="str">
        <f t="shared" si="47"/>
        <v/>
      </c>
      <c r="MU27" s="120" t="str">
        <f t="shared" si="47"/>
        <v/>
      </c>
      <c r="MV27" s="120" t="str">
        <f t="shared" si="47"/>
        <v/>
      </c>
      <c r="MW27" s="120" t="str">
        <f t="shared" si="47"/>
        <v/>
      </c>
      <c r="MX27" s="120" t="str">
        <f t="shared" si="47"/>
        <v/>
      </c>
      <c r="MY27" s="120" t="str">
        <f t="shared" si="47"/>
        <v/>
      </c>
      <c r="MZ27" s="120" t="str">
        <f t="shared" si="47"/>
        <v/>
      </c>
      <c r="NA27" s="120" t="str">
        <f t="shared" si="47"/>
        <v/>
      </c>
      <c r="NB27" s="120" t="str">
        <f t="shared" si="47"/>
        <v/>
      </c>
      <c r="NC27" s="120" t="str">
        <f t="shared" si="47"/>
        <v/>
      </c>
      <c r="ND27" s="120" t="str">
        <f t="shared" si="47"/>
        <v/>
      </c>
      <c r="NE27" s="120" t="str">
        <f t="shared" si="47"/>
        <v/>
      </c>
      <c r="NF27" s="120" t="str">
        <f t="shared" si="47"/>
        <v/>
      </c>
      <c r="NG27" s="120" t="str">
        <f t="shared" si="47"/>
        <v/>
      </c>
      <c r="NH27" s="120" t="str">
        <f t="shared" si="47"/>
        <v/>
      </c>
      <c r="NI27" s="120" t="str">
        <f t="shared" si="47"/>
        <v/>
      </c>
      <c r="NJ27" s="120" t="str">
        <f t="shared" si="48"/>
        <v/>
      </c>
      <c r="NK27" s="120" t="str">
        <f t="shared" si="48"/>
        <v/>
      </c>
      <c r="NL27" s="120" t="str">
        <f t="shared" si="48"/>
        <v/>
      </c>
      <c r="NM27" s="120" t="str">
        <f t="shared" si="48"/>
        <v/>
      </c>
      <c r="NN27" s="120" t="str">
        <f t="shared" si="48"/>
        <v/>
      </c>
      <c r="NO27" s="120" t="str">
        <f t="shared" si="48"/>
        <v/>
      </c>
      <c r="NP27" s="120" t="str">
        <f t="shared" si="48"/>
        <v/>
      </c>
      <c r="NQ27" s="120" t="str">
        <f t="shared" si="48"/>
        <v/>
      </c>
      <c r="NR27" s="120" t="str">
        <f t="shared" si="48"/>
        <v/>
      </c>
      <c r="NS27" s="120" t="str">
        <f t="shared" si="48"/>
        <v/>
      </c>
      <c r="NT27" s="120" t="str">
        <f t="shared" si="48"/>
        <v/>
      </c>
      <c r="NU27" s="120" t="str">
        <f t="shared" si="48"/>
        <v/>
      </c>
      <c r="NV27" s="120" t="str">
        <f t="shared" si="48"/>
        <v/>
      </c>
      <c r="NW27" s="120" t="str">
        <f t="shared" si="48"/>
        <v/>
      </c>
      <c r="NX27" s="120" t="str">
        <f t="shared" si="48"/>
        <v/>
      </c>
      <c r="NY27" s="120" t="str">
        <f t="shared" si="48"/>
        <v/>
      </c>
      <c r="NZ27" s="120" t="str">
        <f t="shared" si="49"/>
        <v/>
      </c>
      <c r="OA27" s="120" t="str">
        <f t="shared" si="49"/>
        <v/>
      </c>
      <c r="OB27" s="120" t="str">
        <f t="shared" si="49"/>
        <v/>
      </c>
      <c r="OC27" s="120" t="str">
        <f t="shared" si="49"/>
        <v/>
      </c>
      <c r="OD27" s="120" t="str">
        <f t="shared" si="49"/>
        <v/>
      </c>
      <c r="OE27" s="120" t="str">
        <f t="shared" si="49"/>
        <v/>
      </c>
      <c r="OF27" s="120" t="str">
        <f t="shared" si="49"/>
        <v/>
      </c>
      <c r="OG27" s="120" t="str">
        <f t="shared" si="49"/>
        <v/>
      </c>
      <c r="OH27" s="120" t="str">
        <f t="shared" si="49"/>
        <v/>
      </c>
      <c r="OI27" s="120" t="str">
        <f t="shared" si="49"/>
        <v/>
      </c>
      <c r="OJ27" s="120" t="str">
        <f t="shared" si="49"/>
        <v/>
      </c>
      <c r="OK27" s="120" t="str">
        <f t="shared" si="49"/>
        <v/>
      </c>
      <c r="OL27" s="120" t="str">
        <f t="shared" si="49"/>
        <v/>
      </c>
      <c r="OM27" s="120" t="str">
        <f t="shared" si="49"/>
        <v/>
      </c>
      <c r="ON27" s="120" t="str">
        <f t="shared" si="49"/>
        <v/>
      </c>
      <c r="OO27" s="120" t="str">
        <f t="shared" si="49"/>
        <v/>
      </c>
      <c r="OP27" s="120" t="str">
        <f t="shared" si="50"/>
        <v/>
      </c>
      <c r="OQ27" s="120" t="str">
        <f t="shared" si="50"/>
        <v/>
      </c>
      <c r="OR27" s="120" t="str">
        <f t="shared" si="50"/>
        <v/>
      </c>
      <c r="OS27" s="120" t="str">
        <f t="shared" si="50"/>
        <v/>
      </c>
      <c r="OT27" s="120" t="str">
        <f t="shared" si="50"/>
        <v/>
      </c>
      <c r="OU27" s="120" t="str">
        <f t="shared" si="50"/>
        <v/>
      </c>
      <c r="OV27" s="120" t="str">
        <f t="shared" si="50"/>
        <v/>
      </c>
      <c r="OW27" s="120" t="str">
        <f t="shared" si="50"/>
        <v/>
      </c>
      <c r="OX27" s="120" t="str">
        <f t="shared" si="50"/>
        <v/>
      </c>
      <c r="OY27" s="120" t="str">
        <f t="shared" si="50"/>
        <v/>
      </c>
      <c r="OZ27" s="120" t="str">
        <f t="shared" si="50"/>
        <v/>
      </c>
      <c r="PA27" s="120" t="str">
        <f t="shared" si="50"/>
        <v/>
      </c>
      <c r="PB27" s="120" t="str">
        <f t="shared" si="50"/>
        <v/>
      </c>
      <c r="PC27" s="120" t="str">
        <f t="shared" si="50"/>
        <v/>
      </c>
      <c r="PD27" s="120" t="str">
        <f t="shared" si="50"/>
        <v/>
      </c>
      <c r="PE27" s="120" t="str">
        <f t="shared" si="50"/>
        <v/>
      </c>
      <c r="PF27" s="120" t="str">
        <f t="shared" si="51"/>
        <v/>
      </c>
      <c r="PG27" s="120" t="str">
        <f t="shared" si="51"/>
        <v/>
      </c>
      <c r="PH27" s="120" t="str">
        <f t="shared" si="51"/>
        <v/>
      </c>
      <c r="PI27" s="120" t="str">
        <f t="shared" si="51"/>
        <v/>
      </c>
      <c r="PJ27" s="120" t="str">
        <f t="shared" si="51"/>
        <v/>
      </c>
      <c r="PK27" s="120" t="str">
        <f t="shared" si="51"/>
        <v/>
      </c>
      <c r="PL27" s="120" t="str">
        <f t="shared" si="51"/>
        <v/>
      </c>
      <c r="PM27" s="120" t="str">
        <f t="shared" si="51"/>
        <v/>
      </c>
      <c r="PN27" s="120" t="str">
        <f t="shared" si="51"/>
        <v/>
      </c>
      <c r="PO27" s="120" t="str">
        <f t="shared" si="51"/>
        <v/>
      </c>
      <c r="PP27" s="120" t="str">
        <f t="shared" si="51"/>
        <v/>
      </c>
      <c r="PQ27" s="120" t="str">
        <f t="shared" si="51"/>
        <v/>
      </c>
      <c r="PR27" s="120" t="str">
        <f t="shared" si="51"/>
        <v/>
      </c>
      <c r="PS27" s="120" t="str">
        <f t="shared" si="51"/>
        <v/>
      </c>
      <c r="PT27" s="120" t="str">
        <f t="shared" si="51"/>
        <v/>
      </c>
      <c r="PU27" s="120" t="str">
        <f t="shared" si="51"/>
        <v/>
      </c>
      <c r="PV27" s="120" t="str">
        <f t="shared" si="52"/>
        <v/>
      </c>
      <c r="PW27" s="120" t="str">
        <f t="shared" si="52"/>
        <v/>
      </c>
      <c r="PX27" s="120" t="str">
        <f t="shared" si="52"/>
        <v/>
      </c>
      <c r="PY27" s="120" t="str">
        <f t="shared" si="52"/>
        <v/>
      </c>
      <c r="PZ27" s="120" t="str">
        <f t="shared" si="52"/>
        <v/>
      </c>
      <c r="QA27" s="120" t="str">
        <f t="shared" si="52"/>
        <v/>
      </c>
      <c r="QB27" s="120" t="str">
        <f t="shared" si="52"/>
        <v/>
      </c>
      <c r="QC27" s="120" t="str">
        <f t="shared" si="52"/>
        <v/>
      </c>
      <c r="QD27" s="120" t="str">
        <f t="shared" si="52"/>
        <v/>
      </c>
      <c r="QE27" s="120" t="str">
        <f t="shared" si="52"/>
        <v/>
      </c>
      <c r="QF27" s="120" t="str">
        <f t="shared" si="52"/>
        <v/>
      </c>
      <c r="QG27" s="120" t="str">
        <f t="shared" si="52"/>
        <v/>
      </c>
      <c r="QH27" s="120" t="str">
        <f t="shared" si="52"/>
        <v/>
      </c>
      <c r="QI27" s="120" t="str">
        <f t="shared" si="52"/>
        <v/>
      </c>
      <c r="QJ27" s="120" t="str">
        <f t="shared" si="52"/>
        <v/>
      </c>
      <c r="QK27" s="120" t="str">
        <f t="shared" si="52"/>
        <v/>
      </c>
      <c r="QL27" s="120" t="str">
        <f t="shared" si="53"/>
        <v/>
      </c>
      <c r="QM27" s="120" t="str">
        <f t="shared" si="53"/>
        <v/>
      </c>
      <c r="QN27" s="120" t="str">
        <f t="shared" si="53"/>
        <v/>
      </c>
      <c r="QO27" s="120" t="str">
        <f t="shared" si="53"/>
        <v/>
      </c>
      <c r="QP27" s="120" t="str">
        <f t="shared" si="53"/>
        <v/>
      </c>
      <c r="QQ27" s="120" t="str">
        <f t="shared" si="53"/>
        <v/>
      </c>
      <c r="QR27" s="120" t="str">
        <f t="shared" si="53"/>
        <v/>
      </c>
      <c r="QS27" s="120" t="str">
        <f t="shared" si="53"/>
        <v/>
      </c>
      <c r="QT27" s="120" t="str">
        <f t="shared" si="53"/>
        <v/>
      </c>
      <c r="QU27" s="120" t="str">
        <f t="shared" si="53"/>
        <v/>
      </c>
      <c r="QV27" s="120" t="str">
        <f t="shared" si="53"/>
        <v/>
      </c>
      <c r="QW27" s="120" t="str">
        <f t="shared" si="53"/>
        <v/>
      </c>
      <c r="QX27" s="120" t="str">
        <f t="shared" si="53"/>
        <v/>
      </c>
      <c r="QY27" s="120" t="str">
        <f t="shared" si="53"/>
        <v/>
      </c>
      <c r="QZ27" s="120" t="str">
        <f t="shared" si="53"/>
        <v/>
      </c>
      <c r="RA27" s="120" t="str">
        <f t="shared" si="53"/>
        <v/>
      </c>
      <c r="RB27" s="120" t="str">
        <f t="shared" si="54"/>
        <v/>
      </c>
      <c r="RC27" s="120" t="str">
        <f t="shared" si="54"/>
        <v/>
      </c>
      <c r="RD27" s="120" t="str">
        <f t="shared" si="54"/>
        <v/>
      </c>
      <c r="RE27" s="120" t="str">
        <f t="shared" si="54"/>
        <v/>
      </c>
      <c r="RF27" s="120" t="str">
        <f t="shared" si="54"/>
        <v/>
      </c>
      <c r="RG27" s="120" t="str">
        <f t="shared" si="54"/>
        <v/>
      </c>
      <c r="RH27" s="120" t="str">
        <f t="shared" si="54"/>
        <v/>
      </c>
      <c r="RI27" s="120" t="str">
        <f t="shared" si="54"/>
        <v/>
      </c>
      <c r="RJ27" s="120" t="str">
        <f t="shared" si="54"/>
        <v/>
      </c>
      <c r="RK27" s="120" t="str">
        <f t="shared" si="54"/>
        <v/>
      </c>
      <c r="RL27" s="120" t="str">
        <f t="shared" si="54"/>
        <v/>
      </c>
      <c r="RM27" s="120" t="str">
        <f t="shared" si="54"/>
        <v/>
      </c>
      <c r="RN27" s="120" t="str">
        <f t="shared" si="54"/>
        <v/>
      </c>
      <c r="RO27" s="120" t="str">
        <f t="shared" si="54"/>
        <v/>
      </c>
      <c r="RP27" s="120" t="str">
        <f t="shared" si="54"/>
        <v/>
      </c>
      <c r="RQ27" s="120" t="str">
        <f t="shared" si="54"/>
        <v/>
      </c>
      <c r="RR27" s="120" t="str">
        <f t="shared" si="55"/>
        <v/>
      </c>
      <c r="RS27" s="120" t="str">
        <f t="shared" si="55"/>
        <v/>
      </c>
      <c r="RT27" s="120" t="str">
        <f t="shared" si="55"/>
        <v/>
      </c>
      <c r="RU27" s="120" t="str">
        <f t="shared" si="55"/>
        <v/>
      </c>
      <c r="RV27" s="120" t="str">
        <f t="shared" si="55"/>
        <v/>
      </c>
      <c r="RW27" s="120" t="str">
        <f t="shared" si="55"/>
        <v/>
      </c>
      <c r="RX27" s="120" t="str">
        <f t="shared" si="55"/>
        <v/>
      </c>
      <c r="RY27" s="120" t="str">
        <f t="shared" si="55"/>
        <v/>
      </c>
      <c r="RZ27" s="120" t="str">
        <f t="shared" si="55"/>
        <v/>
      </c>
      <c r="SA27" s="120" t="str">
        <f t="shared" si="55"/>
        <v/>
      </c>
      <c r="SB27" s="120" t="str">
        <f t="shared" si="55"/>
        <v/>
      </c>
      <c r="SC27" s="120" t="str">
        <f t="shared" si="55"/>
        <v/>
      </c>
      <c r="SD27" s="120" t="str">
        <f t="shared" si="55"/>
        <v/>
      </c>
      <c r="SE27" s="120" t="str">
        <f t="shared" si="55"/>
        <v/>
      </c>
      <c r="SF27" s="120" t="str">
        <f t="shared" si="55"/>
        <v/>
      </c>
      <c r="SG27" s="120" t="str">
        <f t="shared" si="55"/>
        <v/>
      </c>
      <c r="SH27" s="120" t="str">
        <f t="shared" si="56"/>
        <v/>
      </c>
      <c r="SI27" s="120" t="str">
        <f t="shared" si="56"/>
        <v/>
      </c>
      <c r="SJ27" s="120" t="str">
        <f t="shared" si="56"/>
        <v/>
      </c>
      <c r="SK27" s="120" t="str">
        <f t="shared" si="56"/>
        <v/>
      </c>
      <c r="SL27" s="120" t="str">
        <f t="shared" si="56"/>
        <v/>
      </c>
      <c r="SM27" s="120" t="str">
        <f t="shared" si="56"/>
        <v/>
      </c>
      <c r="SN27" s="120" t="str">
        <f t="shared" si="56"/>
        <v/>
      </c>
      <c r="SO27" s="120" t="str">
        <f t="shared" si="56"/>
        <v/>
      </c>
      <c r="SP27" s="120" t="str">
        <f t="shared" si="56"/>
        <v/>
      </c>
      <c r="SQ27" s="120" t="str">
        <f t="shared" si="56"/>
        <v/>
      </c>
      <c r="SR27" s="120" t="str">
        <f t="shared" si="56"/>
        <v/>
      </c>
      <c r="SS27" s="120" t="str">
        <f t="shared" si="56"/>
        <v/>
      </c>
      <c r="ST27" s="120" t="str">
        <f t="shared" si="56"/>
        <v/>
      </c>
      <c r="SU27" s="120" t="str">
        <f t="shared" si="56"/>
        <v/>
      </c>
      <c r="SV27" s="120" t="str">
        <f t="shared" si="56"/>
        <v/>
      </c>
      <c r="SW27" s="120" t="str">
        <f t="shared" si="56"/>
        <v/>
      </c>
      <c r="SX27" s="121" t="str">
        <f t="shared" si="57"/>
        <v/>
      </c>
    </row>
    <row r="28" spans="2:518" ht="15" outlineLevel="1" x14ac:dyDescent="0.35">
      <c r="B28" s="60"/>
      <c r="C28" s="109">
        <v>288024</v>
      </c>
      <c r="D28" s="110"/>
      <c r="E28" s="166" t="s">
        <v>1706</v>
      </c>
      <c r="F28" s="123" t="s">
        <v>413</v>
      </c>
      <c r="G28" s="132">
        <v>45566</v>
      </c>
      <c r="H28" s="133">
        <v>2</v>
      </c>
      <c r="I28" s="134">
        <f t="shared" si="24"/>
        <v>45567</v>
      </c>
      <c r="J28" s="135">
        <v>0</v>
      </c>
      <c r="K28" s="136" t="s">
        <v>1700</v>
      </c>
      <c r="L28" s="137"/>
      <c r="M28" s="119" t="str">
        <f t="shared" ref="M28:U28" si="58">IF($J28&gt;0%,IF(AND(M$16&gt;=$G28,M$16&lt;$G28+($H28*$J28)),"➤",""),"")</f>
        <v/>
      </c>
      <c r="N28" s="120" t="str">
        <f t="shared" si="58"/>
        <v/>
      </c>
      <c r="O28" s="120" t="str">
        <f t="shared" si="58"/>
        <v/>
      </c>
      <c r="P28" s="120" t="str">
        <f t="shared" si="58"/>
        <v/>
      </c>
      <c r="Q28" s="120" t="str">
        <f t="shared" si="58"/>
        <v/>
      </c>
      <c r="R28" s="120" t="str">
        <f t="shared" si="58"/>
        <v/>
      </c>
      <c r="S28" s="120" t="str">
        <f t="shared" si="58"/>
        <v/>
      </c>
      <c r="T28" s="120" t="str">
        <f t="shared" si="58"/>
        <v/>
      </c>
      <c r="U28" s="120" t="str">
        <f t="shared" si="58"/>
        <v/>
      </c>
      <c r="V28" s="120" t="str">
        <f t="shared" si="26"/>
        <v/>
      </c>
      <c r="W28" s="120" t="str">
        <f t="shared" si="26"/>
        <v/>
      </c>
      <c r="X28" s="120" t="str">
        <f t="shared" si="26"/>
        <v/>
      </c>
      <c r="Y28" s="120" t="str">
        <f t="shared" si="26"/>
        <v/>
      </c>
      <c r="Z28" s="120" t="str">
        <f t="shared" si="26"/>
        <v/>
      </c>
      <c r="AA28" s="120" t="str">
        <f t="shared" si="26"/>
        <v/>
      </c>
      <c r="AB28" s="120" t="str">
        <f t="shared" si="26"/>
        <v/>
      </c>
      <c r="AC28" s="120" t="str">
        <f t="shared" si="26"/>
        <v/>
      </c>
      <c r="AD28" s="120" t="str">
        <f t="shared" si="26"/>
        <v/>
      </c>
      <c r="AE28" s="120" t="str">
        <f t="shared" si="26"/>
        <v/>
      </c>
      <c r="AF28" s="120" t="str">
        <f t="shared" si="26"/>
        <v/>
      </c>
      <c r="AG28" s="120" t="str">
        <f t="shared" si="26"/>
        <v/>
      </c>
      <c r="AH28" s="120" t="str">
        <f t="shared" si="26"/>
        <v/>
      </c>
      <c r="AI28" s="120" t="str">
        <f t="shared" si="26"/>
        <v/>
      </c>
      <c r="AJ28" s="120" t="str">
        <f t="shared" si="26"/>
        <v/>
      </c>
      <c r="AK28" s="120" t="str">
        <f t="shared" si="26"/>
        <v/>
      </c>
      <c r="AL28" s="120" t="str">
        <f t="shared" si="27"/>
        <v/>
      </c>
      <c r="AM28" s="120" t="str">
        <f t="shared" si="27"/>
        <v/>
      </c>
      <c r="AN28" s="120" t="str">
        <f t="shared" si="27"/>
        <v/>
      </c>
      <c r="AO28" s="120" t="str">
        <f t="shared" si="27"/>
        <v/>
      </c>
      <c r="AP28" s="120" t="str">
        <f t="shared" si="27"/>
        <v/>
      </c>
      <c r="AQ28" s="120" t="str">
        <f t="shared" si="27"/>
        <v/>
      </c>
      <c r="AR28" s="120" t="str">
        <f t="shared" si="27"/>
        <v/>
      </c>
      <c r="AS28" s="120" t="str">
        <f t="shared" si="27"/>
        <v/>
      </c>
      <c r="AT28" s="120" t="str">
        <f t="shared" si="27"/>
        <v/>
      </c>
      <c r="AU28" s="120" t="str">
        <f t="shared" si="27"/>
        <v/>
      </c>
      <c r="AV28" s="120" t="str">
        <f t="shared" si="27"/>
        <v/>
      </c>
      <c r="AW28" s="120" t="str">
        <f t="shared" si="27"/>
        <v/>
      </c>
      <c r="AX28" s="120" t="str">
        <f t="shared" si="27"/>
        <v/>
      </c>
      <c r="AY28" s="120" t="str">
        <f t="shared" si="27"/>
        <v/>
      </c>
      <c r="AZ28" s="120" t="str">
        <f t="shared" si="27"/>
        <v/>
      </c>
      <c r="BA28" s="120" t="str">
        <f>IF($J28&gt;0%,IF(AND(BA$16&gt;=$G28,BA$16&lt;$G28+($H28*$J28)),"➤",""),"")</f>
        <v/>
      </c>
      <c r="BB28" s="120" t="str">
        <f t="shared" si="28"/>
        <v/>
      </c>
      <c r="BC28" s="120" t="str">
        <f t="shared" si="28"/>
        <v/>
      </c>
      <c r="BD28" s="120" t="str">
        <f t="shared" si="28"/>
        <v/>
      </c>
      <c r="BE28" s="120" t="str">
        <f t="shared" si="28"/>
        <v/>
      </c>
      <c r="BF28" s="120" t="str">
        <f t="shared" si="28"/>
        <v/>
      </c>
      <c r="BG28" s="120" t="str">
        <f t="shared" si="28"/>
        <v/>
      </c>
      <c r="BH28" s="120" t="str">
        <f t="shared" si="28"/>
        <v/>
      </c>
      <c r="BI28" s="120" t="str">
        <f t="shared" si="28"/>
        <v/>
      </c>
      <c r="BJ28" s="120" t="str">
        <f t="shared" si="28"/>
        <v/>
      </c>
      <c r="BK28" s="120" t="str">
        <f t="shared" si="28"/>
        <v/>
      </c>
      <c r="BL28" s="120" t="str">
        <f t="shared" si="28"/>
        <v/>
      </c>
      <c r="BM28" s="120" t="str">
        <f t="shared" si="28"/>
        <v/>
      </c>
      <c r="BN28" s="120" t="str">
        <f t="shared" si="28"/>
        <v/>
      </c>
      <c r="BO28" s="120" t="str">
        <f t="shared" si="28"/>
        <v/>
      </c>
      <c r="BP28" s="120" t="str">
        <f t="shared" si="28"/>
        <v/>
      </c>
      <c r="BQ28" s="120" t="str">
        <f>IF($J28&gt;0%,IF(AND(BQ$16&gt;=$G28,BQ$16&lt;$G28+($H28*$J28)),"➤",""),"")</f>
        <v/>
      </c>
      <c r="BR28" s="120" t="str">
        <f t="shared" si="29"/>
        <v/>
      </c>
      <c r="BS28" s="120" t="str">
        <f t="shared" si="29"/>
        <v/>
      </c>
      <c r="BT28" s="120" t="str">
        <f t="shared" si="29"/>
        <v/>
      </c>
      <c r="BU28" s="120" t="str">
        <f t="shared" si="29"/>
        <v/>
      </c>
      <c r="BV28" s="120" t="str">
        <f t="shared" si="29"/>
        <v/>
      </c>
      <c r="BW28" s="120" t="str">
        <f t="shared" si="29"/>
        <v/>
      </c>
      <c r="BX28" s="120" t="str">
        <f t="shared" si="29"/>
        <v/>
      </c>
      <c r="BY28" s="120" t="str">
        <f t="shared" si="29"/>
        <v/>
      </c>
      <c r="BZ28" s="120" t="str">
        <f t="shared" si="29"/>
        <v/>
      </c>
      <c r="CA28" s="120" t="str">
        <f t="shared" si="29"/>
        <v/>
      </c>
      <c r="CB28" s="120" t="str">
        <f t="shared" si="29"/>
        <v/>
      </c>
      <c r="CC28" s="120" t="str">
        <f t="shared" si="29"/>
        <v/>
      </c>
      <c r="CD28" s="120" t="str">
        <f t="shared" si="29"/>
        <v/>
      </c>
      <c r="CE28" s="120" t="str">
        <f t="shared" si="29"/>
        <v/>
      </c>
      <c r="CF28" s="120" t="str">
        <f t="shared" si="29"/>
        <v/>
      </c>
      <c r="CG28" s="120" t="str">
        <f>IF($J28&gt;0%,IF(AND(CG$16&gt;=$G28,CG$16&lt;$G28+($H28*$J28)),"➤",""),"")</f>
        <v/>
      </c>
      <c r="CH28" s="120" t="str">
        <f t="shared" si="30"/>
        <v/>
      </c>
      <c r="CI28" s="120" t="str">
        <f t="shared" si="30"/>
        <v/>
      </c>
      <c r="CJ28" s="120" t="str">
        <f t="shared" si="30"/>
        <v/>
      </c>
      <c r="CK28" s="120" t="str">
        <f t="shared" si="30"/>
        <v/>
      </c>
      <c r="CL28" s="120" t="str">
        <f t="shared" si="30"/>
        <v/>
      </c>
      <c r="CM28" s="120" t="str">
        <f t="shared" si="30"/>
        <v/>
      </c>
      <c r="CN28" s="120" t="str">
        <f t="shared" si="30"/>
        <v/>
      </c>
      <c r="CO28" s="120" t="str">
        <f t="shared" si="30"/>
        <v/>
      </c>
      <c r="CP28" s="120" t="str">
        <f t="shared" si="30"/>
        <v/>
      </c>
      <c r="CQ28" s="120" t="str">
        <f t="shared" si="30"/>
        <v/>
      </c>
      <c r="CR28" s="120" t="str">
        <f t="shared" si="30"/>
        <v/>
      </c>
      <c r="CS28" s="120" t="str">
        <f t="shared" si="30"/>
        <v/>
      </c>
      <c r="CT28" s="120" t="str">
        <f t="shared" si="30"/>
        <v/>
      </c>
      <c r="CU28" s="120" t="str">
        <f t="shared" si="30"/>
        <v/>
      </c>
      <c r="CV28" s="120" t="str">
        <f t="shared" si="30"/>
        <v/>
      </c>
      <c r="CW28" s="120" t="str">
        <f>IF($J28&gt;0%,IF(AND(CW$16&gt;=$G28,CW$16&lt;$G28+($H28*$J28)),"➤",""),"")</f>
        <v/>
      </c>
      <c r="CX28" s="120" t="str">
        <f t="shared" si="31"/>
        <v/>
      </c>
      <c r="CY28" s="120" t="str">
        <f t="shared" si="31"/>
        <v/>
      </c>
      <c r="CZ28" s="120" t="str">
        <f t="shared" si="31"/>
        <v/>
      </c>
      <c r="DA28" s="120" t="str">
        <f t="shared" si="31"/>
        <v/>
      </c>
      <c r="DB28" s="120" t="str">
        <f t="shared" si="31"/>
        <v/>
      </c>
      <c r="DC28" s="120" t="str">
        <f t="shared" si="31"/>
        <v/>
      </c>
      <c r="DD28" s="120" t="str">
        <f t="shared" si="31"/>
        <v/>
      </c>
      <c r="DE28" s="120" t="str">
        <f t="shared" si="31"/>
        <v/>
      </c>
      <c r="DF28" s="120" t="str">
        <f t="shared" si="31"/>
        <v/>
      </c>
      <c r="DG28" s="120" t="str">
        <f t="shared" si="31"/>
        <v/>
      </c>
      <c r="DH28" s="120" t="str">
        <f t="shared" si="31"/>
        <v/>
      </c>
      <c r="DI28" s="120" t="str">
        <f t="shared" si="31"/>
        <v/>
      </c>
      <c r="DJ28" s="120" t="str">
        <f t="shared" si="31"/>
        <v/>
      </c>
      <c r="DK28" s="120" t="str">
        <f t="shared" si="31"/>
        <v/>
      </c>
      <c r="DL28" s="120" t="str">
        <f t="shared" si="31"/>
        <v/>
      </c>
      <c r="DM28" s="120" t="str">
        <f>IF($J28&gt;0%,IF(AND(DM$16&gt;=$G28,DM$16&lt;$G28+($H28*$J28)),"➤",""),"")</f>
        <v/>
      </c>
      <c r="DN28" s="120" t="str">
        <f t="shared" si="32"/>
        <v/>
      </c>
      <c r="DO28" s="120" t="str">
        <f t="shared" si="32"/>
        <v/>
      </c>
      <c r="DP28" s="120" t="str">
        <f t="shared" si="32"/>
        <v/>
      </c>
      <c r="DQ28" s="120" t="str">
        <f t="shared" si="32"/>
        <v/>
      </c>
      <c r="DR28" s="120" t="str">
        <f t="shared" si="32"/>
        <v/>
      </c>
      <c r="DS28" s="120" t="str">
        <f t="shared" si="32"/>
        <v/>
      </c>
      <c r="DT28" s="120" t="str">
        <f t="shared" si="32"/>
        <v/>
      </c>
      <c r="DU28" s="120" t="str">
        <f t="shared" si="32"/>
        <v/>
      </c>
      <c r="DV28" s="120" t="str">
        <f t="shared" si="32"/>
        <v/>
      </c>
      <c r="DW28" s="120" t="str">
        <f t="shared" si="32"/>
        <v/>
      </c>
      <c r="DX28" s="120" t="str">
        <f t="shared" si="32"/>
        <v/>
      </c>
      <c r="DY28" s="120" t="str">
        <f t="shared" si="32"/>
        <v/>
      </c>
      <c r="DZ28" s="120" t="str">
        <f t="shared" si="32"/>
        <v/>
      </c>
      <c r="EA28" s="120" t="str">
        <f t="shared" si="32"/>
        <v/>
      </c>
      <c r="EB28" s="120" t="str">
        <f t="shared" si="32"/>
        <v/>
      </c>
      <c r="EC28" s="120" t="str">
        <f>IF($J28&gt;0%,IF(AND(EC$16&gt;=$G28,EC$16&lt;$G28+($H28*$J28)),"➤",""),"")</f>
        <v/>
      </c>
      <c r="ED28" s="120" t="str">
        <f t="shared" si="33"/>
        <v/>
      </c>
      <c r="EE28" s="120" t="str">
        <f t="shared" si="33"/>
        <v/>
      </c>
      <c r="EF28" s="120" t="str">
        <f t="shared" si="33"/>
        <v/>
      </c>
      <c r="EG28" s="120" t="str">
        <f t="shared" si="33"/>
        <v/>
      </c>
      <c r="EH28" s="120" t="str">
        <f t="shared" si="33"/>
        <v/>
      </c>
      <c r="EI28" s="120" t="str">
        <f t="shared" si="33"/>
        <v/>
      </c>
      <c r="EJ28" s="120" t="str">
        <f t="shared" si="33"/>
        <v/>
      </c>
      <c r="EK28" s="120" t="str">
        <f t="shared" si="33"/>
        <v/>
      </c>
      <c r="EL28" s="120" t="str">
        <f t="shared" si="33"/>
        <v/>
      </c>
      <c r="EM28" s="120" t="str">
        <f t="shared" si="33"/>
        <v/>
      </c>
      <c r="EN28" s="120" t="str">
        <f t="shared" si="33"/>
        <v/>
      </c>
      <c r="EO28" s="120" t="str">
        <f t="shared" si="33"/>
        <v/>
      </c>
      <c r="EP28" s="120" t="str">
        <f t="shared" si="33"/>
        <v/>
      </c>
      <c r="EQ28" s="120" t="str">
        <f t="shared" si="33"/>
        <v/>
      </c>
      <c r="ER28" s="120" t="str">
        <f t="shared" si="33"/>
        <v/>
      </c>
      <c r="ES28" s="120" t="str">
        <f>IF($J28&gt;0%,IF(AND(ES$16&gt;=$G28,ES$16&lt;$G28+($H28*$J28)),"➤",""),"")</f>
        <v/>
      </c>
      <c r="ET28" s="120" t="str">
        <f t="shared" si="34"/>
        <v/>
      </c>
      <c r="EU28" s="120" t="str">
        <f t="shared" si="34"/>
        <v/>
      </c>
      <c r="EV28" s="120" t="str">
        <f t="shared" si="34"/>
        <v/>
      </c>
      <c r="EW28" s="120" t="str">
        <f t="shared" si="34"/>
        <v/>
      </c>
      <c r="EX28" s="120" t="str">
        <f t="shared" si="34"/>
        <v/>
      </c>
      <c r="EY28" s="120" t="str">
        <f t="shared" si="34"/>
        <v/>
      </c>
      <c r="EZ28" s="120" t="str">
        <f t="shared" si="34"/>
        <v/>
      </c>
      <c r="FA28" s="120" t="str">
        <f t="shared" si="34"/>
        <v/>
      </c>
      <c r="FB28" s="120" t="str">
        <f t="shared" si="34"/>
        <v/>
      </c>
      <c r="FC28" s="120" t="str">
        <f t="shared" si="34"/>
        <v/>
      </c>
      <c r="FD28" s="120" t="str">
        <f t="shared" si="34"/>
        <v/>
      </c>
      <c r="FE28" s="120" t="str">
        <f t="shared" si="34"/>
        <v/>
      </c>
      <c r="FF28" s="120" t="str">
        <f t="shared" si="34"/>
        <v/>
      </c>
      <c r="FG28" s="120" t="str">
        <f t="shared" si="34"/>
        <v/>
      </c>
      <c r="FH28" s="120" t="str">
        <f t="shared" si="34"/>
        <v/>
      </c>
      <c r="FI28" s="120" t="str">
        <f>IF($J28&gt;0%,IF(AND(FI$16&gt;=$G28,FI$16&lt;$G28+($H28*$J28)),"➤",""),"")</f>
        <v/>
      </c>
      <c r="FJ28" s="120" t="str">
        <f t="shared" si="35"/>
        <v/>
      </c>
      <c r="FK28" s="120" t="str">
        <f t="shared" si="35"/>
        <v/>
      </c>
      <c r="FL28" s="120" t="str">
        <f t="shared" si="35"/>
        <v/>
      </c>
      <c r="FM28" s="120" t="str">
        <f t="shared" si="35"/>
        <v/>
      </c>
      <c r="FN28" s="120" t="str">
        <f t="shared" si="35"/>
        <v/>
      </c>
      <c r="FO28" s="120" t="str">
        <f t="shared" si="35"/>
        <v/>
      </c>
      <c r="FP28" s="120" t="str">
        <f t="shared" si="35"/>
        <v/>
      </c>
      <c r="FQ28" s="120" t="str">
        <f t="shared" si="35"/>
        <v/>
      </c>
      <c r="FR28" s="120" t="str">
        <f t="shared" si="35"/>
        <v/>
      </c>
      <c r="FS28" s="120" t="str">
        <f t="shared" si="35"/>
        <v/>
      </c>
      <c r="FT28" s="120" t="str">
        <f t="shared" si="35"/>
        <v/>
      </c>
      <c r="FU28" s="120" t="str">
        <f t="shared" si="35"/>
        <v/>
      </c>
      <c r="FV28" s="120" t="str">
        <f t="shared" si="35"/>
        <v/>
      </c>
      <c r="FW28" s="120" t="str">
        <f t="shared" si="35"/>
        <v/>
      </c>
      <c r="FX28" s="120" t="str">
        <f t="shared" si="35"/>
        <v/>
      </c>
      <c r="FY28" s="120" t="str">
        <f>IF($J28&gt;0%,IF(AND(FY$16&gt;=$G28,FY$16&lt;$G28+($H28*$J28)),"➤",""),"")</f>
        <v/>
      </c>
      <c r="FZ28" s="120" t="str">
        <f t="shared" si="36"/>
        <v/>
      </c>
      <c r="GA28" s="120" t="str">
        <f t="shared" si="36"/>
        <v/>
      </c>
      <c r="GB28" s="120" t="str">
        <f t="shared" si="36"/>
        <v/>
      </c>
      <c r="GC28" s="120" t="str">
        <f t="shared" si="36"/>
        <v/>
      </c>
      <c r="GD28" s="120" t="str">
        <f t="shared" si="36"/>
        <v/>
      </c>
      <c r="GE28" s="120" t="str">
        <f t="shared" si="36"/>
        <v/>
      </c>
      <c r="GF28" s="120" t="str">
        <f t="shared" si="36"/>
        <v/>
      </c>
      <c r="GG28" s="120" t="str">
        <f t="shared" si="36"/>
        <v/>
      </c>
      <c r="GH28" s="120" t="str">
        <f t="shared" si="36"/>
        <v/>
      </c>
      <c r="GI28" s="120" t="str">
        <f t="shared" si="36"/>
        <v/>
      </c>
      <c r="GJ28" s="120" t="str">
        <f t="shared" si="36"/>
        <v/>
      </c>
      <c r="GK28" s="120" t="str">
        <f t="shared" si="36"/>
        <v/>
      </c>
      <c r="GL28" s="120" t="str">
        <f t="shared" si="36"/>
        <v/>
      </c>
      <c r="GM28" s="120" t="str">
        <f t="shared" si="36"/>
        <v/>
      </c>
      <c r="GN28" s="120" t="str">
        <f t="shared" si="36"/>
        <v/>
      </c>
      <c r="GO28" s="120" t="str">
        <f>IF($J28&gt;0%,IF(AND(GO$16&gt;=$G28,GO$16&lt;$G28+($H28*$J28)),"➤",""),"")</f>
        <v/>
      </c>
      <c r="GP28" s="120" t="str">
        <f t="shared" si="37"/>
        <v/>
      </c>
      <c r="GQ28" s="120" t="str">
        <f t="shared" si="37"/>
        <v/>
      </c>
      <c r="GR28" s="120" t="str">
        <f t="shared" si="37"/>
        <v/>
      </c>
      <c r="GS28" s="120" t="str">
        <f t="shared" si="37"/>
        <v/>
      </c>
      <c r="GT28" s="120" t="str">
        <f t="shared" si="37"/>
        <v/>
      </c>
      <c r="GU28" s="120" t="str">
        <f t="shared" si="37"/>
        <v/>
      </c>
      <c r="GV28" s="120" t="str">
        <f t="shared" si="37"/>
        <v/>
      </c>
      <c r="GW28" s="120" t="str">
        <f t="shared" si="37"/>
        <v/>
      </c>
      <c r="GX28" s="120" t="str">
        <f t="shared" si="37"/>
        <v/>
      </c>
      <c r="GY28" s="120" t="str">
        <f t="shared" si="37"/>
        <v/>
      </c>
      <c r="GZ28" s="120" t="str">
        <f t="shared" si="37"/>
        <v/>
      </c>
      <c r="HA28" s="120" t="str">
        <f t="shared" si="37"/>
        <v/>
      </c>
      <c r="HB28" s="120" t="str">
        <f t="shared" si="37"/>
        <v/>
      </c>
      <c r="HC28" s="120" t="str">
        <f t="shared" si="37"/>
        <v/>
      </c>
      <c r="HD28" s="120" t="str">
        <f t="shared" si="37"/>
        <v/>
      </c>
      <c r="HE28" s="120" t="str">
        <f>IF($J28&gt;0%,IF(AND(HE$16&gt;=$G28,HE$16&lt;$G28+($H28*$J28)),"➤",""),"")</f>
        <v/>
      </c>
      <c r="HF28" s="120" t="str">
        <f t="shared" si="38"/>
        <v/>
      </c>
      <c r="HG28" s="120" t="str">
        <f t="shared" si="38"/>
        <v/>
      </c>
      <c r="HH28" s="120" t="str">
        <f t="shared" si="38"/>
        <v/>
      </c>
      <c r="HI28" s="120" t="str">
        <f t="shared" si="38"/>
        <v/>
      </c>
      <c r="HJ28" s="120" t="str">
        <f t="shared" si="38"/>
        <v/>
      </c>
      <c r="HK28" s="120" t="str">
        <f t="shared" si="38"/>
        <v/>
      </c>
      <c r="HL28" s="120" t="str">
        <f t="shared" si="38"/>
        <v/>
      </c>
      <c r="HM28" s="120" t="str">
        <f t="shared" si="38"/>
        <v/>
      </c>
      <c r="HN28" s="120" t="str">
        <f t="shared" si="38"/>
        <v/>
      </c>
      <c r="HO28" s="120" t="str">
        <f t="shared" si="38"/>
        <v/>
      </c>
      <c r="HP28" s="120" t="str">
        <f t="shared" si="38"/>
        <v/>
      </c>
      <c r="HQ28" s="120" t="str">
        <f t="shared" si="38"/>
        <v/>
      </c>
      <c r="HR28" s="120" t="str">
        <f t="shared" si="38"/>
        <v/>
      </c>
      <c r="HS28" s="120" t="str">
        <f t="shared" si="38"/>
        <v/>
      </c>
      <c r="HT28" s="120" t="str">
        <f t="shared" si="38"/>
        <v/>
      </c>
      <c r="HU28" s="120" t="str">
        <f>IF($J28&gt;0%,IF(AND(HU$16&gt;=$G28,HU$16&lt;$G28+($H28*$J28)),"➤",""),"")</f>
        <v/>
      </c>
      <c r="HV28" s="120" t="str">
        <f t="shared" si="39"/>
        <v/>
      </c>
      <c r="HW28" s="120" t="str">
        <f t="shared" si="39"/>
        <v/>
      </c>
      <c r="HX28" s="120" t="str">
        <f t="shared" si="39"/>
        <v/>
      </c>
      <c r="HY28" s="120" t="str">
        <f t="shared" si="39"/>
        <v/>
      </c>
      <c r="HZ28" s="120" t="str">
        <f t="shared" si="39"/>
        <v/>
      </c>
      <c r="IA28" s="120" t="str">
        <f t="shared" si="39"/>
        <v/>
      </c>
      <c r="IB28" s="120" t="str">
        <f t="shared" si="39"/>
        <v/>
      </c>
      <c r="IC28" s="120" t="str">
        <f t="shared" si="39"/>
        <v/>
      </c>
      <c r="ID28" s="120" t="str">
        <f t="shared" si="39"/>
        <v/>
      </c>
      <c r="IE28" s="120" t="str">
        <f t="shared" si="39"/>
        <v/>
      </c>
      <c r="IF28" s="120" t="str">
        <f t="shared" si="39"/>
        <v/>
      </c>
      <c r="IG28" s="120" t="str">
        <f t="shared" si="39"/>
        <v/>
      </c>
      <c r="IH28" s="120" t="str">
        <f t="shared" si="39"/>
        <v/>
      </c>
      <c r="II28" s="120" t="str">
        <f t="shared" si="39"/>
        <v/>
      </c>
      <c r="IJ28" s="120" t="str">
        <f t="shared" si="39"/>
        <v/>
      </c>
      <c r="IK28" s="120" t="str">
        <f>IF($J28&gt;0%,IF(AND(IK$16&gt;=$G28,IK$16&lt;$G28+($H28*$J28)),"➤",""),"")</f>
        <v/>
      </c>
      <c r="IL28" s="120" t="str">
        <f t="shared" si="40"/>
        <v/>
      </c>
      <c r="IM28" s="120" t="str">
        <f t="shared" si="40"/>
        <v/>
      </c>
      <c r="IN28" s="120" t="str">
        <f t="shared" si="40"/>
        <v/>
      </c>
      <c r="IO28" s="120" t="str">
        <f t="shared" si="40"/>
        <v/>
      </c>
      <c r="IP28" s="120" t="str">
        <f t="shared" si="40"/>
        <v/>
      </c>
      <c r="IQ28" s="120" t="str">
        <f t="shared" si="40"/>
        <v/>
      </c>
      <c r="IR28" s="120" t="str">
        <f t="shared" si="40"/>
        <v/>
      </c>
      <c r="IS28" s="120" t="str">
        <f t="shared" si="40"/>
        <v/>
      </c>
      <c r="IT28" s="120" t="str">
        <f t="shared" si="40"/>
        <v/>
      </c>
      <c r="IU28" s="120" t="str">
        <f t="shared" si="40"/>
        <v/>
      </c>
      <c r="IV28" s="120" t="str">
        <f t="shared" si="40"/>
        <v/>
      </c>
      <c r="IW28" s="120" t="str">
        <f t="shared" si="40"/>
        <v/>
      </c>
      <c r="IX28" s="120" t="str">
        <f t="shared" si="40"/>
        <v/>
      </c>
      <c r="IY28" s="120" t="str">
        <f t="shared" si="40"/>
        <v/>
      </c>
      <c r="IZ28" s="120" t="str">
        <f t="shared" si="40"/>
        <v/>
      </c>
      <c r="JA28" s="120" t="str">
        <f>IF($J28&gt;0%,IF(AND(JA$16&gt;=$G28,JA$16&lt;$G28+($H28*$J28)),"➤",""),"")</f>
        <v/>
      </c>
      <c r="JB28" s="120" t="str">
        <f t="shared" si="41"/>
        <v/>
      </c>
      <c r="JC28" s="120" t="str">
        <f t="shared" si="41"/>
        <v/>
      </c>
      <c r="JD28" s="120" t="str">
        <f t="shared" si="41"/>
        <v/>
      </c>
      <c r="JE28" s="120" t="str">
        <f t="shared" si="41"/>
        <v/>
      </c>
      <c r="JF28" s="120" t="str">
        <f t="shared" si="41"/>
        <v/>
      </c>
      <c r="JG28" s="120" t="str">
        <f t="shared" si="41"/>
        <v/>
      </c>
      <c r="JH28" s="120" t="str">
        <f t="shared" si="41"/>
        <v/>
      </c>
      <c r="JI28" s="120" t="str">
        <f t="shared" si="41"/>
        <v/>
      </c>
      <c r="JJ28" s="120" t="str">
        <f t="shared" si="41"/>
        <v/>
      </c>
      <c r="JK28" s="120" t="str">
        <f t="shared" si="41"/>
        <v/>
      </c>
      <c r="JL28" s="120" t="str">
        <f t="shared" si="41"/>
        <v/>
      </c>
      <c r="JM28" s="120" t="str">
        <f t="shared" si="41"/>
        <v/>
      </c>
      <c r="JN28" s="120" t="str">
        <f t="shared" si="41"/>
        <v/>
      </c>
      <c r="JO28" s="120" t="str">
        <f t="shared" si="41"/>
        <v/>
      </c>
      <c r="JP28" s="120" t="str">
        <f t="shared" si="41"/>
        <v/>
      </c>
      <c r="JQ28" s="120" t="str">
        <f>IF($J28&gt;0%,IF(AND(JQ$16&gt;=$G28,JQ$16&lt;$G28+($H28*$J28)),"➤",""),"")</f>
        <v/>
      </c>
      <c r="JR28" s="120" t="str">
        <f t="shared" si="42"/>
        <v/>
      </c>
      <c r="JS28" s="120" t="str">
        <f t="shared" si="42"/>
        <v/>
      </c>
      <c r="JT28" s="120" t="str">
        <f t="shared" si="42"/>
        <v/>
      </c>
      <c r="JU28" s="120" t="str">
        <f t="shared" si="42"/>
        <v/>
      </c>
      <c r="JV28" s="120" t="str">
        <f t="shared" si="42"/>
        <v/>
      </c>
      <c r="JW28" s="120" t="str">
        <f t="shared" si="42"/>
        <v/>
      </c>
      <c r="JX28" s="120" t="str">
        <f t="shared" si="42"/>
        <v/>
      </c>
      <c r="JY28" s="120" t="str">
        <f t="shared" si="42"/>
        <v/>
      </c>
      <c r="JZ28" s="120" t="str">
        <f t="shared" si="42"/>
        <v/>
      </c>
      <c r="KA28" s="120" t="str">
        <f t="shared" si="42"/>
        <v/>
      </c>
      <c r="KB28" s="120" t="str">
        <f t="shared" si="42"/>
        <v/>
      </c>
      <c r="KC28" s="120" t="str">
        <f t="shared" si="42"/>
        <v/>
      </c>
      <c r="KD28" s="120" t="str">
        <f t="shared" si="42"/>
        <v/>
      </c>
      <c r="KE28" s="120" t="str">
        <f t="shared" si="42"/>
        <v/>
      </c>
      <c r="KF28" s="120" t="str">
        <f t="shared" si="42"/>
        <v/>
      </c>
      <c r="KG28" s="120" t="str">
        <f>IF($J28&gt;0%,IF(AND(KG$16&gt;=$G28,KG$16&lt;$G28+($H28*$J28)),"➤",""),"")</f>
        <v/>
      </c>
      <c r="KH28" s="120" t="str">
        <f t="shared" si="43"/>
        <v/>
      </c>
      <c r="KI28" s="120" t="str">
        <f t="shared" si="43"/>
        <v/>
      </c>
      <c r="KJ28" s="120" t="str">
        <f t="shared" si="43"/>
        <v/>
      </c>
      <c r="KK28" s="120" t="str">
        <f t="shared" si="43"/>
        <v/>
      </c>
      <c r="KL28" s="120" t="str">
        <f t="shared" si="43"/>
        <v/>
      </c>
      <c r="KM28" s="120" t="str">
        <f t="shared" si="43"/>
        <v/>
      </c>
      <c r="KN28" s="120" t="str">
        <f t="shared" si="43"/>
        <v/>
      </c>
      <c r="KO28" s="120" t="str">
        <f t="shared" si="43"/>
        <v/>
      </c>
      <c r="KP28" s="120" t="str">
        <f t="shared" si="43"/>
        <v/>
      </c>
      <c r="KQ28" s="120" t="str">
        <f t="shared" si="43"/>
        <v/>
      </c>
      <c r="KR28" s="120" t="str">
        <f t="shared" si="43"/>
        <v/>
      </c>
      <c r="KS28" s="120" t="str">
        <f t="shared" si="43"/>
        <v/>
      </c>
      <c r="KT28" s="120" t="str">
        <f t="shared" si="43"/>
        <v/>
      </c>
      <c r="KU28" s="120" t="str">
        <f t="shared" si="43"/>
        <v/>
      </c>
      <c r="KV28" s="120" t="str">
        <f t="shared" si="43"/>
        <v/>
      </c>
      <c r="KW28" s="120" t="str">
        <f>IF($J28&gt;0%,IF(AND(KW$16&gt;=$G28,KW$16&lt;$G28+($H28*$J28)),"➤",""),"")</f>
        <v/>
      </c>
      <c r="KX28" s="120" t="str">
        <f t="shared" si="44"/>
        <v/>
      </c>
      <c r="KY28" s="120" t="str">
        <f t="shared" si="44"/>
        <v/>
      </c>
      <c r="KZ28" s="120" t="str">
        <f t="shared" si="44"/>
        <v/>
      </c>
      <c r="LA28" s="120" t="str">
        <f t="shared" si="44"/>
        <v/>
      </c>
      <c r="LB28" s="120" t="str">
        <f t="shared" si="44"/>
        <v/>
      </c>
      <c r="LC28" s="120" t="str">
        <f t="shared" si="44"/>
        <v/>
      </c>
      <c r="LD28" s="120" t="str">
        <f t="shared" si="44"/>
        <v/>
      </c>
      <c r="LE28" s="120" t="str">
        <f t="shared" si="44"/>
        <v/>
      </c>
      <c r="LF28" s="120" t="str">
        <f t="shared" si="44"/>
        <v/>
      </c>
      <c r="LG28" s="120" t="str">
        <f t="shared" si="44"/>
        <v/>
      </c>
      <c r="LH28" s="120" t="str">
        <f t="shared" si="44"/>
        <v/>
      </c>
      <c r="LI28" s="120" t="str">
        <f t="shared" si="44"/>
        <v/>
      </c>
      <c r="LJ28" s="120" t="str">
        <f t="shared" si="44"/>
        <v/>
      </c>
      <c r="LK28" s="120" t="str">
        <f t="shared" si="44"/>
        <v/>
      </c>
      <c r="LL28" s="120" t="str">
        <f t="shared" si="44"/>
        <v/>
      </c>
      <c r="LM28" s="120" t="str">
        <f>IF($J28&gt;0%,IF(AND(LM$16&gt;=$G28,LM$16&lt;$G28+($H28*$J28)),"➤",""),"")</f>
        <v/>
      </c>
      <c r="LN28" s="120" t="str">
        <f t="shared" si="45"/>
        <v/>
      </c>
      <c r="LO28" s="120" t="str">
        <f t="shared" si="45"/>
        <v/>
      </c>
      <c r="LP28" s="120" t="str">
        <f t="shared" si="45"/>
        <v/>
      </c>
      <c r="LQ28" s="120" t="str">
        <f t="shared" si="45"/>
        <v/>
      </c>
      <c r="LR28" s="120" t="str">
        <f t="shared" si="45"/>
        <v/>
      </c>
      <c r="LS28" s="120" t="str">
        <f t="shared" si="45"/>
        <v/>
      </c>
      <c r="LT28" s="120" t="str">
        <f t="shared" si="45"/>
        <v/>
      </c>
      <c r="LU28" s="120" t="str">
        <f t="shared" si="45"/>
        <v/>
      </c>
      <c r="LV28" s="120" t="str">
        <f t="shared" si="45"/>
        <v/>
      </c>
      <c r="LW28" s="120" t="str">
        <f t="shared" si="45"/>
        <v/>
      </c>
      <c r="LX28" s="120" t="str">
        <f t="shared" si="45"/>
        <v/>
      </c>
      <c r="LY28" s="120" t="str">
        <f t="shared" si="45"/>
        <v/>
      </c>
      <c r="LZ28" s="120" t="str">
        <f t="shared" si="45"/>
        <v/>
      </c>
      <c r="MA28" s="120" t="str">
        <f t="shared" si="45"/>
        <v/>
      </c>
      <c r="MB28" s="120" t="str">
        <f t="shared" si="45"/>
        <v/>
      </c>
      <c r="MC28" s="120" t="str">
        <f>IF($J28&gt;0%,IF(AND(MC$16&gt;=$G28,MC$16&lt;$G28+($H28*$J28)),"➤",""),"")</f>
        <v/>
      </c>
      <c r="MD28" s="120" t="str">
        <f t="shared" si="46"/>
        <v/>
      </c>
      <c r="ME28" s="120" t="str">
        <f t="shared" si="46"/>
        <v/>
      </c>
      <c r="MF28" s="120" t="str">
        <f t="shared" si="46"/>
        <v/>
      </c>
      <c r="MG28" s="120" t="str">
        <f t="shared" si="46"/>
        <v/>
      </c>
      <c r="MH28" s="120" t="str">
        <f t="shared" si="46"/>
        <v/>
      </c>
      <c r="MI28" s="120" t="str">
        <f t="shared" si="46"/>
        <v/>
      </c>
      <c r="MJ28" s="120" t="str">
        <f t="shared" si="46"/>
        <v/>
      </c>
      <c r="MK28" s="120" t="str">
        <f t="shared" si="46"/>
        <v/>
      </c>
      <c r="ML28" s="120" t="str">
        <f t="shared" si="46"/>
        <v/>
      </c>
      <c r="MM28" s="120" t="str">
        <f t="shared" si="46"/>
        <v/>
      </c>
      <c r="MN28" s="120" t="str">
        <f t="shared" si="46"/>
        <v/>
      </c>
      <c r="MO28" s="120" t="str">
        <f t="shared" si="46"/>
        <v/>
      </c>
      <c r="MP28" s="120" t="str">
        <f t="shared" si="46"/>
        <v/>
      </c>
      <c r="MQ28" s="120" t="str">
        <f t="shared" si="46"/>
        <v/>
      </c>
      <c r="MR28" s="120" t="str">
        <f t="shared" si="46"/>
        <v/>
      </c>
      <c r="MS28" s="120" t="str">
        <f>IF($J28&gt;0%,IF(AND(MS$16&gt;=$G28,MS$16&lt;$G28+($H28*$J28)),"➤",""),"")</f>
        <v/>
      </c>
      <c r="MT28" s="120" t="str">
        <f t="shared" si="47"/>
        <v/>
      </c>
      <c r="MU28" s="120" t="str">
        <f t="shared" si="47"/>
        <v/>
      </c>
      <c r="MV28" s="120" t="str">
        <f t="shared" si="47"/>
        <v/>
      </c>
      <c r="MW28" s="120" t="str">
        <f t="shared" si="47"/>
        <v/>
      </c>
      <c r="MX28" s="120" t="str">
        <f t="shared" si="47"/>
        <v/>
      </c>
      <c r="MY28" s="120" t="str">
        <f t="shared" si="47"/>
        <v/>
      </c>
      <c r="MZ28" s="120" t="str">
        <f t="shared" si="47"/>
        <v/>
      </c>
      <c r="NA28" s="120" t="str">
        <f t="shared" si="47"/>
        <v/>
      </c>
      <c r="NB28" s="120" t="str">
        <f t="shared" si="47"/>
        <v/>
      </c>
      <c r="NC28" s="120" t="str">
        <f t="shared" si="47"/>
        <v/>
      </c>
      <c r="ND28" s="120" t="str">
        <f t="shared" si="47"/>
        <v/>
      </c>
      <c r="NE28" s="120" t="str">
        <f t="shared" si="47"/>
        <v/>
      </c>
      <c r="NF28" s="120" t="str">
        <f t="shared" si="47"/>
        <v/>
      </c>
      <c r="NG28" s="120" t="str">
        <f t="shared" si="47"/>
        <v/>
      </c>
      <c r="NH28" s="120" t="str">
        <f t="shared" si="47"/>
        <v/>
      </c>
      <c r="NI28" s="120" t="str">
        <f>IF($J28&gt;0%,IF(AND(NI$16&gt;=$G28,NI$16&lt;$G28+($H28*$J28)),"➤",""),"")</f>
        <v/>
      </c>
      <c r="NJ28" s="120" t="str">
        <f t="shared" si="48"/>
        <v/>
      </c>
      <c r="NK28" s="120" t="str">
        <f t="shared" si="48"/>
        <v/>
      </c>
      <c r="NL28" s="120" t="str">
        <f t="shared" si="48"/>
        <v/>
      </c>
      <c r="NM28" s="120" t="str">
        <f t="shared" si="48"/>
        <v/>
      </c>
      <c r="NN28" s="120" t="str">
        <f t="shared" si="48"/>
        <v/>
      </c>
      <c r="NO28" s="120" t="str">
        <f t="shared" si="48"/>
        <v/>
      </c>
      <c r="NP28" s="120" t="str">
        <f t="shared" si="48"/>
        <v/>
      </c>
      <c r="NQ28" s="120" t="str">
        <f t="shared" si="48"/>
        <v/>
      </c>
      <c r="NR28" s="120" t="str">
        <f t="shared" si="48"/>
        <v/>
      </c>
      <c r="NS28" s="120" t="str">
        <f t="shared" si="48"/>
        <v/>
      </c>
      <c r="NT28" s="120" t="str">
        <f t="shared" si="48"/>
        <v/>
      </c>
      <c r="NU28" s="120" t="str">
        <f t="shared" si="48"/>
        <v/>
      </c>
      <c r="NV28" s="120" t="str">
        <f t="shared" si="48"/>
        <v/>
      </c>
      <c r="NW28" s="120" t="str">
        <f t="shared" si="48"/>
        <v/>
      </c>
      <c r="NX28" s="120" t="str">
        <f t="shared" si="48"/>
        <v/>
      </c>
      <c r="NY28" s="120" t="str">
        <f>IF($J28&gt;0%,IF(AND(NY$16&gt;=$G28,NY$16&lt;$G28+($H28*$J28)),"➤",""),"")</f>
        <v/>
      </c>
      <c r="NZ28" s="120" t="str">
        <f t="shared" si="49"/>
        <v/>
      </c>
      <c r="OA28" s="120" t="str">
        <f t="shared" si="49"/>
        <v/>
      </c>
      <c r="OB28" s="120" t="str">
        <f t="shared" si="49"/>
        <v/>
      </c>
      <c r="OC28" s="120" t="str">
        <f t="shared" si="49"/>
        <v/>
      </c>
      <c r="OD28" s="120" t="str">
        <f t="shared" si="49"/>
        <v/>
      </c>
      <c r="OE28" s="120" t="str">
        <f t="shared" si="49"/>
        <v/>
      </c>
      <c r="OF28" s="120" t="str">
        <f t="shared" si="49"/>
        <v/>
      </c>
      <c r="OG28" s="120" t="str">
        <f t="shared" si="49"/>
        <v/>
      </c>
      <c r="OH28" s="120" t="str">
        <f t="shared" si="49"/>
        <v/>
      </c>
      <c r="OI28" s="120" t="str">
        <f t="shared" si="49"/>
        <v/>
      </c>
      <c r="OJ28" s="120" t="str">
        <f t="shared" si="49"/>
        <v/>
      </c>
      <c r="OK28" s="120" t="str">
        <f t="shared" si="49"/>
        <v/>
      </c>
      <c r="OL28" s="120" t="str">
        <f t="shared" si="49"/>
        <v/>
      </c>
      <c r="OM28" s="120" t="str">
        <f t="shared" si="49"/>
        <v/>
      </c>
      <c r="ON28" s="120" t="str">
        <f t="shared" si="49"/>
        <v/>
      </c>
      <c r="OO28" s="120" t="str">
        <f>IF($J28&gt;0%,IF(AND(OO$16&gt;=$G28,OO$16&lt;$G28+($H28*$J28)),"➤",""),"")</f>
        <v/>
      </c>
      <c r="OP28" s="120" t="str">
        <f t="shared" si="50"/>
        <v/>
      </c>
      <c r="OQ28" s="120" t="str">
        <f t="shared" si="50"/>
        <v/>
      </c>
      <c r="OR28" s="120" t="str">
        <f t="shared" si="50"/>
        <v/>
      </c>
      <c r="OS28" s="120" t="str">
        <f t="shared" si="50"/>
        <v/>
      </c>
      <c r="OT28" s="120" t="str">
        <f t="shared" si="50"/>
        <v/>
      </c>
      <c r="OU28" s="120" t="str">
        <f t="shared" si="50"/>
        <v/>
      </c>
      <c r="OV28" s="120" t="str">
        <f t="shared" si="50"/>
        <v/>
      </c>
      <c r="OW28" s="120" t="str">
        <f t="shared" si="50"/>
        <v/>
      </c>
      <c r="OX28" s="120" t="str">
        <f t="shared" si="50"/>
        <v/>
      </c>
      <c r="OY28" s="120" t="str">
        <f t="shared" si="50"/>
        <v/>
      </c>
      <c r="OZ28" s="120" t="str">
        <f t="shared" si="50"/>
        <v/>
      </c>
      <c r="PA28" s="120" t="str">
        <f t="shared" si="50"/>
        <v/>
      </c>
      <c r="PB28" s="120" t="str">
        <f t="shared" si="50"/>
        <v/>
      </c>
      <c r="PC28" s="120" t="str">
        <f t="shared" si="50"/>
        <v/>
      </c>
      <c r="PD28" s="120" t="str">
        <f t="shared" si="50"/>
        <v/>
      </c>
      <c r="PE28" s="120" t="str">
        <f>IF($J28&gt;0%,IF(AND(PE$16&gt;=$G28,PE$16&lt;$G28+($H28*$J28)),"➤",""),"")</f>
        <v/>
      </c>
      <c r="PF28" s="120" t="str">
        <f t="shared" si="51"/>
        <v/>
      </c>
      <c r="PG28" s="120" t="str">
        <f t="shared" si="51"/>
        <v/>
      </c>
      <c r="PH28" s="120" t="str">
        <f t="shared" si="51"/>
        <v/>
      </c>
      <c r="PI28" s="120" t="str">
        <f t="shared" si="51"/>
        <v/>
      </c>
      <c r="PJ28" s="120" t="str">
        <f t="shared" si="51"/>
        <v/>
      </c>
      <c r="PK28" s="120" t="str">
        <f t="shared" si="51"/>
        <v/>
      </c>
      <c r="PL28" s="120" t="str">
        <f t="shared" si="51"/>
        <v/>
      </c>
      <c r="PM28" s="120" t="str">
        <f t="shared" si="51"/>
        <v/>
      </c>
      <c r="PN28" s="120" t="str">
        <f t="shared" si="51"/>
        <v/>
      </c>
      <c r="PO28" s="120" t="str">
        <f t="shared" si="51"/>
        <v/>
      </c>
      <c r="PP28" s="120" t="str">
        <f t="shared" si="51"/>
        <v/>
      </c>
      <c r="PQ28" s="120" t="str">
        <f t="shared" si="51"/>
        <v/>
      </c>
      <c r="PR28" s="120" t="str">
        <f t="shared" si="51"/>
        <v/>
      </c>
      <c r="PS28" s="120" t="str">
        <f t="shared" si="51"/>
        <v/>
      </c>
      <c r="PT28" s="120" t="str">
        <f t="shared" si="51"/>
        <v/>
      </c>
      <c r="PU28" s="120" t="str">
        <f>IF($J28&gt;0%,IF(AND(PU$16&gt;=$G28,PU$16&lt;$G28+($H28*$J28)),"➤",""),"")</f>
        <v/>
      </c>
      <c r="PV28" s="120" t="str">
        <f t="shared" si="52"/>
        <v/>
      </c>
      <c r="PW28" s="120" t="str">
        <f t="shared" si="52"/>
        <v/>
      </c>
      <c r="PX28" s="120" t="str">
        <f t="shared" si="52"/>
        <v/>
      </c>
      <c r="PY28" s="120" t="str">
        <f t="shared" si="52"/>
        <v/>
      </c>
      <c r="PZ28" s="120" t="str">
        <f t="shared" si="52"/>
        <v/>
      </c>
      <c r="QA28" s="120" t="str">
        <f t="shared" si="52"/>
        <v/>
      </c>
      <c r="QB28" s="120" t="str">
        <f t="shared" si="52"/>
        <v/>
      </c>
      <c r="QC28" s="120" t="str">
        <f t="shared" si="52"/>
        <v/>
      </c>
      <c r="QD28" s="120" t="str">
        <f t="shared" si="52"/>
        <v/>
      </c>
      <c r="QE28" s="120" t="str">
        <f t="shared" si="52"/>
        <v/>
      </c>
      <c r="QF28" s="120" t="str">
        <f t="shared" si="52"/>
        <v/>
      </c>
      <c r="QG28" s="120" t="str">
        <f t="shared" si="52"/>
        <v/>
      </c>
      <c r="QH28" s="120" t="str">
        <f t="shared" si="52"/>
        <v/>
      </c>
      <c r="QI28" s="120" t="str">
        <f t="shared" si="52"/>
        <v/>
      </c>
      <c r="QJ28" s="120" t="str">
        <f t="shared" si="52"/>
        <v/>
      </c>
      <c r="QK28" s="120" t="str">
        <f>IF($J28&gt;0%,IF(AND(QK$16&gt;=$G28,QK$16&lt;$G28+($H28*$J28)),"➤",""),"")</f>
        <v/>
      </c>
      <c r="QL28" s="120" t="str">
        <f t="shared" si="53"/>
        <v/>
      </c>
      <c r="QM28" s="120" t="str">
        <f t="shared" si="53"/>
        <v/>
      </c>
      <c r="QN28" s="120" t="str">
        <f t="shared" si="53"/>
        <v/>
      </c>
      <c r="QO28" s="120" t="str">
        <f t="shared" si="53"/>
        <v/>
      </c>
      <c r="QP28" s="120" t="str">
        <f t="shared" si="53"/>
        <v/>
      </c>
      <c r="QQ28" s="120" t="str">
        <f t="shared" si="53"/>
        <v/>
      </c>
      <c r="QR28" s="120" t="str">
        <f t="shared" si="53"/>
        <v/>
      </c>
      <c r="QS28" s="120" t="str">
        <f t="shared" si="53"/>
        <v/>
      </c>
      <c r="QT28" s="120" t="str">
        <f t="shared" si="53"/>
        <v/>
      </c>
      <c r="QU28" s="120" t="str">
        <f t="shared" si="53"/>
        <v/>
      </c>
      <c r="QV28" s="120" t="str">
        <f t="shared" si="53"/>
        <v/>
      </c>
      <c r="QW28" s="120" t="str">
        <f t="shared" si="53"/>
        <v/>
      </c>
      <c r="QX28" s="120" t="str">
        <f t="shared" si="53"/>
        <v/>
      </c>
      <c r="QY28" s="120" t="str">
        <f t="shared" si="53"/>
        <v/>
      </c>
      <c r="QZ28" s="120" t="str">
        <f t="shared" si="53"/>
        <v/>
      </c>
      <c r="RA28" s="120" t="str">
        <f>IF($J28&gt;0%,IF(AND(RA$16&gt;=$G28,RA$16&lt;$G28+($H28*$J28)),"➤",""),"")</f>
        <v/>
      </c>
      <c r="RB28" s="120" t="str">
        <f t="shared" si="54"/>
        <v/>
      </c>
      <c r="RC28" s="120" t="str">
        <f t="shared" si="54"/>
        <v/>
      </c>
      <c r="RD28" s="120" t="str">
        <f t="shared" si="54"/>
        <v/>
      </c>
      <c r="RE28" s="120" t="str">
        <f t="shared" si="54"/>
        <v/>
      </c>
      <c r="RF28" s="120" t="str">
        <f t="shared" si="54"/>
        <v/>
      </c>
      <c r="RG28" s="120" t="str">
        <f t="shared" si="54"/>
        <v/>
      </c>
      <c r="RH28" s="120" t="str">
        <f t="shared" si="54"/>
        <v/>
      </c>
      <c r="RI28" s="120" t="str">
        <f t="shared" si="54"/>
        <v/>
      </c>
      <c r="RJ28" s="120" t="str">
        <f t="shared" si="54"/>
        <v/>
      </c>
      <c r="RK28" s="120" t="str">
        <f t="shared" si="54"/>
        <v/>
      </c>
      <c r="RL28" s="120" t="str">
        <f t="shared" si="54"/>
        <v/>
      </c>
      <c r="RM28" s="120" t="str">
        <f t="shared" si="54"/>
        <v/>
      </c>
      <c r="RN28" s="120" t="str">
        <f t="shared" si="54"/>
        <v/>
      </c>
      <c r="RO28" s="120" t="str">
        <f t="shared" si="54"/>
        <v/>
      </c>
      <c r="RP28" s="120" t="str">
        <f t="shared" si="54"/>
        <v/>
      </c>
      <c r="RQ28" s="120" t="str">
        <f>IF($J28&gt;0%,IF(AND(RQ$16&gt;=$G28,RQ$16&lt;$G28+($H28*$J28)),"➤",""),"")</f>
        <v/>
      </c>
      <c r="RR28" s="120" t="str">
        <f t="shared" si="55"/>
        <v/>
      </c>
      <c r="RS28" s="120" t="str">
        <f t="shared" si="55"/>
        <v/>
      </c>
      <c r="RT28" s="120" t="str">
        <f t="shared" si="55"/>
        <v/>
      </c>
      <c r="RU28" s="120" t="str">
        <f t="shared" si="55"/>
        <v/>
      </c>
      <c r="RV28" s="120" t="str">
        <f t="shared" si="55"/>
        <v/>
      </c>
      <c r="RW28" s="120" t="str">
        <f t="shared" si="55"/>
        <v/>
      </c>
      <c r="RX28" s="120" t="str">
        <f t="shared" si="55"/>
        <v/>
      </c>
      <c r="RY28" s="120" t="str">
        <f t="shared" si="55"/>
        <v/>
      </c>
      <c r="RZ28" s="120" t="str">
        <f t="shared" si="55"/>
        <v/>
      </c>
      <c r="SA28" s="120" t="str">
        <f t="shared" si="55"/>
        <v/>
      </c>
      <c r="SB28" s="120" t="str">
        <f t="shared" si="55"/>
        <v/>
      </c>
      <c r="SC28" s="120" t="str">
        <f t="shared" si="55"/>
        <v/>
      </c>
      <c r="SD28" s="120" t="str">
        <f t="shared" si="55"/>
        <v/>
      </c>
      <c r="SE28" s="120" t="str">
        <f t="shared" si="55"/>
        <v/>
      </c>
      <c r="SF28" s="120" t="str">
        <f t="shared" si="55"/>
        <v/>
      </c>
      <c r="SG28" s="120" t="str">
        <f>IF($J28&gt;0%,IF(AND(SG$16&gt;=$G28,SG$16&lt;$G28+($H28*$J28)),"➤",""),"")</f>
        <v/>
      </c>
      <c r="SH28" s="120" t="str">
        <f t="shared" si="56"/>
        <v/>
      </c>
      <c r="SI28" s="120" t="str">
        <f t="shared" si="56"/>
        <v/>
      </c>
      <c r="SJ28" s="120" t="str">
        <f t="shared" si="56"/>
        <v/>
      </c>
      <c r="SK28" s="120" t="str">
        <f t="shared" si="56"/>
        <v/>
      </c>
      <c r="SL28" s="120" t="str">
        <f t="shared" si="56"/>
        <v/>
      </c>
      <c r="SM28" s="120" t="str">
        <f t="shared" si="56"/>
        <v/>
      </c>
      <c r="SN28" s="120" t="str">
        <f t="shared" si="56"/>
        <v/>
      </c>
      <c r="SO28" s="120" t="str">
        <f t="shared" si="56"/>
        <v/>
      </c>
      <c r="SP28" s="120" t="str">
        <f t="shared" si="56"/>
        <v/>
      </c>
      <c r="SQ28" s="120" t="str">
        <f t="shared" si="56"/>
        <v/>
      </c>
      <c r="SR28" s="120" t="str">
        <f t="shared" si="56"/>
        <v/>
      </c>
      <c r="SS28" s="120" t="str">
        <f t="shared" si="56"/>
        <v/>
      </c>
      <c r="ST28" s="120" t="str">
        <f t="shared" si="56"/>
        <v/>
      </c>
      <c r="SU28" s="120" t="str">
        <f t="shared" si="56"/>
        <v/>
      </c>
      <c r="SV28" s="120" t="str">
        <f t="shared" si="56"/>
        <v/>
      </c>
      <c r="SW28" s="120" t="str">
        <f>IF($J28&gt;0%,IF(AND(SW$16&gt;=$G28,SW$16&lt;$G28+($H28*$J28)),"➤",""),"")</f>
        <v/>
      </c>
      <c r="SX28" s="121" t="str">
        <f t="shared" si="57"/>
        <v/>
      </c>
    </row>
    <row r="29" spans="2:518" ht="24" customHeight="1" outlineLevel="1" x14ac:dyDescent="0.35">
      <c r="B29" s="60"/>
      <c r="C29" s="109">
        <v>288324</v>
      </c>
      <c r="D29" s="110"/>
      <c r="E29" s="130" t="s">
        <v>1707</v>
      </c>
      <c r="F29" s="131" t="s">
        <v>413</v>
      </c>
      <c r="G29" s="132">
        <v>45567</v>
      </c>
      <c r="H29" s="133">
        <v>1</v>
      </c>
      <c r="I29" s="134">
        <f t="shared" si="24"/>
        <v>45567</v>
      </c>
      <c r="J29" s="135">
        <v>0</v>
      </c>
      <c r="K29" s="136" t="s">
        <v>1702</v>
      </c>
      <c r="L29" s="137"/>
      <c r="M29" s="119" t="str">
        <f t="shared" si="25"/>
        <v/>
      </c>
      <c r="N29" s="120" t="str">
        <f t="shared" si="25"/>
        <v/>
      </c>
      <c r="O29" s="120" t="str">
        <f t="shared" si="25"/>
        <v/>
      </c>
      <c r="P29" s="120" t="str">
        <f t="shared" si="25"/>
        <v/>
      </c>
      <c r="Q29" s="120" t="str">
        <f t="shared" si="25"/>
        <v/>
      </c>
      <c r="R29" s="120" t="str">
        <f t="shared" si="25"/>
        <v/>
      </c>
      <c r="S29" s="120" t="str">
        <f t="shared" si="25"/>
        <v/>
      </c>
      <c r="T29" s="120" t="str">
        <f t="shared" si="25"/>
        <v/>
      </c>
      <c r="U29" s="120" t="str">
        <f t="shared" si="25"/>
        <v/>
      </c>
      <c r="V29" s="120" t="str">
        <f t="shared" si="25"/>
        <v/>
      </c>
      <c r="W29" s="120" t="str">
        <f t="shared" si="25"/>
        <v/>
      </c>
      <c r="X29" s="120" t="str">
        <f t="shared" si="25"/>
        <v/>
      </c>
      <c r="Y29" s="120" t="str">
        <f t="shared" si="25"/>
        <v/>
      </c>
      <c r="Z29" s="120" t="str">
        <f t="shared" si="25"/>
        <v/>
      </c>
      <c r="AA29" s="120" t="str">
        <f t="shared" si="25"/>
        <v/>
      </c>
      <c r="AB29" s="120" t="str">
        <f t="shared" si="25"/>
        <v/>
      </c>
      <c r="AC29" s="120" t="str">
        <f t="shared" si="26"/>
        <v/>
      </c>
      <c r="AD29" s="120" t="str">
        <f t="shared" si="26"/>
        <v/>
      </c>
      <c r="AE29" s="120" t="str">
        <f t="shared" si="26"/>
        <v/>
      </c>
      <c r="AF29" s="120" t="str">
        <f t="shared" si="26"/>
        <v/>
      </c>
      <c r="AG29" s="120" t="str">
        <f t="shared" si="26"/>
        <v/>
      </c>
      <c r="AH29" s="120" t="str">
        <f t="shared" si="26"/>
        <v/>
      </c>
      <c r="AI29" s="120" t="str">
        <f t="shared" si="26"/>
        <v/>
      </c>
      <c r="AJ29" s="120" t="str">
        <f t="shared" si="26"/>
        <v/>
      </c>
      <c r="AK29" s="120" t="str">
        <f t="shared" si="26"/>
        <v/>
      </c>
      <c r="AL29" s="120" t="str">
        <f t="shared" si="27"/>
        <v/>
      </c>
      <c r="AM29" s="120" t="str">
        <f t="shared" si="27"/>
        <v/>
      </c>
      <c r="AN29" s="120" t="str">
        <f t="shared" si="27"/>
        <v/>
      </c>
      <c r="AO29" s="120" t="str">
        <f t="shared" si="27"/>
        <v/>
      </c>
      <c r="AP29" s="120" t="str">
        <f t="shared" si="27"/>
        <v/>
      </c>
      <c r="AQ29" s="120" t="str">
        <f t="shared" si="27"/>
        <v/>
      </c>
      <c r="AR29" s="120" t="str">
        <f t="shared" si="27"/>
        <v/>
      </c>
      <c r="AS29" s="120" t="str">
        <f t="shared" si="27"/>
        <v/>
      </c>
      <c r="AT29" s="120" t="str">
        <f t="shared" si="27"/>
        <v/>
      </c>
      <c r="AU29" s="120" t="str">
        <f t="shared" si="27"/>
        <v/>
      </c>
      <c r="AV29" s="120" t="str">
        <f t="shared" si="27"/>
        <v/>
      </c>
      <c r="AW29" s="120" t="str">
        <f t="shared" si="27"/>
        <v/>
      </c>
      <c r="AX29" s="120" t="str">
        <f t="shared" si="27"/>
        <v/>
      </c>
      <c r="AY29" s="120" t="str">
        <f t="shared" si="27"/>
        <v/>
      </c>
      <c r="AZ29" s="120" t="str">
        <f t="shared" si="27"/>
        <v/>
      </c>
      <c r="BA29" s="120" t="str">
        <f t="shared" si="27"/>
        <v/>
      </c>
      <c r="BB29" s="120" t="str">
        <f t="shared" si="28"/>
        <v/>
      </c>
      <c r="BC29" s="120" t="str">
        <f t="shared" si="28"/>
        <v/>
      </c>
      <c r="BD29" s="120" t="str">
        <f t="shared" si="28"/>
        <v/>
      </c>
      <c r="BE29" s="120" t="str">
        <f t="shared" si="28"/>
        <v/>
      </c>
      <c r="BF29" s="120" t="str">
        <f t="shared" si="28"/>
        <v/>
      </c>
      <c r="BG29" s="120" t="str">
        <f t="shared" si="28"/>
        <v/>
      </c>
      <c r="BH29" s="120" t="str">
        <f t="shared" si="28"/>
        <v/>
      </c>
      <c r="BI29" s="120" t="str">
        <f t="shared" si="28"/>
        <v/>
      </c>
      <c r="BJ29" s="120" t="str">
        <f t="shared" si="28"/>
        <v/>
      </c>
      <c r="BK29" s="120" t="str">
        <f t="shared" si="28"/>
        <v/>
      </c>
      <c r="BL29" s="120" t="str">
        <f t="shared" si="28"/>
        <v/>
      </c>
      <c r="BM29" s="120" t="str">
        <f t="shared" si="28"/>
        <v/>
      </c>
      <c r="BN29" s="120" t="str">
        <f t="shared" si="28"/>
        <v/>
      </c>
      <c r="BO29" s="120" t="str">
        <f t="shared" si="28"/>
        <v/>
      </c>
      <c r="BP29" s="120" t="str">
        <f t="shared" si="28"/>
        <v/>
      </c>
      <c r="BQ29" s="120" t="str">
        <f t="shared" si="28"/>
        <v/>
      </c>
      <c r="BR29" s="120" t="str">
        <f t="shared" si="29"/>
        <v/>
      </c>
      <c r="BS29" s="120" t="str">
        <f t="shared" si="29"/>
        <v/>
      </c>
      <c r="BT29" s="120" t="str">
        <f t="shared" si="29"/>
        <v/>
      </c>
      <c r="BU29" s="120" t="str">
        <f t="shared" si="29"/>
        <v/>
      </c>
      <c r="BV29" s="120" t="str">
        <f t="shared" si="29"/>
        <v/>
      </c>
      <c r="BW29" s="120" t="str">
        <f t="shared" si="29"/>
        <v/>
      </c>
      <c r="BX29" s="120" t="str">
        <f t="shared" si="29"/>
        <v/>
      </c>
      <c r="BY29" s="120" t="str">
        <f t="shared" si="29"/>
        <v/>
      </c>
      <c r="BZ29" s="120" t="str">
        <f t="shared" si="29"/>
        <v/>
      </c>
      <c r="CA29" s="120" t="str">
        <f t="shared" si="29"/>
        <v/>
      </c>
      <c r="CB29" s="120" t="str">
        <f t="shared" si="29"/>
        <v/>
      </c>
      <c r="CC29" s="120" t="str">
        <f t="shared" si="29"/>
        <v/>
      </c>
      <c r="CD29" s="120" t="str">
        <f t="shared" si="29"/>
        <v/>
      </c>
      <c r="CE29" s="120" t="str">
        <f t="shared" si="29"/>
        <v/>
      </c>
      <c r="CF29" s="120" t="str">
        <f t="shared" si="29"/>
        <v/>
      </c>
      <c r="CG29" s="120" t="str">
        <f t="shared" si="29"/>
        <v/>
      </c>
      <c r="CH29" s="120" t="str">
        <f t="shared" si="30"/>
        <v/>
      </c>
      <c r="CI29" s="120" t="str">
        <f t="shared" si="30"/>
        <v/>
      </c>
      <c r="CJ29" s="120" t="str">
        <f t="shared" si="30"/>
        <v/>
      </c>
      <c r="CK29" s="120" t="str">
        <f t="shared" si="30"/>
        <v/>
      </c>
      <c r="CL29" s="120" t="str">
        <f t="shared" si="30"/>
        <v/>
      </c>
      <c r="CM29" s="120" t="str">
        <f t="shared" si="30"/>
        <v/>
      </c>
      <c r="CN29" s="120" t="str">
        <f t="shared" si="30"/>
        <v/>
      </c>
      <c r="CO29" s="120" t="str">
        <f t="shared" si="30"/>
        <v/>
      </c>
      <c r="CP29" s="120" t="str">
        <f t="shared" si="30"/>
        <v/>
      </c>
      <c r="CQ29" s="120" t="str">
        <f t="shared" si="30"/>
        <v/>
      </c>
      <c r="CR29" s="120" t="str">
        <f t="shared" si="30"/>
        <v/>
      </c>
      <c r="CS29" s="120" t="str">
        <f t="shared" si="30"/>
        <v/>
      </c>
      <c r="CT29" s="120" t="str">
        <f t="shared" si="30"/>
        <v/>
      </c>
      <c r="CU29" s="120" t="str">
        <f t="shared" si="30"/>
        <v/>
      </c>
      <c r="CV29" s="120" t="str">
        <f t="shared" si="30"/>
        <v/>
      </c>
      <c r="CW29" s="120" t="str">
        <f t="shared" si="30"/>
        <v/>
      </c>
      <c r="CX29" s="120" t="str">
        <f t="shared" si="31"/>
        <v/>
      </c>
      <c r="CY29" s="120" t="str">
        <f t="shared" si="31"/>
        <v/>
      </c>
      <c r="CZ29" s="120" t="str">
        <f t="shared" si="31"/>
        <v/>
      </c>
      <c r="DA29" s="120" t="str">
        <f t="shared" si="31"/>
        <v/>
      </c>
      <c r="DB29" s="120" t="str">
        <f t="shared" si="31"/>
        <v/>
      </c>
      <c r="DC29" s="120" t="str">
        <f t="shared" si="31"/>
        <v/>
      </c>
      <c r="DD29" s="120" t="str">
        <f t="shared" si="31"/>
        <v/>
      </c>
      <c r="DE29" s="120" t="str">
        <f t="shared" si="31"/>
        <v/>
      </c>
      <c r="DF29" s="120" t="str">
        <f t="shared" si="31"/>
        <v/>
      </c>
      <c r="DG29" s="120" t="str">
        <f t="shared" si="31"/>
        <v/>
      </c>
      <c r="DH29" s="120" t="str">
        <f t="shared" si="31"/>
        <v/>
      </c>
      <c r="DI29" s="120" t="str">
        <f t="shared" si="31"/>
        <v/>
      </c>
      <c r="DJ29" s="120" t="str">
        <f t="shared" si="31"/>
        <v/>
      </c>
      <c r="DK29" s="120" t="str">
        <f t="shared" si="31"/>
        <v/>
      </c>
      <c r="DL29" s="120" t="str">
        <f t="shared" si="31"/>
        <v/>
      </c>
      <c r="DM29" s="120" t="str">
        <f t="shared" si="31"/>
        <v/>
      </c>
      <c r="DN29" s="120" t="str">
        <f t="shared" si="32"/>
        <v/>
      </c>
      <c r="DO29" s="120" t="str">
        <f t="shared" si="32"/>
        <v/>
      </c>
      <c r="DP29" s="120" t="str">
        <f t="shared" si="32"/>
        <v/>
      </c>
      <c r="DQ29" s="120" t="str">
        <f t="shared" si="32"/>
        <v/>
      </c>
      <c r="DR29" s="120" t="str">
        <f t="shared" si="32"/>
        <v/>
      </c>
      <c r="DS29" s="120" t="str">
        <f t="shared" si="32"/>
        <v/>
      </c>
      <c r="DT29" s="120" t="str">
        <f t="shared" si="32"/>
        <v/>
      </c>
      <c r="DU29" s="120" t="str">
        <f t="shared" si="32"/>
        <v/>
      </c>
      <c r="DV29" s="120" t="str">
        <f t="shared" si="32"/>
        <v/>
      </c>
      <c r="DW29" s="120" t="str">
        <f t="shared" si="32"/>
        <v/>
      </c>
      <c r="DX29" s="120" t="str">
        <f t="shared" si="32"/>
        <v/>
      </c>
      <c r="DY29" s="120" t="str">
        <f t="shared" si="32"/>
        <v/>
      </c>
      <c r="DZ29" s="120" t="str">
        <f t="shared" si="32"/>
        <v/>
      </c>
      <c r="EA29" s="120" t="str">
        <f t="shared" si="32"/>
        <v/>
      </c>
      <c r="EB29" s="120" t="str">
        <f t="shared" si="32"/>
        <v/>
      </c>
      <c r="EC29" s="120" t="str">
        <f t="shared" si="32"/>
        <v/>
      </c>
      <c r="ED29" s="120" t="str">
        <f t="shared" si="33"/>
        <v/>
      </c>
      <c r="EE29" s="120" t="str">
        <f t="shared" si="33"/>
        <v/>
      </c>
      <c r="EF29" s="120" t="str">
        <f t="shared" si="33"/>
        <v/>
      </c>
      <c r="EG29" s="120" t="str">
        <f t="shared" si="33"/>
        <v/>
      </c>
      <c r="EH29" s="120" t="str">
        <f t="shared" si="33"/>
        <v/>
      </c>
      <c r="EI29" s="120" t="str">
        <f t="shared" si="33"/>
        <v/>
      </c>
      <c r="EJ29" s="120" t="str">
        <f t="shared" si="33"/>
        <v/>
      </c>
      <c r="EK29" s="120" t="str">
        <f t="shared" si="33"/>
        <v/>
      </c>
      <c r="EL29" s="120" t="str">
        <f t="shared" si="33"/>
        <v/>
      </c>
      <c r="EM29" s="120" t="str">
        <f t="shared" si="33"/>
        <v/>
      </c>
      <c r="EN29" s="120" t="str">
        <f t="shared" si="33"/>
        <v/>
      </c>
      <c r="EO29" s="120" t="str">
        <f t="shared" si="33"/>
        <v/>
      </c>
      <c r="EP29" s="120" t="str">
        <f t="shared" si="33"/>
        <v/>
      </c>
      <c r="EQ29" s="120" t="str">
        <f t="shared" si="33"/>
        <v/>
      </c>
      <c r="ER29" s="120" t="str">
        <f t="shared" si="33"/>
        <v/>
      </c>
      <c r="ES29" s="120" t="str">
        <f t="shared" si="33"/>
        <v/>
      </c>
      <c r="ET29" s="120" t="str">
        <f t="shared" si="34"/>
        <v/>
      </c>
      <c r="EU29" s="120" t="str">
        <f t="shared" si="34"/>
        <v/>
      </c>
      <c r="EV29" s="120" t="str">
        <f t="shared" si="34"/>
        <v/>
      </c>
      <c r="EW29" s="120" t="str">
        <f t="shared" si="34"/>
        <v/>
      </c>
      <c r="EX29" s="120" t="str">
        <f t="shared" si="34"/>
        <v/>
      </c>
      <c r="EY29" s="120" t="str">
        <f t="shared" si="34"/>
        <v/>
      </c>
      <c r="EZ29" s="120" t="str">
        <f t="shared" si="34"/>
        <v/>
      </c>
      <c r="FA29" s="120" t="str">
        <f t="shared" si="34"/>
        <v/>
      </c>
      <c r="FB29" s="120" t="str">
        <f t="shared" si="34"/>
        <v/>
      </c>
      <c r="FC29" s="120" t="str">
        <f t="shared" si="34"/>
        <v/>
      </c>
      <c r="FD29" s="120" t="str">
        <f t="shared" si="34"/>
        <v/>
      </c>
      <c r="FE29" s="120" t="str">
        <f t="shared" si="34"/>
        <v/>
      </c>
      <c r="FF29" s="120" t="str">
        <f t="shared" si="34"/>
        <v/>
      </c>
      <c r="FG29" s="120" t="str">
        <f t="shared" si="34"/>
        <v/>
      </c>
      <c r="FH29" s="120" t="str">
        <f t="shared" si="34"/>
        <v/>
      </c>
      <c r="FI29" s="120" t="str">
        <f t="shared" si="34"/>
        <v/>
      </c>
      <c r="FJ29" s="120" t="str">
        <f t="shared" si="35"/>
        <v/>
      </c>
      <c r="FK29" s="120" t="str">
        <f t="shared" si="35"/>
        <v/>
      </c>
      <c r="FL29" s="120" t="str">
        <f t="shared" si="35"/>
        <v/>
      </c>
      <c r="FM29" s="120" t="str">
        <f t="shared" si="35"/>
        <v/>
      </c>
      <c r="FN29" s="120" t="str">
        <f t="shared" si="35"/>
        <v/>
      </c>
      <c r="FO29" s="120" t="str">
        <f t="shared" si="35"/>
        <v/>
      </c>
      <c r="FP29" s="120" t="str">
        <f t="shared" si="35"/>
        <v/>
      </c>
      <c r="FQ29" s="120" t="str">
        <f t="shared" si="35"/>
        <v/>
      </c>
      <c r="FR29" s="120" t="str">
        <f t="shared" si="35"/>
        <v/>
      </c>
      <c r="FS29" s="120" t="str">
        <f t="shared" si="35"/>
        <v/>
      </c>
      <c r="FT29" s="120" t="str">
        <f t="shared" si="35"/>
        <v/>
      </c>
      <c r="FU29" s="120" t="str">
        <f t="shared" si="35"/>
        <v/>
      </c>
      <c r="FV29" s="120" t="str">
        <f t="shared" si="35"/>
        <v/>
      </c>
      <c r="FW29" s="120" t="str">
        <f t="shared" si="35"/>
        <v/>
      </c>
      <c r="FX29" s="120" t="str">
        <f t="shared" si="35"/>
        <v/>
      </c>
      <c r="FY29" s="120" t="str">
        <f t="shared" si="35"/>
        <v/>
      </c>
      <c r="FZ29" s="120" t="str">
        <f t="shared" si="36"/>
        <v/>
      </c>
      <c r="GA29" s="120" t="str">
        <f t="shared" si="36"/>
        <v/>
      </c>
      <c r="GB29" s="120" t="str">
        <f t="shared" si="36"/>
        <v/>
      </c>
      <c r="GC29" s="120" t="str">
        <f t="shared" si="36"/>
        <v/>
      </c>
      <c r="GD29" s="120" t="str">
        <f t="shared" si="36"/>
        <v/>
      </c>
      <c r="GE29" s="120" t="str">
        <f t="shared" si="36"/>
        <v/>
      </c>
      <c r="GF29" s="120" t="str">
        <f t="shared" si="36"/>
        <v/>
      </c>
      <c r="GG29" s="120" t="str">
        <f t="shared" si="36"/>
        <v/>
      </c>
      <c r="GH29" s="120" t="str">
        <f t="shared" si="36"/>
        <v/>
      </c>
      <c r="GI29" s="120" t="str">
        <f t="shared" si="36"/>
        <v/>
      </c>
      <c r="GJ29" s="120" t="str">
        <f t="shared" si="36"/>
        <v/>
      </c>
      <c r="GK29" s="120" t="str">
        <f t="shared" si="36"/>
        <v/>
      </c>
      <c r="GL29" s="120" t="str">
        <f t="shared" si="36"/>
        <v/>
      </c>
      <c r="GM29" s="120" t="str">
        <f t="shared" si="36"/>
        <v/>
      </c>
      <c r="GN29" s="120" t="str">
        <f t="shared" si="36"/>
        <v/>
      </c>
      <c r="GO29" s="120" t="str">
        <f t="shared" si="36"/>
        <v/>
      </c>
      <c r="GP29" s="120" t="str">
        <f t="shared" si="37"/>
        <v/>
      </c>
      <c r="GQ29" s="120" t="str">
        <f t="shared" si="37"/>
        <v/>
      </c>
      <c r="GR29" s="120" t="str">
        <f t="shared" si="37"/>
        <v/>
      </c>
      <c r="GS29" s="120" t="str">
        <f t="shared" si="37"/>
        <v/>
      </c>
      <c r="GT29" s="120" t="str">
        <f t="shared" si="37"/>
        <v/>
      </c>
      <c r="GU29" s="120" t="str">
        <f t="shared" si="37"/>
        <v/>
      </c>
      <c r="GV29" s="120" t="str">
        <f t="shared" si="37"/>
        <v/>
      </c>
      <c r="GW29" s="120" t="str">
        <f t="shared" si="37"/>
        <v/>
      </c>
      <c r="GX29" s="120" t="str">
        <f t="shared" si="37"/>
        <v/>
      </c>
      <c r="GY29" s="120" t="str">
        <f t="shared" si="37"/>
        <v/>
      </c>
      <c r="GZ29" s="120" t="str">
        <f t="shared" si="37"/>
        <v/>
      </c>
      <c r="HA29" s="120" t="str">
        <f t="shared" si="37"/>
        <v/>
      </c>
      <c r="HB29" s="120" t="str">
        <f t="shared" si="37"/>
        <v/>
      </c>
      <c r="HC29" s="120" t="str">
        <f t="shared" si="37"/>
        <v/>
      </c>
      <c r="HD29" s="120" t="str">
        <f t="shared" si="37"/>
        <v/>
      </c>
      <c r="HE29" s="120" t="str">
        <f t="shared" si="37"/>
        <v/>
      </c>
      <c r="HF29" s="120" t="str">
        <f t="shared" si="38"/>
        <v/>
      </c>
      <c r="HG29" s="120" t="str">
        <f t="shared" si="38"/>
        <v/>
      </c>
      <c r="HH29" s="120" t="str">
        <f t="shared" si="38"/>
        <v/>
      </c>
      <c r="HI29" s="120" t="str">
        <f t="shared" si="38"/>
        <v/>
      </c>
      <c r="HJ29" s="120" t="str">
        <f t="shared" si="38"/>
        <v/>
      </c>
      <c r="HK29" s="120" t="str">
        <f t="shared" si="38"/>
        <v/>
      </c>
      <c r="HL29" s="120" t="str">
        <f t="shared" si="38"/>
        <v/>
      </c>
      <c r="HM29" s="120" t="str">
        <f t="shared" si="38"/>
        <v/>
      </c>
      <c r="HN29" s="120" t="str">
        <f t="shared" si="38"/>
        <v/>
      </c>
      <c r="HO29" s="120" t="str">
        <f t="shared" si="38"/>
        <v/>
      </c>
      <c r="HP29" s="120" t="str">
        <f t="shared" si="38"/>
        <v/>
      </c>
      <c r="HQ29" s="120" t="str">
        <f t="shared" si="38"/>
        <v/>
      </c>
      <c r="HR29" s="120" t="str">
        <f t="shared" si="38"/>
        <v/>
      </c>
      <c r="HS29" s="120" t="str">
        <f t="shared" si="38"/>
        <v/>
      </c>
      <c r="HT29" s="120" t="str">
        <f t="shared" si="38"/>
        <v/>
      </c>
      <c r="HU29" s="120" t="str">
        <f t="shared" si="38"/>
        <v/>
      </c>
      <c r="HV29" s="120" t="str">
        <f t="shared" si="39"/>
        <v/>
      </c>
      <c r="HW29" s="120" t="str">
        <f t="shared" si="39"/>
        <v/>
      </c>
      <c r="HX29" s="120" t="str">
        <f t="shared" si="39"/>
        <v/>
      </c>
      <c r="HY29" s="120" t="str">
        <f t="shared" si="39"/>
        <v/>
      </c>
      <c r="HZ29" s="120" t="str">
        <f t="shared" si="39"/>
        <v/>
      </c>
      <c r="IA29" s="120" t="str">
        <f t="shared" si="39"/>
        <v/>
      </c>
      <c r="IB29" s="120" t="str">
        <f t="shared" si="39"/>
        <v/>
      </c>
      <c r="IC29" s="120" t="str">
        <f t="shared" si="39"/>
        <v/>
      </c>
      <c r="ID29" s="120" t="str">
        <f t="shared" si="39"/>
        <v/>
      </c>
      <c r="IE29" s="120" t="str">
        <f t="shared" si="39"/>
        <v/>
      </c>
      <c r="IF29" s="120" t="str">
        <f t="shared" si="39"/>
        <v/>
      </c>
      <c r="IG29" s="120" t="str">
        <f t="shared" si="39"/>
        <v/>
      </c>
      <c r="IH29" s="120" t="str">
        <f t="shared" si="39"/>
        <v/>
      </c>
      <c r="II29" s="120" t="str">
        <f t="shared" si="39"/>
        <v/>
      </c>
      <c r="IJ29" s="120" t="str">
        <f t="shared" si="39"/>
        <v/>
      </c>
      <c r="IK29" s="120" t="str">
        <f t="shared" si="39"/>
        <v/>
      </c>
      <c r="IL29" s="120" t="str">
        <f t="shared" si="40"/>
        <v/>
      </c>
      <c r="IM29" s="120" t="str">
        <f t="shared" si="40"/>
        <v/>
      </c>
      <c r="IN29" s="120" t="str">
        <f t="shared" si="40"/>
        <v/>
      </c>
      <c r="IO29" s="120" t="str">
        <f t="shared" si="40"/>
        <v/>
      </c>
      <c r="IP29" s="120" t="str">
        <f t="shared" si="40"/>
        <v/>
      </c>
      <c r="IQ29" s="120" t="str">
        <f t="shared" si="40"/>
        <v/>
      </c>
      <c r="IR29" s="120" t="str">
        <f t="shared" si="40"/>
        <v/>
      </c>
      <c r="IS29" s="120" t="str">
        <f t="shared" si="40"/>
        <v/>
      </c>
      <c r="IT29" s="120" t="str">
        <f t="shared" si="40"/>
        <v/>
      </c>
      <c r="IU29" s="120" t="str">
        <f t="shared" si="40"/>
        <v/>
      </c>
      <c r="IV29" s="120" t="str">
        <f t="shared" si="40"/>
        <v/>
      </c>
      <c r="IW29" s="120" t="str">
        <f t="shared" si="40"/>
        <v/>
      </c>
      <c r="IX29" s="120" t="str">
        <f t="shared" si="40"/>
        <v/>
      </c>
      <c r="IY29" s="120" t="str">
        <f t="shared" si="40"/>
        <v/>
      </c>
      <c r="IZ29" s="120" t="str">
        <f t="shared" si="40"/>
        <v/>
      </c>
      <c r="JA29" s="120" t="str">
        <f t="shared" si="40"/>
        <v/>
      </c>
      <c r="JB29" s="120" t="str">
        <f t="shared" si="41"/>
        <v/>
      </c>
      <c r="JC29" s="120" t="str">
        <f t="shared" si="41"/>
        <v/>
      </c>
      <c r="JD29" s="120" t="str">
        <f t="shared" si="41"/>
        <v/>
      </c>
      <c r="JE29" s="120" t="str">
        <f t="shared" si="41"/>
        <v/>
      </c>
      <c r="JF29" s="120" t="str">
        <f t="shared" si="41"/>
        <v/>
      </c>
      <c r="JG29" s="120" t="str">
        <f t="shared" si="41"/>
        <v/>
      </c>
      <c r="JH29" s="120" t="str">
        <f t="shared" si="41"/>
        <v/>
      </c>
      <c r="JI29" s="120" t="str">
        <f t="shared" si="41"/>
        <v/>
      </c>
      <c r="JJ29" s="120" t="str">
        <f t="shared" si="41"/>
        <v/>
      </c>
      <c r="JK29" s="120" t="str">
        <f t="shared" si="41"/>
        <v/>
      </c>
      <c r="JL29" s="120" t="str">
        <f t="shared" si="41"/>
        <v/>
      </c>
      <c r="JM29" s="120" t="str">
        <f t="shared" si="41"/>
        <v/>
      </c>
      <c r="JN29" s="120" t="str">
        <f t="shared" si="41"/>
        <v/>
      </c>
      <c r="JO29" s="120" t="str">
        <f t="shared" si="41"/>
        <v/>
      </c>
      <c r="JP29" s="120" t="str">
        <f t="shared" si="41"/>
        <v/>
      </c>
      <c r="JQ29" s="120" t="str">
        <f t="shared" si="41"/>
        <v/>
      </c>
      <c r="JR29" s="120" t="str">
        <f t="shared" si="42"/>
        <v/>
      </c>
      <c r="JS29" s="120" t="str">
        <f t="shared" si="42"/>
        <v/>
      </c>
      <c r="JT29" s="120" t="str">
        <f t="shared" si="42"/>
        <v/>
      </c>
      <c r="JU29" s="120" t="str">
        <f t="shared" si="42"/>
        <v/>
      </c>
      <c r="JV29" s="120" t="str">
        <f t="shared" si="42"/>
        <v/>
      </c>
      <c r="JW29" s="120" t="str">
        <f t="shared" si="42"/>
        <v/>
      </c>
      <c r="JX29" s="120" t="str">
        <f t="shared" si="42"/>
        <v/>
      </c>
      <c r="JY29" s="120" t="str">
        <f t="shared" si="42"/>
        <v/>
      </c>
      <c r="JZ29" s="120" t="str">
        <f t="shared" si="42"/>
        <v/>
      </c>
      <c r="KA29" s="120" t="str">
        <f t="shared" si="42"/>
        <v/>
      </c>
      <c r="KB29" s="120" t="str">
        <f t="shared" si="42"/>
        <v/>
      </c>
      <c r="KC29" s="120" t="str">
        <f t="shared" si="42"/>
        <v/>
      </c>
      <c r="KD29" s="120" t="str">
        <f t="shared" si="42"/>
        <v/>
      </c>
      <c r="KE29" s="120" t="str">
        <f t="shared" si="42"/>
        <v/>
      </c>
      <c r="KF29" s="120" t="str">
        <f t="shared" si="42"/>
        <v/>
      </c>
      <c r="KG29" s="120" t="str">
        <f t="shared" si="42"/>
        <v/>
      </c>
      <c r="KH29" s="120" t="str">
        <f t="shared" si="43"/>
        <v/>
      </c>
      <c r="KI29" s="120" t="str">
        <f t="shared" si="43"/>
        <v/>
      </c>
      <c r="KJ29" s="120" t="str">
        <f t="shared" si="43"/>
        <v/>
      </c>
      <c r="KK29" s="120" t="str">
        <f t="shared" si="43"/>
        <v/>
      </c>
      <c r="KL29" s="120" t="str">
        <f t="shared" si="43"/>
        <v/>
      </c>
      <c r="KM29" s="120" t="str">
        <f t="shared" si="43"/>
        <v/>
      </c>
      <c r="KN29" s="120" t="str">
        <f t="shared" si="43"/>
        <v/>
      </c>
      <c r="KO29" s="120" t="str">
        <f t="shared" si="43"/>
        <v/>
      </c>
      <c r="KP29" s="120" t="str">
        <f t="shared" si="43"/>
        <v/>
      </c>
      <c r="KQ29" s="120" t="str">
        <f t="shared" si="43"/>
        <v/>
      </c>
      <c r="KR29" s="120" t="str">
        <f t="shared" si="43"/>
        <v/>
      </c>
      <c r="KS29" s="120" t="str">
        <f t="shared" si="43"/>
        <v/>
      </c>
      <c r="KT29" s="120" t="str">
        <f t="shared" si="43"/>
        <v/>
      </c>
      <c r="KU29" s="120" t="str">
        <f t="shared" si="43"/>
        <v/>
      </c>
      <c r="KV29" s="120" t="str">
        <f t="shared" si="43"/>
        <v/>
      </c>
      <c r="KW29" s="120" t="str">
        <f t="shared" si="43"/>
        <v/>
      </c>
      <c r="KX29" s="120" t="str">
        <f t="shared" si="44"/>
        <v/>
      </c>
      <c r="KY29" s="120" t="str">
        <f t="shared" si="44"/>
        <v/>
      </c>
      <c r="KZ29" s="120" t="str">
        <f t="shared" si="44"/>
        <v/>
      </c>
      <c r="LA29" s="120" t="str">
        <f t="shared" si="44"/>
        <v/>
      </c>
      <c r="LB29" s="120" t="str">
        <f t="shared" si="44"/>
        <v/>
      </c>
      <c r="LC29" s="120" t="str">
        <f t="shared" si="44"/>
        <v/>
      </c>
      <c r="LD29" s="120" t="str">
        <f t="shared" si="44"/>
        <v/>
      </c>
      <c r="LE29" s="120" t="str">
        <f t="shared" si="44"/>
        <v/>
      </c>
      <c r="LF29" s="120" t="str">
        <f t="shared" si="44"/>
        <v/>
      </c>
      <c r="LG29" s="120" t="str">
        <f t="shared" si="44"/>
        <v/>
      </c>
      <c r="LH29" s="120" t="str">
        <f t="shared" si="44"/>
        <v/>
      </c>
      <c r="LI29" s="120" t="str">
        <f t="shared" si="44"/>
        <v/>
      </c>
      <c r="LJ29" s="120" t="str">
        <f t="shared" si="44"/>
        <v/>
      </c>
      <c r="LK29" s="120" t="str">
        <f t="shared" si="44"/>
        <v/>
      </c>
      <c r="LL29" s="120" t="str">
        <f t="shared" si="44"/>
        <v/>
      </c>
      <c r="LM29" s="120" t="str">
        <f t="shared" si="44"/>
        <v/>
      </c>
      <c r="LN29" s="120" t="str">
        <f t="shared" si="45"/>
        <v/>
      </c>
      <c r="LO29" s="120" t="str">
        <f t="shared" si="45"/>
        <v/>
      </c>
      <c r="LP29" s="120" t="str">
        <f t="shared" si="45"/>
        <v/>
      </c>
      <c r="LQ29" s="120" t="str">
        <f t="shared" si="45"/>
        <v/>
      </c>
      <c r="LR29" s="120" t="str">
        <f t="shared" si="45"/>
        <v/>
      </c>
      <c r="LS29" s="120" t="str">
        <f t="shared" si="45"/>
        <v/>
      </c>
      <c r="LT29" s="120" t="str">
        <f t="shared" si="45"/>
        <v/>
      </c>
      <c r="LU29" s="120" t="str">
        <f t="shared" si="45"/>
        <v/>
      </c>
      <c r="LV29" s="120" t="str">
        <f t="shared" si="45"/>
        <v/>
      </c>
      <c r="LW29" s="120" t="str">
        <f t="shared" si="45"/>
        <v/>
      </c>
      <c r="LX29" s="120" t="str">
        <f t="shared" si="45"/>
        <v/>
      </c>
      <c r="LY29" s="120" t="str">
        <f t="shared" si="45"/>
        <v/>
      </c>
      <c r="LZ29" s="120" t="str">
        <f t="shared" si="45"/>
        <v/>
      </c>
      <c r="MA29" s="120" t="str">
        <f t="shared" si="45"/>
        <v/>
      </c>
      <c r="MB29" s="120" t="str">
        <f t="shared" si="45"/>
        <v/>
      </c>
      <c r="MC29" s="120" t="str">
        <f t="shared" si="45"/>
        <v/>
      </c>
      <c r="MD29" s="120" t="str">
        <f t="shared" si="46"/>
        <v/>
      </c>
      <c r="ME29" s="120" t="str">
        <f t="shared" si="46"/>
        <v/>
      </c>
      <c r="MF29" s="120" t="str">
        <f t="shared" si="46"/>
        <v/>
      </c>
      <c r="MG29" s="120" t="str">
        <f t="shared" si="46"/>
        <v/>
      </c>
      <c r="MH29" s="120" t="str">
        <f t="shared" si="46"/>
        <v/>
      </c>
      <c r="MI29" s="120" t="str">
        <f t="shared" si="46"/>
        <v/>
      </c>
      <c r="MJ29" s="120" t="str">
        <f t="shared" si="46"/>
        <v/>
      </c>
      <c r="MK29" s="120" t="str">
        <f t="shared" si="46"/>
        <v/>
      </c>
      <c r="ML29" s="120" t="str">
        <f t="shared" si="46"/>
        <v/>
      </c>
      <c r="MM29" s="120" t="str">
        <f t="shared" si="46"/>
        <v/>
      </c>
      <c r="MN29" s="120" t="str">
        <f t="shared" si="46"/>
        <v/>
      </c>
      <c r="MO29" s="120" t="str">
        <f t="shared" si="46"/>
        <v/>
      </c>
      <c r="MP29" s="120" t="str">
        <f t="shared" si="46"/>
        <v/>
      </c>
      <c r="MQ29" s="120" t="str">
        <f t="shared" si="46"/>
        <v/>
      </c>
      <c r="MR29" s="120" t="str">
        <f t="shared" si="46"/>
        <v/>
      </c>
      <c r="MS29" s="120" t="str">
        <f t="shared" si="46"/>
        <v/>
      </c>
      <c r="MT29" s="120" t="str">
        <f t="shared" si="47"/>
        <v/>
      </c>
      <c r="MU29" s="120" t="str">
        <f t="shared" si="47"/>
        <v/>
      </c>
      <c r="MV29" s="120" t="str">
        <f t="shared" si="47"/>
        <v/>
      </c>
      <c r="MW29" s="120" t="str">
        <f t="shared" si="47"/>
        <v/>
      </c>
      <c r="MX29" s="120" t="str">
        <f t="shared" si="47"/>
        <v/>
      </c>
      <c r="MY29" s="120" t="str">
        <f t="shared" si="47"/>
        <v/>
      </c>
      <c r="MZ29" s="120" t="str">
        <f t="shared" si="47"/>
        <v/>
      </c>
      <c r="NA29" s="120" t="str">
        <f t="shared" si="47"/>
        <v/>
      </c>
      <c r="NB29" s="120" t="str">
        <f t="shared" si="47"/>
        <v/>
      </c>
      <c r="NC29" s="120" t="str">
        <f t="shared" si="47"/>
        <v/>
      </c>
      <c r="ND29" s="120" t="str">
        <f t="shared" si="47"/>
        <v/>
      </c>
      <c r="NE29" s="120" t="str">
        <f t="shared" si="47"/>
        <v/>
      </c>
      <c r="NF29" s="120" t="str">
        <f t="shared" si="47"/>
        <v/>
      </c>
      <c r="NG29" s="120" t="str">
        <f t="shared" si="47"/>
        <v/>
      </c>
      <c r="NH29" s="120" t="str">
        <f t="shared" si="47"/>
        <v/>
      </c>
      <c r="NI29" s="120" t="str">
        <f t="shared" si="47"/>
        <v/>
      </c>
      <c r="NJ29" s="120" t="str">
        <f t="shared" si="48"/>
        <v/>
      </c>
      <c r="NK29" s="120" t="str">
        <f t="shared" si="48"/>
        <v/>
      </c>
      <c r="NL29" s="120" t="str">
        <f t="shared" si="48"/>
        <v/>
      </c>
      <c r="NM29" s="120" t="str">
        <f t="shared" si="48"/>
        <v/>
      </c>
      <c r="NN29" s="120" t="str">
        <f t="shared" si="48"/>
        <v/>
      </c>
      <c r="NO29" s="120" t="str">
        <f t="shared" si="48"/>
        <v/>
      </c>
      <c r="NP29" s="120" t="str">
        <f t="shared" si="48"/>
        <v/>
      </c>
      <c r="NQ29" s="120" t="str">
        <f t="shared" si="48"/>
        <v/>
      </c>
      <c r="NR29" s="120" t="str">
        <f t="shared" si="48"/>
        <v/>
      </c>
      <c r="NS29" s="120" t="str">
        <f t="shared" si="48"/>
        <v/>
      </c>
      <c r="NT29" s="120" t="str">
        <f t="shared" si="48"/>
        <v/>
      </c>
      <c r="NU29" s="120" t="str">
        <f t="shared" si="48"/>
        <v/>
      </c>
      <c r="NV29" s="120" t="str">
        <f t="shared" si="48"/>
        <v/>
      </c>
      <c r="NW29" s="120" t="str">
        <f t="shared" si="48"/>
        <v/>
      </c>
      <c r="NX29" s="120" t="str">
        <f t="shared" si="48"/>
        <v/>
      </c>
      <c r="NY29" s="120" t="str">
        <f t="shared" si="48"/>
        <v/>
      </c>
      <c r="NZ29" s="120" t="str">
        <f t="shared" si="49"/>
        <v/>
      </c>
      <c r="OA29" s="120" t="str">
        <f t="shared" si="49"/>
        <v/>
      </c>
      <c r="OB29" s="120" t="str">
        <f t="shared" si="49"/>
        <v/>
      </c>
      <c r="OC29" s="120" t="str">
        <f t="shared" si="49"/>
        <v/>
      </c>
      <c r="OD29" s="120" t="str">
        <f t="shared" si="49"/>
        <v/>
      </c>
      <c r="OE29" s="120" t="str">
        <f t="shared" si="49"/>
        <v/>
      </c>
      <c r="OF29" s="120" t="str">
        <f t="shared" si="49"/>
        <v/>
      </c>
      <c r="OG29" s="120" t="str">
        <f t="shared" si="49"/>
        <v/>
      </c>
      <c r="OH29" s="120" t="str">
        <f t="shared" si="49"/>
        <v/>
      </c>
      <c r="OI29" s="120" t="str">
        <f t="shared" si="49"/>
        <v/>
      </c>
      <c r="OJ29" s="120" t="str">
        <f t="shared" si="49"/>
        <v/>
      </c>
      <c r="OK29" s="120" t="str">
        <f t="shared" si="49"/>
        <v/>
      </c>
      <c r="OL29" s="120" t="str">
        <f t="shared" si="49"/>
        <v/>
      </c>
      <c r="OM29" s="120" t="str">
        <f t="shared" si="49"/>
        <v/>
      </c>
      <c r="ON29" s="120" t="str">
        <f t="shared" si="49"/>
        <v/>
      </c>
      <c r="OO29" s="120" t="str">
        <f t="shared" si="49"/>
        <v/>
      </c>
      <c r="OP29" s="120" t="str">
        <f t="shared" si="50"/>
        <v/>
      </c>
      <c r="OQ29" s="120" t="str">
        <f t="shared" si="50"/>
        <v/>
      </c>
      <c r="OR29" s="120" t="str">
        <f t="shared" si="50"/>
        <v/>
      </c>
      <c r="OS29" s="120" t="str">
        <f t="shared" si="50"/>
        <v/>
      </c>
      <c r="OT29" s="120" t="str">
        <f t="shared" si="50"/>
        <v/>
      </c>
      <c r="OU29" s="120" t="str">
        <f t="shared" si="50"/>
        <v/>
      </c>
      <c r="OV29" s="120" t="str">
        <f t="shared" si="50"/>
        <v/>
      </c>
      <c r="OW29" s="120" t="str">
        <f t="shared" si="50"/>
        <v/>
      </c>
      <c r="OX29" s="120" t="str">
        <f t="shared" si="50"/>
        <v/>
      </c>
      <c r="OY29" s="120" t="str">
        <f t="shared" si="50"/>
        <v/>
      </c>
      <c r="OZ29" s="120" t="str">
        <f t="shared" si="50"/>
        <v/>
      </c>
      <c r="PA29" s="120" t="str">
        <f t="shared" si="50"/>
        <v/>
      </c>
      <c r="PB29" s="120" t="str">
        <f t="shared" si="50"/>
        <v/>
      </c>
      <c r="PC29" s="120" t="str">
        <f t="shared" si="50"/>
        <v/>
      </c>
      <c r="PD29" s="120" t="str">
        <f t="shared" si="50"/>
        <v/>
      </c>
      <c r="PE29" s="120" t="str">
        <f t="shared" si="50"/>
        <v/>
      </c>
      <c r="PF29" s="120" t="str">
        <f t="shared" si="51"/>
        <v/>
      </c>
      <c r="PG29" s="120" t="str">
        <f t="shared" si="51"/>
        <v/>
      </c>
      <c r="PH29" s="120" t="str">
        <f t="shared" si="51"/>
        <v/>
      </c>
      <c r="PI29" s="120" t="str">
        <f t="shared" si="51"/>
        <v/>
      </c>
      <c r="PJ29" s="120" t="str">
        <f t="shared" si="51"/>
        <v/>
      </c>
      <c r="PK29" s="120" t="str">
        <f t="shared" si="51"/>
        <v/>
      </c>
      <c r="PL29" s="120" t="str">
        <f t="shared" si="51"/>
        <v/>
      </c>
      <c r="PM29" s="120" t="str">
        <f t="shared" si="51"/>
        <v/>
      </c>
      <c r="PN29" s="120" t="str">
        <f t="shared" si="51"/>
        <v/>
      </c>
      <c r="PO29" s="120" t="str">
        <f t="shared" si="51"/>
        <v/>
      </c>
      <c r="PP29" s="120" t="str">
        <f t="shared" si="51"/>
        <v/>
      </c>
      <c r="PQ29" s="120" t="str">
        <f t="shared" si="51"/>
        <v/>
      </c>
      <c r="PR29" s="120" t="str">
        <f t="shared" si="51"/>
        <v/>
      </c>
      <c r="PS29" s="120" t="str">
        <f t="shared" si="51"/>
        <v/>
      </c>
      <c r="PT29" s="120" t="str">
        <f t="shared" si="51"/>
        <v/>
      </c>
      <c r="PU29" s="120" t="str">
        <f t="shared" si="51"/>
        <v/>
      </c>
      <c r="PV29" s="120" t="str">
        <f t="shared" si="52"/>
        <v/>
      </c>
      <c r="PW29" s="120" t="str">
        <f t="shared" si="52"/>
        <v/>
      </c>
      <c r="PX29" s="120" t="str">
        <f t="shared" si="52"/>
        <v/>
      </c>
      <c r="PY29" s="120" t="str">
        <f t="shared" si="52"/>
        <v/>
      </c>
      <c r="PZ29" s="120" t="str">
        <f t="shared" si="52"/>
        <v/>
      </c>
      <c r="QA29" s="120" t="str">
        <f t="shared" si="52"/>
        <v/>
      </c>
      <c r="QB29" s="120" t="str">
        <f t="shared" si="52"/>
        <v/>
      </c>
      <c r="QC29" s="120" t="str">
        <f t="shared" si="52"/>
        <v/>
      </c>
      <c r="QD29" s="120" t="str">
        <f t="shared" si="52"/>
        <v/>
      </c>
      <c r="QE29" s="120" t="str">
        <f t="shared" si="52"/>
        <v/>
      </c>
      <c r="QF29" s="120" t="str">
        <f t="shared" si="52"/>
        <v/>
      </c>
      <c r="QG29" s="120" t="str">
        <f t="shared" si="52"/>
        <v/>
      </c>
      <c r="QH29" s="120" t="str">
        <f t="shared" si="52"/>
        <v/>
      </c>
      <c r="QI29" s="120" t="str">
        <f t="shared" si="52"/>
        <v/>
      </c>
      <c r="QJ29" s="120" t="str">
        <f t="shared" si="52"/>
        <v/>
      </c>
      <c r="QK29" s="120" t="str">
        <f t="shared" si="52"/>
        <v/>
      </c>
      <c r="QL29" s="120" t="str">
        <f t="shared" si="53"/>
        <v/>
      </c>
      <c r="QM29" s="120" t="str">
        <f t="shared" si="53"/>
        <v/>
      </c>
      <c r="QN29" s="120" t="str">
        <f t="shared" si="53"/>
        <v/>
      </c>
      <c r="QO29" s="120" t="str">
        <f t="shared" si="53"/>
        <v/>
      </c>
      <c r="QP29" s="120" t="str">
        <f t="shared" si="53"/>
        <v/>
      </c>
      <c r="QQ29" s="120" t="str">
        <f t="shared" si="53"/>
        <v/>
      </c>
      <c r="QR29" s="120" t="str">
        <f t="shared" si="53"/>
        <v/>
      </c>
      <c r="QS29" s="120" t="str">
        <f t="shared" si="53"/>
        <v/>
      </c>
      <c r="QT29" s="120" t="str">
        <f t="shared" si="53"/>
        <v/>
      </c>
      <c r="QU29" s="120" t="str">
        <f t="shared" si="53"/>
        <v/>
      </c>
      <c r="QV29" s="120" t="str">
        <f t="shared" si="53"/>
        <v/>
      </c>
      <c r="QW29" s="120" t="str">
        <f t="shared" si="53"/>
        <v/>
      </c>
      <c r="QX29" s="120" t="str">
        <f t="shared" si="53"/>
        <v/>
      </c>
      <c r="QY29" s="120" t="str">
        <f t="shared" si="53"/>
        <v/>
      </c>
      <c r="QZ29" s="120" t="str">
        <f t="shared" si="53"/>
        <v/>
      </c>
      <c r="RA29" s="120" t="str">
        <f t="shared" si="53"/>
        <v/>
      </c>
      <c r="RB29" s="120" t="str">
        <f t="shared" si="54"/>
        <v/>
      </c>
      <c r="RC29" s="120" t="str">
        <f t="shared" si="54"/>
        <v/>
      </c>
      <c r="RD29" s="120" t="str">
        <f t="shared" si="54"/>
        <v/>
      </c>
      <c r="RE29" s="120" t="str">
        <f t="shared" si="54"/>
        <v/>
      </c>
      <c r="RF29" s="120" t="str">
        <f t="shared" si="54"/>
        <v/>
      </c>
      <c r="RG29" s="120" t="str">
        <f t="shared" si="54"/>
        <v/>
      </c>
      <c r="RH29" s="120" t="str">
        <f t="shared" si="54"/>
        <v/>
      </c>
      <c r="RI29" s="120" t="str">
        <f t="shared" si="54"/>
        <v/>
      </c>
      <c r="RJ29" s="120" t="str">
        <f t="shared" si="54"/>
        <v/>
      </c>
      <c r="RK29" s="120" t="str">
        <f t="shared" si="54"/>
        <v/>
      </c>
      <c r="RL29" s="120" t="str">
        <f t="shared" si="54"/>
        <v/>
      </c>
      <c r="RM29" s="120" t="str">
        <f t="shared" si="54"/>
        <v/>
      </c>
      <c r="RN29" s="120" t="str">
        <f t="shared" si="54"/>
        <v/>
      </c>
      <c r="RO29" s="120" t="str">
        <f t="shared" si="54"/>
        <v/>
      </c>
      <c r="RP29" s="120" t="str">
        <f t="shared" si="54"/>
        <v/>
      </c>
      <c r="RQ29" s="120" t="str">
        <f t="shared" si="54"/>
        <v/>
      </c>
      <c r="RR29" s="120" t="str">
        <f t="shared" si="55"/>
        <v/>
      </c>
      <c r="RS29" s="120" t="str">
        <f t="shared" si="55"/>
        <v/>
      </c>
      <c r="RT29" s="120" t="str">
        <f t="shared" si="55"/>
        <v/>
      </c>
      <c r="RU29" s="120" t="str">
        <f t="shared" si="55"/>
        <v/>
      </c>
      <c r="RV29" s="120" t="str">
        <f t="shared" si="55"/>
        <v/>
      </c>
      <c r="RW29" s="120" t="str">
        <f t="shared" si="55"/>
        <v/>
      </c>
      <c r="RX29" s="120" t="str">
        <f t="shared" si="55"/>
        <v/>
      </c>
      <c r="RY29" s="120" t="str">
        <f t="shared" si="55"/>
        <v/>
      </c>
      <c r="RZ29" s="120" t="str">
        <f t="shared" si="55"/>
        <v/>
      </c>
      <c r="SA29" s="120" t="str">
        <f t="shared" si="55"/>
        <v/>
      </c>
      <c r="SB29" s="120" t="str">
        <f t="shared" si="55"/>
        <v/>
      </c>
      <c r="SC29" s="120" t="str">
        <f t="shared" si="55"/>
        <v/>
      </c>
      <c r="SD29" s="120" t="str">
        <f t="shared" si="55"/>
        <v/>
      </c>
      <c r="SE29" s="120" t="str">
        <f t="shared" si="55"/>
        <v/>
      </c>
      <c r="SF29" s="120" t="str">
        <f t="shared" si="55"/>
        <v/>
      </c>
      <c r="SG29" s="120" t="str">
        <f t="shared" si="55"/>
        <v/>
      </c>
      <c r="SH29" s="120" t="str">
        <f t="shared" si="56"/>
        <v/>
      </c>
      <c r="SI29" s="120" t="str">
        <f t="shared" si="56"/>
        <v/>
      </c>
      <c r="SJ29" s="120" t="str">
        <f t="shared" si="56"/>
        <v/>
      </c>
      <c r="SK29" s="120" t="str">
        <f t="shared" si="56"/>
        <v/>
      </c>
      <c r="SL29" s="120" t="str">
        <f t="shared" si="56"/>
        <v/>
      </c>
      <c r="SM29" s="120" t="str">
        <f t="shared" si="56"/>
        <v/>
      </c>
      <c r="SN29" s="120" t="str">
        <f t="shared" si="56"/>
        <v/>
      </c>
      <c r="SO29" s="120" t="str">
        <f t="shared" si="56"/>
        <v/>
      </c>
      <c r="SP29" s="120" t="str">
        <f t="shared" si="56"/>
        <v/>
      </c>
      <c r="SQ29" s="120" t="str">
        <f t="shared" si="56"/>
        <v/>
      </c>
      <c r="SR29" s="120" t="str">
        <f t="shared" si="56"/>
        <v/>
      </c>
      <c r="SS29" s="120" t="str">
        <f t="shared" si="56"/>
        <v/>
      </c>
      <c r="ST29" s="120" t="str">
        <f t="shared" si="56"/>
        <v/>
      </c>
      <c r="SU29" s="120" t="str">
        <f t="shared" si="56"/>
        <v/>
      </c>
      <c r="SV29" s="120" t="str">
        <f t="shared" si="56"/>
        <v/>
      </c>
      <c r="SW29" s="120" t="str">
        <f t="shared" si="56"/>
        <v/>
      </c>
      <c r="SX29" s="121" t="str">
        <f t="shared" si="57"/>
        <v/>
      </c>
    </row>
    <row r="30" spans="2:518" ht="24" customHeight="1" outlineLevel="1" x14ac:dyDescent="0.35">
      <c r="B30" s="60"/>
      <c r="C30" s="109">
        <v>288324</v>
      </c>
      <c r="D30" s="110"/>
      <c r="E30" s="130" t="s">
        <v>1708</v>
      </c>
      <c r="F30" s="123" t="s">
        <v>413</v>
      </c>
      <c r="G30" s="113">
        <v>45568</v>
      </c>
      <c r="H30" s="124">
        <v>1</v>
      </c>
      <c r="I30" s="115">
        <f t="shared" si="24"/>
        <v>45568</v>
      </c>
      <c r="J30" s="125">
        <v>0</v>
      </c>
      <c r="K30" s="126" t="s">
        <v>1702</v>
      </c>
      <c r="L30" s="127"/>
      <c r="M30" s="119" t="str">
        <f t="shared" si="25"/>
        <v/>
      </c>
      <c r="N30" s="120" t="str">
        <f t="shared" si="25"/>
        <v/>
      </c>
      <c r="O30" s="120" t="str">
        <f t="shared" si="25"/>
        <v/>
      </c>
      <c r="P30" s="120" t="str">
        <f t="shared" si="25"/>
        <v/>
      </c>
      <c r="Q30" s="120" t="str">
        <f t="shared" si="25"/>
        <v/>
      </c>
      <c r="R30" s="120" t="str">
        <f t="shared" si="25"/>
        <v/>
      </c>
      <c r="S30" s="120" t="str">
        <f t="shared" si="25"/>
        <v/>
      </c>
      <c r="T30" s="120" t="str">
        <f t="shared" si="25"/>
        <v/>
      </c>
      <c r="U30" s="120" t="str">
        <f t="shared" si="25"/>
        <v/>
      </c>
      <c r="V30" s="120" t="str">
        <f t="shared" si="26"/>
        <v/>
      </c>
      <c r="W30" s="120" t="str">
        <f t="shared" si="26"/>
        <v/>
      </c>
      <c r="X30" s="120" t="str">
        <f t="shared" si="26"/>
        <v/>
      </c>
      <c r="Y30" s="120" t="str">
        <f t="shared" si="26"/>
        <v/>
      </c>
      <c r="Z30" s="120" t="str">
        <f t="shared" si="26"/>
        <v/>
      </c>
      <c r="AA30" s="120" t="str">
        <f t="shared" si="26"/>
        <v/>
      </c>
      <c r="AB30" s="120" t="str">
        <f t="shared" si="26"/>
        <v/>
      </c>
      <c r="AC30" s="120" t="str">
        <f t="shared" si="26"/>
        <v/>
      </c>
      <c r="AD30" s="120" t="str">
        <f t="shared" si="26"/>
        <v/>
      </c>
      <c r="AE30" s="120" t="str">
        <f t="shared" si="26"/>
        <v/>
      </c>
      <c r="AF30" s="120" t="str">
        <f t="shared" si="26"/>
        <v/>
      </c>
      <c r="AG30" s="120" t="str">
        <f t="shared" si="26"/>
        <v/>
      </c>
      <c r="AH30" s="120" t="str">
        <f t="shared" si="26"/>
        <v/>
      </c>
      <c r="AI30" s="120" t="str">
        <f t="shared" si="26"/>
        <v/>
      </c>
      <c r="AJ30" s="120" t="str">
        <f t="shared" si="26"/>
        <v/>
      </c>
      <c r="AK30" s="120" t="str">
        <f t="shared" si="26"/>
        <v/>
      </c>
      <c r="AL30" s="120" t="str">
        <f t="shared" si="27"/>
        <v/>
      </c>
      <c r="AM30" s="120" t="str">
        <f t="shared" si="27"/>
        <v/>
      </c>
      <c r="AN30" s="120" t="str">
        <f t="shared" si="27"/>
        <v/>
      </c>
      <c r="AO30" s="120" t="str">
        <f t="shared" si="27"/>
        <v/>
      </c>
      <c r="AP30" s="120" t="str">
        <f t="shared" si="27"/>
        <v/>
      </c>
      <c r="AQ30" s="120" t="str">
        <f t="shared" si="27"/>
        <v/>
      </c>
      <c r="AR30" s="120" t="str">
        <f t="shared" si="27"/>
        <v/>
      </c>
      <c r="AS30" s="120" t="str">
        <f t="shared" si="27"/>
        <v/>
      </c>
      <c r="AT30" s="120" t="str">
        <f t="shared" si="27"/>
        <v/>
      </c>
      <c r="AU30" s="120" t="str">
        <f t="shared" si="27"/>
        <v/>
      </c>
      <c r="AV30" s="120" t="str">
        <f t="shared" si="27"/>
        <v/>
      </c>
      <c r="AW30" s="120" t="str">
        <f t="shared" si="27"/>
        <v/>
      </c>
      <c r="AX30" s="120" t="str">
        <f t="shared" si="27"/>
        <v/>
      </c>
      <c r="AY30" s="120" t="str">
        <f t="shared" si="27"/>
        <v/>
      </c>
      <c r="AZ30" s="120" t="str">
        <f t="shared" si="27"/>
        <v/>
      </c>
      <c r="BA30" s="120" t="str">
        <f t="shared" si="27"/>
        <v/>
      </c>
      <c r="BB30" s="120" t="str">
        <f t="shared" si="28"/>
        <v/>
      </c>
      <c r="BC30" s="120" t="str">
        <f t="shared" si="28"/>
        <v/>
      </c>
      <c r="BD30" s="120" t="str">
        <f t="shared" si="28"/>
        <v/>
      </c>
      <c r="BE30" s="120" t="str">
        <f t="shared" si="28"/>
        <v/>
      </c>
      <c r="BF30" s="120" t="str">
        <f t="shared" si="28"/>
        <v/>
      </c>
      <c r="BG30" s="120" t="str">
        <f t="shared" si="28"/>
        <v/>
      </c>
      <c r="BH30" s="120" t="str">
        <f t="shared" si="28"/>
        <v/>
      </c>
      <c r="BI30" s="120" t="str">
        <f t="shared" si="28"/>
        <v/>
      </c>
      <c r="BJ30" s="120" t="str">
        <f t="shared" si="28"/>
        <v/>
      </c>
      <c r="BK30" s="120" t="str">
        <f t="shared" si="28"/>
        <v/>
      </c>
      <c r="BL30" s="120" t="str">
        <f t="shared" si="28"/>
        <v/>
      </c>
      <c r="BM30" s="120" t="str">
        <f t="shared" si="28"/>
        <v/>
      </c>
      <c r="BN30" s="120" t="str">
        <f t="shared" si="28"/>
        <v/>
      </c>
      <c r="BO30" s="120" t="str">
        <f t="shared" si="28"/>
        <v/>
      </c>
      <c r="BP30" s="120" t="str">
        <f t="shared" si="28"/>
        <v/>
      </c>
      <c r="BQ30" s="120" t="str">
        <f t="shared" si="28"/>
        <v/>
      </c>
      <c r="BR30" s="120" t="str">
        <f t="shared" si="29"/>
        <v/>
      </c>
      <c r="BS30" s="120" t="str">
        <f t="shared" si="29"/>
        <v/>
      </c>
      <c r="BT30" s="120" t="str">
        <f t="shared" si="29"/>
        <v/>
      </c>
      <c r="BU30" s="120" t="str">
        <f t="shared" si="29"/>
        <v/>
      </c>
      <c r="BV30" s="120" t="str">
        <f t="shared" si="29"/>
        <v/>
      </c>
      <c r="BW30" s="120" t="str">
        <f t="shared" si="29"/>
        <v/>
      </c>
      <c r="BX30" s="120" t="str">
        <f t="shared" si="29"/>
        <v/>
      </c>
      <c r="BY30" s="120" t="str">
        <f t="shared" si="29"/>
        <v/>
      </c>
      <c r="BZ30" s="120" t="str">
        <f t="shared" si="29"/>
        <v/>
      </c>
      <c r="CA30" s="120" t="str">
        <f t="shared" si="29"/>
        <v/>
      </c>
      <c r="CB30" s="120" t="str">
        <f t="shared" si="29"/>
        <v/>
      </c>
      <c r="CC30" s="120" t="str">
        <f t="shared" si="29"/>
        <v/>
      </c>
      <c r="CD30" s="120" t="str">
        <f t="shared" si="29"/>
        <v/>
      </c>
      <c r="CE30" s="120" t="str">
        <f t="shared" si="29"/>
        <v/>
      </c>
      <c r="CF30" s="120" t="str">
        <f t="shared" si="29"/>
        <v/>
      </c>
      <c r="CG30" s="120" t="str">
        <f t="shared" si="29"/>
        <v/>
      </c>
      <c r="CH30" s="120" t="str">
        <f t="shared" si="30"/>
        <v/>
      </c>
      <c r="CI30" s="120" t="str">
        <f t="shared" si="30"/>
        <v/>
      </c>
      <c r="CJ30" s="120" t="str">
        <f t="shared" si="30"/>
        <v/>
      </c>
      <c r="CK30" s="120" t="str">
        <f t="shared" si="30"/>
        <v/>
      </c>
      <c r="CL30" s="120" t="str">
        <f t="shared" si="30"/>
        <v/>
      </c>
      <c r="CM30" s="120" t="str">
        <f t="shared" si="30"/>
        <v/>
      </c>
      <c r="CN30" s="120" t="str">
        <f t="shared" si="30"/>
        <v/>
      </c>
      <c r="CO30" s="120" t="str">
        <f t="shared" si="30"/>
        <v/>
      </c>
      <c r="CP30" s="120" t="str">
        <f t="shared" si="30"/>
        <v/>
      </c>
      <c r="CQ30" s="120" t="str">
        <f t="shared" si="30"/>
        <v/>
      </c>
      <c r="CR30" s="120" t="str">
        <f t="shared" si="30"/>
        <v/>
      </c>
      <c r="CS30" s="120" t="str">
        <f t="shared" si="30"/>
        <v/>
      </c>
      <c r="CT30" s="120" t="str">
        <f t="shared" si="30"/>
        <v/>
      </c>
      <c r="CU30" s="120" t="str">
        <f t="shared" si="30"/>
        <v/>
      </c>
      <c r="CV30" s="120" t="str">
        <f t="shared" si="30"/>
        <v/>
      </c>
      <c r="CW30" s="120" t="str">
        <f t="shared" si="30"/>
        <v/>
      </c>
      <c r="CX30" s="120" t="str">
        <f t="shared" si="31"/>
        <v/>
      </c>
      <c r="CY30" s="120" t="str">
        <f t="shared" si="31"/>
        <v/>
      </c>
      <c r="CZ30" s="120" t="str">
        <f t="shared" si="31"/>
        <v/>
      </c>
      <c r="DA30" s="120" t="str">
        <f t="shared" si="31"/>
        <v/>
      </c>
      <c r="DB30" s="120" t="str">
        <f t="shared" si="31"/>
        <v/>
      </c>
      <c r="DC30" s="120" t="str">
        <f t="shared" si="31"/>
        <v/>
      </c>
      <c r="DD30" s="120" t="str">
        <f t="shared" si="31"/>
        <v/>
      </c>
      <c r="DE30" s="120" t="str">
        <f t="shared" si="31"/>
        <v/>
      </c>
      <c r="DF30" s="120" t="str">
        <f t="shared" si="31"/>
        <v/>
      </c>
      <c r="DG30" s="120" t="str">
        <f t="shared" si="31"/>
        <v/>
      </c>
      <c r="DH30" s="120" t="str">
        <f t="shared" si="31"/>
        <v/>
      </c>
      <c r="DI30" s="120" t="str">
        <f t="shared" si="31"/>
        <v/>
      </c>
      <c r="DJ30" s="120" t="str">
        <f t="shared" si="31"/>
        <v/>
      </c>
      <c r="DK30" s="120" t="str">
        <f t="shared" si="31"/>
        <v/>
      </c>
      <c r="DL30" s="120" t="str">
        <f t="shared" si="31"/>
        <v/>
      </c>
      <c r="DM30" s="120" t="str">
        <f t="shared" si="31"/>
        <v/>
      </c>
      <c r="DN30" s="120" t="str">
        <f t="shared" si="32"/>
        <v/>
      </c>
      <c r="DO30" s="120" t="str">
        <f t="shared" si="32"/>
        <v/>
      </c>
      <c r="DP30" s="120" t="str">
        <f t="shared" si="32"/>
        <v/>
      </c>
      <c r="DQ30" s="120" t="str">
        <f t="shared" si="32"/>
        <v/>
      </c>
      <c r="DR30" s="120" t="str">
        <f t="shared" si="32"/>
        <v/>
      </c>
      <c r="DS30" s="120" t="str">
        <f t="shared" si="32"/>
        <v/>
      </c>
      <c r="DT30" s="120" t="str">
        <f t="shared" si="32"/>
        <v/>
      </c>
      <c r="DU30" s="120" t="str">
        <f t="shared" si="32"/>
        <v/>
      </c>
      <c r="DV30" s="120" t="str">
        <f t="shared" si="32"/>
        <v/>
      </c>
      <c r="DW30" s="120" t="str">
        <f t="shared" si="32"/>
        <v/>
      </c>
      <c r="DX30" s="120" t="str">
        <f t="shared" si="32"/>
        <v/>
      </c>
      <c r="DY30" s="120" t="str">
        <f t="shared" si="32"/>
        <v/>
      </c>
      <c r="DZ30" s="120" t="str">
        <f t="shared" si="32"/>
        <v/>
      </c>
      <c r="EA30" s="120" t="str">
        <f t="shared" si="32"/>
        <v/>
      </c>
      <c r="EB30" s="120" t="str">
        <f t="shared" si="32"/>
        <v/>
      </c>
      <c r="EC30" s="120" t="str">
        <f t="shared" si="32"/>
        <v/>
      </c>
      <c r="ED30" s="120" t="str">
        <f t="shared" si="33"/>
        <v/>
      </c>
      <c r="EE30" s="120" t="str">
        <f t="shared" si="33"/>
        <v/>
      </c>
      <c r="EF30" s="120" t="str">
        <f t="shared" si="33"/>
        <v/>
      </c>
      <c r="EG30" s="120" t="str">
        <f t="shared" si="33"/>
        <v/>
      </c>
      <c r="EH30" s="120" t="str">
        <f t="shared" si="33"/>
        <v/>
      </c>
      <c r="EI30" s="120" t="str">
        <f t="shared" si="33"/>
        <v/>
      </c>
      <c r="EJ30" s="120" t="str">
        <f t="shared" si="33"/>
        <v/>
      </c>
      <c r="EK30" s="120" t="str">
        <f t="shared" si="33"/>
        <v/>
      </c>
      <c r="EL30" s="120" t="str">
        <f t="shared" si="33"/>
        <v/>
      </c>
      <c r="EM30" s="120" t="str">
        <f t="shared" si="33"/>
        <v/>
      </c>
      <c r="EN30" s="120" t="str">
        <f t="shared" si="33"/>
        <v/>
      </c>
      <c r="EO30" s="120" t="str">
        <f t="shared" si="33"/>
        <v/>
      </c>
      <c r="EP30" s="120" t="str">
        <f t="shared" si="33"/>
        <v/>
      </c>
      <c r="EQ30" s="120" t="str">
        <f t="shared" si="33"/>
        <v/>
      </c>
      <c r="ER30" s="120" t="str">
        <f t="shared" si="33"/>
        <v/>
      </c>
      <c r="ES30" s="120" t="str">
        <f t="shared" si="33"/>
        <v/>
      </c>
      <c r="ET30" s="120" t="str">
        <f t="shared" si="34"/>
        <v/>
      </c>
      <c r="EU30" s="120" t="str">
        <f t="shared" si="34"/>
        <v/>
      </c>
      <c r="EV30" s="120" t="str">
        <f t="shared" si="34"/>
        <v/>
      </c>
      <c r="EW30" s="120" t="str">
        <f t="shared" si="34"/>
        <v/>
      </c>
      <c r="EX30" s="120" t="str">
        <f t="shared" si="34"/>
        <v/>
      </c>
      <c r="EY30" s="120" t="str">
        <f t="shared" si="34"/>
        <v/>
      </c>
      <c r="EZ30" s="120" t="str">
        <f t="shared" si="34"/>
        <v/>
      </c>
      <c r="FA30" s="120" t="str">
        <f t="shared" si="34"/>
        <v/>
      </c>
      <c r="FB30" s="120" t="str">
        <f t="shared" si="34"/>
        <v/>
      </c>
      <c r="FC30" s="120" t="str">
        <f t="shared" si="34"/>
        <v/>
      </c>
      <c r="FD30" s="120" t="str">
        <f t="shared" si="34"/>
        <v/>
      </c>
      <c r="FE30" s="120" t="str">
        <f t="shared" si="34"/>
        <v/>
      </c>
      <c r="FF30" s="120" t="str">
        <f t="shared" si="34"/>
        <v/>
      </c>
      <c r="FG30" s="120" t="str">
        <f t="shared" si="34"/>
        <v/>
      </c>
      <c r="FH30" s="120" t="str">
        <f t="shared" si="34"/>
        <v/>
      </c>
      <c r="FI30" s="120" t="str">
        <f t="shared" si="34"/>
        <v/>
      </c>
      <c r="FJ30" s="120" t="str">
        <f t="shared" si="35"/>
        <v/>
      </c>
      <c r="FK30" s="120" t="str">
        <f t="shared" si="35"/>
        <v/>
      </c>
      <c r="FL30" s="120" t="str">
        <f t="shared" si="35"/>
        <v/>
      </c>
      <c r="FM30" s="120" t="str">
        <f t="shared" si="35"/>
        <v/>
      </c>
      <c r="FN30" s="120" t="str">
        <f t="shared" si="35"/>
        <v/>
      </c>
      <c r="FO30" s="120" t="str">
        <f t="shared" si="35"/>
        <v/>
      </c>
      <c r="FP30" s="120" t="str">
        <f t="shared" si="35"/>
        <v/>
      </c>
      <c r="FQ30" s="120" t="str">
        <f t="shared" si="35"/>
        <v/>
      </c>
      <c r="FR30" s="120" t="str">
        <f t="shared" si="35"/>
        <v/>
      </c>
      <c r="FS30" s="120" t="str">
        <f t="shared" si="35"/>
        <v/>
      </c>
      <c r="FT30" s="120" t="str">
        <f t="shared" si="35"/>
        <v/>
      </c>
      <c r="FU30" s="120" t="str">
        <f t="shared" si="35"/>
        <v/>
      </c>
      <c r="FV30" s="120" t="str">
        <f t="shared" si="35"/>
        <v/>
      </c>
      <c r="FW30" s="120" t="str">
        <f t="shared" si="35"/>
        <v/>
      </c>
      <c r="FX30" s="120" t="str">
        <f t="shared" si="35"/>
        <v/>
      </c>
      <c r="FY30" s="120" t="str">
        <f t="shared" si="35"/>
        <v/>
      </c>
      <c r="FZ30" s="120" t="str">
        <f t="shared" si="36"/>
        <v/>
      </c>
      <c r="GA30" s="120" t="str">
        <f t="shared" si="36"/>
        <v/>
      </c>
      <c r="GB30" s="120" t="str">
        <f t="shared" si="36"/>
        <v/>
      </c>
      <c r="GC30" s="120" t="str">
        <f t="shared" si="36"/>
        <v/>
      </c>
      <c r="GD30" s="120" t="str">
        <f t="shared" si="36"/>
        <v/>
      </c>
      <c r="GE30" s="120" t="str">
        <f t="shared" si="36"/>
        <v/>
      </c>
      <c r="GF30" s="120" t="str">
        <f t="shared" si="36"/>
        <v/>
      </c>
      <c r="GG30" s="120" t="str">
        <f t="shared" si="36"/>
        <v/>
      </c>
      <c r="GH30" s="120" t="str">
        <f t="shared" si="36"/>
        <v/>
      </c>
      <c r="GI30" s="120" t="str">
        <f t="shared" si="36"/>
        <v/>
      </c>
      <c r="GJ30" s="120" t="str">
        <f t="shared" si="36"/>
        <v/>
      </c>
      <c r="GK30" s="120" t="str">
        <f t="shared" si="36"/>
        <v/>
      </c>
      <c r="GL30" s="120" t="str">
        <f t="shared" si="36"/>
        <v/>
      </c>
      <c r="GM30" s="120" t="str">
        <f t="shared" si="36"/>
        <v/>
      </c>
      <c r="GN30" s="120" t="str">
        <f t="shared" si="36"/>
        <v/>
      </c>
      <c r="GO30" s="120" t="str">
        <f t="shared" si="36"/>
        <v/>
      </c>
      <c r="GP30" s="120" t="str">
        <f t="shared" si="37"/>
        <v/>
      </c>
      <c r="GQ30" s="120" t="str">
        <f t="shared" si="37"/>
        <v/>
      </c>
      <c r="GR30" s="120" t="str">
        <f t="shared" si="37"/>
        <v/>
      </c>
      <c r="GS30" s="120" t="str">
        <f t="shared" si="37"/>
        <v/>
      </c>
      <c r="GT30" s="120" t="str">
        <f t="shared" si="37"/>
        <v/>
      </c>
      <c r="GU30" s="120" t="str">
        <f t="shared" si="37"/>
        <v/>
      </c>
      <c r="GV30" s="120" t="str">
        <f t="shared" si="37"/>
        <v/>
      </c>
      <c r="GW30" s="120" t="str">
        <f t="shared" si="37"/>
        <v/>
      </c>
      <c r="GX30" s="120" t="str">
        <f t="shared" si="37"/>
        <v/>
      </c>
      <c r="GY30" s="120" t="str">
        <f t="shared" si="37"/>
        <v/>
      </c>
      <c r="GZ30" s="120" t="str">
        <f t="shared" si="37"/>
        <v/>
      </c>
      <c r="HA30" s="120" t="str">
        <f t="shared" si="37"/>
        <v/>
      </c>
      <c r="HB30" s="120" t="str">
        <f t="shared" si="37"/>
        <v/>
      </c>
      <c r="HC30" s="120" t="str">
        <f t="shared" si="37"/>
        <v/>
      </c>
      <c r="HD30" s="120" t="str">
        <f t="shared" si="37"/>
        <v/>
      </c>
      <c r="HE30" s="120" t="str">
        <f t="shared" si="37"/>
        <v/>
      </c>
      <c r="HF30" s="120" t="str">
        <f t="shared" si="38"/>
        <v/>
      </c>
      <c r="HG30" s="120" t="str">
        <f t="shared" si="38"/>
        <v/>
      </c>
      <c r="HH30" s="120" t="str">
        <f t="shared" si="38"/>
        <v/>
      </c>
      <c r="HI30" s="120" t="str">
        <f t="shared" si="38"/>
        <v/>
      </c>
      <c r="HJ30" s="120" t="str">
        <f t="shared" si="38"/>
        <v/>
      </c>
      <c r="HK30" s="120" t="str">
        <f t="shared" si="38"/>
        <v/>
      </c>
      <c r="HL30" s="120" t="str">
        <f t="shared" si="38"/>
        <v/>
      </c>
      <c r="HM30" s="120" t="str">
        <f t="shared" si="38"/>
        <v/>
      </c>
      <c r="HN30" s="120" t="str">
        <f t="shared" si="38"/>
        <v/>
      </c>
      <c r="HO30" s="120" t="str">
        <f t="shared" si="38"/>
        <v/>
      </c>
      <c r="HP30" s="120" t="str">
        <f t="shared" si="38"/>
        <v/>
      </c>
      <c r="HQ30" s="120" t="str">
        <f t="shared" si="38"/>
        <v/>
      </c>
      <c r="HR30" s="120" t="str">
        <f t="shared" si="38"/>
        <v/>
      </c>
      <c r="HS30" s="120" t="str">
        <f t="shared" si="38"/>
        <v/>
      </c>
      <c r="HT30" s="120" t="str">
        <f t="shared" si="38"/>
        <v/>
      </c>
      <c r="HU30" s="120" t="str">
        <f t="shared" si="38"/>
        <v/>
      </c>
      <c r="HV30" s="120" t="str">
        <f t="shared" si="39"/>
        <v/>
      </c>
      <c r="HW30" s="120" t="str">
        <f t="shared" si="39"/>
        <v/>
      </c>
      <c r="HX30" s="120" t="str">
        <f t="shared" si="39"/>
        <v/>
      </c>
      <c r="HY30" s="120" t="str">
        <f t="shared" si="39"/>
        <v/>
      </c>
      <c r="HZ30" s="120" t="str">
        <f t="shared" si="39"/>
        <v/>
      </c>
      <c r="IA30" s="120" t="str">
        <f t="shared" si="39"/>
        <v/>
      </c>
      <c r="IB30" s="120" t="str">
        <f t="shared" si="39"/>
        <v/>
      </c>
      <c r="IC30" s="120" t="str">
        <f t="shared" si="39"/>
        <v/>
      </c>
      <c r="ID30" s="120" t="str">
        <f t="shared" si="39"/>
        <v/>
      </c>
      <c r="IE30" s="120" t="str">
        <f t="shared" si="39"/>
        <v/>
      </c>
      <c r="IF30" s="120" t="str">
        <f t="shared" si="39"/>
        <v/>
      </c>
      <c r="IG30" s="120" t="str">
        <f t="shared" si="39"/>
        <v/>
      </c>
      <c r="IH30" s="120" t="str">
        <f t="shared" si="39"/>
        <v/>
      </c>
      <c r="II30" s="120" t="str">
        <f t="shared" si="39"/>
        <v/>
      </c>
      <c r="IJ30" s="120" t="str">
        <f t="shared" si="39"/>
        <v/>
      </c>
      <c r="IK30" s="120" t="str">
        <f t="shared" si="39"/>
        <v/>
      </c>
      <c r="IL30" s="120" t="str">
        <f t="shared" si="40"/>
        <v/>
      </c>
      <c r="IM30" s="120" t="str">
        <f t="shared" si="40"/>
        <v/>
      </c>
      <c r="IN30" s="120" t="str">
        <f t="shared" si="40"/>
        <v/>
      </c>
      <c r="IO30" s="120" t="str">
        <f t="shared" si="40"/>
        <v/>
      </c>
      <c r="IP30" s="120" t="str">
        <f t="shared" si="40"/>
        <v/>
      </c>
      <c r="IQ30" s="120" t="str">
        <f t="shared" si="40"/>
        <v/>
      </c>
      <c r="IR30" s="120" t="str">
        <f t="shared" si="40"/>
        <v/>
      </c>
      <c r="IS30" s="120" t="str">
        <f t="shared" si="40"/>
        <v/>
      </c>
      <c r="IT30" s="120" t="str">
        <f t="shared" si="40"/>
        <v/>
      </c>
      <c r="IU30" s="120" t="str">
        <f t="shared" si="40"/>
        <v/>
      </c>
      <c r="IV30" s="120" t="str">
        <f t="shared" si="40"/>
        <v/>
      </c>
      <c r="IW30" s="120" t="str">
        <f t="shared" si="40"/>
        <v/>
      </c>
      <c r="IX30" s="120" t="str">
        <f t="shared" si="40"/>
        <v/>
      </c>
      <c r="IY30" s="120" t="str">
        <f t="shared" si="40"/>
        <v/>
      </c>
      <c r="IZ30" s="120" t="str">
        <f t="shared" si="40"/>
        <v/>
      </c>
      <c r="JA30" s="120" t="str">
        <f t="shared" si="40"/>
        <v/>
      </c>
      <c r="JB30" s="120" t="str">
        <f t="shared" si="41"/>
        <v/>
      </c>
      <c r="JC30" s="120" t="str">
        <f t="shared" si="41"/>
        <v/>
      </c>
      <c r="JD30" s="120" t="str">
        <f t="shared" si="41"/>
        <v/>
      </c>
      <c r="JE30" s="120" t="str">
        <f t="shared" si="41"/>
        <v/>
      </c>
      <c r="JF30" s="120" t="str">
        <f t="shared" si="41"/>
        <v/>
      </c>
      <c r="JG30" s="120" t="str">
        <f t="shared" si="41"/>
        <v/>
      </c>
      <c r="JH30" s="120" t="str">
        <f t="shared" si="41"/>
        <v/>
      </c>
      <c r="JI30" s="120" t="str">
        <f t="shared" si="41"/>
        <v/>
      </c>
      <c r="JJ30" s="120" t="str">
        <f t="shared" si="41"/>
        <v/>
      </c>
      <c r="JK30" s="120" t="str">
        <f t="shared" si="41"/>
        <v/>
      </c>
      <c r="JL30" s="120" t="str">
        <f t="shared" si="41"/>
        <v/>
      </c>
      <c r="JM30" s="120" t="str">
        <f t="shared" si="41"/>
        <v/>
      </c>
      <c r="JN30" s="120" t="str">
        <f t="shared" si="41"/>
        <v/>
      </c>
      <c r="JO30" s="120" t="str">
        <f t="shared" si="41"/>
        <v/>
      </c>
      <c r="JP30" s="120" t="str">
        <f t="shared" si="41"/>
        <v/>
      </c>
      <c r="JQ30" s="120" t="str">
        <f t="shared" si="41"/>
        <v/>
      </c>
      <c r="JR30" s="120" t="str">
        <f t="shared" si="42"/>
        <v/>
      </c>
      <c r="JS30" s="120" t="str">
        <f t="shared" si="42"/>
        <v/>
      </c>
      <c r="JT30" s="120" t="str">
        <f t="shared" si="42"/>
        <v/>
      </c>
      <c r="JU30" s="120" t="str">
        <f t="shared" si="42"/>
        <v/>
      </c>
      <c r="JV30" s="120" t="str">
        <f t="shared" si="42"/>
        <v/>
      </c>
      <c r="JW30" s="120" t="str">
        <f t="shared" si="42"/>
        <v/>
      </c>
      <c r="JX30" s="120" t="str">
        <f t="shared" si="42"/>
        <v/>
      </c>
      <c r="JY30" s="120" t="str">
        <f t="shared" si="42"/>
        <v/>
      </c>
      <c r="JZ30" s="120" t="str">
        <f t="shared" si="42"/>
        <v/>
      </c>
      <c r="KA30" s="120" t="str">
        <f t="shared" si="42"/>
        <v/>
      </c>
      <c r="KB30" s="120" t="str">
        <f t="shared" si="42"/>
        <v/>
      </c>
      <c r="KC30" s="120" t="str">
        <f t="shared" si="42"/>
        <v/>
      </c>
      <c r="KD30" s="120" t="str">
        <f t="shared" si="42"/>
        <v/>
      </c>
      <c r="KE30" s="120" t="str">
        <f t="shared" si="42"/>
        <v/>
      </c>
      <c r="KF30" s="120" t="str">
        <f t="shared" si="42"/>
        <v/>
      </c>
      <c r="KG30" s="120" t="str">
        <f t="shared" si="42"/>
        <v/>
      </c>
      <c r="KH30" s="120" t="str">
        <f t="shared" si="43"/>
        <v/>
      </c>
      <c r="KI30" s="120" t="str">
        <f t="shared" si="43"/>
        <v/>
      </c>
      <c r="KJ30" s="120" t="str">
        <f t="shared" si="43"/>
        <v/>
      </c>
      <c r="KK30" s="120" t="str">
        <f t="shared" si="43"/>
        <v/>
      </c>
      <c r="KL30" s="120" t="str">
        <f t="shared" si="43"/>
        <v/>
      </c>
      <c r="KM30" s="120" t="str">
        <f t="shared" si="43"/>
        <v/>
      </c>
      <c r="KN30" s="120" t="str">
        <f t="shared" si="43"/>
        <v/>
      </c>
      <c r="KO30" s="120" t="str">
        <f t="shared" si="43"/>
        <v/>
      </c>
      <c r="KP30" s="120" t="str">
        <f t="shared" si="43"/>
        <v/>
      </c>
      <c r="KQ30" s="120" t="str">
        <f t="shared" si="43"/>
        <v/>
      </c>
      <c r="KR30" s="120" t="str">
        <f t="shared" si="43"/>
        <v/>
      </c>
      <c r="KS30" s="120" t="str">
        <f t="shared" si="43"/>
        <v/>
      </c>
      <c r="KT30" s="120" t="str">
        <f t="shared" si="43"/>
        <v/>
      </c>
      <c r="KU30" s="120" t="str">
        <f t="shared" si="43"/>
        <v/>
      </c>
      <c r="KV30" s="120" t="str">
        <f t="shared" si="43"/>
        <v/>
      </c>
      <c r="KW30" s="120" t="str">
        <f t="shared" si="43"/>
        <v/>
      </c>
      <c r="KX30" s="120" t="str">
        <f t="shared" si="44"/>
        <v/>
      </c>
      <c r="KY30" s="120" t="str">
        <f t="shared" si="44"/>
        <v/>
      </c>
      <c r="KZ30" s="120" t="str">
        <f t="shared" si="44"/>
        <v/>
      </c>
      <c r="LA30" s="120" t="str">
        <f t="shared" si="44"/>
        <v/>
      </c>
      <c r="LB30" s="120" t="str">
        <f t="shared" si="44"/>
        <v/>
      </c>
      <c r="LC30" s="120" t="str">
        <f t="shared" si="44"/>
        <v/>
      </c>
      <c r="LD30" s="120" t="str">
        <f t="shared" si="44"/>
        <v/>
      </c>
      <c r="LE30" s="120" t="str">
        <f t="shared" si="44"/>
        <v/>
      </c>
      <c r="LF30" s="120" t="str">
        <f t="shared" si="44"/>
        <v/>
      </c>
      <c r="LG30" s="120" t="str">
        <f t="shared" si="44"/>
        <v/>
      </c>
      <c r="LH30" s="120" t="str">
        <f t="shared" si="44"/>
        <v/>
      </c>
      <c r="LI30" s="120" t="str">
        <f t="shared" si="44"/>
        <v/>
      </c>
      <c r="LJ30" s="120" t="str">
        <f t="shared" si="44"/>
        <v/>
      </c>
      <c r="LK30" s="120" t="str">
        <f t="shared" si="44"/>
        <v/>
      </c>
      <c r="LL30" s="120" t="str">
        <f t="shared" si="44"/>
        <v/>
      </c>
      <c r="LM30" s="120" t="str">
        <f t="shared" si="44"/>
        <v/>
      </c>
      <c r="LN30" s="120" t="str">
        <f t="shared" si="45"/>
        <v/>
      </c>
      <c r="LO30" s="120" t="str">
        <f t="shared" si="45"/>
        <v/>
      </c>
      <c r="LP30" s="120" t="str">
        <f t="shared" si="45"/>
        <v/>
      </c>
      <c r="LQ30" s="120" t="str">
        <f t="shared" si="45"/>
        <v/>
      </c>
      <c r="LR30" s="120" t="str">
        <f t="shared" si="45"/>
        <v/>
      </c>
      <c r="LS30" s="120" t="str">
        <f t="shared" si="45"/>
        <v/>
      </c>
      <c r="LT30" s="120" t="str">
        <f t="shared" si="45"/>
        <v/>
      </c>
      <c r="LU30" s="120" t="str">
        <f t="shared" si="45"/>
        <v/>
      </c>
      <c r="LV30" s="120" t="str">
        <f t="shared" si="45"/>
        <v/>
      </c>
      <c r="LW30" s="120" t="str">
        <f t="shared" si="45"/>
        <v/>
      </c>
      <c r="LX30" s="120" t="str">
        <f t="shared" si="45"/>
        <v/>
      </c>
      <c r="LY30" s="120" t="str">
        <f t="shared" si="45"/>
        <v/>
      </c>
      <c r="LZ30" s="120" t="str">
        <f t="shared" si="45"/>
        <v/>
      </c>
      <c r="MA30" s="120" t="str">
        <f t="shared" si="45"/>
        <v/>
      </c>
      <c r="MB30" s="120" t="str">
        <f t="shared" si="45"/>
        <v/>
      </c>
      <c r="MC30" s="120" t="str">
        <f t="shared" si="45"/>
        <v/>
      </c>
      <c r="MD30" s="120" t="str">
        <f t="shared" si="46"/>
        <v/>
      </c>
      <c r="ME30" s="120" t="str">
        <f t="shared" si="46"/>
        <v/>
      </c>
      <c r="MF30" s="120" t="str">
        <f t="shared" si="46"/>
        <v/>
      </c>
      <c r="MG30" s="120" t="str">
        <f t="shared" si="46"/>
        <v/>
      </c>
      <c r="MH30" s="120" t="str">
        <f t="shared" si="46"/>
        <v/>
      </c>
      <c r="MI30" s="120" t="str">
        <f t="shared" si="46"/>
        <v/>
      </c>
      <c r="MJ30" s="120" t="str">
        <f t="shared" si="46"/>
        <v/>
      </c>
      <c r="MK30" s="120" t="str">
        <f t="shared" si="46"/>
        <v/>
      </c>
      <c r="ML30" s="120" t="str">
        <f t="shared" si="46"/>
        <v/>
      </c>
      <c r="MM30" s="120" t="str">
        <f t="shared" si="46"/>
        <v/>
      </c>
      <c r="MN30" s="120" t="str">
        <f t="shared" si="46"/>
        <v/>
      </c>
      <c r="MO30" s="120" t="str">
        <f t="shared" si="46"/>
        <v/>
      </c>
      <c r="MP30" s="120" t="str">
        <f t="shared" si="46"/>
        <v/>
      </c>
      <c r="MQ30" s="120" t="str">
        <f t="shared" si="46"/>
        <v/>
      </c>
      <c r="MR30" s="120" t="str">
        <f t="shared" si="46"/>
        <v/>
      </c>
      <c r="MS30" s="120" t="str">
        <f t="shared" si="46"/>
        <v/>
      </c>
      <c r="MT30" s="120" t="str">
        <f t="shared" si="47"/>
        <v/>
      </c>
      <c r="MU30" s="120" t="str">
        <f t="shared" si="47"/>
        <v/>
      </c>
      <c r="MV30" s="120" t="str">
        <f t="shared" si="47"/>
        <v/>
      </c>
      <c r="MW30" s="120" t="str">
        <f t="shared" si="47"/>
        <v/>
      </c>
      <c r="MX30" s="120" t="str">
        <f t="shared" si="47"/>
        <v/>
      </c>
      <c r="MY30" s="120" t="str">
        <f t="shared" si="47"/>
        <v/>
      </c>
      <c r="MZ30" s="120" t="str">
        <f t="shared" si="47"/>
        <v/>
      </c>
      <c r="NA30" s="120" t="str">
        <f t="shared" si="47"/>
        <v/>
      </c>
      <c r="NB30" s="120" t="str">
        <f t="shared" si="47"/>
        <v/>
      </c>
      <c r="NC30" s="120" t="str">
        <f t="shared" si="47"/>
        <v/>
      </c>
      <c r="ND30" s="120" t="str">
        <f t="shared" si="47"/>
        <v/>
      </c>
      <c r="NE30" s="120" t="str">
        <f t="shared" si="47"/>
        <v/>
      </c>
      <c r="NF30" s="120" t="str">
        <f t="shared" si="47"/>
        <v/>
      </c>
      <c r="NG30" s="120" t="str">
        <f t="shared" si="47"/>
        <v/>
      </c>
      <c r="NH30" s="120" t="str">
        <f t="shared" si="47"/>
        <v/>
      </c>
      <c r="NI30" s="120" t="str">
        <f t="shared" si="47"/>
        <v/>
      </c>
      <c r="NJ30" s="120" t="str">
        <f t="shared" si="48"/>
        <v/>
      </c>
      <c r="NK30" s="120" t="str">
        <f t="shared" si="48"/>
        <v/>
      </c>
      <c r="NL30" s="120" t="str">
        <f t="shared" si="48"/>
        <v/>
      </c>
      <c r="NM30" s="120" t="str">
        <f t="shared" si="48"/>
        <v/>
      </c>
      <c r="NN30" s="120" t="str">
        <f t="shared" si="48"/>
        <v/>
      </c>
      <c r="NO30" s="120" t="str">
        <f t="shared" si="48"/>
        <v/>
      </c>
      <c r="NP30" s="120" t="str">
        <f t="shared" si="48"/>
        <v/>
      </c>
      <c r="NQ30" s="120" t="str">
        <f t="shared" si="48"/>
        <v/>
      </c>
      <c r="NR30" s="120" t="str">
        <f t="shared" si="48"/>
        <v/>
      </c>
      <c r="NS30" s="120" t="str">
        <f t="shared" si="48"/>
        <v/>
      </c>
      <c r="NT30" s="120" t="str">
        <f t="shared" si="48"/>
        <v/>
      </c>
      <c r="NU30" s="120" t="str">
        <f t="shared" si="48"/>
        <v/>
      </c>
      <c r="NV30" s="120" t="str">
        <f t="shared" si="48"/>
        <v/>
      </c>
      <c r="NW30" s="120" t="str">
        <f t="shared" si="48"/>
        <v/>
      </c>
      <c r="NX30" s="120" t="str">
        <f t="shared" si="48"/>
        <v/>
      </c>
      <c r="NY30" s="120" t="str">
        <f t="shared" si="48"/>
        <v/>
      </c>
      <c r="NZ30" s="120" t="str">
        <f t="shared" si="49"/>
        <v/>
      </c>
      <c r="OA30" s="120" t="str">
        <f t="shared" si="49"/>
        <v/>
      </c>
      <c r="OB30" s="120" t="str">
        <f t="shared" si="49"/>
        <v/>
      </c>
      <c r="OC30" s="120" t="str">
        <f t="shared" si="49"/>
        <v/>
      </c>
      <c r="OD30" s="120" t="str">
        <f t="shared" si="49"/>
        <v/>
      </c>
      <c r="OE30" s="120" t="str">
        <f t="shared" si="49"/>
        <v/>
      </c>
      <c r="OF30" s="120" t="str">
        <f t="shared" si="49"/>
        <v/>
      </c>
      <c r="OG30" s="120" t="str">
        <f t="shared" si="49"/>
        <v/>
      </c>
      <c r="OH30" s="120" t="str">
        <f t="shared" si="49"/>
        <v/>
      </c>
      <c r="OI30" s="120" t="str">
        <f t="shared" si="49"/>
        <v/>
      </c>
      <c r="OJ30" s="120" t="str">
        <f t="shared" si="49"/>
        <v/>
      </c>
      <c r="OK30" s="120" t="str">
        <f t="shared" si="49"/>
        <v/>
      </c>
      <c r="OL30" s="120" t="str">
        <f t="shared" si="49"/>
        <v/>
      </c>
      <c r="OM30" s="120" t="str">
        <f t="shared" si="49"/>
        <v/>
      </c>
      <c r="ON30" s="120" t="str">
        <f t="shared" si="49"/>
        <v/>
      </c>
      <c r="OO30" s="120" t="str">
        <f t="shared" si="49"/>
        <v/>
      </c>
      <c r="OP30" s="120" t="str">
        <f t="shared" si="50"/>
        <v/>
      </c>
      <c r="OQ30" s="120" t="str">
        <f t="shared" si="50"/>
        <v/>
      </c>
      <c r="OR30" s="120" t="str">
        <f t="shared" si="50"/>
        <v/>
      </c>
      <c r="OS30" s="120" t="str">
        <f t="shared" si="50"/>
        <v/>
      </c>
      <c r="OT30" s="120" t="str">
        <f t="shared" si="50"/>
        <v/>
      </c>
      <c r="OU30" s="120" t="str">
        <f t="shared" si="50"/>
        <v/>
      </c>
      <c r="OV30" s="120" t="str">
        <f t="shared" si="50"/>
        <v/>
      </c>
      <c r="OW30" s="120" t="str">
        <f t="shared" si="50"/>
        <v/>
      </c>
      <c r="OX30" s="120" t="str">
        <f t="shared" si="50"/>
        <v/>
      </c>
      <c r="OY30" s="120" t="str">
        <f t="shared" si="50"/>
        <v/>
      </c>
      <c r="OZ30" s="120" t="str">
        <f t="shared" si="50"/>
        <v/>
      </c>
      <c r="PA30" s="120" t="str">
        <f t="shared" si="50"/>
        <v/>
      </c>
      <c r="PB30" s="120" t="str">
        <f t="shared" si="50"/>
        <v/>
      </c>
      <c r="PC30" s="120" t="str">
        <f t="shared" si="50"/>
        <v/>
      </c>
      <c r="PD30" s="120" t="str">
        <f t="shared" si="50"/>
        <v/>
      </c>
      <c r="PE30" s="120" t="str">
        <f t="shared" si="50"/>
        <v/>
      </c>
      <c r="PF30" s="120" t="str">
        <f t="shared" si="51"/>
        <v/>
      </c>
      <c r="PG30" s="120" t="str">
        <f t="shared" si="51"/>
        <v/>
      </c>
      <c r="PH30" s="120" t="str">
        <f t="shared" si="51"/>
        <v/>
      </c>
      <c r="PI30" s="120" t="str">
        <f t="shared" si="51"/>
        <v/>
      </c>
      <c r="PJ30" s="120" t="str">
        <f t="shared" si="51"/>
        <v/>
      </c>
      <c r="PK30" s="120" t="str">
        <f t="shared" si="51"/>
        <v/>
      </c>
      <c r="PL30" s="120" t="str">
        <f t="shared" si="51"/>
        <v/>
      </c>
      <c r="PM30" s="120" t="str">
        <f t="shared" si="51"/>
        <v/>
      </c>
      <c r="PN30" s="120" t="str">
        <f t="shared" si="51"/>
        <v/>
      </c>
      <c r="PO30" s="120" t="str">
        <f t="shared" si="51"/>
        <v/>
      </c>
      <c r="PP30" s="120" t="str">
        <f t="shared" si="51"/>
        <v/>
      </c>
      <c r="PQ30" s="120" t="str">
        <f t="shared" si="51"/>
        <v/>
      </c>
      <c r="PR30" s="120" t="str">
        <f t="shared" si="51"/>
        <v/>
      </c>
      <c r="PS30" s="120" t="str">
        <f t="shared" si="51"/>
        <v/>
      </c>
      <c r="PT30" s="120" t="str">
        <f t="shared" si="51"/>
        <v/>
      </c>
      <c r="PU30" s="120" t="str">
        <f t="shared" si="51"/>
        <v/>
      </c>
      <c r="PV30" s="120" t="str">
        <f t="shared" si="52"/>
        <v/>
      </c>
      <c r="PW30" s="120" t="str">
        <f t="shared" si="52"/>
        <v/>
      </c>
      <c r="PX30" s="120" t="str">
        <f t="shared" si="52"/>
        <v/>
      </c>
      <c r="PY30" s="120" t="str">
        <f t="shared" si="52"/>
        <v/>
      </c>
      <c r="PZ30" s="120" t="str">
        <f t="shared" si="52"/>
        <v/>
      </c>
      <c r="QA30" s="120" t="str">
        <f t="shared" si="52"/>
        <v/>
      </c>
      <c r="QB30" s="120" t="str">
        <f t="shared" si="52"/>
        <v/>
      </c>
      <c r="QC30" s="120" t="str">
        <f t="shared" si="52"/>
        <v/>
      </c>
      <c r="QD30" s="120" t="str">
        <f t="shared" si="52"/>
        <v/>
      </c>
      <c r="QE30" s="120" t="str">
        <f t="shared" si="52"/>
        <v/>
      </c>
      <c r="QF30" s="120" t="str">
        <f t="shared" si="52"/>
        <v/>
      </c>
      <c r="QG30" s="120" t="str">
        <f t="shared" si="52"/>
        <v/>
      </c>
      <c r="QH30" s="120" t="str">
        <f t="shared" si="52"/>
        <v/>
      </c>
      <c r="QI30" s="120" t="str">
        <f t="shared" si="52"/>
        <v/>
      </c>
      <c r="QJ30" s="120" t="str">
        <f t="shared" si="52"/>
        <v/>
      </c>
      <c r="QK30" s="120" t="str">
        <f t="shared" si="52"/>
        <v/>
      </c>
      <c r="QL30" s="120" t="str">
        <f t="shared" si="53"/>
        <v/>
      </c>
      <c r="QM30" s="120" t="str">
        <f t="shared" si="53"/>
        <v/>
      </c>
      <c r="QN30" s="120" t="str">
        <f t="shared" si="53"/>
        <v/>
      </c>
      <c r="QO30" s="120" t="str">
        <f t="shared" si="53"/>
        <v/>
      </c>
      <c r="QP30" s="120" t="str">
        <f t="shared" si="53"/>
        <v/>
      </c>
      <c r="QQ30" s="120" t="str">
        <f t="shared" si="53"/>
        <v/>
      </c>
      <c r="QR30" s="120" t="str">
        <f t="shared" si="53"/>
        <v/>
      </c>
      <c r="QS30" s="120" t="str">
        <f t="shared" si="53"/>
        <v/>
      </c>
      <c r="QT30" s="120" t="str">
        <f t="shared" si="53"/>
        <v/>
      </c>
      <c r="QU30" s="120" t="str">
        <f t="shared" si="53"/>
        <v/>
      </c>
      <c r="QV30" s="120" t="str">
        <f t="shared" si="53"/>
        <v/>
      </c>
      <c r="QW30" s="120" t="str">
        <f t="shared" si="53"/>
        <v/>
      </c>
      <c r="QX30" s="120" t="str">
        <f t="shared" si="53"/>
        <v/>
      </c>
      <c r="QY30" s="120" t="str">
        <f t="shared" si="53"/>
        <v/>
      </c>
      <c r="QZ30" s="120" t="str">
        <f t="shared" si="53"/>
        <v/>
      </c>
      <c r="RA30" s="120" t="str">
        <f t="shared" si="53"/>
        <v/>
      </c>
      <c r="RB30" s="120" t="str">
        <f t="shared" si="54"/>
        <v/>
      </c>
      <c r="RC30" s="120" t="str">
        <f t="shared" si="54"/>
        <v/>
      </c>
      <c r="RD30" s="120" t="str">
        <f t="shared" si="54"/>
        <v/>
      </c>
      <c r="RE30" s="120" t="str">
        <f t="shared" si="54"/>
        <v/>
      </c>
      <c r="RF30" s="120" t="str">
        <f t="shared" si="54"/>
        <v/>
      </c>
      <c r="RG30" s="120" t="str">
        <f t="shared" si="54"/>
        <v/>
      </c>
      <c r="RH30" s="120" t="str">
        <f t="shared" si="54"/>
        <v/>
      </c>
      <c r="RI30" s="120" t="str">
        <f t="shared" si="54"/>
        <v/>
      </c>
      <c r="RJ30" s="120" t="str">
        <f t="shared" si="54"/>
        <v/>
      </c>
      <c r="RK30" s="120" t="str">
        <f t="shared" si="54"/>
        <v/>
      </c>
      <c r="RL30" s="120" t="str">
        <f t="shared" si="54"/>
        <v/>
      </c>
      <c r="RM30" s="120" t="str">
        <f t="shared" si="54"/>
        <v/>
      </c>
      <c r="RN30" s="120" t="str">
        <f t="shared" si="54"/>
        <v/>
      </c>
      <c r="RO30" s="120" t="str">
        <f t="shared" si="54"/>
        <v/>
      </c>
      <c r="RP30" s="120" t="str">
        <f t="shared" si="54"/>
        <v/>
      </c>
      <c r="RQ30" s="120" t="str">
        <f t="shared" si="54"/>
        <v/>
      </c>
      <c r="RR30" s="120" t="str">
        <f t="shared" si="55"/>
        <v/>
      </c>
      <c r="RS30" s="120" t="str">
        <f t="shared" si="55"/>
        <v/>
      </c>
      <c r="RT30" s="120" t="str">
        <f t="shared" si="55"/>
        <v/>
      </c>
      <c r="RU30" s="120" t="str">
        <f t="shared" si="55"/>
        <v/>
      </c>
      <c r="RV30" s="120" t="str">
        <f t="shared" si="55"/>
        <v/>
      </c>
      <c r="RW30" s="120" t="str">
        <f t="shared" si="55"/>
        <v/>
      </c>
      <c r="RX30" s="120" t="str">
        <f t="shared" si="55"/>
        <v/>
      </c>
      <c r="RY30" s="120" t="str">
        <f t="shared" si="55"/>
        <v/>
      </c>
      <c r="RZ30" s="120" t="str">
        <f t="shared" si="55"/>
        <v/>
      </c>
      <c r="SA30" s="120" t="str">
        <f t="shared" si="55"/>
        <v/>
      </c>
      <c r="SB30" s="120" t="str">
        <f t="shared" si="55"/>
        <v/>
      </c>
      <c r="SC30" s="120" t="str">
        <f t="shared" si="55"/>
        <v/>
      </c>
      <c r="SD30" s="120" t="str">
        <f t="shared" si="55"/>
        <v/>
      </c>
      <c r="SE30" s="120" t="str">
        <f t="shared" si="55"/>
        <v/>
      </c>
      <c r="SF30" s="120" t="str">
        <f t="shared" si="55"/>
        <v/>
      </c>
      <c r="SG30" s="120" t="str">
        <f t="shared" si="55"/>
        <v/>
      </c>
      <c r="SH30" s="120" t="str">
        <f t="shared" si="56"/>
        <v/>
      </c>
      <c r="SI30" s="120" t="str">
        <f t="shared" si="56"/>
        <v/>
      </c>
      <c r="SJ30" s="120" t="str">
        <f t="shared" si="56"/>
        <v/>
      </c>
      <c r="SK30" s="120" t="str">
        <f t="shared" si="56"/>
        <v/>
      </c>
      <c r="SL30" s="120" t="str">
        <f t="shared" si="56"/>
        <v/>
      </c>
      <c r="SM30" s="120" t="str">
        <f t="shared" si="56"/>
        <v/>
      </c>
      <c r="SN30" s="120" t="str">
        <f t="shared" si="56"/>
        <v/>
      </c>
      <c r="SO30" s="120" t="str">
        <f t="shared" si="56"/>
        <v/>
      </c>
      <c r="SP30" s="120" t="str">
        <f t="shared" si="56"/>
        <v/>
      </c>
      <c r="SQ30" s="120" t="str">
        <f t="shared" si="56"/>
        <v/>
      </c>
      <c r="SR30" s="120" t="str">
        <f t="shared" si="56"/>
        <v/>
      </c>
      <c r="SS30" s="120" t="str">
        <f t="shared" si="56"/>
        <v/>
      </c>
      <c r="ST30" s="120" t="str">
        <f t="shared" si="56"/>
        <v/>
      </c>
      <c r="SU30" s="120" t="str">
        <f t="shared" si="56"/>
        <v/>
      </c>
      <c r="SV30" s="120" t="str">
        <f t="shared" si="56"/>
        <v/>
      </c>
      <c r="SW30" s="120" t="str">
        <f t="shared" si="56"/>
        <v/>
      </c>
      <c r="SX30" s="121" t="str">
        <f t="shared" si="57"/>
        <v/>
      </c>
    </row>
    <row r="31" spans="2:518" ht="24" customHeight="1" outlineLevel="1" x14ac:dyDescent="0.35">
      <c r="B31" s="60"/>
      <c r="C31" s="109"/>
      <c r="D31" s="110"/>
      <c r="E31" s="130"/>
      <c r="F31" s="131"/>
      <c r="G31" s="132"/>
      <c r="H31" s="133"/>
      <c r="I31" s="134"/>
      <c r="J31" s="135"/>
      <c r="K31" s="136"/>
      <c r="L31" s="137"/>
      <c r="M31" s="119"/>
      <c r="N31" s="120"/>
      <c r="O31" s="120"/>
      <c r="P31" s="120"/>
      <c r="Q31" s="120"/>
      <c r="R31" s="120"/>
      <c r="S31" s="120"/>
      <c r="T31" s="120"/>
      <c r="U31" s="120"/>
      <c r="V31" s="120"/>
      <c r="W31" s="120"/>
      <c r="X31" s="120"/>
      <c r="Y31" s="120"/>
      <c r="Z31" s="120"/>
      <c r="AA31" s="120"/>
      <c r="AB31" s="120"/>
      <c r="AC31" s="120"/>
      <c r="AD31" s="120"/>
      <c r="AE31" s="120"/>
      <c r="AF31" s="120"/>
      <c r="AG31" s="120"/>
      <c r="AH31" s="120"/>
      <c r="AI31" s="120"/>
      <c r="AJ31" s="120"/>
      <c r="AK31" s="120"/>
      <c r="AL31" s="120"/>
      <c r="AM31" s="120"/>
      <c r="AN31" s="120"/>
      <c r="AO31" s="120"/>
      <c r="AP31" s="120"/>
      <c r="AQ31" s="120"/>
      <c r="AR31" s="120"/>
      <c r="AS31" s="120"/>
      <c r="AT31" s="120"/>
      <c r="AU31" s="120"/>
      <c r="AV31" s="120"/>
      <c r="AW31" s="120"/>
      <c r="AX31" s="120"/>
      <c r="AY31" s="120"/>
      <c r="AZ31" s="120"/>
      <c r="BA31" s="120"/>
      <c r="BB31" s="120"/>
      <c r="BC31" s="120"/>
      <c r="BD31" s="120"/>
      <c r="BE31" s="120"/>
      <c r="BF31" s="120"/>
      <c r="BG31" s="120"/>
      <c r="BH31" s="120"/>
      <c r="BI31" s="120"/>
      <c r="BJ31" s="120"/>
      <c r="BK31" s="120"/>
      <c r="BL31" s="120"/>
      <c r="BM31" s="120"/>
      <c r="BN31" s="120"/>
      <c r="BO31" s="120"/>
      <c r="BP31" s="120"/>
      <c r="BQ31" s="120"/>
      <c r="BR31" s="120"/>
      <c r="BS31" s="120"/>
      <c r="BT31" s="120"/>
      <c r="BU31" s="120"/>
      <c r="BV31" s="120"/>
      <c r="BW31" s="120"/>
      <c r="BX31" s="120"/>
      <c r="BY31" s="120"/>
      <c r="BZ31" s="120"/>
      <c r="CA31" s="120"/>
      <c r="CB31" s="120"/>
      <c r="CC31" s="120"/>
      <c r="CD31" s="120"/>
      <c r="CE31" s="120"/>
      <c r="CF31" s="120"/>
      <c r="CG31" s="120"/>
      <c r="CH31" s="120"/>
      <c r="CI31" s="120"/>
      <c r="CJ31" s="120"/>
      <c r="CK31" s="120"/>
      <c r="CL31" s="120"/>
      <c r="CM31" s="120"/>
      <c r="CN31" s="120"/>
      <c r="CO31" s="120"/>
      <c r="CP31" s="120"/>
      <c r="CQ31" s="120"/>
      <c r="CR31" s="120"/>
      <c r="CS31" s="120"/>
      <c r="CT31" s="120"/>
      <c r="CU31" s="120"/>
      <c r="CV31" s="120"/>
      <c r="CW31" s="120"/>
      <c r="CX31" s="120"/>
      <c r="CY31" s="120"/>
      <c r="CZ31" s="120"/>
      <c r="DA31" s="120"/>
      <c r="DB31" s="120"/>
      <c r="DC31" s="120"/>
      <c r="DD31" s="120"/>
      <c r="DE31" s="120"/>
      <c r="DF31" s="120"/>
      <c r="DG31" s="120"/>
      <c r="DH31" s="120"/>
      <c r="DI31" s="120"/>
      <c r="DJ31" s="120"/>
      <c r="DK31" s="120"/>
      <c r="DL31" s="120"/>
      <c r="DM31" s="120"/>
      <c r="DN31" s="120"/>
      <c r="DO31" s="120"/>
      <c r="DP31" s="120"/>
      <c r="DQ31" s="120"/>
      <c r="DR31" s="120"/>
      <c r="DS31" s="120"/>
      <c r="DT31" s="120"/>
      <c r="DU31" s="120"/>
      <c r="DV31" s="120"/>
      <c r="DW31" s="120"/>
      <c r="DX31" s="120"/>
      <c r="DY31" s="120"/>
      <c r="DZ31" s="120"/>
      <c r="EA31" s="120"/>
      <c r="EB31" s="120"/>
      <c r="EC31" s="120"/>
      <c r="ED31" s="120"/>
      <c r="EE31" s="120"/>
      <c r="EF31" s="120"/>
      <c r="EG31" s="120"/>
      <c r="EH31" s="120"/>
      <c r="EI31" s="120"/>
      <c r="EJ31" s="120"/>
      <c r="EK31" s="120"/>
      <c r="EL31" s="120"/>
      <c r="EM31" s="120"/>
      <c r="EN31" s="120"/>
      <c r="EO31" s="120"/>
      <c r="EP31" s="120"/>
      <c r="EQ31" s="120"/>
      <c r="ER31" s="120"/>
      <c r="ES31" s="120"/>
      <c r="ET31" s="120"/>
      <c r="EU31" s="120"/>
      <c r="EV31" s="120"/>
      <c r="EW31" s="120"/>
      <c r="EX31" s="120"/>
      <c r="EY31" s="120"/>
      <c r="EZ31" s="120"/>
      <c r="FA31" s="120"/>
      <c r="FB31" s="120"/>
      <c r="FC31" s="120"/>
      <c r="FD31" s="120"/>
      <c r="FE31" s="120"/>
      <c r="FF31" s="120"/>
      <c r="FG31" s="120"/>
      <c r="FH31" s="120"/>
      <c r="FI31" s="120"/>
      <c r="FJ31" s="120"/>
      <c r="FK31" s="120"/>
      <c r="FL31" s="120"/>
      <c r="FM31" s="120"/>
      <c r="FN31" s="120"/>
      <c r="FO31" s="120"/>
      <c r="FP31" s="120"/>
      <c r="FQ31" s="120"/>
      <c r="FR31" s="120"/>
      <c r="FS31" s="120"/>
      <c r="FT31" s="120"/>
      <c r="FU31" s="120"/>
      <c r="FV31" s="120"/>
      <c r="FW31" s="120"/>
      <c r="FX31" s="120"/>
      <c r="FY31" s="120"/>
      <c r="FZ31" s="120"/>
      <c r="GA31" s="120"/>
      <c r="GB31" s="120"/>
      <c r="GC31" s="120"/>
      <c r="GD31" s="120"/>
      <c r="GE31" s="120"/>
      <c r="GF31" s="120"/>
      <c r="GG31" s="120"/>
      <c r="GH31" s="120"/>
      <c r="GI31" s="120"/>
      <c r="GJ31" s="120"/>
      <c r="GK31" s="120"/>
      <c r="GL31" s="120"/>
      <c r="GM31" s="120"/>
      <c r="GN31" s="120"/>
      <c r="GO31" s="120"/>
      <c r="GP31" s="120"/>
      <c r="GQ31" s="120"/>
      <c r="GR31" s="120"/>
      <c r="GS31" s="120"/>
      <c r="GT31" s="120"/>
      <c r="GU31" s="120"/>
      <c r="GV31" s="120"/>
      <c r="GW31" s="120"/>
      <c r="GX31" s="120"/>
      <c r="GY31" s="120"/>
      <c r="GZ31" s="120"/>
      <c r="HA31" s="120"/>
      <c r="HB31" s="120"/>
      <c r="HC31" s="120"/>
      <c r="HD31" s="120"/>
      <c r="HE31" s="120"/>
      <c r="HF31" s="120"/>
      <c r="HG31" s="120"/>
      <c r="HH31" s="120"/>
      <c r="HI31" s="120"/>
      <c r="HJ31" s="120"/>
      <c r="HK31" s="120"/>
      <c r="HL31" s="120"/>
      <c r="HM31" s="120"/>
      <c r="HN31" s="120"/>
      <c r="HO31" s="120"/>
      <c r="HP31" s="120"/>
      <c r="HQ31" s="120"/>
      <c r="HR31" s="120"/>
      <c r="HS31" s="120"/>
      <c r="HT31" s="120"/>
      <c r="HU31" s="120"/>
      <c r="HV31" s="120"/>
      <c r="HW31" s="120"/>
      <c r="HX31" s="120"/>
      <c r="HY31" s="120"/>
      <c r="HZ31" s="120"/>
      <c r="IA31" s="120"/>
      <c r="IB31" s="120"/>
      <c r="IC31" s="120"/>
      <c r="ID31" s="120"/>
      <c r="IE31" s="120"/>
      <c r="IF31" s="120"/>
      <c r="IG31" s="120"/>
      <c r="IH31" s="120"/>
      <c r="II31" s="120"/>
      <c r="IJ31" s="120"/>
      <c r="IK31" s="120"/>
      <c r="IL31" s="120"/>
      <c r="IM31" s="120"/>
      <c r="IN31" s="120"/>
      <c r="IO31" s="120"/>
      <c r="IP31" s="120"/>
      <c r="IQ31" s="120"/>
      <c r="IR31" s="120"/>
      <c r="IS31" s="120"/>
      <c r="IT31" s="120"/>
      <c r="IU31" s="120"/>
      <c r="IV31" s="120"/>
      <c r="IW31" s="120"/>
      <c r="IX31" s="120"/>
      <c r="IY31" s="120"/>
      <c r="IZ31" s="120"/>
      <c r="JA31" s="120"/>
      <c r="JB31" s="120"/>
      <c r="JC31" s="120"/>
      <c r="JD31" s="120"/>
      <c r="JE31" s="120"/>
      <c r="JF31" s="120"/>
      <c r="JG31" s="120"/>
      <c r="JH31" s="120"/>
      <c r="JI31" s="120"/>
      <c r="JJ31" s="120"/>
      <c r="JK31" s="120"/>
      <c r="JL31" s="120"/>
      <c r="JM31" s="120"/>
      <c r="JN31" s="120"/>
      <c r="JO31" s="120"/>
      <c r="JP31" s="120"/>
      <c r="JQ31" s="120"/>
      <c r="JR31" s="120"/>
      <c r="JS31" s="120"/>
      <c r="JT31" s="120"/>
      <c r="JU31" s="120"/>
      <c r="JV31" s="120"/>
      <c r="JW31" s="120"/>
      <c r="JX31" s="120"/>
      <c r="JY31" s="120"/>
      <c r="JZ31" s="120"/>
      <c r="KA31" s="120"/>
      <c r="KB31" s="120"/>
      <c r="KC31" s="120"/>
      <c r="KD31" s="120"/>
      <c r="KE31" s="120"/>
      <c r="KF31" s="120"/>
      <c r="KG31" s="120"/>
      <c r="KH31" s="120"/>
      <c r="KI31" s="120"/>
      <c r="KJ31" s="120"/>
      <c r="KK31" s="120"/>
      <c r="KL31" s="120"/>
      <c r="KM31" s="120"/>
      <c r="KN31" s="120"/>
      <c r="KO31" s="120"/>
      <c r="KP31" s="120"/>
      <c r="KQ31" s="120"/>
      <c r="KR31" s="120"/>
      <c r="KS31" s="120"/>
      <c r="KT31" s="120"/>
      <c r="KU31" s="120"/>
      <c r="KV31" s="120"/>
      <c r="KW31" s="120"/>
      <c r="KX31" s="120"/>
      <c r="KY31" s="120"/>
      <c r="KZ31" s="120"/>
      <c r="LA31" s="120"/>
      <c r="LB31" s="120"/>
      <c r="LC31" s="120"/>
      <c r="LD31" s="120"/>
      <c r="LE31" s="120"/>
      <c r="LF31" s="120"/>
      <c r="LG31" s="120"/>
      <c r="LH31" s="120"/>
      <c r="LI31" s="120"/>
      <c r="LJ31" s="120"/>
      <c r="LK31" s="120"/>
      <c r="LL31" s="120"/>
      <c r="LM31" s="120"/>
      <c r="LN31" s="120"/>
      <c r="LO31" s="120"/>
      <c r="LP31" s="120"/>
      <c r="LQ31" s="120"/>
      <c r="LR31" s="120"/>
      <c r="LS31" s="120"/>
      <c r="LT31" s="120"/>
      <c r="LU31" s="120"/>
      <c r="LV31" s="120"/>
      <c r="LW31" s="120"/>
      <c r="LX31" s="120"/>
      <c r="LY31" s="120"/>
      <c r="LZ31" s="120"/>
      <c r="MA31" s="120"/>
      <c r="MB31" s="120"/>
      <c r="MC31" s="120"/>
      <c r="MD31" s="120"/>
      <c r="ME31" s="120"/>
      <c r="MF31" s="120"/>
      <c r="MG31" s="120"/>
      <c r="MH31" s="120"/>
      <c r="MI31" s="120"/>
      <c r="MJ31" s="120"/>
      <c r="MK31" s="120"/>
      <c r="ML31" s="120"/>
      <c r="MM31" s="120"/>
      <c r="MN31" s="120"/>
      <c r="MO31" s="120"/>
      <c r="MP31" s="120"/>
      <c r="MQ31" s="120"/>
      <c r="MR31" s="120"/>
      <c r="MS31" s="120"/>
      <c r="MT31" s="120"/>
      <c r="MU31" s="120"/>
      <c r="MV31" s="120"/>
      <c r="MW31" s="120"/>
      <c r="MX31" s="120"/>
      <c r="MY31" s="120"/>
      <c r="MZ31" s="120"/>
      <c r="NA31" s="120"/>
      <c r="NB31" s="120"/>
      <c r="NC31" s="120"/>
      <c r="ND31" s="120"/>
      <c r="NE31" s="120"/>
      <c r="NF31" s="120"/>
      <c r="NG31" s="120"/>
      <c r="NH31" s="120"/>
      <c r="NI31" s="120"/>
      <c r="NJ31" s="120"/>
      <c r="NK31" s="120"/>
      <c r="NL31" s="120"/>
      <c r="NM31" s="120"/>
      <c r="NN31" s="120"/>
      <c r="NO31" s="120"/>
      <c r="NP31" s="120"/>
      <c r="NQ31" s="120"/>
      <c r="NR31" s="120"/>
      <c r="NS31" s="120"/>
      <c r="NT31" s="120"/>
      <c r="NU31" s="120"/>
      <c r="NV31" s="120"/>
      <c r="NW31" s="120"/>
      <c r="NX31" s="120"/>
      <c r="NY31" s="120"/>
      <c r="NZ31" s="120"/>
      <c r="OA31" s="120"/>
      <c r="OB31" s="120"/>
      <c r="OC31" s="120"/>
      <c r="OD31" s="120"/>
      <c r="OE31" s="120"/>
      <c r="OF31" s="120"/>
      <c r="OG31" s="120"/>
      <c r="OH31" s="120"/>
      <c r="OI31" s="120"/>
      <c r="OJ31" s="120"/>
      <c r="OK31" s="120"/>
      <c r="OL31" s="120"/>
      <c r="OM31" s="120"/>
      <c r="ON31" s="120"/>
      <c r="OO31" s="120"/>
      <c r="OP31" s="120"/>
      <c r="OQ31" s="120"/>
      <c r="OR31" s="120"/>
      <c r="OS31" s="120"/>
      <c r="OT31" s="120"/>
      <c r="OU31" s="120"/>
      <c r="OV31" s="120"/>
      <c r="OW31" s="120"/>
      <c r="OX31" s="120"/>
      <c r="OY31" s="120"/>
      <c r="OZ31" s="120"/>
      <c r="PA31" s="120"/>
      <c r="PB31" s="120"/>
      <c r="PC31" s="120"/>
      <c r="PD31" s="120"/>
      <c r="PE31" s="120"/>
      <c r="PF31" s="120"/>
      <c r="PG31" s="120"/>
      <c r="PH31" s="120"/>
      <c r="PI31" s="120"/>
      <c r="PJ31" s="120"/>
      <c r="PK31" s="120"/>
      <c r="PL31" s="120"/>
      <c r="PM31" s="120"/>
      <c r="PN31" s="120"/>
      <c r="PO31" s="120"/>
      <c r="PP31" s="120"/>
      <c r="PQ31" s="120"/>
      <c r="PR31" s="120"/>
      <c r="PS31" s="120"/>
      <c r="PT31" s="120"/>
      <c r="PU31" s="120"/>
      <c r="PV31" s="120"/>
      <c r="PW31" s="120"/>
      <c r="PX31" s="120"/>
      <c r="PY31" s="120"/>
      <c r="PZ31" s="120"/>
      <c r="QA31" s="120"/>
      <c r="QB31" s="120"/>
      <c r="QC31" s="120"/>
      <c r="QD31" s="120"/>
      <c r="QE31" s="120"/>
      <c r="QF31" s="120"/>
      <c r="QG31" s="120"/>
      <c r="QH31" s="120"/>
      <c r="QI31" s="120"/>
      <c r="QJ31" s="120"/>
      <c r="QK31" s="120"/>
      <c r="QL31" s="120"/>
      <c r="QM31" s="120"/>
      <c r="QN31" s="120"/>
      <c r="QO31" s="120"/>
      <c r="QP31" s="120"/>
      <c r="QQ31" s="120"/>
      <c r="QR31" s="120"/>
      <c r="QS31" s="120"/>
      <c r="QT31" s="120"/>
      <c r="QU31" s="120"/>
      <c r="QV31" s="120"/>
      <c r="QW31" s="120"/>
      <c r="QX31" s="120"/>
      <c r="QY31" s="120"/>
      <c r="QZ31" s="120"/>
      <c r="RA31" s="120"/>
      <c r="RB31" s="120"/>
      <c r="RC31" s="120"/>
      <c r="RD31" s="120"/>
      <c r="RE31" s="120"/>
      <c r="RF31" s="120"/>
      <c r="RG31" s="120"/>
      <c r="RH31" s="120"/>
      <c r="RI31" s="120"/>
      <c r="RJ31" s="120"/>
      <c r="RK31" s="120"/>
      <c r="RL31" s="120"/>
      <c r="RM31" s="120"/>
      <c r="RN31" s="120"/>
      <c r="RO31" s="120"/>
      <c r="RP31" s="120"/>
      <c r="RQ31" s="120"/>
      <c r="RR31" s="120"/>
      <c r="RS31" s="120"/>
      <c r="RT31" s="120"/>
      <c r="RU31" s="120"/>
      <c r="RV31" s="120"/>
      <c r="RW31" s="120"/>
      <c r="RX31" s="120"/>
      <c r="RY31" s="120"/>
      <c r="RZ31" s="120"/>
      <c r="SA31" s="120"/>
      <c r="SB31" s="120"/>
      <c r="SC31" s="120"/>
      <c r="SD31" s="120"/>
      <c r="SE31" s="120"/>
      <c r="SF31" s="120"/>
      <c r="SG31" s="120"/>
      <c r="SH31" s="120"/>
      <c r="SI31" s="120"/>
      <c r="SJ31" s="120"/>
      <c r="SK31" s="120"/>
      <c r="SL31" s="120"/>
      <c r="SM31" s="120"/>
      <c r="SN31" s="120"/>
      <c r="SO31" s="120"/>
      <c r="SP31" s="120"/>
      <c r="SQ31" s="120"/>
      <c r="SR31" s="120"/>
      <c r="SS31" s="120"/>
      <c r="ST31" s="120"/>
      <c r="SU31" s="120"/>
      <c r="SV31" s="120"/>
      <c r="SW31" s="120"/>
      <c r="SX31" s="121"/>
    </row>
    <row r="32" spans="2:518" ht="15" outlineLevel="1" x14ac:dyDescent="0.35">
      <c r="B32" s="60"/>
      <c r="C32" s="60"/>
      <c r="D32" s="61"/>
      <c r="E32" s="130"/>
      <c r="F32" s="131"/>
      <c r="G32" s="132"/>
      <c r="H32" s="133"/>
      <c r="I32" s="134"/>
      <c r="J32" s="135"/>
      <c r="K32" s="136"/>
      <c r="L32" s="137"/>
      <c r="M32" s="119" t="str">
        <f t="shared" si="25"/>
        <v/>
      </c>
      <c r="N32" s="120" t="str">
        <f t="shared" si="25"/>
        <v/>
      </c>
      <c r="O32" s="120" t="str">
        <f t="shared" si="25"/>
        <v/>
      </c>
      <c r="P32" s="120" t="str">
        <f t="shared" si="25"/>
        <v/>
      </c>
      <c r="Q32" s="120" t="str">
        <f t="shared" si="25"/>
        <v/>
      </c>
      <c r="R32" s="120" t="str">
        <f t="shared" si="25"/>
        <v/>
      </c>
      <c r="S32" s="120" t="str">
        <f t="shared" si="25"/>
        <v/>
      </c>
      <c r="T32" s="120" t="str">
        <f t="shared" si="25"/>
        <v/>
      </c>
      <c r="U32" s="120" t="str">
        <f t="shared" si="25"/>
        <v/>
      </c>
      <c r="V32" s="120" t="str">
        <f t="shared" si="26"/>
        <v/>
      </c>
      <c r="W32" s="120" t="str">
        <f t="shared" si="26"/>
        <v/>
      </c>
      <c r="X32" s="120" t="str">
        <f t="shared" si="26"/>
        <v/>
      </c>
      <c r="Y32" s="120" t="str">
        <f t="shared" si="26"/>
        <v/>
      </c>
      <c r="Z32" s="120" t="str">
        <f t="shared" si="26"/>
        <v/>
      </c>
      <c r="AA32" s="120" t="str">
        <f t="shared" si="26"/>
        <v/>
      </c>
      <c r="AB32" s="120" t="str">
        <f t="shared" si="26"/>
        <v/>
      </c>
      <c r="AC32" s="120" t="str">
        <f t="shared" si="26"/>
        <v/>
      </c>
      <c r="AD32" s="120" t="str">
        <f t="shared" si="26"/>
        <v/>
      </c>
      <c r="AE32" s="120" t="str">
        <f t="shared" si="26"/>
        <v/>
      </c>
      <c r="AF32" s="120" t="str">
        <f t="shared" si="26"/>
        <v/>
      </c>
      <c r="AG32" s="120" t="str">
        <f t="shared" si="26"/>
        <v/>
      </c>
      <c r="AH32" s="120" t="str">
        <f t="shared" si="26"/>
        <v/>
      </c>
      <c r="AI32" s="120" t="str">
        <f t="shared" si="26"/>
        <v/>
      </c>
      <c r="AJ32" s="120" t="str">
        <f t="shared" si="26"/>
        <v/>
      </c>
      <c r="AK32" s="120" t="str">
        <f t="shared" si="26"/>
        <v/>
      </c>
      <c r="AL32" s="120" t="str">
        <f t="shared" si="27"/>
        <v/>
      </c>
      <c r="AM32" s="120" t="str">
        <f t="shared" si="27"/>
        <v/>
      </c>
      <c r="AN32" s="120" t="str">
        <f t="shared" si="27"/>
        <v/>
      </c>
      <c r="AO32" s="120" t="str">
        <f t="shared" si="27"/>
        <v/>
      </c>
      <c r="AP32" s="120" t="str">
        <f t="shared" si="27"/>
        <v/>
      </c>
      <c r="AQ32" s="120" t="str">
        <f t="shared" si="27"/>
        <v/>
      </c>
      <c r="AR32" s="120" t="str">
        <f t="shared" si="27"/>
        <v/>
      </c>
      <c r="AS32" s="120" t="str">
        <f t="shared" si="27"/>
        <v/>
      </c>
      <c r="AT32" s="120" t="str">
        <f t="shared" si="27"/>
        <v/>
      </c>
      <c r="AU32" s="120" t="str">
        <f t="shared" si="27"/>
        <v/>
      </c>
      <c r="AV32" s="120" t="str">
        <f t="shared" si="27"/>
        <v/>
      </c>
      <c r="AW32" s="120" t="str">
        <f t="shared" si="27"/>
        <v/>
      </c>
      <c r="AX32" s="120" t="str">
        <f t="shared" si="27"/>
        <v/>
      </c>
      <c r="AY32" s="120" t="str">
        <f t="shared" si="27"/>
        <v/>
      </c>
      <c r="AZ32" s="120" t="str">
        <f t="shared" si="27"/>
        <v/>
      </c>
      <c r="BA32" s="120" t="str">
        <f t="shared" si="27"/>
        <v/>
      </c>
      <c r="BB32" s="120" t="str">
        <f t="shared" si="28"/>
        <v/>
      </c>
      <c r="BC32" s="120" t="str">
        <f t="shared" si="28"/>
        <v/>
      </c>
      <c r="BD32" s="120" t="str">
        <f t="shared" si="28"/>
        <v/>
      </c>
      <c r="BE32" s="120" t="str">
        <f t="shared" si="28"/>
        <v/>
      </c>
      <c r="BF32" s="120" t="str">
        <f t="shared" si="28"/>
        <v/>
      </c>
      <c r="BG32" s="120" t="str">
        <f t="shared" si="28"/>
        <v/>
      </c>
      <c r="BH32" s="120" t="str">
        <f t="shared" si="28"/>
        <v/>
      </c>
      <c r="BI32" s="120" t="str">
        <f t="shared" si="28"/>
        <v/>
      </c>
      <c r="BJ32" s="120" t="str">
        <f t="shared" si="28"/>
        <v/>
      </c>
      <c r="BK32" s="120" t="str">
        <f t="shared" si="28"/>
        <v/>
      </c>
      <c r="BL32" s="120" t="str">
        <f t="shared" si="28"/>
        <v/>
      </c>
      <c r="BM32" s="120" t="str">
        <f t="shared" si="28"/>
        <v/>
      </c>
      <c r="BN32" s="120" t="str">
        <f t="shared" si="28"/>
        <v/>
      </c>
      <c r="BO32" s="120" t="str">
        <f t="shared" si="28"/>
        <v/>
      </c>
      <c r="BP32" s="120" t="str">
        <f t="shared" si="28"/>
        <v/>
      </c>
      <c r="BQ32" s="120" t="str">
        <f t="shared" si="28"/>
        <v/>
      </c>
      <c r="BR32" s="120" t="str">
        <f t="shared" si="29"/>
        <v/>
      </c>
      <c r="BS32" s="120" t="str">
        <f t="shared" si="29"/>
        <v/>
      </c>
      <c r="BT32" s="120" t="str">
        <f t="shared" si="29"/>
        <v/>
      </c>
      <c r="BU32" s="120" t="str">
        <f t="shared" si="29"/>
        <v/>
      </c>
      <c r="BV32" s="120" t="str">
        <f t="shared" si="29"/>
        <v/>
      </c>
      <c r="BW32" s="120" t="str">
        <f t="shared" si="29"/>
        <v/>
      </c>
      <c r="BX32" s="120" t="str">
        <f t="shared" si="29"/>
        <v/>
      </c>
      <c r="BY32" s="120" t="str">
        <f t="shared" si="29"/>
        <v/>
      </c>
      <c r="BZ32" s="120" t="str">
        <f t="shared" si="29"/>
        <v/>
      </c>
      <c r="CA32" s="120" t="str">
        <f t="shared" si="29"/>
        <v/>
      </c>
      <c r="CB32" s="120" t="str">
        <f t="shared" si="29"/>
        <v/>
      </c>
      <c r="CC32" s="120" t="str">
        <f t="shared" si="29"/>
        <v/>
      </c>
      <c r="CD32" s="120" t="str">
        <f t="shared" si="29"/>
        <v/>
      </c>
      <c r="CE32" s="120" t="str">
        <f t="shared" si="29"/>
        <v/>
      </c>
      <c r="CF32" s="120" t="str">
        <f t="shared" si="29"/>
        <v/>
      </c>
      <c r="CG32" s="120" t="str">
        <f t="shared" si="29"/>
        <v/>
      </c>
      <c r="CH32" s="120" t="str">
        <f t="shared" si="30"/>
        <v/>
      </c>
      <c r="CI32" s="120" t="str">
        <f t="shared" si="30"/>
        <v/>
      </c>
      <c r="CJ32" s="120" t="str">
        <f t="shared" si="30"/>
        <v/>
      </c>
      <c r="CK32" s="120" t="str">
        <f t="shared" si="30"/>
        <v/>
      </c>
      <c r="CL32" s="120" t="str">
        <f t="shared" si="30"/>
        <v/>
      </c>
      <c r="CM32" s="120" t="str">
        <f t="shared" si="30"/>
        <v/>
      </c>
      <c r="CN32" s="120" t="str">
        <f t="shared" si="30"/>
        <v/>
      </c>
      <c r="CO32" s="120" t="str">
        <f t="shared" si="30"/>
        <v/>
      </c>
      <c r="CP32" s="120" t="str">
        <f t="shared" si="30"/>
        <v/>
      </c>
      <c r="CQ32" s="120" t="str">
        <f t="shared" si="30"/>
        <v/>
      </c>
      <c r="CR32" s="120" t="str">
        <f t="shared" si="30"/>
        <v/>
      </c>
      <c r="CS32" s="120" t="str">
        <f t="shared" si="30"/>
        <v/>
      </c>
      <c r="CT32" s="120" t="str">
        <f t="shared" si="30"/>
        <v/>
      </c>
      <c r="CU32" s="120" t="str">
        <f t="shared" si="30"/>
        <v/>
      </c>
      <c r="CV32" s="120" t="str">
        <f t="shared" si="30"/>
        <v/>
      </c>
      <c r="CW32" s="120" t="str">
        <f t="shared" si="30"/>
        <v/>
      </c>
      <c r="CX32" s="120" t="str">
        <f t="shared" si="31"/>
        <v/>
      </c>
      <c r="CY32" s="120" t="str">
        <f t="shared" si="31"/>
        <v/>
      </c>
      <c r="CZ32" s="120" t="str">
        <f t="shared" si="31"/>
        <v/>
      </c>
      <c r="DA32" s="120" t="str">
        <f t="shared" si="31"/>
        <v/>
      </c>
      <c r="DB32" s="120" t="str">
        <f t="shared" si="31"/>
        <v/>
      </c>
      <c r="DC32" s="120" t="str">
        <f t="shared" si="31"/>
        <v/>
      </c>
      <c r="DD32" s="120" t="str">
        <f t="shared" si="31"/>
        <v/>
      </c>
      <c r="DE32" s="120" t="str">
        <f t="shared" si="31"/>
        <v/>
      </c>
      <c r="DF32" s="120" t="str">
        <f t="shared" si="31"/>
        <v/>
      </c>
      <c r="DG32" s="120" t="str">
        <f t="shared" si="31"/>
        <v/>
      </c>
      <c r="DH32" s="120" t="str">
        <f t="shared" si="31"/>
        <v/>
      </c>
      <c r="DI32" s="120" t="str">
        <f t="shared" si="31"/>
        <v/>
      </c>
      <c r="DJ32" s="120" t="str">
        <f t="shared" si="31"/>
        <v/>
      </c>
      <c r="DK32" s="120" t="str">
        <f t="shared" si="31"/>
        <v/>
      </c>
      <c r="DL32" s="120" t="str">
        <f t="shared" si="31"/>
        <v/>
      </c>
      <c r="DM32" s="120" t="str">
        <f t="shared" si="31"/>
        <v/>
      </c>
      <c r="DN32" s="120" t="str">
        <f t="shared" si="32"/>
        <v/>
      </c>
      <c r="DO32" s="120" t="str">
        <f t="shared" si="32"/>
        <v/>
      </c>
      <c r="DP32" s="120" t="str">
        <f t="shared" si="32"/>
        <v/>
      </c>
      <c r="DQ32" s="120" t="str">
        <f t="shared" si="32"/>
        <v/>
      </c>
      <c r="DR32" s="120" t="str">
        <f t="shared" si="32"/>
        <v/>
      </c>
      <c r="DS32" s="120" t="str">
        <f t="shared" si="32"/>
        <v/>
      </c>
      <c r="DT32" s="120" t="str">
        <f t="shared" si="32"/>
        <v/>
      </c>
      <c r="DU32" s="120" t="str">
        <f t="shared" si="32"/>
        <v/>
      </c>
      <c r="DV32" s="120" t="str">
        <f t="shared" si="32"/>
        <v/>
      </c>
      <c r="DW32" s="120" t="str">
        <f t="shared" si="32"/>
        <v/>
      </c>
      <c r="DX32" s="120" t="str">
        <f t="shared" si="32"/>
        <v/>
      </c>
      <c r="DY32" s="120" t="str">
        <f t="shared" si="32"/>
        <v/>
      </c>
      <c r="DZ32" s="120" t="str">
        <f t="shared" si="32"/>
        <v/>
      </c>
      <c r="EA32" s="120" t="str">
        <f t="shared" si="32"/>
        <v/>
      </c>
      <c r="EB32" s="120" t="str">
        <f t="shared" si="32"/>
        <v/>
      </c>
      <c r="EC32" s="120" t="str">
        <f t="shared" si="32"/>
        <v/>
      </c>
      <c r="ED32" s="120" t="str">
        <f t="shared" si="33"/>
        <v/>
      </c>
      <c r="EE32" s="120" t="str">
        <f t="shared" si="33"/>
        <v/>
      </c>
      <c r="EF32" s="120" t="str">
        <f t="shared" si="33"/>
        <v/>
      </c>
      <c r="EG32" s="120" t="str">
        <f t="shared" si="33"/>
        <v/>
      </c>
      <c r="EH32" s="120" t="str">
        <f t="shared" si="33"/>
        <v/>
      </c>
      <c r="EI32" s="120" t="str">
        <f t="shared" si="33"/>
        <v/>
      </c>
      <c r="EJ32" s="120" t="str">
        <f t="shared" si="33"/>
        <v/>
      </c>
      <c r="EK32" s="120" t="str">
        <f t="shared" si="33"/>
        <v/>
      </c>
      <c r="EL32" s="120" t="str">
        <f t="shared" si="33"/>
        <v/>
      </c>
      <c r="EM32" s="120" t="str">
        <f t="shared" si="33"/>
        <v/>
      </c>
      <c r="EN32" s="120" t="str">
        <f t="shared" si="33"/>
        <v/>
      </c>
      <c r="EO32" s="120" t="str">
        <f t="shared" si="33"/>
        <v/>
      </c>
      <c r="EP32" s="120" t="str">
        <f t="shared" si="33"/>
        <v/>
      </c>
      <c r="EQ32" s="120" t="str">
        <f t="shared" si="33"/>
        <v/>
      </c>
      <c r="ER32" s="120" t="str">
        <f t="shared" si="33"/>
        <v/>
      </c>
      <c r="ES32" s="120" t="str">
        <f t="shared" si="33"/>
        <v/>
      </c>
      <c r="ET32" s="120" t="str">
        <f t="shared" si="34"/>
        <v/>
      </c>
      <c r="EU32" s="120" t="str">
        <f t="shared" si="34"/>
        <v/>
      </c>
      <c r="EV32" s="120" t="str">
        <f t="shared" si="34"/>
        <v/>
      </c>
      <c r="EW32" s="120" t="str">
        <f t="shared" si="34"/>
        <v/>
      </c>
      <c r="EX32" s="120" t="str">
        <f t="shared" si="34"/>
        <v/>
      </c>
      <c r="EY32" s="120" t="str">
        <f t="shared" si="34"/>
        <v/>
      </c>
      <c r="EZ32" s="120" t="str">
        <f t="shared" si="34"/>
        <v/>
      </c>
      <c r="FA32" s="120" t="str">
        <f t="shared" si="34"/>
        <v/>
      </c>
      <c r="FB32" s="120" t="str">
        <f t="shared" si="34"/>
        <v/>
      </c>
      <c r="FC32" s="120" t="str">
        <f t="shared" si="34"/>
        <v/>
      </c>
      <c r="FD32" s="120" t="str">
        <f t="shared" si="34"/>
        <v/>
      </c>
      <c r="FE32" s="120" t="str">
        <f t="shared" si="34"/>
        <v/>
      </c>
      <c r="FF32" s="120" t="str">
        <f t="shared" si="34"/>
        <v/>
      </c>
      <c r="FG32" s="120" t="str">
        <f t="shared" si="34"/>
        <v/>
      </c>
      <c r="FH32" s="120" t="str">
        <f t="shared" si="34"/>
        <v/>
      </c>
      <c r="FI32" s="120" t="str">
        <f t="shared" si="34"/>
        <v/>
      </c>
      <c r="FJ32" s="120" t="str">
        <f t="shared" si="35"/>
        <v/>
      </c>
      <c r="FK32" s="120" t="str">
        <f t="shared" si="35"/>
        <v/>
      </c>
      <c r="FL32" s="120" t="str">
        <f t="shared" si="35"/>
        <v/>
      </c>
      <c r="FM32" s="120" t="str">
        <f t="shared" si="35"/>
        <v/>
      </c>
      <c r="FN32" s="120" t="str">
        <f t="shared" si="35"/>
        <v/>
      </c>
      <c r="FO32" s="120" t="str">
        <f t="shared" si="35"/>
        <v/>
      </c>
      <c r="FP32" s="120" t="str">
        <f t="shared" si="35"/>
        <v/>
      </c>
      <c r="FQ32" s="120" t="str">
        <f t="shared" si="35"/>
        <v/>
      </c>
      <c r="FR32" s="120" t="str">
        <f t="shared" si="35"/>
        <v/>
      </c>
      <c r="FS32" s="120" t="str">
        <f t="shared" si="35"/>
        <v/>
      </c>
      <c r="FT32" s="120" t="str">
        <f t="shared" si="35"/>
        <v/>
      </c>
      <c r="FU32" s="120" t="str">
        <f t="shared" si="35"/>
        <v/>
      </c>
      <c r="FV32" s="120" t="str">
        <f t="shared" si="35"/>
        <v/>
      </c>
      <c r="FW32" s="120" t="str">
        <f t="shared" si="35"/>
        <v/>
      </c>
      <c r="FX32" s="120" t="str">
        <f t="shared" si="35"/>
        <v/>
      </c>
      <c r="FY32" s="120" t="str">
        <f t="shared" si="35"/>
        <v/>
      </c>
      <c r="FZ32" s="120" t="str">
        <f t="shared" si="36"/>
        <v/>
      </c>
      <c r="GA32" s="120" t="str">
        <f t="shared" si="36"/>
        <v/>
      </c>
      <c r="GB32" s="120" t="str">
        <f t="shared" si="36"/>
        <v/>
      </c>
      <c r="GC32" s="120" t="str">
        <f t="shared" si="36"/>
        <v/>
      </c>
      <c r="GD32" s="120" t="str">
        <f t="shared" si="36"/>
        <v/>
      </c>
      <c r="GE32" s="120" t="str">
        <f t="shared" si="36"/>
        <v/>
      </c>
      <c r="GF32" s="120" t="str">
        <f t="shared" si="36"/>
        <v/>
      </c>
      <c r="GG32" s="120" t="str">
        <f t="shared" si="36"/>
        <v/>
      </c>
      <c r="GH32" s="120" t="str">
        <f t="shared" si="36"/>
        <v/>
      </c>
      <c r="GI32" s="120" t="str">
        <f t="shared" si="36"/>
        <v/>
      </c>
      <c r="GJ32" s="120" t="str">
        <f t="shared" si="36"/>
        <v/>
      </c>
      <c r="GK32" s="120" t="str">
        <f t="shared" si="36"/>
        <v/>
      </c>
      <c r="GL32" s="120" t="str">
        <f t="shared" si="36"/>
        <v/>
      </c>
      <c r="GM32" s="120" t="str">
        <f t="shared" si="36"/>
        <v/>
      </c>
      <c r="GN32" s="120" t="str">
        <f t="shared" si="36"/>
        <v/>
      </c>
      <c r="GO32" s="120" t="str">
        <f t="shared" si="36"/>
        <v/>
      </c>
      <c r="GP32" s="120" t="str">
        <f t="shared" si="37"/>
        <v/>
      </c>
      <c r="GQ32" s="120" t="str">
        <f t="shared" si="37"/>
        <v/>
      </c>
      <c r="GR32" s="120" t="str">
        <f t="shared" si="37"/>
        <v/>
      </c>
      <c r="GS32" s="120" t="str">
        <f t="shared" si="37"/>
        <v/>
      </c>
      <c r="GT32" s="120" t="str">
        <f t="shared" si="37"/>
        <v/>
      </c>
      <c r="GU32" s="120" t="str">
        <f t="shared" si="37"/>
        <v/>
      </c>
      <c r="GV32" s="120" t="str">
        <f t="shared" si="37"/>
        <v/>
      </c>
      <c r="GW32" s="120" t="str">
        <f t="shared" si="37"/>
        <v/>
      </c>
      <c r="GX32" s="120" t="str">
        <f t="shared" si="37"/>
        <v/>
      </c>
      <c r="GY32" s="120" t="str">
        <f t="shared" si="37"/>
        <v/>
      </c>
      <c r="GZ32" s="120" t="str">
        <f t="shared" si="37"/>
        <v/>
      </c>
      <c r="HA32" s="120" t="str">
        <f t="shared" si="37"/>
        <v/>
      </c>
      <c r="HB32" s="120" t="str">
        <f t="shared" si="37"/>
        <v/>
      </c>
      <c r="HC32" s="120" t="str">
        <f t="shared" si="37"/>
        <v/>
      </c>
      <c r="HD32" s="120" t="str">
        <f t="shared" si="37"/>
        <v/>
      </c>
      <c r="HE32" s="120" t="str">
        <f t="shared" si="37"/>
        <v/>
      </c>
      <c r="HF32" s="120" t="str">
        <f t="shared" si="38"/>
        <v/>
      </c>
      <c r="HG32" s="120" t="str">
        <f t="shared" si="38"/>
        <v/>
      </c>
      <c r="HH32" s="120" t="str">
        <f t="shared" si="38"/>
        <v/>
      </c>
      <c r="HI32" s="120" t="str">
        <f t="shared" si="38"/>
        <v/>
      </c>
      <c r="HJ32" s="120" t="str">
        <f t="shared" si="38"/>
        <v/>
      </c>
      <c r="HK32" s="120" t="str">
        <f t="shared" si="38"/>
        <v/>
      </c>
      <c r="HL32" s="120" t="str">
        <f t="shared" si="38"/>
        <v/>
      </c>
      <c r="HM32" s="120" t="str">
        <f t="shared" si="38"/>
        <v/>
      </c>
      <c r="HN32" s="120" t="str">
        <f t="shared" si="38"/>
        <v/>
      </c>
      <c r="HO32" s="120" t="str">
        <f t="shared" si="38"/>
        <v/>
      </c>
      <c r="HP32" s="120" t="str">
        <f t="shared" si="38"/>
        <v/>
      </c>
      <c r="HQ32" s="120" t="str">
        <f t="shared" si="38"/>
        <v/>
      </c>
      <c r="HR32" s="120" t="str">
        <f t="shared" si="38"/>
        <v/>
      </c>
      <c r="HS32" s="120" t="str">
        <f t="shared" si="38"/>
        <v/>
      </c>
      <c r="HT32" s="120" t="str">
        <f t="shared" si="38"/>
        <v/>
      </c>
      <c r="HU32" s="120" t="str">
        <f t="shared" si="38"/>
        <v/>
      </c>
      <c r="HV32" s="120" t="str">
        <f t="shared" si="39"/>
        <v/>
      </c>
      <c r="HW32" s="120" t="str">
        <f t="shared" si="39"/>
        <v/>
      </c>
      <c r="HX32" s="120" t="str">
        <f t="shared" si="39"/>
        <v/>
      </c>
      <c r="HY32" s="120" t="str">
        <f t="shared" si="39"/>
        <v/>
      </c>
      <c r="HZ32" s="120" t="str">
        <f t="shared" si="39"/>
        <v/>
      </c>
      <c r="IA32" s="120" t="str">
        <f t="shared" si="39"/>
        <v/>
      </c>
      <c r="IB32" s="120" t="str">
        <f t="shared" si="39"/>
        <v/>
      </c>
      <c r="IC32" s="120" t="str">
        <f t="shared" si="39"/>
        <v/>
      </c>
      <c r="ID32" s="120" t="str">
        <f t="shared" si="39"/>
        <v/>
      </c>
      <c r="IE32" s="120" t="str">
        <f t="shared" si="39"/>
        <v/>
      </c>
      <c r="IF32" s="120" t="str">
        <f t="shared" si="39"/>
        <v/>
      </c>
      <c r="IG32" s="120" t="str">
        <f t="shared" si="39"/>
        <v/>
      </c>
      <c r="IH32" s="120" t="str">
        <f t="shared" si="39"/>
        <v/>
      </c>
      <c r="II32" s="120" t="str">
        <f t="shared" si="39"/>
        <v/>
      </c>
      <c r="IJ32" s="120" t="str">
        <f t="shared" si="39"/>
        <v/>
      </c>
      <c r="IK32" s="120" t="str">
        <f t="shared" si="39"/>
        <v/>
      </c>
      <c r="IL32" s="120" t="str">
        <f t="shared" si="40"/>
        <v/>
      </c>
      <c r="IM32" s="120" t="str">
        <f t="shared" si="40"/>
        <v/>
      </c>
      <c r="IN32" s="120" t="str">
        <f t="shared" si="40"/>
        <v/>
      </c>
      <c r="IO32" s="120" t="str">
        <f t="shared" si="40"/>
        <v/>
      </c>
      <c r="IP32" s="120" t="str">
        <f t="shared" si="40"/>
        <v/>
      </c>
      <c r="IQ32" s="120" t="str">
        <f t="shared" si="40"/>
        <v/>
      </c>
      <c r="IR32" s="120" t="str">
        <f t="shared" si="40"/>
        <v/>
      </c>
      <c r="IS32" s="120" t="str">
        <f t="shared" si="40"/>
        <v/>
      </c>
      <c r="IT32" s="120" t="str">
        <f t="shared" si="40"/>
        <v/>
      </c>
      <c r="IU32" s="120" t="str">
        <f t="shared" si="40"/>
        <v/>
      </c>
      <c r="IV32" s="120" t="str">
        <f t="shared" si="40"/>
        <v/>
      </c>
      <c r="IW32" s="120" t="str">
        <f t="shared" si="40"/>
        <v/>
      </c>
      <c r="IX32" s="120" t="str">
        <f t="shared" si="40"/>
        <v/>
      </c>
      <c r="IY32" s="120" t="str">
        <f t="shared" si="40"/>
        <v/>
      </c>
      <c r="IZ32" s="120" t="str">
        <f t="shared" si="40"/>
        <v/>
      </c>
      <c r="JA32" s="120" t="str">
        <f t="shared" si="40"/>
        <v/>
      </c>
      <c r="JB32" s="120" t="str">
        <f t="shared" si="41"/>
        <v/>
      </c>
      <c r="JC32" s="120" t="str">
        <f t="shared" si="41"/>
        <v/>
      </c>
      <c r="JD32" s="120" t="str">
        <f t="shared" si="41"/>
        <v/>
      </c>
      <c r="JE32" s="120" t="str">
        <f t="shared" si="41"/>
        <v/>
      </c>
      <c r="JF32" s="120" t="str">
        <f t="shared" si="41"/>
        <v/>
      </c>
      <c r="JG32" s="120" t="str">
        <f t="shared" si="41"/>
        <v/>
      </c>
      <c r="JH32" s="120" t="str">
        <f t="shared" si="41"/>
        <v/>
      </c>
      <c r="JI32" s="120" t="str">
        <f t="shared" si="41"/>
        <v/>
      </c>
      <c r="JJ32" s="120" t="str">
        <f t="shared" si="41"/>
        <v/>
      </c>
      <c r="JK32" s="120" t="str">
        <f t="shared" si="41"/>
        <v/>
      </c>
      <c r="JL32" s="120" t="str">
        <f t="shared" si="41"/>
        <v/>
      </c>
      <c r="JM32" s="120" t="str">
        <f t="shared" si="41"/>
        <v/>
      </c>
      <c r="JN32" s="120" t="str">
        <f t="shared" si="41"/>
        <v/>
      </c>
      <c r="JO32" s="120" t="str">
        <f t="shared" si="41"/>
        <v/>
      </c>
      <c r="JP32" s="120" t="str">
        <f t="shared" si="41"/>
        <v/>
      </c>
      <c r="JQ32" s="120" t="str">
        <f t="shared" si="41"/>
        <v/>
      </c>
      <c r="JR32" s="120" t="str">
        <f t="shared" si="42"/>
        <v/>
      </c>
      <c r="JS32" s="120" t="str">
        <f t="shared" si="42"/>
        <v/>
      </c>
      <c r="JT32" s="120" t="str">
        <f t="shared" si="42"/>
        <v/>
      </c>
      <c r="JU32" s="120" t="str">
        <f t="shared" si="42"/>
        <v/>
      </c>
      <c r="JV32" s="120" t="str">
        <f t="shared" si="42"/>
        <v/>
      </c>
      <c r="JW32" s="120" t="str">
        <f t="shared" si="42"/>
        <v/>
      </c>
      <c r="JX32" s="120" t="str">
        <f t="shared" si="42"/>
        <v/>
      </c>
      <c r="JY32" s="120" t="str">
        <f t="shared" si="42"/>
        <v/>
      </c>
      <c r="JZ32" s="120" t="str">
        <f t="shared" si="42"/>
        <v/>
      </c>
      <c r="KA32" s="120" t="str">
        <f t="shared" si="42"/>
        <v/>
      </c>
      <c r="KB32" s="120" t="str">
        <f t="shared" si="42"/>
        <v/>
      </c>
      <c r="KC32" s="120" t="str">
        <f t="shared" si="42"/>
        <v/>
      </c>
      <c r="KD32" s="120" t="str">
        <f t="shared" si="42"/>
        <v/>
      </c>
      <c r="KE32" s="120" t="str">
        <f t="shared" si="42"/>
        <v/>
      </c>
      <c r="KF32" s="120" t="str">
        <f t="shared" si="42"/>
        <v/>
      </c>
      <c r="KG32" s="120" t="str">
        <f t="shared" si="42"/>
        <v/>
      </c>
      <c r="KH32" s="120" t="str">
        <f t="shared" si="43"/>
        <v/>
      </c>
      <c r="KI32" s="120" t="str">
        <f t="shared" si="43"/>
        <v/>
      </c>
      <c r="KJ32" s="120" t="str">
        <f t="shared" si="43"/>
        <v/>
      </c>
      <c r="KK32" s="120" t="str">
        <f t="shared" si="43"/>
        <v/>
      </c>
      <c r="KL32" s="120" t="str">
        <f t="shared" si="43"/>
        <v/>
      </c>
      <c r="KM32" s="120" t="str">
        <f t="shared" si="43"/>
        <v/>
      </c>
      <c r="KN32" s="120" t="str">
        <f t="shared" si="43"/>
        <v/>
      </c>
      <c r="KO32" s="120" t="str">
        <f t="shared" si="43"/>
        <v/>
      </c>
      <c r="KP32" s="120" t="str">
        <f t="shared" si="43"/>
        <v/>
      </c>
      <c r="KQ32" s="120" t="str">
        <f t="shared" si="43"/>
        <v/>
      </c>
      <c r="KR32" s="120" t="str">
        <f t="shared" si="43"/>
        <v/>
      </c>
      <c r="KS32" s="120" t="str">
        <f t="shared" si="43"/>
        <v/>
      </c>
      <c r="KT32" s="120" t="str">
        <f t="shared" si="43"/>
        <v/>
      </c>
      <c r="KU32" s="120" t="str">
        <f t="shared" si="43"/>
        <v/>
      </c>
      <c r="KV32" s="120" t="str">
        <f t="shared" si="43"/>
        <v/>
      </c>
      <c r="KW32" s="120" t="str">
        <f t="shared" si="43"/>
        <v/>
      </c>
      <c r="KX32" s="120" t="str">
        <f t="shared" si="44"/>
        <v/>
      </c>
      <c r="KY32" s="120" t="str">
        <f t="shared" si="44"/>
        <v/>
      </c>
      <c r="KZ32" s="120" t="str">
        <f t="shared" si="44"/>
        <v/>
      </c>
      <c r="LA32" s="120" t="str">
        <f t="shared" si="44"/>
        <v/>
      </c>
      <c r="LB32" s="120" t="str">
        <f t="shared" si="44"/>
        <v/>
      </c>
      <c r="LC32" s="120" t="str">
        <f t="shared" si="44"/>
        <v/>
      </c>
      <c r="LD32" s="120" t="str">
        <f t="shared" si="44"/>
        <v/>
      </c>
      <c r="LE32" s="120" t="str">
        <f t="shared" si="44"/>
        <v/>
      </c>
      <c r="LF32" s="120" t="str">
        <f t="shared" si="44"/>
        <v/>
      </c>
      <c r="LG32" s="120" t="str">
        <f t="shared" si="44"/>
        <v/>
      </c>
      <c r="LH32" s="120" t="str">
        <f t="shared" si="44"/>
        <v/>
      </c>
      <c r="LI32" s="120" t="str">
        <f t="shared" si="44"/>
        <v/>
      </c>
      <c r="LJ32" s="120" t="str">
        <f t="shared" si="44"/>
        <v/>
      </c>
      <c r="LK32" s="120" t="str">
        <f t="shared" si="44"/>
        <v/>
      </c>
      <c r="LL32" s="120" t="str">
        <f t="shared" si="44"/>
        <v/>
      </c>
      <c r="LM32" s="120" t="str">
        <f t="shared" si="44"/>
        <v/>
      </c>
      <c r="LN32" s="120" t="str">
        <f t="shared" si="45"/>
        <v/>
      </c>
      <c r="LO32" s="120" t="str">
        <f t="shared" si="45"/>
        <v/>
      </c>
      <c r="LP32" s="120" t="str">
        <f t="shared" si="45"/>
        <v/>
      </c>
      <c r="LQ32" s="120" t="str">
        <f t="shared" si="45"/>
        <v/>
      </c>
      <c r="LR32" s="120" t="str">
        <f t="shared" si="45"/>
        <v/>
      </c>
      <c r="LS32" s="120" t="str">
        <f t="shared" si="45"/>
        <v/>
      </c>
      <c r="LT32" s="120" t="str">
        <f t="shared" si="45"/>
        <v/>
      </c>
      <c r="LU32" s="120" t="str">
        <f t="shared" si="45"/>
        <v/>
      </c>
      <c r="LV32" s="120" t="str">
        <f t="shared" si="45"/>
        <v/>
      </c>
      <c r="LW32" s="120" t="str">
        <f t="shared" si="45"/>
        <v/>
      </c>
      <c r="LX32" s="120" t="str">
        <f t="shared" si="45"/>
        <v/>
      </c>
      <c r="LY32" s="120" t="str">
        <f t="shared" si="45"/>
        <v/>
      </c>
      <c r="LZ32" s="120" t="str">
        <f t="shared" si="45"/>
        <v/>
      </c>
      <c r="MA32" s="120" t="str">
        <f t="shared" si="45"/>
        <v/>
      </c>
      <c r="MB32" s="120" t="str">
        <f t="shared" si="45"/>
        <v/>
      </c>
      <c r="MC32" s="120" t="str">
        <f t="shared" si="45"/>
        <v/>
      </c>
      <c r="MD32" s="120" t="str">
        <f t="shared" si="46"/>
        <v/>
      </c>
      <c r="ME32" s="120" t="str">
        <f t="shared" si="46"/>
        <v/>
      </c>
      <c r="MF32" s="120" t="str">
        <f t="shared" si="46"/>
        <v/>
      </c>
      <c r="MG32" s="120" t="str">
        <f t="shared" si="46"/>
        <v/>
      </c>
      <c r="MH32" s="120" t="str">
        <f t="shared" si="46"/>
        <v/>
      </c>
      <c r="MI32" s="120" t="str">
        <f t="shared" si="46"/>
        <v/>
      </c>
      <c r="MJ32" s="120" t="str">
        <f t="shared" si="46"/>
        <v/>
      </c>
      <c r="MK32" s="120" t="str">
        <f t="shared" si="46"/>
        <v/>
      </c>
      <c r="ML32" s="120" t="str">
        <f t="shared" si="46"/>
        <v/>
      </c>
      <c r="MM32" s="120" t="str">
        <f t="shared" si="46"/>
        <v/>
      </c>
      <c r="MN32" s="120" t="str">
        <f t="shared" si="46"/>
        <v/>
      </c>
      <c r="MO32" s="120" t="str">
        <f t="shared" si="46"/>
        <v/>
      </c>
      <c r="MP32" s="120" t="str">
        <f t="shared" si="46"/>
        <v/>
      </c>
      <c r="MQ32" s="120" t="str">
        <f t="shared" si="46"/>
        <v/>
      </c>
      <c r="MR32" s="120" t="str">
        <f t="shared" si="46"/>
        <v/>
      </c>
      <c r="MS32" s="120" t="str">
        <f t="shared" si="46"/>
        <v/>
      </c>
      <c r="MT32" s="120" t="str">
        <f t="shared" si="47"/>
        <v/>
      </c>
      <c r="MU32" s="120" t="str">
        <f t="shared" si="47"/>
        <v/>
      </c>
      <c r="MV32" s="120" t="str">
        <f t="shared" si="47"/>
        <v/>
      </c>
      <c r="MW32" s="120" t="str">
        <f t="shared" si="47"/>
        <v/>
      </c>
      <c r="MX32" s="120" t="str">
        <f t="shared" si="47"/>
        <v/>
      </c>
      <c r="MY32" s="120" t="str">
        <f t="shared" si="47"/>
        <v/>
      </c>
      <c r="MZ32" s="120" t="str">
        <f t="shared" si="47"/>
        <v/>
      </c>
      <c r="NA32" s="120" t="str">
        <f t="shared" si="47"/>
        <v/>
      </c>
      <c r="NB32" s="120" t="str">
        <f t="shared" si="47"/>
        <v/>
      </c>
      <c r="NC32" s="120" t="str">
        <f t="shared" si="47"/>
        <v/>
      </c>
      <c r="ND32" s="120" t="str">
        <f t="shared" si="47"/>
        <v/>
      </c>
      <c r="NE32" s="120" t="str">
        <f t="shared" si="47"/>
        <v/>
      </c>
      <c r="NF32" s="120" t="str">
        <f t="shared" si="47"/>
        <v/>
      </c>
      <c r="NG32" s="120" t="str">
        <f t="shared" si="47"/>
        <v/>
      </c>
      <c r="NH32" s="120" t="str">
        <f t="shared" si="47"/>
        <v/>
      </c>
      <c r="NI32" s="120" t="str">
        <f t="shared" si="47"/>
        <v/>
      </c>
      <c r="NJ32" s="120" t="str">
        <f t="shared" si="48"/>
        <v/>
      </c>
      <c r="NK32" s="120" t="str">
        <f t="shared" si="48"/>
        <v/>
      </c>
      <c r="NL32" s="120" t="str">
        <f t="shared" si="48"/>
        <v/>
      </c>
      <c r="NM32" s="120" t="str">
        <f t="shared" si="48"/>
        <v/>
      </c>
      <c r="NN32" s="120" t="str">
        <f t="shared" si="48"/>
        <v/>
      </c>
      <c r="NO32" s="120" t="str">
        <f t="shared" si="48"/>
        <v/>
      </c>
      <c r="NP32" s="120" t="str">
        <f t="shared" si="48"/>
        <v/>
      </c>
      <c r="NQ32" s="120" t="str">
        <f t="shared" si="48"/>
        <v/>
      </c>
      <c r="NR32" s="120" t="str">
        <f t="shared" si="48"/>
        <v/>
      </c>
      <c r="NS32" s="120" t="str">
        <f t="shared" si="48"/>
        <v/>
      </c>
      <c r="NT32" s="120" t="str">
        <f t="shared" si="48"/>
        <v/>
      </c>
      <c r="NU32" s="120" t="str">
        <f t="shared" si="48"/>
        <v/>
      </c>
      <c r="NV32" s="120" t="str">
        <f t="shared" si="48"/>
        <v/>
      </c>
      <c r="NW32" s="120" t="str">
        <f t="shared" si="48"/>
        <v/>
      </c>
      <c r="NX32" s="120" t="str">
        <f t="shared" si="48"/>
        <v/>
      </c>
      <c r="NY32" s="120" t="str">
        <f t="shared" si="48"/>
        <v/>
      </c>
      <c r="NZ32" s="120" t="str">
        <f t="shared" si="49"/>
        <v/>
      </c>
      <c r="OA32" s="120" t="str">
        <f t="shared" si="49"/>
        <v/>
      </c>
      <c r="OB32" s="120" t="str">
        <f t="shared" si="49"/>
        <v/>
      </c>
      <c r="OC32" s="120" t="str">
        <f t="shared" si="49"/>
        <v/>
      </c>
      <c r="OD32" s="120" t="str">
        <f t="shared" si="49"/>
        <v/>
      </c>
      <c r="OE32" s="120" t="str">
        <f t="shared" si="49"/>
        <v/>
      </c>
      <c r="OF32" s="120" t="str">
        <f t="shared" si="49"/>
        <v/>
      </c>
      <c r="OG32" s="120" t="str">
        <f t="shared" si="49"/>
        <v/>
      </c>
      <c r="OH32" s="120" t="str">
        <f t="shared" si="49"/>
        <v/>
      </c>
      <c r="OI32" s="120" t="str">
        <f t="shared" si="49"/>
        <v/>
      </c>
      <c r="OJ32" s="120" t="str">
        <f t="shared" si="49"/>
        <v/>
      </c>
      <c r="OK32" s="120" t="str">
        <f t="shared" si="49"/>
        <v/>
      </c>
      <c r="OL32" s="120" t="str">
        <f t="shared" si="49"/>
        <v/>
      </c>
      <c r="OM32" s="120" t="str">
        <f t="shared" si="49"/>
        <v/>
      </c>
      <c r="ON32" s="120" t="str">
        <f t="shared" si="49"/>
        <v/>
      </c>
      <c r="OO32" s="120" t="str">
        <f t="shared" si="49"/>
        <v/>
      </c>
      <c r="OP32" s="120" t="str">
        <f t="shared" si="50"/>
        <v/>
      </c>
      <c r="OQ32" s="120" t="str">
        <f t="shared" si="50"/>
        <v/>
      </c>
      <c r="OR32" s="120" t="str">
        <f t="shared" si="50"/>
        <v/>
      </c>
      <c r="OS32" s="120" t="str">
        <f t="shared" si="50"/>
        <v/>
      </c>
      <c r="OT32" s="120" t="str">
        <f t="shared" si="50"/>
        <v/>
      </c>
      <c r="OU32" s="120" t="str">
        <f t="shared" si="50"/>
        <v/>
      </c>
      <c r="OV32" s="120" t="str">
        <f t="shared" si="50"/>
        <v/>
      </c>
      <c r="OW32" s="120" t="str">
        <f t="shared" si="50"/>
        <v/>
      </c>
      <c r="OX32" s="120" t="str">
        <f t="shared" si="50"/>
        <v/>
      </c>
      <c r="OY32" s="120" t="str">
        <f t="shared" si="50"/>
        <v/>
      </c>
      <c r="OZ32" s="120" t="str">
        <f t="shared" si="50"/>
        <v/>
      </c>
      <c r="PA32" s="120" t="str">
        <f t="shared" si="50"/>
        <v/>
      </c>
      <c r="PB32" s="120" t="str">
        <f t="shared" si="50"/>
        <v/>
      </c>
      <c r="PC32" s="120" t="str">
        <f t="shared" si="50"/>
        <v/>
      </c>
      <c r="PD32" s="120" t="str">
        <f t="shared" si="50"/>
        <v/>
      </c>
      <c r="PE32" s="120" t="str">
        <f t="shared" si="50"/>
        <v/>
      </c>
      <c r="PF32" s="120" t="str">
        <f t="shared" si="51"/>
        <v/>
      </c>
      <c r="PG32" s="120" t="str">
        <f t="shared" si="51"/>
        <v/>
      </c>
      <c r="PH32" s="120" t="str">
        <f t="shared" si="51"/>
        <v/>
      </c>
      <c r="PI32" s="120" t="str">
        <f t="shared" si="51"/>
        <v/>
      </c>
      <c r="PJ32" s="120" t="str">
        <f t="shared" si="51"/>
        <v/>
      </c>
      <c r="PK32" s="120" t="str">
        <f t="shared" si="51"/>
        <v/>
      </c>
      <c r="PL32" s="120" t="str">
        <f t="shared" si="51"/>
        <v/>
      </c>
      <c r="PM32" s="120" t="str">
        <f t="shared" si="51"/>
        <v/>
      </c>
      <c r="PN32" s="120" t="str">
        <f t="shared" si="51"/>
        <v/>
      </c>
      <c r="PO32" s="120" t="str">
        <f t="shared" si="51"/>
        <v/>
      </c>
      <c r="PP32" s="120" t="str">
        <f t="shared" si="51"/>
        <v/>
      </c>
      <c r="PQ32" s="120" t="str">
        <f t="shared" si="51"/>
        <v/>
      </c>
      <c r="PR32" s="120" t="str">
        <f t="shared" si="51"/>
        <v/>
      </c>
      <c r="PS32" s="120" t="str">
        <f t="shared" si="51"/>
        <v/>
      </c>
      <c r="PT32" s="120" t="str">
        <f t="shared" si="51"/>
        <v/>
      </c>
      <c r="PU32" s="120" t="str">
        <f t="shared" si="51"/>
        <v/>
      </c>
      <c r="PV32" s="120" t="str">
        <f t="shared" si="52"/>
        <v/>
      </c>
      <c r="PW32" s="120" t="str">
        <f t="shared" si="52"/>
        <v/>
      </c>
      <c r="PX32" s="120" t="str">
        <f t="shared" si="52"/>
        <v/>
      </c>
      <c r="PY32" s="120" t="str">
        <f t="shared" si="52"/>
        <v/>
      </c>
      <c r="PZ32" s="120" t="str">
        <f t="shared" si="52"/>
        <v/>
      </c>
      <c r="QA32" s="120" t="str">
        <f t="shared" si="52"/>
        <v/>
      </c>
      <c r="QB32" s="120" t="str">
        <f t="shared" si="52"/>
        <v/>
      </c>
      <c r="QC32" s="120" t="str">
        <f t="shared" si="52"/>
        <v/>
      </c>
      <c r="QD32" s="120" t="str">
        <f t="shared" si="52"/>
        <v/>
      </c>
      <c r="QE32" s="120" t="str">
        <f t="shared" si="52"/>
        <v/>
      </c>
      <c r="QF32" s="120" t="str">
        <f t="shared" si="52"/>
        <v/>
      </c>
      <c r="QG32" s="120" t="str">
        <f t="shared" si="52"/>
        <v/>
      </c>
      <c r="QH32" s="120" t="str">
        <f t="shared" si="52"/>
        <v/>
      </c>
      <c r="QI32" s="120" t="str">
        <f t="shared" si="52"/>
        <v/>
      </c>
      <c r="QJ32" s="120" t="str">
        <f t="shared" si="52"/>
        <v/>
      </c>
      <c r="QK32" s="120" t="str">
        <f t="shared" si="52"/>
        <v/>
      </c>
      <c r="QL32" s="120" t="str">
        <f t="shared" si="53"/>
        <v/>
      </c>
      <c r="QM32" s="120" t="str">
        <f t="shared" si="53"/>
        <v/>
      </c>
      <c r="QN32" s="120" t="str">
        <f t="shared" si="53"/>
        <v/>
      </c>
      <c r="QO32" s="120" t="str">
        <f t="shared" si="53"/>
        <v/>
      </c>
      <c r="QP32" s="120" t="str">
        <f t="shared" si="53"/>
        <v/>
      </c>
      <c r="QQ32" s="120" t="str">
        <f t="shared" si="53"/>
        <v/>
      </c>
      <c r="QR32" s="120" t="str">
        <f t="shared" si="53"/>
        <v/>
      </c>
      <c r="QS32" s="120" t="str">
        <f t="shared" si="53"/>
        <v/>
      </c>
      <c r="QT32" s="120" t="str">
        <f t="shared" si="53"/>
        <v/>
      </c>
      <c r="QU32" s="120" t="str">
        <f t="shared" si="53"/>
        <v/>
      </c>
      <c r="QV32" s="120" t="str">
        <f t="shared" si="53"/>
        <v/>
      </c>
      <c r="QW32" s="120" t="str">
        <f t="shared" si="53"/>
        <v/>
      </c>
      <c r="QX32" s="120" t="str">
        <f t="shared" si="53"/>
        <v/>
      </c>
      <c r="QY32" s="120" t="str">
        <f t="shared" si="53"/>
        <v/>
      </c>
      <c r="QZ32" s="120" t="str">
        <f t="shared" si="53"/>
        <v/>
      </c>
      <c r="RA32" s="120" t="str">
        <f t="shared" si="53"/>
        <v/>
      </c>
      <c r="RB32" s="120" t="str">
        <f t="shared" si="54"/>
        <v/>
      </c>
      <c r="RC32" s="120" t="str">
        <f t="shared" si="54"/>
        <v/>
      </c>
      <c r="RD32" s="120" t="str">
        <f t="shared" si="54"/>
        <v/>
      </c>
      <c r="RE32" s="120" t="str">
        <f t="shared" si="54"/>
        <v/>
      </c>
      <c r="RF32" s="120" t="str">
        <f t="shared" si="54"/>
        <v/>
      </c>
      <c r="RG32" s="120" t="str">
        <f t="shared" si="54"/>
        <v/>
      </c>
      <c r="RH32" s="120" t="str">
        <f t="shared" si="54"/>
        <v/>
      </c>
      <c r="RI32" s="120" t="str">
        <f t="shared" si="54"/>
        <v/>
      </c>
      <c r="RJ32" s="120" t="str">
        <f t="shared" si="54"/>
        <v/>
      </c>
      <c r="RK32" s="120" t="str">
        <f t="shared" si="54"/>
        <v/>
      </c>
      <c r="RL32" s="120" t="str">
        <f t="shared" si="54"/>
        <v/>
      </c>
      <c r="RM32" s="120" t="str">
        <f t="shared" si="54"/>
        <v/>
      </c>
      <c r="RN32" s="120" t="str">
        <f t="shared" si="54"/>
        <v/>
      </c>
      <c r="RO32" s="120" t="str">
        <f t="shared" si="54"/>
        <v/>
      </c>
      <c r="RP32" s="120" t="str">
        <f t="shared" si="54"/>
        <v/>
      </c>
      <c r="RQ32" s="120" t="str">
        <f t="shared" si="54"/>
        <v/>
      </c>
      <c r="RR32" s="120" t="str">
        <f t="shared" si="55"/>
        <v/>
      </c>
      <c r="RS32" s="120" t="str">
        <f t="shared" si="55"/>
        <v/>
      </c>
      <c r="RT32" s="120" t="str">
        <f t="shared" si="55"/>
        <v/>
      </c>
      <c r="RU32" s="120" t="str">
        <f t="shared" si="55"/>
        <v/>
      </c>
      <c r="RV32" s="120" t="str">
        <f t="shared" si="55"/>
        <v/>
      </c>
      <c r="RW32" s="120" t="str">
        <f t="shared" si="55"/>
        <v/>
      </c>
      <c r="RX32" s="120" t="str">
        <f t="shared" si="55"/>
        <v/>
      </c>
      <c r="RY32" s="120" t="str">
        <f t="shared" si="55"/>
        <v/>
      </c>
      <c r="RZ32" s="120" t="str">
        <f t="shared" si="55"/>
        <v/>
      </c>
      <c r="SA32" s="120" t="str">
        <f t="shared" si="55"/>
        <v/>
      </c>
      <c r="SB32" s="120" t="str">
        <f t="shared" si="55"/>
        <v/>
      </c>
      <c r="SC32" s="120" t="str">
        <f t="shared" si="55"/>
        <v/>
      </c>
      <c r="SD32" s="120" t="str">
        <f t="shared" si="55"/>
        <v/>
      </c>
      <c r="SE32" s="120" t="str">
        <f t="shared" si="55"/>
        <v/>
      </c>
      <c r="SF32" s="120" t="str">
        <f t="shared" si="55"/>
        <v/>
      </c>
      <c r="SG32" s="120" t="str">
        <f t="shared" si="55"/>
        <v/>
      </c>
      <c r="SH32" s="120" t="str">
        <f t="shared" si="56"/>
        <v/>
      </c>
      <c r="SI32" s="120" t="str">
        <f t="shared" si="56"/>
        <v/>
      </c>
      <c r="SJ32" s="120" t="str">
        <f t="shared" si="56"/>
        <v/>
      </c>
      <c r="SK32" s="120" t="str">
        <f t="shared" si="56"/>
        <v/>
      </c>
      <c r="SL32" s="120" t="str">
        <f t="shared" si="56"/>
        <v/>
      </c>
      <c r="SM32" s="120" t="str">
        <f t="shared" si="56"/>
        <v/>
      </c>
      <c r="SN32" s="120" t="str">
        <f t="shared" si="56"/>
        <v/>
      </c>
      <c r="SO32" s="120" t="str">
        <f t="shared" si="56"/>
        <v/>
      </c>
      <c r="SP32" s="120" t="str">
        <f t="shared" si="56"/>
        <v/>
      </c>
      <c r="SQ32" s="120" t="str">
        <f t="shared" si="56"/>
        <v/>
      </c>
      <c r="SR32" s="120" t="str">
        <f t="shared" si="56"/>
        <v/>
      </c>
      <c r="SS32" s="120" t="str">
        <f t="shared" si="56"/>
        <v/>
      </c>
      <c r="ST32" s="120" t="str">
        <f t="shared" si="56"/>
        <v/>
      </c>
      <c r="SU32" s="120" t="str">
        <f t="shared" si="56"/>
        <v/>
      </c>
      <c r="SV32" s="120" t="str">
        <f t="shared" si="56"/>
        <v/>
      </c>
      <c r="SW32" s="120" t="str">
        <f t="shared" si="56"/>
        <v/>
      </c>
      <c r="SX32" s="121" t="str">
        <f t="shared" si="57"/>
        <v/>
      </c>
    </row>
    <row r="33" spans="2:518" ht="15" outlineLevel="1" x14ac:dyDescent="0.35">
      <c r="B33" s="128" t="s">
        <v>422</v>
      </c>
      <c r="C33" s="129">
        <v>287024</v>
      </c>
      <c r="D33" s="110"/>
      <c r="E33" s="111" t="s">
        <v>1709</v>
      </c>
      <c r="F33" s="112" t="s">
        <v>423</v>
      </c>
      <c r="G33" s="138">
        <v>45565</v>
      </c>
      <c r="H33" s="139">
        <v>1</v>
      </c>
      <c r="I33" s="140">
        <f t="shared" ref="I33:I42" si="59">(G33+H33)-1</f>
        <v>45565</v>
      </c>
      <c r="J33" s="141">
        <v>1</v>
      </c>
      <c r="K33" s="117" t="s">
        <v>1698</v>
      </c>
      <c r="L33" s="118"/>
      <c r="M33" s="119" t="str">
        <f t="shared" si="25"/>
        <v/>
      </c>
      <c r="N33" s="120" t="str">
        <f t="shared" si="25"/>
        <v/>
      </c>
      <c r="O33" s="120" t="str">
        <f t="shared" si="25"/>
        <v/>
      </c>
      <c r="P33" s="120" t="str">
        <f t="shared" si="25"/>
        <v/>
      </c>
      <c r="Q33" s="120" t="str">
        <f t="shared" si="25"/>
        <v/>
      </c>
      <c r="R33" s="120" t="str">
        <f t="shared" si="25"/>
        <v/>
      </c>
      <c r="S33" s="120" t="str">
        <f t="shared" si="25"/>
        <v>➤</v>
      </c>
      <c r="T33" s="120" t="str">
        <f t="shared" si="25"/>
        <v/>
      </c>
      <c r="U33" s="120" t="str">
        <f t="shared" si="25"/>
        <v/>
      </c>
      <c r="V33" s="120" t="str">
        <f t="shared" si="25"/>
        <v/>
      </c>
      <c r="W33" s="120" t="str">
        <f t="shared" si="25"/>
        <v/>
      </c>
      <c r="X33" s="120" t="str">
        <f t="shared" si="25"/>
        <v/>
      </c>
      <c r="Y33" s="120" t="str">
        <f t="shared" si="25"/>
        <v/>
      </c>
      <c r="Z33" s="120" t="str">
        <f t="shared" si="25"/>
        <v/>
      </c>
      <c r="AA33" s="120" t="str">
        <f t="shared" si="25"/>
        <v/>
      </c>
      <c r="AB33" s="120" t="str">
        <f t="shared" si="25"/>
        <v/>
      </c>
      <c r="AC33" s="120" t="str">
        <f t="shared" si="26"/>
        <v/>
      </c>
      <c r="AD33" s="120" t="str">
        <f t="shared" si="26"/>
        <v/>
      </c>
      <c r="AE33" s="120" t="str">
        <f t="shared" si="26"/>
        <v/>
      </c>
      <c r="AF33" s="120" t="str">
        <f t="shared" si="26"/>
        <v/>
      </c>
      <c r="AG33" s="120" t="str">
        <f t="shared" si="26"/>
        <v/>
      </c>
      <c r="AH33" s="120" t="str">
        <f t="shared" si="26"/>
        <v/>
      </c>
      <c r="AI33" s="120" t="str">
        <f t="shared" si="26"/>
        <v/>
      </c>
      <c r="AJ33" s="120" t="str">
        <f t="shared" si="26"/>
        <v/>
      </c>
      <c r="AK33" s="120" t="str">
        <f t="shared" si="26"/>
        <v/>
      </c>
      <c r="AL33" s="120" t="str">
        <f t="shared" ref="AL33:CW33" si="60">IF($J33&gt;0%,IF(AND(AL$16&gt;=$G33,AL$16&lt;$G33+($H33*$J33)),"➤",""),"")</f>
        <v/>
      </c>
      <c r="AM33" s="120" t="str">
        <f t="shared" si="60"/>
        <v/>
      </c>
      <c r="AN33" s="120" t="str">
        <f t="shared" si="60"/>
        <v/>
      </c>
      <c r="AO33" s="120" t="str">
        <f t="shared" si="60"/>
        <v/>
      </c>
      <c r="AP33" s="120" t="str">
        <f t="shared" si="60"/>
        <v/>
      </c>
      <c r="AQ33" s="120" t="str">
        <f t="shared" si="60"/>
        <v/>
      </c>
      <c r="AR33" s="120" t="str">
        <f t="shared" si="60"/>
        <v/>
      </c>
      <c r="AS33" s="120" t="str">
        <f t="shared" si="60"/>
        <v/>
      </c>
      <c r="AT33" s="120" t="str">
        <f t="shared" si="60"/>
        <v/>
      </c>
      <c r="AU33" s="120" t="str">
        <f t="shared" si="60"/>
        <v/>
      </c>
      <c r="AV33" s="120" t="str">
        <f t="shared" si="60"/>
        <v/>
      </c>
      <c r="AW33" s="120" t="str">
        <f t="shared" si="60"/>
        <v/>
      </c>
      <c r="AX33" s="120" t="str">
        <f t="shared" si="60"/>
        <v/>
      </c>
      <c r="AY33" s="120" t="str">
        <f t="shared" si="60"/>
        <v/>
      </c>
      <c r="AZ33" s="120" t="str">
        <f t="shared" si="60"/>
        <v/>
      </c>
      <c r="BA33" s="120" t="str">
        <f t="shared" si="60"/>
        <v/>
      </c>
      <c r="BB33" s="120" t="str">
        <f t="shared" si="60"/>
        <v/>
      </c>
      <c r="BC33" s="120" t="str">
        <f t="shared" si="60"/>
        <v/>
      </c>
      <c r="BD33" s="120" t="str">
        <f t="shared" si="60"/>
        <v/>
      </c>
      <c r="BE33" s="120" t="str">
        <f t="shared" si="60"/>
        <v/>
      </c>
      <c r="BF33" s="120" t="str">
        <f t="shared" si="60"/>
        <v/>
      </c>
      <c r="BG33" s="120" t="str">
        <f t="shared" si="60"/>
        <v/>
      </c>
      <c r="BH33" s="120" t="str">
        <f t="shared" si="60"/>
        <v/>
      </c>
      <c r="BI33" s="120" t="str">
        <f t="shared" si="60"/>
        <v/>
      </c>
      <c r="BJ33" s="120" t="str">
        <f t="shared" si="60"/>
        <v/>
      </c>
      <c r="BK33" s="120" t="str">
        <f t="shared" si="60"/>
        <v/>
      </c>
      <c r="BL33" s="120" t="str">
        <f t="shared" si="60"/>
        <v/>
      </c>
      <c r="BM33" s="120" t="str">
        <f t="shared" si="60"/>
        <v/>
      </c>
      <c r="BN33" s="120" t="str">
        <f t="shared" si="60"/>
        <v/>
      </c>
      <c r="BO33" s="120" t="str">
        <f t="shared" si="60"/>
        <v/>
      </c>
      <c r="BP33" s="120" t="str">
        <f t="shared" si="60"/>
        <v/>
      </c>
      <c r="BQ33" s="120" t="str">
        <f t="shared" si="60"/>
        <v/>
      </c>
      <c r="BR33" s="120" t="str">
        <f t="shared" si="60"/>
        <v/>
      </c>
      <c r="BS33" s="120" t="str">
        <f t="shared" si="60"/>
        <v/>
      </c>
      <c r="BT33" s="120" t="str">
        <f t="shared" si="60"/>
        <v/>
      </c>
      <c r="BU33" s="120" t="str">
        <f t="shared" si="60"/>
        <v/>
      </c>
      <c r="BV33" s="120" t="str">
        <f t="shared" si="60"/>
        <v/>
      </c>
      <c r="BW33" s="120" t="str">
        <f t="shared" si="60"/>
        <v/>
      </c>
      <c r="BX33" s="120" t="str">
        <f t="shared" si="60"/>
        <v/>
      </c>
      <c r="BY33" s="120" t="str">
        <f t="shared" si="60"/>
        <v/>
      </c>
      <c r="BZ33" s="120" t="str">
        <f t="shared" si="60"/>
        <v/>
      </c>
      <c r="CA33" s="120" t="str">
        <f t="shared" si="60"/>
        <v/>
      </c>
      <c r="CB33" s="120" t="str">
        <f t="shared" si="60"/>
        <v/>
      </c>
      <c r="CC33" s="120" t="str">
        <f t="shared" si="60"/>
        <v/>
      </c>
      <c r="CD33" s="120" t="str">
        <f t="shared" si="60"/>
        <v/>
      </c>
      <c r="CE33" s="120" t="str">
        <f t="shared" si="60"/>
        <v/>
      </c>
      <c r="CF33" s="120" t="str">
        <f t="shared" si="60"/>
        <v/>
      </c>
      <c r="CG33" s="120" t="str">
        <f t="shared" si="60"/>
        <v/>
      </c>
      <c r="CH33" s="120" t="str">
        <f t="shared" si="60"/>
        <v/>
      </c>
      <c r="CI33" s="120" t="str">
        <f t="shared" si="60"/>
        <v/>
      </c>
      <c r="CJ33" s="120" t="str">
        <f t="shared" si="60"/>
        <v/>
      </c>
      <c r="CK33" s="120" t="str">
        <f t="shared" si="60"/>
        <v/>
      </c>
      <c r="CL33" s="120" t="str">
        <f t="shared" si="60"/>
        <v/>
      </c>
      <c r="CM33" s="120" t="str">
        <f t="shared" si="60"/>
        <v/>
      </c>
      <c r="CN33" s="120" t="str">
        <f t="shared" si="60"/>
        <v/>
      </c>
      <c r="CO33" s="120" t="str">
        <f t="shared" si="60"/>
        <v/>
      </c>
      <c r="CP33" s="120" t="str">
        <f t="shared" si="60"/>
        <v/>
      </c>
      <c r="CQ33" s="120" t="str">
        <f t="shared" si="60"/>
        <v/>
      </c>
      <c r="CR33" s="120" t="str">
        <f t="shared" si="60"/>
        <v/>
      </c>
      <c r="CS33" s="120" t="str">
        <f t="shared" si="60"/>
        <v/>
      </c>
      <c r="CT33" s="120" t="str">
        <f t="shared" si="60"/>
        <v/>
      </c>
      <c r="CU33" s="120" t="str">
        <f t="shared" si="60"/>
        <v/>
      </c>
      <c r="CV33" s="120" t="str">
        <f t="shared" si="60"/>
        <v/>
      </c>
      <c r="CW33" s="120" t="str">
        <f t="shared" si="60"/>
        <v/>
      </c>
      <c r="CX33" s="120" t="str">
        <f t="shared" ref="CX33:FI33" si="61">IF($J33&gt;0%,IF(AND(CX$16&gt;=$G33,CX$16&lt;$G33+($H33*$J33)),"➤",""),"")</f>
        <v/>
      </c>
      <c r="CY33" s="120" t="str">
        <f t="shared" si="61"/>
        <v/>
      </c>
      <c r="CZ33" s="120" t="str">
        <f t="shared" si="61"/>
        <v/>
      </c>
      <c r="DA33" s="120" t="str">
        <f t="shared" si="61"/>
        <v/>
      </c>
      <c r="DB33" s="120" t="str">
        <f t="shared" si="61"/>
        <v/>
      </c>
      <c r="DC33" s="120" t="str">
        <f t="shared" si="61"/>
        <v/>
      </c>
      <c r="DD33" s="120" t="str">
        <f t="shared" si="61"/>
        <v/>
      </c>
      <c r="DE33" s="120" t="str">
        <f t="shared" si="61"/>
        <v/>
      </c>
      <c r="DF33" s="120" t="str">
        <f t="shared" si="61"/>
        <v/>
      </c>
      <c r="DG33" s="120" t="str">
        <f t="shared" si="61"/>
        <v/>
      </c>
      <c r="DH33" s="120" t="str">
        <f t="shared" si="61"/>
        <v/>
      </c>
      <c r="DI33" s="120" t="str">
        <f t="shared" si="61"/>
        <v/>
      </c>
      <c r="DJ33" s="120" t="str">
        <f t="shared" si="61"/>
        <v/>
      </c>
      <c r="DK33" s="120" t="str">
        <f t="shared" si="61"/>
        <v/>
      </c>
      <c r="DL33" s="120" t="str">
        <f t="shared" si="61"/>
        <v/>
      </c>
      <c r="DM33" s="120" t="str">
        <f t="shared" si="61"/>
        <v/>
      </c>
      <c r="DN33" s="120" t="str">
        <f t="shared" si="61"/>
        <v/>
      </c>
      <c r="DO33" s="120" t="str">
        <f t="shared" si="61"/>
        <v/>
      </c>
      <c r="DP33" s="120" t="str">
        <f t="shared" si="61"/>
        <v/>
      </c>
      <c r="DQ33" s="120" t="str">
        <f t="shared" si="61"/>
        <v/>
      </c>
      <c r="DR33" s="120" t="str">
        <f t="shared" si="61"/>
        <v/>
      </c>
      <c r="DS33" s="120" t="str">
        <f t="shared" si="61"/>
        <v/>
      </c>
      <c r="DT33" s="120" t="str">
        <f t="shared" si="61"/>
        <v/>
      </c>
      <c r="DU33" s="120" t="str">
        <f t="shared" si="61"/>
        <v/>
      </c>
      <c r="DV33" s="120" t="str">
        <f t="shared" si="61"/>
        <v/>
      </c>
      <c r="DW33" s="120" t="str">
        <f t="shared" si="61"/>
        <v/>
      </c>
      <c r="DX33" s="120" t="str">
        <f t="shared" si="61"/>
        <v/>
      </c>
      <c r="DY33" s="120" t="str">
        <f t="shared" si="61"/>
        <v/>
      </c>
      <c r="DZ33" s="120" t="str">
        <f t="shared" si="61"/>
        <v/>
      </c>
      <c r="EA33" s="120" t="str">
        <f t="shared" si="61"/>
        <v/>
      </c>
      <c r="EB33" s="120" t="str">
        <f t="shared" si="61"/>
        <v/>
      </c>
      <c r="EC33" s="120" t="str">
        <f t="shared" si="61"/>
        <v/>
      </c>
      <c r="ED33" s="120" t="str">
        <f t="shared" si="61"/>
        <v/>
      </c>
      <c r="EE33" s="120" t="str">
        <f t="shared" si="61"/>
        <v/>
      </c>
      <c r="EF33" s="120" t="str">
        <f t="shared" si="61"/>
        <v/>
      </c>
      <c r="EG33" s="120" t="str">
        <f t="shared" si="61"/>
        <v/>
      </c>
      <c r="EH33" s="120" t="str">
        <f t="shared" si="61"/>
        <v/>
      </c>
      <c r="EI33" s="120" t="str">
        <f t="shared" si="61"/>
        <v/>
      </c>
      <c r="EJ33" s="120" t="str">
        <f t="shared" si="61"/>
        <v/>
      </c>
      <c r="EK33" s="120" t="str">
        <f t="shared" si="61"/>
        <v/>
      </c>
      <c r="EL33" s="120" t="str">
        <f t="shared" si="61"/>
        <v/>
      </c>
      <c r="EM33" s="120" t="str">
        <f t="shared" si="61"/>
        <v/>
      </c>
      <c r="EN33" s="120" t="str">
        <f t="shared" si="61"/>
        <v/>
      </c>
      <c r="EO33" s="120" t="str">
        <f t="shared" si="61"/>
        <v/>
      </c>
      <c r="EP33" s="120" t="str">
        <f t="shared" si="61"/>
        <v/>
      </c>
      <c r="EQ33" s="120" t="str">
        <f t="shared" si="61"/>
        <v/>
      </c>
      <c r="ER33" s="120" t="str">
        <f t="shared" si="61"/>
        <v/>
      </c>
      <c r="ES33" s="120" t="str">
        <f t="shared" si="61"/>
        <v/>
      </c>
      <c r="ET33" s="120" t="str">
        <f t="shared" si="61"/>
        <v/>
      </c>
      <c r="EU33" s="120" t="str">
        <f t="shared" si="61"/>
        <v/>
      </c>
      <c r="EV33" s="120" t="str">
        <f t="shared" si="61"/>
        <v/>
      </c>
      <c r="EW33" s="120" t="str">
        <f t="shared" si="61"/>
        <v/>
      </c>
      <c r="EX33" s="120" t="str">
        <f t="shared" si="61"/>
        <v/>
      </c>
      <c r="EY33" s="120" t="str">
        <f t="shared" si="61"/>
        <v/>
      </c>
      <c r="EZ33" s="120" t="str">
        <f t="shared" si="61"/>
        <v/>
      </c>
      <c r="FA33" s="120" t="str">
        <f t="shared" si="61"/>
        <v/>
      </c>
      <c r="FB33" s="120" t="str">
        <f t="shared" si="61"/>
        <v/>
      </c>
      <c r="FC33" s="120" t="str">
        <f t="shared" si="61"/>
        <v/>
      </c>
      <c r="FD33" s="120" t="str">
        <f t="shared" si="61"/>
        <v/>
      </c>
      <c r="FE33" s="120" t="str">
        <f t="shared" si="61"/>
        <v/>
      </c>
      <c r="FF33" s="120" t="str">
        <f t="shared" si="61"/>
        <v/>
      </c>
      <c r="FG33" s="120" t="str">
        <f t="shared" si="61"/>
        <v/>
      </c>
      <c r="FH33" s="120" t="str">
        <f t="shared" si="61"/>
        <v/>
      </c>
      <c r="FI33" s="120" t="str">
        <f t="shared" si="61"/>
        <v/>
      </c>
      <c r="FJ33" s="120" t="str">
        <f t="shared" ref="FJ33:HU33" si="62">IF($J33&gt;0%,IF(AND(FJ$16&gt;=$G33,FJ$16&lt;$G33+($H33*$J33)),"➤",""),"")</f>
        <v/>
      </c>
      <c r="FK33" s="120" t="str">
        <f t="shared" si="62"/>
        <v/>
      </c>
      <c r="FL33" s="120" t="str">
        <f t="shared" si="62"/>
        <v/>
      </c>
      <c r="FM33" s="120" t="str">
        <f t="shared" si="62"/>
        <v/>
      </c>
      <c r="FN33" s="120" t="str">
        <f t="shared" si="62"/>
        <v/>
      </c>
      <c r="FO33" s="120" t="str">
        <f t="shared" si="62"/>
        <v/>
      </c>
      <c r="FP33" s="120" t="str">
        <f t="shared" si="62"/>
        <v/>
      </c>
      <c r="FQ33" s="120" t="str">
        <f t="shared" si="62"/>
        <v/>
      </c>
      <c r="FR33" s="120" t="str">
        <f t="shared" si="62"/>
        <v/>
      </c>
      <c r="FS33" s="120" t="str">
        <f t="shared" si="62"/>
        <v/>
      </c>
      <c r="FT33" s="120" t="str">
        <f t="shared" si="62"/>
        <v/>
      </c>
      <c r="FU33" s="120" t="str">
        <f t="shared" si="62"/>
        <v/>
      </c>
      <c r="FV33" s="120" t="str">
        <f t="shared" si="62"/>
        <v/>
      </c>
      <c r="FW33" s="120" t="str">
        <f t="shared" si="62"/>
        <v/>
      </c>
      <c r="FX33" s="120" t="str">
        <f t="shared" si="62"/>
        <v/>
      </c>
      <c r="FY33" s="120" t="str">
        <f t="shared" si="62"/>
        <v/>
      </c>
      <c r="FZ33" s="120" t="str">
        <f t="shared" si="62"/>
        <v/>
      </c>
      <c r="GA33" s="120" t="str">
        <f t="shared" si="62"/>
        <v/>
      </c>
      <c r="GB33" s="120" t="str">
        <f t="shared" si="62"/>
        <v/>
      </c>
      <c r="GC33" s="120" t="str">
        <f t="shared" si="62"/>
        <v/>
      </c>
      <c r="GD33" s="120" t="str">
        <f t="shared" si="62"/>
        <v/>
      </c>
      <c r="GE33" s="120" t="str">
        <f t="shared" si="62"/>
        <v/>
      </c>
      <c r="GF33" s="120" t="str">
        <f t="shared" si="62"/>
        <v/>
      </c>
      <c r="GG33" s="120" t="str">
        <f t="shared" si="62"/>
        <v/>
      </c>
      <c r="GH33" s="120" t="str">
        <f t="shared" si="62"/>
        <v/>
      </c>
      <c r="GI33" s="120" t="str">
        <f t="shared" si="62"/>
        <v/>
      </c>
      <c r="GJ33" s="120" t="str">
        <f t="shared" si="62"/>
        <v/>
      </c>
      <c r="GK33" s="120" t="str">
        <f t="shared" si="62"/>
        <v/>
      </c>
      <c r="GL33" s="120" t="str">
        <f t="shared" si="62"/>
        <v/>
      </c>
      <c r="GM33" s="120" t="str">
        <f t="shared" si="62"/>
        <v/>
      </c>
      <c r="GN33" s="120" t="str">
        <f t="shared" si="62"/>
        <v/>
      </c>
      <c r="GO33" s="120" t="str">
        <f t="shared" si="62"/>
        <v/>
      </c>
      <c r="GP33" s="120" t="str">
        <f t="shared" si="62"/>
        <v/>
      </c>
      <c r="GQ33" s="120" t="str">
        <f t="shared" si="62"/>
        <v/>
      </c>
      <c r="GR33" s="120" t="str">
        <f t="shared" si="62"/>
        <v/>
      </c>
      <c r="GS33" s="120" t="str">
        <f t="shared" si="62"/>
        <v/>
      </c>
      <c r="GT33" s="120" t="str">
        <f t="shared" si="62"/>
        <v/>
      </c>
      <c r="GU33" s="120" t="str">
        <f t="shared" si="62"/>
        <v/>
      </c>
      <c r="GV33" s="120" t="str">
        <f t="shared" si="62"/>
        <v/>
      </c>
      <c r="GW33" s="120" t="str">
        <f t="shared" si="62"/>
        <v/>
      </c>
      <c r="GX33" s="120" t="str">
        <f t="shared" si="62"/>
        <v/>
      </c>
      <c r="GY33" s="120" t="str">
        <f t="shared" si="62"/>
        <v/>
      </c>
      <c r="GZ33" s="120" t="str">
        <f t="shared" si="62"/>
        <v/>
      </c>
      <c r="HA33" s="120" t="str">
        <f t="shared" si="62"/>
        <v/>
      </c>
      <c r="HB33" s="120" t="str">
        <f t="shared" si="62"/>
        <v/>
      </c>
      <c r="HC33" s="120" t="str">
        <f t="shared" si="62"/>
        <v/>
      </c>
      <c r="HD33" s="120" t="str">
        <f t="shared" si="62"/>
        <v/>
      </c>
      <c r="HE33" s="120" t="str">
        <f t="shared" si="62"/>
        <v/>
      </c>
      <c r="HF33" s="120" t="str">
        <f t="shared" si="62"/>
        <v/>
      </c>
      <c r="HG33" s="120" t="str">
        <f t="shared" si="62"/>
        <v/>
      </c>
      <c r="HH33" s="120" t="str">
        <f t="shared" si="62"/>
        <v/>
      </c>
      <c r="HI33" s="120" t="str">
        <f t="shared" si="62"/>
        <v/>
      </c>
      <c r="HJ33" s="120" t="str">
        <f t="shared" si="62"/>
        <v/>
      </c>
      <c r="HK33" s="120" t="str">
        <f t="shared" si="62"/>
        <v/>
      </c>
      <c r="HL33" s="120" t="str">
        <f t="shared" si="62"/>
        <v/>
      </c>
      <c r="HM33" s="120" t="str">
        <f t="shared" si="62"/>
        <v/>
      </c>
      <c r="HN33" s="120" t="str">
        <f t="shared" si="62"/>
        <v/>
      </c>
      <c r="HO33" s="120" t="str">
        <f t="shared" si="62"/>
        <v/>
      </c>
      <c r="HP33" s="120" t="str">
        <f t="shared" si="62"/>
        <v/>
      </c>
      <c r="HQ33" s="120" t="str">
        <f t="shared" si="62"/>
        <v/>
      </c>
      <c r="HR33" s="120" t="str">
        <f t="shared" si="62"/>
        <v/>
      </c>
      <c r="HS33" s="120" t="str">
        <f t="shared" si="62"/>
        <v/>
      </c>
      <c r="HT33" s="120" t="str">
        <f t="shared" si="62"/>
        <v/>
      </c>
      <c r="HU33" s="120" t="str">
        <f t="shared" si="62"/>
        <v/>
      </c>
      <c r="HV33" s="120" t="str">
        <f t="shared" ref="HV33:KG33" si="63">IF($J33&gt;0%,IF(AND(HV$16&gt;=$G33,HV$16&lt;$G33+($H33*$J33)),"➤",""),"")</f>
        <v/>
      </c>
      <c r="HW33" s="120" t="str">
        <f t="shared" si="63"/>
        <v/>
      </c>
      <c r="HX33" s="120" t="str">
        <f t="shared" si="63"/>
        <v/>
      </c>
      <c r="HY33" s="120" t="str">
        <f t="shared" si="63"/>
        <v/>
      </c>
      <c r="HZ33" s="120" t="str">
        <f t="shared" si="63"/>
        <v/>
      </c>
      <c r="IA33" s="120" t="str">
        <f t="shared" si="63"/>
        <v/>
      </c>
      <c r="IB33" s="120" t="str">
        <f t="shared" si="63"/>
        <v/>
      </c>
      <c r="IC33" s="120" t="str">
        <f t="shared" si="63"/>
        <v/>
      </c>
      <c r="ID33" s="120" t="str">
        <f t="shared" si="63"/>
        <v/>
      </c>
      <c r="IE33" s="120" t="str">
        <f t="shared" si="63"/>
        <v/>
      </c>
      <c r="IF33" s="120" t="str">
        <f t="shared" si="63"/>
        <v/>
      </c>
      <c r="IG33" s="120" t="str">
        <f t="shared" si="63"/>
        <v/>
      </c>
      <c r="IH33" s="120" t="str">
        <f t="shared" si="63"/>
        <v/>
      </c>
      <c r="II33" s="120" t="str">
        <f t="shared" si="63"/>
        <v/>
      </c>
      <c r="IJ33" s="120" t="str">
        <f t="shared" si="63"/>
        <v/>
      </c>
      <c r="IK33" s="120" t="str">
        <f t="shared" si="63"/>
        <v/>
      </c>
      <c r="IL33" s="120" t="str">
        <f t="shared" si="63"/>
        <v/>
      </c>
      <c r="IM33" s="120" t="str">
        <f t="shared" si="63"/>
        <v/>
      </c>
      <c r="IN33" s="120" t="str">
        <f t="shared" si="63"/>
        <v/>
      </c>
      <c r="IO33" s="120" t="str">
        <f t="shared" si="63"/>
        <v/>
      </c>
      <c r="IP33" s="120" t="str">
        <f t="shared" si="63"/>
        <v/>
      </c>
      <c r="IQ33" s="120" t="str">
        <f t="shared" si="63"/>
        <v/>
      </c>
      <c r="IR33" s="120" t="str">
        <f t="shared" si="63"/>
        <v/>
      </c>
      <c r="IS33" s="120" t="str">
        <f t="shared" si="63"/>
        <v/>
      </c>
      <c r="IT33" s="120" t="str">
        <f t="shared" si="63"/>
        <v/>
      </c>
      <c r="IU33" s="120" t="str">
        <f t="shared" si="63"/>
        <v/>
      </c>
      <c r="IV33" s="120" t="str">
        <f t="shared" si="63"/>
        <v/>
      </c>
      <c r="IW33" s="120" t="str">
        <f t="shared" si="63"/>
        <v/>
      </c>
      <c r="IX33" s="120" t="str">
        <f t="shared" si="63"/>
        <v/>
      </c>
      <c r="IY33" s="120" t="str">
        <f t="shared" si="63"/>
        <v/>
      </c>
      <c r="IZ33" s="120" t="str">
        <f t="shared" si="63"/>
        <v/>
      </c>
      <c r="JA33" s="120" t="str">
        <f t="shared" si="63"/>
        <v/>
      </c>
      <c r="JB33" s="120" t="str">
        <f t="shared" si="63"/>
        <v/>
      </c>
      <c r="JC33" s="120" t="str">
        <f t="shared" si="63"/>
        <v/>
      </c>
      <c r="JD33" s="120" t="str">
        <f t="shared" si="63"/>
        <v/>
      </c>
      <c r="JE33" s="120" t="str">
        <f t="shared" si="63"/>
        <v/>
      </c>
      <c r="JF33" s="120" t="str">
        <f t="shared" si="63"/>
        <v/>
      </c>
      <c r="JG33" s="120" t="str">
        <f t="shared" si="63"/>
        <v/>
      </c>
      <c r="JH33" s="120" t="str">
        <f t="shared" si="63"/>
        <v/>
      </c>
      <c r="JI33" s="120" t="str">
        <f t="shared" si="63"/>
        <v/>
      </c>
      <c r="JJ33" s="120" t="str">
        <f t="shared" si="63"/>
        <v/>
      </c>
      <c r="JK33" s="120" t="str">
        <f t="shared" si="63"/>
        <v/>
      </c>
      <c r="JL33" s="120" t="str">
        <f t="shared" si="63"/>
        <v/>
      </c>
      <c r="JM33" s="120" t="str">
        <f t="shared" si="63"/>
        <v/>
      </c>
      <c r="JN33" s="120" t="str">
        <f t="shared" si="63"/>
        <v/>
      </c>
      <c r="JO33" s="120" t="str">
        <f t="shared" si="63"/>
        <v/>
      </c>
      <c r="JP33" s="120" t="str">
        <f t="shared" si="63"/>
        <v/>
      </c>
      <c r="JQ33" s="120" t="str">
        <f t="shared" si="63"/>
        <v/>
      </c>
      <c r="JR33" s="120" t="str">
        <f t="shared" si="63"/>
        <v/>
      </c>
      <c r="JS33" s="120" t="str">
        <f t="shared" si="63"/>
        <v/>
      </c>
      <c r="JT33" s="120" t="str">
        <f t="shared" si="63"/>
        <v/>
      </c>
      <c r="JU33" s="120" t="str">
        <f t="shared" si="63"/>
        <v/>
      </c>
      <c r="JV33" s="120" t="str">
        <f t="shared" si="63"/>
        <v/>
      </c>
      <c r="JW33" s="120" t="str">
        <f t="shared" si="63"/>
        <v/>
      </c>
      <c r="JX33" s="120" t="str">
        <f t="shared" si="63"/>
        <v/>
      </c>
      <c r="JY33" s="120" t="str">
        <f t="shared" si="63"/>
        <v/>
      </c>
      <c r="JZ33" s="120" t="str">
        <f t="shared" si="63"/>
        <v/>
      </c>
      <c r="KA33" s="120" t="str">
        <f t="shared" si="63"/>
        <v/>
      </c>
      <c r="KB33" s="120" t="str">
        <f t="shared" si="63"/>
        <v/>
      </c>
      <c r="KC33" s="120" t="str">
        <f t="shared" si="63"/>
        <v/>
      </c>
      <c r="KD33" s="120" t="str">
        <f t="shared" si="63"/>
        <v/>
      </c>
      <c r="KE33" s="120" t="str">
        <f t="shared" si="63"/>
        <v/>
      </c>
      <c r="KF33" s="120" t="str">
        <f t="shared" si="63"/>
        <v/>
      </c>
      <c r="KG33" s="120" t="str">
        <f t="shared" si="63"/>
        <v/>
      </c>
      <c r="KH33" s="120" t="str">
        <f t="shared" ref="KH33:MS33" si="64">IF($J33&gt;0%,IF(AND(KH$16&gt;=$G33,KH$16&lt;$G33+($H33*$J33)),"➤",""),"")</f>
        <v/>
      </c>
      <c r="KI33" s="120" t="str">
        <f t="shared" si="64"/>
        <v/>
      </c>
      <c r="KJ33" s="120" t="str">
        <f t="shared" si="64"/>
        <v/>
      </c>
      <c r="KK33" s="120" t="str">
        <f t="shared" si="64"/>
        <v/>
      </c>
      <c r="KL33" s="120" t="str">
        <f t="shared" si="64"/>
        <v/>
      </c>
      <c r="KM33" s="120" t="str">
        <f t="shared" si="64"/>
        <v/>
      </c>
      <c r="KN33" s="120" t="str">
        <f t="shared" si="64"/>
        <v/>
      </c>
      <c r="KO33" s="120" t="str">
        <f t="shared" si="64"/>
        <v/>
      </c>
      <c r="KP33" s="120" t="str">
        <f t="shared" si="64"/>
        <v/>
      </c>
      <c r="KQ33" s="120" t="str">
        <f t="shared" si="64"/>
        <v/>
      </c>
      <c r="KR33" s="120" t="str">
        <f t="shared" si="64"/>
        <v/>
      </c>
      <c r="KS33" s="120" t="str">
        <f t="shared" si="64"/>
        <v/>
      </c>
      <c r="KT33" s="120" t="str">
        <f t="shared" si="64"/>
        <v/>
      </c>
      <c r="KU33" s="120" t="str">
        <f t="shared" si="64"/>
        <v/>
      </c>
      <c r="KV33" s="120" t="str">
        <f t="shared" si="64"/>
        <v/>
      </c>
      <c r="KW33" s="120" t="str">
        <f t="shared" si="64"/>
        <v/>
      </c>
      <c r="KX33" s="120" t="str">
        <f t="shared" si="64"/>
        <v/>
      </c>
      <c r="KY33" s="120" t="str">
        <f t="shared" si="64"/>
        <v/>
      </c>
      <c r="KZ33" s="120" t="str">
        <f t="shared" si="64"/>
        <v/>
      </c>
      <c r="LA33" s="120" t="str">
        <f t="shared" si="64"/>
        <v/>
      </c>
      <c r="LB33" s="120" t="str">
        <f t="shared" si="64"/>
        <v/>
      </c>
      <c r="LC33" s="120" t="str">
        <f t="shared" si="64"/>
        <v/>
      </c>
      <c r="LD33" s="120" t="str">
        <f t="shared" si="64"/>
        <v/>
      </c>
      <c r="LE33" s="120" t="str">
        <f t="shared" si="64"/>
        <v/>
      </c>
      <c r="LF33" s="120" t="str">
        <f t="shared" si="64"/>
        <v/>
      </c>
      <c r="LG33" s="120" t="str">
        <f t="shared" si="64"/>
        <v/>
      </c>
      <c r="LH33" s="120" t="str">
        <f t="shared" si="64"/>
        <v/>
      </c>
      <c r="LI33" s="120" t="str">
        <f t="shared" si="64"/>
        <v/>
      </c>
      <c r="LJ33" s="120" t="str">
        <f t="shared" si="64"/>
        <v/>
      </c>
      <c r="LK33" s="120" t="str">
        <f t="shared" si="64"/>
        <v/>
      </c>
      <c r="LL33" s="120" t="str">
        <f t="shared" si="64"/>
        <v/>
      </c>
      <c r="LM33" s="120" t="str">
        <f t="shared" si="64"/>
        <v/>
      </c>
      <c r="LN33" s="120" t="str">
        <f t="shared" si="64"/>
        <v/>
      </c>
      <c r="LO33" s="120" t="str">
        <f t="shared" si="64"/>
        <v/>
      </c>
      <c r="LP33" s="120" t="str">
        <f t="shared" si="64"/>
        <v/>
      </c>
      <c r="LQ33" s="120" t="str">
        <f t="shared" si="64"/>
        <v/>
      </c>
      <c r="LR33" s="120" t="str">
        <f t="shared" si="64"/>
        <v/>
      </c>
      <c r="LS33" s="120" t="str">
        <f t="shared" si="64"/>
        <v/>
      </c>
      <c r="LT33" s="120" t="str">
        <f t="shared" si="64"/>
        <v/>
      </c>
      <c r="LU33" s="120" t="str">
        <f t="shared" si="64"/>
        <v/>
      </c>
      <c r="LV33" s="120" t="str">
        <f t="shared" si="64"/>
        <v/>
      </c>
      <c r="LW33" s="120" t="str">
        <f t="shared" si="64"/>
        <v/>
      </c>
      <c r="LX33" s="120" t="str">
        <f t="shared" si="64"/>
        <v/>
      </c>
      <c r="LY33" s="120" t="str">
        <f t="shared" si="64"/>
        <v/>
      </c>
      <c r="LZ33" s="120" t="str">
        <f t="shared" si="64"/>
        <v/>
      </c>
      <c r="MA33" s="120" t="str">
        <f t="shared" si="64"/>
        <v/>
      </c>
      <c r="MB33" s="120" t="str">
        <f t="shared" si="64"/>
        <v/>
      </c>
      <c r="MC33" s="120" t="str">
        <f t="shared" si="64"/>
        <v/>
      </c>
      <c r="MD33" s="120" t="str">
        <f t="shared" si="64"/>
        <v/>
      </c>
      <c r="ME33" s="120" t="str">
        <f t="shared" si="64"/>
        <v/>
      </c>
      <c r="MF33" s="120" t="str">
        <f t="shared" si="64"/>
        <v/>
      </c>
      <c r="MG33" s="120" t="str">
        <f t="shared" si="64"/>
        <v/>
      </c>
      <c r="MH33" s="120" t="str">
        <f t="shared" si="64"/>
        <v/>
      </c>
      <c r="MI33" s="120" t="str">
        <f t="shared" si="64"/>
        <v/>
      </c>
      <c r="MJ33" s="120" t="str">
        <f t="shared" si="64"/>
        <v/>
      </c>
      <c r="MK33" s="120" t="str">
        <f t="shared" si="64"/>
        <v/>
      </c>
      <c r="ML33" s="120" t="str">
        <f t="shared" si="64"/>
        <v/>
      </c>
      <c r="MM33" s="120" t="str">
        <f t="shared" si="64"/>
        <v/>
      </c>
      <c r="MN33" s="120" t="str">
        <f t="shared" si="64"/>
        <v/>
      </c>
      <c r="MO33" s="120" t="str">
        <f t="shared" si="64"/>
        <v/>
      </c>
      <c r="MP33" s="120" t="str">
        <f t="shared" si="64"/>
        <v/>
      </c>
      <c r="MQ33" s="120" t="str">
        <f t="shared" si="64"/>
        <v/>
      </c>
      <c r="MR33" s="120" t="str">
        <f t="shared" si="64"/>
        <v/>
      </c>
      <c r="MS33" s="120" t="str">
        <f t="shared" si="64"/>
        <v/>
      </c>
      <c r="MT33" s="120" t="str">
        <f t="shared" ref="MT33:PE33" si="65">IF($J33&gt;0%,IF(AND(MT$16&gt;=$G33,MT$16&lt;$G33+($H33*$J33)),"➤",""),"")</f>
        <v/>
      </c>
      <c r="MU33" s="120" t="str">
        <f t="shared" si="65"/>
        <v/>
      </c>
      <c r="MV33" s="120" t="str">
        <f t="shared" si="65"/>
        <v/>
      </c>
      <c r="MW33" s="120" t="str">
        <f t="shared" si="65"/>
        <v/>
      </c>
      <c r="MX33" s="120" t="str">
        <f t="shared" si="65"/>
        <v/>
      </c>
      <c r="MY33" s="120" t="str">
        <f t="shared" si="65"/>
        <v/>
      </c>
      <c r="MZ33" s="120" t="str">
        <f t="shared" si="65"/>
        <v/>
      </c>
      <c r="NA33" s="120" t="str">
        <f t="shared" si="65"/>
        <v/>
      </c>
      <c r="NB33" s="120" t="str">
        <f t="shared" si="65"/>
        <v/>
      </c>
      <c r="NC33" s="120" t="str">
        <f t="shared" si="65"/>
        <v/>
      </c>
      <c r="ND33" s="120" t="str">
        <f t="shared" si="65"/>
        <v/>
      </c>
      <c r="NE33" s="120" t="str">
        <f t="shared" si="65"/>
        <v/>
      </c>
      <c r="NF33" s="120" t="str">
        <f t="shared" si="65"/>
        <v/>
      </c>
      <c r="NG33" s="120" t="str">
        <f t="shared" si="65"/>
        <v/>
      </c>
      <c r="NH33" s="120" t="str">
        <f t="shared" si="65"/>
        <v/>
      </c>
      <c r="NI33" s="120" t="str">
        <f t="shared" si="65"/>
        <v/>
      </c>
      <c r="NJ33" s="120" t="str">
        <f t="shared" si="65"/>
        <v/>
      </c>
      <c r="NK33" s="120" t="str">
        <f t="shared" si="65"/>
        <v/>
      </c>
      <c r="NL33" s="120" t="str">
        <f t="shared" si="65"/>
        <v/>
      </c>
      <c r="NM33" s="120" t="str">
        <f t="shared" si="65"/>
        <v/>
      </c>
      <c r="NN33" s="120" t="str">
        <f t="shared" si="65"/>
        <v/>
      </c>
      <c r="NO33" s="120" t="str">
        <f t="shared" si="65"/>
        <v/>
      </c>
      <c r="NP33" s="120" t="str">
        <f t="shared" si="65"/>
        <v/>
      </c>
      <c r="NQ33" s="120" t="str">
        <f t="shared" si="65"/>
        <v/>
      </c>
      <c r="NR33" s="120" t="str">
        <f t="shared" si="65"/>
        <v/>
      </c>
      <c r="NS33" s="120" t="str">
        <f t="shared" si="65"/>
        <v/>
      </c>
      <c r="NT33" s="120" t="str">
        <f t="shared" si="65"/>
        <v/>
      </c>
      <c r="NU33" s="120" t="str">
        <f t="shared" si="65"/>
        <v/>
      </c>
      <c r="NV33" s="120" t="str">
        <f t="shared" si="65"/>
        <v/>
      </c>
      <c r="NW33" s="120" t="str">
        <f t="shared" si="65"/>
        <v/>
      </c>
      <c r="NX33" s="120" t="str">
        <f t="shared" si="65"/>
        <v/>
      </c>
      <c r="NY33" s="120" t="str">
        <f t="shared" si="65"/>
        <v/>
      </c>
      <c r="NZ33" s="120" t="str">
        <f t="shared" si="65"/>
        <v/>
      </c>
      <c r="OA33" s="120" t="str">
        <f t="shared" si="65"/>
        <v/>
      </c>
      <c r="OB33" s="120" t="str">
        <f t="shared" si="65"/>
        <v/>
      </c>
      <c r="OC33" s="120" t="str">
        <f t="shared" si="65"/>
        <v/>
      </c>
      <c r="OD33" s="120" t="str">
        <f t="shared" si="65"/>
        <v/>
      </c>
      <c r="OE33" s="120" t="str">
        <f t="shared" si="65"/>
        <v/>
      </c>
      <c r="OF33" s="120" t="str">
        <f t="shared" si="65"/>
        <v/>
      </c>
      <c r="OG33" s="120" t="str">
        <f t="shared" si="65"/>
        <v/>
      </c>
      <c r="OH33" s="120" t="str">
        <f t="shared" si="65"/>
        <v/>
      </c>
      <c r="OI33" s="120" t="str">
        <f t="shared" si="65"/>
        <v/>
      </c>
      <c r="OJ33" s="120" t="str">
        <f t="shared" si="65"/>
        <v/>
      </c>
      <c r="OK33" s="120" t="str">
        <f t="shared" si="65"/>
        <v/>
      </c>
      <c r="OL33" s="120" t="str">
        <f t="shared" si="65"/>
        <v/>
      </c>
      <c r="OM33" s="120" t="str">
        <f t="shared" si="65"/>
        <v/>
      </c>
      <c r="ON33" s="120" t="str">
        <f t="shared" si="65"/>
        <v/>
      </c>
      <c r="OO33" s="120" t="str">
        <f t="shared" si="65"/>
        <v/>
      </c>
      <c r="OP33" s="120" t="str">
        <f t="shared" si="65"/>
        <v/>
      </c>
      <c r="OQ33" s="120" t="str">
        <f t="shared" si="65"/>
        <v/>
      </c>
      <c r="OR33" s="120" t="str">
        <f t="shared" si="65"/>
        <v/>
      </c>
      <c r="OS33" s="120" t="str">
        <f t="shared" si="65"/>
        <v/>
      </c>
      <c r="OT33" s="120" t="str">
        <f t="shared" si="65"/>
        <v/>
      </c>
      <c r="OU33" s="120" t="str">
        <f t="shared" si="65"/>
        <v/>
      </c>
      <c r="OV33" s="120" t="str">
        <f t="shared" si="65"/>
        <v/>
      </c>
      <c r="OW33" s="120" t="str">
        <f t="shared" si="65"/>
        <v/>
      </c>
      <c r="OX33" s="120" t="str">
        <f t="shared" si="65"/>
        <v/>
      </c>
      <c r="OY33" s="120" t="str">
        <f t="shared" si="65"/>
        <v/>
      </c>
      <c r="OZ33" s="120" t="str">
        <f t="shared" si="65"/>
        <v/>
      </c>
      <c r="PA33" s="120" t="str">
        <f t="shared" si="65"/>
        <v/>
      </c>
      <c r="PB33" s="120" t="str">
        <f t="shared" si="65"/>
        <v/>
      </c>
      <c r="PC33" s="120" t="str">
        <f t="shared" si="65"/>
        <v/>
      </c>
      <c r="PD33" s="120" t="str">
        <f t="shared" si="65"/>
        <v/>
      </c>
      <c r="PE33" s="120" t="str">
        <f t="shared" si="65"/>
        <v/>
      </c>
      <c r="PF33" s="120" t="str">
        <f t="shared" ref="PF33:RQ33" si="66">IF($J33&gt;0%,IF(AND(PF$16&gt;=$G33,PF$16&lt;$G33+($H33*$J33)),"➤",""),"")</f>
        <v/>
      </c>
      <c r="PG33" s="120" t="str">
        <f t="shared" si="66"/>
        <v/>
      </c>
      <c r="PH33" s="120" t="str">
        <f t="shared" si="66"/>
        <v/>
      </c>
      <c r="PI33" s="120" t="str">
        <f t="shared" si="66"/>
        <v/>
      </c>
      <c r="PJ33" s="120" t="str">
        <f t="shared" si="66"/>
        <v/>
      </c>
      <c r="PK33" s="120" t="str">
        <f t="shared" si="66"/>
        <v/>
      </c>
      <c r="PL33" s="120" t="str">
        <f t="shared" si="66"/>
        <v/>
      </c>
      <c r="PM33" s="120" t="str">
        <f t="shared" si="66"/>
        <v/>
      </c>
      <c r="PN33" s="120" t="str">
        <f t="shared" si="66"/>
        <v/>
      </c>
      <c r="PO33" s="120" t="str">
        <f t="shared" si="66"/>
        <v/>
      </c>
      <c r="PP33" s="120" t="str">
        <f t="shared" si="66"/>
        <v/>
      </c>
      <c r="PQ33" s="120" t="str">
        <f t="shared" si="66"/>
        <v/>
      </c>
      <c r="PR33" s="120" t="str">
        <f t="shared" si="66"/>
        <v/>
      </c>
      <c r="PS33" s="120" t="str">
        <f t="shared" si="66"/>
        <v/>
      </c>
      <c r="PT33" s="120" t="str">
        <f t="shared" si="66"/>
        <v/>
      </c>
      <c r="PU33" s="120" t="str">
        <f t="shared" si="66"/>
        <v/>
      </c>
      <c r="PV33" s="120" t="str">
        <f t="shared" si="66"/>
        <v/>
      </c>
      <c r="PW33" s="120" t="str">
        <f t="shared" si="66"/>
        <v/>
      </c>
      <c r="PX33" s="120" t="str">
        <f t="shared" si="66"/>
        <v/>
      </c>
      <c r="PY33" s="120" t="str">
        <f t="shared" si="66"/>
        <v/>
      </c>
      <c r="PZ33" s="120" t="str">
        <f t="shared" si="66"/>
        <v/>
      </c>
      <c r="QA33" s="120" t="str">
        <f t="shared" si="66"/>
        <v/>
      </c>
      <c r="QB33" s="120" t="str">
        <f t="shared" si="66"/>
        <v/>
      </c>
      <c r="QC33" s="120" t="str">
        <f t="shared" si="66"/>
        <v/>
      </c>
      <c r="QD33" s="120" t="str">
        <f t="shared" si="66"/>
        <v/>
      </c>
      <c r="QE33" s="120" t="str">
        <f t="shared" si="66"/>
        <v/>
      </c>
      <c r="QF33" s="120" t="str">
        <f t="shared" si="66"/>
        <v/>
      </c>
      <c r="QG33" s="120" t="str">
        <f t="shared" si="66"/>
        <v/>
      </c>
      <c r="QH33" s="120" t="str">
        <f t="shared" si="66"/>
        <v/>
      </c>
      <c r="QI33" s="120" t="str">
        <f t="shared" si="66"/>
        <v/>
      </c>
      <c r="QJ33" s="120" t="str">
        <f t="shared" si="66"/>
        <v/>
      </c>
      <c r="QK33" s="120" t="str">
        <f t="shared" si="66"/>
        <v/>
      </c>
      <c r="QL33" s="120" t="str">
        <f t="shared" si="66"/>
        <v/>
      </c>
      <c r="QM33" s="120" t="str">
        <f t="shared" si="66"/>
        <v/>
      </c>
      <c r="QN33" s="120" t="str">
        <f t="shared" si="66"/>
        <v/>
      </c>
      <c r="QO33" s="120" t="str">
        <f t="shared" si="66"/>
        <v/>
      </c>
      <c r="QP33" s="120" t="str">
        <f t="shared" si="66"/>
        <v/>
      </c>
      <c r="QQ33" s="120" t="str">
        <f t="shared" si="66"/>
        <v/>
      </c>
      <c r="QR33" s="120" t="str">
        <f t="shared" si="66"/>
        <v/>
      </c>
      <c r="QS33" s="120" t="str">
        <f t="shared" si="66"/>
        <v/>
      </c>
      <c r="QT33" s="120" t="str">
        <f t="shared" si="66"/>
        <v/>
      </c>
      <c r="QU33" s="120" t="str">
        <f t="shared" si="66"/>
        <v/>
      </c>
      <c r="QV33" s="120" t="str">
        <f t="shared" si="66"/>
        <v/>
      </c>
      <c r="QW33" s="120" t="str">
        <f t="shared" si="66"/>
        <v/>
      </c>
      <c r="QX33" s="120" t="str">
        <f t="shared" si="66"/>
        <v/>
      </c>
      <c r="QY33" s="120" t="str">
        <f t="shared" si="66"/>
        <v/>
      </c>
      <c r="QZ33" s="120" t="str">
        <f t="shared" si="66"/>
        <v/>
      </c>
      <c r="RA33" s="120" t="str">
        <f t="shared" si="66"/>
        <v/>
      </c>
      <c r="RB33" s="120" t="str">
        <f t="shared" si="66"/>
        <v/>
      </c>
      <c r="RC33" s="120" t="str">
        <f t="shared" si="66"/>
        <v/>
      </c>
      <c r="RD33" s="120" t="str">
        <f t="shared" si="66"/>
        <v/>
      </c>
      <c r="RE33" s="120" t="str">
        <f t="shared" si="66"/>
        <v/>
      </c>
      <c r="RF33" s="120" t="str">
        <f t="shared" si="66"/>
        <v/>
      </c>
      <c r="RG33" s="120" t="str">
        <f t="shared" si="66"/>
        <v/>
      </c>
      <c r="RH33" s="120" t="str">
        <f t="shared" si="66"/>
        <v/>
      </c>
      <c r="RI33" s="120" t="str">
        <f t="shared" si="66"/>
        <v/>
      </c>
      <c r="RJ33" s="120" t="str">
        <f t="shared" si="66"/>
        <v/>
      </c>
      <c r="RK33" s="120" t="str">
        <f t="shared" si="66"/>
        <v/>
      </c>
      <c r="RL33" s="120" t="str">
        <f t="shared" si="66"/>
        <v/>
      </c>
      <c r="RM33" s="120" t="str">
        <f t="shared" si="66"/>
        <v/>
      </c>
      <c r="RN33" s="120" t="str">
        <f t="shared" si="66"/>
        <v/>
      </c>
      <c r="RO33" s="120" t="str">
        <f t="shared" si="66"/>
        <v/>
      </c>
      <c r="RP33" s="120" t="str">
        <f t="shared" si="66"/>
        <v/>
      </c>
      <c r="RQ33" s="120" t="str">
        <f t="shared" si="66"/>
        <v/>
      </c>
      <c r="RR33" s="120" t="str">
        <f t="shared" ref="RR33:SX33" si="67">IF($J33&gt;0%,IF(AND(RR$16&gt;=$G33,RR$16&lt;$G33+($H33*$J33)),"➤",""),"")</f>
        <v/>
      </c>
      <c r="RS33" s="120" t="str">
        <f t="shared" si="67"/>
        <v/>
      </c>
      <c r="RT33" s="120" t="str">
        <f t="shared" si="67"/>
        <v/>
      </c>
      <c r="RU33" s="120" t="str">
        <f t="shared" si="67"/>
        <v/>
      </c>
      <c r="RV33" s="120" t="str">
        <f t="shared" si="67"/>
        <v/>
      </c>
      <c r="RW33" s="120" t="str">
        <f t="shared" si="67"/>
        <v/>
      </c>
      <c r="RX33" s="120" t="str">
        <f t="shared" si="67"/>
        <v/>
      </c>
      <c r="RY33" s="120" t="str">
        <f t="shared" si="67"/>
        <v/>
      </c>
      <c r="RZ33" s="120" t="str">
        <f t="shared" si="67"/>
        <v/>
      </c>
      <c r="SA33" s="120" t="str">
        <f t="shared" si="67"/>
        <v/>
      </c>
      <c r="SB33" s="120" t="str">
        <f t="shared" si="67"/>
        <v/>
      </c>
      <c r="SC33" s="120" t="str">
        <f t="shared" si="67"/>
        <v/>
      </c>
      <c r="SD33" s="120" t="str">
        <f t="shared" si="67"/>
        <v/>
      </c>
      <c r="SE33" s="120" t="str">
        <f t="shared" si="67"/>
        <v/>
      </c>
      <c r="SF33" s="120" t="str">
        <f t="shared" si="67"/>
        <v/>
      </c>
      <c r="SG33" s="120" t="str">
        <f t="shared" si="67"/>
        <v/>
      </c>
      <c r="SH33" s="120" t="str">
        <f t="shared" si="67"/>
        <v/>
      </c>
      <c r="SI33" s="120" t="str">
        <f t="shared" si="67"/>
        <v/>
      </c>
      <c r="SJ33" s="120" t="str">
        <f t="shared" si="67"/>
        <v/>
      </c>
      <c r="SK33" s="120" t="str">
        <f t="shared" si="67"/>
        <v/>
      </c>
      <c r="SL33" s="120" t="str">
        <f t="shared" si="67"/>
        <v/>
      </c>
      <c r="SM33" s="120" t="str">
        <f t="shared" si="67"/>
        <v/>
      </c>
      <c r="SN33" s="120" t="str">
        <f t="shared" si="67"/>
        <v/>
      </c>
      <c r="SO33" s="120" t="str">
        <f t="shared" si="67"/>
        <v/>
      </c>
      <c r="SP33" s="120" t="str">
        <f t="shared" si="67"/>
        <v/>
      </c>
      <c r="SQ33" s="120" t="str">
        <f t="shared" si="67"/>
        <v/>
      </c>
      <c r="SR33" s="120" t="str">
        <f t="shared" si="67"/>
        <v/>
      </c>
      <c r="SS33" s="120" t="str">
        <f t="shared" si="67"/>
        <v/>
      </c>
      <c r="ST33" s="120" t="str">
        <f t="shared" si="67"/>
        <v/>
      </c>
      <c r="SU33" s="120" t="str">
        <f t="shared" si="67"/>
        <v/>
      </c>
      <c r="SV33" s="120" t="str">
        <f t="shared" si="67"/>
        <v/>
      </c>
      <c r="SW33" s="120" t="str">
        <f t="shared" si="67"/>
        <v/>
      </c>
      <c r="SX33" s="121" t="str">
        <f t="shared" si="67"/>
        <v/>
      </c>
    </row>
    <row r="34" spans="2:518" ht="15" outlineLevel="1" x14ac:dyDescent="0.35">
      <c r="B34" s="60"/>
      <c r="C34" s="109">
        <v>287024</v>
      </c>
      <c r="D34" s="110"/>
      <c r="E34" s="122" t="s">
        <v>541</v>
      </c>
      <c r="F34" s="123" t="s">
        <v>423</v>
      </c>
      <c r="G34" s="138">
        <v>45565</v>
      </c>
      <c r="H34" s="139">
        <v>1</v>
      </c>
      <c r="I34" s="140">
        <f t="shared" si="59"/>
        <v>45565</v>
      </c>
      <c r="J34" s="141">
        <v>1</v>
      </c>
      <c r="K34" s="126" t="s">
        <v>1698</v>
      </c>
      <c r="L34" s="127"/>
      <c r="M34" s="120" t="str">
        <f t="shared" ref="M34:R35" si="68">IF($J34&gt;0%,IF(AND(M$16&gt;=$G34,M$16&lt;$G34+($H34*$J34)),"➤",""),"")</f>
        <v/>
      </c>
      <c r="N34" s="120" t="str">
        <f t="shared" si="68"/>
        <v/>
      </c>
      <c r="O34" s="120" t="str">
        <f t="shared" si="68"/>
        <v/>
      </c>
      <c r="P34" s="120" t="str">
        <f t="shared" si="68"/>
        <v/>
      </c>
      <c r="Q34" s="120" t="str">
        <f t="shared" si="68"/>
        <v/>
      </c>
      <c r="R34" s="120" t="str">
        <f t="shared" si="68"/>
        <v/>
      </c>
      <c r="S34" s="120" t="str">
        <f t="shared" si="25"/>
        <v>➤</v>
      </c>
      <c r="T34" s="120" t="str">
        <f t="shared" si="25"/>
        <v/>
      </c>
      <c r="U34" s="120" t="str">
        <f t="shared" si="25"/>
        <v/>
      </c>
      <c r="V34" s="120" t="str">
        <f t="shared" si="25"/>
        <v/>
      </c>
      <c r="W34" s="120" t="str">
        <f t="shared" si="25"/>
        <v/>
      </c>
      <c r="X34" s="120" t="str">
        <f t="shared" si="25"/>
        <v/>
      </c>
      <c r="Y34" s="120" t="str">
        <f t="shared" si="25"/>
        <v/>
      </c>
      <c r="Z34" s="120" t="str">
        <f t="shared" si="25"/>
        <v/>
      </c>
      <c r="AA34" s="120" t="str">
        <f t="shared" si="25"/>
        <v/>
      </c>
      <c r="AB34" s="120" t="str">
        <f t="shared" si="25"/>
        <v/>
      </c>
      <c r="AC34" s="120" t="str">
        <f t="shared" ref="AC34:AF41" si="69">IF($J34&gt;0%,IF(AND(AC$16&gt;=$G34,AC$16&lt;$G34+($H34*$J34)),"➤",""),"")</f>
        <v/>
      </c>
      <c r="AD34" s="120" t="str">
        <f t="shared" si="69"/>
        <v/>
      </c>
      <c r="AE34" s="120" t="str">
        <f t="shared" si="69"/>
        <v/>
      </c>
      <c r="AF34" s="120" t="str">
        <f t="shared" si="69"/>
        <v/>
      </c>
      <c r="AG34" s="120" t="str">
        <f t="shared" ref="AG34:CR34" si="70">IF($J34&gt;0%,IF(AND(AG$16&gt;=$G37,AG$16&lt;$G37+($H34*$J34)),"➤",""),"")</f>
        <v/>
      </c>
      <c r="AH34" s="120" t="str">
        <f t="shared" si="70"/>
        <v/>
      </c>
      <c r="AI34" s="120" t="str">
        <f t="shared" si="70"/>
        <v/>
      </c>
      <c r="AJ34" s="120" t="str">
        <f t="shared" si="70"/>
        <v/>
      </c>
      <c r="AK34" s="120" t="str">
        <f t="shared" si="70"/>
        <v/>
      </c>
      <c r="AL34" s="120" t="str">
        <f t="shared" si="70"/>
        <v/>
      </c>
      <c r="AM34" s="120" t="str">
        <f t="shared" si="70"/>
        <v/>
      </c>
      <c r="AN34" s="120" t="str">
        <f t="shared" si="70"/>
        <v/>
      </c>
      <c r="AO34" s="120" t="str">
        <f t="shared" si="70"/>
        <v/>
      </c>
      <c r="AP34" s="120" t="str">
        <f t="shared" si="70"/>
        <v/>
      </c>
      <c r="AQ34" s="120" t="str">
        <f t="shared" si="70"/>
        <v/>
      </c>
      <c r="AR34" s="120" t="str">
        <f t="shared" si="70"/>
        <v/>
      </c>
      <c r="AS34" s="120" t="str">
        <f t="shared" si="70"/>
        <v/>
      </c>
      <c r="AT34" s="120" t="str">
        <f t="shared" si="70"/>
        <v/>
      </c>
      <c r="AU34" s="120" t="str">
        <f t="shared" si="70"/>
        <v/>
      </c>
      <c r="AV34" s="120" t="str">
        <f t="shared" si="70"/>
        <v/>
      </c>
      <c r="AW34" s="120" t="str">
        <f t="shared" si="70"/>
        <v/>
      </c>
      <c r="AX34" s="120" t="str">
        <f t="shared" si="70"/>
        <v/>
      </c>
      <c r="AY34" s="120" t="str">
        <f t="shared" si="70"/>
        <v/>
      </c>
      <c r="AZ34" s="120" t="str">
        <f t="shared" si="70"/>
        <v/>
      </c>
      <c r="BA34" s="120" t="str">
        <f t="shared" si="70"/>
        <v/>
      </c>
      <c r="BB34" s="120" t="str">
        <f t="shared" si="70"/>
        <v/>
      </c>
      <c r="BC34" s="120" t="str">
        <f t="shared" si="70"/>
        <v/>
      </c>
      <c r="BD34" s="120" t="str">
        <f t="shared" si="70"/>
        <v/>
      </c>
      <c r="BE34" s="120" t="str">
        <f t="shared" si="70"/>
        <v/>
      </c>
      <c r="BF34" s="120" t="str">
        <f t="shared" si="70"/>
        <v/>
      </c>
      <c r="BG34" s="120" t="str">
        <f t="shared" si="70"/>
        <v/>
      </c>
      <c r="BH34" s="120" t="str">
        <f t="shared" si="70"/>
        <v/>
      </c>
      <c r="BI34" s="120" t="str">
        <f t="shared" si="70"/>
        <v/>
      </c>
      <c r="BJ34" s="120" t="str">
        <f t="shared" si="70"/>
        <v/>
      </c>
      <c r="BK34" s="120" t="str">
        <f t="shared" si="70"/>
        <v/>
      </c>
      <c r="BL34" s="120" t="str">
        <f t="shared" si="70"/>
        <v/>
      </c>
      <c r="BM34" s="120" t="str">
        <f t="shared" si="70"/>
        <v/>
      </c>
      <c r="BN34" s="120" t="str">
        <f t="shared" si="70"/>
        <v/>
      </c>
      <c r="BO34" s="120" t="str">
        <f t="shared" si="70"/>
        <v/>
      </c>
      <c r="BP34" s="120" t="str">
        <f t="shared" si="70"/>
        <v/>
      </c>
      <c r="BQ34" s="120" t="str">
        <f t="shared" si="70"/>
        <v/>
      </c>
      <c r="BR34" s="120" t="str">
        <f t="shared" si="70"/>
        <v/>
      </c>
      <c r="BS34" s="120" t="str">
        <f t="shared" si="70"/>
        <v/>
      </c>
      <c r="BT34" s="120" t="str">
        <f t="shared" si="70"/>
        <v/>
      </c>
      <c r="BU34" s="120" t="str">
        <f t="shared" si="70"/>
        <v/>
      </c>
      <c r="BV34" s="120" t="str">
        <f t="shared" si="70"/>
        <v/>
      </c>
      <c r="BW34" s="120" t="str">
        <f t="shared" si="70"/>
        <v/>
      </c>
      <c r="BX34" s="120" t="str">
        <f t="shared" si="70"/>
        <v/>
      </c>
      <c r="BY34" s="120" t="str">
        <f t="shared" si="70"/>
        <v/>
      </c>
      <c r="BZ34" s="120" t="str">
        <f t="shared" si="70"/>
        <v/>
      </c>
      <c r="CA34" s="120" t="str">
        <f t="shared" si="70"/>
        <v/>
      </c>
      <c r="CB34" s="120" t="str">
        <f t="shared" si="70"/>
        <v/>
      </c>
      <c r="CC34" s="120" t="str">
        <f t="shared" si="70"/>
        <v/>
      </c>
      <c r="CD34" s="120" t="str">
        <f t="shared" si="70"/>
        <v/>
      </c>
      <c r="CE34" s="120" t="str">
        <f t="shared" si="70"/>
        <v/>
      </c>
      <c r="CF34" s="120" t="str">
        <f t="shared" si="70"/>
        <v/>
      </c>
      <c r="CG34" s="120" t="str">
        <f t="shared" si="70"/>
        <v/>
      </c>
      <c r="CH34" s="120" t="str">
        <f t="shared" si="70"/>
        <v/>
      </c>
      <c r="CI34" s="120" t="str">
        <f t="shared" si="70"/>
        <v/>
      </c>
      <c r="CJ34" s="120" t="str">
        <f t="shared" si="70"/>
        <v/>
      </c>
      <c r="CK34" s="120" t="str">
        <f t="shared" si="70"/>
        <v/>
      </c>
      <c r="CL34" s="120" t="str">
        <f t="shared" si="70"/>
        <v/>
      </c>
      <c r="CM34" s="120" t="str">
        <f t="shared" si="70"/>
        <v/>
      </c>
      <c r="CN34" s="120" t="str">
        <f t="shared" si="70"/>
        <v/>
      </c>
      <c r="CO34" s="120" t="str">
        <f t="shared" si="70"/>
        <v/>
      </c>
      <c r="CP34" s="120" t="str">
        <f t="shared" si="70"/>
        <v/>
      </c>
      <c r="CQ34" s="120" t="str">
        <f t="shared" si="70"/>
        <v/>
      </c>
      <c r="CR34" s="120" t="str">
        <f t="shared" si="70"/>
        <v/>
      </c>
      <c r="CS34" s="120" t="str">
        <f t="shared" ref="CS34:FD34" si="71">IF($J34&gt;0%,IF(AND(CS$16&gt;=$G37,CS$16&lt;$G37+($H34*$J34)),"➤",""),"")</f>
        <v/>
      </c>
      <c r="CT34" s="120" t="str">
        <f t="shared" si="71"/>
        <v/>
      </c>
      <c r="CU34" s="120" t="str">
        <f t="shared" si="71"/>
        <v/>
      </c>
      <c r="CV34" s="120" t="str">
        <f t="shared" si="71"/>
        <v/>
      </c>
      <c r="CW34" s="120" t="str">
        <f t="shared" si="71"/>
        <v/>
      </c>
      <c r="CX34" s="120" t="str">
        <f t="shared" si="71"/>
        <v/>
      </c>
      <c r="CY34" s="120" t="str">
        <f t="shared" si="71"/>
        <v/>
      </c>
      <c r="CZ34" s="120" t="str">
        <f t="shared" si="71"/>
        <v/>
      </c>
      <c r="DA34" s="120" t="str">
        <f t="shared" si="71"/>
        <v/>
      </c>
      <c r="DB34" s="120" t="str">
        <f t="shared" si="71"/>
        <v/>
      </c>
      <c r="DC34" s="120" t="str">
        <f t="shared" si="71"/>
        <v/>
      </c>
      <c r="DD34" s="120" t="str">
        <f t="shared" si="71"/>
        <v/>
      </c>
      <c r="DE34" s="120" t="str">
        <f t="shared" si="71"/>
        <v/>
      </c>
      <c r="DF34" s="120" t="str">
        <f t="shared" si="71"/>
        <v/>
      </c>
      <c r="DG34" s="120" t="str">
        <f t="shared" si="71"/>
        <v/>
      </c>
      <c r="DH34" s="120" t="str">
        <f t="shared" si="71"/>
        <v/>
      </c>
      <c r="DI34" s="120" t="str">
        <f t="shared" si="71"/>
        <v/>
      </c>
      <c r="DJ34" s="120" t="str">
        <f t="shared" si="71"/>
        <v/>
      </c>
      <c r="DK34" s="120" t="str">
        <f t="shared" si="71"/>
        <v/>
      </c>
      <c r="DL34" s="120" t="str">
        <f t="shared" si="71"/>
        <v/>
      </c>
      <c r="DM34" s="120" t="str">
        <f t="shared" si="71"/>
        <v/>
      </c>
      <c r="DN34" s="120" t="str">
        <f t="shared" si="71"/>
        <v/>
      </c>
      <c r="DO34" s="120" t="str">
        <f t="shared" si="71"/>
        <v/>
      </c>
      <c r="DP34" s="120" t="str">
        <f t="shared" si="71"/>
        <v/>
      </c>
      <c r="DQ34" s="120" t="str">
        <f t="shared" si="71"/>
        <v/>
      </c>
      <c r="DR34" s="120" t="str">
        <f t="shared" si="71"/>
        <v/>
      </c>
      <c r="DS34" s="120" t="str">
        <f t="shared" si="71"/>
        <v/>
      </c>
      <c r="DT34" s="120" t="str">
        <f t="shared" si="71"/>
        <v/>
      </c>
      <c r="DU34" s="120" t="str">
        <f t="shared" si="71"/>
        <v/>
      </c>
      <c r="DV34" s="120" t="str">
        <f t="shared" si="71"/>
        <v/>
      </c>
      <c r="DW34" s="120" t="str">
        <f t="shared" si="71"/>
        <v/>
      </c>
      <c r="DX34" s="120" t="str">
        <f t="shared" si="71"/>
        <v/>
      </c>
      <c r="DY34" s="120" t="str">
        <f t="shared" si="71"/>
        <v/>
      </c>
      <c r="DZ34" s="120" t="str">
        <f t="shared" si="71"/>
        <v/>
      </c>
      <c r="EA34" s="120" t="str">
        <f t="shared" si="71"/>
        <v/>
      </c>
      <c r="EB34" s="120" t="str">
        <f t="shared" si="71"/>
        <v/>
      </c>
      <c r="EC34" s="120" t="str">
        <f t="shared" si="71"/>
        <v/>
      </c>
      <c r="ED34" s="120" t="str">
        <f t="shared" si="71"/>
        <v/>
      </c>
      <c r="EE34" s="120" t="str">
        <f t="shared" si="71"/>
        <v/>
      </c>
      <c r="EF34" s="120" t="str">
        <f t="shared" si="71"/>
        <v/>
      </c>
      <c r="EG34" s="120" t="str">
        <f t="shared" si="71"/>
        <v/>
      </c>
      <c r="EH34" s="120" t="str">
        <f t="shared" si="71"/>
        <v/>
      </c>
      <c r="EI34" s="120" t="str">
        <f t="shared" si="71"/>
        <v/>
      </c>
      <c r="EJ34" s="120" t="str">
        <f t="shared" si="71"/>
        <v/>
      </c>
      <c r="EK34" s="120" t="str">
        <f t="shared" si="71"/>
        <v/>
      </c>
      <c r="EL34" s="120" t="str">
        <f t="shared" si="71"/>
        <v/>
      </c>
      <c r="EM34" s="120" t="str">
        <f t="shared" si="71"/>
        <v/>
      </c>
      <c r="EN34" s="120" t="str">
        <f t="shared" si="71"/>
        <v/>
      </c>
      <c r="EO34" s="120" t="str">
        <f t="shared" si="71"/>
        <v/>
      </c>
      <c r="EP34" s="120" t="str">
        <f t="shared" si="71"/>
        <v/>
      </c>
      <c r="EQ34" s="120" t="str">
        <f t="shared" si="71"/>
        <v/>
      </c>
      <c r="ER34" s="120" t="str">
        <f t="shared" si="71"/>
        <v/>
      </c>
      <c r="ES34" s="120" t="str">
        <f t="shared" si="71"/>
        <v/>
      </c>
      <c r="ET34" s="120" t="str">
        <f t="shared" si="71"/>
        <v/>
      </c>
      <c r="EU34" s="120" t="str">
        <f t="shared" si="71"/>
        <v/>
      </c>
      <c r="EV34" s="120" t="str">
        <f t="shared" si="71"/>
        <v/>
      </c>
      <c r="EW34" s="120" t="str">
        <f t="shared" si="71"/>
        <v/>
      </c>
      <c r="EX34" s="120" t="str">
        <f t="shared" si="71"/>
        <v/>
      </c>
      <c r="EY34" s="120" t="str">
        <f t="shared" si="71"/>
        <v/>
      </c>
      <c r="EZ34" s="120" t="str">
        <f t="shared" si="71"/>
        <v/>
      </c>
      <c r="FA34" s="120" t="str">
        <f t="shared" si="71"/>
        <v/>
      </c>
      <c r="FB34" s="120" t="str">
        <f t="shared" si="71"/>
        <v/>
      </c>
      <c r="FC34" s="120" t="str">
        <f t="shared" si="71"/>
        <v/>
      </c>
      <c r="FD34" s="120" t="str">
        <f t="shared" si="71"/>
        <v/>
      </c>
      <c r="FE34" s="120" t="str">
        <f t="shared" ref="FE34:HP34" si="72">IF($J34&gt;0%,IF(AND(FE$16&gt;=$G37,FE$16&lt;$G37+($H34*$J34)),"➤",""),"")</f>
        <v/>
      </c>
      <c r="FF34" s="120" t="str">
        <f t="shared" si="72"/>
        <v/>
      </c>
      <c r="FG34" s="120" t="str">
        <f t="shared" si="72"/>
        <v/>
      </c>
      <c r="FH34" s="120" t="str">
        <f t="shared" si="72"/>
        <v/>
      </c>
      <c r="FI34" s="120" t="str">
        <f t="shared" si="72"/>
        <v/>
      </c>
      <c r="FJ34" s="120" t="str">
        <f t="shared" si="72"/>
        <v/>
      </c>
      <c r="FK34" s="120" t="str">
        <f t="shared" si="72"/>
        <v/>
      </c>
      <c r="FL34" s="120" t="str">
        <f t="shared" si="72"/>
        <v/>
      </c>
      <c r="FM34" s="120" t="str">
        <f t="shared" si="72"/>
        <v/>
      </c>
      <c r="FN34" s="120" t="str">
        <f t="shared" si="72"/>
        <v/>
      </c>
      <c r="FO34" s="120" t="str">
        <f t="shared" si="72"/>
        <v/>
      </c>
      <c r="FP34" s="120" t="str">
        <f t="shared" si="72"/>
        <v/>
      </c>
      <c r="FQ34" s="120" t="str">
        <f t="shared" si="72"/>
        <v/>
      </c>
      <c r="FR34" s="120" t="str">
        <f t="shared" si="72"/>
        <v/>
      </c>
      <c r="FS34" s="120" t="str">
        <f t="shared" si="72"/>
        <v/>
      </c>
      <c r="FT34" s="120" t="str">
        <f t="shared" si="72"/>
        <v/>
      </c>
      <c r="FU34" s="120" t="str">
        <f t="shared" si="72"/>
        <v/>
      </c>
      <c r="FV34" s="120" t="str">
        <f t="shared" si="72"/>
        <v/>
      </c>
      <c r="FW34" s="120" t="str">
        <f t="shared" si="72"/>
        <v/>
      </c>
      <c r="FX34" s="120" t="str">
        <f t="shared" si="72"/>
        <v/>
      </c>
      <c r="FY34" s="120" t="str">
        <f t="shared" si="72"/>
        <v/>
      </c>
      <c r="FZ34" s="120" t="str">
        <f t="shared" si="72"/>
        <v/>
      </c>
      <c r="GA34" s="120" t="str">
        <f t="shared" si="72"/>
        <v/>
      </c>
      <c r="GB34" s="120" t="str">
        <f t="shared" si="72"/>
        <v/>
      </c>
      <c r="GC34" s="120" t="str">
        <f t="shared" si="72"/>
        <v/>
      </c>
      <c r="GD34" s="120" t="str">
        <f t="shared" si="72"/>
        <v/>
      </c>
      <c r="GE34" s="120" t="str">
        <f t="shared" si="72"/>
        <v/>
      </c>
      <c r="GF34" s="120" t="str">
        <f t="shared" si="72"/>
        <v/>
      </c>
      <c r="GG34" s="120" t="str">
        <f t="shared" si="72"/>
        <v/>
      </c>
      <c r="GH34" s="120" t="str">
        <f t="shared" si="72"/>
        <v/>
      </c>
      <c r="GI34" s="120" t="str">
        <f t="shared" si="72"/>
        <v/>
      </c>
      <c r="GJ34" s="120" t="str">
        <f t="shared" si="72"/>
        <v/>
      </c>
      <c r="GK34" s="120" t="str">
        <f t="shared" si="72"/>
        <v/>
      </c>
      <c r="GL34" s="120" t="str">
        <f t="shared" si="72"/>
        <v/>
      </c>
      <c r="GM34" s="120" t="str">
        <f t="shared" si="72"/>
        <v/>
      </c>
      <c r="GN34" s="120" t="str">
        <f t="shared" si="72"/>
        <v/>
      </c>
      <c r="GO34" s="120" t="str">
        <f t="shared" si="72"/>
        <v/>
      </c>
      <c r="GP34" s="120" t="str">
        <f t="shared" si="72"/>
        <v/>
      </c>
      <c r="GQ34" s="120" t="str">
        <f t="shared" si="72"/>
        <v/>
      </c>
      <c r="GR34" s="120" t="str">
        <f t="shared" si="72"/>
        <v/>
      </c>
      <c r="GS34" s="120" t="str">
        <f t="shared" si="72"/>
        <v/>
      </c>
      <c r="GT34" s="120" t="str">
        <f t="shared" si="72"/>
        <v/>
      </c>
      <c r="GU34" s="120" t="str">
        <f t="shared" si="72"/>
        <v/>
      </c>
      <c r="GV34" s="120" t="str">
        <f t="shared" si="72"/>
        <v/>
      </c>
      <c r="GW34" s="120" t="str">
        <f t="shared" si="72"/>
        <v/>
      </c>
      <c r="GX34" s="120" t="str">
        <f t="shared" si="72"/>
        <v/>
      </c>
      <c r="GY34" s="120" t="str">
        <f t="shared" si="72"/>
        <v/>
      </c>
      <c r="GZ34" s="120" t="str">
        <f t="shared" si="72"/>
        <v/>
      </c>
      <c r="HA34" s="120" t="str">
        <f t="shared" si="72"/>
        <v/>
      </c>
      <c r="HB34" s="120" t="str">
        <f t="shared" si="72"/>
        <v/>
      </c>
      <c r="HC34" s="120" t="str">
        <f t="shared" si="72"/>
        <v/>
      </c>
      <c r="HD34" s="120" t="str">
        <f t="shared" si="72"/>
        <v/>
      </c>
      <c r="HE34" s="120" t="str">
        <f t="shared" si="72"/>
        <v/>
      </c>
      <c r="HF34" s="120" t="str">
        <f t="shared" si="72"/>
        <v/>
      </c>
      <c r="HG34" s="120" t="str">
        <f t="shared" si="72"/>
        <v/>
      </c>
      <c r="HH34" s="120" t="str">
        <f t="shared" si="72"/>
        <v/>
      </c>
      <c r="HI34" s="120" t="str">
        <f t="shared" si="72"/>
        <v/>
      </c>
      <c r="HJ34" s="120" t="str">
        <f t="shared" si="72"/>
        <v/>
      </c>
      <c r="HK34" s="120" t="str">
        <f t="shared" si="72"/>
        <v/>
      </c>
      <c r="HL34" s="120" t="str">
        <f t="shared" si="72"/>
        <v/>
      </c>
      <c r="HM34" s="120" t="str">
        <f t="shared" si="72"/>
        <v/>
      </c>
      <c r="HN34" s="120" t="str">
        <f t="shared" si="72"/>
        <v/>
      </c>
      <c r="HO34" s="120" t="str">
        <f t="shared" si="72"/>
        <v/>
      </c>
      <c r="HP34" s="120" t="str">
        <f t="shared" si="72"/>
        <v/>
      </c>
      <c r="HQ34" s="120" t="str">
        <f t="shared" ref="HQ34:KB34" si="73">IF($J34&gt;0%,IF(AND(HQ$16&gt;=$G37,HQ$16&lt;$G37+($H34*$J34)),"➤",""),"")</f>
        <v/>
      </c>
      <c r="HR34" s="120" t="str">
        <f t="shared" si="73"/>
        <v/>
      </c>
      <c r="HS34" s="120" t="str">
        <f t="shared" si="73"/>
        <v/>
      </c>
      <c r="HT34" s="120" t="str">
        <f t="shared" si="73"/>
        <v/>
      </c>
      <c r="HU34" s="120" t="str">
        <f t="shared" si="73"/>
        <v/>
      </c>
      <c r="HV34" s="120" t="str">
        <f t="shared" si="73"/>
        <v/>
      </c>
      <c r="HW34" s="120" t="str">
        <f t="shared" si="73"/>
        <v/>
      </c>
      <c r="HX34" s="120" t="str">
        <f t="shared" si="73"/>
        <v/>
      </c>
      <c r="HY34" s="120" t="str">
        <f t="shared" si="73"/>
        <v/>
      </c>
      <c r="HZ34" s="120" t="str">
        <f t="shared" si="73"/>
        <v/>
      </c>
      <c r="IA34" s="120" t="str">
        <f t="shared" si="73"/>
        <v/>
      </c>
      <c r="IB34" s="120" t="str">
        <f t="shared" si="73"/>
        <v/>
      </c>
      <c r="IC34" s="120" t="str">
        <f t="shared" si="73"/>
        <v/>
      </c>
      <c r="ID34" s="120" t="str">
        <f t="shared" si="73"/>
        <v/>
      </c>
      <c r="IE34" s="120" t="str">
        <f t="shared" si="73"/>
        <v/>
      </c>
      <c r="IF34" s="120" t="str">
        <f t="shared" si="73"/>
        <v/>
      </c>
      <c r="IG34" s="120" t="str">
        <f t="shared" si="73"/>
        <v/>
      </c>
      <c r="IH34" s="120" t="str">
        <f t="shared" si="73"/>
        <v/>
      </c>
      <c r="II34" s="120" t="str">
        <f t="shared" si="73"/>
        <v/>
      </c>
      <c r="IJ34" s="120" t="str">
        <f t="shared" si="73"/>
        <v/>
      </c>
      <c r="IK34" s="120" t="str">
        <f t="shared" si="73"/>
        <v/>
      </c>
      <c r="IL34" s="120" t="str">
        <f t="shared" si="73"/>
        <v/>
      </c>
      <c r="IM34" s="120" t="str">
        <f t="shared" si="73"/>
        <v/>
      </c>
      <c r="IN34" s="120" t="str">
        <f t="shared" si="73"/>
        <v/>
      </c>
      <c r="IO34" s="120" t="str">
        <f t="shared" si="73"/>
        <v/>
      </c>
      <c r="IP34" s="120" t="str">
        <f t="shared" si="73"/>
        <v/>
      </c>
      <c r="IQ34" s="120" t="str">
        <f t="shared" si="73"/>
        <v/>
      </c>
      <c r="IR34" s="120" t="str">
        <f t="shared" si="73"/>
        <v/>
      </c>
      <c r="IS34" s="120" t="str">
        <f t="shared" si="73"/>
        <v/>
      </c>
      <c r="IT34" s="120" t="str">
        <f t="shared" si="73"/>
        <v/>
      </c>
      <c r="IU34" s="120" t="str">
        <f t="shared" si="73"/>
        <v/>
      </c>
      <c r="IV34" s="120" t="str">
        <f t="shared" si="73"/>
        <v/>
      </c>
      <c r="IW34" s="120" t="str">
        <f t="shared" si="73"/>
        <v/>
      </c>
      <c r="IX34" s="120" t="str">
        <f t="shared" si="73"/>
        <v/>
      </c>
      <c r="IY34" s="120" t="str">
        <f t="shared" si="73"/>
        <v/>
      </c>
      <c r="IZ34" s="120" t="str">
        <f t="shared" si="73"/>
        <v/>
      </c>
      <c r="JA34" s="120" t="str">
        <f t="shared" si="73"/>
        <v/>
      </c>
      <c r="JB34" s="120" t="str">
        <f t="shared" si="73"/>
        <v/>
      </c>
      <c r="JC34" s="120" t="str">
        <f t="shared" si="73"/>
        <v/>
      </c>
      <c r="JD34" s="120" t="str">
        <f t="shared" si="73"/>
        <v/>
      </c>
      <c r="JE34" s="120" t="str">
        <f t="shared" si="73"/>
        <v/>
      </c>
      <c r="JF34" s="120" t="str">
        <f t="shared" si="73"/>
        <v/>
      </c>
      <c r="JG34" s="120" t="str">
        <f t="shared" si="73"/>
        <v/>
      </c>
      <c r="JH34" s="120" t="str">
        <f t="shared" si="73"/>
        <v/>
      </c>
      <c r="JI34" s="120" t="str">
        <f t="shared" si="73"/>
        <v/>
      </c>
      <c r="JJ34" s="120" t="str">
        <f t="shared" si="73"/>
        <v/>
      </c>
      <c r="JK34" s="120" t="str">
        <f t="shared" si="73"/>
        <v/>
      </c>
      <c r="JL34" s="120" t="str">
        <f t="shared" si="73"/>
        <v/>
      </c>
      <c r="JM34" s="120" t="str">
        <f t="shared" si="73"/>
        <v/>
      </c>
      <c r="JN34" s="120" t="str">
        <f t="shared" si="73"/>
        <v/>
      </c>
      <c r="JO34" s="120" t="str">
        <f t="shared" si="73"/>
        <v/>
      </c>
      <c r="JP34" s="120" t="str">
        <f t="shared" si="73"/>
        <v/>
      </c>
      <c r="JQ34" s="120" t="str">
        <f t="shared" si="73"/>
        <v/>
      </c>
      <c r="JR34" s="120" t="str">
        <f t="shared" si="73"/>
        <v/>
      </c>
      <c r="JS34" s="120" t="str">
        <f t="shared" si="73"/>
        <v/>
      </c>
      <c r="JT34" s="120" t="str">
        <f t="shared" si="73"/>
        <v/>
      </c>
      <c r="JU34" s="120" t="str">
        <f t="shared" si="73"/>
        <v/>
      </c>
      <c r="JV34" s="120" t="str">
        <f t="shared" si="73"/>
        <v/>
      </c>
      <c r="JW34" s="120" t="str">
        <f t="shared" si="73"/>
        <v/>
      </c>
      <c r="JX34" s="120" t="str">
        <f t="shared" si="73"/>
        <v/>
      </c>
      <c r="JY34" s="120" t="str">
        <f t="shared" si="73"/>
        <v/>
      </c>
      <c r="JZ34" s="120" t="str">
        <f t="shared" si="73"/>
        <v/>
      </c>
      <c r="KA34" s="120" t="str">
        <f t="shared" si="73"/>
        <v/>
      </c>
      <c r="KB34" s="120" t="str">
        <f t="shared" si="73"/>
        <v/>
      </c>
      <c r="KC34" s="120" t="str">
        <f t="shared" ref="KC34:MN34" si="74">IF($J34&gt;0%,IF(AND(KC$16&gt;=$G37,KC$16&lt;$G37+($H34*$J34)),"➤",""),"")</f>
        <v/>
      </c>
      <c r="KD34" s="120" t="str">
        <f t="shared" si="74"/>
        <v/>
      </c>
      <c r="KE34" s="120" t="str">
        <f t="shared" si="74"/>
        <v/>
      </c>
      <c r="KF34" s="120" t="str">
        <f t="shared" si="74"/>
        <v/>
      </c>
      <c r="KG34" s="120" t="str">
        <f t="shared" si="74"/>
        <v/>
      </c>
      <c r="KH34" s="120" t="str">
        <f t="shared" si="74"/>
        <v/>
      </c>
      <c r="KI34" s="120" t="str">
        <f t="shared" si="74"/>
        <v/>
      </c>
      <c r="KJ34" s="120" t="str">
        <f t="shared" si="74"/>
        <v/>
      </c>
      <c r="KK34" s="120" t="str">
        <f t="shared" si="74"/>
        <v/>
      </c>
      <c r="KL34" s="120" t="str">
        <f t="shared" si="74"/>
        <v/>
      </c>
      <c r="KM34" s="120" t="str">
        <f t="shared" si="74"/>
        <v/>
      </c>
      <c r="KN34" s="120" t="str">
        <f t="shared" si="74"/>
        <v/>
      </c>
      <c r="KO34" s="120" t="str">
        <f t="shared" si="74"/>
        <v/>
      </c>
      <c r="KP34" s="120" t="str">
        <f t="shared" si="74"/>
        <v/>
      </c>
      <c r="KQ34" s="120" t="str">
        <f t="shared" si="74"/>
        <v/>
      </c>
      <c r="KR34" s="120" t="str">
        <f t="shared" si="74"/>
        <v/>
      </c>
      <c r="KS34" s="120" t="str">
        <f t="shared" si="74"/>
        <v/>
      </c>
      <c r="KT34" s="120" t="str">
        <f t="shared" si="74"/>
        <v/>
      </c>
      <c r="KU34" s="120" t="str">
        <f t="shared" si="74"/>
        <v/>
      </c>
      <c r="KV34" s="120" t="str">
        <f t="shared" si="74"/>
        <v/>
      </c>
      <c r="KW34" s="120" t="str">
        <f t="shared" si="74"/>
        <v/>
      </c>
      <c r="KX34" s="120" t="str">
        <f t="shared" si="74"/>
        <v/>
      </c>
      <c r="KY34" s="120" t="str">
        <f t="shared" si="74"/>
        <v/>
      </c>
      <c r="KZ34" s="120" t="str">
        <f t="shared" si="74"/>
        <v/>
      </c>
      <c r="LA34" s="120" t="str">
        <f t="shared" si="74"/>
        <v/>
      </c>
      <c r="LB34" s="120" t="str">
        <f t="shared" si="74"/>
        <v/>
      </c>
      <c r="LC34" s="120" t="str">
        <f t="shared" si="74"/>
        <v/>
      </c>
      <c r="LD34" s="120" t="str">
        <f t="shared" si="74"/>
        <v/>
      </c>
      <c r="LE34" s="120" t="str">
        <f t="shared" si="74"/>
        <v/>
      </c>
      <c r="LF34" s="120" t="str">
        <f t="shared" si="74"/>
        <v/>
      </c>
      <c r="LG34" s="120" t="str">
        <f t="shared" si="74"/>
        <v/>
      </c>
      <c r="LH34" s="120" t="str">
        <f t="shared" si="74"/>
        <v/>
      </c>
      <c r="LI34" s="120" t="str">
        <f t="shared" si="74"/>
        <v/>
      </c>
      <c r="LJ34" s="120" t="str">
        <f t="shared" si="74"/>
        <v/>
      </c>
      <c r="LK34" s="120" t="str">
        <f t="shared" si="74"/>
        <v/>
      </c>
      <c r="LL34" s="120" t="str">
        <f t="shared" si="74"/>
        <v/>
      </c>
      <c r="LM34" s="120" t="str">
        <f t="shared" si="74"/>
        <v/>
      </c>
      <c r="LN34" s="120" t="str">
        <f t="shared" si="74"/>
        <v/>
      </c>
      <c r="LO34" s="120" t="str">
        <f t="shared" si="74"/>
        <v/>
      </c>
      <c r="LP34" s="120" t="str">
        <f t="shared" si="74"/>
        <v/>
      </c>
      <c r="LQ34" s="120" t="str">
        <f t="shared" si="74"/>
        <v/>
      </c>
      <c r="LR34" s="120" t="str">
        <f t="shared" si="74"/>
        <v/>
      </c>
      <c r="LS34" s="120" t="str">
        <f t="shared" si="74"/>
        <v/>
      </c>
      <c r="LT34" s="120" t="str">
        <f t="shared" si="74"/>
        <v/>
      </c>
      <c r="LU34" s="120" t="str">
        <f t="shared" si="74"/>
        <v/>
      </c>
      <c r="LV34" s="120" t="str">
        <f t="shared" si="74"/>
        <v/>
      </c>
      <c r="LW34" s="120" t="str">
        <f t="shared" si="74"/>
        <v/>
      </c>
      <c r="LX34" s="120" t="str">
        <f t="shared" si="74"/>
        <v/>
      </c>
      <c r="LY34" s="120" t="str">
        <f t="shared" si="74"/>
        <v/>
      </c>
      <c r="LZ34" s="120" t="str">
        <f t="shared" si="74"/>
        <v/>
      </c>
      <c r="MA34" s="120" t="str">
        <f t="shared" si="74"/>
        <v/>
      </c>
      <c r="MB34" s="120" t="str">
        <f t="shared" si="74"/>
        <v/>
      </c>
      <c r="MC34" s="120" t="str">
        <f t="shared" si="74"/>
        <v/>
      </c>
      <c r="MD34" s="120" t="str">
        <f t="shared" si="74"/>
        <v/>
      </c>
      <c r="ME34" s="120" t="str">
        <f t="shared" si="74"/>
        <v/>
      </c>
      <c r="MF34" s="120" t="str">
        <f t="shared" si="74"/>
        <v/>
      </c>
      <c r="MG34" s="120" t="str">
        <f t="shared" si="74"/>
        <v/>
      </c>
      <c r="MH34" s="120" t="str">
        <f t="shared" si="74"/>
        <v/>
      </c>
      <c r="MI34" s="120" t="str">
        <f t="shared" si="74"/>
        <v/>
      </c>
      <c r="MJ34" s="120" t="str">
        <f t="shared" si="74"/>
        <v/>
      </c>
      <c r="MK34" s="120" t="str">
        <f t="shared" si="74"/>
        <v/>
      </c>
      <c r="ML34" s="120" t="str">
        <f t="shared" si="74"/>
        <v/>
      </c>
      <c r="MM34" s="120" t="str">
        <f t="shared" si="74"/>
        <v/>
      </c>
      <c r="MN34" s="120" t="str">
        <f t="shared" si="74"/>
        <v/>
      </c>
      <c r="MO34" s="120" t="str">
        <f t="shared" ref="MO34:OZ34" si="75">IF($J34&gt;0%,IF(AND(MO$16&gt;=$G37,MO$16&lt;$G37+($H34*$J34)),"➤",""),"")</f>
        <v/>
      </c>
      <c r="MP34" s="120" t="str">
        <f t="shared" si="75"/>
        <v/>
      </c>
      <c r="MQ34" s="120" t="str">
        <f t="shared" si="75"/>
        <v/>
      </c>
      <c r="MR34" s="120" t="str">
        <f t="shared" si="75"/>
        <v/>
      </c>
      <c r="MS34" s="120" t="str">
        <f t="shared" si="75"/>
        <v/>
      </c>
      <c r="MT34" s="120" t="str">
        <f t="shared" si="75"/>
        <v/>
      </c>
      <c r="MU34" s="120" t="str">
        <f t="shared" si="75"/>
        <v/>
      </c>
      <c r="MV34" s="120" t="str">
        <f t="shared" si="75"/>
        <v/>
      </c>
      <c r="MW34" s="120" t="str">
        <f t="shared" si="75"/>
        <v/>
      </c>
      <c r="MX34" s="120" t="str">
        <f t="shared" si="75"/>
        <v/>
      </c>
      <c r="MY34" s="120" t="str">
        <f t="shared" si="75"/>
        <v/>
      </c>
      <c r="MZ34" s="120" t="str">
        <f t="shared" si="75"/>
        <v/>
      </c>
      <c r="NA34" s="120" t="str">
        <f t="shared" si="75"/>
        <v/>
      </c>
      <c r="NB34" s="120" t="str">
        <f t="shared" si="75"/>
        <v/>
      </c>
      <c r="NC34" s="120" t="str">
        <f t="shared" si="75"/>
        <v/>
      </c>
      <c r="ND34" s="120" t="str">
        <f t="shared" si="75"/>
        <v/>
      </c>
      <c r="NE34" s="120" t="str">
        <f t="shared" si="75"/>
        <v/>
      </c>
      <c r="NF34" s="120" t="str">
        <f t="shared" si="75"/>
        <v/>
      </c>
      <c r="NG34" s="120" t="str">
        <f t="shared" si="75"/>
        <v/>
      </c>
      <c r="NH34" s="120" t="str">
        <f t="shared" si="75"/>
        <v/>
      </c>
      <c r="NI34" s="120" t="str">
        <f t="shared" si="75"/>
        <v/>
      </c>
      <c r="NJ34" s="120" t="str">
        <f t="shared" si="75"/>
        <v/>
      </c>
      <c r="NK34" s="120" t="str">
        <f t="shared" si="75"/>
        <v/>
      </c>
      <c r="NL34" s="120" t="str">
        <f t="shared" si="75"/>
        <v/>
      </c>
      <c r="NM34" s="120" t="str">
        <f t="shared" si="75"/>
        <v/>
      </c>
      <c r="NN34" s="120" t="str">
        <f t="shared" si="75"/>
        <v/>
      </c>
      <c r="NO34" s="120" t="str">
        <f t="shared" si="75"/>
        <v/>
      </c>
      <c r="NP34" s="120" t="str">
        <f t="shared" si="75"/>
        <v/>
      </c>
      <c r="NQ34" s="120" t="str">
        <f t="shared" si="75"/>
        <v/>
      </c>
      <c r="NR34" s="120" t="str">
        <f t="shared" si="75"/>
        <v/>
      </c>
      <c r="NS34" s="120" t="str">
        <f t="shared" si="75"/>
        <v/>
      </c>
      <c r="NT34" s="120" t="str">
        <f t="shared" si="75"/>
        <v/>
      </c>
      <c r="NU34" s="120" t="str">
        <f t="shared" si="75"/>
        <v/>
      </c>
      <c r="NV34" s="120" t="str">
        <f t="shared" si="75"/>
        <v/>
      </c>
      <c r="NW34" s="120" t="str">
        <f t="shared" si="75"/>
        <v/>
      </c>
      <c r="NX34" s="120" t="str">
        <f t="shared" si="75"/>
        <v/>
      </c>
      <c r="NY34" s="120" t="str">
        <f t="shared" si="75"/>
        <v/>
      </c>
      <c r="NZ34" s="120" t="str">
        <f t="shared" si="75"/>
        <v/>
      </c>
      <c r="OA34" s="120" t="str">
        <f t="shared" si="75"/>
        <v/>
      </c>
      <c r="OB34" s="120" t="str">
        <f t="shared" si="75"/>
        <v/>
      </c>
      <c r="OC34" s="120" t="str">
        <f t="shared" si="75"/>
        <v/>
      </c>
      <c r="OD34" s="120" t="str">
        <f t="shared" si="75"/>
        <v/>
      </c>
      <c r="OE34" s="120" t="str">
        <f t="shared" si="75"/>
        <v/>
      </c>
      <c r="OF34" s="120" t="str">
        <f t="shared" si="75"/>
        <v/>
      </c>
      <c r="OG34" s="120" t="str">
        <f t="shared" si="75"/>
        <v/>
      </c>
      <c r="OH34" s="120" t="str">
        <f t="shared" si="75"/>
        <v/>
      </c>
      <c r="OI34" s="120" t="str">
        <f t="shared" si="75"/>
        <v/>
      </c>
      <c r="OJ34" s="120" t="str">
        <f t="shared" si="75"/>
        <v/>
      </c>
      <c r="OK34" s="120" t="str">
        <f t="shared" si="75"/>
        <v/>
      </c>
      <c r="OL34" s="120" t="str">
        <f t="shared" si="75"/>
        <v/>
      </c>
      <c r="OM34" s="120" t="str">
        <f t="shared" si="75"/>
        <v/>
      </c>
      <c r="ON34" s="120" t="str">
        <f t="shared" si="75"/>
        <v/>
      </c>
      <c r="OO34" s="120" t="str">
        <f t="shared" si="75"/>
        <v/>
      </c>
      <c r="OP34" s="120" t="str">
        <f t="shared" si="75"/>
        <v/>
      </c>
      <c r="OQ34" s="120" t="str">
        <f t="shared" si="75"/>
        <v/>
      </c>
      <c r="OR34" s="120" t="str">
        <f t="shared" si="75"/>
        <v/>
      </c>
      <c r="OS34" s="120" t="str">
        <f t="shared" si="75"/>
        <v/>
      </c>
      <c r="OT34" s="120" t="str">
        <f t="shared" si="75"/>
        <v/>
      </c>
      <c r="OU34" s="120" t="str">
        <f t="shared" si="75"/>
        <v/>
      </c>
      <c r="OV34" s="120" t="str">
        <f t="shared" si="75"/>
        <v/>
      </c>
      <c r="OW34" s="120" t="str">
        <f t="shared" si="75"/>
        <v/>
      </c>
      <c r="OX34" s="120" t="str">
        <f t="shared" si="75"/>
        <v/>
      </c>
      <c r="OY34" s="120" t="str">
        <f t="shared" si="75"/>
        <v/>
      </c>
      <c r="OZ34" s="120" t="str">
        <f t="shared" si="75"/>
        <v/>
      </c>
      <c r="PA34" s="120" t="str">
        <f t="shared" ref="PA34:RL34" si="76">IF($J34&gt;0%,IF(AND(PA$16&gt;=$G37,PA$16&lt;$G37+($H34*$J34)),"➤",""),"")</f>
        <v/>
      </c>
      <c r="PB34" s="120" t="str">
        <f t="shared" si="76"/>
        <v/>
      </c>
      <c r="PC34" s="120" t="str">
        <f t="shared" si="76"/>
        <v/>
      </c>
      <c r="PD34" s="120" t="str">
        <f t="shared" si="76"/>
        <v/>
      </c>
      <c r="PE34" s="120" t="str">
        <f t="shared" si="76"/>
        <v/>
      </c>
      <c r="PF34" s="120" t="str">
        <f t="shared" si="76"/>
        <v/>
      </c>
      <c r="PG34" s="120" t="str">
        <f t="shared" si="76"/>
        <v/>
      </c>
      <c r="PH34" s="120" t="str">
        <f t="shared" si="76"/>
        <v/>
      </c>
      <c r="PI34" s="120" t="str">
        <f t="shared" si="76"/>
        <v/>
      </c>
      <c r="PJ34" s="120" t="str">
        <f t="shared" si="76"/>
        <v/>
      </c>
      <c r="PK34" s="120" t="str">
        <f t="shared" si="76"/>
        <v/>
      </c>
      <c r="PL34" s="120" t="str">
        <f t="shared" si="76"/>
        <v/>
      </c>
      <c r="PM34" s="120" t="str">
        <f t="shared" si="76"/>
        <v/>
      </c>
      <c r="PN34" s="120" t="str">
        <f t="shared" si="76"/>
        <v/>
      </c>
      <c r="PO34" s="120" t="str">
        <f t="shared" si="76"/>
        <v/>
      </c>
      <c r="PP34" s="120" t="str">
        <f t="shared" si="76"/>
        <v/>
      </c>
      <c r="PQ34" s="120" t="str">
        <f t="shared" si="76"/>
        <v/>
      </c>
      <c r="PR34" s="120" t="str">
        <f t="shared" si="76"/>
        <v/>
      </c>
      <c r="PS34" s="120" t="str">
        <f t="shared" si="76"/>
        <v/>
      </c>
      <c r="PT34" s="120" t="str">
        <f t="shared" si="76"/>
        <v/>
      </c>
      <c r="PU34" s="120" t="str">
        <f t="shared" si="76"/>
        <v/>
      </c>
      <c r="PV34" s="120" t="str">
        <f t="shared" si="76"/>
        <v/>
      </c>
      <c r="PW34" s="120" t="str">
        <f t="shared" si="76"/>
        <v/>
      </c>
      <c r="PX34" s="120" t="str">
        <f t="shared" si="76"/>
        <v/>
      </c>
      <c r="PY34" s="120" t="str">
        <f t="shared" si="76"/>
        <v/>
      </c>
      <c r="PZ34" s="120" t="str">
        <f t="shared" si="76"/>
        <v/>
      </c>
      <c r="QA34" s="120" t="str">
        <f t="shared" si="76"/>
        <v/>
      </c>
      <c r="QB34" s="120" t="str">
        <f t="shared" si="76"/>
        <v/>
      </c>
      <c r="QC34" s="120" t="str">
        <f t="shared" si="76"/>
        <v/>
      </c>
      <c r="QD34" s="120" t="str">
        <f t="shared" si="76"/>
        <v/>
      </c>
      <c r="QE34" s="120" t="str">
        <f t="shared" si="76"/>
        <v/>
      </c>
      <c r="QF34" s="120" t="str">
        <f t="shared" si="76"/>
        <v/>
      </c>
      <c r="QG34" s="120" t="str">
        <f t="shared" si="76"/>
        <v/>
      </c>
      <c r="QH34" s="120" t="str">
        <f t="shared" si="76"/>
        <v/>
      </c>
      <c r="QI34" s="120" t="str">
        <f t="shared" si="76"/>
        <v/>
      </c>
      <c r="QJ34" s="120" t="str">
        <f t="shared" si="76"/>
        <v/>
      </c>
      <c r="QK34" s="120" t="str">
        <f t="shared" si="76"/>
        <v/>
      </c>
      <c r="QL34" s="120" t="str">
        <f t="shared" si="76"/>
        <v/>
      </c>
      <c r="QM34" s="120" t="str">
        <f t="shared" si="76"/>
        <v/>
      </c>
      <c r="QN34" s="120" t="str">
        <f t="shared" si="76"/>
        <v/>
      </c>
      <c r="QO34" s="120" t="str">
        <f t="shared" si="76"/>
        <v/>
      </c>
      <c r="QP34" s="120" t="str">
        <f t="shared" si="76"/>
        <v/>
      </c>
      <c r="QQ34" s="120" t="str">
        <f t="shared" si="76"/>
        <v/>
      </c>
      <c r="QR34" s="120" t="str">
        <f t="shared" si="76"/>
        <v/>
      </c>
      <c r="QS34" s="120" t="str">
        <f t="shared" si="76"/>
        <v/>
      </c>
      <c r="QT34" s="120" t="str">
        <f t="shared" si="76"/>
        <v/>
      </c>
      <c r="QU34" s="120" t="str">
        <f t="shared" si="76"/>
        <v/>
      </c>
      <c r="QV34" s="120" t="str">
        <f t="shared" si="76"/>
        <v/>
      </c>
      <c r="QW34" s="120" t="str">
        <f t="shared" si="76"/>
        <v/>
      </c>
      <c r="QX34" s="120" t="str">
        <f t="shared" si="76"/>
        <v/>
      </c>
      <c r="QY34" s="120" t="str">
        <f t="shared" si="76"/>
        <v/>
      </c>
      <c r="QZ34" s="120" t="str">
        <f t="shared" si="76"/>
        <v/>
      </c>
      <c r="RA34" s="120" t="str">
        <f t="shared" si="76"/>
        <v/>
      </c>
      <c r="RB34" s="120" t="str">
        <f t="shared" si="76"/>
        <v/>
      </c>
      <c r="RC34" s="120" t="str">
        <f t="shared" si="76"/>
        <v/>
      </c>
      <c r="RD34" s="120" t="str">
        <f t="shared" si="76"/>
        <v/>
      </c>
      <c r="RE34" s="120" t="str">
        <f t="shared" si="76"/>
        <v/>
      </c>
      <c r="RF34" s="120" t="str">
        <f t="shared" si="76"/>
        <v/>
      </c>
      <c r="RG34" s="120" t="str">
        <f t="shared" si="76"/>
        <v/>
      </c>
      <c r="RH34" s="120" t="str">
        <f t="shared" si="76"/>
        <v/>
      </c>
      <c r="RI34" s="120" t="str">
        <f t="shared" si="76"/>
        <v/>
      </c>
      <c r="RJ34" s="120" t="str">
        <f t="shared" si="76"/>
        <v/>
      </c>
      <c r="RK34" s="120" t="str">
        <f t="shared" si="76"/>
        <v/>
      </c>
      <c r="RL34" s="120" t="str">
        <f t="shared" si="76"/>
        <v/>
      </c>
      <c r="RM34" s="120" t="str">
        <f t="shared" ref="RM34:SX34" si="77">IF($J34&gt;0%,IF(AND(RM$16&gt;=$G37,RM$16&lt;$G37+($H34*$J34)),"➤",""),"")</f>
        <v/>
      </c>
      <c r="RN34" s="120" t="str">
        <f t="shared" si="77"/>
        <v/>
      </c>
      <c r="RO34" s="120" t="str">
        <f t="shared" si="77"/>
        <v/>
      </c>
      <c r="RP34" s="120" t="str">
        <f t="shared" si="77"/>
        <v/>
      </c>
      <c r="RQ34" s="120" t="str">
        <f t="shared" si="77"/>
        <v/>
      </c>
      <c r="RR34" s="120" t="str">
        <f t="shared" si="77"/>
        <v/>
      </c>
      <c r="RS34" s="120" t="str">
        <f t="shared" si="77"/>
        <v/>
      </c>
      <c r="RT34" s="120" t="str">
        <f t="shared" si="77"/>
        <v/>
      </c>
      <c r="RU34" s="120" t="str">
        <f t="shared" si="77"/>
        <v/>
      </c>
      <c r="RV34" s="120" t="str">
        <f t="shared" si="77"/>
        <v/>
      </c>
      <c r="RW34" s="120" t="str">
        <f t="shared" si="77"/>
        <v/>
      </c>
      <c r="RX34" s="120" t="str">
        <f t="shared" si="77"/>
        <v/>
      </c>
      <c r="RY34" s="120" t="str">
        <f t="shared" si="77"/>
        <v/>
      </c>
      <c r="RZ34" s="120" t="str">
        <f t="shared" si="77"/>
        <v/>
      </c>
      <c r="SA34" s="120" t="str">
        <f t="shared" si="77"/>
        <v/>
      </c>
      <c r="SB34" s="120" t="str">
        <f t="shared" si="77"/>
        <v/>
      </c>
      <c r="SC34" s="120" t="str">
        <f t="shared" si="77"/>
        <v/>
      </c>
      <c r="SD34" s="120" t="str">
        <f t="shared" si="77"/>
        <v/>
      </c>
      <c r="SE34" s="120" t="str">
        <f t="shared" si="77"/>
        <v/>
      </c>
      <c r="SF34" s="120" t="str">
        <f t="shared" si="77"/>
        <v/>
      </c>
      <c r="SG34" s="120" t="str">
        <f t="shared" si="77"/>
        <v/>
      </c>
      <c r="SH34" s="120" t="str">
        <f t="shared" si="77"/>
        <v/>
      </c>
      <c r="SI34" s="120" t="str">
        <f t="shared" si="77"/>
        <v/>
      </c>
      <c r="SJ34" s="120" t="str">
        <f t="shared" si="77"/>
        <v/>
      </c>
      <c r="SK34" s="120" t="str">
        <f t="shared" si="77"/>
        <v/>
      </c>
      <c r="SL34" s="120" t="str">
        <f t="shared" si="77"/>
        <v/>
      </c>
      <c r="SM34" s="120" t="str">
        <f t="shared" si="77"/>
        <v/>
      </c>
      <c r="SN34" s="120" t="str">
        <f t="shared" si="77"/>
        <v/>
      </c>
      <c r="SO34" s="120" t="str">
        <f t="shared" si="77"/>
        <v/>
      </c>
      <c r="SP34" s="120" t="str">
        <f t="shared" si="77"/>
        <v/>
      </c>
      <c r="SQ34" s="120" t="str">
        <f t="shared" si="77"/>
        <v/>
      </c>
      <c r="SR34" s="120" t="str">
        <f t="shared" si="77"/>
        <v/>
      </c>
      <c r="SS34" s="120" t="str">
        <f t="shared" si="77"/>
        <v/>
      </c>
      <c r="ST34" s="120" t="str">
        <f t="shared" si="77"/>
        <v/>
      </c>
      <c r="SU34" s="120" t="str">
        <f t="shared" si="77"/>
        <v/>
      </c>
      <c r="SV34" s="120" t="str">
        <f t="shared" si="77"/>
        <v/>
      </c>
      <c r="SW34" s="120" t="str">
        <f t="shared" si="77"/>
        <v/>
      </c>
      <c r="SX34" s="121" t="str">
        <f t="shared" si="77"/>
        <v/>
      </c>
    </row>
    <row r="35" spans="2:518" ht="15" outlineLevel="1" x14ac:dyDescent="0.35">
      <c r="B35" s="60"/>
      <c r="C35" s="109">
        <v>285324</v>
      </c>
      <c r="D35" s="110"/>
      <c r="E35" s="122" t="s">
        <v>1710</v>
      </c>
      <c r="F35" s="123" t="s">
        <v>423</v>
      </c>
      <c r="G35" s="138">
        <v>45566</v>
      </c>
      <c r="H35" s="139">
        <v>1</v>
      </c>
      <c r="I35" s="140">
        <f t="shared" si="59"/>
        <v>45566</v>
      </c>
      <c r="J35" s="141">
        <v>1</v>
      </c>
      <c r="K35" s="126" t="s">
        <v>1698</v>
      </c>
      <c r="L35" s="127"/>
      <c r="M35" s="120" t="str">
        <f t="shared" si="68"/>
        <v/>
      </c>
      <c r="N35" s="120" t="str">
        <f t="shared" si="68"/>
        <v/>
      </c>
      <c r="O35" s="120" t="str">
        <f t="shared" si="68"/>
        <v/>
      </c>
      <c r="P35" s="120" t="str">
        <f t="shared" si="68"/>
        <v/>
      </c>
      <c r="Q35" s="120" t="str">
        <f t="shared" si="68"/>
        <v/>
      </c>
      <c r="R35" s="120" t="str">
        <f t="shared" si="68"/>
        <v/>
      </c>
      <c r="S35" s="120" t="str">
        <f t="shared" si="25"/>
        <v/>
      </c>
      <c r="T35" s="120" t="str">
        <f t="shared" si="25"/>
        <v>➤</v>
      </c>
      <c r="U35" s="120" t="str">
        <f t="shared" si="25"/>
        <v/>
      </c>
      <c r="V35" s="120" t="str">
        <f t="shared" si="25"/>
        <v/>
      </c>
      <c r="W35" s="120" t="str">
        <f t="shared" si="25"/>
        <v/>
      </c>
      <c r="X35" s="120" t="str">
        <f t="shared" si="25"/>
        <v/>
      </c>
      <c r="Y35" s="120" t="str">
        <f t="shared" si="25"/>
        <v/>
      </c>
      <c r="Z35" s="120" t="str">
        <f t="shared" si="25"/>
        <v/>
      </c>
      <c r="AA35" s="120" t="str">
        <f t="shared" si="25"/>
        <v/>
      </c>
      <c r="AB35" s="120" t="str">
        <f t="shared" si="25"/>
        <v/>
      </c>
      <c r="AC35" s="120" t="str">
        <f t="shared" si="69"/>
        <v/>
      </c>
      <c r="AD35" s="120" t="str">
        <f t="shared" si="69"/>
        <v/>
      </c>
      <c r="AE35" s="120" t="str">
        <f t="shared" si="69"/>
        <v/>
      </c>
      <c r="AF35" s="120" t="str">
        <f t="shared" si="69"/>
        <v/>
      </c>
      <c r="AG35" s="120" t="str">
        <f t="shared" ref="AG35:CR35" si="78">IF($J35&gt;0%,IF(AND(AG$16&gt;=$G39,AG$16&lt;$G39+($H35*$J35)),"➤",""),"")</f>
        <v/>
      </c>
      <c r="AH35" s="120" t="str">
        <f t="shared" si="78"/>
        <v/>
      </c>
      <c r="AI35" s="120" t="str">
        <f t="shared" si="78"/>
        <v/>
      </c>
      <c r="AJ35" s="120" t="str">
        <f t="shared" si="78"/>
        <v/>
      </c>
      <c r="AK35" s="120" t="str">
        <f t="shared" si="78"/>
        <v/>
      </c>
      <c r="AL35" s="120" t="str">
        <f t="shared" si="78"/>
        <v/>
      </c>
      <c r="AM35" s="120" t="str">
        <f t="shared" si="78"/>
        <v/>
      </c>
      <c r="AN35" s="120" t="str">
        <f t="shared" si="78"/>
        <v/>
      </c>
      <c r="AO35" s="120" t="str">
        <f t="shared" si="78"/>
        <v/>
      </c>
      <c r="AP35" s="120" t="str">
        <f t="shared" si="78"/>
        <v/>
      </c>
      <c r="AQ35" s="120" t="str">
        <f t="shared" si="78"/>
        <v/>
      </c>
      <c r="AR35" s="120" t="str">
        <f t="shared" si="78"/>
        <v/>
      </c>
      <c r="AS35" s="120" t="str">
        <f t="shared" si="78"/>
        <v/>
      </c>
      <c r="AT35" s="120" t="str">
        <f t="shared" si="78"/>
        <v/>
      </c>
      <c r="AU35" s="120" t="str">
        <f t="shared" si="78"/>
        <v/>
      </c>
      <c r="AV35" s="120" t="str">
        <f t="shared" si="78"/>
        <v/>
      </c>
      <c r="AW35" s="120" t="str">
        <f t="shared" si="78"/>
        <v/>
      </c>
      <c r="AX35" s="120" t="str">
        <f t="shared" si="78"/>
        <v/>
      </c>
      <c r="AY35" s="120" t="str">
        <f t="shared" si="78"/>
        <v/>
      </c>
      <c r="AZ35" s="120" t="str">
        <f t="shared" si="78"/>
        <v/>
      </c>
      <c r="BA35" s="120" t="str">
        <f t="shared" si="78"/>
        <v/>
      </c>
      <c r="BB35" s="120" t="str">
        <f t="shared" si="78"/>
        <v/>
      </c>
      <c r="BC35" s="120" t="str">
        <f t="shared" si="78"/>
        <v/>
      </c>
      <c r="BD35" s="120" t="str">
        <f t="shared" si="78"/>
        <v/>
      </c>
      <c r="BE35" s="120" t="str">
        <f t="shared" si="78"/>
        <v/>
      </c>
      <c r="BF35" s="120" t="str">
        <f t="shared" si="78"/>
        <v/>
      </c>
      <c r="BG35" s="120" t="str">
        <f t="shared" si="78"/>
        <v/>
      </c>
      <c r="BH35" s="120" t="str">
        <f t="shared" si="78"/>
        <v/>
      </c>
      <c r="BI35" s="120" t="str">
        <f t="shared" si="78"/>
        <v/>
      </c>
      <c r="BJ35" s="120" t="str">
        <f t="shared" si="78"/>
        <v/>
      </c>
      <c r="BK35" s="120" t="str">
        <f t="shared" si="78"/>
        <v/>
      </c>
      <c r="BL35" s="120" t="str">
        <f t="shared" si="78"/>
        <v/>
      </c>
      <c r="BM35" s="120" t="str">
        <f t="shared" si="78"/>
        <v/>
      </c>
      <c r="BN35" s="120" t="str">
        <f t="shared" si="78"/>
        <v/>
      </c>
      <c r="BO35" s="120" t="str">
        <f t="shared" si="78"/>
        <v/>
      </c>
      <c r="BP35" s="120" t="str">
        <f t="shared" si="78"/>
        <v/>
      </c>
      <c r="BQ35" s="120" t="str">
        <f t="shared" si="78"/>
        <v/>
      </c>
      <c r="BR35" s="120" t="str">
        <f t="shared" si="78"/>
        <v/>
      </c>
      <c r="BS35" s="120" t="str">
        <f t="shared" si="78"/>
        <v/>
      </c>
      <c r="BT35" s="120" t="str">
        <f t="shared" si="78"/>
        <v/>
      </c>
      <c r="BU35" s="120" t="str">
        <f t="shared" si="78"/>
        <v/>
      </c>
      <c r="BV35" s="120" t="str">
        <f t="shared" si="78"/>
        <v/>
      </c>
      <c r="BW35" s="120" t="str">
        <f t="shared" si="78"/>
        <v/>
      </c>
      <c r="BX35" s="120" t="str">
        <f t="shared" si="78"/>
        <v/>
      </c>
      <c r="BY35" s="120" t="str">
        <f t="shared" si="78"/>
        <v/>
      </c>
      <c r="BZ35" s="120" t="str">
        <f t="shared" si="78"/>
        <v/>
      </c>
      <c r="CA35" s="120" t="str">
        <f t="shared" si="78"/>
        <v/>
      </c>
      <c r="CB35" s="120" t="str">
        <f t="shared" si="78"/>
        <v/>
      </c>
      <c r="CC35" s="120" t="str">
        <f t="shared" si="78"/>
        <v/>
      </c>
      <c r="CD35" s="120" t="str">
        <f t="shared" si="78"/>
        <v/>
      </c>
      <c r="CE35" s="120" t="str">
        <f t="shared" si="78"/>
        <v/>
      </c>
      <c r="CF35" s="120" t="str">
        <f t="shared" si="78"/>
        <v/>
      </c>
      <c r="CG35" s="120" t="str">
        <f t="shared" si="78"/>
        <v/>
      </c>
      <c r="CH35" s="120" t="str">
        <f t="shared" si="78"/>
        <v/>
      </c>
      <c r="CI35" s="120" t="str">
        <f t="shared" si="78"/>
        <v/>
      </c>
      <c r="CJ35" s="120" t="str">
        <f t="shared" si="78"/>
        <v/>
      </c>
      <c r="CK35" s="120" t="str">
        <f t="shared" si="78"/>
        <v/>
      </c>
      <c r="CL35" s="120" t="str">
        <f t="shared" si="78"/>
        <v/>
      </c>
      <c r="CM35" s="120" t="str">
        <f t="shared" si="78"/>
        <v/>
      </c>
      <c r="CN35" s="120" t="str">
        <f t="shared" si="78"/>
        <v/>
      </c>
      <c r="CO35" s="120" t="str">
        <f t="shared" si="78"/>
        <v/>
      </c>
      <c r="CP35" s="120" t="str">
        <f t="shared" si="78"/>
        <v/>
      </c>
      <c r="CQ35" s="120" t="str">
        <f t="shared" si="78"/>
        <v/>
      </c>
      <c r="CR35" s="120" t="str">
        <f t="shared" si="78"/>
        <v/>
      </c>
      <c r="CS35" s="120" t="str">
        <f t="shared" ref="CS35:FD35" si="79">IF($J35&gt;0%,IF(AND(CS$16&gt;=$G39,CS$16&lt;$G39+($H35*$J35)),"➤",""),"")</f>
        <v/>
      </c>
      <c r="CT35" s="120" t="str">
        <f t="shared" si="79"/>
        <v/>
      </c>
      <c r="CU35" s="120" t="str">
        <f t="shared" si="79"/>
        <v/>
      </c>
      <c r="CV35" s="120" t="str">
        <f t="shared" si="79"/>
        <v/>
      </c>
      <c r="CW35" s="120" t="str">
        <f t="shared" si="79"/>
        <v/>
      </c>
      <c r="CX35" s="120" t="str">
        <f t="shared" si="79"/>
        <v/>
      </c>
      <c r="CY35" s="120" t="str">
        <f t="shared" si="79"/>
        <v/>
      </c>
      <c r="CZ35" s="120" t="str">
        <f t="shared" si="79"/>
        <v/>
      </c>
      <c r="DA35" s="120" t="str">
        <f t="shared" si="79"/>
        <v/>
      </c>
      <c r="DB35" s="120" t="str">
        <f t="shared" si="79"/>
        <v/>
      </c>
      <c r="DC35" s="120" t="str">
        <f t="shared" si="79"/>
        <v/>
      </c>
      <c r="DD35" s="120" t="str">
        <f t="shared" si="79"/>
        <v/>
      </c>
      <c r="DE35" s="120" t="str">
        <f t="shared" si="79"/>
        <v/>
      </c>
      <c r="DF35" s="120" t="str">
        <f t="shared" si="79"/>
        <v/>
      </c>
      <c r="DG35" s="120" t="str">
        <f t="shared" si="79"/>
        <v/>
      </c>
      <c r="DH35" s="120" t="str">
        <f t="shared" si="79"/>
        <v/>
      </c>
      <c r="DI35" s="120" t="str">
        <f t="shared" si="79"/>
        <v/>
      </c>
      <c r="DJ35" s="120" t="str">
        <f t="shared" si="79"/>
        <v/>
      </c>
      <c r="DK35" s="120" t="str">
        <f t="shared" si="79"/>
        <v/>
      </c>
      <c r="DL35" s="120" t="str">
        <f t="shared" si="79"/>
        <v/>
      </c>
      <c r="DM35" s="120" t="str">
        <f t="shared" si="79"/>
        <v/>
      </c>
      <c r="DN35" s="120" t="str">
        <f t="shared" si="79"/>
        <v/>
      </c>
      <c r="DO35" s="120" t="str">
        <f t="shared" si="79"/>
        <v/>
      </c>
      <c r="DP35" s="120" t="str">
        <f t="shared" si="79"/>
        <v/>
      </c>
      <c r="DQ35" s="120" t="str">
        <f t="shared" si="79"/>
        <v/>
      </c>
      <c r="DR35" s="120" t="str">
        <f t="shared" si="79"/>
        <v/>
      </c>
      <c r="DS35" s="120" t="str">
        <f t="shared" si="79"/>
        <v/>
      </c>
      <c r="DT35" s="120" t="str">
        <f t="shared" si="79"/>
        <v/>
      </c>
      <c r="DU35" s="120" t="str">
        <f t="shared" si="79"/>
        <v/>
      </c>
      <c r="DV35" s="120" t="str">
        <f t="shared" si="79"/>
        <v/>
      </c>
      <c r="DW35" s="120" t="str">
        <f t="shared" si="79"/>
        <v/>
      </c>
      <c r="DX35" s="120" t="str">
        <f t="shared" si="79"/>
        <v/>
      </c>
      <c r="DY35" s="120" t="str">
        <f t="shared" si="79"/>
        <v/>
      </c>
      <c r="DZ35" s="120" t="str">
        <f t="shared" si="79"/>
        <v/>
      </c>
      <c r="EA35" s="120" t="str">
        <f t="shared" si="79"/>
        <v/>
      </c>
      <c r="EB35" s="120" t="str">
        <f t="shared" si="79"/>
        <v/>
      </c>
      <c r="EC35" s="120" t="str">
        <f t="shared" si="79"/>
        <v/>
      </c>
      <c r="ED35" s="120" t="str">
        <f t="shared" si="79"/>
        <v/>
      </c>
      <c r="EE35" s="120" t="str">
        <f t="shared" si="79"/>
        <v/>
      </c>
      <c r="EF35" s="120" t="str">
        <f t="shared" si="79"/>
        <v/>
      </c>
      <c r="EG35" s="120" t="str">
        <f t="shared" si="79"/>
        <v/>
      </c>
      <c r="EH35" s="120" t="str">
        <f t="shared" si="79"/>
        <v/>
      </c>
      <c r="EI35" s="120" t="str">
        <f t="shared" si="79"/>
        <v/>
      </c>
      <c r="EJ35" s="120" t="str">
        <f t="shared" si="79"/>
        <v/>
      </c>
      <c r="EK35" s="120" t="str">
        <f t="shared" si="79"/>
        <v/>
      </c>
      <c r="EL35" s="120" t="str">
        <f t="shared" si="79"/>
        <v/>
      </c>
      <c r="EM35" s="120" t="str">
        <f t="shared" si="79"/>
        <v/>
      </c>
      <c r="EN35" s="120" t="str">
        <f t="shared" si="79"/>
        <v/>
      </c>
      <c r="EO35" s="120" t="str">
        <f t="shared" si="79"/>
        <v/>
      </c>
      <c r="EP35" s="120" t="str">
        <f t="shared" si="79"/>
        <v/>
      </c>
      <c r="EQ35" s="120" t="str">
        <f t="shared" si="79"/>
        <v/>
      </c>
      <c r="ER35" s="120" t="str">
        <f t="shared" si="79"/>
        <v/>
      </c>
      <c r="ES35" s="120" t="str">
        <f t="shared" si="79"/>
        <v/>
      </c>
      <c r="ET35" s="120" t="str">
        <f t="shared" si="79"/>
        <v/>
      </c>
      <c r="EU35" s="120" t="str">
        <f t="shared" si="79"/>
        <v/>
      </c>
      <c r="EV35" s="120" t="str">
        <f t="shared" si="79"/>
        <v/>
      </c>
      <c r="EW35" s="120" t="str">
        <f t="shared" si="79"/>
        <v/>
      </c>
      <c r="EX35" s="120" t="str">
        <f t="shared" si="79"/>
        <v/>
      </c>
      <c r="EY35" s="120" t="str">
        <f t="shared" si="79"/>
        <v/>
      </c>
      <c r="EZ35" s="120" t="str">
        <f t="shared" si="79"/>
        <v/>
      </c>
      <c r="FA35" s="120" t="str">
        <f t="shared" si="79"/>
        <v/>
      </c>
      <c r="FB35" s="120" t="str">
        <f t="shared" si="79"/>
        <v/>
      </c>
      <c r="FC35" s="120" t="str">
        <f t="shared" si="79"/>
        <v/>
      </c>
      <c r="FD35" s="120" t="str">
        <f t="shared" si="79"/>
        <v/>
      </c>
      <c r="FE35" s="120" t="str">
        <f t="shared" ref="FE35:HP35" si="80">IF($J35&gt;0%,IF(AND(FE$16&gt;=$G39,FE$16&lt;$G39+($H35*$J35)),"➤",""),"")</f>
        <v/>
      </c>
      <c r="FF35" s="120" t="str">
        <f t="shared" si="80"/>
        <v/>
      </c>
      <c r="FG35" s="120" t="str">
        <f t="shared" si="80"/>
        <v/>
      </c>
      <c r="FH35" s="120" t="str">
        <f t="shared" si="80"/>
        <v/>
      </c>
      <c r="FI35" s="120" t="str">
        <f t="shared" si="80"/>
        <v/>
      </c>
      <c r="FJ35" s="120" t="str">
        <f t="shared" si="80"/>
        <v/>
      </c>
      <c r="FK35" s="120" t="str">
        <f t="shared" si="80"/>
        <v/>
      </c>
      <c r="FL35" s="120" t="str">
        <f t="shared" si="80"/>
        <v/>
      </c>
      <c r="FM35" s="120" t="str">
        <f t="shared" si="80"/>
        <v/>
      </c>
      <c r="FN35" s="120" t="str">
        <f t="shared" si="80"/>
        <v/>
      </c>
      <c r="FO35" s="120" t="str">
        <f t="shared" si="80"/>
        <v/>
      </c>
      <c r="FP35" s="120" t="str">
        <f t="shared" si="80"/>
        <v/>
      </c>
      <c r="FQ35" s="120" t="str">
        <f t="shared" si="80"/>
        <v/>
      </c>
      <c r="FR35" s="120" t="str">
        <f t="shared" si="80"/>
        <v/>
      </c>
      <c r="FS35" s="120" t="str">
        <f t="shared" si="80"/>
        <v/>
      </c>
      <c r="FT35" s="120" t="str">
        <f t="shared" si="80"/>
        <v/>
      </c>
      <c r="FU35" s="120" t="str">
        <f t="shared" si="80"/>
        <v/>
      </c>
      <c r="FV35" s="120" t="str">
        <f t="shared" si="80"/>
        <v/>
      </c>
      <c r="FW35" s="120" t="str">
        <f t="shared" si="80"/>
        <v/>
      </c>
      <c r="FX35" s="120" t="str">
        <f t="shared" si="80"/>
        <v/>
      </c>
      <c r="FY35" s="120" t="str">
        <f t="shared" si="80"/>
        <v/>
      </c>
      <c r="FZ35" s="120" t="str">
        <f t="shared" si="80"/>
        <v/>
      </c>
      <c r="GA35" s="120" t="str">
        <f t="shared" si="80"/>
        <v/>
      </c>
      <c r="GB35" s="120" t="str">
        <f t="shared" si="80"/>
        <v/>
      </c>
      <c r="GC35" s="120" t="str">
        <f t="shared" si="80"/>
        <v/>
      </c>
      <c r="GD35" s="120" t="str">
        <f t="shared" si="80"/>
        <v/>
      </c>
      <c r="GE35" s="120" t="str">
        <f t="shared" si="80"/>
        <v/>
      </c>
      <c r="GF35" s="120" t="str">
        <f t="shared" si="80"/>
        <v/>
      </c>
      <c r="GG35" s="120" t="str">
        <f t="shared" si="80"/>
        <v/>
      </c>
      <c r="GH35" s="120" t="str">
        <f t="shared" si="80"/>
        <v/>
      </c>
      <c r="GI35" s="120" t="str">
        <f t="shared" si="80"/>
        <v/>
      </c>
      <c r="GJ35" s="120" t="str">
        <f t="shared" si="80"/>
        <v/>
      </c>
      <c r="GK35" s="120" t="str">
        <f t="shared" si="80"/>
        <v/>
      </c>
      <c r="GL35" s="120" t="str">
        <f t="shared" si="80"/>
        <v/>
      </c>
      <c r="GM35" s="120" t="str">
        <f t="shared" si="80"/>
        <v/>
      </c>
      <c r="GN35" s="120" t="str">
        <f t="shared" si="80"/>
        <v/>
      </c>
      <c r="GO35" s="120" t="str">
        <f t="shared" si="80"/>
        <v/>
      </c>
      <c r="GP35" s="120" t="str">
        <f t="shared" si="80"/>
        <v/>
      </c>
      <c r="GQ35" s="120" t="str">
        <f t="shared" si="80"/>
        <v/>
      </c>
      <c r="GR35" s="120" t="str">
        <f t="shared" si="80"/>
        <v/>
      </c>
      <c r="GS35" s="120" t="str">
        <f t="shared" si="80"/>
        <v/>
      </c>
      <c r="GT35" s="120" t="str">
        <f t="shared" si="80"/>
        <v/>
      </c>
      <c r="GU35" s="120" t="str">
        <f t="shared" si="80"/>
        <v/>
      </c>
      <c r="GV35" s="120" t="str">
        <f t="shared" si="80"/>
        <v/>
      </c>
      <c r="GW35" s="120" t="str">
        <f t="shared" si="80"/>
        <v/>
      </c>
      <c r="GX35" s="120" t="str">
        <f t="shared" si="80"/>
        <v/>
      </c>
      <c r="GY35" s="120" t="str">
        <f t="shared" si="80"/>
        <v/>
      </c>
      <c r="GZ35" s="120" t="str">
        <f t="shared" si="80"/>
        <v/>
      </c>
      <c r="HA35" s="120" t="str">
        <f t="shared" si="80"/>
        <v/>
      </c>
      <c r="HB35" s="120" t="str">
        <f t="shared" si="80"/>
        <v/>
      </c>
      <c r="HC35" s="120" t="str">
        <f t="shared" si="80"/>
        <v/>
      </c>
      <c r="HD35" s="120" t="str">
        <f t="shared" si="80"/>
        <v/>
      </c>
      <c r="HE35" s="120" t="str">
        <f t="shared" si="80"/>
        <v/>
      </c>
      <c r="HF35" s="120" t="str">
        <f t="shared" si="80"/>
        <v/>
      </c>
      <c r="HG35" s="120" t="str">
        <f t="shared" si="80"/>
        <v/>
      </c>
      <c r="HH35" s="120" t="str">
        <f t="shared" si="80"/>
        <v/>
      </c>
      <c r="HI35" s="120" t="str">
        <f t="shared" si="80"/>
        <v/>
      </c>
      <c r="HJ35" s="120" t="str">
        <f t="shared" si="80"/>
        <v/>
      </c>
      <c r="HK35" s="120" t="str">
        <f t="shared" si="80"/>
        <v/>
      </c>
      <c r="HL35" s="120" t="str">
        <f t="shared" si="80"/>
        <v/>
      </c>
      <c r="HM35" s="120" t="str">
        <f t="shared" si="80"/>
        <v/>
      </c>
      <c r="HN35" s="120" t="str">
        <f t="shared" si="80"/>
        <v/>
      </c>
      <c r="HO35" s="120" t="str">
        <f t="shared" si="80"/>
        <v/>
      </c>
      <c r="HP35" s="120" t="str">
        <f t="shared" si="80"/>
        <v/>
      </c>
      <c r="HQ35" s="120" t="str">
        <f t="shared" ref="HQ35:KB35" si="81">IF($J35&gt;0%,IF(AND(HQ$16&gt;=$G39,HQ$16&lt;$G39+($H35*$J35)),"➤",""),"")</f>
        <v/>
      </c>
      <c r="HR35" s="120" t="str">
        <f t="shared" si="81"/>
        <v/>
      </c>
      <c r="HS35" s="120" t="str">
        <f t="shared" si="81"/>
        <v/>
      </c>
      <c r="HT35" s="120" t="str">
        <f t="shared" si="81"/>
        <v/>
      </c>
      <c r="HU35" s="120" t="str">
        <f t="shared" si="81"/>
        <v/>
      </c>
      <c r="HV35" s="120" t="str">
        <f t="shared" si="81"/>
        <v/>
      </c>
      <c r="HW35" s="120" t="str">
        <f t="shared" si="81"/>
        <v/>
      </c>
      <c r="HX35" s="120" t="str">
        <f t="shared" si="81"/>
        <v/>
      </c>
      <c r="HY35" s="120" t="str">
        <f t="shared" si="81"/>
        <v/>
      </c>
      <c r="HZ35" s="120" t="str">
        <f t="shared" si="81"/>
        <v/>
      </c>
      <c r="IA35" s="120" t="str">
        <f t="shared" si="81"/>
        <v/>
      </c>
      <c r="IB35" s="120" t="str">
        <f t="shared" si="81"/>
        <v/>
      </c>
      <c r="IC35" s="120" t="str">
        <f t="shared" si="81"/>
        <v/>
      </c>
      <c r="ID35" s="120" t="str">
        <f t="shared" si="81"/>
        <v/>
      </c>
      <c r="IE35" s="120" t="str">
        <f t="shared" si="81"/>
        <v/>
      </c>
      <c r="IF35" s="120" t="str">
        <f t="shared" si="81"/>
        <v/>
      </c>
      <c r="IG35" s="120" t="str">
        <f t="shared" si="81"/>
        <v/>
      </c>
      <c r="IH35" s="120" t="str">
        <f t="shared" si="81"/>
        <v/>
      </c>
      <c r="II35" s="120" t="str">
        <f t="shared" si="81"/>
        <v/>
      </c>
      <c r="IJ35" s="120" t="str">
        <f t="shared" si="81"/>
        <v/>
      </c>
      <c r="IK35" s="120" t="str">
        <f t="shared" si="81"/>
        <v/>
      </c>
      <c r="IL35" s="120" t="str">
        <f t="shared" si="81"/>
        <v/>
      </c>
      <c r="IM35" s="120" t="str">
        <f t="shared" si="81"/>
        <v/>
      </c>
      <c r="IN35" s="120" t="str">
        <f t="shared" si="81"/>
        <v/>
      </c>
      <c r="IO35" s="120" t="str">
        <f t="shared" si="81"/>
        <v/>
      </c>
      <c r="IP35" s="120" t="str">
        <f t="shared" si="81"/>
        <v/>
      </c>
      <c r="IQ35" s="120" t="str">
        <f t="shared" si="81"/>
        <v/>
      </c>
      <c r="IR35" s="120" t="str">
        <f t="shared" si="81"/>
        <v/>
      </c>
      <c r="IS35" s="120" t="str">
        <f t="shared" si="81"/>
        <v/>
      </c>
      <c r="IT35" s="120" t="str">
        <f t="shared" si="81"/>
        <v/>
      </c>
      <c r="IU35" s="120" t="str">
        <f t="shared" si="81"/>
        <v/>
      </c>
      <c r="IV35" s="120" t="str">
        <f t="shared" si="81"/>
        <v/>
      </c>
      <c r="IW35" s="120" t="str">
        <f t="shared" si="81"/>
        <v/>
      </c>
      <c r="IX35" s="120" t="str">
        <f t="shared" si="81"/>
        <v/>
      </c>
      <c r="IY35" s="120" t="str">
        <f t="shared" si="81"/>
        <v/>
      </c>
      <c r="IZ35" s="120" t="str">
        <f t="shared" si="81"/>
        <v/>
      </c>
      <c r="JA35" s="120" t="str">
        <f t="shared" si="81"/>
        <v/>
      </c>
      <c r="JB35" s="120" t="str">
        <f t="shared" si="81"/>
        <v/>
      </c>
      <c r="JC35" s="120" t="str">
        <f t="shared" si="81"/>
        <v/>
      </c>
      <c r="JD35" s="120" t="str">
        <f t="shared" si="81"/>
        <v/>
      </c>
      <c r="JE35" s="120" t="str">
        <f t="shared" si="81"/>
        <v/>
      </c>
      <c r="JF35" s="120" t="str">
        <f t="shared" si="81"/>
        <v/>
      </c>
      <c r="JG35" s="120" t="str">
        <f t="shared" si="81"/>
        <v/>
      </c>
      <c r="JH35" s="120" t="str">
        <f t="shared" si="81"/>
        <v/>
      </c>
      <c r="JI35" s="120" t="str">
        <f t="shared" si="81"/>
        <v/>
      </c>
      <c r="JJ35" s="120" t="str">
        <f t="shared" si="81"/>
        <v/>
      </c>
      <c r="JK35" s="120" t="str">
        <f t="shared" si="81"/>
        <v/>
      </c>
      <c r="JL35" s="120" t="str">
        <f t="shared" si="81"/>
        <v/>
      </c>
      <c r="JM35" s="120" t="str">
        <f t="shared" si="81"/>
        <v/>
      </c>
      <c r="JN35" s="120" t="str">
        <f t="shared" si="81"/>
        <v/>
      </c>
      <c r="JO35" s="120" t="str">
        <f t="shared" si="81"/>
        <v/>
      </c>
      <c r="JP35" s="120" t="str">
        <f t="shared" si="81"/>
        <v/>
      </c>
      <c r="JQ35" s="120" t="str">
        <f t="shared" si="81"/>
        <v/>
      </c>
      <c r="JR35" s="120" t="str">
        <f t="shared" si="81"/>
        <v/>
      </c>
      <c r="JS35" s="120" t="str">
        <f t="shared" si="81"/>
        <v/>
      </c>
      <c r="JT35" s="120" t="str">
        <f t="shared" si="81"/>
        <v/>
      </c>
      <c r="JU35" s="120" t="str">
        <f t="shared" si="81"/>
        <v/>
      </c>
      <c r="JV35" s="120" t="str">
        <f t="shared" si="81"/>
        <v/>
      </c>
      <c r="JW35" s="120" t="str">
        <f t="shared" si="81"/>
        <v/>
      </c>
      <c r="JX35" s="120" t="str">
        <f t="shared" si="81"/>
        <v/>
      </c>
      <c r="JY35" s="120" t="str">
        <f t="shared" si="81"/>
        <v/>
      </c>
      <c r="JZ35" s="120" t="str">
        <f t="shared" si="81"/>
        <v/>
      </c>
      <c r="KA35" s="120" t="str">
        <f t="shared" si="81"/>
        <v/>
      </c>
      <c r="KB35" s="120" t="str">
        <f t="shared" si="81"/>
        <v/>
      </c>
      <c r="KC35" s="120" t="str">
        <f t="shared" ref="KC35:MN35" si="82">IF($J35&gt;0%,IF(AND(KC$16&gt;=$G39,KC$16&lt;$G39+($H35*$J35)),"➤",""),"")</f>
        <v/>
      </c>
      <c r="KD35" s="120" t="str">
        <f t="shared" si="82"/>
        <v/>
      </c>
      <c r="KE35" s="120" t="str">
        <f t="shared" si="82"/>
        <v/>
      </c>
      <c r="KF35" s="120" t="str">
        <f t="shared" si="82"/>
        <v/>
      </c>
      <c r="KG35" s="120" t="str">
        <f t="shared" si="82"/>
        <v/>
      </c>
      <c r="KH35" s="120" t="str">
        <f t="shared" si="82"/>
        <v/>
      </c>
      <c r="KI35" s="120" t="str">
        <f t="shared" si="82"/>
        <v/>
      </c>
      <c r="KJ35" s="120" t="str">
        <f t="shared" si="82"/>
        <v/>
      </c>
      <c r="KK35" s="120" t="str">
        <f t="shared" si="82"/>
        <v/>
      </c>
      <c r="KL35" s="120" t="str">
        <f t="shared" si="82"/>
        <v/>
      </c>
      <c r="KM35" s="120" t="str">
        <f t="shared" si="82"/>
        <v/>
      </c>
      <c r="KN35" s="120" t="str">
        <f t="shared" si="82"/>
        <v/>
      </c>
      <c r="KO35" s="120" t="str">
        <f t="shared" si="82"/>
        <v/>
      </c>
      <c r="KP35" s="120" t="str">
        <f t="shared" si="82"/>
        <v/>
      </c>
      <c r="KQ35" s="120" t="str">
        <f t="shared" si="82"/>
        <v/>
      </c>
      <c r="KR35" s="120" t="str">
        <f t="shared" si="82"/>
        <v/>
      </c>
      <c r="KS35" s="120" t="str">
        <f t="shared" si="82"/>
        <v/>
      </c>
      <c r="KT35" s="120" t="str">
        <f t="shared" si="82"/>
        <v/>
      </c>
      <c r="KU35" s="120" t="str">
        <f t="shared" si="82"/>
        <v/>
      </c>
      <c r="KV35" s="120" t="str">
        <f t="shared" si="82"/>
        <v/>
      </c>
      <c r="KW35" s="120" t="str">
        <f t="shared" si="82"/>
        <v/>
      </c>
      <c r="KX35" s="120" t="str">
        <f t="shared" si="82"/>
        <v/>
      </c>
      <c r="KY35" s="120" t="str">
        <f t="shared" si="82"/>
        <v/>
      </c>
      <c r="KZ35" s="120" t="str">
        <f t="shared" si="82"/>
        <v/>
      </c>
      <c r="LA35" s="120" t="str">
        <f t="shared" si="82"/>
        <v/>
      </c>
      <c r="LB35" s="120" t="str">
        <f t="shared" si="82"/>
        <v/>
      </c>
      <c r="LC35" s="120" t="str">
        <f t="shared" si="82"/>
        <v/>
      </c>
      <c r="LD35" s="120" t="str">
        <f t="shared" si="82"/>
        <v/>
      </c>
      <c r="LE35" s="120" t="str">
        <f t="shared" si="82"/>
        <v/>
      </c>
      <c r="LF35" s="120" t="str">
        <f t="shared" si="82"/>
        <v/>
      </c>
      <c r="LG35" s="120" t="str">
        <f t="shared" si="82"/>
        <v/>
      </c>
      <c r="LH35" s="120" t="str">
        <f t="shared" si="82"/>
        <v/>
      </c>
      <c r="LI35" s="120" t="str">
        <f t="shared" si="82"/>
        <v/>
      </c>
      <c r="LJ35" s="120" t="str">
        <f t="shared" si="82"/>
        <v/>
      </c>
      <c r="LK35" s="120" t="str">
        <f t="shared" si="82"/>
        <v/>
      </c>
      <c r="LL35" s="120" t="str">
        <f t="shared" si="82"/>
        <v/>
      </c>
      <c r="LM35" s="120" t="str">
        <f t="shared" si="82"/>
        <v/>
      </c>
      <c r="LN35" s="120" t="str">
        <f t="shared" si="82"/>
        <v/>
      </c>
      <c r="LO35" s="120" t="str">
        <f t="shared" si="82"/>
        <v/>
      </c>
      <c r="LP35" s="120" t="str">
        <f t="shared" si="82"/>
        <v/>
      </c>
      <c r="LQ35" s="120" t="str">
        <f t="shared" si="82"/>
        <v/>
      </c>
      <c r="LR35" s="120" t="str">
        <f t="shared" si="82"/>
        <v/>
      </c>
      <c r="LS35" s="120" t="str">
        <f t="shared" si="82"/>
        <v/>
      </c>
      <c r="LT35" s="120" t="str">
        <f t="shared" si="82"/>
        <v/>
      </c>
      <c r="LU35" s="120" t="str">
        <f t="shared" si="82"/>
        <v/>
      </c>
      <c r="LV35" s="120" t="str">
        <f t="shared" si="82"/>
        <v/>
      </c>
      <c r="LW35" s="120" t="str">
        <f t="shared" si="82"/>
        <v/>
      </c>
      <c r="LX35" s="120" t="str">
        <f t="shared" si="82"/>
        <v/>
      </c>
      <c r="LY35" s="120" t="str">
        <f t="shared" si="82"/>
        <v/>
      </c>
      <c r="LZ35" s="120" t="str">
        <f t="shared" si="82"/>
        <v/>
      </c>
      <c r="MA35" s="120" t="str">
        <f t="shared" si="82"/>
        <v/>
      </c>
      <c r="MB35" s="120" t="str">
        <f t="shared" si="82"/>
        <v/>
      </c>
      <c r="MC35" s="120" t="str">
        <f t="shared" si="82"/>
        <v/>
      </c>
      <c r="MD35" s="120" t="str">
        <f t="shared" si="82"/>
        <v/>
      </c>
      <c r="ME35" s="120" t="str">
        <f t="shared" si="82"/>
        <v/>
      </c>
      <c r="MF35" s="120" t="str">
        <f t="shared" si="82"/>
        <v/>
      </c>
      <c r="MG35" s="120" t="str">
        <f t="shared" si="82"/>
        <v/>
      </c>
      <c r="MH35" s="120" t="str">
        <f t="shared" si="82"/>
        <v/>
      </c>
      <c r="MI35" s="120" t="str">
        <f t="shared" si="82"/>
        <v/>
      </c>
      <c r="MJ35" s="120" t="str">
        <f t="shared" si="82"/>
        <v/>
      </c>
      <c r="MK35" s="120" t="str">
        <f t="shared" si="82"/>
        <v/>
      </c>
      <c r="ML35" s="120" t="str">
        <f t="shared" si="82"/>
        <v/>
      </c>
      <c r="MM35" s="120" t="str">
        <f t="shared" si="82"/>
        <v/>
      </c>
      <c r="MN35" s="120" t="str">
        <f t="shared" si="82"/>
        <v/>
      </c>
      <c r="MO35" s="120" t="str">
        <f t="shared" ref="MO35:OZ35" si="83">IF($J35&gt;0%,IF(AND(MO$16&gt;=$G39,MO$16&lt;$G39+($H35*$J35)),"➤",""),"")</f>
        <v/>
      </c>
      <c r="MP35" s="120" t="str">
        <f t="shared" si="83"/>
        <v/>
      </c>
      <c r="MQ35" s="120" t="str">
        <f t="shared" si="83"/>
        <v/>
      </c>
      <c r="MR35" s="120" t="str">
        <f t="shared" si="83"/>
        <v/>
      </c>
      <c r="MS35" s="120" t="str">
        <f t="shared" si="83"/>
        <v/>
      </c>
      <c r="MT35" s="120" t="str">
        <f t="shared" si="83"/>
        <v/>
      </c>
      <c r="MU35" s="120" t="str">
        <f t="shared" si="83"/>
        <v/>
      </c>
      <c r="MV35" s="120" t="str">
        <f t="shared" si="83"/>
        <v/>
      </c>
      <c r="MW35" s="120" t="str">
        <f t="shared" si="83"/>
        <v/>
      </c>
      <c r="MX35" s="120" t="str">
        <f t="shared" si="83"/>
        <v/>
      </c>
      <c r="MY35" s="120" t="str">
        <f t="shared" si="83"/>
        <v/>
      </c>
      <c r="MZ35" s="120" t="str">
        <f t="shared" si="83"/>
        <v/>
      </c>
      <c r="NA35" s="120" t="str">
        <f t="shared" si="83"/>
        <v/>
      </c>
      <c r="NB35" s="120" t="str">
        <f t="shared" si="83"/>
        <v/>
      </c>
      <c r="NC35" s="120" t="str">
        <f t="shared" si="83"/>
        <v/>
      </c>
      <c r="ND35" s="120" t="str">
        <f t="shared" si="83"/>
        <v/>
      </c>
      <c r="NE35" s="120" t="str">
        <f t="shared" si="83"/>
        <v/>
      </c>
      <c r="NF35" s="120" t="str">
        <f t="shared" si="83"/>
        <v/>
      </c>
      <c r="NG35" s="120" t="str">
        <f t="shared" si="83"/>
        <v/>
      </c>
      <c r="NH35" s="120" t="str">
        <f t="shared" si="83"/>
        <v/>
      </c>
      <c r="NI35" s="120" t="str">
        <f t="shared" si="83"/>
        <v/>
      </c>
      <c r="NJ35" s="120" t="str">
        <f t="shared" si="83"/>
        <v/>
      </c>
      <c r="NK35" s="120" t="str">
        <f t="shared" si="83"/>
        <v/>
      </c>
      <c r="NL35" s="120" t="str">
        <f t="shared" si="83"/>
        <v/>
      </c>
      <c r="NM35" s="120" t="str">
        <f t="shared" si="83"/>
        <v/>
      </c>
      <c r="NN35" s="120" t="str">
        <f t="shared" si="83"/>
        <v/>
      </c>
      <c r="NO35" s="120" t="str">
        <f t="shared" si="83"/>
        <v/>
      </c>
      <c r="NP35" s="120" t="str">
        <f t="shared" si="83"/>
        <v/>
      </c>
      <c r="NQ35" s="120" t="str">
        <f t="shared" si="83"/>
        <v/>
      </c>
      <c r="NR35" s="120" t="str">
        <f t="shared" si="83"/>
        <v/>
      </c>
      <c r="NS35" s="120" t="str">
        <f t="shared" si="83"/>
        <v/>
      </c>
      <c r="NT35" s="120" t="str">
        <f t="shared" si="83"/>
        <v/>
      </c>
      <c r="NU35" s="120" t="str">
        <f t="shared" si="83"/>
        <v/>
      </c>
      <c r="NV35" s="120" t="str">
        <f t="shared" si="83"/>
        <v/>
      </c>
      <c r="NW35" s="120" t="str">
        <f t="shared" si="83"/>
        <v/>
      </c>
      <c r="NX35" s="120" t="str">
        <f t="shared" si="83"/>
        <v/>
      </c>
      <c r="NY35" s="120" t="str">
        <f t="shared" si="83"/>
        <v/>
      </c>
      <c r="NZ35" s="120" t="str">
        <f t="shared" si="83"/>
        <v/>
      </c>
      <c r="OA35" s="120" t="str">
        <f t="shared" si="83"/>
        <v/>
      </c>
      <c r="OB35" s="120" t="str">
        <f t="shared" si="83"/>
        <v/>
      </c>
      <c r="OC35" s="120" t="str">
        <f t="shared" si="83"/>
        <v/>
      </c>
      <c r="OD35" s="120" t="str">
        <f t="shared" si="83"/>
        <v/>
      </c>
      <c r="OE35" s="120" t="str">
        <f t="shared" si="83"/>
        <v/>
      </c>
      <c r="OF35" s="120" t="str">
        <f t="shared" si="83"/>
        <v/>
      </c>
      <c r="OG35" s="120" t="str">
        <f t="shared" si="83"/>
        <v/>
      </c>
      <c r="OH35" s="120" t="str">
        <f t="shared" si="83"/>
        <v/>
      </c>
      <c r="OI35" s="120" t="str">
        <f t="shared" si="83"/>
        <v/>
      </c>
      <c r="OJ35" s="120" t="str">
        <f t="shared" si="83"/>
        <v/>
      </c>
      <c r="OK35" s="120" t="str">
        <f t="shared" si="83"/>
        <v/>
      </c>
      <c r="OL35" s="120" t="str">
        <f t="shared" si="83"/>
        <v/>
      </c>
      <c r="OM35" s="120" t="str">
        <f t="shared" si="83"/>
        <v/>
      </c>
      <c r="ON35" s="120" t="str">
        <f t="shared" si="83"/>
        <v/>
      </c>
      <c r="OO35" s="120" t="str">
        <f t="shared" si="83"/>
        <v/>
      </c>
      <c r="OP35" s="120" t="str">
        <f t="shared" si="83"/>
        <v/>
      </c>
      <c r="OQ35" s="120" t="str">
        <f t="shared" si="83"/>
        <v/>
      </c>
      <c r="OR35" s="120" t="str">
        <f t="shared" si="83"/>
        <v/>
      </c>
      <c r="OS35" s="120" t="str">
        <f t="shared" si="83"/>
        <v/>
      </c>
      <c r="OT35" s="120" t="str">
        <f t="shared" si="83"/>
        <v/>
      </c>
      <c r="OU35" s="120" t="str">
        <f t="shared" si="83"/>
        <v/>
      </c>
      <c r="OV35" s="120" t="str">
        <f t="shared" si="83"/>
        <v/>
      </c>
      <c r="OW35" s="120" t="str">
        <f t="shared" si="83"/>
        <v/>
      </c>
      <c r="OX35" s="120" t="str">
        <f t="shared" si="83"/>
        <v/>
      </c>
      <c r="OY35" s="120" t="str">
        <f t="shared" si="83"/>
        <v/>
      </c>
      <c r="OZ35" s="120" t="str">
        <f t="shared" si="83"/>
        <v/>
      </c>
      <c r="PA35" s="120" t="str">
        <f t="shared" ref="PA35:RL35" si="84">IF($J35&gt;0%,IF(AND(PA$16&gt;=$G39,PA$16&lt;$G39+($H35*$J35)),"➤",""),"")</f>
        <v/>
      </c>
      <c r="PB35" s="120" t="str">
        <f t="shared" si="84"/>
        <v/>
      </c>
      <c r="PC35" s="120" t="str">
        <f t="shared" si="84"/>
        <v/>
      </c>
      <c r="PD35" s="120" t="str">
        <f t="shared" si="84"/>
        <v/>
      </c>
      <c r="PE35" s="120" t="str">
        <f t="shared" si="84"/>
        <v/>
      </c>
      <c r="PF35" s="120" t="str">
        <f t="shared" si="84"/>
        <v/>
      </c>
      <c r="PG35" s="120" t="str">
        <f t="shared" si="84"/>
        <v/>
      </c>
      <c r="PH35" s="120" t="str">
        <f t="shared" si="84"/>
        <v/>
      </c>
      <c r="PI35" s="120" t="str">
        <f t="shared" si="84"/>
        <v/>
      </c>
      <c r="PJ35" s="120" t="str">
        <f t="shared" si="84"/>
        <v/>
      </c>
      <c r="PK35" s="120" t="str">
        <f t="shared" si="84"/>
        <v/>
      </c>
      <c r="PL35" s="120" t="str">
        <f t="shared" si="84"/>
        <v/>
      </c>
      <c r="PM35" s="120" t="str">
        <f t="shared" si="84"/>
        <v/>
      </c>
      <c r="PN35" s="120" t="str">
        <f t="shared" si="84"/>
        <v/>
      </c>
      <c r="PO35" s="120" t="str">
        <f t="shared" si="84"/>
        <v/>
      </c>
      <c r="PP35" s="120" t="str">
        <f t="shared" si="84"/>
        <v/>
      </c>
      <c r="PQ35" s="120" t="str">
        <f t="shared" si="84"/>
        <v/>
      </c>
      <c r="PR35" s="120" t="str">
        <f t="shared" si="84"/>
        <v/>
      </c>
      <c r="PS35" s="120" t="str">
        <f t="shared" si="84"/>
        <v/>
      </c>
      <c r="PT35" s="120" t="str">
        <f t="shared" si="84"/>
        <v/>
      </c>
      <c r="PU35" s="120" t="str">
        <f t="shared" si="84"/>
        <v/>
      </c>
      <c r="PV35" s="120" t="str">
        <f t="shared" si="84"/>
        <v/>
      </c>
      <c r="PW35" s="120" t="str">
        <f t="shared" si="84"/>
        <v/>
      </c>
      <c r="PX35" s="120" t="str">
        <f t="shared" si="84"/>
        <v/>
      </c>
      <c r="PY35" s="120" t="str">
        <f t="shared" si="84"/>
        <v/>
      </c>
      <c r="PZ35" s="120" t="str">
        <f t="shared" si="84"/>
        <v/>
      </c>
      <c r="QA35" s="120" t="str">
        <f t="shared" si="84"/>
        <v/>
      </c>
      <c r="QB35" s="120" t="str">
        <f t="shared" si="84"/>
        <v/>
      </c>
      <c r="QC35" s="120" t="str">
        <f t="shared" si="84"/>
        <v/>
      </c>
      <c r="QD35" s="120" t="str">
        <f t="shared" si="84"/>
        <v/>
      </c>
      <c r="QE35" s="120" t="str">
        <f t="shared" si="84"/>
        <v/>
      </c>
      <c r="QF35" s="120" t="str">
        <f t="shared" si="84"/>
        <v/>
      </c>
      <c r="QG35" s="120" t="str">
        <f t="shared" si="84"/>
        <v/>
      </c>
      <c r="QH35" s="120" t="str">
        <f t="shared" si="84"/>
        <v/>
      </c>
      <c r="QI35" s="120" t="str">
        <f t="shared" si="84"/>
        <v/>
      </c>
      <c r="QJ35" s="120" t="str">
        <f t="shared" si="84"/>
        <v/>
      </c>
      <c r="QK35" s="120" t="str">
        <f t="shared" si="84"/>
        <v/>
      </c>
      <c r="QL35" s="120" t="str">
        <f t="shared" si="84"/>
        <v/>
      </c>
      <c r="QM35" s="120" t="str">
        <f t="shared" si="84"/>
        <v/>
      </c>
      <c r="QN35" s="120" t="str">
        <f t="shared" si="84"/>
        <v/>
      </c>
      <c r="QO35" s="120" t="str">
        <f t="shared" si="84"/>
        <v/>
      </c>
      <c r="QP35" s="120" t="str">
        <f t="shared" si="84"/>
        <v/>
      </c>
      <c r="QQ35" s="120" t="str">
        <f t="shared" si="84"/>
        <v/>
      </c>
      <c r="QR35" s="120" t="str">
        <f t="shared" si="84"/>
        <v/>
      </c>
      <c r="QS35" s="120" t="str">
        <f t="shared" si="84"/>
        <v/>
      </c>
      <c r="QT35" s="120" t="str">
        <f t="shared" si="84"/>
        <v/>
      </c>
      <c r="QU35" s="120" t="str">
        <f t="shared" si="84"/>
        <v/>
      </c>
      <c r="QV35" s="120" t="str">
        <f t="shared" si="84"/>
        <v/>
      </c>
      <c r="QW35" s="120" t="str">
        <f t="shared" si="84"/>
        <v/>
      </c>
      <c r="QX35" s="120" t="str">
        <f t="shared" si="84"/>
        <v/>
      </c>
      <c r="QY35" s="120" t="str">
        <f t="shared" si="84"/>
        <v/>
      </c>
      <c r="QZ35" s="120" t="str">
        <f t="shared" si="84"/>
        <v/>
      </c>
      <c r="RA35" s="120" t="str">
        <f t="shared" si="84"/>
        <v/>
      </c>
      <c r="RB35" s="120" t="str">
        <f t="shared" si="84"/>
        <v/>
      </c>
      <c r="RC35" s="120" t="str">
        <f t="shared" si="84"/>
        <v/>
      </c>
      <c r="RD35" s="120" t="str">
        <f t="shared" si="84"/>
        <v/>
      </c>
      <c r="RE35" s="120" t="str">
        <f t="shared" si="84"/>
        <v/>
      </c>
      <c r="RF35" s="120" t="str">
        <f t="shared" si="84"/>
        <v/>
      </c>
      <c r="RG35" s="120" t="str">
        <f t="shared" si="84"/>
        <v/>
      </c>
      <c r="RH35" s="120" t="str">
        <f t="shared" si="84"/>
        <v/>
      </c>
      <c r="RI35" s="120" t="str">
        <f t="shared" si="84"/>
        <v/>
      </c>
      <c r="RJ35" s="120" t="str">
        <f t="shared" si="84"/>
        <v/>
      </c>
      <c r="RK35" s="120" t="str">
        <f t="shared" si="84"/>
        <v/>
      </c>
      <c r="RL35" s="120" t="str">
        <f t="shared" si="84"/>
        <v/>
      </c>
      <c r="RM35" s="120" t="str">
        <f t="shared" ref="RM35:SX35" si="85">IF($J35&gt;0%,IF(AND(RM$16&gt;=$G39,RM$16&lt;$G39+($H35*$J35)),"➤",""),"")</f>
        <v/>
      </c>
      <c r="RN35" s="120" t="str">
        <f t="shared" si="85"/>
        <v/>
      </c>
      <c r="RO35" s="120" t="str">
        <f t="shared" si="85"/>
        <v/>
      </c>
      <c r="RP35" s="120" t="str">
        <f t="shared" si="85"/>
        <v/>
      </c>
      <c r="RQ35" s="120" t="str">
        <f t="shared" si="85"/>
        <v/>
      </c>
      <c r="RR35" s="120" t="str">
        <f t="shared" si="85"/>
        <v/>
      </c>
      <c r="RS35" s="120" t="str">
        <f t="shared" si="85"/>
        <v/>
      </c>
      <c r="RT35" s="120" t="str">
        <f t="shared" si="85"/>
        <v/>
      </c>
      <c r="RU35" s="120" t="str">
        <f t="shared" si="85"/>
        <v/>
      </c>
      <c r="RV35" s="120" t="str">
        <f t="shared" si="85"/>
        <v/>
      </c>
      <c r="RW35" s="120" t="str">
        <f t="shared" si="85"/>
        <v/>
      </c>
      <c r="RX35" s="120" t="str">
        <f t="shared" si="85"/>
        <v/>
      </c>
      <c r="RY35" s="120" t="str">
        <f t="shared" si="85"/>
        <v/>
      </c>
      <c r="RZ35" s="120" t="str">
        <f t="shared" si="85"/>
        <v/>
      </c>
      <c r="SA35" s="120" t="str">
        <f t="shared" si="85"/>
        <v/>
      </c>
      <c r="SB35" s="120" t="str">
        <f t="shared" si="85"/>
        <v/>
      </c>
      <c r="SC35" s="120" t="str">
        <f t="shared" si="85"/>
        <v/>
      </c>
      <c r="SD35" s="120" t="str">
        <f t="shared" si="85"/>
        <v/>
      </c>
      <c r="SE35" s="120" t="str">
        <f t="shared" si="85"/>
        <v/>
      </c>
      <c r="SF35" s="120" t="str">
        <f t="shared" si="85"/>
        <v/>
      </c>
      <c r="SG35" s="120" t="str">
        <f t="shared" si="85"/>
        <v/>
      </c>
      <c r="SH35" s="120" t="str">
        <f t="shared" si="85"/>
        <v/>
      </c>
      <c r="SI35" s="120" t="str">
        <f t="shared" si="85"/>
        <v/>
      </c>
      <c r="SJ35" s="120" t="str">
        <f t="shared" si="85"/>
        <v/>
      </c>
      <c r="SK35" s="120" t="str">
        <f t="shared" si="85"/>
        <v/>
      </c>
      <c r="SL35" s="120" t="str">
        <f t="shared" si="85"/>
        <v/>
      </c>
      <c r="SM35" s="120" t="str">
        <f t="shared" si="85"/>
        <v/>
      </c>
      <c r="SN35" s="120" t="str">
        <f t="shared" si="85"/>
        <v/>
      </c>
      <c r="SO35" s="120" t="str">
        <f t="shared" si="85"/>
        <v/>
      </c>
      <c r="SP35" s="120" t="str">
        <f t="shared" si="85"/>
        <v/>
      </c>
      <c r="SQ35" s="120" t="str">
        <f t="shared" si="85"/>
        <v/>
      </c>
      <c r="SR35" s="120" t="str">
        <f t="shared" si="85"/>
        <v/>
      </c>
      <c r="SS35" s="120" t="str">
        <f t="shared" si="85"/>
        <v/>
      </c>
      <c r="ST35" s="120" t="str">
        <f t="shared" si="85"/>
        <v/>
      </c>
      <c r="SU35" s="120" t="str">
        <f t="shared" si="85"/>
        <v/>
      </c>
      <c r="SV35" s="120" t="str">
        <f t="shared" si="85"/>
        <v/>
      </c>
      <c r="SW35" s="120" t="str">
        <f t="shared" si="85"/>
        <v/>
      </c>
      <c r="SX35" s="121" t="str">
        <f t="shared" si="85"/>
        <v/>
      </c>
    </row>
    <row r="36" spans="2:518" ht="15" outlineLevel="1" x14ac:dyDescent="0.35">
      <c r="B36" s="60"/>
      <c r="C36" s="109">
        <v>288024</v>
      </c>
      <c r="D36" s="110"/>
      <c r="E36" s="122" t="s">
        <v>1711</v>
      </c>
      <c r="F36" s="123" t="s">
        <v>423</v>
      </c>
      <c r="G36" s="138">
        <v>45566</v>
      </c>
      <c r="H36" s="139">
        <v>2</v>
      </c>
      <c r="I36" s="140">
        <f t="shared" si="59"/>
        <v>45567</v>
      </c>
      <c r="J36" s="141">
        <v>0.25</v>
      </c>
      <c r="K36" s="126" t="s">
        <v>1700</v>
      </c>
      <c r="L36" s="127"/>
      <c r="M36" s="119" t="str">
        <f t="shared" ref="M36:R37" si="86">IF($J36&gt;0%,IF(AND(M$16&gt;=$G39,M$16&lt;$G39+($H36*$J36)),"➤",""),"")</f>
        <v/>
      </c>
      <c r="N36" s="120" t="str">
        <f t="shared" si="86"/>
        <v/>
      </c>
      <c r="O36" s="120" t="str">
        <f t="shared" si="86"/>
        <v/>
      </c>
      <c r="P36" s="120" t="str">
        <f t="shared" si="86"/>
        <v/>
      </c>
      <c r="Q36" s="120" t="str">
        <f t="shared" si="86"/>
        <v/>
      </c>
      <c r="R36" s="120" t="str">
        <f t="shared" si="86"/>
        <v/>
      </c>
      <c r="S36" s="120" t="str">
        <f t="shared" si="25"/>
        <v/>
      </c>
      <c r="T36" s="120" t="str">
        <f t="shared" si="25"/>
        <v>➤</v>
      </c>
      <c r="U36" s="120" t="str">
        <f t="shared" si="25"/>
        <v/>
      </c>
      <c r="V36" s="120" t="str">
        <f t="shared" si="25"/>
        <v/>
      </c>
      <c r="W36" s="120" t="str">
        <f t="shared" si="25"/>
        <v/>
      </c>
      <c r="X36" s="120" t="str">
        <f t="shared" si="25"/>
        <v/>
      </c>
      <c r="Y36" s="120" t="str">
        <f t="shared" si="25"/>
        <v/>
      </c>
      <c r="Z36" s="120" t="str">
        <f t="shared" si="25"/>
        <v/>
      </c>
      <c r="AA36" s="120" t="str">
        <f t="shared" si="25"/>
        <v/>
      </c>
      <c r="AB36" s="120" t="str">
        <f t="shared" si="25"/>
        <v/>
      </c>
      <c r="AC36" s="120" t="str">
        <f t="shared" si="69"/>
        <v/>
      </c>
      <c r="AD36" s="120" t="str">
        <f t="shared" si="69"/>
        <v/>
      </c>
      <c r="AE36" s="120" t="str">
        <f t="shared" si="69"/>
        <v/>
      </c>
      <c r="AF36" s="120" t="str">
        <f t="shared" si="69"/>
        <v/>
      </c>
      <c r="AG36" s="120" t="str">
        <f t="shared" ref="AG36:CR37" si="87">IF($J36&gt;0%,IF(AND(AG$16&gt;=$G39,AG$16&lt;$G39+($H36*$J36)),"➤",""),"")</f>
        <v/>
      </c>
      <c r="AH36" s="120" t="str">
        <f t="shared" si="87"/>
        <v/>
      </c>
      <c r="AI36" s="120" t="str">
        <f t="shared" si="87"/>
        <v/>
      </c>
      <c r="AJ36" s="120" t="str">
        <f t="shared" si="87"/>
        <v/>
      </c>
      <c r="AK36" s="120" t="str">
        <f t="shared" si="87"/>
        <v/>
      </c>
      <c r="AL36" s="120" t="str">
        <f t="shared" si="87"/>
        <v/>
      </c>
      <c r="AM36" s="120" t="str">
        <f t="shared" si="87"/>
        <v/>
      </c>
      <c r="AN36" s="120" t="str">
        <f t="shared" si="87"/>
        <v/>
      </c>
      <c r="AO36" s="120" t="str">
        <f t="shared" si="87"/>
        <v/>
      </c>
      <c r="AP36" s="120" t="str">
        <f t="shared" si="87"/>
        <v/>
      </c>
      <c r="AQ36" s="120" t="str">
        <f t="shared" si="87"/>
        <v/>
      </c>
      <c r="AR36" s="120" t="str">
        <f t="shared" si="87"/>
        <v/>
      </c>
      <c r="AS36" s="120" t="str">
        <f t="shared" si="87"/>
        <v/>
      </c>
      <c r="AT36" s="120" t="str">
        <f t="shared" si="87"/>
        <v/>
      </c>
      <c r="AU36" s="120" t="str">
        <f t="shared" si="87"/>
        <v/>
      </c>
      <c r="AV36" s="120" t="str">
        <f t="shared" si="87"/>
        <v/>
      </c>
      <c r="AW36" s="120" t="str">
        <f t="shared" si="87"/>
        <v/>
      </c>
      <c r="AX36" s="120" t="str">
        <f t="shared" si="87"/>
        <v/>
      </c>
      <c r="AY36" s="120" t="str">
        <f t="shared" si="87"/>
        <v/>
      </c>
      <c r="AZ36" s="120" t="str">
        <f t="shared" si="87"/>
        <v/>
      </c>
      <c r="BA36" s="120" t="str">
        <f t="shared" si="87"/>
        <v/>
      </c>
      <c r="BB36" s="120" t="str">
        <f t="shared" si="87"/>
        <v/>
      </c>
      <c r="BC36" s="120" t="str">
        <f t="shared" si="87"/>
        <v/>
      </c>
      <c r="BD36" s="120" t="str">
        <f t="shared" si="87"/>
        <v/>
      </c>
      <c r="BE36" s="120" t="str">
        <f t="shared" si="87"/>
        <v/>
      </c>
      <c r="BF36" s="120" t="str">
        <f t="shared" si="87"/>
        <v/>
      </c>
      <c r="BG36" s="120" t="str">
        <f t="shared" si="87"/>
        <v/>
      </c>
      <c r="BH36" s="120" t="str">
        <f t="shared" si="87"/>
        <v/>
      </c>
      <c r="BI36" s="120" t="str">
        <f t="shared" si="87"/>
        <v/>
      </c>
      <c r="BJ36" s="120" t="str">
        <f t="shared" si="87"/>
        <v/>
      </c>
      <c r="BK36" s="120" t="str">
        <f t="shared" si="87"/>
        <v/>
      </c>
      <c r="BL36" s="120" t="str">
        <f t="shared" si="87"/>
        <v/>
      </c>
      <c r="BM36" s="120" t="str">
        <f t="shared" si="87"/>
        <v/>
      </c>
      <c r="BN36" s="120" t="str">
        <f t="shared" si="87"/>
        <v/>
      </c>
      <c r="BO36" s="120" t="str">
        <f t="shared" si="87"/>
        <v/>
      </c>
      <c r="BP36" s="120" t="str">
        <f t="shared" si="87"/>
        <v/>
      </c>
      <c r="BQ36" s="120" t="str">
        <f t="shared" si="87"/>
        <v/>
      </c>
      <c r="BR36" s="120" t="str">
        <f t="shared" si="87"/>
        <v/>
      </c>
      <c r="BS36" s="120" t="str">
        <f t="shared" si="87"/>
        <v/>
      </c>
      <c r="BT36" s="120" t="str">
        <f t="shared" si="87"/>
        <v/>
      </c>
      <c r="BU36" s="120" t="str">
        <f t="shared" si="87"/>
        <v/>
      </c>
      <c r="BV36" s="120" t="str">
        <f t="shared" si="87"/>
        <v/>
      </c>
      <c r="BW36" s="120" t="str">
        <f t="shared" si="87"/>
        <v/>
      </c>
      <c r="BX36" s="120" t="str">
        <f t="shared" si="87"/>
        <v/>
      </c>
      <c r="BY36" s="120" t="str">
        <f t="shared" si="87"/>
        <v/>
      </c>
      <c r="BZ36" s="120" t="str">
        <f t="shared" si="87"/>
        <v/>
      </c>
      <c r="CA36" s="120" t="str">
        <f t="shared" si="87"/>
        <v/>
      </c>
      <c r="CB36" s="120" t="str">
        <f t="shared" si="87"/>
        <v/>
      </c>
      <c r="CC36" s="120" t="str">
        <f t="shared" si="87"/>
        <v/>
      </c>
      <c r="CD36" s="120" t="str">
        <f t="shared" si="87"/>
        <v/>
      </c>
      <c r="CE36" s="120" t="str">
        <f t="shared" si="87"/>
        <v/>
      </c>
      <c r="CF36" s="120" t="str">
        <f t="shared" si="87"/>
        <v/>
      </c>
      <c r="CG36" s="120" t="str">
        <f t="shared" si="87"/>
        <v/>
      </c>
      <c r="CH36" s="120" t="str">
        <f t="shared" si="87"/>
        <v/>
      </c>
      <c r="CI36" s="120" t="str">
        <f t="shared" si="87"/>
        <v/>
      </c>
      <c r="CJ36" s="120" t="str">
        <f t="shared" si="87"/>
        <v/>
      </c>
      <c r="CK36" s="120" t="str">
        <f t="shared" si="87"/>
        <v/>
      </c>
      <c r="CL36" s="120" t="str">
        <f t="shared" si="87"/>
        <v/>
      </c>
      <c r="CM36" s="120" t="str">
        <f t="shared" si="87"/>
        <v/>
      </c>
      <c r="CN36" s="120" t="str">
        <f t="shared" si="87"/>
        <v/>
      </c>
      <c r="CO36" s="120" t="str">
        <f t="shared" si="87"/>
        <v/>
      </c>
      <c r="CP36" s="120" t="str">
        <f t="shared" si="87"/>
        <v/>
      </c>
      <c r="CQ36" s="120" t="str">
        <f t="shared" si="87"/>
        <v/>
      </c>
      <c r="CR36" s="120" t="str">
        <f t="shared" si="87"/>
        <v/>
      </c>
      <c r="CS36" s="120" t="str">
        <f t="shared" ref="CS36:FD37" si="88">IF($J36&gt;0%,IF(AND(CS$16&gt;=$G39,CS$16&lt;$G39+($H36*$J36)),"➤",""),"")</f>
        <v/>
      </c>
      <c r="CT36" s="120" t="str">
        <f t="shared" si="88"/>
        <v/>
      </c>
      <c r="CU36" s="120" t="str">
        <f t="shared" si="88"/>
        <v/>
      </c>
      <c r="CV36" s="120" t="str">
        <f t="shared" si="88"/>
        <v/>
      </c>
      <c r="CW36" s="120" t="str">
        <f t="shared" si="88"/>
        <v/>
      </c>
      <c r="CX36" s="120" t="str">
        <f t="shared" si="88"/>
        <v/>
      </c>
      <c r="CY36" s="120" t="str">
        <f t="shared" si="88"/>
        <v/>
      </c>
      <c r="CZ36" s="120" t="str">
        <f t="shared" si="88"/>
        <v/>
      </c>
      <c r="DA36" s="120" t="str">
        <f t="shared" si="88"/>
        <v/>
      </c>
      <c r="DB36" s="120" t="str">
        <f t="shared" si="88"/>
        <v/>
      </c>
      <c r="DC36" s="120" t="str">
        <f t="shared" si="88"/>
        <v/>
      </c>
      <c r="DD36" s="120" t="str">
        <f t="shared" si="88"/>
        <v/>
      </c>
      <c r="DE36" s="120" t="str">
        <f t="shared" si="88"/>
        <v/>
      </c>
      <c r="DF36" s="120" t="str">
        <f t="shared" si="88"/>
        <v/>
      </c>
      <c r="DG36" s="120" t="str">
        <f t="shared" si="88"/>
        <v/>
      </c>
      <c r="DH36" s="120" t="str">
        <f t="shared" si="88"/>
        <v/>
      </c>
      <c r="DI36" s="120" t="str">
        <f t="shared" si="88"/>
        <v/>
      </c>
      <c r="DJ36" s="120" t="str">
        <f t="shared" si="88"/>
        <v/>
      </c>
      <c r="DK36" s="120" t="str">
        <f t="shared" si="88"/>
        <v/>
      </c>
      <c r="DL36" s="120" t="str">
        <f t="shared" si="88"/>
        <v/>
      </c>
      <c r="DM36" s="120" t="str">
        <f t="shared" si="88"/>
        <v/>
      </c>
      <c r="DN36" s="120" t="str">
        <f t="shared" si="88"/>
        <v/>
      </c>
      <c r="DO36" s="120" t="str">
        <f t="shared" si="88"/>
        <v/>
      </c>
      <c r="DP36" s="120" t="str">
        <f t="shared" si="88"/>
        <v/>
      </c>
      <c r="DQ36" s="120" t="str">
        <f t="shared" si="88"/>
        <v/>
      </c>
      <c r="DR36" s="120" t="str">
        <f t="shared" si="88"/>
        <v/>
      </c>
      <c r="DS36" s="120" t="str">
        <f t="shared" si="88"/>
        <v/>
      </c>
      <c r="DT36" s="120" t="str">
        <f t="shared" si="88"/>
        <v/>
      </c>
      <c r="DU36" s="120" t="str">
        <f t="shared" si="88"/>
        <v/>
      </c>
      <c r="DV36" s="120" t="str">
        <f t="shared" si="88"/>
        <v/>
      </c>
      <c r="DW36" s="120" t="str">
        <f t="shared" si="88"/>
        <v/>
      </c>
      <c r="DX36" s="120" t="str">
        <f t="shared" si="88"/>
        <v/>
      </c>
      <c r="DY36" s="120" t="str">
        <f t="shared" si="88"/>
        <v/>
      </c>
      <c r="DZ36" s="120" t="str">
        <f t="shared" si="88"/>
        <v/>
      </c>
      <c r="EA36" s="120" t="str">
        <f t="shared" si="88"/>
        <v/>
      </c>
      <c r="EB36" s="120" t="str">
        <f t="shared" si="88"/>
        <v/>
      </c>
      <c r="EC36" s="120" t="str">
        <f t="shared" si="88"/>
        <v/>
      </c>
      <c r="ED36" s="120" t="str">
        <f t="shared" si="88"/>
        <v/>
      </c>
      <c r="EE36" s="120" t="str">
        <f t="shared" si="88"/>
        <v/>
      </c>
      <c r="EF36" s="120" t="str">
        <f t="shared" si="88"/>
        <v/>
      </c>
      <c r="EG36" s="120" t="str">
        <f t="shared" si="88"/>
        <v/>
      </c>
      <c r="EH36" s="120" t="str">
        <f t="shared" si="88"/>
        <v/>
      </c>
      <c r="EI36" s="120" t="str">
        <f t="shared" si="88"/>
        <v/>
      </c>
      <c r="EJ36" s="120" t="str">
        <f t="shared" si="88"/>
        <v/>
      </c>
      <c r="EK36" s="120" t="str">
        <f t="shared" si="88"/>
        <v/>
      </c>
      <c r="EL36" s="120" t="str">
        <f t="shared" si="88"/>
        <v/>
      </c>
      <c r="EM36" s="120" t="str">
        <f t="shared" si="88"/>
        <v/>
      </c>
      <c r="EN36" s="120" t="str">
        <f t="shared" si="88"/>
        <v/>
      </c>
      <c r="EO36" s="120" t="str">
        <f t="shared" si="88"/>
        <v/>
      </c>
      <c r="EP36" s="120" t="str">
        <f t="shared" si="88"/>
        <v/>
      </c>
      <c r="EQ36" s="120" t="str">
        <f t="shared" si="88"/>
        <v/>
      </c>
      <c r="ER36" s="120" t="str">
        <f t="shared" si="88"/>
        <v/>
      </c>
      <c r="ES36" s="120" t="str">
        <f t="shared" si="88"/>
        <v/>
      </c>
      <c r="ET36" s="120" t="str">
        <f t="shared" si="88"/>
        <v/>
      </c>
      <c r="EU36" s="120" t="str">
        <f t="shared" si="88"/>
        <v/>
      </c>
      <c r="EV36" s="120" t="str">
        <f t="shared" si="88"/>
        <v/>
      </c>
      <c r="EW36" s="120" t="str">
        <f t="shared" si="88"/>
        <v/>
      </c>
      <c r="EX36" s="120" t="str">
        <f t="shared" si="88"/>
        <v/>
      </c>
      <c r="EY36" s="120" t="str">
        <f t="shared" si="88"/>
        <v/>
      </c>
      <c r="EZ36" s="120" t="str">
        <f t="shared" si="88"/>
        <v/>
      </c>
      <c r="FA36" s="120" t="str">
        <f t="shared" si="88"/>
        <v/>
      </c>
      <c r="FB36" s="120" t="str">
        <f t="shared" si="88"/>
        <v/>
      </c>
      <c r="FC36" s="120" t="str">
        <f t="shared" si="88"/>
        <v/>
      </c>
      <c r="FD36" s="120" t="str">
        <f t="shared" si="88"/>
        <v/>
      </c>
      <c r="FE36" s="120" t="str">
        <f t="shared" ref="FE36:HP37" si="89">IF($J36&gt;0%,IF(AND(FE$16&gt;=$G39,FE$16&lt;$G39+($H36*$J36)),"➤",""),"")</f>
        <v/>
      </c>
      <c r="FF36" s="120" t="str">
        <f t="shared" si="89"/>
        <v/>
      </c>
      <c r="FG36" s="120" t="str">
        <f t="shared" si="89"/>
        <v/>
      </c>
      <c r="FH36" s="120" t="str">
        <f t="shared" si="89"/>
        <v/>
      </c>
      <c r="FI36" s="120" t="str">
        <f t="shared" si="89"/>
        <v/>
      </c>
      <c r="FJ36" s="120" t="str">
        <f t="shared" si="89"/>
        <v/>
      </c>
      <c r="FK36" s="120" t="str">
        <f t="shared" si="89"/>
        <v/>
      </c>
      <c r="FL36" s="120" t="str">
        <f t="shared" si="89"/>
        <v/>
      </c>
      <c r="FM36" s="120" t="str">
        <f t="shared" si="89"/>
        <v/>
      </c>
      <c r="FN36" s="120" t="str">
        <f t="shared" si="89"/>
        <v/>
      </c>
      <c r="FO36" s="120" t="str">
        <f t="shared" si="89"/>
        <v/>
      </c>
      <c r="FP36" s="120" t="str">
        <f t="shared" si="89"/>
        <v/>
      </c>
      <c r="FQ36" s="120" t="str">
        <f t="shared" si="89"/>
        <v/>
      </c>
      <c r="FR36" s="120" t="str">
        <f t="shared" si="89"/>
        <v/>
      </c>
      <c r="FS36" s="120" t="str">
        <f t="shared" si="89"/>
        <v/>
      </c>
      <c r="FT36" s="120" t="str">
        <f t="shared" si="89"/>
        <v/>
      </c>
      <c r="FU36" s="120" t="str">
        <f t="shared" si="89"/>
        <v/>
      </c>
      <c r="FV36" s="120" t="str">
        <f t="shared" si="89"/>
        <v/>
      </c>
      <c r="FW36" s="120" t="str">
        <f t="shared" si="89"/>
        <v/>
      </c>
      <c r="FX36" s="120" t="str">
        <f t="shared" si="89"/>
        <v/>
      </c>
      <c r="FY36" s="120" t="str">
        <f t="shared" si="89"/>
        <v/>
      </c>
      <c r="FZ36" s="120" t="str">
        <f t="shared" si="89"/>
        <v/>
      </c>
      <c r="GA36" s="120" t="str">
        <f t="shared" si="89"/>
        <v/>
      </c>
      <c r="GB36" s="120" t="str">
        <f t="shared" si="89"/>
        <v/>
      </c>
      <c r="GC36" s="120" t="str">
        <f t="shared" si="89"/>
        <v/>
      </c>
      <c r="GD36" s="120" t="str">
        <f t="shared" si="89"/>
        <v/>
      </c>
      <c r="GE36" s="120" t="str">
        <f t="shared" si="89"/>
        <v/>
      </c>
      <c r="GF36" s="120" t="str">
        <f t="shared" si="89"/>
        <v/>
      </c>
      <c r="GG36" s="120" t="str">
        <f t="shared" si="89"/>
        <v/>
      </c>
      <c r="GH36" s="120" t="str">
        <f t="shared" si="89"/>
        <v/>
      </c>
      <c r="GI36" s="120" t="str">
        <f t="shared" si="89"/>
        <v/>
      </c>
      <c r="GJ36" s="120" t="str">
        <f t="shared" si="89"/>
        <v/>
      </c>
      <c r="GK36" s="120" t="str">
        <f t="shared" si="89"/>
        <v/>
      </c>
      <c r="GL36" s="120" t="str">
        <f t="shared" si="89"/>
        <v/>
      </c>
      <c r="GM36" s="120" t="str">
        <f t="shared" si="89"/>
        <v/>
      </c>
      <c r="GN36" s="120" t="str">
        <f t="shared" si="89"/>
        <v/>
      </c>
      <c r="GO36" s="120" t="str">
        <f t="shared" si="89"/>
        <v/>
      </c>
      <c r="GP36" s="120" t="str">
        <f t="shared" si="89"/>
        <v/>
      </c>
      <c r="GQ36" s="120" t="str">
        <f t="shared" si="89"/>
        <v/>
      </c>
      <c r="GR36" s="120" t="str">
        <f t="shared" si="89"/>
        <v/>
      </c>
      <c r="GS36" s="120" t="str">
        <f t="shared" si="89"/>
        <v/>
      </c>
      <c r="GT36" s="120" t="str">
        <f t="shared" si="89"/>
        <v/>
      </c>
      <c r="GU36" s="120" t="str">
        <f t="shared" si="89"/>
        <v/>
      </c>
      <c r="GV36" s="120" t="str">
        <f t="shared" si="89"/>
        <v/>
      </c>
      <c r="GW36" s="120" t="str">
        <f t="shared" si="89"/>
        <v/>
      </c>
      <c r="GX36" s="120" t="str">
        <f t="shared" si="89"/>
        <v/>
      </c>
      <c r="GY36" s="120" t="str">
        <f t="shared" si="89"/>
        <v/>
      </c>
      <c r="GZ36" s="120" t="str">
        <f t="shared" si="89"/>
        <v/>
      </c>
      <c r="HA36" s="120" t="str">
        <f t="shared" si="89"/>
        <v/>
      </c>
      <c r="HB36" s="120" t="str">
        <f t="shared" si="89"/>
        <v/>
      </c>
      <c r="HC36" s="120" t="str">
        <f t="shared" si="89"/>
        <v/>
      </c>
      <c r="HD36" s="120" t="str">
        <f t="shared" si="89"/>
        <v/>
      </c>
      <c r="HE36" s="120" t="str">
        <f t="shared" si="89"/>
        <v/>
      </c>
      <c r="HF36" s="120" t="str">
        <f t="shared" si="89"/>
        <v/>
      </c>
      <c r="HG36" s="120" t="str">
        <f t="shared" si="89"/>
        <v/>
      </c>
      <c r="HH36" s="120" t="str">
        <f t="shared" si="89"/>
        <v/>
      </c>
      <c r="HI36" s="120" t="str">
        <f t="shared" si="89"/>
        <v/>
      </c>
      <c r="HJ36" s="120" t="str">
        <f t="shared" si="89"/>
        <v/>
      </c>
      <c r="HK36" s="120" t="str">
        <f t="shared" si="89"/>
        <v/>
      </c>
      <c r="HL36" s="120" t="str">
        <f t="shared" si="89"/>
        <v/>
      </c>
      <c r="HM36" s="120" t="str">
        <f t="shared" si="89"/>
        <v/>
      </c>
      <c r="HN36" s="120" t="str">
        <f t="shared" si="89"/>
        <v/>
      </c>
      <c r="HO36" s="120" t="str">
        <f t="shared" si="89"/>
        <v/>
      </c>
      <c r="HP36" s="120" t="str">
        <f t="shared" si="89"/>
        <v/>
      </c>
      <c r="HQ36" s="120" t="str">
        <f t="shared" ref="HQ36:KB37" si="90">IF($J36&gt;0%,IF(AND(HQ$16&gt;=$G39,HQ$16&lt;$G39+($H36*$J36)),"➤",""),"")</f>
        <v/>
      </c>
      <c r="HR36" s="120" t="str">
        <f t="shared" si="90"/>
        <v/>
      </c>
      <c r="HS36" s="120" t="str">
        <f t="shared" si="90"/>
        <v/>
      </c>
      <c r="HT36" s="120" t="str">
        <f t="shared" si="90"/>
        <v/>
      </c>
      <c r="HU36" s="120" t="str">
        <f t="shared" si="90"/>
        <v/>
      </c>
      <c r="HV36" s="120" t="str">
        <f t="shared" si="90"/>
        <v/>
      </c>
      <c r="HW36" s="120" t="str">
        <f t="shared" si="90"/>
        <v/>
      </c>
      <c r="HX36" s="120" t="str">
        <f t="shared" si="90"/>
        <v/>
      </c>
      <c r="HY36" s="120" t="str">
        <f t="shared" si="90"/>
        <v/>
      </c>
      <c r="HZ36" s="120" t="str">
        <f t="shared" si="90"/>
        <v/>
      </c>
      <c r="IA36" s="120" t="str">
        <f t="shared" si="90"/>
        <v/>
      </c>
      <c r="IB36" s="120" t="str">
        <f t="shared" si="90"/>
        <v/>
      </c>
      <c r="IC36" s="120" t="str">
        <f t="shared" si="90"/>
        <v/>
      </c>
      <c r="ID36" s="120" t="str">
        <f t="shared" si="90"/>
        <v/>
      </c>
      <c r="IE36" s="120" t="str">
        <f t="shared" si="90"/>
        <v/>
      </c>
      <c r="IF36" s="120" t="str">
        <f t="shared" si="90"/>
        <v/>
      </c>
      <c r="IG36" s="120" t="str">
        <f t="shared" si="90"/>
        <v/>
      </c>
      <c r="IH36" s="120" t="str">
        <f t="shared" si="90"/>
        <v/>
      </c>
      <c r="II36" s="120" t="str">
        <f t="shared" si="90"/>
        <v/>
      </c>
      <c r="IJ36" s="120" t="str">
        <f t="shared" si="90"/>
        <v/>
      </c>
      <c r="IK36" s="120" t="str">
        <f t="shared" si="90"/>
        <v/>
      </c>
      <c r="IL36" s="120" t="str">
        <f t="shared" si="90"/>
        <v/>
      </c>
      <c r="IM36" s="120" t="str">
        <f t="shared" si="90"/>
        <v/>
      </c>
      <c r="IN36" s="120" t="str">
        <f t="shared" si="90"/>
        <v/>
      </c>
      <c r="IO36" s="120" t="str">
        <f t="shared" si="90"/>
        <v/>
      </c>
      <c r="IP36" s="120" t="str">
        <f t="shared" si="90"/>
        <v/>
      </c>
      <c r="IQ36" s="120" t="str">
        <f t="shared" si="90"/>
        <v/>
      </c>
      <c r="IR36" s="120" t="str">
        <f t="shared" si="90"/>
        <v/>
      </c>
      <c r="IS36" s="120" t="str">
        <f t="shared" si="90"/>
        <v/>
      </c>
      <c r="IT36" s="120" t="str">
        <f t="shared" si="90"/>
        <v/>
      </c>
      <c r="IU36" s="120" t="str">
        <f t="shared" si="90"/>
        <v/>
      </c>
      <c r="IV36" s="120" t="str">
        <f t="shared" si="90"/>
        <v/>
      </c>
      <c r="IW36" s="120" t="str">
        <f t="shared" si="90"/>
        <v/>
      </c>
      <c r="IX36" s="120" t="str">
        <f t="shared" si="90"/>
        <v/>
      </c>
      <c r="IY36" s="120" t="str">
        <f t="shared" si="90"/>
        <v/>
      </c>
      <c r="IZ36" s="120" t="str">
        <f t="shared" si="90"/>
        <v/>
      </c>
      <c r="JA36" s="120" t="str">
        <f t="shared" si="90"/>
        <v/>
      </c>
      <c r="JB36" s="120" t="str">
        <f t="shared" si="90"/>
        <v/>
      </c>
      <c r="JC36" s="120" t="str">
        <f t="shared" si="90"/>
        <v/>
      </c>
      <c r="JD36" s="120" t="str">
        <f t="shared" si="90"/>
        <v/>
      </c>
      <c r="JE36" s="120" t="str">
        <f t="shared" si="90"/>
        <v/>
      </c>
      <c r="JF36" s="120" t="str">
        <f t="shared" si="90"/>
        <v/>
      </c>
      <c r="JG36" s="120" t="str">
        <f t="shared" si="90"/>
        <v/>
      </c>
      <c r="JH36" s="120" t="str">
        <f t="shared" si="90"/>
        <v/>
      </c>
      <c r="JI36" s="120" t="str">
        <f t="shared" si="90"/>
        <v/>
      </c>
      <c r="JJ36" s="120" t="str">
        <f t="shared" si="90"/>
        <v/>
      </c>
      <c r="JK36" s="120" t="str">
        <f t="shared" si="90"/>
        <v/>
      </c>
      <c r="JL36" s="120" t="str">
        <f t="shared" si="90"/>
        <v/>
      </c>
      <c r="JM36" s="120" t="str">
        <f t="shared" si="90"/>
        <v/>
      </c>
      <c r="JN36" s="120" t="str">
        <f t="shared" si="90"/>
        <v/>
      </c>
      <c r="JO36" s="120" t="str">
        <f t="shared" si="90"/>
        <v/>
      </c>
      <c r="JP36" s="120" t="str">
        <f t="shared" si="90"/>
        <v/>
      </c>
      <c r="JQ36" s="120" t="str">
        <f t="shared" si="90"/>
        <v/>
      </c>
      <c r="JR36" s="120" t="str">
        <f t="shared" si="90"/>
        <v/>
      </c>
      <c r="JS36" s="120" t="str">
        <f t="shared" si="90"/>
        <v/>
      </c>
      <c r="JT36" s="120" t="str">
        <f t="shared" si="90"/>
        <v/>
      </c>
      <c r="JU36" s="120" t="str">
        <f t="shared" si="90"/>
        <v/>
      </c>
      <c r="JV36" s="120" t="str">
        <f t="shared" si="90"/>
        <v/>
      </c>
      <c r="JW36" s="120" t="str">
        <f t="shared" si="90"/>
        <v/>
      </c>
      <c r="JX36" s="120" t="str">
        <f t="shared" si="90"/>
        <v/>
      </c>
      <c r="JY36" s="120" t="str">
        <f t="shared" si="90"/>
        <v/>
      </c>
      <c r="JZ36" s="120" t="str">
        <f t="shared" si="90"/>
        <v/>
      </c>
      <c r="KA36" s="120" t="str">
        <f t="shared" si="90"/>
        <v/>
      </c>
      <c r="KB36" s="120" t="str">
        <f t="shared" si="90"/>
        <v/>
      </c>
      <c r="KC36" s="120" t="str">
        <f t="shared" ref="KC36:MN37" si="91">IF($J36&gt;0%,IF(AND(KC$16&gt;=$G39,KC$16&lt;$G39+($H36*$J36)),"➤",""),"")</f>
        <v/>
      </c>
      <c r="KD36" s="120" t="str">
        <f t="shared" si="91"/>
        <v/>
      </c>
      <c r="KE36" s="120" t="str">
        <f t="shared" si="91"/>
        <v/>
      </c>
      <c r="KF36" s="120" t="str">
        <f t="shared" si="91"/>
        <v/>
      </c>
      <c r="KG36" s="120" t="str">
        <f t="shared" si="91"/>
        <v/>
      </c>
      <c r="KH36" s="120" t="str">
        <f t="shared" si="91"/>
        <v/>
      </c>
      <c r="KI36" s="120" t="str">
        <f t="shared" si="91"/>
        <v/>
      </c>
      <c r="KJ36" s="120" t="str">
        <f t="shared" si="91"/>
        <v/>
      </c>
      <c r="KK36" s="120" t="str">
        <f t="shared" si="91"/>
        <v/>
      </c>
      <c r="KL36" s="120" t="str">
        <f t="shared" si="91"/>
        <v/>
      </c>
      <c r="KM36" s="120" t="str">
        <f t="shared" si="91"/>
        <v/>
      </c>
      <c r="KN36" s="120" t="str">
        <f t="shared" si="91"/>
        <v/>
      </c>
      <c r="KO36" s="120" t="str">
        <f t="shared" si="91"/>
        <v/>
      </c>
      <c r="KP36" s="120" t="str">
        <f t="shared" si="91"/>
        <v/>
      </c>
      <c r="KQ36" s="120" t="str">
        <f t="shared" si="91"/>
        <v/>
      </c>
      <c r="KR36" s="120" t="str">
        <f t="shared" si="91"/>
        <v/>
      </c>
      <c r="KS36" s="120" t="str">
        <f t="shared" si="91"/>
        <v/>
      </c>
      <c r="KT36" s="120" t="str">
        <f t="shared" si="91"/>
        <v/>
      </c>
      <c r="KU36" s="120" t="str">
        <f t="shared" si="91"/>
        <v/>
      </c>
      <c r="KV36" s="120" t="str">
        <f t="shared" si="91"/>
        <v/>
      </c>
      <c r="KW36" s="120" t="str">
        <f t="shared" si="91"/>
        <v/>
      </c>
      <c r="KX36" s="120" t="str">
        <f t="shared" si="91"/>
        <v/>
      </c>
      <c r="KY36" s="120" t="str">
        <f t="shared" si="91"/>
        <v/>
      </c>
      <c r="KZ36" s="120" t="str">
        <f t="shared" si="91"/>
        <v/>
      </c>
      <c r="LA36" s="120" t="str">
        <f t="shared" si="91"/>
        <v/>
      </c>
      <c r="LB36" s="120" t="str">
        <f t="shared" si="91"/>
        <v/>
      </c>
      <c r="LC36" s="120" t="str">
        <f t="shared" si="91"/>
        <v/>
      </c>
      <c r="LD36" s="120" t="str">
        <f t="shared" si="91"/>
        <v/>
      </c>
      <c r="LE36" s="120" t="str">
        <f t="shared" si="91"/>
        <v/>
      </c>
      <c r="LF36" s="120" t="str">
        <f t="shared" si="91"/>
        <v/>
      </c>
      <c r="LG36" s="120" t="str">
        <f t="shared" si="91"/>
        <v/>
      </c>
      <c r="LH36" s="120" t="str">
        <f t="shared" si="91"/>
        <v/>
      </c>
      <c r="LI36" s="120" t="str">
        <f t="shared" si="91"/>
        <v/>
      </c>
      <c r="LJ36" s="120" t="str">
        <f t="shared" si="91"/>
        <v/>
      </c>
      <c r="LK36" s="120" t="str">
        <f t="shared" si="91"/>
        <v/>
      </c>
      <c r="LL36" s="120" t="str">
        <f t="shared" si="91"/>
        <v/>
      </c>
      <c r="LM36" s="120" t="str">
        <f t="shared" si="91"/>
        <v/>
      </c>
      <c r="LN36" s="120" t="str">
        <f t="shared" si="91"/>
        <v/>
      </c>
      <c r="LO36" s="120" t="str">
        <f t="shared" si="91"/>
        <v/>
      </c>
      <c r="LP36" s="120" t="str">
        <f t="shared" si="91"/>
        <v/>
      </c>
      <c r="LQ36" s="120" t="str">
        <f t="shared" si="91"/>
        <v/>
      </c>
      <c r="LR36" s="120" t="str">
        <f t="shared" si="91"/>
        <v/>
      </c>
      <c r="LS36" s="120" t="str">
        <f t="shared" si="91"/>
        <v/>
      </c>
      <c r="LT36" s="120" t="str">
        <f t="shared" si="91"/>
        <v/>
      </c>
      <c r="LU36" s="120" t="str">
        <f t="shared" si="91"/>
        <v/>
      </c>
      <c r="LV36" s="120" t="str">
        <f t="shared" si="91"/>
        <v/>
      </c>
      <c r="LW36" s="120" t="str">
        <f t="shared" si="91"/>
        <v/>
      </c>
      <c r="LX36" s="120" t="str">
        <f t="shared" si="91"/>
        <v/>
      </c>
      <c r="LY36" s="120" t="str">
        <f t="shared" si="91"/>
        <v/>
      </c>
      <c r="LZ36" s="120" t="str">
        <f t="shared" si="91"/>
        <v/>
      </c>
      <c r="MA36" s="120" t="str">
        <f t="shared" si="91"/>
        <v/>
      </c>
      <c r="MB36" s="120" t="str">
        <f t="shared" si="91"/>
        <v/>
      </c>
      <c r="MC36" s="120" t="str">
        <f t="shared" si="91"/>
        <v/>
      </c>
      <c r="MD36" s="120" t="str">
        <f t="shared" si="91"/>
        <v/>
      </c>
      <c r="ME36" s="120" t="str">
        <f t="shared" si="91"/>
        <v/>
      </c>
      <c r="MF36" s="120" t="str">
        <f t="shared" si="91"/>
        <v/>
      </c>
      <c r="MG36" s="120" t="str">
        <f t="shared" si="91"/>
        <v/>
      </c>
      <c r="MH36" s="120" t="str">
        <f t="shared" si="91"/>
        <v/>
      </c>
      <c r="MI36" s="120" t="str">
        <f t="shared" si="91"/>
        <v/>
      </c>
      <c r="MJ36" s="120" t="str">
        <f t="shared" si="91"/>
        <v/>
      </c>
      <c r="MK36" s="120" t="str">
        <f t="shared" si="91"/>
        <v/>
      </c>
      <c r="ML36" s="120" t="str">
        <f t="shared" si="91"/>
        <v/>
      </c>
      <c r="MM36" s="120" t="str">
        <f t="shared" si="91"/>
        <v/>
      </c>
      <c r="MN36" s="120" t="str">
        <f t="shared" si="91"/>
        <v/>
      </c>
      <c r="MO36" s="120" t="str">
        <f t="shared" ref="MO36:OZ37" si="92">IF($J36&gt;0%,IF(AND(MO$16&gt;=$G39,MO$16&lt;$G39+($H36*$J36)),"➤",""),"")</f>
        <v/>
      </c>
      <c r="MP36" s="120" t="str">
        <f t="shared" si="92"/>
        <v/>
      </c>
      <c r="MQ36" s="120" t="str">
        <f t="shared" si="92"/>
        <v/>
      </c>
      <c r="MR36" s="120" t="str">
        <f t="shared" si="92"/>
        <v/>
      </c>
      <c r="MS36" s="120" t="str">
        <f t="shared" si="92"/>
        <v/>
      </c>
      <c r="MT36" s="120" t="str">
        <f t="shared" si="92"/>
        <v/>
      </c>
      <c r="MU36" s="120" t="str">
        <f t="shared" si="92"/>
        <v/>
      </c>
      <c r="MV36" s="120" t="str">
        <f t="shared" si="92"/>
        <v/>
      </c>
      <c r="MW36" s="120" t="str">
        <f t="shared" si="92"/>
        <v/>
      </c>
      <c r="MX36" s="120" t="str">
        <f t="shared" si="92"/>
        <v/>
      </c>
      <c r="MY36" s="120" t="str">
        <f t="shared" si="92"/>
        <v/>
      </c>
      <c r="MZ36" s="120" t="str">
        <f t="shared" si="92"/>
        <v/>
      </c>
      <c r="NA36" s="120" t="str">
        <f t="shared" si="92"/>
        <v/>
      </c>
      <c r="NB36" s="120" t="str">
        <f t="shared" si="92"/>
        <v/>
      </c>
      <c r="NC36" s="120" t="str">
        <f t="shared" si="92"/>
        <v/>
      </c>
      <c r="ND36" s="120" t="str">
        <f t="shared" si="92"/>
        <v/>
      </c>
      <c r="NE36" s="120" t="str">
        <f t="shared" si="92"/>
        <v/>
      </c>
      <c r="NF36" s="120" t="str">
        <f t="shared" si="92"/>
        <v/>
      </c>
      <c r="NG36" s="120" t="str">
        <f t="shared" si="92"/>
        <v/>
      </c>
      <c r="NH36" s="120" t="str">
        <f t="shared" si="92"/>
        <v/>
      </c>
      <c r="NI36" s="120" t="str">
        <f t="shared" si="92"/>
        <v/>
      </c>
      <c r="NJ36" s="120" t="str">
        <f t="shared" si="92"/>
        <v/>
      </c>
      <c r="NK36" s="120" t="str">
        <f t="shared" si="92"/>
        <v/>
      </c>
      <c r="NL36" s="120" t="str">
        <f t="shared" si="92"/>
        <v/>
      </c>
      <c r="NM36" s="120" t="str">
        <f t="shared" si="92"/>
        <v/>
      </c>
      <c r="NN36" s="120" t="str">
        <f t="shared" si="92"/>
        <v/>
      </c>
      <c r="NO36" s="120" t="str">
        <f t="shared" si="92"/>
        <v/>
      </c>
      <c r="NP36" s="120" t="str">
        <f t="shared" si="92"/>
        <v/>
      </c>
      <c r="NQ36" s="120" t="str">
        <f t="shared" si="92"/>
        <v/>
      </c>
      <c r="NR36" s="120" t="str">
        <f t="shared" si="92"/>
        <v/>
      </c>
      <c r="NS36" s="120" t="str">
        <f t="shared" si="92"/>
        <v/>
      </c>
      <c r="NT36" s="120" t="str">
        <f t="shared" si="92"/>
        <v/>
      </c>
      <c r="NU36" s="120" t="str">
        <f t="shared" si="92"/>
        <v/>
      </c>
      <c r="NV36" s="120" t="str">
        <f t="shared" si="92"/>
        <v/>
      </c>
      <c r="NW36" s="120" t="str">
        <f t="shared" si="92"/>
        <v/>
      </c>
      <c r="NX36" s="120" t="str">
        <f t="shared" si="92"/>
        <v/>
      </c>
      <c r="NY36" s="120" t="str">
        <f t="shared" si="92"/>
        <v/>
      </c>
      <c r="NZ36" s="120" t="str">
        <f t="shared" si="92"/>
        <v/>
      </c>
      <c r="OA36" s="120" t="str">
        <f t="shared" si="92"/>
        <v/>
      </c>
      <c r="OB36" s="120" t="str">
        <f t="shared" si="92"/>
        <v/>
      </c>
      <c r="OC36" s="120" t="str">
        <f t="shared" si="92"/>
        <v/>
      </c>
      <c r="OD36" s="120" t="str">
        <f t="shared" si="92"/>
        <v/>
      </c>
      <c r="OE36" s="120" t="str">
        <f t="shared" si="92"/>
        <v/>
      </c>
      <c r="OF36" s="120" t="str">
        <f t="shared" si="92"/>
        <v/>
      </c>
      <c r="OG36" s="120" t="str">
        <f t="shared" si="92"/>
        <v/>
      </c>
      <c r="OH36" s="120" t="str">
        <f t="shared" si="92"/>
        <v/>
      </c>
      <c r="OI36" s="120" t="str">
        <f t="shared" si="92"/>
        <v/>
      </c>
      <c r="OJ36" s="120" t="str">
        <f t="shared" si="92"/>
        <v/>
      </c>
      <c r="OK36" s="120" t="str">
        <f t="shared" si="92"/>
        <v/>
      </c>
      <c r="OL36" s="120" t="str">
        <f t="shared" si="92"/>
        <v/>
      </c>
      <c r="OM36" s="120" t="str">
        <f t="shared" si="92"/>
        <v/>
      </c>
      <c r="ON36" s="120" t="str">
        <f t="shared" si="92"/>
        <v/>
      </c>
      <c r="OO36" s="120" t="str">
        <f t="shared" si="92"/>
        <v/>
      </c>
      <c r="OP36" s="120" t="str">
        <f t="shared" si="92"/>
        <v/>
      </c>
      <c r="OQ36" s="120" t="str">
        <f t="shared" si="92"/>
        <v/>
      </c>
      <c r="OR36" s="120" t="str">
        <f t="shared" si="92"/>
        <v/>
      </c>
      <c r="OS36" s="120" t="str">
        <f t="shared" si="92"/>
        <v/>
      </c>
      <c r="OT36" s="120" t="str">
        <f t="shared" si="92"/>
        <v/>
      </c>
      <c r="OU36" s="120" t="str">
        <f t="shared" si="92"/>
        <v/>
      </c>
      <c r="OV36" s="120" t="str">
        <f t="shared" si="92"/>
        <v/>
      </c>
      <c r="OW36" s="120" t="str">
        <f t="shared" si="92"/>
        <v/>
      </c>
      <c r="OX36" s="120" t="str">
        <f t="shared" si="92"/>
        <v/>
      </c>
      <c r="OY36" s="120" t="str">
        <f t="shared" si="92"/>
        <v/>
      </c>
      <c r="OZ36" s="120" t="str">
        <f t="shared" si="92"/>
        <v/>
      </c>
      <c r="PA36" s="120" t="str">
        <f t="shared" ref="PA36:RL37" si="93">IF($J36&gt;0%,IF(AND(PA$16&gt;=$G39,PA$16&lt;$G39+($H36*$J36)),"➤",""),"")</f>
        <v/>
      </c>
      <c r="PB36" s="120" t="str">
        <f t="shared" si="93"/>
        <v/>
      </c>
      <c r="PC36" s="120" t="str">
        <f t="shared" si="93"/>
        <v/>
      </c>
      <c r="PD36" s="120" t="str">
        <f t="shared" si="93"/>
        <v/>
      </c>
      <c r="PE36" s="120" t="str">
        <f t="shared" si="93"/>
        <v/>
      </c>
      <c r="PF36" s="120" t="str">
        <f t="shared" si="93"/>
        <v/>
      </c>
      <c r="PG36" s="120" t="str">
        <f t="shared" si="93"/>
        <v/>
      </c>
      <c r="PH36" s="120" t="str">
        <f t="shared" si="93"/>
        <v/>
      </c>
      <c r="PI36" s="120" t="str">
        <f t="shared" si="93"/>
        <v/>
      </c>
      <c r="PJ36" s="120" t="str">
        <f t="shared" si="93"/>
        <v/>
      </c>
      <c r="PK36" s="120" t="str">
        <f t="shared" si="93"/>
        <v/>
      </c>
      <c r="PL36" s="120" t="str">
        <f t="shared" si="93"/>
        <v/>
      </c>
      <c r="PM36" s="120" t="str">
        <f t="shared" si="93"/>
        <v/>
      </c>
      <c r="PN36" s="120" t="str">
        <f t="shared" si="93"/>
        <v/>
      </c>
      <c r="PO36" s="120" t="str">
        <f t="shared" si="93"/>
        <v/>
      </c>
      <c r="PP36" s="120" t="str">
        <f t="shared" si="93"/>
        <v/>
      </c>
      <c r="PQ36" s="120" t="str">
        <f t="shared" si="93"/>
        <v/>
      </c>
      <c r="PR36" s="120" t="str">
        <f t="shared" si="93"/>
        <v/>
      </c>
      <c r="PS36" s="120" t="str">
        <f t="shared" si="93"/>
        <v/>
      </c>
      <c r="PT36" s="120" t="str">
        <f t="shared" si="93"/>
        <v/>
      </c>
      <c r="PU36" s="120" t="str">
        <f t="shared" si="93"/>
        <v/>
      </c>
      <c r="PV36" s="120" t="str">
        <f t="shared" si="93"/>
        <v/>
      </c>
      <c r="PW36" s="120" t="str">
        <f t="shared" si="93"/>
        <v/>
      </c>
      <c r="PX36" s="120" t="str">
        <f t="shared" si="93"/>
        <v/>
      </c>
      <c r="PY36" s="120" t="str">
        <f t="shared" si="93"/>
        <v/>
      </c>
      <c r="PZ36" s="120" t="str">
        <f t="shared" si="93"/>
        <v/>
      </c>
      <c r="QA36" s="120" t="str">
        <f t="shared" si="93"/>
        <v/>
      </c>
      <c r="QB36" s="120" t="str">
        <f t="shared" si="93"/>
        <v/>
      </c>
      <c r="QC36" s="120" t="str">
        <f t="shared" si="93"/>
        <v/>
      </c>
      <c r="QD36" s="120" t="str">
        <f t="shared" si="93"/>
        <v/>
      </c>
      <c r="QE36" s="120" t="str">
        <f t="shared" si="93"/>
        <v/>
      </c>
      <c r="QF36" s="120" t="str">
        <f t="shared" si="93"/>
        <v/>
      </c>
      <c r="QG36" s="120" t="str">
        <f t="shared" si="93"/>
        <v/>
      </c>
      <c r="QH36" s="120" t="str">
        <f t="shared" si="93"/>
        <v/>
      </c>
      <c r="QI36" s="120" t="str">
        <f t="shared" si="93"/>
        <v/>
      </c>
      <c r="QJ36" s="120" t="str">
        <f t="shared" si="93"/>
        <v/>
      </c>
      <c r="QK36" s="120" t="str">
        <f t="shared" si="93"/>
        <v/>
      </c>
      <c r="QL36" s="120" t="str">
        <f t="shared" si="93"/>
        <v/>
      </c>
      <c r="QM36" s="120" t="str">
        <f t="shared" si="93"/>
        <v/>
      </c>
      <c r="QN36" s="120" t="str">
        <f t="shared" si="93"/>
        <v/>
      </c>
      <c r="QO36" s="120" t="str">
        <f t="shared" si="93"/>
        <v/>
      </c>
      <c r="QP36" s="120" t="str">
        <f t="shared" si="93"/>
        <v/>
      </c>
      <c r="QQ36" s="120" t="str">
        <f t="shared" si="93"/>
        <v/>
      </c>
      <c r="QR36" s="120" t="str">
        <f t="shared" si="93"/>
        <v/>
      </c>
      <c r="QS36" s="120" t="str">
        <f t="shared" si="93"/>
        <v/>
      </c>
      <c r="QT36" s="120" t="str">
        <f t="shared" si="93"/>
        <v/>
      </c>
      <c r="QU36" s="120" t="str">
        <f t="shared" si="93"/>
        <v/>
      </c>
      <c r="QV36" s="120" t="str">
        <f t="shared" si="93"/>
        <v/>
      </c>
      <c r="QW36" s="120" t="str">
        <f t="shared" si="93"/>
        <v/>
      </c>
      <c r="QX36" s="120" t="str">
        <f t="shared" si="93"/>
        <v/>
      </c>
      <c r="QY36" s="120" t="str">
        <f t="shared" si="93"/>
        <v/>
      </c>
      <c r="QZ36" s="120" t="str">
        <f t="shared" si="93"/>
        <v/>
      </c>
      <c r="RA36" s="120" t="str">
        <f t="shared" si="93"/>
        <v/>
      </c>
      <c r="RB36" s="120" t="str">
        <f t="shared" si="93"/>
        <v/>
      </c>
      <c r="RC36" s="120" t="str">
        <f t="shared" si="93"/>
        <v/>
      </c>
      <c r="RD36" s="120" t="str">
        <f t="shared" si="93"/>
        <v/>
      </c>
      <c r="RE36" s="120" t="str">
        <f t="shared" si="93"/>
        <v/>
      </c>
      <c r="RF36" s="120" t="str">
        <f t="shared" si="93"/>
        <v/>
      </c>
      <c r="RG36" s="120" t="str">
        <f t="shared" si="93"/>
        <v/>
      </c>
      <c r="RH36" s="120" t="str">
        <f t="shared" si="93"/>
        <v/>
      </c>
      <c r="RI36" s="120" t="str">
        <f t="shared" si="93"/>
        <v/>
      </c>
      <c r="RJ36" s="120" t="str">
        <f t="shared" si="93"/>
        <v/>
      </c>
      <c r="RK36" s="120" t="str">
        <f t="shared" si="93"/>
        <v/>
      </c>
      <c r="RL36" s="120" t="str">
        <f t="shared" si="93"/>
        <v/>
      </c>
      <c r="RM36" s="120" t="str">
        <f t="shared" ref="RM36:SX37" si="94">IF($J36&gt;0%,IF(AND(RM$16&gt;=$G39,RM$16&lt;$G39+($H36*$J36)),"➤",""),"")</f>
        <v/>
      </c>
      <c r="RN36" s="120" t="str">
        <f t="shared" si="94"/>
        <v/>
      </c>
      <c r="RO36" s="120" t="str">
        <f t="shared" si="94"/>
        <v/>
      </c>
      <c r="RP36" s="120" t="str">
        <f t="shared" si="94"/>
        <v/>
      </c>
      <c r="RQ36" s="120" t="str">
        <f t="shared" si="94"/>
        <v/>
      </c>
      <c r="RR36" s="120" t="str">
        <f t="shared" si="94"/>
        <v/>
      </c>
      <c r="RS36" s="120" t="str">
        <f t="shared" si="94"/>
        <v/>
      </c>
      <c r="RT36" s="120" t="str">
        <f t="shared" si="94"/>
        <v/>
      </c>
      <c r="RU36" s="120" t="str">
        <f t="shared" si="94"/>
        <v/>
      </c>
      <c r="RV36" s="120" t="str">
        <f t="shared" si="94"/>
        <v/>
      </c>
      <c r="RW36" s="120" t="str">
        <f t="shared" si="94"/>
        <v/>
      </c>
      <c r="RX36" s="120" t="str">
        <f t="shared" si="94"/>
        <v/>
      </c>
      <c r="RY36" s="120" t="str">
        <f t="shared" si="94"/>
        <v/>
      </c>
      <c r="RZ36" s="120" t="str">
        <f t="shared" si="94"/>
        <v/>
      </c>
      <c r="SA36" s="120" t="str">
        <f t="shared" si="94"/>
        <v/>
      </c>
      <c r="SB36" s="120" t="str">
        <f t="shared" si="94"/>
        <v/>
      </c>
      <c r="SC36" s="120" t="str">
        <f t="shared" si="94"/>
        <v/>
      </c>
      <c r="SD36" s="120" t="str">
        <f t="shared" si="94"/>
        <v/>
      </c>
      <c r="SE36" s="120" t="str">
        <f t="shared" si="94"/>
        <v/>
      </c>
      <c r="SF36" s="120" t="str">
        <f t="shared" si="94"/>
        <v/>
      </c>
      <c r="SG36" s="120" t="str">
        <f t="shared" si="94"/>
        <v/>
      </c>
      <c r="SH36" s="120" t="str">
        <f t="shared" si="94"/>
        <v/>
      </c>
      <c r="SI36" s="120" t="str">
        <f t="shared" si="94"/>
        <v/>
      </c>
      <c r="SJ36" s="120" t="str">
        <f t="shared" si="94"/>
        <v/>
      </c>
      <c r="SK36" s="120" t="str">
        <f t="shared" si="94"/>
        <v/>
      </c>
      <c r="SL36" s="120" t="str">
        <f t="shared" si="94"/>
        <v/>
      </c>
      <c r="SM36" s="120" t="str">
        <f t="shared" si="94"/>
        <v/>
      </c>
      <c r="SN36" s="120" t="str">
        <f t="shared" si="94"/>
        <v/>
      </c>
      <c r="SO36" s="120" t="str">
        <f t="shared" si="94"/>
        <v/>
      </c>
      <c r="SP36" s="120" t="str">
        <f t="shared" si="94"/>
        <v/>
      </c>
      <c r="SQ36" s="120" t="str">
        <f t="shared" si="94"/>
        <v/>
      </c>
      <c r="SR36" s="120" t="str">
        <f t="shared" si="94"/>
        <v/>
      </c>
      <c r="SS36" s="120" t="str">
        <f t="shared" si="94"/>
        <v/>
      </c>
      <c r="ST36" s="120" t="str">
        <f t="shared" si="94"/>
        <v/>
      </c>
      <c r="SU36" s="120" t="str">
        <f t="shared" si="94"/>
        <v/>
      </c>
      <c r="SV36" s="120" t="str">
        <f t="shared" si="94"/>
        <v/>
      </c>
      <c r="SW36" s="120" t="str">
        <f t="shared" si="94"/>
        <v/>
      </c>
      <c r="SX36" s="121" t="str">
        <f t="shared" si="94"/>
        <v/>
      </c>
    </row>
    <row r="37" spans="2:518" ht="15" outlineLevel="1" x14ac:dyDescent="0.35">
      <c r="B37" s="60"/>
      <c r="C37" s="109">
        <v>287024</v>
      </c>
      <c r="D37" s="110"/>
      <c r="E37" s="122" t="s">
        <v>1711</v>
      </c>
      <c r="F37" s="123" t="s">
        <v>423</v>
      </c>
      <c r="G37" s="138">
        <v>45568</v>
      </c>
      <c r="H37" s="139">
        <v>2</v>
      </c>
      <c r="I37" s="140">
        <f t="shared" si="59"/>
        <v>45569</v>
      </c>
      <c r="J37" s="141">
        <v>0</v>
      </c>
      <c r="K37" s="126" t="s">
        <v>1702</v>
      </c>
      <c r="L37" s="127"/>
      <c r="M37" s="119" t="str">
        <f t="shared" si="86"/>
        <v/>
      </c>
      <c r="N37" s="120" t="str">
        <f t="shared" si="86"/>
        <v/>
      </c>
      <c r="O37" s="120" t="str">
        <f t="shared" si="86"/>
        <v/>
      </c>
      <c r="P37" s="120" t="str">
        <f t="shared" si="86"/>
        <v/>
      </c>
      <c r="Q37" s="120" t="str">
        <f t="shared" si="86"/>
        <v/>
      </c>
      <c r="R37" s="120" t="str">
        <f t="shared" si="86"/>
        <v/>
      </c>
      <c r="S37" s="120" t="str">
        <f t="shared" si="25"/>
        <v/>
      </c>
      <c r="T37" s="120" t="str">
        <f t="shared" si="25"/>
        <v/>
      </c>
      <c r="U37" s="120" t="str">
        <f t="shared" si="25"/>
        <v/>
      </c>
      <c r="V37" s="120" t="str">
        <f t="shared" si="25"/>
        <v/>
      </c>
      <c r="W37" s="120" t="str">
        <f t="shared" si="25"/>
        <v/>
      </c>
      <c r="X37" s="120" t="str">
        <f t="shared" si="25"/>
        <v/>
      </c>
      <c r="Y37" s="120" t="str">
        <f t="shared" si="25"/>
        <v/>
      </c>
      <c r="Z37" s="120" t="str">
        <f t="shared" si="25"/>
        <v/>
      </c>
      <c r="AA37" s="120" t="str">
        <f t="shared" si="25"/>
        <v/>
      </c>
      <c r="AB37" s="120" t="str">
        <f t="shared" si="25"/>
        <v/>
      </c>
      <c r="AC37" s="120" t="str">
        <f t="shared" si="69"/>
        <v/>
      </c>
      <c r="AD37" s="120" t="str">
        <f t="shared" si="69"/>
        <v/>
      </c>
      <c r="AE37" s="120" t="str">
        <f t="shared" si="69"/>
        <v/>
      </c>
      <c r="AF37" s="120" t="str">
        <f t="shared" si="69"/>
        <v/>
      </c>
      <c r="AG37" s="120" t="str">
        <f t="shared" si="87"/>
        <v/>
      </c>
      <c r="AH37" s="120" t="str">
        <f t="shared" si="87"/>
        <v/>
      </c>
      <c r="AI37" s="120" t="str">
        <f t="shared" si="87"/>
        <v/>
      </c>
      <c r="AJ37" s="120" t="str">
        <f t="shared" si="87"/>
        <v/>
      </c>
      <c r="AK37" s="120" t="str">
        <f t="shared" si="87"/>
        <v/>
      </c>
      <c r="AL37" s="120" t="str">
        <f t="shared" si="87"/>
        <v/>
      </c>
      <c r="AM37" s="120" t="str">
        <f t="shared" si="87"/>
        <v/>
      </c>
      <c r="AN37" s="120" t="str">
        <f t="shared" si="87"/>
        <v/>
      </c>
      <c r="AO37" s="120" t="str">
        <f t="shared" si="87"/>
        <v/>
      </c>
      <c r="AP37" s="120" t="str">
        <f t="shared" si="87"/>
        <v/>
      </c>
      <c r="AQ37" s="120" t="str">
        <f t="shared" si="87"/>
        <v/>
      </c>
      <c r="AR37" s="120" t="str">
        <f t="shared" si="87"/>
        <v/>
      </c>
      <c r="AS37" s="120" t="str">
        <f t="shared" si="87"/>
        <v/>
      </c>
      <c r="AT37" s="120" t="str">
        <f t="shared" si="87"/>
        <v/>
      </c>
      <c r="AU37" s="120" t="str">
        <f t="shared" si="87"/>
        <v/>
      </c>
      <c r="AV37" s="120" t="str">
        <f t="shared" si="87"/>
        <v/>
      </c>
      <c r="AW37" s="120" t="str">
        <f t="shared" si="87"/>
        <v/>
      </c>
      <c r="AX37" s="120" t="str">
        <f t="shared" si="87"/>
        <v/>
      </c>
      <c r="AY37" s="120" t="str">
        <f t="shared" si="87"/>
        <v/>
      </c>
      <c r="AZ37" s="120" t="str">
        <f t="shared" si="87"/>
        <v/>
      </c>
      <c r="BA37" s="120" t="str">
        <f t="shared" si="87"/>
        <v/>
      </c>
      <c r="BB37" s="120" t="str">
        <f t="shared" si="87"/>
        <v/>
      </c>
      <c r="BC37" s="120" t="str">
        <f t="shared" si="87"/>
        <v/>
      </c>
      <c r="BD37" s="120" t="str">
        <f t="shared" si="87"/>
        <v/>
      </c>
      <c r="BE37" s="120" t="str">
        <f t="shared" si="87"/>
        <v/>
      </c>
      <c r="BF37" s="120" t="str">
        <f t="shared" si="87"/>
        <v/>
      </c>
      <c r="BG37" s="120" t="str">
        <f t="shared" si="87"/>
        <v/>
      </c>
      <c r="BH37" s="120" t="str">
        <f t="shared" si="87"/>
        <v/>
      </c>
      <c r="BI37" s="120" t="str">
        <f t="shared" si="87"/>
        <v/>
      </c>
      <c r="BJ37" s="120" t="str">
        <f t="shared" si="87"/>
        <v/>
      </c>
      <c r="BK37" s="120" t="str">
        <f t="shared" si="87"/>
        <v/>
      </c>
      <c r="BL37" s="120" t="str">
        <f t="shared" si="87"/>
        <v/>
      </c>
      <c r="BM37" s="120" t="str">
        <f t="shared" si="87"/>
        <v/>
      </c>
      <c r="BN37" s="120" t="str">
        <f t="shared" si="87"/>
        <v/>
      </c>
      <c r="BO37" s="120" t="str">
        <f t="shared" si="87"/>
        <v/>
      </c>
      <c r="BP37" s="120" t="str">
        <f t="shared" si="87"/>
        <v/>
      </c>
      <c r="BQ37" s="120" t="str">
        <f t="shared" si="87"/>
        <v/>
      </c>
      <c r="BR37" s="120" t="str">
        <f t="shared" si="87"/>
        <v/>
      </c>
      <c r="BS37" s="120" t="str">
        <f t="shared" si="87"/>
        <v/>
      </c>
      <c r="BT37" s="120" t="str">
        <f t="shared" si="87"/>
        <v/>
      </c>
      <c r="BU37" s="120" t="str">
        <f t="shared" si="87"/>
        <v/>
      </c>
      <c r="BV37" s="120" t="str">
        <f t="shared" si="87"/>
        <v/>
      </c>
      <c r="BW37" s="120" t="str">
        <f t="shared" si="87"/>
        <v/>
      </c>
      <c r="BX37" s="120" t="str">
        <f t="shared" si="87"/>
        <v/>
      </c>
      <c r="BY37" s="120" t="str">
        <f t="shared" si="87"/>
        <v/>
      </c>
      <c r="BZ37" s="120" t="str">
        <f t="shared" si="87"/>
        <v/>
      </c>
      <c r="CA37" s="120" t="str">
        <f t="shared" si="87"/>
        <v/>
      </c>
      <c r="CB37" s="120" t="str">
        <f t="shared" si="87"/>
        <v/>
      </c>
      <c r="CC37" s="120" t="str">
        <f t="shared" si="87"/>
        <v/>
      </c>
      <c r="CD37" s="120" t="str">
        <f t="shared" si="87"/>
        <v/>
      </c>
      <c r="CE37" s="120" t="str">
        <f t="shared" si="87"/>
        <v/>
      </c>
      <c r="CF37" s="120" t="str">
        <f t="shared" si="87"/>
        <v/>
      </c>
      <c r="CG37" s="120" t="str">
        <f t="shared" si="87"/>
        <v/>
      </c>
      <c r="CH37" s="120" t="str">
        <f t="shared" si="87"/>
        <v/>
      </c>
      <c r="CI37" s="120" t="str">
        <f t="shared" si="87"/>
        <v/>
      </c>
      <c r="CJ37" s="120" t="str">
        <f t="shared" si="87"/>
        <v/>
      </c>
      <c r="CK37" s="120" t="str">
        <f t="shared" si="87"/>
        <v/>
      </c>
      <c r="CL37" s="120" t="str">
        <f t="shared" si="87"/>
        <v/>
      </c>
      <c r="CM37" s="120" t="str">
        <f t="shared" si="87"/>
        <v/>
      </c>
      <c r="CN37" s="120" t="str">
        <f t="shared" si="87"/>
        <v/>
      </c>
      <c r="CO37" s="120" t="str">
        <f t="shared" si="87"/>
        <v/>
      </c>
      <c r="CP37" s="120" t="str">
        <f t="shared" si="87"/>
        <v/>
      </c>
      <c r="CQ37" s="120" t="str">
        <f t="shared" si="87"/>
        <v/>
      </c>
      <c r="CR37" s="120" t="str">
        <f t="shared" si="87"/>
        <v/>
      </c>
      <c r="CS37" s="120" t="str">
        <f t="shared" si="88"/>
        <v/>
      </c>
      <c r="CT37" s="120" t="str">
        <f t="shared" si="88"/>
        <v/>
      </c>
      <c r="CU37" s="120" t="str">
        <f t="shared" si="88"/>
        <v/>
      </c>
      <c r="CV37" s="120" t="str">
        <f t="shared" si="88"/>
        <v/>
      </c>
      <c r="CW37" s="120" t="str">
        <f t="shared" si="88"/>
        <v/>
      </c>
      <c r="CX37" s="120" t="str">
        <f t="shared" si="88"/>
        <v/>
      </c>
      <c r="CY37" s="120" t="str">
        <f t="shared" si="88"/>
        <v/>
      </c>
      <c r="CZ37" s="120" t="str">
        <f t="shared" si="88"/>
        <v/>
      </c>
      <c r="DA37" s="120" t="str">
        <f t="shared" si="88"/>
        <v/>
      </c>
      <c r="DB37" s="120" t="str">
        <f t="shared" si="88"/>
        <v/>
      </c>
      <c r="DC37" s="120" t="str">
        <f t="shared" si="88"/>
        <v/>
      </c>
      <c r="DD37" s="120" t="str">
        <f t="shared" si="88"/>
        <v/>
      </c>
      <c r="DE37" s="120" t="str">
        <f t="shared" si="88"/>
        <v/>
      </c>
      <c r="DF37" s="120" t="str">
        <f t="shared" si="88"/>
        <v/>
      </c>
      <c r="DG37" s="120" t="str">
        <f t="shared" si="88"/>
        <v/>
      </c>
      <c r="DH37" s="120" t="str">
        <f t="shared" si="88"/>
        <v/>
      </c>
      <c r="DI37" s="120" t="str">
        <f t="shared" si="88"/>
        <v/>
      </c>
      <c r="DJ37" s="120" t="str">
        <f t="shared" si="88"/>
        <v/>
      </c>
      <c r="DK37" s="120" t="str">
        <f t="shared" si="88"/>
        <v/>
      </c>
      <c r="DL37" s="120" t="str">
        <f t="shared" si="88"/>
        <v/>
      </c>
      <c r="DM37" s="120" t="str">
        <f t="shared" si="88"/>
        <v/>
      </c>
      <c r="DN37" s="120" t="str">
        <f t="shared" si="88"/>
        <v/>
      </c>
      <c r="DO37" s="120" t="str">
        <f t="shared" si="88"/>
        <v/>
      </c>
      <c r="DP37" s="120" t="str">
        <f t="shared" si="88"/>
        <v/>
      </c>
      <c r="DQ37" s="120" t="str">
        <f t="shared" si="88"/>
        <v/>
      </c>
      <c r="DR37" s="120" t="str">
        <f t="shared" si="88"/>
        <v/>
      </c>
      <c r="DS37" s="120" t="str">
        <f t="shared" si="88"/>
        <v/>
      </c>
      <c r="DT37" s="120" t="str">
        <f t="shared" si="88"/>
        <v/>
      </c>
      <c r="DU37" s="120" t="str">
        <f t="shared" si="88"/>
        <v/>
      </c>
      <c r="DV37" s="120" t="str">
        <f t="shared" si="88"/>
        <v/>
      </c>
      <c r="DW37" s="120" t="str">
        <f t="shared" si="88"/>
        <v/>
      </c>
      <c r="DX37" s="120" t="str">
        <f t="shared" si="88"/>
        <v/>
      </c>
      <c r="DY37" s="120" t="str">
        <f t="shared" si="88"/>
        <v/>
      </c>
      <c r="DZ37" s="120" t="str">
        <f t="shared" si="88"/>
        <v/>
      </c>
      <c r="EA37" s="120" t="str">
        <f t="shared" si="88"/>
        <v/>
      </c>
      <c r="EB37" s="120" t="str">
        <f t="shared" si="88"/>
        <v/>
      </c>
      <c r="EC37" s="120" t="str">
        <f t="shared" si="88"/>
        <v/>
      </c>
      <c r="ED37" s="120" t="str">
        <f t="shared" si="88"/>
        <v/>
      </c>
      <c r="EE37" s="120" t="str">
        <f t="shared" si="88"/>
        <v/>
      </c>
      <c r="EF37" s="120" t="str">
        <f t="shared" si="88"/>
        <v/>
      </c>
      <c r="EG37" s="120" t="str">
        <f t="shared" si="88"/>
        <v/>
      </c>
      <c r="EH37" s="120" t="str">
        <f t="shared" si="88"/>
        <v/>
      </c>
      <c r="EI37" s="120" t="str">
        <f t="shared" si="88"/>
        <v/>
      </c>
      <c r="EJ37" s="120" t="str">
        <f t="shared" si="88"/>
        <v/>
      </c>
      <c r="EK37" s="120" t="str">
        <f t="shared" si="88"/>
        <v/>
      </c>
      <c r="EL37" s="120" t="str">
        <f t="shared" si="88"/>
        <v/>
      </c>
      <c r="EM37" s="120" t="str">
        <f t="shared" si="88"/>
        <v/>
      </c>
      <c r="EN37" s="120" t="str">
        <f t="shared" si="88"/>
        <v/>
      </c>
      <c r="EO37" s="120" t="str">
        <f t="shared" si="88"/>
        <v/>
      </c>
      <c r="EP37" s="120" t="str">
        <f t="shared" si="88"/>
        <v/>
      </c>
      <c r="EQ37" s="120" t="str">
        <f t="shared" si="88"/>
        <v/>
      </c>
      <c r="ER37" s="120" t="str">
        <f t="shared" si="88"/>
        <v/>
      </c>
      <c r="ES37" s="120" t="str">
        <f t="shared" si="88"/>
        <v/>
      </c>
      <c r="ET37" s="120" t="str">
        <f t="shared" si="88"/>
        <v/>
      </c>
      <c r="EU37" s="120" t="str">
        <f t="shared" si="88"/>
        <v/>
      </c>
      <c r="EV37" s="120" t="str">
        <f t="shared" si="88"/>
        <v/>
      </c>
      <c r="EW37" s="120" t="str">
        <f t="shared" si="88"/>
        <v/>
      </c>
      <c r="EX37" s="120" t="str">
        <f t="shared" si="88"/>
        <v/>
      </c>
      <c r="EY37" s="120" t="str">
        <f t="shared" si="88"/>
        <v/>
      </c>
      <c r="EZ37" s="120" t="str">
        <f t="shared" si="88"/>
        <v/>
      </c>
      <c r="FA37" s="120" t="str">
        <f t="shared" si="88"/>
        <v/>
      </c>
      <c r="FB37" s="120" t="str">
        <f t="shared" si="88"/>
        <v/>
      </c>
      <c r="FC37" s="120" t="str">
        <f t="shared" si="88"/>
        <v/>
      </c>
      <c r="FD37" s="120" t="str">
        <f t="shared" si="88"/>
        <v/>
      </c>
      <c r="FE37" s="120" t="str">
        <f t="shared" si="89"/>
        <v/>
      </c>
      <c r="FF37" s="120" t="str">
        <f t="shared" si="89"/>
        <v/>
      </c>
      <c r="FG37" s="120" t="str">
        <f t="shared" si="89"/>
        <v/>
      </c>
      <c r="FH37" s="120" t="str">
        <f t="shared" si="89"/>
        <v/>
      </c>
      <c r="FI37" s="120" t="str">
        <f t="shared" si="89"/>
        <v/>
      </c>
      <c r="FJ37" s="120" t="str">
        <f t="shared" si="89"/>
        <v/>
      </c>
      <c r="FK37" s="120" t="str">
        <f t="shared" si="89"/>
        <v/>
      </c>
      <c r="FL37" s="120" t="str">
        <f t="shared" si="89"/>
        <v/>
      </c>
      <c r="FM37" s="120" t="str">
        <f t="shared" si="89"/>
        <v/>
      </c>
      <c r="FN37" s="120" t="str">
        <f t="shared" si="89"/>
        <v/>
      </c>
      <c r="FO37" s="120" t="str">
        <f t="shared" si="89"/>
        <v/>
      </c>
      <c r="FP37" s="120" t="str">
        <f t="shared" si="89"/>
        <v/>
      </c>
      <c r="FQ37" s="120" t="str">
        <f t="shared" si="89"/>
        <v/>
      </c>
      <c r="FR37" s="120" t="str">
        <f t="shared" si="89"/>
        <v/>
      </c>
      <c r="FS37" s="120" t="str">
        <f t="shared" si="89"/>
        <v/>
      </c>
      <c r="FT37" s="120" t="str">
        <f t="shared" si="89"/>
        <v/>
      </c>
      <c r="FU37" s="120" t="str">
        <f t="shared" si="89"/>
        <v/>
      </c>
      <c r="FV37" s="120" t="str">
        <f t="shared" si="89"/>
        <v/>
      </c>
      <c r="FW37" s="120" t="str">
        <f t="shared" si="89"/>
        <v/>
      </c>
      <c r="FX37" s="120" t="str">
        <f t="shared" si="89"/>
        <v/>
      </c>
      <c r="FY37" s="120" t="str">
        <f t="shared" si="89"/>
        <v/>
      </c>
      <c r="FZ37" s="120" t="str">
        <f t="shared" si="89"/>
        <v/>
      </c>
      <c r="GA37" s="120" t="str">
        <f t="shared" si="89"/>
        <v/>
      </c>
      <c r="GB37" s="120" t="str">
        <f t="shared" si="89"/>
        <v/>
      </c>
      <c r="GC37" s="120" t="str">
        <f t="shared" si="89"/>
        <v/>
      </c>
      <c r="GD37" s="120" t="str">
        <f t="shared" si="89"/>
        <v/>
      </c>
      <c r="GE37" s="120" t="str">
        <f t="shared" si="89"/>
        <v/>
      </c>
      <c r="GF37" s="120" t="str">
        <f t="shared" si="89"/>
        <v/>
      </c>
      <c r="GG37" s="120" t="str">
        <f t="shared" si="89"/>
        <v/>
      </c>
      <c r="GH37" s="120" t="str">
        <f t="shared" si="89"/>
        <v/>
      </c>
      <c r="GI37" s="120" t="str">
        <f t="shared" si="89"/>
        <v/>
      </c>
      <c r="GJ37" s="120" t="str">
        <f t="shared" si="89"/>
        <v/>
      </c>
      <c r="GK37" s="120" t="str">
        <f t="shared" si="89"/>
        <v/>
      </c>
      <c r="GL37" s="120" t="str">
        <f t="shared" si="89"/>
        <v/>
      </c>
      <c r="GM37" s="120" t="str">
        <f t="shared" si="89"/>
        <v/>
      </c>
      <c r="GN37" s="120" t="str">
        <f t="shared" si="89"/>
        <v/>
      </c>
      <c r="GO37" s="120" t="str">
        <f t="shared" si="89"/>
        <v/>
      </c>
      <c r="GP37" s="120" t="str">
        <f t="shared" si="89"/>
        <v/>
      </c>
      <c r="GQ37" s="120" t="str">
        <f t="shared" si="89"/>
        <v/>
      </c>
      <c r="GR37" s="120" t="str">
        <f t="shared" si="89"/>
        <v/>
      </c>
      <c r="GS37" s="120" t="str">
        <f t="shared" si="89"/>
        <v/>
      </c>
      <c r="GT37" s="120" t="str">
        <f t="shared" si="89"/>
        <v/>
      </c>
      <c r="GU37" s="120" t="str">
        <f t="shared" si="89"/>
        <v/>
      </c>
      <c r="GV37" s="120" t="str">
        <f t="shared" si="89"/>
        <v/>
      </c>
      <c r="GW37" s="120" t="str">
        <f t="shared" si="89"/>
        <v/>
      </c>
      <c r="GX37" s="120" t="str">
        <f t="shared" si="89"/>
        <v/>
      </c>
      <c r="GY37" s="120" t="str">
        <f t="shared" si="89"/>
        <v/>
      </c>
      <c r="GZ37" s="120" t="str">
        <f t="shared" si="89"/>
        <v/>
      </c>
      <c r="HA37" s="120" t="str">
        <f t="shared" si="89"/>
        <v/>
      </c>
      <c r="HB37" s="120" t="str">
        <f t="shared" si="89"/>
        <v/>
      </c>
      <c r="HC37" s="120" t="str">
        <f t="shared" si="89"/>
        <v/>
      </c>
      <c r="HD37" s="120" t="str">
        <f t="shared" si="89"/>
        <v/>
      </c>
      <c r="HE37" s="120" t="str">
        <f t="shared" si="89"/>
        <v/>
      </c>
      <c r="HF37" s="120" t="str">
        <f t="shared" si="89"/>
        <v/>
      </c>
      <c r="HG37" s="120" t="str">
        <f t="shared" si="89"/>
        <v/>
      </c>
      <c r="HH37" s="120" t="str">
        <f t="shared" si="89"/>
        <v/>
      </c>
      <c r="HI37" s="120" t="str">
        <f t="shared" si="89"/>
        <v/>
      </c>
      <c r="HJ37" s="120" t="str">
        <f t="shared" si="89"/>
        <v/>
      </c>
      <c r="HK37" s="120" t="str">
        <f t="shared" si="89"/>
        <v/>
      </c>
      <c r="HL37" s="120" t="str">
        <f t="shared" si="89"/>
        <v/>
      </c>
      <c r="HM37" s="120" t="str">
        <f t="shared" si="89"/>
        <v/>
      </c>
      <c r="HN37" s="120" t="str">
        <f t="shared" si="89"/>
        <v/>
      </c>
      <c r="HO37" s="120" t="str">
        <f t="shared" si="89"/>
        <v/>
      </c>
      <c r="HP37" s="120" t="str">
        <f t="shared" si="89"/>
        <v/>
      </c>
      <c r="HQ37" s="120" t="str">
        <f t="shared" si="90"/>
        <v/>
      </c>
      <c r="HR37" s="120" t="str">
        <f t="shared" si="90"/>
        <v/>
      </c>
      <c r="HS37" s="120" t="str">
        <f t="shared" si="90"/>
        <v/>
      </c>
      <c r="HT37" s="120" t="str">
        <f t="shared" si="90"/>
        <v/>
      </c>
      <c r="HU37" s="120" t="str">
        <f t="shared" si="90"/>
        <v/>
      </c>
      <c r="HV37" s="120" t="str">
        <f t="shared" si="90"/>
        <v/>
      </c>
      <c r="HW37" s="120" t="str">
        <f t="shared" si="90"/>
        <v/>
      </c>
      <c r="HX37" s="120" t="str">
        <f t="shared" si="90"/>
        <v/>
      </c>
      <c r="HY37" s="120" t="str">
        <f t="shared" si="90"/>
        <v/>
      </c>
      <c r="HZ37" s="120" t="str">
        <f t="shared" si="90"/>
        <v/>
      </c>
      <c r="IA37" s="120" t="str">
        <f t="shared" si="90"/>
        <v/>
      </c>
      <c r="IB37" s="120" t="str">
        <f t="shared" si="90"/>
        <v/>
      </c>
      <c r="IC37" s="120" t="str">
        <f t="shared" si="90"/>
        <v/>
      </c>
      <c r="ID37" s="120" t="str">
        <f t="shared" si="90"/>
        <v/>
      </c>
      <c r="IE37" s="120" t="str">
        <f t="shared" si="90"/>
        <v/>
      </c>
      <c r="IF37" s="120" t="str">
        <f t="shared" si="90"/>
        <v/>
      </c>
      <c r="IG37" s="120" t="str">
        <f t="shared" si="90"/>
        <v/>
      </c>
      <c r="IH37" s="120" t="str">
        <f t="shared" si="90"/>
        <v/>
      </c>
      <c r="II37" s="120" t="str">
        <f t="shared" si="90"/>
        <v/>
      </c>
      <c r="IJ37" s="120" t="str">
        <f t="shared" si="90"/>
        <v/>
      </c>
      <c r="IK37" s="120" t="str">
        <f t="shared" si="90"/>
        <v/>
      </c>
      <c r="IL37" s="120" t="str">
        <f t="shared" si="90"/>
        <v/>
      </c>
      <c r="IM37" s="120" t="str">
        <f t="shared" si="90"/>
        <v/>
      </c>
      <c r="IN37" s="120" t="str">
        <f t="shared" si="90"/>
        <v/>
      </c>
      <c r="IO37" s="120" t="str">
        <f t="shared" si="90"/>
        <v/>
      </c>
      <c r="IP37" s="120" t="str">
        <f t="shared" si="90"/>
        <v/>
      </c>
      <c r="IQ37" s="120" t="str">
        <f t="shared" si="90"/>
        <v/>
      </c>
      <c r="IR37" s="120" t="str">
        <f t="shared" si="90"/>
        <v/>
      </c>
      <c r="IS37" s="120" t="str">
        <f t="shared" si="90"/>
        <v/>
      </c>
      <c r="IT37" s="120" t="str">
        <f t="shared" si="90"/>
        <v/>
      </c>
      <c r="IU37" s="120" t="str">
        <f t="shared" si="90"/>
        <v/>
      </c>
      <c r="IV37" s="120" t="str">
        <f t="shared" si="90"/>
        <v/>
      </c>
      <c r="IW37" s="120" t="str">
        <f t="shared" si="90"/>
        <v/>
      </c>
      <c r="IX37" s="120" t="str">
        <f t="shared" si="90"/>
        <v/>
      </c>
      <c r="IY37" s="120" t="str">
        <f t="shared" si="90"/>
        <v/>
      </c>
      <c r="IZ37" s="120" t="str">
        <f t="shared" si="90"/>
        <v/>
      </c>
      <c r="JA37" s="120" t="str">
        <f t="shared" si="90"/>
        <v/>
      </c>
      <c r="JB37" s="120" t="str">
        <f t="shared" si="90"/>
        <v/>
      </c>
      <c r="JC37" s="120" t="str">
        <f t="shared" si="90"/>
        <v/>
      </c>
      <c r="JD37" s="120" t="str">
        <f t="shared" si="90"/>
        <v/>
      </c>
      <c r="JE37" s="120" t="str">
        <f t="shared" si="90"/>
        <v/>
      </c>
      <c r="JF37" s="120" t="str">
        <f t="shared" si="90"/>
        <v/>
      </c>
      <c r="JG37" s="120" t="str">
        <f t="shared" si="90"/>
        <v/>
      </c>
      <c r="JH37" s="120" t="str">
        <f t="shared" si="90"/>
        <v/>
      </c>
      <c r="JI37" s="120" t="str">
        <f t="shared" si="90"/>
        <v/>
      </c>
      <c r="JJ37" s="120" t="str">
        <f t="shared" si="90"/>
        <v/>
      </c>
      <c r="JK37" s="120" t="str">
        <f t="shared" si="90"/>
        <v/>
      </c>
      <c r="JL37" s="120" t="str">
        <f t="shared" si="90"/>
        <v/>
      </c>
      <c r="JM37" s="120" t="str">
        <f t="shared" si="90"/>
        <v/>
      </c>
      <c r="JN37" s="120" t="str">
        <f t="shared" si="90"/>
        <v/>
      </c>
      <c r="JO37" s="120" t="str">
        <f t="shared" si="90"/>
        <v/>
      </c>
      <c r="JP37" s="120" t="str">
        <f t="shared" si="90"/>
        <v/>
      </c>
      <c r="JQ37" s="120" t="str">
        <f t="shared" si="90"/>
        <v/>
      </c>
      <c r="JR37" s="120" t="str">
        <f t="shared" si="90"/>
        <v/>
      </c>
      <c r="JS37" s="120" t="str">
        <f t="shared" si="90"/>
        <v/>
      </c>
      <c r="JT37" s="120" t="str">
        <f t="shared" si="90"/>
        <v/>
      </c>
      <c r="JU37" s="120" t="str">
        <f t="shared" si="90"/>
        <v/>
      </c>
      <c r="JV37" s="120" t="str">
        <f t="shared" si="90"/>
        <v/>
      </c>
      <c r="JW37" s="120" t="str">
        <f t="shared" si="90"/>
        <v/>
      </c>
      <c r="JX37" s="120" t="str">
        <f t="shared" si="90"/>
        <v/>
      </c>
      <c r="JY37" s="120" t="str">
        <f t="shared" si="90"/>
        <v/>
      </c>
      <c r="JZ37" s="120" t="str">
        <f t="shared" si="90"/>
        <v/>
      </c>
      <c r="KA37" s="120" t="str">
        <f t="shared" si="90"/>
        <v/>
      </c>
      <c r="KB37" s="120" t="str">
        <f t="shared" si="90"/>
        <v/>
      </c>
      <c r="KC37" s="120" t="str">
        <f t="shared" si="91"/>
        <v/>
      </c>
      <c r="KD37" s="120" t="str">
        <f t="shared" si="91"/>
        <v/>
      </c>
      <c r="KE37" s="120" t="str">
        <f t="shared" si="91"/>
        <v/>
      </c>
      <c r="KF37" s="120" t="str">
        <f t="shared" si="91"/>
        <v/>
      </c>
      <c r="KG37" s="120" t="str">
        <f t="shared" si="91"/>
        <v/>
      </c>
      <c r="KH37" s="120" t="str">
        <f t="shared" si="91"/>
        <v/>
      </c>
      <c r="KI37" s="120" t="str">
        <f t="shared" si="91"/>
        <v/>
      </c>
      <c r="KJ37" s="120" t="str">
        <f t="shared" si="91"/>
        <v/>
      </c>
      <c r="KK37" s="120" t="str">
        <f t="shared" si="91"/>
        <v/>
      </c>
      <c r="KL37" s="120" t="str">
        <f t="shared" si="91"/>
        <v/>
      </c>
      <c r="KM37" s="120" t="str">
        <f t="shared" si="91"/>
        <v/>
      </c>
      <c r="KN37" s="120" t="str">
        <f t="shared" si="91"/>
        <v/>
      </c>
      <c r="KO37" s="120" t="str">
        <f t="shared" si="91"/>
        <v/>
      </c>
      <c r="KP37" s="120" t="str">
        <f t="shared" si="91"/>
        <v/>
      </c>
      <c r="KQ37" s="120" t="str">
        <f t="shared" si="91"/>
        <v/>
      </c>
      <c r="KR37" s="120" t="str">
        <f t="shared" si="91"/>
        <v/>
      </c>
      <c r="KS37" s="120" t="str">
        <f t="shared" si="91"/>
        <v/>
      </c>
      <c r="KT37" s="120" t="str">
        <f t="shared" si="91"/>
        <v/>
      </c>
      <c r="KU37" s="120" t="str">
        <f t="shared" si="91"/>
        <v/>
      </c>
      <c r="KV37" s="120" t="str">
        <f t="shared" si="91"/>
        <v/>
      </c>
      <c r="KW37" s="120" t="str">
        <f t="shared" si="91"/>
        <v/>
      </c>
      <c r="KX37" s="120" t="str">
        <f t="shared" si="91"/>
        <v/>
      </c>
      <c r="KY37" s="120" t="str">
        <f t="shared" si="91"/>
        <v/>
      </c>
      <c r="KZ37" s="120" t="str">
        <f t="shared" si="91"/>
        <v/>
      </c>
      <c r="LA37" s="120" t="str">
        <f t="shared" si="91"/>
        <v/>
      </c>
      <c r="LB37" s="120" t="str">
        <f t="shared" si="91"/>
        <v/>
      </c>
      <c r="LC37" s="120" t="str">
        <f t="shared" si="91"/>
        <v/>
      </c>
      <c r="LD37" s="120" t="str">
        <f t="shared" si="91"/>
        <v/>
      </c>
      <c r="LE37" s="120" t="str">
        <f t="shared" si="91"/>
        <v/>
      </c>
      <c r="LF37" s="120" t="str">
        <f t="shared" si="91"/>
        <v/>
      </c>
      <c r="LG37" s="120" t="str">
        <f t="shared" si="91"/>
        <v/>
      </c>
      <c r="LH37" s="120" t="str">
        <f t="shared" si="91"/>
        <v/>
      </c>
      <c r="LI37" s="120" t="str">
        <f t="shared" si="91"/>
        <v/>
      </c>
      <c r="LJ37" s="120" t="str">
        <f t="shared" si="91"/>
        <v/>
      </c>
      <c r="LK37" s="120" t="str">
        <f t="shared" si="91"/>
        <v/>
      </c>
      <c r="LL37" s="120" t="str">
        <f t="shared" si="91"/>
        <v/>
      </c>
      <c r="LM37" s="120" t="str">
        <f t="shared" si="91"/>
        <v/>
      </c>
      <c r="LN37" s="120" t="str">
        <f t="shared" si="91"/>
        <v/>
      </c>
      <c r="LO37" s="120" t="str">
        <f t="shared" si="91"/>
        <v/>
      </c>
      <c r="LP37" s="120" t="str">
        <f t="shared" si="91"/>
        <v/>
      </c>
      <c r="LQ37" s="120" t="str">
        <f t="shared" si="91"/>
        <v/>
      </c>
      <c r="LR37" s="120" t="str">
        <f t="shared" si="91"/>
        <v/>
      </c>
      <c r="LS37" s="120" t="str">
        <f t="shared" si="91"/>
        <v/>
      </c>
      <c r="LT37" s="120" t="str">
        <f t="shared" si="91"/>
        <v/>
      </c>
      <c r="LU37" s="120" t="str">
        <f t="shared" si="91"/>
        <v/>
      </c>
      <c r="LV37" s="120" t="str">
        <f t="shared" si="91"/>
        <v/>
      </c>
      <c r="LW37" s="120" t="str">
        <f t="shared" si="91"/>
        <v/>
      </c>
      <c r="LX37" s="120" t="str">
        <f t="shared" si="91"/>
        <v/>
      </c>
      <c r="LY37" s="120" t="str">
        <f t="shared" si="91"/>
        <v/>
      </c>
      <c r="LZ37" s="120" t="str">
        <f t="shared" si="91"/>
        <v/>
      </c>
      <c r="MA37" s="120" t="str">
        <f t="shared" si="91"/>
        <v/>
      </c>
      <c r="MB37" s="120" t="str">
        <f t="shared" si="91"/>
        <v/>
      </c>
      <c r="MC37" s="120" t="str">
        <f t="shared" si="91"/>
        <v/>
      </c>
      <c r="MD37" s="120" t="str">
        <f t="shared" si="91"/>
        <v/>
      </c>
      <c r="ME37" s="120" t="str">
        <f t="shared" si="91"/>
        <v/>
      </c>
      <c r="MF37" s="120" t="str">
        <f t="shared" si="91"/>
        <v/>
      </c>
      <c r="MG37" s="120" t="str">
        <f t="shared" si="91"/>
        <v/>
      </c>
      <c r="MH37" s="120" t="str">
        <f t="shared" si="91"/>
        <v/>
      </c>
      <c r="MI37" s="120" t="str">
        <f t="shared" si="91"/>
        <v/>
      </c>
      <c r="MJ37" s="120" t="str">
        <f t="shared" si="91"/>
        <v/>
      </c>
      <c r="MK37" s="120" t="str">
        <f t="shared" si="91"/>
        <v/>
      </c>
      <c r="ML37" s="120" t="str">
        <f t="shared" si="91"/>
        <v/>
      </c>
      <c r="MM37" s="120" t="str">
        <f t="shared" si="91"/>
        <v/>
      </c>
      <c r="MN37" s="120" t="str">
        <f t="shared" si="91"/>
        <v/>
      </c>
      <c r="MO37" s="120" t="str">
        <f t="shared" si="92"/>
        <v/>
      </c>
      <c r="MP37" s="120" t="str">
        <f t="shared" si="92"/>
        <v/>
      </c>
      <c r="MQ37" s="120" t="str">
        <f t="shared" si="92"/>
        <v/>
      </c>
      <c r="MR37" s="120" t="str">
        <f t="shared" si="92"/>
        <v/>
      </c>
      <c r="MS37" s="120" t="str">
        <f t="shared" si="92"/>
        <v/>
      </c>
      <c r="MT37" s="120" t="str">
        <f t="shared" si="92"/>
        <v/>
      </c>
      <c r="MU37" s="120" t="str">
        <f t="shared" si="92"/>
        <v/>
      </c>
      <c r="MV37" s="120" t="str">
        <f t="shared" si="92"/>
        <v/>
      </c>
      <c r="MW37" s="120" t="str">
        <f t="shared" si="92"/>
        <v/>
      </c>
      <c r="MX37" s="120" t="str">
        <f t="shared" si="92"/>
        <v/>
      </c>
      <c r="MY37" s="120" t="str">
        <f t="shared" si="92"/>
        <v/>
      </c>
      <c r="MZ37" s="120" t="str">
        <f t="shared" si="92"/>
        <v/>
      </c>
      <c r="NA37" s="120" t="str">
        <f t="shared" si="92"/>
        <v/>
      </c>
      <c r="NB37" s="120" t="str">
        <f t="shared" si="92"/>
        <v/>
      </c>
      <c r="NC37" s="120" t="str">
        <f t="shared" si="92"/>
        <v/>
      </c>
      <c r="ND37" s="120" t="str">
        <f t="shared" si="92"/>
        <v/>
      </c>
      <c r="NE37" s="120" t="str">
        <f t="shared" si="92"/>
        <v/>
      </c>
      <c r="NF37" s="120" t="str">
        <f t="shared" si="92"/>
        <v/>
      </c>
      <c r="NG37" s="120" t="str">
        <f t="shared" si="92"/>
        <v/>
      </c>
      <c r="NH37" s="120" t="str">
        <f t="shared" si="92"/>
        <v/>
      </c>
      <c r="NI37" s="120" t="str">
        <f t="shared" si="92"/>
        <v/>
      </c>
      <c r="NJ37" s="120" t="str">
        <f t="shared" si="92"/>
        <v/>
      </c>
      <c r="NK37" s="120" t="str">
        <f t="shared" si="92"/>
        <v/>
      </c>
      <c r="NL37" s="120" t="str">
        <f t="shared" si="92"/>
        <v/>
      </c>
      <c r="NM37" s="120" t="str">
        <f t="shared" si="92"/>
        <v/>
      </c>
      <c r="NN37" s="120" t="str">
        <f t="shared" si="92"/>
        <v/>
      </c>
      <c r="NO37" s="120" t="str">
        <f t="shared" si="92"/>
        <v/>
      </c>
      <c r="NP37" s="120" t="str">
        <f t="shared" si="92"/>
        <v/>
      </c>
      <c r="NQ37" s="120" t="str">
        <f t="shared" si="92"/>
        <v/>
      </c>
      <c r="NR37" s="120" t="str">
        <f t="shared" si="92"/>
        <v/>
      </c>
      <c r="NS37" s="120" t="str">
        <f t="shared" si="92"/>
        <v/>
      </c>
      <c r="NT37" s="120" t="str">
        <f t="shared" si="92"/>
        <v/>
      </c>
      <c r="NU37" s="120" t="str">
        <f t="shared" si="92"/>
        <v/>
      </c>
      <c r="NV37" s="120" t="str">
        <f t="shared" si="92"/>
        <v/>
      </c>
      <c r="NW37" s="120" t="str">
        <f t="shared" si="92"/>
        <v/>
      </c>
      <c r="NX37" s="120" t="str">
        <f t="shared" si="92"/>
        <v/>
      </c>
      <c r="NY37" s="120" t="str">
        <f t="shared" si="92"/>
        <v/>
      </c>
      <c r="NZ37" s="120" t="str">
        <f t="shared" si="92"/>
        <v/>
      </c>
      <c r="OA37" s="120" t="str">
        <f t="shared" si="92"/>
        <v/>
      </c>
      <c r="OB37" s="120" t="str">
        <f t="shared" si="92"/>
        <v/>
      </c>
      <c r="OC37" s="120" t="str">
        <f t="shared" si="92"/>
        <v/>
      </c>
      <c r="OD37" s="120" t="str">
        <f t="shared" si="92"/>
        <v/>
      </c>
      <c r="OE37" s="120" t="str">
        <f t="shared" si="92"/>
        <v/>
      </c>
      <c r="OF37" s="120" t="str">
        <f t="shared" si="92"/>
        <v/>
      </c>
      <c r="OG37" s="120" t="str">
        <f t="shared" si="92"/>
        <v/>
      </c>
      <c r="OH37" s="120" t="str">
        <f t="shared" si="92"/>
        <v/>
      </c>
      <c r="OI37" s="120" t="str">
        <f t="shared" si="92"/>
        <v/>
      </c>
      <c r="OJ37" s="120" t="str">
        <f t="shared" si="92"/>
        <v/>
      </c>
      <c r="OK37" s="120" t="str">
        <f t="shared" si="92"/>
        <v/>
      </c>
      <c r="OL37" s="120" t="str">
        <f t="shared" si="92"/>
        <v/>
      </c>
      <c r="OM37" s="120" t="str">
        <f t="shared" si="92"/>
        <v/>
      </c>
      <c r="ON37" s="120" t="str">
        <f t="shared" si="92"/>
        <v/>
      </c>
      <c r="OO37" s="120" t="str">
        <f t="shared" si="92"/>
        <v/>
      </c>
      <c r="OP37" s="120" t="str">
        <f t="shared" si="92"/>
        <v/>
      </c>
      <c r="OQ37" s="120" t="str">
        <f t="shared" si="92"/>
        <v/>
      </c>
      <c r="OR37" s="120" t="str">
        <f t="shared" si="92"/>
        <v/>
      </c>
      <c r="OS37" s="120" t="str">
        <f t="shared" si="92"/>
        <v/>
      </c>
      <c r="OT37" s="120" t="str">
        <f t="shared" si="92"/>
        <v/>
      </c>
      <c r="OU37" s="120" t="str">
        <f t="shared" si="92"/>
        <v/>
      </c>
      <c r="OV37" s="120" t="str">
        <f t="shared" si="92"/>
        <v/>
      </c>
      <c r="OW37" s="120" t="str">
        <f t="shared" si="92"/>
        <v/>
      </c>
      <c r="OX37" s="120" t="str">
        <f t="shared" si="92"/>
        <v/>
      </c>
      <c r="OY37" s="120" t="str">
        <f t="shared" si="92"/>
        <v/>
      </c>
      <c r="OZ37" s="120" t="str">
        <f t="shared" si="92"/>
        <v/>
      </c>
      <c r="PA37" s="120" t="str">
        <f t="shared" si="93"/>
        <v/>
      </c>
      <c r="PB37" s="120" t="str">
        <f t="shared" si="93"/>
        <v/>
      </c>
      <c r="PC37" s="120" t="str">
        <f t="shared" si="93"/>
        <v/>
      </c>
      <c r="PD37" s="120" t="str">
        <f t="shared" si="93"/>
        <v/>
      </c>
      <c r="PE37" s="120" t="str">
        <f t="shared" si="93"/>
        <v/>
      </c>
      <c r="PF37" s="120" t="str">
        <f t="shared" si="93"/>
        <v/>
      </c>
      <c r="PG37" s="120" t="str">
        <f t="shared" si="93"/>
        <v/>
      </c>
      <c r="PH37" s="120" t="str">
        <f t="shared" si="93"/>
        <v/>
      </c>
      <c r="PI37" s="120" t="str">
        <f t="shared" si="93"/>
        <v/>
      </c>
      <c r="PJ37" s="120" t="str">
        <f t="shared" si="93"/>
        <v/>
      </c>
      <c r="PK37" s="120" t="str">
        <f t="shared" si="93"/>
        <v/>
      </c>
      <c r="PL37" s="120" t="str">
        <f t="shared" si="93"/>
        <v/>
      </c>
      <c r="PM37" s="120" t="str">
        <f t="shared" si="93"/>
        <v/>
      </c>
      <c r="PN37" s="120" t="str">
        <f t="shared" si="93"/>
        <v/>
      </c>
      <c r="PO37" s="120" t="str">
        <f t="shared" si="93"/>
        <v/>
      </c>
      <c r="PP37" s="120" t="str">
        <f t="shared" si="93"/>
        <v/>
      </c>
      <c r="PQ37" s="120" t="str">
        <f t="shared" si="93"/>
        <v/>
      </c>
      <c r="PR37" s="120" t="str">
        <f t="shared" si="93"/>
        <v/>
      </c>
      <c r="PS37" s="120" t="str">
        <f t="shared" si="93"/>
        <v/>
      </c>
      <c r="PT37" s="120" t="str">
        <f t="shared" si="93"/>
        <v/>
      </c>
      <c r="PU37" s="120" t="str">
        <f t="shared" si="93"/>
        <v/>
      </c>
      <c r="PV37" s="120" t="str">
        <f t="shared" si="93"/>
        <v/>
      </c>
      <c r="PW37" s="120" t="str">
        <f t="shared" si="93"/>
        <v/>
      </c>
      <c r="PX37" s="120" t="str">
        <f t="shared" si="93"/>
        <v/>
      </c>
      <c r="PY37" s="120" t="str">
        <f t="shared" si="93"/>
        <v/>
      </c>
      <c r="PZ37" s="120" t="str">
        <f t="shared" si="93"/>
        <v/>
      </c>
      <c r="QA37" s="120" t="str">
        <f t="shared" si="93"/>
        <v/>
      </c>
      <c r="QB37" s="120" t="str">
        <f t="shared" si="93"/>
        <v/>
      </c>
      <c r="QC37" s="120" t="str">
        <f t="shared" si="93"/>
        <v/>
      </c>
      <c r="QD37" s="120" t="str">
        <f t="shared" si="93"/>
        <v/>
      </c>
      <c r="QE37" s="120" t="str">
        <f t="shared" si="93"/>
        <v/>
      </c>
      <c r="QF37" s="120" t="str">
        <f t="shared" si="93"/>
        <v/>
      </c>
      <c r="QG37" s="120" t="str">
        <f t="shared" si="93"/>
        <v/>
      </c>
      <c r="QH37" s="120" t="str">
        <f t="shared" si="93"/>
        <v/>
      </c>
      <c r="QI37" s="120" t="str">
        <f t="shared" si="93"/>
        <v/>
      </c>
      <c r="QJ37" s="120" t="str">
        <f t="shared" si="93"/>
        <v/>
      </c>
      <c r="QK37" s="120" t="str">
        <f t="shared" si="93"/>
        <v/>
      </c>
      <c r="QL37" s="120" t="str">
        <f t="shared" si="93"/>
        <v/>
      </c>
      <c r="QM37" s="120" t="str">
        <f t="shared" si="93"/>
        <v/>
      </c>
      <c r="QN37" s="120" t="str">
        <f t="shared" si="93"/>
        <v/>
      </c>
      <c r="QO37" s="120" t="str">
        <f t="shared" si="93"/>
        <v/>
      </c>
      <c r="QP37" s="120" t="str">
        <f t="shared" si="93"/>
        <v/>
      </c>
      <c r="QQ37" s="120" t="str">
        <f t="shared" si="93"/>
        <v/>
      </c>
      <c r="QR37" s="120" t="str">
        <f t="shared" si="93"/>
        <v/>
      </c>
      <c r="QS37" s="120" t="str">
        <f t="shared" si="93"/>
        <v/>
      </c>
      <c r="QT37" s="120" t="str">
        <f t="shared" si="93"/>
        <v/>
      </c>
      <c r="QU37" s="120" t="str">
        <f t="shared" si="93"/>
        <v/>
      </c>
      <c r="QV37" s="120" t="str">
        <f t="shared" si="93"/>
        <v/>
      </c>
      <c r="QW37" s="120" t="str">
        <f t="shared" si="93"/>
        <v/>
      </c>
      <c r="QX37" s="120" t="str">
        <f t="shared" si="93"/>
        <v/>
      </c>
      <c r="QY37" s="120" t="str">
        <f t="shared" si="93"/>
        <v/>
      </c>
      <c r="QZ37" s="120" t="str">
        <f t="shared" si="93"/>
        <v/>
      </c>
      <c r="RA37" s="120" t="str">
        <f t="shared" si="93"/>
        <v/>
      </c>
      <c r="RB37" s="120" t="str">
        <f t="shared" si="93"/>
        <v/>
      </c>
      <c r="RC37" s="120" t="str">
        <f t="shared" si="93"/>
        <v/>
      </c>
      <c r="RD37" s="120" t="str">
        <f t="shared" si="93"/>
        <v/>
      </c>
      <c r="RE37" s="120" t="str">
        <f t="shared" si="93"/>
        <v/>
      </c>
      <c r="RF37" s="120" t="str">
        <f t="shared" si="93"/>
        <v/>
      </c>
      <c r="RG37" s="120" t="str">
        <f t="shared" si="93"/>
        <v/>
      </c>
      <c r="RH37" s="120" t="str">
        <f t="shared" si="93"/>
        <v/>
      </c>
      <c r="RI37" s="120" t="str">
        <f t="shared" si="93"/>
        <v/>
      </c>
      <c r="RJ37" s="120" t="str">
        <f t="shared" si="93"/>
        <v/>
      </c>
      <c r="RK37" s="120" t="str">
        <f t="shared" si="93"/>
        <v/>
      </c>
      <c r="RL37" s="120" t="str">
        <f t="shared" si="93"/>
        <v/>
      </c>
      <c r="RM37" s="120" t="str">
        <f t="shared" si="94"/>
        <v/>
      </c>
      <c r="RN37" s="120" t="str">
        <f t="shared" si="94"/>
        <v/>
      </c>
      <c r="RO37" s="120" t="str">
        <f t="shared" si="94"/>
        <v/>
      </c>
      <c r="RP37" s="120" t="str">
        <f t="shared" si="94"/>
        <v/>
      </c>
      <c r="RQ37" s="120" t="str">
        <f t="shared" si="94"/>
        <v/>
      </c>
      <c r="RR37" s="120" t="str">
        <f t="shared" si="94"/>
        <v/>
      </c>
      <c r="RS37" s="120" t="str">
        <f t="shared" si="94"/>
        <v/>
      </c>
      <c r="RT37" s="120" t="str">
        <f t="shared" si="94"/>
        <v/>
      </c>
      <c r="RU37" s="120" t="str">
        <f t="shared" si="94"/>
        <v/>
      </c>
      <c r="RV37" s="120" t="str">
        <f t="shared" si="94"/>
        <v/>
      </c>
      <c r="RW37" s="120" t="str">
        <f t="shared" si="94"/>
        <v/>
      </c>
      <c r="RX37" s="120" t="str">
        <f t="shared" si="94"/>
        <v/>
      </c>
      <c r="RY37" s="120" t="str">
        <f t="shared" si="94"/>
        <v/>
      </c>
      <c r="RZ37" s="120" t="str">
        <f t="shared" si="94"/>
        <v/>
      </c>
      <c r="SA37" s="120" t="str">
        <f t="shared" si="94"/>
        <v/>
      </c>
      <c r="SB37" s="120" t="str">
        <f t="shared" si="94"/>
        <v/>
      </c>
      <c r="SC37" s="120" t="str">
        <f t="shared" si="94"/>
        <v/>
      </c>
      <c r="SD37" s="120" t="str">
        <f t="shared" si="94"/>
        <v/>
      </c>
      <c r="SE37" s="120" t="str">
        <f t="shared" si="94"/>
        <v/>
      </c>
      <c r="SF37" s="120" t="str">
        <f t="shared" si="94"/>
        <v/>
      </c>
      <c r="SG37" s="120" t="str">
        <f t="shared" si="94"/>
        <v/>
      </c>
      <c r="SH37" s="120" t="str">
        <f t="shared" si="94"/>
        <v/>
      </c>
      <c r="SI37" s="120" t="str">
        <f t="shared" si="94"/>
        <v/>
      </c>
      <c r="SJ37" s="120" t="str">
        <f t="shared" si="94"/>
        <v/>
      </c>
      <c r="SK37" s="120" t="str">
        <f t="shared" si="94"/>
        <v/>
      </c>
      <c r="SL37" s="120" t="str">
        <f t="shared" si="94"/>
        <v/>
      </c>
      <c r="SM37" s="120" t="str">
        <f t="shared" si="94"/>
        <v/>
      </c>
      <c r="SN37" s="120" t="str">
        <f t="shared" si="94"/>
        <v/>
      </c>
      <c r="SO37" s="120" t="str">
        <f t="shared" si="94"/>
        <v/>
      </c>
      <c r="SP37" s="120" t="str">
        <f t="shared" si="94"/>
        <v/>
      </c>
      <c r="SQ37" s="120" t="str">
        <f t="shared" si="94"/>
        <v/>
      </c>
      <c r="SR37" s="120" t="str">
        <f t="shared" si="94"/>
        <v/>
      </c>
      <c r="SS37" s="120" t="str">
        <f t="shared" si="94"/>
        <v/>
      </c>
      <c r="ST37" s="120" t="str">
        <f t="shared" si="94"/>
        <v/>
      </c>
      <c r="SU37" s="120" t="str">
        <f t="shared" si="94"/>
        <v/>
      </c>
      <c r="SV37" s="120" t="str">
        <f t="shared" si="94"/>
        <v/>
      </c>
      <c r="SW37" s="120" t="str">
        <f t="shared" si="94"/>
        <v/>
      </c>
      <c r="SX37" s="121" t="str">
        <f t="shared" si="94"/>
        <v/>
      </c>
    </row>
    <row r="38" spans="2:518" ht="15" outlineLevel="1" x14ac:dyDescent="0.35">
      <c r="B38" s="60"/>
      <c r="C38" s="109">
        <v>287324</v>
      </c>
      <c r="D38" s="110"/>
      <c r="E38" s="122" t="s">
        <v>540</v>
      </c>
      <c r="F38" s="123" t="s">
        <v>423</v>
      </c>
      <c r="G38" s="142">
        <v>45569</v>
      </c>
      <c r="H38" s="124">
        <v>1</v>
      </c>
      <c r="I38" s="115">
        <f t="shared" si="59"/>
        <v>45569</v>
      </c>
      <c r="J38" s="141">
        <v>0</v>
      </c>
      <c r="K38" s="126" t="s">
        <v>1702</v>
      </c>
      <c r="L38" s="127"/>
      <c r="M38" s="119" t="str">
        <f t="shared" ref="M38:R39" si="95">IF($J38&gt;0%,IF(AND(M$16&gt;=$G38,M$16&lt;$G38+($H38*$J38)),"➤",""),"")</f>
        <v/>
      </c>
      <c r="N38" s="120" t="str">
        <f t="shared" si="95"/>
        <v/>
      </c>
      <c r="O38" s="120" t="str">
        <f t="shared" si="95"/>
        <v/>
      </c>
      <c r="P38" s="120" t="str">
        <f t="shared" si="95"/>
        <v/>
      </c>
      <c r="Q38" s="120" t="str">
        <f t="shared" si="95"/>
        <v/>
      </c>
      <c r="R38" s="120" t="str">
        <f t="shared" si="95"/>
        <v/>
      </c>
      <c r="S38" s="120" t="str">
        <f t="shared" si="25"/>
        <v/>
      </c>
      <c r="T38" s="120" t="str">
        <f t="shared" si="25"/>
        <v/>
      </c>
      <c r="U38" s="120" t="str">
        <f t="shared" si="25"/>
        <v/>
      </c>
      <c r="V38" s="120" t="str">
        <f t="shared" si="25"/>
        <v/>
      </c>
      <c r="W38" s="120" t="str">
        <f t="shared" si="25"/>
        <v/>
      </c>
      <c r="X38" s="120" t="str">
        <f t="shared" si="25"/>
        <v/>
      </c>
      <c r="Y38" s="120" t="str">
        <f t="shared" si="25"/>
        <v/>
      </c>
      <c r="Z38" s="120" t="str">
        <f t="shared" si="25"/>
        <v/>
      </c>
      <c r="AA38" s="120" t="str">
        <f t="shared" si="25"/>
        <v/>
      </c>
      <c r="AB38" s="120" t="str">
        <f t="shared" si="25"/>
        <v/>
      </c>
      <c r="AC38" s="120" t="str">
        <f t="shared" si="69"/>
        <v/>
      </c>
      <c r="AD38" s="120" t="str">
        <f t="shared" si="69"/>
        <v/>
      </c>
      <c r="AE38" s="120" t="str">
        <f t="shared" si="69"/>
        <v/>
      </c>
      <c r="AF38" s="120" t="str">
        <f t="shared" si="69"/>
        <v/>
      </c>
      <c r="AG38" s="120" t="str">
        <f t="shared" ref="AG38:AR39" si="96">IF($J38&gt;0%,IF(AND(AG$16&gt;=$G38,AG$16&lt;$G38+($H38*$J38)),"➤",""),"")</f>
        <v/>
      </c>
      <c r="AH38" s="120" t="str">
        <f t="shared" si="96"/>
        <v/>
      </c>
      <c r="AI38" s="120" t="str">
        <f t="shared" si="96"/>
        <v/>
      </c>
      <c r="AJ38" s="120" t="str">
        <f t="shared" si="96"/>
        <v/>
      </c>
      <c r="AK38" s="120" t="str">
        <f t="shared" si="96"/>
        <v/>
      </c>
      <c r="AL38" s="120" t="str">
        <f t="shared" si="96"/>
        <v/>
      </c>
      <c r="AM38" s="120" t="str">
        <f t="shared" si="96"/>
        <v/>
      </c>
      <c r="AN38" s="120" t="str">
        <f t="shared" si="96"/>
        <v/>
      </c>
      <c r="AO38" s="120" t="str">
        <f t="shared" si="96"/>
        <v/>
      </c>
      <c r="AP38" s="120" t="str">
        <f t="shared" si="96"/>
        <v/>
      </c>
      <c r="AQ38" s="120" t="str">
        <f t="shared" si="96"/>
        <v/>
      </c>
      <c r="AR38" s="120" t="str">
        <f t="shared" si="96"/>
        <v/>
      </c>
      <c r="AS38" s="120" t="str">
        <f t="shared" ref="AS38:BH39" si="97">IF($J38&gt;0%,IF(AND(AS$16&gt;=$G38,AS$16&lt;$G38+($H38*$J38)),"➤",""),"")</f>
        <v/>
      </c>
      <c r="AT38" s="120" t="str">
        <f t="shared" si="97"/>
        <v/>
      </c>
      <c r="AU38" s="120" t="str">
        <f t="shared" si="97"/>
        <v/>
      </c>
      <c r="AV38" s="120" t="str">
        <f t="shared" si="97"/>
        <v/>
      </c>
      <c r="AW38" s="120" t="str">
        <f t="shared" si="97"/>
        <v/>
      </c>
      <c r="AX38" s="120" t="str">
        <f t="shared" si="97"/>
        <v/>
      </c>
      <c r="AY38" s="120" t="str">
        <f t="shared" si="97"/>
        <v/>
      </c>
      <c r="AZ38" s="120" t="str">
        <f t="shared" si="97"/>
        <v/>
      </c>
      <c r="BA38" s="120" t="str">
        <f t="shared" si="97"/>
        <v/>
      </c>
      <c r="BB38" s="120" t="str">
        <f t="shared" si="97"/>
        <v/>
      </c>
      <c r="BC38" s="120" t="str">
        <f t="shared" si="97"/>
        <v/>
      </c>
      <c r="BD38" s="120" t="str">
        <f t="shared" si="97"/>
        <v/>
      </c>
      <c r="BE38" s="120" t="str">
        <f t="shared" si="97"/>
        <v/>
      </c>
      <c r="BF38" s="120" t="str">
        <f t="shared" si="97"/>
        <v/>
      </c>
      <c r="BG38" s="120" t="str">
        <f t="shared" si="97"/>
        <v/>
      </c>
      <c r="BH38" s="120" t="str">
        <f t="shared" si="97"/>
        <v/>
      </c>
      <c r="BI38" s="120" t="str">
        <f t="shared" ref="BI38:BX39" si="98">IF($J38&gt;0%,IF(AND(BI$16&gt;=$G38,BI$16&lt;$G38+($H38*$J38)),"➤",""),"")</f>
        <v/>
      </c>
      <c r="BJ38" s="120" t="str">
        <f t="shared" si="98"/>
        <v/>
      </c>
      <c r="BK38" s="120" t="str">
        <f t="shared" si="98"/>
        <v/>
      </c>
      <c r="BL38" s="120" t="str">
        <f t="shared" si="98"/>
        <v/>
      </c>
      <c r="BM38" s="120" t="str">
        <f t="shared" si="98"/>
        <v/>
      </c>
      <c r="BN38" s="120" t="str">
        <f t="shared" si="98"/>
        <v/>
      </c>
      <c r="BO38" s="120" t="str">
        <f t="shared" si="98"/>
        <v/>
      </c>
      <c r="BP38" s="120" t="str">
        <f t="shared" si="98"/>
        <v/>
      </c>
      <c r="BQ38" s="120" t="str">
        <f t="shared" si="98"/>
        <v/>
      </c>
      <c r="BR38" s="120" t="str">
        <f t="shared" si="98"/>
        <v/>
      </c>
      <c r="BS38" s="120" t="str">
        <f t="shared" si="98"/>
        <v/>
      </c>
      <c r="BT38" s="120" t="str">
        <f t="shared" si="98"/>
        <v/>
      </c>
      <c r="BU38" s="120" t="str">
        <f t="shared" si="98"/>
        <v/>
      </c>
      <c r="BV38" s="120" t="str">
        <f t="shared" si="98"/>
        <v/>
      </c>
      <c r="BW38" s="120" t="str">
        <f t="shared" si="98"/>
        <v/>
      </c>
      <c r="BX38" s="120" t="str">
        <f t="shared" si="98"/>
        <v/>
      </c>
      <c r="BY38" s="120" t="str">
        <f t="shared" ref="BY38:CN39" si="99">IF($J38&gt;0%,IF(AND(BY$16&gt;=$G38,BY$16&lt;$G38+($H38*$J38)),"➤",""),"")</f>
        <v/>
      </c>
      <c r="BZ38" s="120" t="str">
        <f t="shared" si="99"/>
        <v/>
      </c>
      <c r="CA38" s="120" t="str">
        <f t="shared" si="99"/>
        <v/>
      </c>
      <c r="CB38" s="120" t="str">
        <f t="shared" si="99"/>
        <v/>
      </c>
      <c r="CC38" s="120" t="str">
        <f t="shared" si="99"/>
        <v/>
      </c>
      <c r="CD38" s="120" t="str">
        <f t="shared" si="99"/>
        <v/>
      </c>
      <c r="CE38" s="120" t="str">
        <f t="shared" si="99"/>
        <v/>
      </c>
      <c r="CF38" s="120" t="str">
        <f t="shared" si="99"/>
        <v/>
      </c>
      <c r="CG38" s="120" t="str">
        <f t="shared" si="99"/>
        <v/>
      </c>
      <c r="CH38" s="120" t="str">
        <f t="shared" si="99"/>
        <v/>
      </c>
      <c r="CI38" s="120" t="str">
        <f t="shared" si="99"/>
        <v/>
      </c>
      <c r="CJ38" s="120" t="str">
        <f t="shared" si="99"/>
        <v/>
      </c>
      <c r="CK38" s="120" t="str">
        <f t="shared" si="99"/>
        <v/>
      </c>
      <c r="CL38" s="120" t="str">
        <f t="shared" si="99"/>
        <v/>
      </c>
      <c r="CM38" s="120" t="str">
        <f t="shared" si="99"/>
        <v/>
      </c>
      <c r="CN38" s="120" t="str">
        <f t="shared" si="99"/>
        <v/>
      </c>
      <c r="CO38" s="120" t="str">
        <f t="shared" ref="CO38:DD39" si="100">IF($J38&gt;0%,IF(AND(CO$16&gt;=$G38,CO$16&lt;$G38+($H38*$J38)),"➤",""),"")</f>
        <v/>
      </c>
      <c r="CP38" s="120" t="str">
        <f t="shared" si="100"/>
        <v/>
      </c>
      <c r="CQ38" s="120" t="str">
        <f t="shared" si="100"/>
        <v/>
      </c>
      <c r="CR38" s="120" t="str">
        <f t="shared" si="100"/>
        <v/>
      </c>
      <c r="CS38" s="120" t="str">
        <f t="shared" si="100"/>
        <v/>
      </c>
      <c r="CT38" s="120" t="str">
        <f t="shared" si="100"/>
        <v/>
      </c>
      <c r="CU38" s="120" t="str">
        <f t="shared" si="100"/>
        <v/>
      </c>
      <c r="CV38" s="120" t="str">
        <f t="shared" si="100"/>
        <v/>
      </c>
      <c r="CW38" s="120" t="str">
        <f t="shared" si="100"/>
        <v/>
      </c>
      <c r="CX38" s="120" t="str">
        <f t="shared" si="100"/>
        <v/>
      </c>
      <c r="CY38" s="120" t="str">
        <f t="shared" si="100"/>
        <v/>
      </c>
      <c r="CZ38" s="120" t="str">
        <f t="shared" si="100"/>
        <v/>
      </c>
      <c r="DA38" s="120" t="str">
        <f t="shared" si="100"/>
        <v/>
      </c>
      <c r="DB38" s="120" t="str">
        <f t="shared" si="100"/>
        <v/>
      </c>
      <c r="DC38" s="120" t="str">
        <f t="shared" si="100"/>
        <v/>
      </c>
      <c r="DD38" s="120" t="str">
        <f t="shared" si="100"/>
        <v/>
      </c>
      <c r="DE38" s="120" t="str">
        <f t="shared" ref="DE38:DT39" si="101">IF($J38&gt;0%,IF(AND(DE$16&gt;=$G38,DE$16&lt;$G38+($H38*$J38)),"➤",""),"")</f>
        <v/>
      </c>
      <c r="DF38" s="120" t="str">
        <f t="shared" si="101"/>
        <v/>
      </c>
      <c r="DG38" s="120" t="str">
        <f t="shared" si="101"/>
        <v/>
      </c>
      <c r="DH38" s="120" t="str">
        <f t="shared" si="101"/>
        <v/>
      </c>
      <c r="DI38" s="120" t="str">
        <f t="shared" si="101"/>
        <v/>
      </c>
      <c r="DJ38" s="120" t="str">
        <f t="shared" si="101"/>
        <v/>
      </c>
      <c r="DK38" s="120" t="str">
        <f t="shared" si="101"/>
        <v/>
      </c>
      <c r="DL38" s="120" t="str">
        <f t="shared" si="101"/>
        <v/>
      </c>
      <c r="DM38" s="120" t="str">
        <f t="shared" si="101"/>
        <v/>
      </c>
      <c r="DN38" s="120" t="str">
        <f t="shared" si="101"/>
        <v/>
      </c>
      <c r="DO38" s="120" t="str">
        <f t="shared" si="101"/>
        <v/>
      </c>
      <c r="DP38" s="120" t="str">
        <f t="shared" si="101"/>
        <v/>
      </c>
      <c r="DQ38" s="120" t="str">
        <f t="shared" si="101"/>
        <v/>
      </c>
      <c r="DR38" s="120" t="str">
        <f t="shared" si="101"/>
        <v/>
      </c>
      <c r="DS38" s="120" t="str">
        <f t="shared" si="101"/>
        <v/>
      </c>
      <c r="DT38" s="120" t="str">
        <f t="shared" si="101"/>
        <v/>
      </c>
      <c r="DU38" s="120" t="str">
        <f t="shared" ref="DU38:EJ39" si="102">IF($J38&gt;0%,IF(AND(DU$16&gt;=$G38,DU$16&lt;$G38+($H38*$J38)),"➤",""),"")</f>
        <v/>
      </c>
      <c r="DV38" s="120" t="str">
        <f t="shared" si="102"/>
        <v/>
      </c>
      <c r="DW38" s="120" t="str">
        <f t="shared" si="102"/>
        <v/>
      </c>
      <c r="DX38" s="120" t="str">
        <f t="shared" si="102"/>
        <v/>
      </c>
      <c r="DY38" s="120" t="str">
        <f t="shared" si="102"/>
        <v/>
      </c>
      <c r="DZ38" s="120" t="str">
        <f t="shared" si="102"/>
        <v/>
      </c>
      <c r="EA38" s="120" t="str">
        <f t="shared" si="102"/>
        <v/>
      </c>
      <c r="EB38" s="120" t="str">
        <f t="shared" si="102"/>
        <v/>
      </c>
      <c r="EC38" s="120" t="str">
        <f t="shared" si="102"/>
        <v/>
      </c>
      <c r="ED38" s="120" t="str">
        <f t="shared" si="102"/>
        <v/>
      </c>
      <c r="EE38" s="120" t="str">
        <f t="shared" si="102"/>
        <v/>
      </c>
      <c r="EF38" s="120" t="str">
        <f t="shared" si="102"/>
        <v/>
      </c>
      <c r="EG38" s="120" t="str">
        <f t="shared" si="102"/>
        <v/>
      </c>
      <c r="EH38" s="120" t="str">
        <f t="shared" si="102"/>
        <v/>
      </c>
      <c r="EI38" s="120" t="str">
        <f t="shared" si="102"/>
        <v/>
      </c>
      <c r="EJ38" s="120" t="str">
        <f t="shared" si="102"/>
        <v/>
      </c>
      <c r="EK38" s="120" t="str">
        <f t="shared" ref="EK38:EZ39" si="103">IF($J38&gt;0%,IF(AND(EK$16&gt;=$G38,EK$16&lt;$G38+($H38*$J38)),"➤",""),"")</f>
        <v/>
      </c>
      <c r="EL38" s="120" t="str">
        <f t="shared" si="103"/>
        <v/>
      </c>
      <c r="EM38" s="120" t="str">
        <f t="shared" si="103"/>
        <v/>
      </c>
      <c r="EN38" s="120" t="str">
        <f t="shared" si="103"/>
        <v/>
      </c>
      <c r="EO38" s="120" t="str">
        <f t="shared" si="103"/>
        <v/>
      </c>
      <c r="EP38" s="120" t="str">
        <f t="shared" si="103"/>
        <v/>
      </c>
      <c r="EQ38" s="120" t="str">
        <f t="shared" si="103"/>
        <v/>
      </c>
      <c r="ER38" s="120" t="str">
        <f t="shared" si="103"/>
        <v/>
      </c>
      <c r="ES38" s="120" t="str">
        <f t="shared" si="103"/>
        <v/>
      </c>
      <c r="ET38" s="120" t="str">
        <f t="shared" si="103"/>
        <v/>
      </c>
      <c r="EU38" s="120" t="str">
        <f t="shared" si="103"/>
        <v/>
      </c>
      <c r="EV38" s="120" t="str">
        <f t="shared" si="103"/>
        <v/>
      </c>
      <c r="EW38" s="120" t="str">
        <f t="shared" si="103"/>
        <v/>
      </c>
      <c r="EX38" s="120" t="str">
        <f t="shared" si="103"/>
        <v/>
      </c>
      <c r="EY38" s="120" t="str">
        <f t="shared" si="103"/>
        <v/>
      </c>
      <c r="EZ38" s="120" t="str">
        <f t="shared" si="103"/>
        <v/>
      </c>
      <c r="FA38" s="120" t="str">
        <f t="shared" ref="FA38:FP39" si="104">IF($J38&gt;0%,IF(AND(FA$16&gt;=$G38,FA$16&lt;$G38+($H38*$J38)),"➤",""),"")</f>
        <v/>
      </c>
      <c r="FB38" s="120" t="str">
        <f t="shared" si="104"/>
        <v/>
      </c>
      <c r="FC38" s="120" t="str">
        <f t="shared" si="104"/>
        <v/>
      </c>
      <c r="FD38" s="120" t="str">
        <f t="shared" si="104"/>
        <v/>
      </c>
      <c r="FE38" s="120" t="str">
        <f t="shared" si="104"/>
        <v/>
      </c>
      <c r="FF38" s="120" t="str">
        <f t="shared" si="104"/>
        <v/>
      </c>
      <c r="FG38" s="120" t="str">
        <f t="shared" si="104"/>
        <v/>
      </c>
      <c r="FH38" s="120" t="str">
        <f t="shared" si="104"/>
        <v/>
      </c>
      <c r="FI38" s="120" t="str">
        <f t="shared" si="104"/>
        <v/>
      </c>
      <c r="FJ38" s="120" t="str">
        <f t="shared" si="104"/>
        <v/>
      </c>
      <c r="FK38" s="120" t="str">
        <f t="shared" si="104"/>
        <v/>
      </c>
      <c r="FL38" s="120" t="str">
        <f t="shared" si="104"/>
        <v/>
      </c>
      <c r="FM38" s="120" t="str">
        <f t="shared" si="104"/>
        <v/>
      </c>
      <c r="FN38" s="120" t="str">
        <f t="shared" si="104"/>
        <v/>
      </c>
      <c r="FO38" s="120" t="str">
        <f t="shared" si="104"/>
        <v/>
      </c>
      <c r="FP38" s="120" t="str">
        <f t="shared" si="104"/>
        <v/>
      </c>
      <c r="FQ38" s="120" t="str">
        <f t="shared" ref="FQ38:GF39" si="105">IF($J38&gt;0%,IF(AND(FQ$16&gt;=$G38,FQ$16&lt;$G38+($H38*$J38)),"➤",""),"")</f>
        <v/>
      </c>
      <c r="FR38" s="120" t="str">
        <f t="shared" si="105"/>
        <v/>
      </c>
      <c r="FS38" s="120" t="str">
        <f t="shared" si="105"/>
        <v/>
      </c>
      <c r="FT38" s="120" t="str">
        <f t="shared" si="105"/>
        <v/>
      </c>
      <c r="FU38" s="120" t="str">
        <f t="shared" si="105"/>
        <v/>
      </c>
      <c r="FV38" s="120" t="str">
        <f t="shared" si="105"/>
        <v/>
      </c>
      <c r="FW38" s="120" t="str">
        <f t="shared" si="105"/>
        <v/>
      </c>
      <c r="FX38" s="120" t="str">
        <f t="shared" si="105"/>
        <v/>
      </c>
      <c r="FY38" s="120" t="str">
        <f t="shared" si="105"/>
        <v/>
      </c>
      <c r="FZ38" s="120" t="str">
        <f t="shared" si="105"/>
        <v/>
      </c>
      <c r="GA38" s="120" t="str">
        <f t="shared" si="105"/>
        <v/>
      </c>
      <c r="GB38" s="120" t="str">
        <f t="shared" si="105"/>
        <v/>
      </c>
      <c r="GC38" s="120" t="str">
        <f t="shared" si="105"/>
        <v/>
      </c>
      <c r="GD38" s="120" t="str">
        <f t="shared" si="105"/>
        <v/>
      </c>
      <c r="GE38" s="120" t="str">
        <f t="shared" si="105"/>
        <v/>
      </c>
      <c r="GF38" s="120" t="str">
        <f t="shared" si="105"/>
        <v/>
      </c>
      <c r="GG38" s="120" t="str">
        <f t="shared" ref="GG38:GV39" si="106">IF($J38&gt;0%,IF(AND(GG$16&gt;=$G38,GG$16&lt;$G38+($H38*$J38)),"➤",""),"")</f>
        <v/>
      </c>
      <c r="GH38" s="120" t="str">
        <f t="shared" si="106"/>
        <v/>
      </c>
      <c r="GI38" s="120" t="str">
        <f t="shared" si="106"/>
        <v/>
      </c>
      <c r="GJ38" s="120" t="str">
        <f t="shared" si="106"/>
        <v/>
      </c>
      <c r="GK38" s="120" t="str">
        <f t="shared" si="106"/>
        <v/>
      </c>
      <c r="GL38" s="120" t="str">
        <f t="shared" si="106"/>
        <v/>
      </c>
      <c r="GM38" s="120" t="str">
        <f t="shared" si="106"/>
        <v/>
      </c>
      <c r="GN38" s="120" t="str">
        <f t="shared" si="106"/>
        <v/>
      </c>
      <c r="GO38" s="120" t="str">
        <f t="shared" si="106"/>
        <v/>
      </c>
      <c r="GP38" s="120" t="str">
        <f t="shared" si="106"/>
        <v/>
      </c>
      <c r="GQ38" s="120" t="str">
        <f t="shared" si="106"/>
        <v/>
      </c>
      <c r="GR38" s="120" t="str">
        <f t="shared" si="106"/>
        <v/>
      </c>
      <c r="GS38" s="120" t="str">
        <f t="shared" si="106"/>
        <v/>
      </c>
      <c r="GT38" s="120" t="str">
        <f t="shared" si="106"/>
        <v/>
      </c>
      <c r="GU38" s="120" t="str">
        <f t="shared" si="106"/>
        <v/>
      </c>
      <c r="GV38" s="120" t="str">
        <f t="shared" si="106"/>
        <v/>
      </c>
      <c r="GW38" s="120" t="str">
        <f t="shared" ref="GW38:HL39" si="107">IF($J38&gt;0%,IF(AND(GW$16&gt;=$G38,GW$16&lt;$G38+($H38*$J38)),"➤",""),"")</f>
        <v/>
      </c>
      <c r="GX38" s="120" t="str">
        <f t="shared" si="107"/>
        <v/>
      </c>
      <c r="GY38" s="120" t="str">
        <f t="shared" si="107"/>
        <v/>
      </c>
      <c r="GZ38" s="120" t="str">
        <f t="shared" si="107"/>
        <v/>
      </c>
      <c r="HA38" s="120" t="str">
        <f t="shared" si="107"/>
        <v/>
      </c>
      <c r="HB38" s="120" t="str">
        <f t="shared" si="107"/>
        <v/>
      </c>
      <c r="HC38" s="120" t="str">
        <f t="shared" si="107"/>
        <v/>
      </c>
      <c r="HD38" s="120" t="str">
        <f t="shared" si="107"/>
        <v/>
      </c>
      <c r="HE38" s="120" t="str">
        <f t="shared" si="107"/>
        <v/>
      </c>
      <c r="HF38" s="120" t="str">
        <f t="shared" si="107"/>
        <v/>
      </c>
      <c r="HG38" s="120" t="str">
        <f t="shared" si="107"/>
        <v/>
      </c>
      <c r="HH38" s="120" t="str">
        <f t="shared" si="107"/>
        <v/>
      </c>
      <c r="HI38" s="120" t="str">
        <f t="shared" si="107"/>
        <v/>
      </c>
      <c r="HJ38" s="120" t="str">
        <f t="shared" si="107"/>
        <v/>
      </c>
      <c r="HK38" s="120" t="str">
        <f t="shared" si="107"/>
        <v/>
      </c>
      <c r="HL38" s="120" t="str">
        <f t="shared" si="107"/>
        <v/>
      </c>
      <c r="HM38" s="120" t="str">
        <f t="shared" ref="HM38:IB39" si="108">IF($J38&gt;0%,IF(AND(HM$16&gt;=$G38,HM$16&lt;$G38+($H38*$J38)),"➤",""),"")</f>
        <v/>
      </c>
      <c r="HN38" s="120" t="str">
        <f t="shared" si="108"/>
        <v/>
      </c>
      <c r="HO38" s="120" t="str">
        <f t="shared" si="108"/>
        <v/>
      </c>
      <c r="HP38" s="120" t="str">
        <f t="shared" si="108"/>
        <v/>
      </c>
      <c r="HQ38" s="120" t="str">
        <f t="shared" si="108"/>
        <v/>
      </c>
      <c r="HR38" s="120" t="str">
        <f t="shared" si="108"/>
        <v/>
      </c>
      <c r="HS38" s="120" t="str">
        <f t="shared" si="108"/>
        <v/>
      </c>
      <c r="HT38" s="120" t="str">
        <f t="shared" si="108"/>
        <v/>
      </c>
      <c r="HU38" s="120" t="str">
        <f t="shared" si="108"/>
        <v/>
      </c>
      <c r="HV38" s="120" t="str">
        <f t="shared" si="108"/>
        <v/>
      </c>
      <c r="HW38" s="120" t="str">
        <f t="shared" si="108"/>
        <v/>
      </c>
      <c r="HX38" s="120" t="str">
        <f t="shared" si="108"/>
        <v/>
      </c>
      <c r="HY38" s="120" t="str">
        <f t="shared" si="108"/>
        <v/>
      </c>
      <c r="HZ38" s="120" t="str">
        <f t="shared" si="108"/>
        <v/>
      </c>
      <c r="IA38" s="120" t="str">
        <f t="shared" si="108"/>
        <v/>
      </c>
      <c r="IB38" s="120" t="str">
        <f t="shared" si="108"/>
        <v/>
      </c>
      <c r="IC38" s="120" t="str">
        <f t="shared" ref="IC38:IR39" si="109">IF($J38&gt;0%,IF(AND(IC$16&gt;=$G38,IC$16&lt;$G38+($H38*$J38)),"➤",""),"")</f>
        <v/>
      </c>
      <c r="ID38" s="120" t="str">
        <f t="shared" si="109"/>
        <v/>
      </c>
      <c r="IE38" s="120" t="str">
        <f t="shared" si="109"/>
        <v/>
      </c>
      <c r="IF38" s="120" t="str">
        <f t="shared" si="109"/>
        <v/>
      </c>
      <c r="IG38" s="120" t="str">
        <f t="shared" si="109"/>
        <v/>
      </c>
      <c r="IH38" s="120" t="str">
        <f t="shared" si="109"/>
        <v/>
      </c>
      <c r="II38" s="120" t="str">
        <f t="shared" si="109"/>
        <v/>
      </c>
      <c r="IJ38" s="120" t="str">
        <f t="shared" si="109"/>
        <v/>
      </c>
      <c r="IK38" s="120" t="str">
        <f t="shared" si="109"/>
        <v/>
      </c>
      <c r="IL38" s="120" t="str">
        <f t="shared" si="109"/>
        <v/>
      </c>
      <c r="IM38" s="120" t="str">
        <f t="shared" si="109"/>
        <v/>
      </c>
      <c r="IN38" s="120" t="str">
        <f t="shared" si="109"/>
        <v/>
      </c>
      <c r="IO38" s="120" t="str">
        <f t="shared" si="109"/>
        <v/>
      </c>
      <c r="IP38" s="120" t="str">
        <f t="shared" si="109"/>
        <v/>
      </c>
      <c r="IQ38" s="120" t="str">
        <f t="shared" si="109"/>
        <v/>
      </c>
      <c r="IR38" s="120" t="str">
        <f t="shared" si="109"/>
        <v/>
      </c>
      <c r="IS38" s="120" t="str">
        <f t="shared" ref="IS38:JH39" si="110">IF($J38&gt;0%,IF(AND(IS$16&gt;=$G38,IS$16&lt;$G38+($H38*$J38)),"➤",""),"")</f>
        <v/>
      </c>
      <c r="IT38" s="120" t="str">
        <f t="shared" si="110"/>
        <v/>
      </c>
      <c r="IU38" s="120" t="str">
        <f t="shared" si="110"/>
        <v/>
      </c>
      <c r="IV38" s="120" t="str">
        <f t="shared" si="110"/>
        <v/>
      </c>
      <c r="IW38" s="120" t="str">
        <f t="shared" si="110"/>
        <v/>
      </c>
      <c r="IX38" s="120" t="str">
        <f t="shared" si="110"/>
        <v/>
      </c>
      <c r="IY38" s="120" t="str">
        <f t="shared" si="110"/>
        <v/>
      </c>
      <c r="IZ38" s="120" t="str">
        <f t="shared" si="110"/>
        <v/>
      </c>
      <c r="JA38" s="120" t="str">
        <f t="shared" si="110"/>
        <v/>
      </c>
      <c r="JB38" s="120" t="str">
        <f t="shared" si="110"/>
        <v/>
      </c>
      <c r="JC38" s="120" t="str">
        <f t="shared" si="110"/>
        <v/>
      </c>
      <c r="JD38" s="120" t="str">
        <f t="shared" si="110"/>
        <v/>
      </c>
      <c r="JE38" s="120" t="str">
        <f t="shared" si="110"/>
        <v/>
      </c>
      <c r="JF38" s="120" t="str">
        <f t="shared" si="110"/>
        <v/>
      </c>
      <c r="JG38" s="120" t="str">
        <f t="shared" si="110"/>
        <v/>
      </c>
      <c r="JH38" s="120" t="str">
        <f t="shared" si="110"/>
        <v/>
      </c>
      <c r="JI38" s="120" t="str">
        <f t="shared" ref="JI38:JX39" si="111">IF($J38&gt;0%,IF(AND(JI$16&gt;=$G38,JI$16&lt;$G38+($H38*$J38)),"➤",""),"")</f>
        <v/>
      </c>
      <c r="JJ38" s="120" t="str">
        <f t="shared" si="111"/>
        <v/>
      </c>
      <c r="JK38" s="120" t="str">
        <f t="shared" si="111"/>
        <v/>
      </c>
      <c r="JL38" s="120" t="str">
        <f t="shared" si="111"/>
        <v/>
      </c>
      <c r="JM38" s="120" t="str">
        <f t="shared" si="111"/>
        <v/>
      </c>
      <c r="JN38" s="120" t="str">
        <f t="shared" si="111"/>
        <v/>
      </c>
      <c r="JO38" s="120" t="str">
        <f t="shared" si="111"/>
        <v/>
      </c>
      <c r="JP38" s="120" t="str">
        <f t="shared" si="111"/>
        <v/>
      </c>
      <c r="JQ38" s="120" t="str">
        <f t="shared" si="111"/>
        <v/>
      </c>
      <c r="JR38" s="120" t="str">
        <f t="shared" si="111"/>
        <v/>
      </c>
      <c r="JS38" s="120" t="str">
        <f t="shared" si="111"/>
        <v/>
      </c>
      <c r="JT38" s="120" t="str">
        <f t="shared" si="111"/>
        <v/>
      </c>
      <c r="JU38" s="120" t="str">
        <f t="shared" si="111"/>
        <v/>
      </c>
      <c r="JV38" s="120" t="str">
        <f t="shared" si="111"/>
        <v/>
      </c>
      <c r="JW38" s="120" t="str">
        <f t="shared" si="111"/>
        <v/>
      </c>
      <c r="JX38" s="120" t="str">
        <f t="shared" si="111"/>
        <v/>
      </c>
      <c r="JY38" s="120" t="str">
        <f t="shared" ref="JY38:KN39" si="112">IF($J38&gt;0%,IF(AND(JY$16&gt;=$G38,JY$16&lt;$G38+($H38*$J38)),"➤",""),"")</f>
        <v/>
      </c>
      <c r="JZ38" s="120" t="str">
        <f t="shared" si="112"/>
        <v/>
      </c>
      <c r="KA38" s="120" t="str">
        <f t="shared" si="112"/>
        <v/>
      </c>
      <c r="KB38" s="120" t="str">
        <f t="shared" si="112"/>
        <v/>
      </c>
      <c r="KC38" s="120" t="str">
        <f t="shared" si="112"/>
        <v/>
      </c>
      <c r="KD38" s="120" t="str">
        <f t="shared" si="112"/>
        <v/>
      </c>
      <c r="KE38" s="120" t="str">
        <f t="shared" si="112"/>
        <v/>
      </c>
      <c r="KF38" s="120" t="str">
        <f t="shared" si="112"/>
        <v/>
      </c>
      <c r="KG38" s="120" t="str">
        <f t="shared" si="112"/>
        <v/>
      </c>
      <c r="KH38" s="120" t="str">
        <f t="shared" si="112"/>
        <v/>
      </c>
      <c r="KI38" s="120" t="str">
        <f t="shared" si="112"/>
        <v/>
      </c>
      <c r="KJ38" s="120" t="str">
        <f t="shared" si="112"/>
        <v/>
      </c>
      <c r="KK38" s="120" t="str">
        <f t="shared" si="112"/>
        <v/>
      </c>
      <c r="KL38" s="120" t="str">
        <f t="shared" si="112"/>
        <v/>
      </c>
      <c r="KM38" s="120" t="str">
        <f t="shared" si="112"/>
        <v/>
      </c>
      <c r="KN38" s="120" t="str">
        <f t="shared" si="112"/>
        <v/>
      </c>
      <c r="KO38" s="120" t="str">
        <f t="shared" ref="KO38:LD39" si="113">IF($J38&gt;0%,IF(AND(KO$16&gt;=$G38,KO$16&lt;$G38+($H38*$J38)),"➤",""),"")</f>
        <v/>
      </c>
      <c r="KP38" s="120" t="str">
        <f t="shared" si="113"/>
        <v/>
      </c>
      <c r="KQ38" s="120" t="str">
        <f t="shared" si="113"/>
        <v/>
      </c>
      <c r="KR38" s="120" t="str">
        <f t="shared" si="113"/>
        <v/>
      </c>
      <c r="KS38" s="120" t="str">
        <f t="shared" si="113"/>
        <v/>
      </c>
      <c r="KT38" s="120" t="str">
        <f t="shared" si="113"/>
        <v/>
      </c>
      <c r="KU38" s="120" t="str">
        <f t="shared" si="113"/>
        <v/>
      </c>
      <c r="KV38" s="120" t="str">
        <f t="shared" si="113"/>
        <v/>
      </c>
      <c r="KW38" s="120" t="str">
        <f t="shared" si="113"/>
        <v/>
      </c>
      <c r="KX38" s="120" t="str">
        <f t="shared" si="113"/>
        <v/>
      </c>
      <c r="KY38" s="120" t="str">
        <f t="shared" si="113"/>
        <v/>
      </c>
      <c r="KZ38" s="120" t="str">
        <f t="shared" si="113"/>
        <v/>
      </c>
      <c r="LA38" s="120" t="str">
        <f t="shared" si="113"/>
        <v/>
      </c>
      <c r="LB38" s="120" t="str">
        <f t="shared" si="113"/>
        <v/>
      </c>
      <c r="LC38" s="120" t="str">
        <f t="shared" si="113"/>
        <v/>
      </c>
      <c r="LD38" s="120" t="str">
        <f t="shared" si="113"/>
        <v/>
      </c>
      <c r="LE38" s="120" t="str">
        <f t="shared" ref="LE38:LT39" si="114">IF($J38&gt;0%,IF(AND(LE$16&gt;=$G38,LE$16&lt;$G38+($H38*$J38)),"➤",""),"")</f>
        <v/>
      </c>
      <c r="LF38" s="120" t="str">
        <f t="shared" si="114"/>
        <v/>
      </c>
      <c r="LG38" s="120" t="str">
        <f t="shared" si="114"/>
        <v/>
      </c>
      <c r="LH38" s="120" t="str">
        <f t="shared" si="114"/>
        <v/>
      </c>
      <c r="LI38" s="120" t="str">
        <f t="shared" si="114"/>
        <v/>
      </c>
      <c r="LJ38" s="120" t="str">
        <f t="shared" si="114"/>
        <v/>
      </c>
      <c r="LK38" s="120" t="str">
        <f t="shared" si="114"/>
        <v/>
      </c>
      <c r="LL38" s="120" t="str">
        <f t="shared" si="114"/>
        <v/>
      </c>
      <c r="LM38" s="120" t="str">
        <f t="shared" si="114"/>
        <v/>
      </c>
      <c r="LN38" s="120" t="str">
        <f t="shared" si="114"/>
        <v/>
      </c>
      <c r="LO38" s="120" t="str">
        <f t="shared" si="114"/>
        <v/>
      </c>
      <c r="LP38" s="120" t="str">
        <f t="shared" si="114"/>
        <v/>
      </c>
      <c r="LQ38" s="120" t="str">
        <f t="shared" si="114"/>
        <v/>
      </c>
      <c r="LR38" s="120" t="str">
        <f t="shared" si="114"/>
        <v/>
      </c>
      <c r="LS38" s="120" t="str">
        <f t="shared" si="114"/>
        <v/>
      </c>
      <c r="LT38" s="120" t="str">
        <f t="shared" si="114"/>
        <v/>
      </c>
      <c r="LU38" s="120" t="str">
        <f t="shared" ref="LU38:MJ39" si="115">IF($J38&gt;0%,IF(AND(LU$16&gt;=$G38,LU$16&lt;$G38+($H38*$J38)),"➤",""),"")</f>
        <v/>
      </c>
      <c r="LV38" s="120" t="str">
        <f t="shared" si="115"/>
        <v/>
      </c>
      <c r="LW38" s="120" t="str">
        <f t="shared" si="115"/>
        <v/>
      </c>
      <c r="LX38" s="120" t="str">
        <f t="shared" si="115"/>
        <v/>
      </c>
      <c r="LY38" s="120" t="str">
        <f t="shared" si="115"/>
        <v/>
      </c>
      <c r="LZ38" s="120" t="str">
        <f t="shared" si="115"/>
        <v/>
      </c>
      <c r="MA38" s="120" t="str">
        <f t="shared" si="115"/>
        <v/>
      </c>
      <c r="MB38" s="120" t="str">
        <f t="shared" si="115"/>
        <v/>
      </c>
      <c r="MC38" s="120" t="str">
        <f t="shared" si="115"/>
        <v/>
      </c>
      <c r="MD38" s="120" t="str">
        <f t="shared" si="115"/>
        <v/>
      </c>
      <c r="ME38" s="120" t="str">
        <f t="shared" si="115"/>
        <v/>
      </c>
      <c r="MF38" s="120" t="str">
        <f t="shared" si="115"/>
        <v/>
      </c>
      <c r="MG38" s="120" t="str">
        <f t="shared" si="115"/>
        <v/>
      </c>
      <c r="MH38" s="120" t="str">
        <f t="shared" si="115"/>
        <v/>
      </c>
      <c r="MI38" s="120" t="str">
        <f t="shared" si="115"/>
        <v/>
      </c>
      <c r="MJ38" s="120" t="str">
        <f t="shared" si="115"/>
        <v/>
      </c>
      <c r="MK38" s="120" t="str">
        <f t="shared" ref="MK38:MZ39" si="116">IF($J38&gt;0%,IF(AND(MK$16&gt;=$G38,MK$16&lt;$G38+($H38*$J38)),"➤",""),"")</f>
        <v/>
      </c>
      <c r="ML38" s="120" t="str">
        <f t="shared" si="116"/>
        <v/>
      </c>
      <c r="MM38" s="120" t="str">
        <f t="shared" si="116"/>
        <v/>
      </c>
      <c r="MN38" s="120" t="str">
        <f t="shared" si="116"/>
        <v/>
      </c>
      <c r="MO38" s="120" t="str">
        <f t="shared" si="116"/>
        <v/>
      </c>
      <c r="MP38" s="120" t="str">
        <f t="shared" si="116"/>
        <v/>
      </c>
      <c r="MQ38" s="120" t="str">
        <f t="shared" si="116"/>
        <v/>
      </c>
      <c r="MR38" s="120" t="str">
        <f t="shared" si="116"/>
        <v/>
      </c>
      <c r="MS38" s="120" t="str">
        <f t="shared" si="116"/>
        <v/>
      </c>
      <c r="MT38" s="120" t="str">
        <f t="shared" si="116"/>
        <v/>
      </c>
      <c r="MU38" s="120" t="str">
        <f t="shared" si="116"/>
        <v/>
      </c>
      <c r="MV38" s="120" t="str">
        <f t="shared" si="116"/>
        <v/>
      </c>
      <c r="MW38" s="120" t="str">
        <f t="shared" si="116"/>
        <v/>
      </c>
      <c r="MX38" s="120" t="str">
        <f t="shared" si="116"/>
        <v/>
      </c>
      <c r="MY38" s="120" t="str">
        <f t="shared" si="116"/>
        <v/>
      </c>
      <c r="MZ38" s="120" t="str">
        <f t="shared" si="116"/>
        <v/>
      </c>
      <c r="NA38" s="120" t="str">
        <f t="shared" ref="NA38:NP39" si="117">IF($J38&gt;0%,IF(AND(NA$16&gt;=$G38,NA$16&lt;$G38+($H38*$J38)),"➤",""),"")</f>
        <v/>
      </c>
      <c r="NB38" s="120" t="str">
        <f t="shared" si="117"/>
        <v/>
      </c>
      <c r="NC38" s="120" t="str">
        <f t="shared" si="117"/>
        <v/>
      </c>
      <c r="ND38" s="120" t="str">
        <f t="shared" si="117"/>
        <v/>
      </c>
      <c r="NE38" s="120" t="str">
        <f t="shared" si="117"/>
        <v/>
      </c>
      <c r="NF38" s="120" t="str">
        <f t="shared" si="117"/>
        <v/>
      </c>
      <c r="NG38" s="120" t="str">
        <f t="shared" si="117"/>
        <v/>
      </c>
      <c r="NH38" s="120" t="str">
        <f t="shared" si="117"/>
        <v/>
      </c>
      <c r="NI38" s="120" t="str">
        <f t="shared" si="117"/>
        <v/>
      </c>
      <c r="NJ38" s="120" t="str">
        <f t="shared" si="117"/>
        <v/>
      </c>
      <c r="NK38" s="120" t="str">
        <f t="shared" si="117"/>
        <v/>
      </c>
      <c r="NL38" s="120" t="str">
        <f t="shared" si="117"/>
        <v/>
      </c>
      <c r="NM38" s="120" t="str">
        <f t="shared" si="117"/>
        <v/>
      </c>
      <c r="NN38" s="120" t="str">
        <f t="shared" si="117"/>
        <v/>
      </c>
      <c r="NO38" s="120" t="str">
        <f t="shared" si="117"/>
        <v/>
      </c>
      <c r="NP38" s="120" t="str">
        <f t="shared" si="117"/>
        <v/>
      </c>
      <c r="NQ38" s="120" t="str">
        <f t="shared" ref="NQ38:OF39" si="118">IF($J38&gt;0%,IF(AND(NQ$16&gt;=$G38,NQ$16&lt;$G38+($H38*$J38)),"➤",""),"")</f>
        <v/>
      </c>
      <c r="NR38" s="120" t="str">
        <f t="shared" si="118"/>
        <v/>
      </c>
      <c r="NS38" s="120" t="str">
        <f t="shared" si="118"/>
        <v/>
      </c>
      <c r="NT38" s="120" t="str">
        <f t="shared" si="118"/>
        <v/>
      </c>
      <c r="NU38" s="120" t="str">
        <f t="shared" si="118"/>
        <v/>
      </c>
      <c r="NV38" s="120" t="str">
        <f t="shared" si="118"/>
        <v/>
      </c>
      <c r="NW38" s="120" t="str">
        <f t="shared" si="118"/>
        <v/>
      </c>
      <c r="NX38" s="120" t="str">
        <f t="shared" si="118"/>
        <v/>
      </c>
      <c r="NY38" s="120" t="str">
        <f t="shared" si="118"/>
        <v/>
      </c>
      <c r="NZ38" s="120" t="str">
        <f t="shared" si="118"/>
        <v/>
      </c>
      <c r="OA38" s="120" t="str">
        <f t="shared" si="118"/>
        <v/>
      </c>
      <c r="OB38" s="120" t="str">
        <f t="shared" si="118"/>
        <v/>
      </c>
      <c r="OC38" s="120" t="str">
        <f t="shared" si="118"/>
        <v/>
      </c>
      <c r="OD38" s="120" t="str">
        <f t="shared" si="118"/>
        <v/>
      </c>
      <c r="OE38" s="120" t="str">
        <f t="shared" si="118"/>
        <v/>
      </c>
      <c r="OF38" s="120" t="str">
        <f t="shared" si="118"/>
        <v/>
      </c>
      <c r="OG38" s="120" t="str">
        <f t="shared" ref="OG38:OV39" si="119">IF($J38&gt;0%,IF(AND(OG$16&gt;=$G38,OG$16&lt;$G38+($H38*$J38)),"➤",""),"")</f>
        <v/>
      </c>
      <c r="OH38" s="120" t="str">
        <f t="shared" si="119"/>
        <v/>
      </c>
      <c r="OI38" s="120" t="str">
        <f t="shared" si="119"/>
        <v/>
      </c>
      <c r="OJ38" s="120" t="str">
        <f t="shared" si="119"/>
        <v/>
      </c>
      <c r="OK38" s="120" t="str">
        <f t="shared" si="119"/>
        <v/>
      </c>
      <c r="OL38" s="120" t="str">
        <f t="shared" si="119"/>
        <v/>
      </c>
      <c r="OM38" s="120" t="str">
        <f t="shared" si="119"/>
        <v/>
      </c>
      <c r="ON38" s="120" t="str">
        <f t="shared" si="119"/>
        <v/>
      </c>
      <c r="OO38" s="120" t="str">
        <f t="shared" si="119"/>
        <v/>
      </c>
      <c r="OP38" s="120" t="str">
        <f t="shared" si="119"/>
        <v/>
      </c>
      <c r="OQ38" s="120" t="str">
        <f t="shared" si="119"/>
        <v/>
      </c>
      <c r="OR38" s="120" t="str">
        <f t="shared" si="119"/>
        <v/>
      </c>
      <c r="OS38" s="120" t="str">
        <f t="shared" si="119"/>
        <v/>
      </c>
      <c r="OT38" s="120" t="str">
        <f t="shared" si="119"/>
        <v/>
      </c>
      <c r="OU38" s="120" t="str">
        <f t="shared" si="119"/>
        <v/>
      </c>
      <c r="OV38" s="120" t="str">
        <f t="shared" si="119"/>
        <v/>
      </c>
      <c r="OW38" s="120" t="str">
        <f t="shared" ref="OW38:PL39" si="120">IF($J38&gt;0%,IF(AND(OW$16&gt;=$G38,OW$16&lt;$G38+($H38*$J38)),"➤",""),"")</f>
        <v/>
      </c>
      <c r="OX38" s="120" t="str">
        <f t="shared" si="120"/>
        <v/>
      </c>
      <c r="OY38" s="120" t="str">
        <f t="shared" si="120"/>
        <v/>
      </c>
      <c r="OZ38" s="120" t="str">
        <f t="shared" si="120"/>
        <v/>
      </c>
      <c r="PA38" s="120" t="str">
        <f t="shared" si="120"/>
        <v/>
      </c>
      <c r="PB38" s="120" t="str">
        <f t="shared" si="120"/>
        <v/>
      </c>
      <c r="PC38" s="120" t="str">
        <f t="shared" si="120"/>
        <v/>
      </c>
      <c r="PD38" s="120" t="str">
        <f t="shared" si="120"/>
        <v/>
      </c>
      <c r="PE38" s="120" t="str">
        <f t="shared" si="120"/>
        <v/>
      </c>
      <c r="PF38" s="120" t="str">
        <f t="shared" si="120"/>
        <v/>
      </c>
      <c r="PG38" s="120" t="str">
        <f t="shared" si="120"/>
        <v/>
      </c>
      <c r="PH38" s="120" t="str">
        <f t="shared" si="120"/>
        <v/>
      </c>
      <c r="PI38" s="120" t="str">
        <f t="shared" si="120"/>
        <v/>
      </c>
      <c r="PJ38" s="120" t="str">
        <f t="shared" si="120"/>
        <v/>
      </c>
      <c r="PK38" s="120" t="str">
        <f t="shared" si="120"/>
        <v/>
      </c>
      <c r="PL38" s="120" t="str">
        <f t="shared" si="120"/>
        <v/>
      </c>
      <c r="PM38" s="120" t="str">
        <f t="shared" ref="PM38:QB39" si="121">IF($J38&gt;0%,IF(AND(PM$16&gt;=$G38,PM$16&lt;$G38+($H38*$J38)),"➤",""),"")</f>
        <v/>
      </c>
      <c r="PN38" s="120" t="str">
        <f t="shared" si="121"/>
        <v/>
      </c>
      <c r="PO38" s="120" t="str">
        <f t="shared" si="121"/>
        <v/>
      </c>
      <c r="PP38" s="120" t="str">
        <f t="shared" si="121"/>
        <v/>
      </c>
      <c r="PQ38" s="120" t="str">
        <f t="shared" si="121"/>
        <v/>
      </c>
      <c r="PR38" s="120" t="str">
        <f t="shared" si="121"/>
        <v/>
      </c>
      <c r="PS38" s="120" t="str">
        <f t="shared" si="121"/>
        <v/>
      </c>
      <c r="PT38" s="120" t="str">
        <f t="shared" si="121"/>
        <v/>
      </c>
      <c r="PU38" s="120" t="str">
        <f t="shared" si="121"/>
        <v/>
      </c>
      <c r="PV38" s="120" t="str">
        <f t="shared" si="121"/>
        <v/>
      </c>
      <c r="PW38" s="120" t="str">
        <f t="shared" si="121"/>
        <v/>
      </c>
      <c r="PX38" s="120" t="str">
        <f t="shared" si="121"/>
        <v/>
      </c>
      <c r="PY38" s="120" t="str">
        <f t="shared" si="121"/>
        <v/>
      </c>
      <c r="PZ38" s="120" t="str">
        <f t="shared" si="121"/>
        <v/>
      </c>
      <c r="QA38" s="120" t="str">
        <f t="shared" si="121"/>
        <v/>
      </c>
      <c r="QB38" s="120" t="str">
        <f t="shared" si="121"/>
        <v/>
      </c>
      <c r="QC38" s="120" t="str">
        <f t="shared" ref="QC38:QR39" si="122">IF($J38&gt;0%,IF(AND(QC$16&gt;=$G38,QC$16&lt;$G38+($H38*$J38)),"➤",""),"")</f>
        <v/>
      </c>
      <c r="QD38" s="120" t="str">
        <f t="shared" si="122"/>
        <v/>
      </c>
      <c r="QE38" s="120" t="str">
        <f t="shared" si="122"/>
        <v/>
      </c>
      <c r="QF38" s="120" t="str">
        <f t="shared" si="122"/>
        <v/>
      </c>
      <c r="QG38" s="120" t="str">
        <f t="shared" si="122"/>
        <v/>
      </c>
      <c r="QH38" s="120" t="str">
        <f t="shared" si="122"/>
        <v/>
      </c>
      <c r="QI38" s="120" t="str">
        <f t="shared" si="122"/>
        <v/>
      </c>
      <c r="QJ38" s="120" t="str">
        <f t="shared" si="122"/>
        <v/>
      </c>
      <c r="QK38" s="120" t="str">
        <f t="shared" si="122"/>
        <v/>
      </c>
      <c r="QL38" s="120" t="str">
        <f t="shared" si="122"/>
        <v/>
      </c>
      <c r="QM38" s="120" t="str">
        <f t="shared" si="122"/>
        <v/>
      </c>
      <c r="QN38" s="120" t="str">
        <f t="shared" si="122"/>
        <v/>
      </c>
      <c r="QO38" s="120" t="str">
        <f t="shared" si="122"/>
        <v/>
      </c>
      <c r="QP38" s="120" t="str">
        <f t="shared" si="122"/>
        <v/>
      </c>
      <c r="QQ38" s="120" t="str">
        <f t="shared" si="122"/>
        <v/>
      </c>
      <c r="QR38" s="120" t="str">
        <f t="shared" si="122"/>
        <v/>
      </c>
      <c r="QS38" s="120" t="str">
        <f t="shared" ref="QS38:RH39" si="123">IF($J38&gt;0%,IF(AND(QS$16&gt;=$G38,QS$16&lt;$G38+($H38*$J38)),"➤",""),"")</f>
        <v/>
      </c>
      <c r="QT38" s="120" t="str">
        <f t="shared" si="123"/>
        <v/>
      </c>
      <c r="QU38" s="120" t="str">
        <f t="shared" si="123"/>
        <v/>
      </c>
      <c r="QV38" s="120" t="str">
        <f t="shared" si="123"/>
        <v/>
      </c>
      <c r="QW38" s="120" t="str">
        <f t="shared" si="123"/>
        <v/>
      </c>
      <c r="QX38" s="120" t="str">
        <f t="shared" si="123"/>
        <v/>
      </c>
      <c r="QY38" s="120" t="str">
        <f t="shared" si="123"/>
        <v/>
      </c>
      <c r="QZ38" s="120" t="str">
        <f t="shared" si="123"/>
        <v/>
      </c>
      <c r="RA38" s="120" t="str">
        <f t="shared" si="123"/>
        <v/>
      </c>
      <c r="RB38" s="120" t="str">
        <f t="shared" si="123"/>
        <v/>
      </c>
      <c r="RC38" s="120" t="str">
        <f t="shared" si="123"/>
        <v/>
      </c>
      <c r="RD38" s="120" t="str">
        <f t="shared" si="123"/>
        <v/>
      </c>
      <c r="RE38" s="120" t="str">
        <f t="shared" si="123"/>
        <v/>
      </c>
      <c r="RF38" s="120" t="str">
        <f t="shared" si="123"/>
        <v/>
      </c>
      <c r="RG38" s="120" t="str">
        <f t="shared" si="123"/>
        <v/>
      </c>
      <c r="RH38" s="120" t="str">
        <f t="shared" si="123"/>
        <v/>
      </c>
      <c r="RI38" s="120" t="str">
        <f t="shared" ref="RI38:RX39" si="124">IF($J38&gt;0%,IF(AND(RI$16&gt;=$G38,RI$16&lt;$G38+($H38*$J38)),"➤",""),"")</f>
        <v/>
      </c>
      <c r="RJ38" s="120" t="str">
        <f t="shared" si="124"/>
        <v/>
      </c>
      <c r="RK38" s="120" t="str">
        <f t="shared" si="124"/>
        <v/>
      </c>
      <c r="RL38" s="120" t="str">
        <f t="shared" si="124"/>
        <v/>
      </c>
      <c r="RM38" s="120" t="str">
        <f t="shared" si="124"/>
        <v/>
      </c>
      <c r="RN38" s="120" t="str">
        <f t="shared" si="124"/>
        <v/>
      </c>
      <c r="RO38" s="120" t="str">
        <f t="shared" si="124"/>
        <v/>
      </c>
      <c r="RP38" s="120" t="str">
        <f t="shared" si="124"/>
        <v/>
      </c>
      <c r="RQ38" s="120" t="str">
        <f t="shared" si="124"/>
        <v/>
      </c>
      <c r="RR38" s="120" t="str">
        <f t="shared" si="124"/>
        <v/>
      </c>
      <c r="RS38" s="120" t="str">
        <f t="shared" si="124"/>
        <v/>
      </c>
      <c r="RT38" s="120" t="str">
        <f t="shared" si="124"/>
        <v/>
      </c>
      <c r="RU38" s="120" t="str">
        <f t="shared" si="124"/>
        <v/>
      </c>
      <c r="RV38" s="120" t="str">
        <f t="shared" si="124"/>
        <v/>
      </c>
      <c r="RW38" s="120" t="str">
        <f t="shared" si="124"/>
        <v/>
      </c>
      <c r="RX38" s="120" t="str">
        <f t="shared" si="124"/>
        <v/>
      </c>
      <c r="RY38" s="120" t="str">
        <f t="shared" ref="RY38:SN39" si="125">IF($J38&gt;0%,IF(AND(RY$16&gt;=$G38,RY$16&lt;$G38+($H38*$J38)),"➤",""),"")</f>
        <v/>
      </c>
      <c r="RZ38" s="120" t="str">
        <f t="shared" si="125"/>
        <v/>
      </c>
      <c r="SA38" s="120" t="str">
        <f t="shared" si="125"/>
        <v/>
      </c>
      <c r="SB38" s="120" t="str">
        <f t="shared" si="125"/>
        <v/>
      </c>
      <c r="SC38" s="120" t="str">
        <f t="shared" si="125"/>
        <v/>
      </c>
      <c r="SD38" s="120" t="str">
        <f t="shared" si="125"/>
        <v/>
      </c>
      <c r="SE38" s="120" t="str">
        <f t="shared" si="125"/>
        <v/>
      </c>
      <c r="SF38" s="120" t="str">
        <f t="shared" si="125"/>
        <v/>
      </c>
      <c r="SG38" s="120" t="str">
        <f t="shared" si="125"/>
        <v/>
      </c>
      <c r="SH38" s="120" t="str">
        <f t="shared" si="125"/>
        <v/>
      </c>
      <c r="SI38" s="120" t="str">
        <f t="shared" si="125"/>
        <v/>
      </c>
      <c r="SJ38" s="120" t="str">
        <f t="shared" si="125"/>
        <v/>
      </c>
      <c r="SK38" s="120" t="str">
        <f t="shared" si="125"/>
        <v/>
      </c>
      <c r="SL38" s="120" t="str">
        <f t="shared" si="125"/>
        <v/>
      </c>
      <c r="SM38" s="120" t="str">
        <f t="shared" si="125"/>
        <v/>
      </c>
      <c r="SN38" s="120" t="str">
        <f t="shared" si="125"/>
        <v/>
      </c>
      <c r="SO38" s="120" t="str">
        <f t="shared" ref="SI38:SX39" si="126">IF($J38&gt;0%,IF(AND(SO$16&gt;=$G38,SO$16&lt;$G38+($H38*$J38)),"➤",""),"")</f>
        <v/>
      </c>
      <c r="SP38" s="120" t="str">
        <f t="shared" si="126"/>
        <v/>
      </c>
      <c r="SQ38" s="120" t="str">
        <f t="shared" si="126"/>
        <v/>
      </c>
      <c r="SR38" s="120" t="str">
        <f t="shared" si="126"/>
        <v/>
      </c>
      <c r="SS38" s="120" t="str">
        <f t="shared" si="126"/>
        <v/>
      </c>
      <c r="ST38" s="120" t="str">
        <f t="shared" si="126"/>
        <v/>
      </c>
      <c r="SU38" s="120" t="str">
        <f t="shared" si="126"/>
        <v/>
      </c>
      <c r="SV38" s="120" t="str">
        <f t="shared" si="126"/>
        <v/>
      </c>
      <c r="SW38" s="120" t="str">
        <f t="shared" si="126"/>
        <v/>
      </c>
      <c r="SX38" s="121" t="str">
        <f t="shared" si="126"/>
        <v/>
      </c>
    </row>
    <row r="39" spans="2:518" ht="27" outlineLevel="1" x14ac:dyDescent="0.35">
      <c r="B39" s="60"/>
      <c r="C39" s="109">
        <v>287324</v>
      </c>
      <c r="D39" s="110"/>
      <c r="E39" s="122" t="s">
        <v>1697</v>
      </c>
      <c r="F39" s="123" t="s">
        <v>423</v>
      </c>
      <c r="G39" s="142">
        <v>45569</v>
      </c>
      <c r="H39" s="124">
        <v>1</v>
      </c>
      <c r="I39" s="115">
        <f t="shared" si="59"/>
        <v>45569</v>
      </c>
      <c r="J39" s="141">
        <v>0</v>
      </c>
      <c r="K39" s="126" t="s">
        <v>1702</v>
      </c>
      <c r="L39" s="127"/>
      <c r="M39" s="119" t="str">
        <f t="shared" si="95"/>
        <v/>
      </c>
      <c r="N39" s="120" t="str">
        <f t="shared" si="95"/>
        <v/>
      </c>
      <c r="O39" s="120" t="str">
        <f t="shared" si="95"/>
        <v/>
      </c>
      <c r="P39" s="120" t="str">
        <f t="shared" si="95"/>
        <v/>
      </c>
      <c r="Q39" s="120" t="str">
        <f t="shared" si="95"/>
        <v/>
      </c>
      <c r="R39" s="120" t="str">
        <f t="shared" si="95"/>
        <v/>
      </c>
      <c r="S39" s="120" t="str">
        <f t="shared" si="25"/>
        <v/>
      </c>
      <c r="T39" s="120" t="str">
        <f t="shared" si="25"/>
        <v/>
      </c>
      <c r="U39" s="120" t="str">
        <f t="shared" si="25"/>
        <v/>
      </c>
      <c r="V39" s="120" t="str">
        <f t="shared" si="25"/>
        <v/>
      </c>
      <c r="W39" s="120" t="str">
        <f t="shared" si="25"/>
        <v/>
      </c>
      <c r="X39" s="120" t="str">
        <f t="shared" si="25"/>
        <v/>
      </c>
      <c r="Y39" s="120" t="str">
        <f t="shared" si="25"/>
        <v/>
      </c>
      <c r="Z39" s="120" t="str">
        <f t="shared" si="25"/>
        <v/>
      </c>
      <c r="AA39" s="120" t="str">
        <f t="shared" si="25"/>
        <v/>
      </c>
      <c r="AB39" s="120" t="str">
        <f t="shared" si="25"/>
        <v/>
      </c>
      <c r="AC39" s="120" t="str">
        <f t="shared" si="69"/>
        <v/>
      </c>
      <c r="AD39" s="120" t="str">
        <f t="shared" si="69"/>
        <v/>
      </c>
      <c r="AE39" s="120" t="str">
        <f t="shared" si="69"/>
        <v/>
      </c>
      <c r="AF39" s="120" t="str">
        <f t="shared" si="69"/>
        <v/>
      </c>
      <c r="AG39" s="120" t="str">
        <f t="shared" si="96"/>
        <v/>
      </c>
      <c r="AH39" s="120" t="str">
        <f t="shared" si="96"/>
        <v/>
      </c>
      <c r="AI39" s="120" t="str">
        <f t="shared" si="96"/>
        <v/>
      </c>
      <c r="AJ39" s="120" t="str">
        <f t="shared" si="96"/>
        <v/>
      </c>
      <c r="AK39" s="120" t="str">
        <f t="shared" si="96"/>
        <v/>
      </c>
      <c r="AL39" s="120" t="str">
        <f t="shared" si="96"/>
        <v/>
      </c>
      <c r="AM39" s="120" t="str">
        <f t="shared" si="96"/>
        <v/>
      </c>
      <c r="AN39" s="120" t="str">
        <f t="shared" si="96"/>
        <v/>
      </c>
      <c r="AO39" s="120" t="str">
        <f t="shared" si="96"/>
        <v/>
      </c>
      <c r="AP39" s="120" t="str">
        <f t="shared" si="96"/>
        <v/>
      </c>
      <c r="AQ39" s="120" t="str">
        <f t="shared" si="96"/>
        <v/>
      </c>
      <c r="AR39" s="120" t="str">
        <f t="shared" si="96"/>
        <v/>
      </c>
      <c r="AS39" s="120" t="str">
        <f t="shared" si="97"/>
        <v/>
      </c>
      <c r="AT39" s="120" t="str">
        <f t="shared" si="97"/>
        <v/>
      </c>
      <c r="AU39" s="120" t="str">
        <f t="shared" si="97"/>
        <v/>
      </c>
      <c r="AV39" s="120" t="str">
        <f t="shared" si="97"/>
        <v/>
      </c>
      <c r="AW39" s="120" t="str">
        <f t="shared" si="97"/>
        <v/>
      </c>
      <c r="AX39" s="120" t="str">
        <f t="shared" si="97"/>
        <v/>
      </c>
      <c r="AY39" s="120" t="str">
        <f t="shared" si="97"/>
        <v/>
      </c>
      <c r="AZ39" s="120" t="str">
        <f t="shared" si="97"/>
        <v/>
      </c>
      <c r="BA39" s="120" t="str">
        <f t="shared" si="97"/>
        <v/>
      </c>
      <c r="BB39" s="120" t="str">
        <f t="shared" si="97"/>
        <v/>
      </c>
      <c r="BC39" s="120" t="str">
        <f t="shared" si="97"/>
        <v/>
      </c>
      <c r="BD39" s="120" t="str">
        <f t="shared" si="97"/>
        <v/>
      </c>
      <c r="BE39" s="120" t="str">
        <f t="shared" si="97"/>
        <v/>
      </c>
      <c r="BF39" s="120" t="str">
        <f t="shared" si="97"/>
        <v/>
      </c>
      <c r="BG39" s="120" t="str">
        <f t="shared" si="97"/>
        <v/>
      </c>
      <c r="BH39" s="120" t="str">
        <f t="shared" si="97"/>
        <v/>
      </c>
      <c r="BI39" s="120" t="str">
        <f t="shared" si="98"/>
        <v/>
      </c>
      <c r="BJ39" s="120" t="str">
        <f t="shared" si="98"/>
        <v/>
      </c>
      <c r="BK39" s="120" t="str">
        <f t="shared" si="98"/>
        <v/>
      </c>
      <c r="BL39" s="120" t="str">
        <f t="shared" si="98"/>
        <v/>
      </c>
      <c r="BM39" s="120" t="str">
        <f t="shared" si="98"/>
        <v/>
      </c>
      <c r="BN39" s="120" t="str">
        <f t="shared" si="98"/>
        <v/>
      </c>
      <c r="BO39" s="120" t="str">
        <f t="shared" si="98"/>
        <v/>
      </c>
      <c r="BP39" s="120" t="str">
        <f t="shared" si="98"/>
        <v/>
      </c>
      <c r="BQ39" s="120" t="str">
        <f t="shared" si="98"/>
        <v/>
      </c>
      <c r="BR39" s="120" t="str">
        <f t="shared" si="98"/>
        <v/>
      </c>
      <c r="BS39" s="120" t="str">
        <f t="shared" si="98"/>
        <v/>
      </c>
      <c r="BT39" s="120" t="str">
        <f t="shared" si="98"/>
        <v/>
      </c>
      <c r="BU39" s="120" t="str">
        <f t="shared" si="98"/>
        <v/>
      </c>
      <c r="BV39" s="120" t="str">
        <f t="shared" si="98"/>
        <v/>
      </c>
      <c r="BW39" s="120" t="str">
        <f t="shared" si="98"/>
        <v/>
      </c>
      <c r="BX39" s="120" t="str">
        <f t="shared" si="98"/>
        <v/>
      </c>
      <c r="BY39" s="120" t="str">
        <f t="shared" si="99"/>
        <v/>
      </c>
      <c r="BZ39" s="120" t="str">
        <f t="shared" si="99"/>
        <v/>
      </c>
      <c r="CA39" s="120" t="str">
        <f t="shared" si="99"/>
        <v/>
      </c>
      <c r="CB39" s="120" t="str">
        <f t="shared" si="99"/>
        <v/>
      </c>
      <c r="CC39" s="120" t="str">
        <f t="shared" si="99"/>
        <v/>
      </c>
      <c r="CD39" s="120" t="str">
        <f t="shared" si="99"/>
        <v/>
      </c>
      <c r="CE39" s="120" t="str">
        <f t="shared" si="99"/>
        <v/>
      </c>
      <c r="CF39" s="120" t="str">
        <f t="shared" si="99"/>
        <v/>
      </c>
      <c r="CG39" s="120" t="str">
        <f t="shared" si="99"/>
        <v/>
      </c>
      <c r="CH39" s="120" t="str">
        <f t="shared" si="99"/>
        <v/>
      </c>
      <c r="CI39" s="120" t="str">
        <f t="shared" si="99"/>
        <v/>
      </c>
      <c r="CJ39" s="120" t="str">
        <f t="shared" si="99"/>
        <v/>
      </c>
      <c r="CK39" s="120" t="str">
        <f t="shared" si="99"/>
        <v/>
      </c>
      <c r="CL39" s="120" t="str">
        <f t="shared" si="99"/>
        <v/>
      </c>
      <c r="CM39" s="120" t="str">
        <f t="shared" si="99"/>
        <v/>
      </c>
      <c r="CN39" s="120" t="str">
        <f t="shared" si="99"/>
        <v/>
      </c>
      <c r="CO39" s="120" t="str">
        <f t="shared" si="100"/>
        <v/>
      </c>
      <c r="CP39" s="120" t="str">
        <f t="shared" si="100"/>
        <v/>
      </c>
      <c r="CQ39" s="120" t="str">
        <f t="shared" si="100"/>
        <v/>
      </c>
      <c r="CR39" s="120" t="str">
        <f t="shared" si="100"/>
        <v/>
      </c>
      <c r="CS39" s="120" t="str">
        <f t="shared" si="100"/>
        <v/>
      </c>
      <c r="CT39" s="120" t="str">
        <f t="shared" si="100"/>
        <v/>
      </c>
      <c r="CU39" s="120" t="str">
        <f t="shared" si="100"/>
        <v/>
      </c>
      <c r="CV39" s="120" t="str">
        <f t="shared" si="100"/>
        <v/>
      </c>
      <c r="CW39" s="120" t="str">
        <f t="shared" si="100"/>
        <v/>
      </c>
      <c r="CX39" s="120" t="str">
        <f t="shared" si="100"/>
        <v/>
      </c>
      <c r="CY39" s="120" t="str">
        <f t="shared" si="100"/>
        <v/>
      </c>
      <c r="CZ39" s="120" t="str">
        <f t="shared" si="100"/>
        <v/>
      </c>
      <c r="DA39" s="120" t="str">
        <f t="shared" si="100"/>
        <v/>
      </c>
      <c r="DB39" s="120" t="str">
        <f t="shared" si="100"/>
        <v/>
      </c>
      <c r="DC39" s="120" t="str">
        <f t="shared" si="100"/>
        <v/>
      </c>
      <c r="DD39" s="120" t="str">
        <f t="shared" si="100"/>
        <v/>
      </c>
      <c r="DE39" s="120" t="str">
        <f t="shared" si="101"/>
        <v/>
      </c>
      <c r="DF39" s="120" t="str">
        <f t="shared" si="101"/>
        <v/>
      </c>
      <c r="DG39" s="120" t="str">
        <f t="shared" si="101"/>
        <v/>
      </c>
      <c r="DH39" s="120" t="str">
        <f t="shared" si="101"/>
        <v/>
      </c>
      <c r="DI39" s="120" t="str">
        <f t="shared" si="101"/>
        <v/>
      </c>
      <c r="DJ39" s="120" t="str">
        <f t="shared" si="101"/>
        <v/>
      </c>
      <c r="DK39" s="120" t="str">
        <f t="shared" si="101"/>
        <v/>
      </c>
      <c r="DL39" s="120" t="str">
        <f t="shared" si="101"/>
        <v/>
      </c>
      <c r="DM39" s="120" t="str">
        <f t="shared" si="101"/>
        <v/>
      </c>
      <c r="DN39" s="120" t="str">
        <f t="shared" si="101"/>
        <v/>
      </c>
      <c r="DO39" s="120" t="str">
        <f t="shared" si="101"/>
        <v/>
      </c>
      <c r="DP39" s="120" t="str">
        <f t="shared" si="101"/>
        <v/>
      </c>
      <c r="DQ39" s="120" t="str">
        <f t="shared" si="101"/>
        <v/>
      </c>
      <c r="DR39" s="120" t="str">
        <f t="shared" si="101"/>
        <v/>
      </c>
      <c r="DS39" s="120" t="str">
        <f t="shared" si="101"/>
        <v/>
      </c>
      <c r="DT39" s="120" t="str">
        <f t="shared" si="101"/>
        <v/>
      </c>
      <c r="DU39" s="120" t="str">
        <f t="shared" si="102"/>
        <v/>
      </c>
      <c r="DV39" s="120" t="str">
        <f t="shared" si="102"/>
        <v/>
      </c>
      <c r="DW39" s="120" t="str">
        <f t="shared" si="102"/>
        <v/>
      </c>
      <c r="DX39" s="120" t="str">
        <f t="shared" si="102"/>
        <v/>
      </c>
      <c r="DY39" s="120" t="str">
        <f t="shared" si="102"/>
        <v/>
      </c>
      <c r="DZ39" s="120" t="str">
        <f t="shared" si="102"/>
        <v/>
      </c>
      <c r="EA39" s="120" t="str">
        <f t="shared" si="102"/>
        <v/>
      </c>
      <c r="EB39" s="120" t="str">
        <f t="shared" si="102"/>
        <v/>
      </c>
      <c r="EC39" s="120" t="str">
        <f t="shared" si="102"/>
        <v/>
      </c>
      <c r="ED39" s="120" t="str">
        <f t="shared" si="102"/>
        <v/>
      </c>
      <c r="EE39" s="120" t="str">
        <f t="shared" si="102"/>
        <v/>
      </c>
      <c r="EF39" s="120" t="str">
        <f t="shared" si="102"/>
        <v/>
      </c>
      <c r="EG39" s="120" t="str">
        <f t="shared" si="102"/>
        <v/>
      </c>
      <c r="EH39" s="120" t="str">
        <f t="shared" si="102"/>
        <v/>
      </c>
      <c r="EI39" s="120" t="str">
        <f t="shared" si="102"/>
        <v/>
      </c>
      <c r="EJ39" s="120" t="str">
        <f t="shared" si="102"/>
        <v/>
      </c>
      <c r="EK39" s="120" t="str">
        <f t="shared" si="103"/>
        <v/>
      </c>
      <c r="EL39" s="120" t="str">
        <f t="shared" si="103"/>
        <v/>
      </c>
      <c r="EM39" s="120" t="str">
        <f t="shared" si="103"/>
        <v/>
      </c>
      <c r="EN39" s="120" t="str">
        <f t="shared" si="103"/>
        <v/>
      </c>
      <c r="EO39" s="120" t="str">
        <f t="shared" si="103"/>
        <v/>
      </c>
      <c r="EP39" s="120" t="str">
        <f t="shared" si="103"/>
        <v/>
      </c>
      <c r="EQ39" s="120" t="str">
        <f t="shared" si="103"/>
        <v/>
      </c>
      <c r="ER39" s="120" t="str">
        <f t="shared" si="103"/>
        <v/>
      </c>
      <c r="ES39" s="120" t="str">
        <f t="shared" si="103"/>
        <v/>
      </c>
      <c r="ET39" s="120" t="str">
        <f t="shared" si="103"/>
        <v/>
      </c>
      <c r="EU39" s="120" t="str">
        <f t="shared" si="103"/>
        <v/>
      </c>
      <c r="EV39" s="120" t="str">
        <f t="shared" si="103"/>
        <v/>
      </c>
      <c r="EW39" s="120" t="str">
        <f t="shared" si="103"/>
        <v/>
      </c>
      <c r="EX39" s="120" t="str">
        <f t="shared" si="103"/>
        <v/>
      </c>
      <c r="EY39" s="120" t="str">
        <f t="shared" si="103"/>
        <v/>
      </c>
      <c r="EZ39" s="120" t="str">
        <f t="shared" si="103"/>
        <v/>
      </c>
      <c r="FA39" s="120" t="str">
        <f t="shared" si="104"/>
        <v/>
      </c>
      <c r="FB39" s="120" t="str">
        <f t="shared" si="104"/>
        <v/>
      </c>
      <c r="FC39" s="120" t="str">
        <f t="shared" si="104"/>
        <v/>
      </c>
      <c r="FD39" s="120" t="str">
        <f t="shared" si="104"/>
        <v/>
      </c>
      <c r="FE39" s="120" t="str">
        <f t="shared" si="104"/>
        <v/>
      </c>
      <c r="FF39" s="120" t="str">
        <f t="shared" si="104"/>
        <v/>
      </c>
      <c r="FG39" s="120" t="str">
        <f t="shared" si="104"/>
        <v/>
      </c>
      <c r="FH39" s="120" t="str">
        <f t="shared" si="104"/>
        <v/>
      </c>
      <c r="FI39" s="120" t="str">
        <f t="shared" si="104"/>
        <v/>
      </c>
      <c r="FJ39" s="120" t="str">
        <f t="shared" si="104"/>
        <v/>
      </c>
      <c r="FK39" s="120" t="str">
        <f t="shared" si="104"/>
        <v/>
      </c>
      <c r="FL39" s="120" t="str">
        <f t="shared" si="104"/>
        <v/>
      </c>
      <c r="FM39" s="120" t="str">
        <f t="shared" si="104"/>
        <v/>
      </c>
      <c r="FN39" s="120" t="str">
        <f t="shared" si="104"/>
        <v/>
      </c>
      <c r="FO39" s="120" t="str">
        <f t="shared" si="104"/>
        <v/>
      </c>
      <c r="FP39" s="120" t="str">
        <f t="shared" si="104"/>
        <v/>
      </c>
      <c r="FQ39" s="120" t="str">
        <f t="shared" si="105"/>
        <v/>
      </c>
      <c r="FR39" s="120" t="str">
        <f t="shared" si="105"/>
        <v/>
      </c>
      <c r="FS39" s="120" t="str">
        <f t="shared" si="105"/>
        <v/>
      </c>
      <c r="FT39" s="120" t="str">
        <f t="shared" si="105"/>
        <v/>
      </c>
      <c r="FU39" s="120" t="str">
        <f t="shared" si="105"/>
        <v/>
      </c>
      <c r="FV39" s="120" t="str">
        <f t="shared" si="105"/>
        <v/>
      </c>
      <c r="FW39" s="120" t="str">
        <f t="shared" si="105"/>
        <v/>
      </c>
      <c r="FX39" s="120" t="str">
        <f t="shared" si="105"/>
        <v/>
      </c>
      <c r="FY39" s="120" t="str">
        <f t="shared" si="105"/>
        <v/>
      </c>
      <c r="FZ39" s="120" t="str">
        <f t="shared" si="105"/>
        <v/>
      </c>
      <c r="GA39" s="120" t="str">
        <f t="shared" si="105"/>
        <v/>
      </c>
      <c r="GB39" s="120" t="str">
        <f t="shared" si="105"/>
        <v/>
      </c>
      <c r="GC39" s="120" t="str">
        <f t="shared" si="105"/>
        <v/>
      </c>
      <c r="GD39" s="120" t="str">
        <f t="shared" si="105"/>
        <v/>
      </c>
      <c r="GE39" s="120" t="str">
        <f t="shared" si="105"/>
        <v/>
      </c>
      <c r="GF39" s="120" t="str">
        <f t="shared" si="105"/>
        <v/>
      </c>
      <c r="GG39" s="120" t="str">
        <f t="shared" si="106"/>
        <v/>
      </c>
      <c r="GH39" s="120" t="str">
        <f t="shared" si="106"/>
        <v/>
      </c>
      <c r="GI39" s="120" t="str">
        <f t="shared" si="106"/>
        <v/>
      </c>
      <c r="GJ39" s="120" t="str">
        <f t="shared" si="106"/>
        <v/>
      </c>
      <c r="GK39" s="120" t="str">
        <f t="shared" si="106"/>
        <v/>
      </c>
      <c r="GL39" s="120" t="str">
        <f t="shared" si="106"/>
        <v/>
      </c>
      <c r="GM39" s="120" t="str">
        <f t="shared" si="106"/>
        <v/>
      </c>
      <c r="GN39" s="120" t="str">
        <f t="shared" si="106"/>
        <v/>
      </c>
      <c r="GO39" s="120" t="str">
        <f t="shared" si="106"/>
        <v/>
      </c>
      <c r="GP39" s="120" t="str">
        <f t="shared" si="106"/>
        <v/>
      </c>
      <c r="GQ39" s="120" t="str">
        <f t="shared" si="106"/>
        <v/>
      </c>
      <c r="GR39" s="120" t="str">
        <f t="shared" si="106"/>
        <v/>
      </c>
      <c r="GS39" s="120" t="str">
        <f t="shared" si="106"/>
        <v/>
      </c>
      <c r="GT39" s="120" t="str">
        <f t="shared" si="106"/>
        <v/>
      </c>
      <c r="GU39" s="120" t="str">
        <f t="shared" si="106"/>
        <v/>
      </c>
      <c r="GV39" s="120" t="str">
        <f t="shared" si="106"/>
        <v/>
      </c>
      <c r="GW39" s="120" t="str">
        <f t="shared" si="107"/>
        <v/>
      </c>
      <c r="GX39" s="120" t="str">
        <f t="shared" si="107"/>
        <v/>
      </c>
      <c r="GY39" s="120" t="str">
        <f t="shared" si="107"/>
        <v/>
      </c>
      <c r="GZ39" s="120" t="str">
        <f t="shared" si="107"/>
        <v/>
      </c>
      <c r="HA39" s="120" t="str">
        <f t="shared" si="107"/>
        <v/>
      </c>
      <c r="HB39" s="120" t="str">
        <f t="shared" si="107"/>
        <v/>
      </c>
      <c r="HC39" s="120" t="str">
        <f t="shared" si="107"/>
        <v/>
      </c>
      <c r="HD39" s="120" t="str">
        <f t="shared" si="107"/>
        <v/>
      </c>
      <c r="HE39" s="120" t="str">
        <f t="shared" si="107"/>
        <v/>
      </c>
      <c r="HF39" s="120" t="str">
        <f t="shared" si="107"/>
        <v/>
      </c>
      <c r="HG39" s="120" t="str">
        <f t="shared" si="107"/>
        <v/>
      </c>
      <c r="HH39" s="120" t="str">
        <f t="shared" si="107"/>
        <v/>
      </c>
      <c r="HI39" s="120" t="str">
        <f t="shared" si="107"/>
        <v/>
      </c>
      <c r="HJ39" s="120" t="str">
        <f t="shared" si="107"/>
        <v/>
      </c>
      <c r="HK39" s="120" t="str">
        <f t="shared" si="107"/>
        <v/>
      </c>
      <c r="HL39" s="120" t="str">
        <f t="shared" si="107"/>
        <v/>
      </c>
      <c r="HM39" s="120" t="str">
        <f t="shared" si="108"/>
        <v/>
      </c>
      <c r="HN39" s="120" t="str">
        <f t="shared" si="108"/>
        <v/>
      </c>
      <c r="HO39" s="120" t="str">
        <f t="shared" si="108"/>
        <v/>
      </c>
      <c r="HP39" s="120" t="str">
        <f t="shared" si="108"/>
        <v/>
      </c>
      <c r="HQ39" s="120" t="str">
        <f t="shared" si="108"/>
        <v/>
      </c>
      <c r="HR39" s="120" t="str">
        <f t="shared" si="108"/>
        <v/>
      </c>
      <c r="HS39" s="120" t="str">
        <f t="shared" si="108"/>
        <v/>
      </c>
      <c r="HT39" s="120" t="str">
        <f t="shared" si="108"/>
        <v/>
      </c>
      <c r="HU39" s="120" t="str">
        <f t="shared" si="108"/>
        <v/>
      </c>
      <c r="HV39" s="120" t="str">
        <f t="shared" si="108"/>
        <v/>
      </c>
      <c r="HW39" s="120" t="str">
        <f t="shared" si="108"/>
        <v/>
      </c>
      <c r="HX39" s="120" t="str">
        <f t="shared" si="108"/>
        <v/>
      </c>
      <c r="HY39" s="120" t="str">
        <f t="shared" si="108"/>
        <v/>
      </c>
      <c r="HZ39" s="120" t="str">
        <f t="shared" si="108"/>
        <v/>
      </c>
      <c r="IA39" s="120" t="str">
        <f t="shared" si="108"/>
        <v/>
      </c>
      <c r="IB39" s="120" t="str">
        <f t="shared" si="108"/>
        <v/>
      </c>
      <c r="IC39" s="120" t="str">
        <f t="shared" si="109"/>
        <v/>
      </c>
      <c r="ID39" s="120" t="str">
        <f t="shared" si="109"/>
        <v/>
      </c>
      <c r="IE39" s="120" t="str">
        <f t="shared" si="109"/>
        <v/>
      </c>
      <c r="IF39" s="120" t="str">
        <f t="shared" si="109"/>
        <v/>
      </c>
      <c r="IG39" s="120" t="str">
        <f t="shared" si="109"/>
        <v/>
      </c>
      <c r="IH39" s="120" t="str">
        <f t="shared" si="109"/>
        <v/>
      </c>
      <c r="II39" s="120" t="str">
        <f t="shared" si="109"/>
        <v/>
      </c>
      <c r="IJ39" s="120" t="str">
        <f t="shared" si="109"/>
        <v/>
      </c>
      <c r="IK39" s="120" t="str">
        <f t="shared" si="109"/>
        <v/>
      </c>
      <c r="IL39" s="120" t="str">
        <f t="shared" si="109"/>
        <v/>
      </c>
      <c r="IM39" s="120" t="str">
        <f t="shared" si="109"/>
        <v/>
      </c>
      <c r="IN39" s="120" t="str">
        <f t="shared" si="109"/>
        <v/>
      </c>
      <c r="IO39" s="120" t="str">
        <f t="shared" si="109"/>
        <v/>
      </c>
      <c r="IP39" s="120" t="str">
        <f t="shared" si="109"/>
        <v/>
      </c>
      <c r="IQ39" s="120" t="str">
        <f t="shared" si="109"/>
        <v/>
      </c>
      <c r="IR39" s="120" t="str">
        <f t="shared" si="109"/>
        <v/>
      </c>
      <c r="IS39" s="120" t="str">
        <f t="shared" si="110"/>
        <v/>
      </c>
      <c r="IT39" s="120" t="str">
        <f t="shared" si="110"/>
        <v/>
      </c>
      <c r="IU39" s="120" t="str">
        <f t="shared" si="110"/>
        <v/>
      </c>
      <c r="IV39" s="120" t="str">
        <f t="shared" si="110"/>
        <v/>
      </c>
      <c r="IW39" s="120" t="str">
        <f t="shared" si="110"/>
        <v/>
      </c>
      <c r="IX39" s="120" t="str">
        <f t="shared" si="110"/>
        <v/>
      </c>
      <c r="IY39" s="120" t="str">
        <f t="shared" si="110"/>
        <v/>
      </c>
      <c r="IZ39" s="120" t="str">
        <f t="shared" si="110"/>
        <v/>
      </c>
      <c r="JA39" s="120" t="str">
        <f t="shared" si="110"/>
        <v/>
      </c>
      <c r="JB39" s="120" t="str">
        <f t="shared" si="110"/>
        <v/>
      </c>
      <c r="JC39" s="120" t="str">
        <f t="shared" si="110"/>
        <v/>
      </c>
      <c r="JD39" s="120" t="str">
        <f t="shared" si="110"/>
        <v/>
      </c>
      <c r="JE39" s="120" t="str">
        <f t="shared" si="110"/>
        <v/>
      </c>
      <c r="JF39" s="120" t="str">
        <f t="shared" si="110"/>
        <v/>
      </c>
      <c r="JG39" s="120" t="str">
        <f t="shared" si="110"/>
        <v/>
      </c>
      <c r="JH39" s="120" t="str">
        <f t="shared" si="110"/>
        <v/>
      </c>
      <c r="JI39" s="120" t="str">
        <f t="shared" si="111"/>
        <v/>
      </c>
      <c r="JJ39" s="120" t="str">
        <f t="shared" si="111"/>
        <v/>
      </c>
      <c r="JK39" s="120" t="str">
        <f t="shared" si="111"/>
        <v/>
      </c>
      <c r="JL39" s="120" t="str">
        <f t="shared" si="111"/>
        <v/>
      </c>
      <c r="JM39" s="120" t="str">
        <f t="shared" si="111"/>
        <v/>
      </c>
      <c r="JN39" s="120" t="str">
        <f t="shared" si="111"/>
        <v/>
      </c>
      <c r="JO39" s="120" t="str">
        <f t="shared" si="111"/>
        <v/>
      </c>
      <c r="JP39" s="120" t="str">
        <f t="shared" si="111"/>
        <v/>
      </c>
      <c r="JQ39" s="120" t="str">
        <f t="shared" si="111"/>
        <v/>
      </c>
      <c r="JR39" s="120" t="str">
        <f t="shared" si="111"/>
        <v/>
      </c>
      <c r="JS39" s="120" t="str">
        <f t="shared" si="111"/>
        <v/>
      </c>
      <c r="JT39" s="120" t="str">
        <f t="shared" si="111"/>
        <v/>
      </c>
      <c r="JU39" s="120" t="str">
        <f t="shared" si="111"/>
        <v/>
      </c>
      <c r="JV39" s="120" t="str">
        <f t="shared" si="111"/>
        <v/>
      </c>
      <c r="JW39" s="120" t="str">
        <f t="shared" si="111"/>
        <v/>
      </c>
      <c r="JX39" s="120" t="str">
        <f t="shared" si="111"/>
        <v/>
      </c>
      <c r="JY39" s="120" t="str">
        <f t="shared" si="112"/>
        <v/>
      </c>
      <c r="JZ39" s="120" t="str">
        <f t="shared" si="112"/>
        <v/>
      </c>
      <c r="KA39" s="120" t="str">
        <f t="shared" si="112"/>
        <v/>
      </c>
      <c r="KB39" s="120" t="str">
        <f t="shared" si="112"/>
        <v/>
      </c>
      <c r="KC39" s="120" t="str">
        <f t="shared" si="112"/>
        <v/>
      </c>
      <c r="KD39" s="120" t="str">
        <f t="shared" si="112"/>
        <v/>
      </c>
      <c r="KE39" s="120" t="str">
        <f t="shared" si="112"/>
        <v/>
      </c>
      <c r="KF39" s="120" t="str">
        <f t="shared" si="112"/>
        <v/>
      </c>
      <c r="KG39" s="120" t="str">
        <f t="shared" si="112"/>
        <v/>
      </c>
      <c r="KH39" s="120" t="str">
        <f t="shared" si="112"/>
        <v/>
      </c>
      <c r="KI39" s="120" t="str">
        <f t="shared" si="112"/>
        <v/>
      </c>
      <c r="KJ39" s="120" t="str">
        <f t="shared" si="112"/>
        <v/>
      </c>
      <c r="KK39" s="120" t="str">
        <f t="shared" si="112"/>
        <v/>
      </c>
      <c r="KL39" s="120" t="str">
        <f t="shared" si="112"/>
        <v/>
      </c>
      <c r="KM39" s="120" t="str">
        <f t="shared" si="112"/>
        <v/>
      </c>
      <c r="KN39" s="120" t="str">
        <f t="shared" si="112"/>
        <v/>
      </c>
      <c r="KO39" s="120" t="str">
        <f t="shared" si="113"/>
        <v/>
      </c>
      <c r="KP39" s="120" t="str">
        <f t="shared" si="113"/>
        <v/>
      </c>
      <c r="KQ39" s="120" t="str">
        <f t="shared" si="113"/>
        <v/>
      </c>
      <c r="KR39" s="120" t="str">
        <f t="shared" si="113"/>
        <v/>
      </c>
      <c r="KS39" s="120" t="str">
        <f t="shared" si="113"/>
        <v/>
      </c>
      <c r="KT39" s="120" t="str">
        <f t="shared" si="113"/>
        <v/>
      </c>
      <c r="KU39" s="120" t="str">
        <f t="shared" si="113"/>
        <v/>
      </c>
      <c r="KV39" s="120" t="str">
        <f t="shared" si="113"/>
        <v/>
      </c>
      <c r="KW39" s="120" t="str">
        <f t="shared" si="113"/>
        <v/>
      </c>
      <c r="KX39" s="120" t="str">
        <f t="shared" si="113"/>
        <v/>
      </c>
      <c r="KY39" s="120" t="str">
        <f t="shared" si="113"/>
        <v/>
      </c>
      <c r="KZ39" s="120" t="str">
        <f t="shared" si="113"/>
        <v/>
      </c>
      <c r="LA39" s="120" t="str">
        <f t="shared" si="113"/>
        <v/>
      </c>
      <c r="LB39" s="120" t="str">
        <f t="shared" si="113"/>
        <v/>
      </c>
      <c r="LC39" s="120" t="str">
        <f t="shared" si="113"/>
        <v/>
      </c>
      <c r="LD39" s="120" t="str">
        <f t="shared" si="113"/>
        <v/>
      </c>
      <c r="LE39" s="120" t="str">
        <f t="shared" si="114"/>
        <v/>
      </c>
      <c r="LF39" s="120" t="str">
        <f t="shared" si="114"/>
        <v/>
      </c>
      <c r="LG39" s="120" t="str">
        <f t="shared" si="114"/>
        <v/>
      </c>
      <c r="LH39" s="120" t="str">
        <f t="shared" si="114"/>
        <v/>
      </c>
      <c r="LI39" s="120" t="str">
        <f t="shared" si="114"/>
        <v/>
      </c>
      <c r="LJ39" s="120" t="str">
        <f t="shared" si="114"/>
        <v/>
      </c>
      <c r="LK39" s="120" t="str">
        <f t="shared" si="114"/>
        <v/>
      </c>
      <c r="LL39" s="120" t="str">
        <f t="shared" si="114"/>
        <v/>
      </c>
      <c r="LM39" s="120" t="str">
        <f t="shared" si="114"/>
        <v/>
      </c>
      <c r="LN39" s="120" t="str">
        <f t="shared" si="114"/>
        <v/>
      </c>
      <c r="LO39" s="120" t="str">
        <f t="shared" si="114"/>
        <v/>
      </c>
      <c r="LP39" s="120" t="str">
        <f t="shared" si="114"/>
        <v/>
      </c>
      <c r="LQ39" s="120" t="str">
        <f t="shared" si="114"/>
        <v/>
      </c>
      <c r="LR39" s="120" t="str">
        <f t="shared" si="114"/>
        <v/>
      </c>
      <c r="LS39" s="120" t="str">
        <f t="shared" si="114"/>
        <v/>
      </c>
      <c r="LT39" s="120" t="str">
        <f t="shared" si="114"/>
        <v/>
      </c>
      <c r="LU39" s="120" t="str">
        <f t="shared" si="115"/>
        <v/>
      </c>
      <c r="LV39" s="120" t="str">
        <f t="shared" si="115"/>
        <v/>
      </c>
      <c r="LW39" s="120" t="str">
        <f t="shared" si="115"/>
        <v/>
      </c>
      <c r="LX39" s="120" t="str">
        <f t="shared" si="115"/>
        <v/>
      </c>
      <c r="LY39" s="120" t="str">
        <f t="shared" si="115"/>
        <v/>
      </c>
      <c r="LZ39" s="120" t="str">
        <f t="shared" si="115"/>
        <v/>
      </c>
      <c r="MA39" s="120" t="str">
        <f t="shared" si="115"/>
        <v/>
      </c>
      <c r="MB39" s="120" t="str">
        <f t="shared" si="115"/>
        <v/>
      </c>
      <c r="MC39" s="120" t="str">
        <f t="shared" si="115"/>
        <v/>
      </c>
      <c r="MD39" s="120" t="str">
        <f t="shared" si="115"/>
        <v/>
      </c>
      <c r="ME39" s="120" t="str">
        <f t="shared" si="115"/>
        <v/>
      </c>
      <c r="MF39" s="120" t="str">
        <f t="shared" si="115"/>
        <v/>
      </c>
      <c r="MG39" s="120" t="str">
        <f t="shared" si="115"/>
        <v/>
      </c>
      <c r="MH39" s="120" t="str">
        <f t="shared" si="115"/>
        <v/>
      </c>
      <c r="MI39" s="120" t="str">
        <f t="shared" si="115"/>
        <v/>
      </c>
      <c r="MJ39" s="120" t="str">
        <f t="shared" si="115"/>
        <v/>
      </c>
      <c r="MK39" s="120" t="str">
        <f t="shared" si="116"/>
        <v/>
      </c>
      <c r="ML39" s="120" t="str">
        <f t="shared" si="116"/>
        <v/>
      </c>
      <c r="MM39" s="120" t="str">
        <f t="shared" si="116"/>
        <v/>
      </c>
      <c r="MN39" s="120" t="str">
        <f t="shared" si="116"/>
        <v/>
      </c>
      <c r="MO39" s="120" t="str">
        <f t="shared" si="116"/>
        <v/>
      </c>
      <c r="MP39" s="120" t="str">
        <f t="shared" si="116"/>
        <v/>
      </c>
      <c r="MQ39" s="120" t="str">
        <f t="shared" si="116"/>
        <v/>
      </c>
      <c r="MR39" s="120" t="str">
        <f t="shared" si="116"/>
        <v/>
      </c>
      <c r="MS39" s="120" t="str">
        <f t="shared" si="116"/>
        <v/>
      </c>
      <c r="MT39" s="120" t="str">
        <f t="shared" si="116"/>
        <v/>
      </c>
      <c r="MU39" s="120" t="str">
        <f t="shared" si="116"/>
        <v/>
      </c>
      <c r="MV39" s="120" t="str">
        <f t="shared" si="116"/>
        <v/>
      </c>
      <c r="MW39" s="120" t="str">
        <f t="shared" si="116"/>
        <v/>
      </c>
      <c r="MX39" s="120" t="str">
        <f t="shared" si="116"/>
        <v/>
      </c>
      <c r="MY39" s="120" t="str">
        <f t="shared" si="116"/>
        <v/>
      </c>
      <c r="MZ39" s="120" t="str">
        <f t="shared" si="116"/>
        <v/>
      </c>
      <c r="NA39" s="120" t="str">
        <f t="shared" si="117"/>
        <v/>
      </c>
      <c r="NB39" s="120" t="str">
        <f t="shared" si="117"/>
        <v/>
      </c>
      <c r="NC39" s="120" t="str">
        <f t="shared" si="117"/>
        <v/>
      </c>
      <c r="ND39" s="120" t="str">
        <f t="shared" si="117"/>
        <v/>
      </c>
      <c r="NE39" s="120" t="str">
        <f t="shared" si="117"/>
        <v/>
      </c>
      <c r="NF39" s="120" t="str">
        <f t="shared" si="117"/>
        <v/>
      </c>
      <c r="NG39" s="120" t="str">
        <f t="shared" si="117"/>
        <v/>
      </c>
      <c r="NH39" s="120" t="str">
        <f t="shared" si="117"/>
        <v/>
      </c>
      <c r="NI39" s="120" t="str">
        <f t="shared" si="117"/>
        <v/>
      </c>
      <c r="NJ39" s="120" t="str">
        <f t="shared" si="117"/>
        <v/>
      </c>
      <c r="NK39" s="120" t="str">
        <f t="shared" si="117"/>
        <v/>
      </c>
      <c r="NL39" s="120" t="str">
        <f t="shared" si="117"/>
        <v/>
      </c>
      <c r="NM39" s="120" t="str">
        <f t="shared" si="117"/>
        <v/>
      </c>
      <c r="NN39" s="120" t="str">
        <f t="shared" si="117"/>
        <v/>
      </c>
      <c r="NO39" s="120" t="str">
        <f t="shared" si="117"/>
        <v/>
      </c>
      <c r="NP39" s="120" t="str">
        <f t="shared" si="117"/>
        <v/>
      </c>
      <c r="NQ39" s="120" t="str">
        <f t="shared" si="118"/>
        <v/>
      </c>
      <c r="NR39" s="120" t="str">
        <f t="shared" si="118"/>
        <v/>
      </c>
      <c r="NS39" s="120" t="str">
        <f t="shared" si="118"/>
        <v/>
      </c>
      <c r="NT39" s="120" t="str">
        <f t="shared" si="118"/>
        <v/>
      </c>
      <c r="NU39" s="120" t="str">
        <f t="shared" si="118"/>
        <v/>
      </c>
      <c r="NV39" s="120" t="str">
        <f t="shared" si="118"/>
        <v/>
      </c>
      <c r="NW39" s="120" t="str">
        <f t="shared" si="118"/>
        <v/>
      </c>
      <c r="NX39" s="120" t="str">
        <f t="shared" si="118"/>
        <v/>
      </c>
      <c r="NY39" s="120" t="str">
        <f t="shared" si="118"/>
        <v/>
      </c>
      <c r="NZ39" s="120" t="str">
        <f t="shared" si="118"/>
        <v/>
      </c>
      <c r="OA39" s="120" t="str">
        <f t="shared" si="118"/>
        <v/>
      </c>
      <c r="OB39" s="120" t="str">
        <f t="shared" si="118"/>
        <v/>
      </c>
      <c r="OC39" s="120" t="str">
        <f t="shared" si="118"/>
        <v/>
      </c>
      <c r="OD39" s="120" t="str">
        <f t="shared" si="118"/>
        <v/>
      </c>
      <c r="OE39" s="120" t="str">
        <f t="shared" si="118"/>
        <v/>
      </c>
      <c r="OF39" s="120" t="str">
        <f t="shared" si="118"/>
        <v/>
      </c>
      <c r="OG39" s="120" t="str">
        <f t="shared" si="119"/>
        <v/>
      </c>
      <c r="OH39" s="120" t="str">
        <f t="shared" si="119"/>
        <v/>
      </c>
      <c r="OI39" s="120" t="str">
        <f t="shared" si="119"/>
        <v/>
      </c>
      <c r="OJ39" s="120" t="str">
        <f t="shared" si="119"/>
        <v/>
      </c>
      <c r="OK39" s="120" t="str">
        <f t="shared" si="119"/>
        <v/>
      </c>
      <c r="OL39" s="120" t="str">
        <f t="shared" si="119"/>
        <v/>
      </c>
      <c r="OM39" s="120" t="str">
        <f t="shared" si="119"/>
        <v/>
      </c>
      <c r="ON39" s="120" t="str">
        <f t="shared" si="119"/>
        <v/>
      </c>
      <c r="OO39" s="120" t="str">
        <f t="shared" si="119"/>
        <v/>
      </c>
      <c r="OP39" s="120" t="str">
        <f t="shared" si="119"/>
        <v/>
      </c>
      <c r="OQ39" s="120" t="str">
        <f t="shared" si="119"/>
        <v/>
      </c>
      <c r="OR39" s="120" t="str">
        <f t="shared" si="119"/>
        <v/>
      </c>
      <c r="OS39" s="120" t="str">
        <f t="shared" si="119"/>
        <v/>
      </c>
      <c r="OT39" s="120" t="str">
        <f t="shared" si="119"/>
        <v/>
      </c>
      <c r="OU39" s="120" t="str">
        <f t="shared" si="119"/>
        <v/>
      </c>
      <c r="OV39" s="120" t="str">
        <f t="shared" si="119"/>
        <v/>
      </c>
      <c r="OW39" s="120" t="str">
        <f t="shared" si="120"/>
        <v/>
      </c>
      <c r="OX39" s="120" t="str">
        <f t="shared" si="120"/>
        <v/>
      </c>
      <c r="OY39" s="120" t="str">
        <f t="shared" si="120"/>
        <v/>
      </c>
      <c r="OZ39" s="120" t="str">
        <f t="shared" si="120"/>
        <v/>
      </c>
      <c r="PA39" s="120" t="str">
        <f t="shared" si="120"/>
        <v/>
      </c>
      <c r="PB39" s="120" t="str">
        <f t="shared" si="120"/>
        <v/>
      </c>
      <c r="PC39" s="120" t="str">
        <f t="shared" si="120"/>
        <v/>
      </c>
      <c r="PD39" s="120" t="str">
        <f t="shared" si="120"/>
        <v/>
      </c>
      <c r="PE39" s="120" t="str">
        <f t="shared" si="120"/>
        <v/>
      </c>
      <c r="PF39" s="120" t="str">
        <f t="shared" si="120"/>
        <v/>
      </c>
      <c r="PG39" s="120" t="str">
        <f t="shared" si="120"/>
        <v/>
      </c>
      <c r="PH39" s="120" t="str">
        <f t="shared" si="120"/>
        <v/>
      </c>
      <c r="PI39" s="120" t="str">
        <f t="shared" si="120"/>
        <v/>
      </c>
      <c r="PJ39" s="120" t="str">
        <f t="shared" si="120"/>
        <v/>
      </c>
      <c r="PK39" s="120" t="str">
        <f t="shared" si="120"/>
        <v/>
      </c>
      <c r="PL39" s="120" t="str">
        <f t="shared" si="120"/>
        <v/>
      </c>
      <c r="PM39" s="120" t="str">
        <f t="shared" si="121"/>
        <v/>
      </c>
      <c r="PN39" s="120" t="str">
        <f t="shared" si="121"/>
        <v/>
      </c>
      <c r="PO39" s="120" t="str">
        <f t="shared" si="121"/>
        <v/>
      </c>
      <c r="PP39" s="120" t="str">
        <f t="shared" si="121"/>
        <v/>
      </c>
      <c r="PQ39" s="120" t="str">
        <f t="shared" si="121"/>
        <v/>
      </c>
      <c r="PR39" s="120" t="str">
        <f t="shared" si="121"/>
        <v/>
      </c>
      <c r="PS39" s="120" t="str">
        <f t="shared" si="121"/>
        <v/>
      </c>
      <c r="PT39" s="120" t="str">
        <f t="shared" si="121"/>
        <v/>
      </c>
      <c r="PU39" s="120" t="str">
        <f t="shared" si="121"/>
        <v/>
      </c>
      <c r="PV39" s="120" t="str">
        <f t="shared" si="121"/>
        <v/>
      </c>
      <c r="PW39" s="120" t="str">
        <f t="shared" si="121"/>
        <v/>
      </c>
      <c r="PX39" s="120" t="str">
        <f t="shared" si="121"/>
        <v/>
      </c>
      <c r="PY39" s="120" t="str">
        <f t="shared" si="121"/>
        <v/>
      </c>
      <c r="PZ39" s="120" t="str">
        <f t="shared" si="121"/>
        <v/>
      </c>
      <c r="QA39" s="120" t="str">
        <f t="shared" si="121"/>
        <v/>
      </c>
      <c r="QB39" s="120" t="str">
        <f t="shared" si="121"/>
        <v/>
      </c>
      <c r="QC39" s="120" t="str">
        <f t="shared" si="122"/>
        <v/>
      </c>
      <c r="QD39" s="120" t="str">
        <f t="shared" si="122"/>
        <v/>
      </c>
      <c r="QE39" s="120" t="str">
        <f t="shared" si="122"/>
        <v/>
      </c>
      <c r="QF39" s="120" t="str">
        <f t="shared" si="122"/>
        <v/>
      </c>
      <c r="QG39" s="120" t="str">
        <f t="shared" si="122"/>
        <v/>
      </c>
      <c r="QH39" s="120" t="str">
        <f t="shared" si="122"/>
        <v/>
      </c>
      <c r="QI39" s="120" t="str">
        <f t="shared" si="122"/>
        <v/>
      </c>
      <c r="QJ39" s="120" t="str">
        <f t="shared" si="122"/>
        <v/>
      </c>
      <c r="QK39" s="120" t="str">
        <f t="shared" si="122"/>
        <v/>
      </c>
      <c r="QL39" s="120" t="str">
        <f t="shared" si="122"/>
        <v/>
      </c>
      <c r="QM39" s="120" t="str">
        <f t="shared" si="122"/>
        <v/>
      </c>
      <c r="QN39" s="120" t="str">
        <f t="shared" si="122"/>
        <v/>
      </c>
      <c r="QO39" s="120" t="str">
        <f t="shared" si="122"/>
        <v/>
      </c>
      <c r="QP39" s="120" t="str">
        <f t="shared" si="122"/>
        <v/>
      </c>
      <c r="QQ39" s="120" t="str">
        <f t="shared" si="122"/>
        <v/>
      </c>
      <c r="QR39" s="120" t="str">
        <f t="shared" si="122"/>
        <v/>
      </c>
      <c r="QS39" s="120" t="str">
        <f t="shared" si="123"/>
        <v/>
      </c>
      <c r="QT39" s="120" t="str">
        <f t="shared" si="123"/>
        <v/>
      </c>
      <c r="QU39" s="120" t="str">
        <f t="shared" si="123"/>
        <v/>
      </c>
      <c r="QV39" s="120" t="str">
        <f t="shared" si="123"/>
        <v/>
      </c>
      <c r="QW39" s="120" t="str">
        <f t="shared" si="123"/>
        <v/>
      </c>
      <c r="QX39" s="120" t="str">
        <f t="shared" si="123"/>
        <v/>
      </c>
      <c r="QY39" s="120" t="str">
        <f t="shared" si="123"/>
        <v/>
      </c>
      <c r="QZ39" s="120" t="str">
        <f t="shared" si="123"/>
        <v/>
      </c>
      <c r="RA39" s="120" t="str">
        <f t="shared" si="123"/>
        <v/>
      </c>
      <c r="RB39" s="120" t="str">
        <f t="shared" si="123"/>
        <v/>
      </c>
      <c r="RC39" s="120" t="str">
        <f t="shared" si="123"/>
        <v/>
      </c>
      <c r="RD39" s="120" t="str">
        <f t="shared" si="123"/>
        <v/>
      </c>
      <c r="RE39" s="120" t="str">
        <f t="shared" si="123"/>
        <v/>
      </c>
      <c r="RF39" s="120" t="str">
        <f t="shared" si="123"/>
        <v/>
      </c>
      <c r="RG39" s="120" t="str">
        <f t="shared" si="123"/>
        <v/>
      </c>
      <c r="RH39" s="120" t="str">
        <f t="shared" si="123"/>
        <v/>
      </c>
      <c r="RI39" s="120" t="str">
        <f t="shared" si="124"/>
        <v/>
      </c>
      <c r="RJ39" s="120" t="str">
        <f t="shared" si="124"/>
        <v/>
      </c>
      <c r="RK39" s="120" t="str">
        <f t="shared" si="124"/>
        <v/>
      </c>
      <c r="RL39" s="120" t="str">
        <f t="shared" si="124"/>
        <v/>
      </c>
      <c r="RM39" s="120" t="str">
        <f t="shared" si="124"/>
        <v/>
      </c>
      <c r="RN39" s="120" t="str">
        <f t="shared" si="124"/>
        <v/>
      </c>
      <c r="RO39" s="120" t="str">
        <f t="shared" si="124"/>
        <v/>
      </c>
      <c r="RP39" s="120" t="str">
        <f t="shared" si="124"/>
        <v/>
      </c>
      <c r="RQ39" s="120" t="str">
        <f t="shared" si="124"/>
        <v/>
      </c>
      <c r="RR39" s="120" t="str">
        <f t="shared" si="124"/>
        <v/>
      </c>
      <c r="RS39" s="120" t="str">
        <f t="shared" si="124"/>
        <v/>
      </c>
      <c r="RT39" s="120" t="str">
        <f t="shared" si="124"/>
        <v/>
      </c>
      <c r="RU39" s="120" t="str">
        <f t="shared" si="124"/>
        <v/>
      </c>
      <c r="RV39" s="120" t="str">
        <f t="shared" si="124"/>
        <v/>
      </c>
      <c r="RW39" s="120" t="str">
        <f t="shared" si="124"/>
        <v/>
      </c>
      <c r="RX39" s="120" t="str">
        <f t="shared" si="124"/>
        <v/>
      </c>
      <c r="RY39" s="120" t="str">
        <f t="shared" si="125"/>
        <v/>
      </c>
      <c r="RZ39" s="120" t="str">
        <f t="shared" si="125"/>
        <v/>
      </c>
      <c r="SA39" s="120" t="str">
        <f t="shared" si="125"/>
        <v/>
      </c>
      <c r="SB39" s="120" t="str">
        <f t="shared" si="125"/>
        <v/>
      </c>
      <c r="SC39" s="120" t="str">
        <f t="shared" si="125"/>
        <v/>
      </c>
      <c r="SD39" s="120" t="str">
        <f t="shared" si="125"/>
        <v/>
      </c>
      <c r="SE39" s="120" t="str">
        <f t="shared" si="125"/>
        <v/>
      </c>
      <c r="SF39" s="120" t="str">
        <f t="shared" si="125"/>
        <v/>
      </c>
      <c r="SG39" s="120" t="str">
        <f t="shared" si="125"/>
        <v/>
      </c>
      <c r="SH39" s="120" t="str">
        <f t="shared" si="125"/>
        <v/>
      </c>
      <c r="SI39" s="120" t="str">
        <f t="shared" si="126"/>
        <v/>
      </c>
      <c r="SJ39" s="120" t="str">
        <f t="shared" si="126"/>
        <v/>
      </c>
      <c r="SK39" s="120" t="str">
        <f t="shared" si="126"/>
        <v/>
      </c>
      <c r="SL39" s="120" t="str">
        <f t="shared" si="126"/>
        <v/>
      </c>
      <c r="SM39" s="120" t="str">
        <f t="shared" si="126"/>
        <v/>
      </c>
      <c r="SN39" s="120" t="str">
        <f t="shared" si="126"/>
        <v/>
      </c>
      <c r="SO39" s="120" t="str">
        <f t="shared" si="126"/>
        <v/>
      </c>
      <c r="SP39" s="120" t="str">
        <f t="shared" si="126"/>
        <v/>
      </c>
      <c r="SQ39" s="120" t="str">
        <f t="shared" si="126"/>
        <v/>
      </c>
      <c r="SR39" s="120" t="str">
        <f t="shared" si="126"/>
        <v/>
      </c>
      <c r="SS39" s="120" t="str">
        <f t="shared" si="126"/>
        <v/>
      </c>
      <c r="ST39" s="120" t="str">
        <f t="shared" si="126"/>
        <v/>
      </c>
      <c r="SU39" s="120" t="str">
        <f t="shared" si="126"/>
        <v/>
      </c>
      <c r="SV39" s="120" t="str">
        <f t="shared" si="126"/>
        <v/>
      </c>
      <c r="SW39" s="120" t="str">
        <f t="shared" si="126"/>
        <v/>
      </c>
      <c r="SX39" s="121" t="str">
        <f t="shared" si="126"/>
        <v/>
      </c>
    </row>
    <row r="40" spans="2:518" ht="27" outlineLevel="1" x14ac:dyDescent="0.35">
      <c r="B40" s="60"/>
      <c r="C40" s="109">
        <v>286024</v>
      </c>
      <c r="D40" s="110"/>
      <c r="E40" s="122" t="s">
        <v>1712</v>
      </c>
      <c r="F40" s="123" t="s">
        <v>423</v>
      </c>
      <c r="G40" s="113"/>
      <c r="H40" s="139">
        <v>1</v>
      </c>
      <c r="I40" s="140">
        <f t="shared" si="59"/>
        <v>0</v>
      </c>
      <c r="J40" s="141">
        <v>0</v>
      </c>
      <c r="K40" s="126" t="s">
        <v>1702</v>
      </c>
      <c r="L40" s="127"/>
      <c r="M40" s="119" t="str">
        <f t="shared" ref="M40:R41" si="127">IF($J40&gt;0%,IF(AND(M$16&gt;=$G41,M$16&lt;$G41+($H40*$J40)),"➤",""),"")</f>
        <v/>
      </c>
      <c r="N40" s="120" t="str">
        <f t="shared" si="127"/>
        <v/>
      </c>
      <c r="O40" s="120" t="str">
        <f t="shared" si="127"/>
        <v/>
      </c>
      <c r="P40" s="120" t="str">
        <f t="shared" si="127"/>
        <v/>
      </c>
      <c r="Q40" s="120" t="str">
        <f t="shared" si="127"/>
        <v/>
      </c>
      <c r="R40" s="120" t="str">
        <f t="shared" si="127"/>
        <v/>
      </c>
      <c r="S40" s="120" t="str">
        <f t="shared" si="25"/>
        <v/>
      </c>
      <c r="T40" s="120" t="str">
        <f t="shared" si="25"/>
        <v/>
      </c>
      <c r="U40" s="120" t="str">
        <f t="shared" si="25"/>
        <v/>
      </c>
      <c r="V40" s="120" t="str">
        <f t="shared" si="25"/>
        <v/>
      </c>
      <c r="W40" s="120" t="str">
        <f t="shared" si="25"/>
        <v/>
      </c>
      <c r="X40" s="120" t="str">
        <f t="shared" si="25"/>
        <v/>
      </c>
      <c r="Y40" s="120" t="str">
        <f t="shared" si="25"/>
        <v/>
      </c>
      <c r="Z40" s="120" t="str">
        <f t="shared" si="25"/>
        <v/>
      </c>
      <c r="AA40" s="120" t="str">
        <f t="shared" si="25"/>
        <v/>
      </c>
      <c r="AB40" s="120" t="str">
        <f t="shared" si="25"/>
        <v/>
      </c>
      <c r="AC40" s="120" t="str">
        <f t="shared" si="69"/>
        <v/>
      </c>
      <c r="AD40" s="120" t="str">
        <f t="shared" si="69"/>
        <v/>
      </c>
      <c r="AE40" s="120" t="str">
        <f t="shared" si="69"/>
        <v/>
      </c>
      <c r="AF40" s="120" t="str">
        <f t="shared" si="69"/>
        <v/>
      </c>
      <c r="AG40" s="120" t="str">
        <f t="shared" ref="AG40:AV41" si="128">IF($J40&gt;0%,IF(AND(AG$16&gt;=$G41,AG$16&lt;$G41+($H40*$J40)),"➤",""),"")</f>
        <v/>
      </c>
      <c r="AH40" s="120" t="str">
        <f t="shared" si="128"/>
        <v/>
      </c>
      <c r="AI40" s="120" t="str">
        <f t="shared" si="128"/>
        <v/>
      </c>
      <c r="AJ40" s="120" t="str">
        <f t="shared" si="128"/>
        <v/>
      </c>
      <c r="AK40" s="120" t="str">
        <f t="shared" si="128"/>
        <v/>
      </c>
      <c r="AL40" s="120" t="str">
        <f t="shared" si="128"/>
        <v/>
      </c>
      <c r="AM40" s="120" t="str">
        <f t="shared" si="128"/>
        <v/>
      </c>
      <c r="AN40" s="120" t="str">
        <f t="shared" si="128"/>
        <v/>
      </c>
      <c r="AO40" s="120" t="str">
        <f t="shared" si="128"/>
        <v/>
      </c>
      <c r="AP40" s="120" t="str">
        <f t="shared" si="128"/>
        <v/>
      </c>
      <c r="AQ40" s="120" t="str">
        <f t="shared" si="128"/>
        <v/>
      </c>
      <c r="AR40" s="120" t="str">
        <f t="shared" si="128"/>
        <v/>
      </c>
      <c r="AS40" s="120" t="str">
        <f t="shared" si="128"/>
        <v/>
      </c>
      <c r="AT40" s="120" t="str">
        <f t="shared" si="128"/>
        <v/>
      </c>
      <c r="AU40" s="120" t="str">
        <f t="shared" si="128"/>
        <v/>
      </c>
      <c r="AV40" s="120" t="str">
        <f t="shared" si="128"/>
        <v/>
      </c>
      <c r="AW40" s="120" t="str">
        <f t="shared" ref="AW40:BL41" si="129">IF($J40&gt;0%,IF(AND(AW$16&gt;=$G41,AW$16&lt;$G41+($H40*$J40)),"➤",""),"")</f>
        <v/>
      </c>
      <c r="AX40" s="120" t="str">
        <f t="shared" si="129"/>
        <v/>
      </c>
      <c r="AY40" s="120" t="str">
        <f t="shared" si="129"/>
        <v/>
      </c>
      <c r="AZ40" s="120" t="str">
        <f t="shared" si="129"/>
        <v/>
      </c>
      <c r="BA40" s="120" t="str">
        <f t="shared" si="129"/>
        <v/>
      </c>
      <c r="BB40" s="120" t="str">
        <f t="shared" si="129"/>
        <v/>
      </c>
      <c r="BC40" s="120" t="str">
        <f t="shared" si="129"/>
        <v/>
      </c>
      <c r="BD40" s="120" t="str">
        <f t="shared" si="129"/>
        <v/>
      </c>
      <c r="BE40" s="120" t="str">
        <f t="shared" si="129"/>
        <v/>
      </c>
      <c r="BF40" s="120" t="str">
        <f t="shared" si="129"/>
        <v/>
      </c>
      <c r="BG40" s="120" t="str">
        <f t="shared" si="129"/>
        <v/>
      </c>
      <c r="BH40" s="120" t="str">
        <f t="shared" si="129"/>
        <v/>
      </c>
      <c r="BI40" s="120" t="str">
        <f t="shared" si="129"/>
        <v/>
      </c>
      <c r="BJ40" s="120" t="str">
        <f t="shared" si="129"/>
        <v/>
      </c>
      <c r="BK40" s="120" t="str">
        <f t="shared" si="129"/>
        <v/>
      </c>
      <c r="BL40" s="120" t="str">
        <f t="shared" si="129"/>
        <v/>
      </c>
      <c r="BM40" s="120" t="str">
        <f t="shared" ref="BM40:CB41" si="130">IF($J40&gt;0%,IF(AND(BM$16&gt;=$G41,BM$16&lt;$G41+($H40*$J40)),"➤",""),"")</f>
        <v/>
      </c>
      <c r="BN40" s="120" t="str">
        <f t="shared" si="130"/>
        <v/>
      </c>
      <c r="BO40" s="120" t="str">
        <f t="shared" si="130"/>
        <v/>
      </c>
      <c r="BP40" s="120" t="str">
        <f t="shared" si="130"/>
        <v/>
      </c>
      <c r="BQ40" s="120" t="str">
        <f t="shared" si="130"/>
        <v/>
      </c>
      <c r="BR40" s="120" t="str">
        <f t="shared" si="130"/>
        <v/>
      </c>
      <c r="BS40" s="120" t="str">
        <f t="shared" si="130"/>
        <v/>
      </c>
      <c r="BT40" s="120" t="str">
        <f t="shared" si="130"/>
        <v/>
      </c>
      <c r="BU40" s="120" t="str">
        <f t="shared" si="130"/>
        <v/>
      </c>
      <c r="BV40" s="120" t="str">
        <f t="shared" si="130"/>
        <v/>
      </c>
      <c r="BW40" s="120" t="str">
        <f t="shared" si="130"/>
        <v/>
      </c>
      <c r="BX40" s="120" t="str">
        <f t="shared" si="130"/>
        <v/>
      </c>
      <c r="BY40" s="120" t="str">
        <f t="shared" si="130"/>
        <v/>
      </c>
      <c r="BZ40" s="120" t="str">
        <f t="shared" si="130"/>
        <v/>
      </c>
      <c r="CA40" s="120" t="str">
        <f t="shared" si="130"/>
        <v/>
      </c>
      <c r="CB40" s="120" t="str">
        <f t="shared" si="130"/>
        <v/>
      </c>
      <c r="CC40" s="120" t="str">
        <f t="shared" ref="CC40:CR41" si="131">IF($J40&gt;0%,IF(AND(CC$16&gt;=$G41,CC$16&lt;$G41+($H40*$J40)),"➤",""),"")</f>
        <v/>
      </c>
      <c r="CD40" s="120" t="str">
        <f t="shared" si="131"/>
        <v/>
      </c>
      <c r="CE40" s="120" t="str">
        <f t="shared" si="131"/>
        <v/>
      </c>
      <c r="CF40" s="120" t="str">
        <f t="shared" si="131"/>
        <v/>
      </c>
      <c r="CG40" s="120" t="str">
        <f t="shared" si="131"/>
        <v/>
      </c>
      <c r="CH40" s="120" t="str">
        <f t="shared" si="131"/>
        <v/>
      </c>
      <c r="CI40" s="120" t="str">
        <f t="shared" si="131"/>
        <v/>
      </c>
      <c r="CJ40" s="120" t="str">
        <f t="shared" si="131"/>
        <v/>
      </c>
      <c r="CK40" s="120" t="str">
        <f t="shared" si="131"/>
        <v/>
      </c>
      <c r="CL40" s="120" t="str">
        <f t="shared" si="131"/>
        <v/>
      </c>
      <c r="CM40" s="120" t="str">
        <f t="shared" si="131"/>
        <v/>
      </c>
      <c r="CN40" s="120" t="str">
        <f t="shared" si="131"/>
        <v/>
      </c>
      <c r="CO40" s="120" t="str">
        <f t="shared" si="131"/>
        <v/>
      </c>
      <c r="CP40" s="120" t="str">
        <f t="shared" si="131"/>
        <v/>
      </c>
      <c r="CQ40" s="120" t="str">
        <f t="shared" si="131"/>
        <v/>
      </c>
      <c r="CR40" s="120" t="str">
        <f t="shared" si="131"/>
        <v/>
      </c>
      <c r="CS40" s="120" t="str">
        <f t="shared" ref="CS40:DH41" si="132">IF($J40&gt;0%,IF(AND(CS$16&gt;=$G41,CS$16&lt;$G41+($H40*$J40)),"➤",""),"")</f>
        <v/>
      </c>
      <c r="CT40" s="120" t="str">
        <f t="shared" si="132"/>
        <v/>
      </c>
      <c r="CU40" s="120" t="str">
        <f t="shared" si="132"/>
        <v/>
      </c>
      <c r="CV40" s="120" t="str">
        <f t="shared" si="132"/>
        <v/>
      </c>
      <c r="CW40" s="120" t="str">
        <f t="shared" si="132"/>
        <v/>
      </c>
      <c r="CX40" s="120" t="str">
        <f t="shared" si="132"/>
        <v/>
      </c>
      <c r="CY40" s="120" t="str">
        <f t="shared" si="132"/>
        <v/>
      </c>
      <c r="CZ40" s="120" t="str">
        <f t="shared" si="132"/>
        <v/>
      </c>
      <c r="DA40" s="120" t="str">
        <f t="shared" si="132"/>
        <v/>
      </c>
      <c r="DB40" s="120" t="str">
        <f t="shared" si="132"/>
        <v/>
      </c>
      <c r="DC40" s="120" t="str">
        <f t="shared" si="132"/>
        <v/>
      </c>
      <c r="DD40" s="120" t="str">
        <f t="shared" si="132"/>
        <v/>
      </c>
      <c r="DE40" s="120" t="str">
        <f t="shared" si="132"/>
        <v/>
      </c>
      <c r="DF40" s="120" t="str">
        <f t="shared" si="132"/>
        <v/>
      </c>
      <c r="DG40" s="120" t="str">
        <f t="shared" si="132"/>
        <v/>
      </c>
      <c r="DH40" s="120" t="str">
        <f t="shared" si="132"/>
        <v/>
      </c>
      <c r="DI40" s="120" t="str">
        <f t="shared" ref="DI40:DX41" si="133">IF($J40&gt;0%,IF(AND(DI$16&gt;=$G41,DI$16&lt;$G41+($H40*$J40)),"➤",""),"")</f>
        <v/>
      </c>
      <c r="DJ40" s="120" t="str">
        <f t="shared" si="133"/>
        <v/>
      </c>
      <c r="DK40" s="120" t="str">
        <f t="shared" si="133"/>
        <v/>
      </c>
      <c r="DL40" s="120" t="str">
        <f t="shared" si="133"/>
        <v/>
      </c>
      <c r="DM40" s="120" t="str">
        <f t="shared" si="133"/>
        <v/>
      </c>
      <c r="DN40" s="120" t="str">
        <f t="shared" si="133"/>
        <v/>
      </c>
      <c r="DO40" s="120" t="str">
        <f t="shared" si="133"/>
        <v/>
      </c>
      <c r="DP40" s="120" t="str">
        <f t="shared" si="133"/>
        <v/>
      </c>
      <c r="DQ40" s="120" t="str">
        <f t="shared" si="133"/>
        <v/>
      </c>
      <c r="DR40" s="120" t="str">
        <f t="shared" si="133"/>
        <v/>
      </c>
      <c r="DS40" s="120" t="str">
        <f t="shared" si="133"/>
        <v/>
      </c>
      <c r="DT40" s="120" t="str">
        <f t="shared" si="133"/>
        <v/>
      </c>
      <c r="DU40" s="120" t="str">
        <f t="shared" si="133"/>
        <v/>
      </c>
      <c r="DV40" s="120" t="str">
        <f t="shared" si="133"/>
        <v/>
      </c>
      <c r="DW40" s="120" t="str">
        <f t="shared" si="133"/>
        <v/>
      </c>
      <c r="DX40" s="120" t="str">
        <f t="shared" si="133"/>
        <v/>
      </c>
      <c r="DY40" s="120" t="str">
        <f t="shared" ref="DY40:EN41" si="134">IF($J40&gt;0%,IF(AND(DY$16&gt;=$G41,DY$16&lt;$G41+($H40*$J40)),"➤",""),"")</f>
        <v/>
      </c>
      <c r="DZ40" s="120" t="str">
        <f t="shared" si="134"/>
        <v/>
      </c>
      <c r="EA40" s="120" t="str">
        <f t="shared" si="134"/>
        <v/>
      </c>
      <c r="EB40" s="120" t="str">
        <f t="shared" si="134"/>
        <v/>
      </c>
      <c r="EC40" s="120" t="str">
        <f t="shared" si="134"/>
        <v/>
      </c>
      <c r="ED40" s="120" t="str">
        <f t="shared" si="134"/>
        <v/>
      </c>
      <c r="EE40" s="120" t="str">
        <f t="shared" si="134"/>
        <v/>
      </c>
      <c r="EF40" s="120" t="str">
        <f t="shared" si="134"/>
        <v/>
      </c>
      <c r="EG40" s="120" t="str">
        <f t="shared" si="134"/>
        <v/>
      </c>
      <c r="EH40" s="120" t="str">
        <f t="shared" si="134"/>
        <v/>
      </c>
      <c r="EI40" s="120" t="str">
        <f t="shared" si="134"/>
        <v/>
      </c>
      <c r="EJ40" s="120" t="str">
        <f t="shared" si="134"/>
        <v/>
      </c>
      <c r="EK40" s="120" t="str">
        <f t="shared" si="134"/>
        <v/>
      </c>
      <c r="EL40" s="120" t="str">
        <f t="shared" si="134"/>
        <v/>
      </c>
      <c r="EM40" s="120" t="str">
        <f t="shared" si="134"/>
        <v/>
      </c>
      <c r="EN40" s="120" t="str">
        <f t="shared" si="134"/>
        <v/>
      </c>
      <c r="EO40" s="120" t="str">
        <f t="shared" ref="EO40:FD41" si="135">IF($J40&gt;0%,IF(AND(EO$16&gt;=$G41,EO$16&lt;$G41+($H40*$J40)),"➤",""),"")</f>
        <v/>
      </c>
      <c r="EP40" s="120" t="str">
        <f t="shared" si="135"/>
        <v/>
      </c>
      <c r="EQ40" s="120" t="str">
        <f t="shared" si="135"/>
        <v/>
      </c>
      <c r="ER40" s="120" t="str">
        <f t="shared" si="135"/>
        <v/>
      </c>
      <c r="ES40" s="120" t="str">
        <f t="shared" si="135"/>
        <v/>
      </c>
      <c r="ET40" s="120" t="str">
        <f t="shared" si="135"/>
        <v/>
      </c>
      <c r="EU40" s="120" t="str">
        <f t="shared" si="135"/>
        <v/>
      </c>
      <c r="EV40" s="120" t="str">
        <f t="shared" si="135"/>
        <v/>
      </c>
      <c r="EW40" s="120" t="str">
        <f t="shared" si="135"/>
        <v/>
      </c>
      <c r="EX40" s="120" t="str">
        <f t="shared" si="135"/>
        <v/>
      </c>
      <c r="EY40" s="120" t="str">
        <f t="shared" si="135"/>
        <v/>
      </c>
      <c r="EZ40" s="120" t="str">
        <f t="shared" si="135"/>
        <v/>
      </c>
      <c r="FA40" s="120" t="str">
        <f t="shared" si="135"/>
        <v/>
      </c>
      <c r="FB40" s="120" t="str">
        <f t="shared" si="135"/>
        <v/>
      </c>
      <c r="FC40" s="120" t="str">
        <f t="shared" si="135"/>
        <v/>
      </c>
      <c r="FD40" s="120" t="str">
        <f t="shared" si="135"/>
        <v/>
      </c>
      <c r="FE40" s="120" t="str">
        <f t="shared" ref="FE40:FT41" si="136">IF($J40&gt;0%,IF(AND(FE$16&gt;=$G41,FE$16&lt;$G41+($H40*$J40)),"➤",""),"")</f>
        <v/>
      </c>
      <c r="FF40" s="120" t="str">
        <f t="shared" si="136"/>
        <v/>
      </c>
      <c r="FG40" s="120" t="str">
        <f t="shared" si="136"/>
        <v/>
      </c>
      <c r="FH40" s="120" t="str">
        <f t="shared" si="136"/>
        <v/>
      </c>
      <c r="FI40" s="120" t="str">
        <f t="shared" si="136"/>
        <v/>
      </c>
      <c r="FJ40" s="120" t="str">
        <f t="shared" si="136"/>
        <v/>
      </c>
      <c r="FK40" s="120" t="str">
        <f t="shared" si="136"/>
        <v/>
      </c>
      <c r="FL40" s="120" t="str">
        <f t="shared" si="136"/>
        <v/>
      </c>
      <c r="FM40" s="120" t="str">
        <f t="shared" si="136"/>
        <v/>
      </c>
      <c r="FN40" s="120" t="str">
        <f t="shared" si="136"/>
        <v/>
      </c>
      <c r="FO40" s="120" t="str">
        <f t="shared" si="136"/>
        <v/>
      </c>
      <c r="FP40" s="120" t="str">
        <f t="shared" si="136"/>
        <v/>
      </c>
      <c r="FQ40" s="120" t="str">
        <f t="shared" si="136"/>
        <v/>
      </c>
      <c r="FR40" s="120" t="str">
        <f t="shared" si="136"/>
        <v/>
      </c>
      <c r="FS40" s="120" t="str">
        <f t="shared" si="136"/>
        <v/>
      </c>
      <c r="FT40" s="120" t="str">
        <f t="shared" si="136"/>
        <v/>
      </c>
      <c r="FU40" s="120" t="str">
        <f t="shared" ref="FU40:GJ41" si="137">IF($J40&gt;0%,IF(AND(FU$16&gt;=$G41,FU$16&lt;$G41+($H40*$J40)),"➤",""),"")</f>
        <v/>
      </c>
      <c r="FV40" s="120" t="str">
        <f t="shared" si="137"/>
        <v/>
      </c>
      <c r="FW40" s="120" t="str">
        <f t="shared" si="137"/>
        <v/>
      </c>
      <c r="FX40" s="120" t="str">
        <f t="shared" si="137"/>
        <v/>
      </c>
      <c r="FY40" s="120" t="str">
        <f t="shared" si="137"/>
        <v/>
      </c>
      <c r="FZ40" s="120" t="str">
        <f t="shared" si="137"/>
        <v/>
      </c>
      <c r="GA40" s="120" t="str">
        <f t="shared" si="137"/>
        <v/>
      </c>
      <c r="GB40" s="120" t="str">
        <f t="shared" si="137"/>
        <v/>
      </c>
      <c r="GC40" s="120" t="str">
        <f t="shared" si="137"/>
        <v/>
      </c>
      <c r="GD40" s="120" t="str">
        <f t="shared" si="137"/>
        <v/>
      </c>
      <c r="GE40" s="120" t="str">
        <f t="shared" si="137"/>
        <v/>
      </c>
      <c r="GF40" s="120" t="str">
        <f t="shared" si="137"/>
        <v/>
      </c>
      <c r="GG40" s="120" t="str">
        <f t="shared" si="137"/>
        <v/>
      </c>
      <c r="GH40" s="120" t="str">
        <f t="shared" si="137"/>
        <v/>
      </c>
      <c r="GI40" s="120" t="str">
        <f t="shared" si="137"/>
        <v/>
      </c>
      <c r="GJ40" s="120" t="str">
        <f t="shared" si="137"/>
        <v/>
      </c>
      <c r="GK40" s="120" t="str">
        <f t="shared" ref="GK40:GZ41" si="138">IF($J40&gt;0%,IF(AND(GK$16&gt;=$G41,GK$16&lt;$G41+($H40*$J40)),"➤",""),"")</f>
        <v/>
      </c>
      <c r="GL40" s="120" t="str">
        <f t="shared" si="138"/>
        <v/>
      </c>
      <c r="GM40" s="120" t="str">
        <f t="shared" si="138"/>
        <v/>
      </c>
      <c r="GN40" s="120" t="str">
        <f t="shared" si="138"/>
        <v/>
      </c>
      <c r="GO40" s="120" t="str">
        <f t="shared" si="138"/>
        <v/>
      </c>
      <c r="GP40" s="120" t="str">
        <f t="shared" si="138"/>
        <v/>
      </c>
      <c r="GQ40" s="120" t="str">
        <f t="shared" si="138"/>
        <v/>
      </c>
      <c r="GR40" s="120" t="str">
        <f t="shared" si="138"/>
        <v/>
      </c>
      <c r="GS40" s="120" t="str">
        <f t="shared" si="138"/>
        <v/>
      </c>
      <c r="GT40" s="120" t="str">
        <f t="shared" si="138"/>
        <v/>
      </c>
      <c r="GU40" s="120" t="str">
        <f t="shared" si="138"/>
        <v/>
      </c>
      <c r="GV40" s="120" t="str">
        <f t="shared" si="138"/>
        <v/>
      </c>
      <c r="GW40" s="120" t="str">
        <f t="shared" si="138"/>
        <v/>
      </c>
      <c r="GX40" s="120" t="str">
        <f t="shared" si="138"/>
        <v/>
      </c>
      <c r="GY40" s="120" t="str">
        <f t="shared" si="138"/>
        <v/>
      </c>
      <c r="GZ40" s="120" t="str">
        <f t="shared" si="138"/>
        <v/>
      </c>
      <c r="HA40" s="120" t="str">
        <f t="shared" ref="HA40:HP41" si="139">IF($J40&gt;0%,IF(AND(HA$16&gt;=$G41,HA$16&lt;$G41+($H40*$J40)),"➤",""),"")</f>
        <v/>
      </c>
      <c r="HB40" s="120" t="str">
        <f t="shared" si="139"/>
        <v/>
      </c>
      <c r="HC40" s="120" t="str">
        <f t="shared" si="139"/>
        <v/>
      </c>
      <c r="HD40" s="120" t="str">
        <f t="shared" si="139"/>
        <v/>
      </c>
      <c r="HE40" s="120" t="str">
        <f t="shared" si="139"/>
        <v/>
      </c>
      <c r="HF40" s="120" t="str">
        <f t="shared" si="139"/>
        <v/>
      </c>
      <c r="HG40" s="120" t="str">
        <f t="shared" si="139"/>
        <v/>
      </c>
      <c r="HH40" s="120" t="str">
        <f t="shared" si="139"/>
        <v/>
      </c>
      <c r="HI40" s="120" t="str">
        <f t="shared" si="139"/>
        <v/>
      </c>
      <c r="HJ40" s="120" t="str">
        <f t="shared" si="139"/>
        <v/>
      </c>
      <c r="HK40" s="120" t="str">
        <f t="shared" si="139"/>
        <v/>
      </c>
      <c r="HL40" s="120" t="str">
        <f t="shared" si="139"/>
        <v/>
      </c>
      <c r="HM40" s="120" t="str">
        <f t="shared" si="139"/>
        <v/>
      </c>
      <c r="HN40" s="120" t="str">
        <f t="shared" si="139"/>
        <v/>
      </c>
      <c r="HO40" s="120" t="str">
        <f t="shared" si="139"/>
        <v/>
      </c>
      <c r="HP40" s="120" t="str">
        <f t="shared" si="139"/>
        <v/>
      </c>
      <c r="HQ40" s="120" t="str">
        <f t="shared" ref="HQ40:IF41" si="140">IF($J40&gt;0%,IF(AND(HQ$16&gt;=$G41,HQ$16&lt;$G41+($H40*$J40)),"➤",""),"")</f>
        <v/>
      </c>
      <c r="HR40" s="120" t="str">
        <f t="shared" si="140"/>
        <v/>
      </c>
      <c r="HS40" s="120" t="str">
        <f t="shared" si="140"/>
        <v/>
      </c>
      <c r="HT40" s="120" t="str">
        <f t="shared" si="140"/>
        <v/>
      </c>
      <c r="HU40" s="120" t="str">
        <f t="shared" si="140"/>
        <v/>
      </c>
      <c r="HV40" s="120" t="str">
        <f t="shared" si="140"/>
        <v/>
      </c>
      <c r="HW40" s="120" t="str">
        <f t="shared" si="140"/>
        <v/>
      </c>
      <c r="HX40" s="120" t="str">
        <f t="shared" si="140"/>
        <v/>
      </c>
      <c r="HY40" s="120" t="str">
        <f t="shared" si="140"/>
        <v/>
      </c>
      <c r="HZ40" s="120" t="str">
        <f t="shared" si="140"/>
        <v/>
      </c>
      <c r="IA40" s="120" t="str">
        <f t="shared" si="140"/>
        <v/>
      </c>
      <c r="IB40" s="120" t="str">
        <f t="shared" si="140"/>
        <v/>
      </c>
      <c r="IC40" s="120" t="str">
        <f t="shared" si="140"/>
        <v/>
      </c>
      <c r="ID40" s="120" t="str">
        <f t="shared" si="140"/>
        <v/>
      </c>
      <c r="IE40" s="120" t="str">
        <f t="shared" si="140"/>
        <v/>
      </c>
      <c r="IF40" s="120" t="str">
        <f t="shared" si="140"/>
        <v/>
      </c>
      <c r="IG40" s="120" t="str">
        <f t="shared" ref="IG40:IV41" si="141">IF($J40&gt;0%,IF(AND(IG$16&gt;=$G41,IG$16&lt;$G41+($H40*$J40)),"➤",""),"")</f>
        <v/>
      </c>
      <c r="IH40" s="120" t="str">
        <f t="shared" si="141"/>
        <v/>
      </c>
      <c r="II40" s="120" t="str">
        <f t="shared" si="141"/>
        <v/>
      </c>
      <c r="IJ40" s="120" t="str">
        <f t="shared" si="141"/>
        <v/>
      </c>
      <c r="IK40" s="120" t="str">
        <f t="shared" si="141"/>
        <v/>
      </c>
      <c r="IL40" s="120" t="str">
        <f t="shared" si="141"/>
        <v/>
      </c>
      <c r="IM40" s="120" t="str">
        <f t="shared" si="141"/>
        <v/>
      </c>
      <c r="IN40" s="120" t="str">
        <f t="shared" si="141"/>
        <v/>
      </c>
      <c r="IO40" s="120" t="str">
        <f t="shared" si="141"/>
        <v/>
      </c>
      <c r="IP40" s="120" t="str">
        <f t="shared" si="141"/>
        <v/>
      </c>
      <c r="IQ40" s="120" t="str">
        <f t="shared" si="141"/>
        <v/>
      </c>
      <c r="IR40" s="120" t="str">
        <f t="shared" si="141"/>
        <v/>
      </c>
      <c r="IS40" s="120" t="str">
        <f t="shared" si="141"/>
        <v/>
      </c>
      <c r="IT40" s="120" t="str">
        <f t="shared" si="141"/>
        <v/>
      </c>
      <c r="IU40" s="120" t="str">
        <f t="shared" si="141"/>
        <v/>
      </c>
      <c r="IV40" s="120" t="str">
        <f t="shared" si="141"/>
        <v/>
      </c>
      <c r="IW40" s="120" t="str">
        <f t="shared" ref="IW40:JL41" si="142">IF($J40&gt;0%,IF(AND(IW$16&gt;=$G41,IW$16&lt;$G41+($H40*$J40)),"➤",""),"")</f>
        <v/>
      </c>
      <c r="IX40" s="120" t="str">
        <f t="shared" si="142"/>
        <v/>
      </c>
      <c r="IY40" s="120" t="str">
        <f t="shared" si="142"/>
        <v/>
      </c>
      <c r="IZ40" s="120" t="str">
        <f t="shared" si="142"/>
        <v/>
      </c>
      <c r="JA40" s="120" t="str">
        <f t="shared" si="142"/>
        <v/>
      </c>
      <c r="JB40" s="120" t="str">
        <f t="shared" si="142"/>
        <v/>
      </c>
      <c r="JC40" s="120" t="str">
        <f t="shared" si="142"/>
        <v/>
      </c>
      <c r="JD40" s="120" t="str">
        <f t="shared" si="142"/>
        <v/>
      </c>
      <c r="JE40" s="120" t="str">
        <f t="shared" si="142"/>
        <v/>
      </c>
      <c r="JF40" s="120" t="str">
        <f t="shared" si="142"/>
        <v/>
      </c>
      <c r="JG40" s="120" t="str">
        <f t="shared" si="142"/>
        <v/>
      </c>
      <c r="JH40" s="120" t="str">
        <f t="shared" si="142"/>
        <v/>
      </c>
      <c r="JI40" s="120" t="str">
        <f t="shared" si="142"/>
        <v/>
      </c>
      <c r="JJ40" s="120" t="str">
        <f t="shared" si="142"/>
        <v/>
      </c>
      <c r="JK40" s="120" t="str">
        <f t="shared" si="142"/>
        <v/>
      </c>
      <c r="JL40" s="120" t="str">
        <f t="shared" si="142"/>
        <v/>
      </c>
      <c r="JM40" s="120" t="str">
        <f t="shared" ref="JM40:KB41" si="143">IF($J40&gt;0%,IF(AND(JM$16&gt;=$G41,JM$16&lt;$G41+($H40*$J40)),"➤",""),"")</f>
        <v/>
      </c>
      <c r="JN40" s="120" t="str">
        <f t="shared" si="143"/>
        <v/>
      </c>
      <c r="JO40" s="120" t="str">
        <f t="shared" si="143"/>
        <v/>
      </c>
      <c r="JP40" s="120" t="str">
        <f t="shared" si="143"/>
        <v/>
      </c>
      <c r="JQ40" s="120" t="str">
        <f t="shared" si="143"/>
        <v/>
      </c>
      <c r="JR40" s="120" t="str">
        <f t="shared" si="143"/>
        <v/>
      </c>
      <c r="JS40" s="120" t="str">
        <f t="shared" si="143"/>
        <v/>
      </c>
      <c r="JT40" s="120" t="str">
        <f t="shared" si="143"/>
        <v/>
      </c>
      <c r="JU40" s="120" t="str">
        <f t="shared" si="143"/>
        <v/>
      </c>
      <c r="JV40" s="120" t="str">
        <f t="shared" si="143"/>
        <v/>
      </c>
      <c r="JW40" s="120" t="str">
        <f t="shared" si="143"/>
        <v/>
      </c>
      <c r="JX40" s="120" t="str">
        <f t="shared" si="143"/>
        <v/>
      </c>
      <c r="JY40" s="120" t="str">
        <f t="shared" si="143"/>
        <v/>
      </c>
      <c r="JZ40" s="120" t="str">
        <f t="shared" si="143"/>
        <v/>
      </c>
      <c r="KA40" s="120" t="str">
        <f t="shared" si="143"/>
        <v/>
      </c>
      <c r="KB40" s="120" t="str">
        <f t="shared" si="143"/>
        <v/>
      </c>
      <c r="KC40" s="120" t="str">
        <f t="shared" ref="KC40:KR41" si="144">IF($J40&gt;0%,IF(AND(KC$16&gt;=$G41,KC$16&lt;$G41+($H40*$J40)),"➤",""),"")</f>
        <v/>
      </c>
      <c r="KD40" s="120" t="str">
        <f t="shared" si="144"/>
        <v/>
      </c>
      <c r="KE40" s="120" t="str">
        <f t="shared" si="144"/>
        <v/>
      </c>
      <c r="KF40" s="120" t="str">
        <f t="shared" si="144"/>
        <v/>
      </c>
      <c r="KG40" s="120" t="str">
        <f t="shared" si="144"/>
        <v/>
      </c>
      <c r="KH40" s="120" t="str">
        <f t="shared" si="144"/>
        <v/>
      </c>
      <c r="KI40" s="120" t="str">
        <f t="shared" si="144"/>
        <v/>
      </c>
      <c r="KJ40" s="120" t="str">
        <f t="shared" si="144"/>
        <v/>
      </c>
      <c r="KK40" s="120" t="str">
        <f t="shared" si="144"/>
        <v/>
      </c>
      <c r="KL40" s="120" t="str">
        <f t="shared" si="144"/>
        <v/>
      </c>
      <c r="KM40" s="120" t="str">
        <f t="shared" si="144"/>
        <v/>
      </c>
      <c r="KN40" s="120" t="str">
        <f t="shared" si="144"/>
        <v/>
      </c>
      <c r="KO40" s="120" t="str">
        <f t="shared" si="144"/>
        <v/>
      </c>
      <c r="KP40" s="120" t="str">
        <f t="shared" si="144"/>
        <v/>
      </c>
      <c r="KQ40" s="120" t="str">
        <f t="shared" si="144"/>
        <v/>
      </c>
      <c r="KR40" s="120" t="str">
        <f t="shared" si="144"/>
        <v/>
      </c>
      <c r="KS40" s="120" t="str">
        <f t="shared" ref="KS40:LH41" si="145">IF($J40&gt;0%,IF(AND(KS$16&gt;=$G41,KS$16&lt;$G41+($H40*$J40)),"➤",""),"")</f>
        <v/>
      </c>
      <c r="KT40" s="120" t="str">
        <f t="shared" si="145"/>
        <v/>
      </c>
      <c r="KU40" s="120" t="str">
        <f t="shared" si="145"/>
        <v/>
      </c>
      <c r="KV40" s="120" t="str">
        <f t="shared" si="145"/>
        <v/>
      </c>
      <c r="KW40" s="120" t="str">
        <f t="shared" si="145"/>
        <v/>
      </c>
      <c r="KX40" s="120" t="str">
        <f t="shared" si="145"/>
        <v/>
      </c>
      <c r="KY40" s="120" t="str">
        <f t="shared" si="145"/>
        <v/>
      </c>
      <c r="KZ40" s="120" t="str">
        <f t="shared" si="145"/>
        <v/>
      </c>
      <c r="LA40" s="120" t="str">
        <f t="shared" si="145"/>
        <v/>
      </c>
      <c r="LB40" s="120" t="str">
        <f t="shared" si="145"/>
        <v/>
      </c>
      <c r="LC40" s="120" t="str">
        <f t="shared" si="145"/>
        <v/>
      </c>
      <c r="LD40" s="120" t="str">
        <f t="shared" si="145"/>
        <v/>
      </c>
      <c r="LE40" s="120" t="str">
        <f t="shared" si="145"/>
        <v/>
      </c>
      <c r="LF40" s="120" t="str">
        <f t="shared" si="145"/>
        <v/>
      </c>
      <c r="LG40" s="120" t="str">
        <f t="shared" si="145"/>
        <v/>
      </c>
      <c r="LH40" s="120" t="str">
        <f t="shared" si="145"/>
        <v/>
      </c>
      <c r="LI40" s="120" t="str">
        <f t="shared" ref="LI40:LX41" si="146">IF($J40&gt;0%,IF(AND(LI$16&gt;=$G41,LI$16&lt;$G41+($H40*$J40)),"➤",""),"")</f>
        <v/>
      </c>
      <c r="LJ40" s="120" t="str">
        <f t="shared" si="146"/>
        <v/>
      </c>
      <c r="LK40" s="120" t="str">
        <f t="shared" si="146"/>
        <v/>
      </c>
      <c r="LL40" s="120" t="str">
        <f t="shared" si="146"/>
        <v/>
      </c>
      <c r="LM40" s="120" t="str">
        <f t="shared" si="146"/>
        <v/>
      </c>
      <c r="LN40" s="120" t="str">
        <f t="shared" si="146"/>
        <v/>
      </c>
      <c r="LO40" s="120" t="str">
        <f t="shared" si="146"/>
        <v/>
      </c>
      <c r="LP40" s="120" t="str">
        <f t="shared" si="146"/>
        <v/>
      </c>
      <c r="LQ40" s="120" t="str">
        <f t="shared" si="146"/>
        <v/>
      </c>
      <c r="LR40" s="120" t="str">
        <f t="shared" si="146"/>
        <v/>
      </c>
      <c r="LS40" s="120" t="str">
        <f t="shared" si="146"/>
        <v/>
      </c>
      <c r="LT40" s="120" t="str">
        <f t="shared" si="146"/>
        <v/>
      </c>
      <c r="LU40" s="120" t="str">
        <f t="shared" si="146"/>
        <v/>
      </c>
      <c r="LV40" s="120" t="str">
        <f t="shared" si="146"/>
        <v/>
      </c>
      <c r="LW40" s="120" t="str">
        <f t="shared" si="146"/>
        <v/>
      </c>
      <c r="LX40" s="120" t="str">
        <f t="shared" si="146"/>
        <v/>
      </c>
      <c r="LY40" s="120" t="str">
        <f t="shared" ref="LY40:MN41" si="147">IF($J40&gt;0%,IF(AND(LY$16&gt;=$G41,LY$16&lt;$G41+($H40*$J40)),"➤",""),"")</f>
        <v/>
      </c>
      <c r="LZ40" s="120" t="str">
        <f t="shared" si="147"/>
        <v/>
      </c>
      <c r="MA40" s="120" t="str">
        <f t="shared" si="147"/>
        <v/>
      </c>
      <c r="MB40" s="120" t="str">
        <f t="shared" si="147"/>
        <v/>
      </c>
      <c r="MC40" s="120" t="str">
        <f t="shared" si="147"/>
        <v/>
      </c>
      <c r="MD40" s="120" t="str">
        <f t="shared" si="147"/>
        <v/>
      </c>
      <c r="ME40" s="120" t="str">
        <f t="shared" si="147"/>
        <v/>
      </c>
      <c r="MF40" s="120" t="str">
        <f t="shared" si="147"/>
        <v/>
      </c>
      <c r="MG40" s="120" t="str">
        <f t="shared" si="147"/>
        <v/>
      </c>
      <c r="MH40" s="120" t="str">
        <f t="shared" si="147"/>
        <v/>
      </c>
      <c r="MI40" s="120" t="str">
        <f t="shared" si="147"/>
        <v/>
      </c>
      <c r="MJ40" s="120" t="str">
        <f t="shared" si="147"/>
        <v/>
      </c>
      <c r="MK40" s="120" t="str">
        <f t="shared" si="147"/>
        <v/>
      </c>
      <c r="ML40" s="120" t="str">
        <f t="shared" si="147"/>
        <v/>
      </c>
      <c r="MM40" s="120" t="str">
        <f t="shared" si="147"/>
        <v/>
      </c>
      <c r="MN40" s="120" t="str">
        <f t="shared" si="147"/>
        <v/>
      </c>
      <c r="MO40" s="120" t="str">
        <f t="shared" ref="MO40:ND41" si="148">IF($J40&gt;0%,IF(AND(MO$16&gt;=$G41,MO$16&lt;$G41+($H40*$J40)),"➤",""),"")</f>
        <v/>
      </c>
      <c r="MP40" s="120" t="str">
        <f t="shared" si="148"/>
        <v/>
      </c>
      <c r="MQ40" s="120" t="str">
        <f t="shared" si="148"/>
        <v/>
      </c>
      <c r="MR40" s="120" t="str">
        <f t="shared" si="148"/>
        <v/>
      </c>
      <c r="MS40" s="120" t="str">
        <f t="shared" si="148"/>
        <v/>
      </c>
      <c r="MT40" s="120" t="str">
        <f t="shared" si="148"/>
        <v/>
      </c>
      <c r="MU40" s="120" t="str">
        <f t="shared" si="148"/>
        <v/>
      </c>
      <c r="MV40" s="120" t="str">
        <f t="shared" si="148"/>
        <v/>
      </c>
      <c r="MW40" s="120" t="str">
        <f t="shared" si="148"/>
        <v/>
      </c>
      <c r="MX40" s="120" t="str">
        <f t="shared" si="148"/>
        <v/>
      </c>
      <c r="MY40" s="120" t="str">
        <f t="shared" si="148"/>
        <v/>
      </c>
      <c r="MZ40" s="120" t="str">
        <f t="shared" si="148"/>
        <v/>
      </c>
      <c r="NA40" s="120" t="str">
        <f t="shared" si="148"/>
        <v/>
      </c>
      <c r="NB40" s="120" t="str">
        <f t="shared" si="148"/>
        <v/>
      </c>
      <c r="NC40" s="120" t="str">
        <f t="shared" si="148"/>
        <v/>
      </c>
      <c r="ND40" s="120" t="str">
        <f t="shared" si="148"/>
        <v/>
      </c>
      <c r="NE40" s="120" t="str">
        <f t="shared" ref="NE40:NT41" si="149">IF($J40&gt;0%,IF(AND(NE$16&gt;=$G41,NE$16&lt;$G41+($H40*$J40)),"➤",""),"")</f>
        <v/>
      </c>
      <c r="NF40" s="120" t="str">
        <f t="shared" si="149"/>
        <v/>
      </c>
      <c r="NG40" s="120" t="str">
        <f t="shared" si="149"/>
        <v/>
      </c>
      <c r="NH40" s="120" t="str">
        <f t="shared" si="149"/>
        <v/>
      </c>
      <c r="NI40" s="120" t="str">
        <f t="shared" si="149"/>
        <v/>
      </c>
      <c r="NJ40" s="120" t="str">
        <f t="shared" si="149"/>
        <v/>
      </c>
      <c r="NK40" s="120" t="str">
        <f t="shared" si="149"/>
        <v/>
      </c>
      <c r="NL40" s="120" t="str">
        <f t="shared" si="149"/>
        <v/>
      </c>
      <c r="NM40" s="120" t="str">
        <f t="shared" si="149"/>
        <v/>
      </c>
      <c r="NN40" s="120" t="str">
        <f t="shared" si="149"/>
        <v/>
      </c>
      <c r="NO40" s="120" t="str">
        <f t="shared" si="149"/>
        <v/>
      </c>
      <c r="NP40" s="120" t="str">
        <f t="shared" si="149"/>
        <v/>
      </c>
      <c r="NQ40" s="120" t="str">
        <f t="shared" si="149"/>
        <v/>
      </c>
      <c r="NR40" s="120" t="str">
        <f t="shared" si="149"/>
        <v/>
      </c>
      <c r="NS40" s="120" t="str">
        <f t="shared" si="149"/>
        <v/>
      </c>
      <c r="NT40" s="120" t="str">
        <f t="shared" si="149"/>
        <v/>
      </c>
      <c r="NU40" s="120" t="str">
        <f t="shared" ref="NU40:OJ41" si="150">IF($J40&gt;0%,IF(AND(NU$16&gt;=$G41,NU$16&lt;$G41+($H40*$J40)),"➤",""),"")</f>
        <v/>
      </c>
      <c r="NV40" s="120" t="str">
        <f t="shared" si="150"/>
        <v/>
      </c>
      <c r="NW40" s="120" t="str">
        <f t="shared" si="150"/>
        <v/>
      </c>
      <c r="NX40" s="120" t="str">
        <f t="shared" si="150"/>
        <v/>
      </c>
      <c r="NY40" s="120" t="str">
        <f t="shared" si="150"/>
        <v/>
      </c>
      <c r="NZ40" s="120" t="str">
        <f t="shared" si="150"/>
        <v/>
      </c>
      <c r="OA40" s="120" t="str">
        <f t="shared" si="150"/>
        <v/>
      </c>
      <c r="OB40" s="120" t="str">
        <f t="shared" si="150"/>
        <v/>
      </c>
      <c r="OC40" s="120" t="str">
        <f t="shared" si="150"/>
        <v/>
      </c>
      <c r="OD40" s="120" t="str">
        <f t="shared" si="150"/>
        <v/>
      </c>
      <c r="OE40" s="120" t="str">
        <f t="shared" si="150"/>
        <v/>
      </c>
      <c r="OF40" s="120" t="str">
        <f t="shared" si="150"/>
        <v/>
      </c>
      <c r="OG40" s="120" t="str">
        <f t="shared" si="150"/>
        <v/>
      </c>
      <c r="OH40" s="120" t="str">
        <f t="shared" si="150"/>
        <v/>
      </c>
      <c r="OI40" s="120" t="str">
        <f t="shared" si="150"/>
        <v/>
      </c>
      <c r="OJ40" s="120" t="str">
        <f t="shared" si="150"/>
        <v/>
      </c>
      <c r="OK40" s="120" t="str">
        <f t="shared" ref="OK40:OZ41" si="151">IF($J40&gt;0%,IF(AND(OK$16&gt;=$G41,OK$16&lt;$G41+($H40*$J40)),"➤",""),"")</f>
        <v/>
      </c>
      <c r="OL40" s="120" t="str">
        <f t="shared" si="151"/>
        <v/>
      </c>
      <c r="OM40" s="120" t="str">
        <f t="shared" si="151"/>
        <v/>
      </c>
      <c r="ON40" s="120" t="str">
        <f t="shared" si="151"/>
        <v/>
      </c>
      <c r="OO40" s="120" t="str">
        <f t="shared" si="151"/>
        <v/>
      </c>
      <c r="OP40" s="120" t="str">
        <f t="shared" si="151"/>
        <v/>
      </c>
      <c r="OQ40" s="120" t="str">
        <f t="shared" si="151"/>
        <v/>
      </c>
      <c r="OR40" s="120" t="str">
        <f t="shared" si="151"/>
        <v/>
      </c>
      <c r="OS40" s="120" t="str">
        <f t="shared" si="151"/>
        <v/>
      </c>
      <c r="OT40" s="120" t="str">
        <f t="shared" si="151"/>
        <v/>
      </c>
      <c r="OU40" s="120" t="str">
        <f t="shared" si="151"/>
        <v/>
      </c>
      <c r="OV40" s="120" t="str">
        <f t="shared" si="151"/>
        <v/>
      </c>
      <c r="OW40" s="120" t="str">
        <f t="shared" si="151"/>
        <v/>
      </c>
      <c r="OX40" s="120" t="str">
        <f t="shared" si="151"/>
        <v/>
      </c>
      <c r="OY40" s="120" t="str">
        <f t="shared" si="151"/>
        <v/>
      </c>
      <c r="OZ40" s="120" t="str">
        <f t="shared" si="151"/>
        <v/>
      </c>
      <c r="PA40" s="120" t="str">
        <f t="shared" ref="PA40:PP41" si="152">IF($J40&gt;0%,IF(AND(PA$16&gt;=$G41,PA$16&lt;$G41+($H40*$J40)),"➤",""),"")</f>
        <v/>
      </c>
      <c r="PB40" s="120" t="str">
        <f t="shared" si="152"/>
        <v/>
      </c>
      <c r="PC40" s="120" t="str">
        <f t="shared" si="152"/>
        <v/>
      </c>
      <c r="PD40" s="120" t="str">
        <f t="shared" si="152"/>
        <v/>
      </c>
      <c r="PE40" s="120" t="str">
        <f t="shared" si="152"/>
        <v/>
      </c>
      <c r="PF40" s="120" t="str">
        <f t="shared" si="152"/>
        <v/>
      </c>
      <c r="PG40" s="120" t="str">
        <f t="shared" si="152"/>
        <v/>
      </c>
      <c r="PH40" s="120" t="str">
        <f t="shared" si="152"/>
        <v/>
      </c>
      <c r="PI40" s="120" t="str">
        <f t="shared" si="152"/>
        <v/>
      </c>
      <c r="PJ40" s="120" t="str">
        <f t="shared" si="152"/>
        <v/>
      </c>
      <c r="PK40" s="120" t="str">
        <f t="shared" si="152"/>
        <v/>
      </c>
      <c r="PL40" s="120" t="str">
        <f t="shared" si="152"/>
        <v/>
      </c>
      <c r="PM40" s="120" t="str">
        <f t="shared" si="152"/>
        <v/>
      </c>
      <c r="PN40" s="120" t="str">
        <f t="shared" si="152"/>
        <v/>
      </c>
      <c r="PO40" s="120" t="str">
        <f t="shared" si="152"/>
        <v/>
      </c>
      <c r="PP40" s="120" t="str">
        <f t="shared" si="152"/>
        <v/>
      </c>
      <c r="PQ40" s="120" t="str">
        <f t="shared" ref="PQ40:QF41" si="153">IF($J40&gt;0%,IF(AND(PQ$16&gt;=$G41,PQ$16&lt;$G41+($H40*$J40)),"➤",""),"")</f>
        <v/>
      </c>
      <c r="PR40" s="120" t="str">
        <f t="shared" si="153"/>
        <v/>
      </c>
      <c r="PS40" s="120" t="str">
        <f t="shared" si="153"/>
        <v/>
      </c>
      <c r="PT40" s="120" t="str">
        <f t="shared" si="153"/>
        <v/>
      </c>
      <c r="PU40" s="120" t="str">
        <f t="shared" si="153"/>
        <v/>
      </c>
      <c r="PV40" s="120" t="str">
        <f t="shared" si="153"/>
        <v/>
      </c>
      <c r="PW40" s="120" t="str">
        <f t="shared" si="153"/>
        <v/>
      </c>
      <c r="PX40" s="120" t="str">
        <f t="shared" si="153"/>
        <v/>
      </c>
      <c r="PY40" s="120" t="str">
        <f t="shared" si="153"/>
        <v/>
      </c>
      <c r="PZ40" s="120" t="str">
        <f t="shared" si="153"/>
        <v/>
      </c>
      <c r="QA40" s="120" t="str">
        <f t="shared" si="153"/>
        <v/>
      </c>
      <c r="QB40" s="120" t="str">
        <f t="shared" si="153"/>
        <v/>
      </c>
      <c r="QC40" s="120" t="str">
        <f t="shared" si="153"/>
        <v/>
      </c>
      <c r="QD40" s="120" t="str">
        <f t="shared" si="153"/>
        <v/>
      </c>
      <c r="QE40" s="120" t="str">
        <f t="shared" si="153"/>
        <v/>
      </c>
      <c r="QF40" s="120" t="str">
        <f t="shared" si="153"/>
        <v/>
      </c>
      <c r="QG40" s="120" t="str">
        <f t="shared" ref="QG40:QV41" si="154">IF($J40&gt;0%,IF(AND(QG$16&gt;=$G41,QG$16&lt;$G41+($H40*$J40)),"➤",""),"")</f>
        <v/>
      </c>
      <c r="QH40" s="120" t="str">
        <f t="shared" si="154"/>
        <v/>
      </c>
      <c r="QI40" s="120" t="str">
        <f t="shared" si="154"/>
        <v/>
      </c>
      <c r="QJ40" s="120" t="str">
        <f t="shared" si="154"/>
        <v/>
      </c>
      <c r="QK40" s="120" t="str">
        <f t="shared" si="154"/>
        <v/>
      </c>
      <c r="QL40" s="120" t="str">
        <f t="shared" si="154"/>
        <v/>
      </c>
      <c r="QM40" s="120" t="str">
        <f t="shared" si="154"/>
        <v/>
      </c>
      <c r="QN40" s="120" t="str">
        <f t="shared" si="154"/>
        <v/>
      </c>
      <c r="QO40" s="120" t="str">
        <f t="shared" si="154"/>
        <v/>
      </c>
      <c r="QP40" s="120" t="str">
        <f t="shared" si="154"/>
        <v/>
      </c>
      <c r="QQ40" s="120" t="str">
        <f t="shared" si="154"/>
        <v/>
      </c>
      <c r="QR40" s="120" t="str">
        <f t="shared" si="154"/>
        <v/>
      </c>
      <c r="QS40" s="120" t="str">
        <f t="shared" si="154"/>
        <v/>
      </c>
      <c r="QT40" s="120" t="str">
        <f t="shared" si="154"/>
        <v/>
      </c>
      <c r="QU40" s="120" t="str">
        <f t="shared" si="154"/>
        <v/>
      </c>
      <c r="QV40" s="120" t="str">
        <f t="shared" si="154"/>
        <v/>
      </c>
      <c r="QW40" s="120" t="str">
        <f t="shared" ref="QW40:RL41" si="155">IF($J40&gt;0%,IF(AND(QW$16&gt;=$G41,QW$16&lt;$G41+($H40*$J40)),"➤",""),"")</f>
        <v/>
      </c>
      <c r="QX40" s="120" t="str">
        <f t="shared" si="155"/>
        <v/>
      </c>
      <c r="QY40" s="120" t="str">
        <f t="shared" si="155"/>
        <v/>
      </c>
      <c r="QZ40" s="120" t="str">
        <f t="shared" si="155"/>
        <v/>
      </c>
      <c r="RA40" s="120" t="str">
        <f t="shared" si="155"/>
        <v/>
      </c>
      <c r="RB40" s="120" t="str">
        <f t="shared" si="155"/>
        <v/>
      </c>
      <c r="RC40" s="120" t="str">
        <f t="shared" si="155"/>
        <v/>
      </c>
      <c r="RD40" s="120" t="str">
        <f t="shared" si="155"/>
        <v/>
      </c>
      <c r="RE40" s="120" t="str">
        <f t="shared" si="155"/>
        <v/>
      </c>
      <c r="RF40" s="120" t="str">
        <f t="shared" si="155"/>
        <v/>
      </c>
      <c r="RG40" s="120" t="str">
        <f t="shared" si="155"/>
        <v/>
      </c>
      <c r="RH40" s="120" t="str">
        <f t="shared" si="155"/>
        <v/>
      </c>
      <c r="RI40" s="120" t="str">
        <f t="shared" si="155"/>
        <v/>
      </c>
      <c r="RJ40" s="120" t="str">
        <f t="shared" si="155"/>
        <v/>
      </c>
      <c r="RK40" s="120" t="str">
        <f t="shared" si="155"/>
        <v/>
      </c>
      <c r="RL40" s="120" t="str">
        <f t="shared" si="155"/>
        <v/>
      </c>
      <c r="RM40" s="120" t="str">
        <f t="shared" ref="RM40:SB41" si="156">IF($J40&gt;0%,IF(AND(RM$16&gt;=$G41,RM$16&lt;$G41+($H40*$J40)),"➤",""),"")</f>
        <v/>
      </c>
      <c r="RN40" s="120" t="str">
        <f t="shared" si="156"/>
        <v/>
      </c>
      <c r="RO40" s="120" t="str">
        <f t="shared" si="156"/>
        <v/>
      </c>
      <c r="RP40" s="120" t="str">
        <f t="shared" si="156"/>
        <v/>
      </c>
      <c r="RQ40" s="120" t="str">
        <f t="shared" si="156"/>
        <v/>
      </c>
      <c r="RR40" s="120" t="str">
        <f t="shared" si="156"/>
        <v/>
      </c>
      <c r="RS40" s="120" t="str">
        <f t="shared" si="156"/>
        <v/>
      </c>
      <c r="RT40" s="120" t="str">
        <f t="shared" si="156"/>
        <v/>
      </c>
      <c r="RU40" s="120" t="str">
        <f t="shared" si="156"/>
        <v/>
      </c>
      <c r="RV40" s="120" t="str">
        <f t="shared" si="156"/>
        <v/>
      </c>
      <c r="RW40" s="120" t="str">
        <f t="shared" si="156"/>
        <v/>
      </c>
      <c r="RX40" s="120" t="str">
        <f t="shared" si="156"/>
        <v/>
      </c>
      <c r="RY40" s="120" t="str">
        <f t="shared" si="156"/>
        <v/>
      </c>
      <c r="RZ40" s="120" t="str">
        <f t="shared" si="156"/>
        <v/>
      </c>
      <c r="SA40" s="120" t="str">
        <f t="shared" si="156"/>
        <v/>
      </c>
      <c r="SB40" s="120" t="str">
        <f t="shared" si="156"/>
        <v/>
      </c>
      <c r="SC40" s="120" t="str">
        <f t="shared" ref="SC40:SR41" si="157">IF($J40&gt;0%,IF(AND(SC$16&gt;=$G41,SC$16&lt;$G41+($H40*$J40)),"➤",""),"")</f>
        <v/>
      </c>
      <c r="SD40" s="120" t="str">
        <f t="shared" si="157"/>
        <v/>
      </c>
      <c r="SE40" s="120" t="str">
        <f t="shared" si="157"/>
        <v/>
      </c>
      <c r="SF40" s="120" t="str">
        <f t="shared" si="157"/>
        <v/>
      </c>
      <c r="SG40" s="120" t="str">
        <f t="shared" si="157"/>
        <v/>
      </c>
      <c r="SH40" s="120" t="str">
        <f t="shared" si="157"/>
        <v/>
      </c>
      <c r="SI40" s="120" t="str">
        <f t="shared" si="157"/>
        <v/>
      </c>
      <c r="SJ40" s="120" t="str">
        <f t="shared" si="157"/>
        <v/>
      </c>
      <c r="SK40" s="120" t="str">
        <f t="shared" si="157"/>
        <v/>
      </c>
      <c r="SL40" s="120" t="str">
        <f t="shared" si="157"/>
        <v/>
      </c>
      <c r="SM40" s="120" t="str">
        <f t="shared" si="157"/>
        <v/>
      </c>
      <c r="SN40" s="120" t="str">
        <f t="shared" si="157"/>
        <v/>
      </c>
      <c r="SO40" s="120" t="str">
        <f t="shared" si="157"/>
        <v/>
      </c>
      <c r="SP40" s="120" t="str">
        <f t="shared" si="157"/>
        <v/>
      </c>
      <c r="SQ40" s="120" t="str">
        <f t="shared" si="157"/>
        <v/>
      </c>
      <c r="SR40" s="120" t="str">
        <f t="shared" si="157"/>
        <v/>
      </c>
      <c r="SS40" s="120" t="str">
        <f t="shared" ref="SS40:SX41" si="158">IF($J40&gt;0%,IF(AND(SS$16&gt;=$G41,SS$16&lt;$G41+($H40*$J40)),"➤",""),"")</f>
        <v/>
      </c>
      <c r="ST40" s="120" t="str">
        <f t="shared" si="158"/>
        <v/>
      </c>
      <c r="SU40" s="120" t="str">
        <f t="shared" si="158"/>
        <v/>
      </c>
      <c r="SV40" s="120" t="str">
        <f t="shared" si="158"/>
        <v/>
      </c>
      <c r="SW40" s="120" t="str">
        <f t="shared" si="158"/>
        <v/>
      </c>
      <c r="SX40" s="121" t="str">
        <f t="shared" si="158"/>
        <v/>
      </c>
    </row>
    <row r="41" spans="2:518" ht="15" outlineLevel="1" x14ac:dyDescent="0.35">
      <c r="B41" s="60"/>
      <c r="C41" s="109">
        <v>286024</v>
      </c>
      <c r="D41" s="110"/>
      <c r="E41" s="122" t="s">
        <v>1713</v>
      </c>
      <c r="F41" s="123" t="s">
        <v>423</v>
      </c>
      <c r="G41" s="113">
        <v>45572</v>
      </c>
      <c r="H41" s="139">
        <v>2</v>
      </c>
      <c r="I41" s="140">
        <f t="shared" si="59"/>
        <v>45573</v>
      </c>
      <c r="J41" s="141">
        <v>0</v>
      </c>
      <c r="K41" s="126" t="s">
        <v>1702</v>
      </c>
      <c r="L41" s="127"/>
      <c r="M41" s="119" t="str">
        <f t="shared" si="127"/>
        <v/>
      </c>
      <c r="N41" s="120" t="str">
        <f t="shared" si="127"/>
        <v/>
      </c>
      <c r="O41" s="120" t="str">
        <f t="shared" si="127"/>
        <v/>
      </c>
      <c r="P41" s="120" t="str">
        <f t="shared" si="127"/>
        <v/>
      </c>
      <c r="Q41" s="120" t="str">
        <f t="shared" si="127"/>
        <v/>
      </c>
      <c r="R41" s="120" t="str">
        <f t="shared" si="127"/>
        <v/>
      </c>
      <c r="S41" s="120" t="str">
        <f t="shared" si="25"/>
        <v/>
      </c>
      <c r="T41" s="120" t="str">
        <f t="shared" si="25"/>
        <v/>
      </c>
      <c r="U41" s="120" t="str">
        <f t="shared" si="25"/>
        <v/>
      </c>
      <c r="V41" s="120" t="str">
        <f t="shared" si="25"/>
        <v/>
      </c>
      <c r="W41" s="120" t="str">
        <f t="shared" si="25"/>
        <v/>
      </c>
      <c r="X41" s="120" t="str">
        <f t="shared" si="25"/>
        <v/>
      </c>
      <c r="Y41" s="120" t="str">
        <f t="shared" si="25"/>
        <v/>
      </c>
      <c r="Z41" s="120" t="str">
        <f t="shared" si="25"/>
        <v/>
      </c>
      <c r="AA41" s="120" t="str">
        <f t="shared" si="25"/>
        <v/>
      </c>
      <c r="AB41" s="120" t="str">
        <f t="shared" si="25"/>
        <v/>
      </c>
      <c r="AC41" s="120" t="str">
        <f t="shared" si="69"/>
        <v/>
      </c>
      <c r="AD41" s="120" t="str">
        <f t="shared" si="69"/>
        <v/>
      </c>
      <c r="AE41" s="120" t="str">
        <f t="shared" si="69"/>
        <v/>
      </c>
      <c r="AF41" s="120" t="str">
        <f t="shared" si="69"/>
        <v/>
      </c>
      <c r="AG41" s="120" t="str">
        <f t="shared" si="128"/>
        <v/>
      </c>
      <c r="AH41" s="120" t="str">
        <f t="shared" si="128"/>
        <v/>
      </c>
      <c r="AI41" s="120" t="str">
        <f t="shared" si="128"/>
        <v/>
      </c>
      <c r="AJ41" s="120" t="str">
        <f t="shared" si="128"/>
        <v/>
      </c>
      <c r="AK41" s="120" t="str">
        <f t="shared" si="128"/>
        <v/>
      </c>
      <c r="AL41" s="120" t="str">
        <f t="shared" si="128"/>
        <v/>
      </c>
      <c r="AM41" s="120" t="str">
        <f t="shared" si="128"/>
        <v/>
      </c>
      <c r="AN41" s="120" t="str">
        <f t="shared" si="128"/>
        <v/>
      </c>
      <c r="AO41" s="120" t="str">
        <f t="shared" si="128"/>
        <v/>
      </c>
      <c r="AP41" s="120" t="str">
        <f t="shared" si="128"/>
        <v/>
      </c>
      <c r="AQ41" s="120" t="str">
        <f t="shared" si="128"/>
        <v/>
      </c>
      <c r="AR41" s="120" t="str">
        <f t="shared" si="128"/>
        <v/>
      </c>
      <c r="AS41" s="120" t="str">
        <f t="shared" si="128"/>
        <v/>
      </c>
      <c r="AT41" s="120" t="str">
        <f t="shared" si="128"/>
        <v/>
      </c>
      <c r="AU41" s="120" t="str">
        <f t="shared" si="128"/>
        <v/>
      </c>
      <c r="AV41" s="120" t="str">
        <f t="shared" si="128"/>
        <v/>
      </c>
      <c r="AW41" s="120" t="str">
        <f t="shared" si="129"/>
        <v/>
      </c>
      <c r="AX41" s="120" t="str">
        <f t="shared" si="129"/>
        <v/>
      </c>
      <c r="AY41" s="120" t="str">
        <f t="shared" si="129"/>
        <v/>
      </c>
      <c r="AZ41" s="120" t="str">
        <f t="shared" si="129"/>
        <v/>
      </c>
      <c r="BA41" s="120" t="str">
        <f t="shared" si="129"/>
        <v/>
      </c>
      <c r="BB41" s="120" t="str">
        <f t="shared" si="129"/>
        <v/>
      </c>
      <c r="BC41" s="120" t="str">
        <f t="shared" si="129"/>
        <v/>
      </c>
      <c r="BD41" s="120" t="str">
        <f t="shared" si="129"/>
        <v/>
      </c>
      <c r="BE41" s="120" t="str">
        <f t="shared" si="129"/>
        <v/>
      </c>
      <c r="BF41" s="120" t="str">
        <f t="shared" si="129"/>
        <v/>
      </c>
      <c r="BG41" s="120" t="str">
        <f t="shared" si="129"/>
        <v/>
      </c>
      <c r="BH41" s="120" t="str">
        <f t="shared" si="129"/>
        <v/>
      </c>
      <c r="BI41" s="120" t="str">
        <f t="shared" si="129"/>
        <v/>
      </c>
      <c r="BJ41" s="120" t="str">
        <f t="shared" si="129"/>
        <v/>
      </c>
      <c r="BK41" s="120" t="str">
        <f t="shared" si="129"/>
        <v/>
      </c>
      <c r="BL41" s="120" t="str">
        <f t="shared" si="129"/>
        <v/>
      </c>
      <c r="BM41" s="120" t="str">
        <f t="shared" si="130"/>
        <v/>
      </c>
      <c r="BN41" s="120" t="str">
        <f t="shared" si="130"/>
        <v/>
      </c>
      <c r="BO41" s="120" t="str">
        <f t="shared" si="130"/>
        <v/>
      </c>
      <c r="BP41" s="120" t="str">
        <f t="shared" si="130"/>
        <v/>
      </c>
      <c r="BQ41" s="120" t="str">
        <f t="shared" si="130"/>
        <v/>
      </c>
      <c r="BR41" s="120" t="str">
        <f t="shared" si="130"/>
        <v/>
      </c>
      <c r="BS41" s="120" t="str">
        <f t="shared" si="130"/>
        <v/>
      </c>
      <c r="BT41" s="120" t="str">
        <f t="shared" si="130"/>
        <v/>
      </c>
      <c r="BU41" s="120" t="str">
        <f t="shared" si="130"/>
        <v/>
      </c>
      <c r="BV41" s="120" t="str">
        <f t="shared" si="130"/>
        <v/>
      </c>
      <c r="BW41" s="120" t="str">
        <f t="shared" si="130"/>
        <v/>
      </c>
      <c r="BX41" s="120" t="str">
        <f t="shared" si="130"/>
        <v/>
      </c>
      <c r="BY41" s="120" t="str">
        <f t="shared" si="130"/>
        <v/>
      </c>
      <c r="BZ41" s="120" t="str">
        <f t="shared" si="130"/>
        <v/>
      </c>
      <c r="CA41" s="120" t="str">
        <f t="shared" si="130"/>
        <v/>
      </c>
      <c r="CB41" s="120" t="str">
        <f t="shared" si="130"/>
        <v/>
      </c>
      <c r="CC41" s="120" t="str">
        <f t="shared" si="131"/>
        <v/>
      </c>
      <c r="CD41" s="120" t="str">
        <f t="shared" si="131"/>
        <v/>
      </c>
      <c r="CE41" s="120" t="str">
        <f t="shared" si="131"/>
        <v/>
      </c>
      <c r="CF41" s="120" t="str">
        <f t="shared" si="131"/>
        <v/>
      </c>
      <c r="CG41" s="120" t="str">
        <f t="shared" si="131"/>
        <v/>
      </c>
      <c r="CH41" s="120" t="str">
        <f t="shared" si="131"/>
        <v/>
      </c>
      <c r="CI41" s="120" t="str">
        <f t="shared" si="131"/>
        <v/>
      </c>
      <c r="CJ41" s="120" t="str">
        <f t="shared" si="131"/>
        <v/>
      </c>
      <c r="CK41" s="120" t="str">
        <f t="shared" si="131"/>
        <v/>
      </c>
      <c r="CL41" s="120" t="str">
        <f t="shared" si="131"/>
        <v/>
      </c>
      <c r="CM41" s="120" t="str">
        <f t="shared" si="131"/>
        <v/>
      </c>
      <c r="CN41" s="120" t="str">
        <f t="shared" si="131"/>
        <v/>
      </c>
      <c r="CO41" s="120" t="str">
        <f t="shared" si="131"/>
        <v/>
      </c>
      <c r="CP41" s="120" t="str">
        <f t="shared" si="131"/>
        <v/>
      </c>
      <c r="CQ41" s="120" t="str">
        <f t="shared" si="131"/>
        <v/>
      </c>
      <c r="CR41" s="120" t="str">
        <f t="shared" si="131"/>
        <v/>
      </c>
      <c r="CS41" s="120" t="str">
        <f t="shared" si="132"/>
        <v/>
      </c>
      <c r="CT41" s="120" t="str">
        <f t="shared" si="132"/>
        <v/>
      </c>
      <c r="CU41" s="120" t="str">
        <f t="shared" si="132"/>
        <v/>
      </c>
      <c r="CV41" s="120" t="str">
        <f t="shared" si="132"/>
        <v/>
      </c>
      <c r="CW41" s="120" t="str">
        <f t="shared" si="132"/>
        <v/>
      </c>
      <c r="CX41" s="120" t="str">
        <f t="shared" si="132"/>
        <v/>
      </c>
      <c r="CY41" s="120" t="str">
        <f t="shared" si="132"/>
        <v/>
      </c>
      <c r="CZ41" s="120" t="str">
        <f t="shared" si="132"/>
        <v/>
      </c>
      <c r="DA41" s="120" t="str">
        <f t="shared" si="132"/>
        <v/>
      </c>
      <c r="DB41" s="120" t="str">
        <f t="shared" si="132"/>
        <v/>
      </c>
      <c r="DC41" s="120" t="str">
        <f t="shared" si="132"/>
        <v/>
      </c>
      <c r="DD41" s="120" t="str">
        <f t="shared" si="132"/>
        <v/>
      </c>
      <c r="DE41" s="120" t="str">
        <f t="shared" si="132"/>
        <v/>
      </c>
      <c r="DF41" s="120" t="str">
        <f t="shared" si="132"/>
        <v/>
      </c>
      <c r="DG41" s="120" t="str">
        <f t="shared" si="132"/>
        <v/>
      </c>
      <c r="DH41" s="120" t="str">
        <f t="shared" si="132"/>
        <v/>
      </c>
      <c r="DI41" s="120" t="str">
        <f t="shared" si="133"/>
        <v/>
      </c>
      <c r="DJ41" s="120" t="str">
        <f t="shared" si="133"/>
        <v/>
      </c>
      <c r="DK41" s="120" t="str">
        <f t="shared" si="133"/>
        <v/>
      </c>
      <c r="DL41" s="120" t="str">
        <f t="shared" si="133"/>
        <v/>
      </c>
      <c r="DM41" s="120" t="str">
        <f t="shared" si="133"/>
        <v/>
      </c>
      <c r="DN41" s="120" t="str">
        <f t="shared" si="133"/>
        <v/>
      </c>
      <c r="DO41" s="120" t="str">
        <f t="shared" si="133"/>
        <v/>
      </c>
      <c r="DP41" s="120" t="str">
        <f t="shared" si="133"/>
        <v/>
      </c>
      <c r="DQ41" s="120" t="str">
        <f t="shared" si="133"/>
        <v/>
      </c>
      <c r="DR41" s="120" t="str">
        <f t="shared" si="133"/>
        <v/>
      </c>
      <c r="DS41" s="120" t="str">
        <f t="shared" si="133"/>
        <v/>
      </c>
      <c r="DT41" s="120" t="str">
        <f t="shared" si="133"/>
        <v/>
      </c>
      <c r="DU41" s="120" t="str">
        <f t="shared" si="133"/>
        <v/>
      </c>
      <c r="DV41" s="120" t="str">
        <f t="shared" si="133"/>
        <v/>
      </c>
      <c r="DW41" s="120" t="str">
        <f t="shared" si="133"/>
        <v/>
      </c>
      <c r="DX41" s="120" t="str">
        <f t="shared" si="133"/>
        <v/>
      </c>
      <c r="DY41" s="120" t="str">
        <f t="shared" si="134"/>
        <v/>
      </c>
      <c r="DZ41" s="120" t="str">
        <f t="shared" si="134"/>
        <v/>
      </c>
      <c r="EA41" s="120" t="str">
        <f t="shared" si="134"/>
        <v/>
      </c>
      <c r="EB41" s="120" t="str">
        <f t="shared" si="134"/>
        <v/>
      </c>
      <c r="EC41" s="120" t="str">
        <f t="shared" si="134"/>
        <v/>
      </c>
      <c r="ED41" s="120" t="str">
        <f t="shared" si="134"/>
        <v/>
      </c>
      <c r="EE41" s="120" t="str">
        <f t="shared" si="134"/>
        <v/>
      </c>
      <c r="EF41" s="120" t="str">
        <f t="shared" si="134"/>
        <v/>
      </c>
      <c r="EG41" s="120" t="str">
        <f t="shared" si="134"/>
        <v/>
      </c>
      <c r="EH41" s="120" t="str">
        <f t="shared" si="134"/>
        <v/>
      </c>
      <c r="EI41" s="120" t="str">
        <f t="shared" si="134"/>
        <v/>
      </c>
      <c r="EJ41" s="120" t="str">
        <f t="shared" si="134"/>
        <v/>
      </c>
      <c r="EK41" s="120" t="str">
        <f t="shared" si="134"/>
        <v/>
      </c>
      <c r="EL41" s="120" t="str">
        <f t="shared" si="134"/>
        <v/>
      </c>
      <c r="EM41" s="120" t="str">
        <f t="shared" si="134"/>
        <v/>
      </c>
      <c r="EN41" s="120" t="str">
        <f t="shared" si="134"/>
        <v/>
      </c>
      <c r="EO41" s="120" t="str">
        <f t="shared" si="135"/>
        <v/>
      </c>
      <c r="EP41" s="120" t="str">
        <f t="shared" si="135"/>
        <v/>
      </c>
      <c r="EQ41" s="120" t="str">
        <f t="shared" si="135"/>
        <v/>
      </c>
      <c r="ER41" s="120" t="str">
        <f t="shared" si="135"/>
        <v/>
      </c>
      <c r="ES41" s="120" t="str">
        <f t="shared" si="135"/>
        <v/>
      </c>
      <c r="ET41" s="120" t="str">
        <f t="shared" si="135"/>
        <v/>
      </c>
      <c r="EU41" s="120" t="str">
        <f t="shared" si="135"/>
        <v/>
      </c>
      <c r="EV41" s="120" t="str">
        <f t="shared" si="135"/>
        <v/>
      </c>
      <c r="EW41" s="120" t="str">
        <f t="shared" si="135"/>
        <v/>
      </c>
      <c r="EX41" s="120" t="str">
        <f t="shared" si="135"/>
        <v/>
      </c>
      <c r="EY41" s="120" t="str">
        <f t="shared" si="135"/>
        <v/>
      </c>
      <c r="EZ41" s="120" t="str">
        <f t="shared" si="135"/>
        <v/>
      </c>
      <c r="FA41" s="120" t="str">
        <f t="shared" si="135"/>
        <v/>
      </c>
      <c r="FB41" s="120" t="str">
        <f t="shared" si="135"/>
        <v/>
      </c>
      <c r="FC41" s="120" t="str">
        <f t="shared" si="135"/>
        <v/>
      </c>
      <c r="FD41" s="120" t="str">
        <f t="shared" si="135"/>
        <v/>
      </c>
      <c r="FE41" s="120" t="str">
        <f t="shared" si="136"/>
        <v/>
      </c>
      <c r="FF41" s="120" t="str">
        <f t="shared" si="136"/>
        <v/>
      </c>
      <c r="FG41" s="120" t="str">
        <f t="shared" si="136"/>
        <v/>
      </c>
      <c r="FH41" s="120" t="str">
        <f t="shared" si="136"/>
        <v/>
      </c>
      <c r="FI41" s="120" t="str">
        <f t="shared" si="136"/>
        <v/>
      </c>
      <c r="FJ41" s="120" t="str">
        <f t="shared" si="136"/>
        <v/>
      </c>
      <c r="FK41" s="120" t="str">
        <f t="shared" si="136"/>
        <v/>
      </c>
      <c r="FL41" s="120" t="str">
        <f t="shared" si="136"/>
        <v/>
      </c>
      <c r="FM41" s="120" t="str">
        <f t="shared" si="136"/>
        <v/>
      </c>
      <c r="FN41" s="120" t="str">
        <f t="shared" si="136"/>
        <v/>
      </c>
      <c r="FO41" s="120" t="str">
        <f t="shared" si="136"/>
        <v/>
      </c>
      <c r="FP41" s="120" t="str">
        <f t="shared" si="136"/>
        <v/>
      </c>
      <c r="FQ41" s="120" t="str">
        <f t="shared" si="136"/>
        <v/>
      </c>
      <c r="FR41" s="120" t="str">
        <f t="shared" si="136"/>
        <v/>
      </c>
      <c r="FS41" s="120" t="str">
        <f t="shared" si="136"/>
        <v/>
      </c>
      <c r="FT41" s="120" t="str">
        <f t="shared" si="136"/>
        <v/>
      </c>
      <c r="FU41" s="120" t="str">
        <f t="shared" si="137"/>
        <v/>
      </c>
      <c r="FV41" s="120" t="str">
        <f t="shared" si="137"/>
        <v/>
      </c>
      <c r="FW41" s="120" t="str">
        <f t="shared" si="137"/>
        <v/>
      </c>
      <c r="FX41" s="120" t="str">
        <f t="shared" si="137"/>
        <v/>
      </c>
      <c r="FY41" s="120" t="str">
        <f t="shared" si="137"/>
        <v/>
      </c>
      <c r="FZ41" s="120" t="str">
        <f t="shared" si="137"/>
        <v/>
      </c>
      <c r="GA41" s="120" t="str">
        <f t="shared" si="137"/>
        <v/>
      </c>
      <c r="GB41" s="120" t="str">
        <f t="shared" si="137"/>
        <v/>
      </c>
      <c r="GC41" s="120" t="str">
        <f t="shared" si="137"/>
        <v/>
      </c>
      <c r="GD41" s="120" t="str">
        <f t="shared" si="137"/>
        <v/>
      </c>
      <c r="GE41" s="120" t="str">
        <f t="shared" si="137"/>
        <v/>
      </c>
      <c r="GF41" s="120" t="str">
        <f t="shared" si="137"/>
        <v/>
      </c>
      <c r="GG41" s="120" t="str">
        <f t="shared" si="137"/>
        <v/>
      </c>
      <c r="GH41" s="120" t="str">
        <f t="shared" si="137"/>
        <v/>
      </c>
      <c r="GI41" s="120" t="str">
        <f t="shared" si="137"/>
        <v/>
      </c>
      <c r="GJ41" s="120" t="str">
        <f t="shared" si="137"/>
        <v/>
      </c>
      <c r="GK41" s="120" t="str">
        <f t="shared" si="138"/>
        <v/>
      </c>
      <c r="GL41" s="120" t="str">
        <f t="shared" si="138"/>
        <v/>
      </c>
      <c r="GM41" s="120" t="str">
        <f t="shared" si="138"/>
        <v/>
      </c>
      <c r="GN41" s="120" t="str">
        <f t="shared" si="138"/>
        <v/>
      </c>
      <c r="GO41" s="120" t="str">
        <f t="shared" si="138"/>
        <v/>
      </c>
      <c r="GP41" s="120" t="str">
        <f t="shared" si="138"/>
        <v/>
      </c>
      <c r="GQ41" s="120" t="str">
        <f t="shared" si="138"/>
        <v/>
      </c>
      <c r="GR41" s="120" t="str">
        <f t="shared" si="138"/>
        <v/>
      </c>
      <c r="GS41" s="120" t="str">
        <f t="shared" si="138"/>
        <v/>
      </c>
      <c r="GT41" s="120" t="str">
        <f t="shared" si="138"/>
        <v/>
      </c>
      <c r="GU41" s="120" t="str">
        <f t="shared" si="138"/>
        <v/>
      </c>
      <c r="GV41" s="120" t="str">
        <f t="shared" si="138"/>
        <v/>
      </c>
      <c r="GW41" s="120" t="str">
        <f t="shared" si="138"/>
        <v/>
      </c>
      <c r="GX41" s="120" t="str">
        <f t="shared" si="138"/>
        <v/>
      </c>
      <c r="GY41" s="120" t="str">
        <f t="shared" si="138"/>
        <v/>
      </c>
      <c r="GZ41" s="120" t="str">
        <f t="shared" si="138"/>
        <v/>
      </c>
      <c r="HA41" s="120" t="str">
        <f t="shared" si="139"/>
        <v/>
      </c>
      <c r="HB41" s="120" t="str">
        <f t="shared" si="139"/>
        <v/>
      </c>
      <c r="HC41" s="120" t="str">
        <f t="shared" si="139"/>
        <v/>
      </c>
      <c r="HD41" s="120" t="str">
        <f t="shared" si="139"/>
        <v/>
      </c>
      <c r="HE41" s="120" t="str">
        <f t="shared" si="139"/>
        <v/>
      </c>
      <c r="HF41" s="120" t="str">
        <f t="shared" si="139"/>
        <v/>
      </c>
      <c r="HG41" s="120" t="str">
        <f t="shared" si="139"/>
        <v/>
      </c>
      <c r="HH41" s="120" t="str">
        <f t="shared" si="139"/>
        <v/>
      </c>
      <c r="HI41" s="120" t="str">
        <f t="shared" si="139"/>
        <v/>
      </c>
      <c r="HJ41" s="120" t="str">
        <f t="shared" si="139"/>
        <v/>
      </c>
      <c r="HK41" s="120" t="str">
        <f t="shared" si="139"/>
        <v/>
      </c>
      <c r="HL41" s="120" t="str">
        <f t="shared" si="139"/>
        <v/>
      </c>
      <c r="HM41" s="120" t="str">
        <f t="shared" si="139"/>
        <v/>
      </c>
      <c r="HN41" s="120" t="str">
        <f t="shared" si="139"/>
        <v/>
      </c>
      <c r="HO41" s="120" t="str">
        <f t="shared" si="139"/>
        <v/>
      </c>
      <c r="HP41" s="120" t="str">
        <f t="shared" si="139"/>
        <v/>
      </c>
      <c r="HQ41" s="120" t="str">
        <f t="shared" si="140"/>
        <v/>
      </c>
      <c r="HR41" s="120" t="str">
        <f t="shared" si="140"/>
        <v/>
      </c>
      <c r="HS41" s="120" t="str">
        <f t="shared" si="140"/>
        <v/>
      </c>
      <c r="HT41" s="120" t="str">
        <f t="shared" si="140"/>
        <v/>
      </c>
      <c r="HU41" s="120" t="str">
        <f t="shared" si="140"/>
        <v/>
      </c>
      <c r="HV41" s="120" t="str">
        <f t="shared" si="140"/>
        <v/>
      </c>
      <c r="HW41" s="120" t="str">
        <f t="shared" si="140"/>
        <v/>
      </c>
      <c r="HX41" s="120" t="str">
        <f t="shared" si="140"/>
        <v/>
      </c>
      <c r="HY41" s="120" t="str">
        <f t="shared" si="140"/>
        <v/>
      </c>
      <c r="HZ41" s="120" t="str">
        <f t="shared" si="140"/>
        <v/>
      </c>
      <c r="IA41" s="120" t="str">
        <f t="shared" si="140"/>
        <v/>
      </c>
      <c r="IB41" s="120" t="str">
        <f t="shared" si="140"/>
        <v/>
      </c>
      <c r="IC41" s="120" t="str">
        <f t="shared" si="140"/>
        <v/>
      </c>
      <c r="ID41" s="120" t="str">
        <f t="shared" si="140"/>
        <v/>
      </c>
      <c r="IE41" s="120" t="str">
        <f t="shared" si="140"/>
        <v/>
      </c>
      <c r="IF41" s="120" t="str">
        <f t="shared" si="140"/>
        <v/>
      </c>
      <c r="IG41" s="120" t="str">
        <f t="shared" si="141"/>
        <v/>
      </c>
      <c r="IH41" s="120" t="str">
        <f t="shared" si="141"/>
        <v/>
      </c>
      <c r="II41" s="120" t="str">
        <f t="shared" si="141"/>
        <v/>
      </c>
      <c r="IJ41" s="120" t="str">
        <f t="shared" si="141"/>
        <v/>
      </c>
      <c r="IK41" s="120" t="str">
        <f t="shared" si="141"/>
        <v/>
      </c>
      <c r="IL41" s="120" t="str">
        <f t="shared" si="141"/>
        <v/>
      </c>
      <c r="IM41" s="120" t="str">
        <f t="shared" si="141"/>
        <v/>
      </c>
      <c r="IN41" s="120" t="str">
        <f t="shared" si="141"/>
        <v/>
      </c>
      <c r="IO41" s="120" t="str">
        <f t="shared" si="141"/>
        <v/>
      </c>
      <c r="IP41" s="120" t="str">
        <f t="shared" si="141"/>
        <v/>
      </c>
      <c r="IQ41" s="120" t="str">
        <f t="shared" si="141"/>
        <v/>
      </c>
      <c r="IR41" s="120" t="str">
        <f t="shared" si="141"/>
        <v/>
      </c>
      <c r="IS41" s="120" t="str">
        <f t="shared" si="141"/>
        <v/>
      </c>
      <c r="IT41" s="120" t="str">
        <f t="shared" si="141"/>
        <v/>
      </c>
      <c r="IU41" s="120" t="str">
        <f t="shared" si="141"/>
        <v/>
      </c>
      <c r="IV41" s="120" t="str">
        <f t="shared" si="141"/>
        <v/>
      </c>
      <c r="IW41" s="120" t="str">
        <f t="shared" si="142"/>
        <v/>
      </c>
      <c r="IX41" s="120" t="str">
        <f t="shared" si="142"/>
        <v/>
      </c>
      <c r="IY41" s="120" t="str">
        <f t="shared" si="142"/>
        <v/>
      </c>
      <c r="IZ41" s="120" t="str">
        <f t="shared" si="142"/>
        <v/>
      </c>
      <c r="JA41" s="120" t="str">
        <f t="shared" si="142"/>
        <v/>
      </c>
      <c r="JB41" s="120" t="str">
        <f t="shared" si="142"/>
        <v/>
      </c>
      <c r="JC41" s="120" t="str">
        <f t="shared" si="142"/>
        <v/>
      </c>
      <c r="JD41" s="120" t="str">
        <f t="shared" si="142"/>
        <v/>
      </c>
      <c r="JE41" s="120" t="str">
        <f t="shared" si="142"/>
        <v/>
      </c>
      <c r="JF41" s="120" t="str">
        <f t="shared" si="142"/>
        <v/>
      </c>
      <c r="JG41" s="120" t="str">
        <f t="shared" si="142"/>
        <v/>
      </c>
      <c r="JH41" s="120" t="str">
        <f t="shared" si="142"/>
        <v/>
      </c>
      <c r="JI41" s="120" t="str">
        <f t="shared" si="142"/>
        <v/>
      </c>
      <c r="JJ41" s="120" t="str">
        <f t="shared" si="142"/>
        <v/>
      </c>
      <c r="JK41" s="120" t="str">
        <f t="shared" si="142"/>
        <v/>
      </c>
      <c r="JL41" s="120" t="str">
        <f t="shared" si="142"/>
        <v/>
      </c>
      <c r="JM41" s="120" t="str">
        <f t="shared" si="143"/>
        <v/>
      </c>
      <c r="JN41" s="120" t="str">
        <f t="shared" si="143"/>
        <v/>
      </c>
      <c r="JO41" s="120" t="str">
        <f t="shared" si="143"/>
        <v/>
      </c>
      <c r="JP41" s="120" t="str">
        <f t="shared" si="143"/>
        <v/>
      </c>
      <c r="JQ41" s="120" t="str">
        <f t="shared" si="143"/>
        <v/>
      </c>
      <c r="JR41" s="120" t="str">
        <f t="shared" si="143"/>
        <v/>
      </c>
      <c r="JS41" s="120" t="str">
        <f t="shared" si="143"/>
        <v/>
      </c>
      <c r="JT41" s="120" t="str">
        <f t="shared" si="143"/>
        <v/>
      </c>
      <c r="JU41" s="120" t="str">
        <f t="shared" si="143"/>
        <v/>
      </c>
      <c r="JV41" s="120" t="str">
        <f t="shared" si="143"/>
        <v/>
      </c>
      <c r="JW41" s="120" t="str">
        <f t="shared" si="143"/>
        <v/>
      </c>
      <c r="JX41" s="120" t="str">
        <f t="shared" si="143"/>
        <v/>
      </c>
      <c r="JY41" s="120" t="str">
        <f t="shared" si="143"/>
        <v/>
      </c>
      <c r="JZ41" s="120" t="str">
        <f t="shared" si="143"/>
        <v/>
      </c>
      <c r="KA41" s="120" t="str">
        <f t="shared" si="143"/>
        <v/>
      </c>
      <c r="KB41" s="120" t="str">
        <f t="shared" si="143"/>
        <v/>
      </c>
      <c r="KC41" s="120" t="str">
        <f t="shared" si="144"/>
        <v/>
      </c>
      <c r="KD41" s="120" t="str">
        <f t="shared" si="144"/>
        <v/>
      </c>
      <c r="KE41" s="120" t="str">
        <f t="shared" si="144"/>
        <v/>
      </c>
      <c r="KF41" s="120" t="str">
        <f t="shared" si="144"/>
        <v/>
      </c>
      <c r="KG41" s="120" t="str">
        <f t="shared" si="144"/>
        <v/>
      </c>
      <c r="KH41" s="120" t="str">
        <f t="shared" si="144"/>
        <v/>
      </c>
      <c r="KI41" s="120" t="str">
        <f t="shared" si="144"/>
        <v/>
      </c>
      <c r="KJ41" s="120" t="str">
        <f t="shared" si="144"/>
        <v/>
      </c>
      <c r="KK41" s="120" t="str">
        <f t="shared" si="144"/>
        <v/>
      </c>
      <c r="KL41" s="120" t="str">
        <f t="shared" si="144"/>
        <v/>
      </c>
      <c r="KM41" s="120" t="str">
        <f t="shared" si="144"/>
        <v/>
      </c>
      <c r="KN41" s="120" t="str">
        <f t="shared" si="144"/>
        <v/>
      </c>
      <c r="KO41" s="120" t="str">
        <f t="shared" si="144"/>
        <v/>
      </c>
      <c r="KP41" s="120" t="str">
        <f t="shared" si="144"/>
        <v/>
      </c>
      <c r="KQ41" s="120" t="str">
        <f t="shared" si="144"/>
        <v/>
      </c>
      <c r="KR41" s="120" t="str">
        <f t="shared" si="144"/>
        <v/>
      </c>
      <c r="KS41" s="120" t="str">
        <f t="shared" si="145"/>
        <v/>
      </c>
      <c r="KT41" s="120" t="str">
        <f t="shared" si="145"/>
        <v/>
      </c>
      <c r="KU41" s="120" t="str">
        <f t="shared" si="145"/>
        <v/>
      </c>
      <c r="KV41" s="120" t="str">
        <f t="shared" si="145"/>
        <v/>
      </c>
      <c r="KW41" s="120" t="str">
        <f t="shared" si="145"/>
        <v/>
      </c>
      <c r="KX41" s="120" t="str">
        <f t="shared" si="145"/>
        <v/>
      </c>
      <c r="KY41" s="120" t="str">
        <f t="shared" si="145"/>
        <v/>
      </c>
      <c r="KZ41" s="120" t="str">
        <f t="shared" si="145"/>
        <v/>
      </c>
      <c r="LA41" s="120" t="str">
        <f t="shared" si="145"/>
        <v/>
      </c>
      <c r="LB41" s="120" t="str">
        <f t="shared" si="145"/>
        <v/>
      </c>
      <c r="LC41" s="120" t="str">
        <f t="shared" si="145"/>
        <v/>
      </c>
      <c r="LD41" s="120" t="str">
        <f t="shared" si="145"/>
        <v/>
      </c>
      <c r="LE41" s="120" t="str">
        <f t="shared" si="145"/>
        <v/>
      </c>
      <c r="LF41" s="120" t="str">
        <f t="shared" si="145"/>
        <v/>
      </c>
      <c r="LG41" s="120" t="str">
        <f t="shared" si="145"/>
        <v/>
      </c>
      <c r="LH41" s="120" t="str">
        <f t="shared" si="145"/>
        <v/>
      </c>
      <c r="LI41" s="120" t="str">
        <f t="shared" si="146"/>
        <v/>
      </c>
      <c r="LJ41" s="120" t="str">
        <f t="shared" si="146"/>
        <v/>
      </c>
      <c r="LK41" s="120" t="str">
        <f t="shared" si="146"/>
        <v/>
      </c>
      <c r="LL41" s="120" t="str">
        <f t="shared" si="146"/>
        <v/>
      </c>
      <c r="LM41" s="120" t="str">
        <f t="shared" si="146"/>
        <v/>
      </c>
      <c r="LN41" s="120" t="str">
        <f t="shared" si="146"/>
        <v/>
      </c>
      <c r="LO41" s="120" t="str">
        <f t="shared" si="146"/>
        <v/>
      </c>
      <c r="LP41" s="120" t="str">
        <f t="shared" si="146"/>
        <v/>
      </c>
      <c r="LQ41" s="120" t="str">
        <f t="shared" si="146"/>
        <v/>
      </c>
      <c r="LR41" s="120" t="str">
        <f t="shared" si="146"/>
        <v/>
      </c>
      <c r="LS41" s="120" t="str">
        <f t="shared" si="146"/>
        <v/>
      </c>
      <c r="LT41" s="120" t="str">
        <f t="shared" si="146"/>
        <v/>
      </c>
      <c r="LU41" s="120" t="str">
        <f t="shared" si="146"/>
        <v/>
      </c>
      <c r="LV41" s="120" t="str">
        <f t="shared" si="146"/>
        <v/>
      </c>
      <c r="LW41" s="120" t="str">
        <f t="shared" si="146"/>
        <v/>
      </c>
      <c r="LX41" s="120" t="str">
        <f t="shared" si="146"/>
        <v/>
      </c>
      <c r="LY41" s="120" t="str">
        <f t="shared" si="147"/>
        <v/>
      </c>
      <c r="LZ41" s="120" t="str">
        <f t="shared" si="147"/>
        <v/>
      </c>
      <c r="MA41" s="120" t="str">
        <f t="shared" si="147"/>
        <v/>
      </c>
      <c r="MB41" s="120" t="str">
        <f t="shared" si="147"/>
        <v/>
      </c>
      <c r="MC41" s="120" t="str">
        <f t="shared" si="147"/>
        <v/>
      </c>
      <c r="MD41" s="120" t="str">
        <f t="shared" si="147"/>
        <v/>
      </c>
      <c r="ME41" s="120" t="str">
        <f t="shared" si="147"/>
        <v/>
      </c>
      <c r="MF41" s="120" t="str">
        <f t="shared" si="147"/>
        <v/>
      </c>
      <c r="MG41" s="120" t="str">
        <f t="shared" si="147"/>
        <v/>
      </c>
      <c r="MH41" s="120" t="str">
        <f t="shared" si="147"/>
        <v/>
      </c>
      <c r="MI41" s="120" t="str">
        <f t="shared" si="147"/>
        <v/>
      </c>
      <c r="MJ41" s="120" t="str">
        <f t="shared" si="147"/>
        <v/>
      </c>
      <c r="MK41" s="120" t="str">
        <f t="shared" si="147"/>
        <v/>
      </c>
      <c r="ML41" s="120" t="str">
        <f t="shared" si="147"/>
        <v/>
      </c>
      <c r="MM41" s="120" t="str">
        <f t="shared" si="147"/>
        <v/>
      </c>
      <c r="MN41" s="120" t="str">
        <f t="shared" si="147"/>
        <v/>
      </c>
      <c r="MO41" s="120" t="str">
        <f t="shared" si="148"/>
        <v/>
      </c>
      <c r="MP41" s="120" t="str">
        <f t="shared" si="148"/>
        <v/>
      </c>
      <c r="MQ41" s="120" t="str">
        <f t="shared" si="148"/>
        <v/>
      </c>
      <c r="MR41" s="120" t="str">
        <f t="shared" si="148"/>
        <v/>
      </c>
      <c r="MS41" s="120" t="str">
        <f t="shared" si="148"/>
        <v/>
      </c>
      <c r="MT41" s="120" t="str">
        <f t="shared" si="148"/>
        <v/>
      </c>
      <c r="MU41" s="120" t="str">
        <f t="shared" si="148"/>
        <v/>
      </c>
      <c r="MV41" s="120" t="str">
        <f t="shared" si="148"/>
        <v/>
      </c>
      <c r="MW41" s="120" t="str">
        <f t="shared" si="148"/>
        <v/>
      </c>
      <c r="MX41" s="120" t="str">
        <f t="shared" si="148"/>
        <v/>
      </c>
      <c r="MY41" s="120" t="str">
        <f t="shared" si="148"/>
        <v/>
      </c>
      <c r="MZ41" s="120" t="str">
        <f t="shared" si="148"/>
        <v/>
      </c>
      <c r="NA41" s="120" t="str">
        <f t="shared" si="148"/>
        <v/>
      </c>
      <c r="NB41" s="120" t="str">
        <f t="shared" si="148"/>
        <v/>
      </c>
      <c r="NC41" s="120" t="str">
        <f t="shared" si="148"/>
        <v/>
      </c>
      <c r="ND41" s="120" t="str">
        <f t="shared" si="148"/>
        <v/>
      </c>
      <c r="NE41" s="120" t="str">
        <f t="shared" si="149"/>
        <v/>
      </c>
      <c r="NF41" s="120" t="str">
        <f t="shared" si="149"/>
        <v/>
      </c>
      <c r="NG41" s="120" t="str">
        <f t="shared" si="149"/>
        <v/>
      </c>
      <c r="NH41" s="120" t="str">
        <f t="shared" si="149"/>
        <v/>
      </c>
      <c r="NI41" s="120" t="str">
        <f t="shared" si="149"/>
        <v/>
      </c>
      <c r="NJ41" s="120" t="str">
        <f t="shared" si="149"/>
        <v/>
      </c>
      <c r="NK41" s="120" t="str">
        <f t="shared" si="149"/>
        <v/>
      </c>
      <c r="NL41" s="120" t="str">
        <f t="shared" si="149"/>
        <v/>
      </c>
      <c r="NM41" s="120" t="str">
        <f t="shared" si="149"/>
        <v/>
      </c>
      <c r="NN41" s="120" t="str">
        <f t="shared" si="149"/>
        <v/>
      </c>
      <c r="NO41" s="120" t="str">
        <f t="shared" si="149"/>
        <v/>
      </c>
      <c r="NP41" s="120" t="str">
        <f t="shared" si="149"/>
        <v/>
      </c>
      <c r="NQ41" s="120" t="str">
        <f t="shared" si="149"/>
        <v/>
      </c>
      <c r="NR41" s="120" t="str">
        <f t="shared" si="149"/>
        <v/>
      </c>
      <c r="NS41" s="120" t="str">
        <f t="shared" si="149"/>
        <v/>
      </c>
      <c r="NT41" s="120" t="str">
        <f t="shared" si="149"/>
        <v/>
      </c>
      <c r="NU41" s="120" t="str">
        <f t="shared" si="150"/>
        <v/>
      </c>
      <c r="NV41" s="120" t="str">
        <f t="shared" si="150"/>
        <v/>
      </c>
      <c r="NW41" s="120" t="str">
        <f t="shared" si="150"/>
        <v/>
      </c>
      <c r="NX41" s="120" t="str">
        <f t="shared" si="150"/>
        <v/>
      </c>
      <c r="NY41" s="120" t="str">
        <f t="shared" si="150"/>
        <v/>
      </c>
      <c r="NZ41" s="120" t="str">
        <f t="shared" si="150"/>
        <v/>
      </c>
      <c r="OA41" s="120" t="str">
        <f t="shared" si="150"/>
        <v/>
      </c>
      <c r="OB41" s="120" t="str">
        <f t="shared" si="150"/>
        <v/>
      </c>
      <c r="OC41" s="120" t="str">
        <f t="shared" si="150"/>
        <v/>
      </c>
      <c r="OD41" s="120" t="str">
        <f t="shared" si="150"/>
        <v/>
      </c>
      <c r="OE41" s="120" t="str">
        <f t="shared" si="150"/>
        <v/>
      </c>
      <c r="OF41" s="120" t="str">
        <f t="shared" si="150"/>
        <v/>
      </c>
      <c r="OG41" s="120" t="str">
        <f t="shared" si="150"/>
        <v/>
      </c>
      <c r="OH41" s="120" t="str">
        <f t="shared" si="150"/>
        <v/>
      </c>
      <c r="OI41" s="120" t="str">
        <f t="shared" si="150"/>
        <v/>
      </c>
      <c r="OJ41" s="120" t="str">
        <f t="shared" si="150"/>
        <v/>
      </c>
      <c r="OK41" s="120" t="str">
        <f t="shared" si="151"/>
        <v/>
      </c>
      <c r="OL41" s="120" t="str">
        <f t="shared" si="151"/>
        <v/>
      </c>
      <c r="OM41" s="120" t="str">
        <f t="shared" si="151"/>
        <v/>
      </c>
      <c r="ON41" s="120" t="str">
        <f t="shared" si="151"/>
        <v/>
      </c>
      <c r="OO41" s="120" t="str">
        <f t="shared" si="151"/>
        <v/>
      </c>
      <c r="OP41" s="120" t="str">
        <f t="shared" si="151"/>
        <v/>
      </c>
      <c r="OQ41" s="120" t="str">
        <f t="shared" si="151"/>
        <v/>
      </c>
      <c r="OR41" s="120" t="str">
        <f t="shared" si="151"/>
        <v/>
      </c>
      <c r="OS41" s="120" t="str">
        <f t="shared" si="151"/>
        <v/>
      </c>
      <c r="OT41" s="120" t="str">
        <f t="shared" si="151"/>
        <v/>
      </c>
      <c r="OU41" s="120" t="str">
        <f t="shared" si="151"/>
        <v/>
      </c>
      <c r="OV41" s="120" t="str">
        <f t="shared" si="151"/>
        <v/>
      </c>
      <c r="OW41" s="120" t="str">
        <f t="shared" si="151"/>
        <v/>
      </c>
      <c r="OX41" s="120" t="str">
        <f t="shared" si="151"/>
        <v/>
      </c>
      <c r="OY41" s="120" t="str">
        <f t="shared" si="151"/>
        <v/>
      </c>
      <c r="OZ41" s="120" t="str">
        <f t="shared" si="151"/>
        <v/>
      </c>
      <c r="PA41" s="120" t="str">
        <f t="shared" si="152"/>
        <v/>
      </c>
      <c r="PB41" s="120" t="str">
        <f t="shared" si="152"/>
        <v/>
      </c>
      <c r="PC41" s="120" t="str">
        <f t="shared" si="152"/>
        <v/>
      </c>
      <c r="PD41" s="120" t="str">
        <f t="shared" si="152"/>
        <v/>
      </c>
      <c r="PE41" s="120" t="str">
        <f t="shared" si="152"/>
        <v/>
      </c>
      <c r="PF41" s="120" t="str">
        <f t="shared" si="152"/>
        <v/>
      </c>
      <c r="PG41" s="120" t="str">
        <f t="shared" si="152"/>
        <v/>
      </c>
      <c r="PH41" s="120" t="str">
        <f t="shared" si="152"/>
        <v/>
      </c>
      <c r="PI41" s="120" t="str">
        <f t="shared" si="152"/>
        <v/>
      </c>
      <c r="PJ41" s="120" t="str">
        <f t="shared" si="152"/>
        <v/>
      </c>
      <c r="PK41" s="120" t="str">
        <f t="shared" si="152"/>
        <v/>
      </c>
      <c r="PL41" s="120" t="str">
        <f t="shared" si="152"/>
        <v/>
      </c>
      <c r="PM41" s="120" t="str">
        <f t="shared" si="152"/>
        <v/>
      </c>
      <c r="PN41" s="120" t="str">
        <f t="shared" si="152"/>
        <v/>
      </c>
      <c r="PO41" s="120" t="str">
        <f t="shared" si="152"/>
        <v/>
      </c>
      <c r="PP41" s="120" t="str">
        <f t="shared" si="152"/>
        <v/>
      </c>
      <c r="PQ41" s="120" t="str">
        <f t="shared" si="153"/>
        <v/>
      </c>
      <c r="PR41" s="120" t="str">
        <f t="shared" si="153"/>
        <v/>
      </c>
      <c r="PS41" s="120" t="str">
        <f t="shared" si="153"/>
        <v/>
      </c>
      <c r="PT41" s="120" t="str">
        <f t="shared" si="153"/>
        <v/>
      </c>
      <c r="PU41" s="120" t="str">
        <f t="shared" si="153"/>
        <v/>
      </c>
      <c r="PV41" s="120" t="str">
        <f t="shared" si="153"/>
        <v/>
      </c>
      <c r="PW41" s="120" t="str">
        <f t="shared" si="153"/>
        <v/>
      </c>
      <c r="PX41" s="120" t="str">
        <f t="shared" si="153"/>
        <v/>
      </c>
      <c r="PY41" s="120" t="str">
        <f t="shared" si="153"/>
        <v/>
      </c>
      <c r="PZ41" s="120" t="str">
        <f t="shared" si="153"/>
        <v/>
      </c>
      <c r="QA41" s="120" t="str">
        <f t="shared" si="153"/>
        <v/>
      </c>
      <c r="QB41" s="120" t="str">
        <f t="shared" si="153"/>
        <v/>
      </c>
      <c r="QC41" s="120" t="str">
        <f t="shared" si="153"/>
        <v/>
      </c>
      <c r="QD41" s="120" t="str">
        <f t="shared" si="153"/>
        <v/>
      </c>
      <c r="QE41" s="120" t="str">
        <f t="shared" si="153"/>
        <v/>
      </c>
      <c r="QF41" s="120" t="str">
        <f t="shared" si="153"/>
        <v/>
      </c>
      <c r="QG41" s="120" t="str">
        <f t="shared" si="154"/>
        <v/>
      </c>
      <c r="QH41" s="120" t="str">
        <f t="shared" si="154"/>
        <v/>
      </c>
      <c r="QI41" s="120" t="str">
        <f t="shared" si="154"/>
        <v/>
      </c>
      <c r="QJ41" s="120" t="str">
        <f t="shared" si="154"/>
        <v/>
      </c>
      <c r="QK41" s="120" t="str">
        <f t="shared" si="154"/>
        <v/>
      </c>
      <c r="QL41" s="120" t="str">
        <f t="shared" si="154"/>
        <v/>
      </c>
      <c r="QM41" s="120" t="str">
        <f t="shared" si="154"/>
        <v/>
      </c>
      <c r="QN41" s="120" t="str">
        <f t="shared" si="154"/>
        <v/>
      </c>
      <c r="QO41" s="120" t="str">
        <f t="shared" si="154"/>
        <v/>
      </c>
      <c r="QP41" s="120" t="str">
        <f t="shared" si="154"/>
        <v/>
      </c>
      <c r="QQ41" s="120" t="str">
        <f t="shared" si="154"/>
        <v/>
      </c>
      <c r="QR41" s="120" t="str">
        <f t="shared" si="154"/>
        <v/>
      </c>
      <c r="QS41" s="120" t="str">
        <f t="shared" si="154"/>
        <v/>
      </c>
      <c r="QT41" s="120" t="str">
        <f t="shared" si="154"/>
        <v/>
      </c>
      <c r="QU41" s="120" t="str">
        <f t="shared" si="154"/>
        <v/>
      </c>
      <c r="QV41" s="120" t="str">
        <f t="shared" si="154"/>
        <v/>
      </c>
      <c r="QW41" s="120" t="str">
        <f t="shared" si="155"/>
        <v/>
      </c>
      <c r="QX41" s="120" t="str">
        <f t="shared" si="155"/>
        <v/>
      </c>
      <c r="QY41" s="120" t="str">
        <f t="shared" si="155"/>
        <v/>
      </c>
      <c r="QZ41" s="120" t="str">
        <f t="shared" si="155"/>
        <v/>
      </c>
      <c r="RA41" s="120" t="str">
        <f t="shared" si="155"/>
        <v/>
      </c>
      <c r="RB41" s="120" t="str">
        <f t="shared" si="155"/>
        <v/>
      </c>
      <c r="RC41" s="120" t="str">
        <f t="shared" si="155"/>
        <v/>
      </c>
      <c r="RD41" s="120" t="str">
        <f t="shared" si="155"/>
        <v/>
      </c>
      <c r="RE41" s="120" t="str">
        <f t="shared" si="155"/>
        <v/>
      </c>
      <c r="RF41" s="120" t="str">
        <f t="shared" si="155"/>
        <v/>
      </c>
      <c r="RG41" s="120" t="str">
        <f t="shared" si="155"/>
        <v/>
      </c>
      <c r="RH41" s="120" t="str">
        <f t="shared" si="155"/>
        <v/>
      </c>
      <c r="RI41" s="120" t="str">
        <f t="shared" si="155"/>
        <v/>
      </c>
      <c r="RJ41" s="120" t="str">
        <f t="shared" si="155"/>
        <v/>
      </c>
      <c r="RK41" s="120" t="str">
        <f t="shared" si="155"/>
        <v/>
      </c>
      <c r="RL41" s="120" t="str">
        <f t="shared" si="155"/>
        <v/>
      </c>
      <c r="RM41" s="120" t="str">
        <f t="shared" si="156"/>
        <v/>
      </c>
      <c r="RN41" s="120" t="str">
        <f t="shared" si="156"/>
        <v/>
      </c>
      <c r="RO41" s="120" t="str">
        <f t="shared" si="156"/>
        <v/>
      </c>
      <c r="RP41" s="120" t="str">
        <f t="shared" si="156"/>
        <v/>
      </c>
      <c r="RQ41" s="120" t="str">
        <f t="shared" si="156"/>
        <v/>
      </c>
      <c r="RR41" s="120" t="str">
        <f t="shared" si="156"/>
        <v/>
      </c>
      <c r="RS41" s="120" t="str">
        <f t="shared" si="156"/>
        <v/>
      </c>
      <c r="RT41" s="120" t="str">
        <f t="shared" si="156"/>
        <v/>
      </c>
      <c r="RU41" s="120" t="str">
        <f t="shared" si="156"/>
        <v/>
      </c>
      <c r="RV41" s="120" t="str">
        <f t="shared" si="156"/>
        <v/>
      </c>
      <c r="RW41" s="120" t="str">
        <f t="shared" si="156"/>
        <v/>
      </c>
      <c r="RX41" s="120" t="str">
        <f t="shared" si="156"/>
        <v/>
      </c>
      <c r="RY41" s="120" t="str">
        <f t="shared" si="156"/>
        <v/>
      </c>
      <c r="RZ41" s="120" t="str">
        <f t="shared" si="156"/>
        <v/>
      </c>
      <c r="SA41" s="120" t="str">
        <f t="shared" si="156"/>
        <v/>
      </c>
      <c r="SB41" s="120" t="str">
        <f t="shared" si="156"/>
        <v/>
      </c>
      <c r="SC41" s="120" t="str">
        <f t="shared" si="157"/>
        <v/>
      </c>
      <c r="SD41" s="120" t="str">
        <f t="shared" si="157"/>
        <v/>
      </c>
      <c r="SE41" s="120" t="str">
        <f t="shared" si="157"/>
        <v/>
      </c>
      <c r="SF41" s="120" t="str">
        <f t="shared" si="157"/>
        <v/>
      </c>
      <c r="SG41" s="120" t="str">
        <f t="shared" si="157"/>
        <v/>
      </c>
      <c r="SH41" s="120" t="str">
        <f t="shared" si="157"/>
        <v/>
      </c>
      <c r="SI41" s="120" t="str">
        <f t="shared" si="157"/>
        <v/>
      </c>
      <c r="SJ41" s="120" t="str">
        <f t="shared" si="157"/>
        <v/>
      </c>
      <c r="SK41" s="120" t="str">
        <f t="shared" si="157"/>
        <v/>
      </c>
      <c r="SL41" s="120" t="str">
        <f t="shared" si="157"/>
        <v/>
      </c>
      <c r="SM41" s="120" t="str">
        <f t="shared" si="157"/>
        <v/>
      </c>
      <c r="SN41" s="120" t="str">
        <f t="shared" si="157"/>
        <v/>
      </c>
      <c r="SO41" s="120" t="str">
        <f t="shared" si="157"/>
        <v/>
      </c>
      <c r="SP41" s="120" t="str">
        <f t="shared" si="157"/>
        <v/>
      </c>
      <c r="SQ41" s="120" t="str">
        <f t="shared" si="157"/>
        <v/>
      </c>
      <c r="SR41" s="120" t="str">
        <f t="shared" si="157"/>
        <v/>
      </c>
      <c r="SS41" s="120" t="str">
        <f t="shared" si="158"/>
        <v/>
      </c>
      <c r="ST41" s="120" t="str">
        <f t="shared" si="158"/>
        <v/>
      </c>
      <c r="SU41" s="120" t="str">
        <f t="shared" si="158"/>
        <v/>
      </c>
      <c r="SV41" s="120" t="str">
        <f t="shared" si="158"/>
        <v/>
      </c>
      <c r="SW41" s="120" t="str">
        <f t="shared" si="158"/>
        <v/>
      </c>
      <c r="SX41" s="121" t="str">
        <f t="shared" si="158"/>
        <v/>
      </c>
    </row>
    <row r="42" spans="2:518" ht="15" outlineLevel="1" x14ac:dyDescent="0.35">
      <c r="B42" s="60"/>
      <c r="C42" s="109">
        <v>286024</v>
      </c>
      <c r="D42" s="110"/>
      <c r="E42" s="122" t="s">
        <v>1714</v>
      </c>
      <c r="F42" s="123" t="s">
        <v>423</v>
      </c>
      <c r="G42" s="113">
        <v>45573</v>
      </c>
      <c r="H42" s="124">
        <v>2</v>
      </c>
      <c r="I42" s="140">
        <f t="shared" si="59"/>
        <v>45574</v>
      </c>
      <c r="J42" s="141">
        <v>0</v>
      </c>
      <c r="K42" s="126" t="s">
        <v>1702</v>
      </c>
      <c r="L42" s="127"/>
      <c r="M42" s="119" t="str">
        <f>IF($J42&gt;0%,IF(AND(M$16&gt;=#REF!,M$16&lt;#REF!+($H42*$J42)),"➤",""),"")</f>
        <v/>
      </c>
      <c r="N42" s="120" t="str">
        <f>IF($J42&gt;0%,IF(AND(N$16&gt;=#REF!,N$16&lt;#REF!+($H42*$J42)),"➤",""),"")</f>
        <v/>
      </c>
      <c r="O42" s="120" t="str">
        <f>IF($J42&gt;0%,IF(AND(O$16&gt;=#REF!,O$16&lt;#REF!+($H42*$J42)),"➤",""),"")</f>
        <v/>
      </c>
      <c r="P42" s="120" t="str">
        <f>IF($J42&gt;0%,IF(AND(P$16&gt;=#REF!,P$16&lt;#REF!+($H42*$J42)),"➤",""),"")</f>
        <v/>
      </c>
      <c r="Q42" s="120" t="str">
        <f>IF($J42&gt;0%,IF(AND(Q$16&gt;=#REF!,Q$16&lt;#REF!+($H42*$J42)),"➤",""),"")</f>
        <v/>
      </c>
      <c r="R42" s="120" t="str">
        <f>IF($J42&gt;0%,IF(AND(R$16&gt;=#REF!,R$16&lt;#REF!+($H42*$J42)),"➤",""),"")</f>
        <v/>
      </c>
      <c r="S42" s="120" t="str">
        <f t="shared" si="25"/>
        <v/>
      </c>
      <c r="T42" s="120" t="str">
        <f t="shared" si="25"/>
        <v/>
      </c>
      <c r="U42" s="120" t="str">
        <f t="shared" si="25"/>
        <v/>
      </c>
      <c r="V42" s="120" t="str">
        <f t="shared" si="25"/>
        <v/>
      </c>
      <c r="W42" s="120" t="str">
        <f t="shared" si="25"/>
        <v/>
      </c>
      <c r="X42" s="120" t="str">
        <f t="shared" si="25"/>
        <v/>
      </c>
      <c r="Y42" s="120" t="str">
        <f t="shared" si="25"/>
        <v/>
      </c>
      <c r="Z42" s="120" t="str">
        <f t="shared" si="25"/>
        <v/>
      </c>
      <c r="AA42" s="120" t="str">
        <f t="shared" si="25"/>
        <v/>
      </c>
      <c r="AB42" s="120" t="str">
        <f t="shared" si="25"/>
        <v/>
      </c>
      <c r="AC42" s="120" t="str">
        <f>IF($J42&gt;0%,IF(AND(AC$16&gt;=$G42,AC$16&lt;$G42+($H42*$J42)),"➤",""),"")</f>
        <v/>
      </c>
      <c r="AD42" s="120" t="str">
        <f>IF($J42&gt;0%,IF(AND(AD$16&gt;=$G42,AD$16&lt;$G42+($H42*$J42)),"➤",""),"")</f>
        <v/>
      </c>
      <c r="AE42" s="120" t="str">
        <f>IF($J42&gt;0%,IF(AND(AE$16&gt;=$G42,AE$16&lt;$G42+($H42*$J42)),"➤",""),"")</f>
        <v/>
      </c>
      <c r="AF42" s="120" t="str">
        <f>IF($J42&gt;0%,IF(AND(AF$16&gt;=#REF!,AF$16&lt;#REF!+($H42*$J42)),"➤",""),"")</f>
        <v/>
      </c>
      <c r="AG42" s="120" t="str">
        <f>IF($J42&gt;0%,IF(AND(AG$16&gt;=#REF!,AG$16&lt;#REF!+($H42*$J42)),"➤",""),"")</f>
        <v/>
      </c>
      <c r="AH42" s="120" t="str">
        <f>IF($J42&gt;0%,IF(AND(AH$16&gt;=#REF!,AH$16&lt;#REF!+($H42*$J42)),"➤",""),"")</f>
        <v/>
      </c>
      <c r="AI42" s="120" t="str">
        <f>IF($J42&gt;0%,IF(AND(AI$16&gt;=#REF!,AI$16&lt;#REF!+($H42*$J42)),"➤",""),"")</f>
        <v/>
      </c>
      <c r="AJ42" s="120" t="str">
        <f>IF($J42&gt;0%,IF(AND(AJ$16&gt;=#REF!,AJ$16&lt;#REF!+($H42*$J42)),"➤",""),"")</f>
        <v/>
      </c>
      <c r="AK42" s="120" t="str">
        <f>IF($J42&gt;0%,IF(AND(AK$16&gt;=#REF!,AK$16&lt;#REF!+($H42*$J42)),"➤",""),"")</f>
        <v/>
      </c>
      <c r="AL42" s="120" t="str">
        <f>IF($J42&gt;0%,IF(AND(AL$16&gt;=#REF!,AL$16&lt;#REF!+($H42*$J42)),"➤",""),"")</f>
        <v/>
      </c>
      <c r="AM42" s="120" t="str">
        <f>IF($J42&gt;0%,IF(AND(AM$16&gt;=#REF!,AM$16&lt;#REF!+($H42*$J42)),"➤",""),"")</f>
        <v/>
      </c>
      <c r="AN42" s="120" t="str">
        <f>IF($J42&gt;0%,IF(AND(AN$16&gt;=#REF!,AN$16&lt;#REF!+($H42*$J42)),"➤",""),"")</f>
        <v/>
      </c>
      <c r="AO42" s="120" t="str">
        <f>IF($J42&gt;0%,IF(AND(AO$16&gt;=#REF!,AO$16&lt;#REF!+($H42*$J42)),"➤",""),"")</f>
        <v/>
      </c>
      <c r="AP42" s="120" t="str">
        <f>IF($J42&gt;0%,IF(AND(AP$16&gt;=#REF!,AP$16&lt;#REF!+($H42*$J42)),"➤",""),"")</f>
        <v/>
      </c>
      <c r="AQ42" s="120" t="str">
        <f>IF($J42&gt;0%,IF(AND(AQ$16&gt;=#REF!,AQ$16&lt;#REF!+($H42*$J42)),"➤",""),"")</f>
        <v/>
      </c>
      <c r="AR42" s="120" t="str">
        <f>IF($J42&gt;0%,IF(AND(AR$16&gt;=#REF!,AR$16&lt;#REF!+($H42*$J42)),"➤",""),"")</f>
        <v/>
      </c>
      <c r="AS42" s="120" t="str">
        <f>IF($J42&gt;0%,IF(AND(AS$16&gt;=#REF!,AS$16&lt;#REF!+($H42*$J42)),"➤",""),"")</f>
        <v/>
      </c>
      <c r="AT42" s="120" t="str">
        <f>IF($J42&gt;0%,IF(AND(AT$16&gt;=#REF!,AT$16&lt;#REF!+($H42*$J42)),"➤",""),"")</f>
        <v/>
      </c>
      <c r="AU42" s="120" t="str">
        <f>IF($J42&gt;0%,IF(AND(AU$16&gt;=#REF!,AU$16&lt;#REF!+($H42*$J42)),"➤",""),"")</f>
        <v/>
      </c>
      <c r="AV42" s="120" t="str">
        <f>IF($J42&gt;0%,IF(AND(AV$16&gt;=#REF!,AV$16&lt;#REF!+($H42*$J42)),"➤",""),"")</f>
        <v/>
      </c>
      <c r="AW42" s="120" t="str">
        <f>IF($J42&gt;0%,IF(AND(AW$16&gt;=#REF!,AW$16&lt;#REF!+($H42*$J42)),"➤",""),"")</f>
        <v/>
      </c>
      <c r="AX42" s="120" t="str">
        <f>IF($J42&gt;0%,IF(AND(AX$16&gt;=#REF!,AX$16&lt;#REF!+($H42*$J42)),"➤",""),"")</f>
        <v/>
      </c>
      <c r="AY42" s="120" t="str">
        <f>IF($J42&gt;0%,IF(AND(AY$16&gt;=#REF!,AY$16&lt;#REF!+($H42*$J42)),"➤",""),"")</f>
        <v/>
      </c>
      <c r="AZ42" s="120" t="str">
        <f>IF($J42&gt;0%,IF(AND(AZ$16&gt;=#REF!,AZ$16&lt;#REF!+($H42*$J42)),"➤",""),"")</f>
        <v/>
      </c>
      <c r="BA42" s="120" t="str">
        <f>IF($J42&gt;0%,IF(AND(BA$16&gt;=#REF!,BA$16&lt;#REF!+($H42*$J42)),"➤",""),"")</f>
        <v/>
      </c>
      <c r="BB42" s="120" t="str">
        <f>IF($J42&gt;0%,IF(AND(BB$16&gt;=#REF!,BB$16&lt;#REF!+($H42*$J42)),"➤",""),"")</f>
        <v/>
      </c>
      <c r="BC42" s="120" t="str">
        <f>IF($J42&gt;0%,IF(AND(BC$16&gt;=#REF!,BC$16&lt;#REF!+($H42*$J42)),"➤",""),"")</f>
        <v/>
      </c>
      <c r="BD42" s="120" t="str">
        <f>IF($J42&gt;0%,IF(AND(BD$16&gt;=#REF!,BD$16&lt;#REF!+($H42*$J42)),"➤",""),"")</f>
        <v/>
      </c>
      <c r="BE42" s="120" t="str">
        <f>IF($J42&gt;0%,IF(AND(BE$16&gt;=#REF!,BE$16&lt;#REF!+($H42*$J42)),"➤",""),"")</f>
        <v/>
      </c>
      <c r="BF42" s="120" t="str">
        <f>IF($J42&gt;0%,IF(AND(BF$16&gt;=#REF!,BF$16&lt;#REF!+($H42*$J42)),"➤",""),"")</f>
        <v/>
      </c>
      <c r="BG42" s="120" t="str">
        <f>IF($J42&gt;0%,IF(AND(BG$16&gt;=#REF!,BG$16&lt;#REF!+($H42*$J42)),"➤",""),"")</f>
        <v/>
      </c>
      <c r="BH42" s="120" t="str">
        <f>IF($J42&gt;0%,IF(AND(BH$16&gt;=#REF!,BH$16&lt;#REF!+($H42*$J42)),"➤",""),"")</f>
        <v/>
      </c>
      <c r="BI42" s="120" t="str">
        <f>IF($J42&gt;0%,IF(AND(BI$16&gt;=#REF!,BI$16&lt;#REF!+($H42*$J42)),"➤",""),"")</f>
        <v/>
      </c>
      <c r="BJ42" s="120" t="str">
        <f>IF($J42&gt;0%,IF(AND(BJ$16&gt;=#REF!,BJ$16&lt;#REF!+($H42*$J42)),"➤",""),"")</f>
        <v/>
      </c>
      <c r="BK42" s="120" t="str">
        <f>IF($J42&gt;0%,IF(AND(BK$16&gt;=#REF!,BK$16&lt;#REF!+($H42*$J42)),"➤",""),"")</f>
        <v/>
      </c>
      <c r="BL42" s="120" t="str">
        <f>IF($J42&gt;0%,IF(AND(BL$16&gt;=#REF!,BL$16&lt;#REF!+($H42*$J42)),"➤",""),"")</f>
        <v/>
      </c>
      <c r="BM42" s="120" t="str">
        <f>IF($J42&gt;0%,IF(AND(BM$16&gt;=#REF!,BM$16&lt;#REF!+($H42*$J42)),"➤",""),"")</f>
        <v/>
      </c>
      <c r="BN42" s="120" t="str">
        <f>IF($J42&gt;0%,IF(AND(BN$16&gt;=#REF!,BN$16&lt;#REF!+($H42*$J42)),"➤",""),"")</f>
        <v/>
      </c>
      <c r="BO42" s="120" t="str">
        <f>IF($J42&gt;0%,IF(AND(BO$16&gt;=#REF!,BO$16&lt;#REF!+($H42*$J42)),"➤",""),"")</f>
        <v/>
      </c>
      <c r="BP42" s="120" t="str">
        <f>IF($J42&gt;0%,IF(AND(BP$16&gt;=#REF!,BP$16&lt;#REF!+($H42*$J42)),"➤",""),"")</f>
        <v/>
      </c>
      <c r="BQ42" s="120" t="str">
        <f>IF($J42&gt;0%,IF(AND(BQ$16&gt;=#REF!,BQ$16&lt;#REF!+($H42*$J42)),"➤",""),"")</f>
        <v/>
      </c>
      <c r="BR42" s="120" t="str">
        <f>IF($J42&gt;0%,IF(AND(BR$16&gt;=#REF!,BR$16&lt;#REF!+($H42*$J42)),"➤",""),"")</f>
        <v/>
      </c>
      <c r="BS42" s="120" t="str">
        <f>IF($J42&gt;0%,IF(AND(BS$16&gt;=#REF!,BS$16&lt;#REF!+($H42*$J42)),"➤",""),"")</f>
        <v/>
      </c>
      <c r="BT42" s="120" t="str">
        <f>IF($J42&gt;0%,IF(AND(BT$16&gt;=#REF!,BT$16&lt;#REF!+($H42*$J42)),"➤",""),"")</f>
        <v/>
      </c>
      <c r="BU42" s="120" t="str">
        <f>IF($J42&gt;0%,IF(AND(BU$16&gt;=#REF!,BU$16&lt;#REF!+($H42*$J42)),"➤",""),"")</f>
        <v/>
      </c>
      <c r="BV42" s="120" t="str">
        <f>IF($J42&gt;0%,IF(AND(BV$16&gt;=#REF!,BV$16&lt;#REF!+($H42*$J42)),"➤",""),"")</f>
        <v/>
      </c>
      <c r="BW42" s="120" t="str">
        <f>IF($J42&gt;0%,IF(AND(BW$16&gt;=#REF!,BW$16&lt;#REF!+($H42*$J42)),"➤",""),"")</f>
        <v/>
      </c>
      <c r="BX42" s="120" t="str">
        <f>IF($J42&gt;0%,IF(AND(BX$16&gt;=#REF!,BX$16&lt;#REF!+($H42*$J42)),"➤",""),"")</f>
        <v/>
      </c>
      <c r="BY42" s="120" t="str">
        <f>IF($J42&gt;0%,IF(AND(BY$16&gt;=#REF!,BY$16&lt;#REF!+($H42*$J42)),"➤",""),"")</f>
        <v/>
      </c>
      <c r="BZ42" s="120" t="str">
        <f>IF($J42&gt;0%,IF(AND(BZ$16&gt;=#REF!,BZ$16&lt;#REF!+($H42*$J42)),"➤",""),"")</f>
        <v/>
      </c>
      <c r="CA42" s="120" t="str">
        <f>IF($J42&gt;0%,IF(AND(CA$16&gt;=#REF!,CA$16&lt;#REF!+($H42*$J42)),"➤",""),"")</f>
        <v/>
      </c>
      <c r="CB42" s="120" t="str">
        <f>IF($J42&gt;0%,IF(AND(CB$16&gt;=#REF!,CB$16&lt;#REF!+($H42*$J42)),"➤",""),"")</f>
        <v/>
      </c>
      <c r="CC42" s="120" t="str">
        <f>IF($J42&gt;0%,IF(AND(CC$16&gt;=#REF!,CC$16&lt;#REF!+($H42*$J42)),"➤",""),"")</f>
        <v/>
      </c>
      <c r="CD42" s="120" t="str">
        <f>IF($J42&gt;0%,IF(AND(CD$16&gt;=#REF!,CD$16&lt;#REF!+($H42*$J42)),"➤",""),"")</f>
        <v/>
      </c>
      <c r="CE42" s="120" t="str">
        <f>IF($J42&gt;0%,IF(AND(CE$16&gt;=#REF!,CE$16&lt;#REF!+($H42*$J42)),"➤",""),"")</f>
        <v/>
      </c>
      <c r="CF42" s="120" t="str">
        <f>IF($J42&gt;0%,IF(AND(CF$16&gt;=#REF!,CF$16&lt;#REF!+($H42*$J42)),"➤",""),"")</f>
        <v/>
      </c>
      <c r="CG42" s="120" t="str">
        <f>IF($J42&gt;0%,IF(AND(CG$16&gt;=#REF!,CG$16&lt;#REF!+($H42*$J42)),"➤",""),"")</f>
        <v/>
      </c>
      <c r="CH42" s="120" t="str">
        <f>IF($J42&gt;0%,IF(AND(CH$16&gt;=#REF!,CH$16&lt;#REF!+($H42*$J42)),"➤",""),"")</f>
        <v/>
      </c>
      <c r="CI42" s="120" t="str">
        <f>IF($J42&gt;0%,IF(AND(CI$16&gt;=#REF!,CI$16&lt;#REF!+($H42*$J42)),"➤",""),"")</f>
        <v/>
      </c>
      <c r="CJ42" s="120" t="str">
        <f>IF($J42&gt;0%,IF(AND(CJ$16&gt;=#REF!,CJ$16&lt;#REF!+($H42*$J42)),"➤",""),"")</f>
        <v/>
      </c>
      <c r="CK42" s="120" t="str">
        <f>IF($J42&gt;0%,IF(AND(CK$16&gt;=#REF!,CK$16&lt;#REF!+($H42*$J42)),"➤",""),"")</f>
        <v/>
      </c>
      <c r="CL42" s="120" t="str">
        <f>IF($J42&gt;0%,IF(AND(CL$16&gt;=#REF!,CL$16&lt;#REF!+($H42*$J42)),"➤",""),"")</f>
        <v/>
      </c>
      <c r="CM42" s="120" t="str">
        <f>IF($J42&gt;0%,IF(AND(CM$16&gt;=#REF!,CM$16&lt;#REF!+($H42*$J42)),"➤",""),"")</f>
        <v/>
      </c>
      <c r="CN42" s="120" t="str">
        <f>IF($J42&gt;0%,IF(AND(CN$16&gt;=#REF!,CN$16&lt;#REF!+($H42*$J42)),"➤",""),"")</f>
        <v/>
      </c>
      <c r="CO42" s="120" t="str">
        <f>IF($J42&gt;0%,IF(AND(CO$16&gt;=#REF!,CO$16&lt;#REF!+($H42*$J42)),"➤",""),"")</f>
        <v/>
      </c>
      <c r="CP42" s="120" t="str">
        <f>IF($J42&gt;0%,IF(AND(CP$16&gt;=#REF!,CP$16&lt;#REF!+($H42*$J42)),"➤",""),"")</f>
        <v/>
      </c>
      <c r="CQ42" s="120" t="str">
        <f>IF($J42&gt;0%,IF(AND(CQ$16&gt;=#REF!,CQ$16&lt;#REF!+($H42*$J42)),"➤",""),"")</f>
        <v/>
      </c>
      <c r="CR42" s="120" t="str">
        <f>IF($J42&gt;0%,IF(AND(CR$16&gt;=#REF!,CR$16&lt;#REF!+($H42*$J42)),"➤",""),"")</f>
        <v/>
      </c>
      <c r="CS42" s="120" t="str">
        <f>IF($J42&gt;0%,IF(AND(CS$16&gt;=#REF!,CS$16&lt;#REF!+($H42*$J42)),"➤",""),"")</f>
        <v/>
      </c>
      <c r="CT42" s="120" t="str">
        <f>IF($J42&gt;0%,IF(AND(CT$16&gt;=#REF!,CT$16&lt;#REF!+($H42*$J42)),"➤",""),"")</f>
        <v/>
      </c>
      <c r="CU42" s="120" t="str">
        <f>IF($J42&gt;0%,IF(AND(CU$16&gt;=#REF!,CU$16&lt;#REF!+($H42*$J42)),"➤",""),"")</f>
        <v/>
      </c>
      <c r="CV42" s="120" t="str">
        <f>IF($J42&gt;0%,IF(AND(CV$16&gt;=#REF!,CV$16&lt;#REF!+($H42*$J42)),"➤",""),"")</f>
        <v/>
      </c>
      <c r="CW42" s="120" t="str">
        <f>IF($J42&gt;0%,IF(AND(CW$16&gt;=#REF!,CW$16&lt;#REF!+($H42*$J42)),"➤",""),"")</f>
        <v/>
      </c>
      <c r="CX42" s="120" t="str">
        <f>IF($J42&gt;0%,IF(AND(CX$16&gt;=#REF!,CX$16&lt;#REF!+($H42*$J42)),"➤",""),"")</f>
        <v/>
      </c>
      <c r="CY42" s="120" t="str">
        <f>IF($J42&gt;0%,IF(AND(CY$16&gt;=#REF!,CY$16&lt;#REF!+($H42*$J42)),"➤",""),"")</f>
        <v/>
      </c>
      <c r="CZ42" s="120" t="str">
        <f>IF($J42&gt;0%,IF(AND(CZ$16&gt;=#REF!,CZ$16&lt;#REF!+($H42*$J42)),"➤",""),"")</f>
        <v/>
      </c>
      <c r="DA42" s="120" t="str">
        <f>IF($J42&gt;0%,IF(AND(DA$16&gt;=#REF!,DA$16&lt;#REF!+($H42*$J42)),"➤",""),"")</f>
        <v/>
      </c>
      <c r="DB42" s="120" t="str">
        <f>IF($J42&gt;0%,IF(AND(DB$16&gt;=#REF!,DB$16&lt;#REF!+($H42*$J42)),"➤",""),"")</f>
        <v/>
      </c>
      <c r="DC42" s="120" t="str">
        <f>IF($J42&gt;0%,IF(AND(DC$16&gt;=#REF!,DC$16&lt;#REF!+($H42*$J42)),"➤",""),"")</f>
        <v/>
      </c>
      <c r="DD42" s="120" t="str">
        <f>IF($J42&gt;0%,IF(AND(DD$16&gt;=#REF!,DD$16&lt;#REF!+($H42*$J42)),"➤",""),"")</f>
        <v/>
      </c>
      <c r="DE42" s="120" t="str">
        <f>IF($J42&gt;0%,IF(AND(DE$16&gt;=#REF!,DE$16&lt;#REF!+($H42*$J42)),"➤",""),"")</f>
        <v/>
      </c>
      <c r="DF42" s="120" t="str">
        <f>IF($J42&gt;0%,IF(AND(DF$16&gt;=#REF!,DF$16&lt;#REF!+($H42*$J42)),"➤",""),"")</f>
        <v/>
      </c>
      <c r="DG42" s="120" t="str">
        <f>IF($J42&gt;0%,IF(AND(DG$16&gt;=#REF!,DG$16&lt;#REF!+($H42*$J42)),"➤",""),"")</f>
        <v/>
      </c>
      <c r="DH42" s="120" t="str">
        <f>IF($J42&gt;0%,IF(AND(DH$16&gt;=#REF!,DH$16&lt;#REF!+($H42*$J42)),"➤",""),"")</f>
        <v/>
      </c>
      <c r="DI42" s="120" t="str">
        <f>IF($J42&gt;0%,IF(AND(DI$16&gt;=#REF!,DI$16&lt;#REF!+($H42*$J42)),"➤",""),"")</f>
        <v/>
      </c>
      <c r="DJ42" s="120" t="str">
        <f>IF($J42&gt;0%,IF(AND(DJ$16&gt;=#REF!,DJ$16&lt;#REF!+($H42*$J42)),"➤",""),"")</f>
        <v/>
      </c>
      <c r="DK42" s="120" t="str">
        <f>IF($J42&gt;0%,IF(AND(DK$16&gt;=#REF!,DK$16&lt;#REF!+($H42*$J42)),"➤",""),"")</f>
        <v/>
      </c>
      <c r="DL42" s="120" t="str">
        <f>IF($J42&gt;0%,IF(AND(DL$16&gt;=#REF!,DL$16&lt;#REF!+($H42*$J42)),"➤",""),"")</f>
        <v/>
      </c>
      <c r="DM42" s="120" t="str">
        <f>IF($J42&gt;0%,IF(AND(DM$16&gt;=#REF!,DM$16&lt;#REF!+($H42*$J42)),"➤",""),"")</f>
        <v/>
      </c>
      <c r="DN42" s="120" t="str">
        <f>IF($J42&gt;0%,IF(AND(DN$16&gt;=#REF!,DN$16&lt;#REF!+($H42*$J42)),"➤",""),"")</f>
        <v/>
      </c>
      <c r="DO42" s="120" t="str">
        <f>IF($J42&gt;0%,IF(AND(DO$16&gt;=#REF!,DO$16&lt;#REF!+($H42*$J42)),"➤",""),"")</f>
        <v/>
      </c>
      <c r="DP42" s="120" t="str">
        <f>IF($J42&gt;0%,IF(AND(DP$16&gt;=#REF!,DP$16&lt;#REF!+($H42*$J42)),"➤",""),"")</f>
        <v/>
      </c>
      <c r="DQ42" s="120" t="str">
        <f>IF($J42&gt;0%,IF(AND(DQ$16&gt;=#REF!,DQ$16&lt;#REF!+($H42*$J42)),"➤",""),"")</f>
        <v/>
      </c>
      <c r="DR42" s="120" t="str">
        <f>IF($J42&gt;0%,IF(AND(DR$16&gt;=#REF!,DR$16&lt;#REF!+($H42*$J42)),"➤",""),"")</f>
        <v/>
      </c>
      <c r="DS42" s="120" t="str">
        <f>IF($J42&gt;0%,IF(AND(DS$16&gt;=#REF!,DS$16&lt;#REF!+($H42*$J42)),"➤",""),"")</f>
        <v/>
      </c>
      <c r="DT42" s="120" t="str">
        <f>IF($J42&gt;0%,IF(AND(DT$16&gt;=#REF!,DT$16&lt;#REF!+($H42*$J42)),"➤",""),"")</f>
        <v/>
      </c>
      <c r="DU42" s="120" t="str">
        <f>IF($J42&gt;0%,IF(AND(DU$16&gt;=#REF!,DU$16&lt;#REF!+($H42*$J42)),"➤",""),"")</f>
        <v/>
      </c>
      <c r="DV42" s="120" t="str">
        <f>IF($J42&gt;0%,IF(AND(DV$16&gt;=#REF!,DV$16&lt;#REF!+($H42*$J42)),"➤",""),"")</f>
        <v/>
      </c>
      <c r="DW42" s="120" t="str">
        <f>IF($J42&gt;0%,IF(AND(DW$16&gt;=#REF!,DW$16&lt;#REF!+($H42*$J42)),"➤",""),"")</f>
        <v/>
      </c>
      <c r="DX42" s="120" t="str">
        <f>IF($J42&gt;0%,IF(AND(DX$16&gt;=#REF!,DX$16&lt;#REF!+($H42*$J42)),"➤",""),"")</f>
        <v/>
      </c>
      <c r="DY42" s="120" t="str">
        <f>IF($J42&gt;0%,IF(AND(DY$16&gt;=#REF!,DY$16&lt;#REF!+($H42*$J42)),"➤",""),"")</f>
        <v/>
      </c>
      <c r="DZ42" s="120" t="str">
        <f>IF($J42&gt;0%,IF(AND(DZ$16&gt;=#REF!,DZ$16&lt;#REF!+($H42*$J42)),"➤",""),"")</f>
        <v/>
      </c>
      <c r="EA42" s="120" t="str">
        <f>IF($J42&gt;0%,IF(AND(EA$16&gt;=#REF!,EA$16&lt;#REF!+($H42*$J42)),"➤",""),"")</f>
        <v/>
      </c>
      <c r="EB42" s="120" t="str">
        <f>IF($J42&gt;0%,IF(AND(EB$16&gt;=#REF!,EB$16&lt;#REF!+($H42*$J42)),"➤",""),"")</f>
        <v/>
      </c>
      <c r="EC42" s="120" t="str">
        <f>IF($J42&gt;0%,IF(AND(EC$16&gt;=#REF!,EC$16&lt;#REF!+($H42*$J42)),"➤",""),"")</f>
        <v/>
      </c>
      <c r="ED42" s="120" t="str">
        <f>IF($J42&gt;0%,IF(AND(ED$16&gt;=#REF!,ED$16&lt;#REF!+($H42*$J42)),"➤",""),"")</f>
        <v/>
      </c>
      <c r="EE42" s="120" t="str">
        <f>IF($J42&gt;0%,IF(AND(EE$16&gt;=#REF!,EE$16&lt;#REF!+($H42*$J42)),"➤",""),"")</f>
        <v/>
      </c>
      <c r="EF42" s="120" t="str">
        <f>IF($J42&gt;0%,IF(AND(EF$16&gt;=#REF!,EF$16&lt;#REF!+($H42*$J42)),"➤",""),"")</f>
        <v/>
      </c>
      <c r="EG42" s="120" t="str">
        <f>IF($J42&gt;0%,IF(AND(EG$16&gt;=#REF!,EG$16&lt;#REF!+($H42*$J42)),"➤",""),"")</f>
        <v/>
      </c>
      <c r="EH42" s="120" t="str">
        <f>IF($J42&gt;0%,IF(AND(EH$16&gt;=#REF!,EH$16&lt;#REF!+($H42*$J42)),"➤",""),"")</f>
        <v/>
      </c>
      <c r="EI42" s="120" t="str">
        <f>IF($J42&gt;0%,IF(AND(EI$16&gt;=#REF!,EI$16&lt;#REF!+($H42*$J42)),"➤",""),"")</f>
        <v/>
      </c>
      <c r="EJ42" s="120" t="str">
        <f>IF($J42&gt;0%,IF(AND(EJ$16&gt;=#REF!,EJ$16&lt;#REF!+($H42*$J42)),"➤",""),"")</f>
        <v/>
      </c>
      <c r="EK42" s="120" t="str">
        <f>IF($J42&gt;0%,IF(AND(EK$16&gt;=#REF!,EK$16&lt;#REF!+($H42*$J42)),"➤",""),"")</f>
        <v/>
      </c>
      <c r="EL42" s="120" t="str">
        <f>IF($J42&gt;0%,IF(AND(EL$16&gt;=#REF!,EL$16&lt;#REF!+($H42*$J42)),"➤",""),"")</f>
        <v/>
      </c>
      <c r="EM42" s="120" t="str">
        <f>IF($J42&gt;0%,IF(AND(EM$16&gt;=#REF!,EM$16&lt;#REF!+($H42*$J42)),"➤",""),"")</f>
        <v/>
      </c>
      <c r="EN42" s="120" t="str">
        <f>IF($J42&gt;0%,IF(AND(EN$16&gt;=#REF!,EN$16&lt;#REF!+($H42*$J42)),"➤",""),"")</f>
        <v/>
      </c>
      <c r="EO42" s="120" t="str">
        <f>IF($J42&gt;0%,IF(AND(EO$16&gt;=#REF!,EO$16&lt;#REF!+($H42*$J42)),"➤",""),"")</f>
        <v/>
      </c>
      <c r="EP42" s="120" t="str">
        <f>IF($J42&gt;0%,IF(AND(EP$16&gt;=#REF!,EP$16&lt;#REF!+($H42*$J42)),"➤",""),"")</f>
        <v/>
      </c>
      <c r="EQ42" s="120" t="str">
        <f>IF($J42&gt;0%,IF(AND(EQ$16&gt;=#REF!,EQ$16&lt;#REF!+($H42*$J42)),"➤",""),"")</f>
        <v/>
      </c>
      <c r="ER42" s="120" t="str">
        <f>IF($J42&gt;0%,IF(AND(ER$16&gt;=#REF!,ER$16&lt;#REF!+($H42*$J42)),"➤",""),"")</f>
        <v/>
      </c>
      <c r="ES42" s="120" t="str">
        <f>IF($J42&gt;0%,IF(AND(ES$16&gt;=#REF!,ES$16&lt;#REF!+($H42*$J42)),"➤",""),"")</f>
        <v/>
      </c>
      <c r="ET42" s="120" t="str">
        <f>IF($J42&gt;0%,IF(AND(ET$16&gt;=#REF!,ET$16&lt;#REF!+($H42*$J42)),"➤",""),"")</f>
        <v/>
      </c>
      <c r="EU42" s="120" t="str">
        <f>IF($J42&gt;0%,IF(AND(EU$16&gt;=#REF!,EU$16&lt;#REF!+($H42*$J42)),"➤",""),"")</f>
        <v/>
      </c>
      <c r="EV42" s="120" t="str">
        <f>IF($J42&gt;0%,IF(AND(EV$16&gt;=#REF!,EV$16&lt;#REF!+($H42*$J42)),"➤",""),"")</f>
        <v/>
      </c>
      <c r="EW42" s="120" t="str">
        <f>IF($J42&gt;0%,IF(AND(EW$16&gt;=#REF!,EW$16&lt;#REF!+($H42*$J42)),"➤",""),"")</f>
        <v/>
      </c>
      <c r="EX42" s="120" t="str">
        <f>IF($J42&gt;0%,IF(AND(EX$16&gt;=#REF!,EX$16&lt;#REF!+($H42*$J42)),"➤",""),"")</f>
        <v/>
      </c>
      <c r="EY42" s="120" t="str">
        <f>IF($J42&gt;0%,IF(AND(EY$16&gt;=#REF!,EY$16&lt;#REF!+($H42*$J42)),"➤",""),"")</f>
        <v/>
      </c>
      <c r="EZ42" s="120" t="str">
        <f>IF($J42&gt;0%,IF(AND(EZ$16&gt;=#REF!,EZ$16&lt;#REF!+($H42*$J42)),"➤",""),"")</f>
        <v/>
      </c>
      <c r="FA42" s="120" t="str">
        <f>IF($J42&gt;0%,IF(AND(FA$16&gt;=#REF!,FA$16&lt;#REF!+($H42*$J42)),"➤",""),"")</f>
        <v/>
      </c>
      <c r="FB42" s="120" t="str">
        <f>IF($J42&gt;0%,IF(AND(FB$16&gt;=#REF!,FB$16&lt;#REF!+($H42*$J42)),"➤",""),"")</f>
        <v/>
      </c>
      <c r="FC42" s="120" t="str">
        <f>IF($J42&gt;0%,IF(AND(FC$16&gt;=#REF!,FC$16&lt;#REF!+($H42*$J42)),"➤",""),"")</f>
        <v/>
      </c>
      <c r="FD42" s="120" t="str">
        <f>IF($J42&gt;0%,IF(AND(FD$16&gt;=#REF!,FD$16&lt;#REF!+($H42*$J42)),"➤",""),"")</f>
        <v/>
      </c>
      <c r="FE42" s="120" t="str">
        <f>IF($J42&gt;0%,IF(AND(FE$16&gt;=#REF!,FE$16&lt;#REF!+($H42*$J42)),"➤",""),"")</f>
        <v/>
      </c>
      <c r="FF42" s="120" t="str">
        <f>IF($J42&gt;0%,IF(AND(FF$16&gt;=#REF!,FF$16&lt;#REF!+($H42*$J42)),"➤",""),"")</f>
        <v/>
      </c>
      <c r="FG42" s="120" t="str">
        <f>IF($J42&gt;0%,IF(AND(FG$16&gt;=#REF!,FG$16&lt;#REF!+($H42*$J42)),"➤",""),"")</f>
        <v/>
      </c>
      <c r="FH42" s="120" t="str">
        <f>IF($J42&gt;0%,IF(AND(FH$16&gt;=#REF!,FH$16&lt;#REF!+($H42*$J42)),"➤",""),"")</f>
        <v/>
      </c>
      <c r="FI42" s="120" t="str">
        <f>IF($J42&gt;0%,IF(AND(FI$16&gt;=#REF!,FI$16&lt;#REF!+($H42*$J42)),"➤",""),"")</f>
        <v/>
      </c>
      <c r="FJ42" s="120" t="str">
        <f>IF($J42&gt;0%,IF(AND(FJ$16&gt;=#REF!,FJ$16&lt;#REF!+($H42*$J42)),"➤",""),"")</f>
        <v/>
      </c>
      <c r="FK42" s="120" t="str">
        <f>IF($J42&gt;0%,IF(AND(FK$16&gt;=#REF!,FK$16&lt;#REF!+($H42*$J42)),"➤",""),"")</f>
        <v/>
      </c>
      <c r="FL42" s="120" t="str">
        <f>IF($J42&gt;0%,IF(AND(FL$16&gt;=#REF!,FL$16&lt;#REF!+($H42*$J42)),"➤",""),"")</f>
        <v/>
      </c>
      <c r="FM42" s="120" t="str">
        <f>IF($J42&gt;0%,IF(AND(FM$16&gt;=#REF!,FM$16&lt;#REF!+($H42*$J42)),"➤",""),"")</f>
        <v/>
      </c>
      <c r="FN42" s="120" t="str">
        <f>IF($J42&gt;0%,IF(AND(FN$16&gt;=#REF!,FN$16&lt;#REF!+($H42*$J42)),"➤",""),"")</f>
        <v/>
      </c>
      <c r="FO42" s="120" t="str">
        <f>IF($J42&gt;0%,IF(AND(FO$16&gt;=#REF!,FO$16&lt;#REF!+($H42*$J42)),"➤",""),"")</f>
        <v/>
      </c>
      <c r="FP42" s="120" t="str">
        <f>IF($J42&gt;0%,IF(AND(FP$16&gt;=#REF!,FP$16&lt;#REF!+($H42*$J42)),"➤",""),"")</f>
        <v/>
      </c>
      <c r="FQ42" s="120" t="str">
        <f>IF($J42&gt;0%,IF(AND(FQ$16&gt;=#REF!,FQ$16&lt;#REF!+($H42*$J42)),"➤",""),"")</f>
        <v/>
      </c>
      <c r="FR42" s="120" t="str">
        <f>IF($J42&gt;0%,IF(AND(FR$16&gt;=#REF!,FR$16&lt;#REF!+($H42*$J42)),"➤",""),"")</f>
        <v/>
      </c>
      <c r="FS42" s="120" t="str">
        <f>IF($J42&gt;0%,IF(AND(FS$16&gt;=#REF!,FS$16&lt;#REF!+($H42*$J42)),"➤",""),"")</f>
        <v/>
      </c>
      <c r="FT42" s="120" t="str">
        <f>IF($J42&gt;0%,IF(AND(FT$16&gt;=#REF!,FT$16&lt;#REF!+($H42*$J42)),"➤",""),"")</f>
        <v/>
      </c>
      <c r="FU42" s="120" t="str">
        <f>IF($J42&gt;0%,IF(AND(FU$16&gt;=#REF!,FU$16&lt;#REF!+($H42*$J42)),"➤",""),"")</f>
        <v/>
      </c>
      <c r="FV42" s="120" t="str">
        <f>IF($J42&gt;0%,IF(AND(FV$16&gt;=#REF!,FV$16&lt;#REF!+($H42*$J42)),"➤",""),"")</f>
        <v/>
      </c>
      <c r="FW42" s="120" t="str">
        <f>IF($J42&gt;0%,IF(AND(FW$16&gt;=#REF!,FW$16&lt;#REF!+($H42*$J42)),"➤",""),"")</f>
        <v/>
      </c>
      <c r="FX42" s="120" t="str">
        <f>IF($J42&gt;0%,IF(AND(FX$16&gt;=#REF!,FX$16&lt;#REF!+($H42*$J42)),"➤",""),"")</f>
        <v/>
      </c>
      <c r="FY42" s="120" t="str">
        <f>IF($J42&gt;0%,IF(AND(FY$16&gt;=#REF!,FY$16&lt;#REF!+($H42*$J42)),"➤",""),"")</f>
        <v/>
      </c>
      <c r="FZ42" s="120" t="str">
        <f>IF($J42&gt;0%,IF(AND(FZ$16&gt;=#REF!,FZ$16&lt;#REF!+($H42*$J42)),"➤",""),"")</f>
        <v/>
      </c>
      <c r="GA42" s="120" t="str">
        <f>IF($J42&gt;0%,IF(AND(GA$16&gt;=#REF!,GA$16&lt;#REF!+($H42*$J42)),"➤",""),"")</f>
        <v/>
      </c>
      <c r="GB42" s="120" t="str">
        <f>IF($J42&gt;0%,IF(AND(GB$16&gt;=#REF!,GB$16&lt;#REF!+($H42*$J42)),"➤",""),"")</f>
        <v/>
      </c>
      <c r="GC42" s="120" t="str">
        <f>IF($J42&gt;0%,IF(AND(GC$16&gt;=#REF!,GC$16&lt;#REF!+($H42*$J42)),"➤",""),"")</f>
        <v/>
      </c>
      <c r="GD42" s="120" t="str">
        <f>IF($J42&gt;0%,IF(AND(GD$16&gt;=#REF!,GD$16&lt;#REF!+($H42*$J42)),"➤",""),"")</f>
        <v/>
      </c>
      <c r="GE42" s="120" t="str">
        <f>IF($J42&gt;0%,IF(AND(GE$16&gt;=#REF!,GE$16&lt;#REF!+($H42*$J42)),"➤",""),"")</f>
        <v/>
      </c>
      <c r="GF42" s="120" t="str">
        <f>IF($J42&gt;0%,IF(AND(GF$16&gt;=#REF!,GF$16&lt;#REF!+($H42*$J42)),"➤",""),"")</f>
        <v/>
      </c>
      <c r="GG42" s="120" t="str">
        <f>IF($J42&gt;0%,IF(AND(GG$16&gt;=#REF!,GG$16&lt;#REF!+($H42*$J42)),"➤",""),"")</f>
        <v/>
      </c>
      <c r="GH42" s="120" t="str">
        <f>IF($J42&gt;0%,IF(AND(GH$16&gt;=#REF!,GH$16&lt;#REF!+($H42*$J42)),"➤",""),"")</f>
        <v/>
      </c>
      <c r="GI42" s="120" t="str">
        <f>IF($J42&gt;0%,IF(AND(GI$16&gt;=#REF!,GI$16&lt;#REF!+($H42*$J42)),"➤",""),"")</f>
        <v/>
      </c>
      <c r="GJ42" s="120" t="str">
        <f>IF($J42&gt;0%,IF(AND(GJ$16&gt;=#REF!,GJ$16&lt;#REF!+($H42*$J42)),"➤",""),"")</f>
        <v/>
      </c>
      <c r="GK42" s="120" t="str">
        <f>IF($J42&gt;0%,IF(AND(GK$16&gt;=#REF!,GK$16&lt;#REF!+($H42*$J42)),"➤",""),"")</f>
        <v/>
      </c>
      <c r="GL42" s="120" t="str">
        <f>IF($J42&gt;0%,IF(AND(GL$16&gt;=#REF!,GL$16&lt;#REF!+($H42*$J42)),"➤",""),"")</f>
        <v/>
      </c>
      <c r="GM42" s="120" t="str">
        <f>IF($J42&gt;0%,IF(AND(GM$16&gt;=#REF!,GM$16&lt;#REF!+($H42*$J42)),"➤",""),"")</f>
        <v/>
      </c>
      <c r="GN42" s="120" t="str">
        <f>IF($J42&gt;0%,IF(AND(GN$16&gt;=#REF!,GN$16&lt;#REF!+($H42*$J42)),"➤",""),"")</f>
        <v/>
      </c>
      <c r="GO42" s="120" t="str">
        <f>IF($J42&gt;0%,IF(AND(GO$16&gt;=#REF!,GO$16&lt;#REF!+($H42*$J42)),"➤",""),"")</f>
        <v/>
      </c>
      <c r="GP42" s="120" t="str">
        <f>IF($J42&gt;0%,IF(AND(GP$16&gt;=#REF!,GP$16&lt;#REF!+($H42*$J42)),"➤",""),"")</f>
        <v/>
      </c>
      <c r="GQ42" s="120" t="str">
        <f>IF($J42&gt;0%,IF(AND(GQ$16&gt;=#REF!,GQ$16&lt;#REF!+($H42*$J42)),"➤",""),"")</f>
        <v/>
      </c>
      <c r="GR42" s="120" t="str">
        <f>IF($J42&gt;0%,IF(AND(GR$16&gt;=#REF!,GR$16&lt;#REF!+($H42*$J42)),"➤",""),"")</f>
        <v/>
      </c>
      <c r="GS42" s="120" t="str">
        <f>IF($J42&gt;0%,IF(AND(GS$16&gt;=#REF!,GS$16&lt;#REF!+($H42*$J42)),"➤",""),"")</f>
        <v/>
      </c>
      <c r="GT42" s="120" t="str">
        <f>IF($J42&gt;0%,IF(AND(GT$16&gt;=#REF!,GT$16&lt;#REF!+($H42*$J42)),"➤",""),"")</f>
        <v/>
      </c>
      <c r="GU42" s="120" t="str">
        <f>IF($J42&gt;0%,IF(AND(GU$16&gt;=#REF!,GU$16&lt;#REF!+($H42*$J42)),"➤",""),"")</f>
        <v/>
      </c>
      <c r="GV42" s="120" t="str">
        <f>IF($J42&gt;0%,IF(AND(GV$16&gt;=#REF!,GV$16&lt;#REF!+($H42*$J42)),"➤",""),"")</f>
        <v/>
      </c>
      <c r="GW42" s="120" t="str">
        <f>IF($J42&gt;0%,IF(AND(GW$16&gt;=#REF!,GW$16&lt;#REF!+($H42*$J42)),"➤",""),"")</f>
        <v/>
      </c>
      <c r="GX42" s="120" t="str">
        <f>IF($J42&gt;0%,IF(AND(GX$16&gt;=#REF!,GX$16&lt;#REF!+($H42*$J42)),"➤",""),"")</f>
        <v/>
      </c>
      <c r="GY42" s="120" t="str">
        <f>IF($J42&gt;0%,IF(AND(GY$16&gt;=#REF!,GY$16&lt;#REF!+($H42*$J42)),"➤",""),"")</f>
        <v/>
      </c>
      <c r="GZ42" s="120" t="str">
        <f>IF($J42&gt;0%,IF(AND(GZ$16&gt;=#REF!,GZ$16&lt;#REF!+($H42*$J42)),"➤",""),"")</f>
        <v/>
      </c>
      <c r="HA42" s="120" t="str">
        <f>IF($J42&gt;0%,IF(AND(HA$16&gt;=#REF!,HA$16&lt;#REF!+($H42*$J42)),"➤",""),"")</f>
        <v/>
      </c>
      <c r="HB42" s="120" t="str">
        <f>IF($J42&gt;0%,IF(AND(HB$16&gt;=#REF!,HB$16&lt;#REF!+($H42*$J42)),"➤",""),"")</f>
        <v/>
      </c>
      <c r="HC42" s="120" t="str">
        <f>IF($J42&gt;0%,IF(AND(HC$16&gt;=#REF!,HC$16&lt;#REF!+($H42*$J42)),"➤",""),"")</f>
        <v/>
      </c>
      <c r="HD42" s="120" t="str">
        <f>IF($J42&gt;0%,IF(AND(HD$16&gt;=#REF!,HD$16&lt;#REF!+($H42*$J42)),"➤",""),"")</f>
        <v/>
      </c>
      <c r="HE42" s="120" t="str">
        <f>IF($J42&gt;0%,IF(AND(HE$16&gt;=#REF!,HE$16&lt;#REF!+($H42*$J42)),"➤",""),"")</f>
        <v/>
      </c>
      <c r="HF42" s="120" t="str">
        <f>IF($J42&gt;0%,IF(AND(HF$16&gt;=#REF!,HF$16&lt;#REF!+($H42*$J42)),"➤",""),"")</f>
        <v/>
      </c>
      <c r="HG42" s="120" t="str">
        <f>IF($J42&gt;0%,IF(AND(HG$16&gt;=#REF!,HG$16&lt;#REF!+($H42*$J42)),"➤",""),"")</f>
        <v/>
      </c>
      <c r="HH42" s="120" t="str">
        <f>IF($J42&gt;0%,IF(AND(HH$16&gt;=#REF!,HH$16&lt;#REF!+($H42*$J42)),"➤",""),"")</f>
        <v/>
      </c>
      <c r="HI42" s="120" t="str">
        <f>IF($J42&gt;0%,IF(AND(HI$16&gt;=#REF!,HI$16&lt;#REF!+($H42*$J42)),"➤",""),"")</f>
        <v/>
      </c>
      <c r="HJ42" s="120" t="str">
        <f>IF($J42&gt;0%,IF(AND(HJ$16&gt;=#REF!,HJ$16&lt;#REF!+($H42*$J42)),"➤",""),"")</f>
        <v/>
      </c>
      <c r="HK42" s="120" t="str">
        <f>IF($J42&gt;0%,IF(AND(HK$16&gt;=#REF!,HK$16&lt;#REF!+($H42*$J42)),"➤",""),"")</f>
        <v/>
      </c>
      <c r="HL42" s="120" t="str">
        <f>IF($J42&gt;0%,IF(AND(HL$16&gt;=#REF!,HL$16&lt;#REF!+($H42*$J42)),"➤",""),"")</f>
        <v/>
      </c>
      <c r="HM42" s="120" t="str">
        <f>IF($J42&gt;0%,IF(AND(HM$16&gt;=#REF!,HM$16&lt;#REF!+($H42*$J42)),"➤",""),"")</f>
        <v/>
      </c>
      <c r="HN42" s="120" t="str">
        <f>IF($J42&gt;0%,IF(AND(HN$16&gt;=#REF!,HN$16&lt;#REF!+($H42*$J42)),"➤",""),"")</f>
        <v/>
      </c>
      <c r="HO42" s="120" t="str">
        <f>IF($J42&gt;0%,IF(AND(HO$16&gt;=#REF!,HO$16&lt;#REF!+($H42*$J42)),"➤",""),"")</f>
        <v/>
      </c>
      <c r="HP42" s="120" t="str">
        <f>IF($J42&gt;0%,IF(AND(HP$16&gt;=#REF!,HP$16&lt;#REF!+($H42*$J42)),"➤",""),"")</f>
        <v/>
      </c>
      <c r="HQ42" s="120" t="str">
        <f>IF($J42&gt;0%,IF(AND(HQ$16&gt;=#REF!,HQ$16&lt;#REF!+($H42*$J42)),"➤",""),"")</f>
        <v/>
      </c>
      <c r="HR42" s="120" t="str">
        <f>IF($J42&gt;0%,IF(AND(HR$16&gt;=#REF!,HR$16&lt;#REF!+($H42*$J42)),"➤",""),"")</f>
        <v/>
      </c>
      <c r="HS42" s="120" t="str">
        <f>IF($J42&gt;0%,IF(AND(HS$16&gt;=#REF!,HS$16&lt;#REF!+($H42*$J42)),"➤",""),"")</f>
        <v/>
      </c>
      <c r="HT42" s="120" t="str">
        <f>IF($J42&gt;0%,IF(AND(HT$16&gt;=#REF!,HT$16&lt;#REF!+($H42*$J42)),"➤",""),"")</f>
        <v/>
      </c>
      <c r="HU42" s="120" t="str">
        <f>IF($J42&gt;0%,IF(AND(HU$16&gt;=#REF!,HU$16&lt;#REF!+($H42*$J42)),"➤",""),"")</f>
        <v/>
      </c>
      <c r="HV42" s="120" t="str">
        <f>IF($J42&gt;0%,IF(AND(HV$16&gt;=#REF!,HV$16&lt;#REF!+($H42*$J42)),"➤",""),"")</f>
        <v/>
      </c>
      <c r="HW42" s="120" t="str">
        <f>IF($J42&gt;0%,IF(AND(HW$16&gt;=#REF!,HW$16&lt;#REF!+($H42*$J42)),"➤",""),"")</f>
        <v/>
      </c>
      <c r="HX42" s="120" t="str">
        <f>IF($J42&gt;0%,IF(AND(HX$16&gt;=#REF!,HX$16&lt;#REF!+($H42*$J42)),"➤",""),"")</f>
        <v/>
      </c>
      <c r="HY42" s="120" t="str">
        <f>IF($J42&gt;0%,IF(AND(HY$16&gt;=#REF!,HY$16&lt;#REF!+($H42*$J42)),"➤",""),"")</f>
        <v/>
      </c>
      <c r="HZ42" s="120" t="str">
        <f>IF($J42&gt;0%,IF(AND(HZ$16&gt;=#REF!,HZ$16&lt;#REF!+($H42*$J42)),"➤",""),"")</f>
        <v/>
      </c>
      <c r="IA42" s="120" t="str">
        <f>IF($J42&gt;0%,IF(AND(IA$16&gt;=#REF!,IA$16&lt;#REF!+($H42*$J42)),"➤",""),"")</f>
        <v/>
      </c>
      <c r="IB42" s="120" t="str">
        <f>IF($J42&gt;0%,IF(AND(IB$16&gt;=#REF!,IB$16&lt;#REF!+($H42*$J42)),"➤",""),"")</f>
        <v/>
      </c>
      <c r="IC42" s="120" t="str">
        <f>IF($J42&gt;0%,IF(AND(IC$16&gt;=#REF!,IC$16&lt;#REF!+($H42*$J42)),"➤",""),"")</f>
        <v/>
      </c>
      <c r="ID42" s="120" t="str">
        <f>IF($J42&gt;0%,IF(AND(ID$16&gt;=#REF!,ID$16&lt;#REF!+($H42*$J42)),"➤",""),"")</f>
        <v/>
      </c>
      <c r="IE42" s="120" t="str">
        <f>IF($J42&gt;0%,IF(AND(IE$16&gt;=#REF!,IE$16&lt;#REF!+($H42*$J42)),"➤",""),"")</f>
        <v/>
      </c>
      <c r="IF42" s="120" t="str">
        <f>IF($J42&gt;0%,IF(AND(IF$16&gt;=#REF!,IF$16&lt;#REF!+($H42*$J42)),"➤",""),"")</f>
        <v/>
      </c>
      <c r="IG42" s="120" t="str">
        <f>IF($J42&gt;0%,IF(AND(IG$16&gt;=#REF!,IG$16&lt;#REF!+($H42*$J42)),"➤",""),"")</f>
        <v/>
      </c>
      <c r="IH42" s="120" t="str">
        <f>IF($J42&gt;0%,IF(AND(IH$16&gt;=#REF!,IH$16&lt;#REF!+($H42*$J42)),"➤",""),"")</f>
        <v/>
      </c>
      <c r="II42" s="120" t="str">
        <f>IF($J42&gt;0%,IF(AND(II$16&gt;=#REF!,II$16&lt;#REF!+($H42*$J42)),"➤",""),"")</f>
        <v/>
      </c>
      <c r="IJ42" s="120" t="str">
        <f>IF($J42&gt;0%,IF(AND(IJ$16&gt;=#REF!,IJ$16&lt;#REF!+($H42*$J42)),"➤",""),"")</f>
        <v/>
      </c>
      <c r="IK42" s="120" t="str">
        <f>IF($J42&gt;0%,IF(AND(IK$16&gt;=#REF!,IK$16&lt;#REF!+($H42*$J42)),"➤",""),"")</f>
        <v/>
      </c>
      <c r="IL42" s="120" t="str">
        <f>IF($J42&gt;0%,IF(AND(IL$16&gt;=#REF!,IL$16&lt;#REF!+($H42*$J42)),"➤",""),"")</f>
        <v/>
      </c>
      <c r="IM42" s="120" t="str">
        <f>IF($J42&gt;0%,IF(AND(IM$16&gt;=#REF!,IM$16&lt;#REF!+($H42*$J42)),"➤",""),"")</f>
        <v/>
      </c>
      <c r="IN42" s="120" t="str">
        <f>IF($J42&gt;0%,IF(AND(IN$16&gt;=#REF!,IN$16&lt;#REF!+($H42*$J42)),"➤",""),"")</f>
        <v/>
      </c>
      <c r="IO42" s="120" t="str">
        <f>IF($J42&gt;0%,IF(AND(IO$16&gt;=#REF!,IO$16&lt;#REF!+($H42*$J42)),"➤",""),"")</f>
        <v/>
      </c>
      <c r="IP42" s="120" t="str">
        <f>IF($J42&gt;0%,IF(AND(IP$16&gt;=#REF!,IP$16&lt;#REF!+($H42*$J42)),"➤",""),"")</f>
        <v/>
      </c>
      <c r="IQ42" s="120" t="str">
        <f>IF($J42&gt;0%,IF(AND(IQ$16&gt;=#REF!,IQ$16&lt;#REF!+($H42*$J42)),"➤",""),"")</f>
        <v/>
      </c>
      <c r="IR42" s="120" t="str">
        <f>IF($J42&gt;0%,IF(AND(IR$16&gt;=#REF!,IR$16&lt;#REF!+($H42*$J42)),"➤",""),"")</f>
        <v/>
      </c>
      <c r="IS42" s="120" t="str">
        <f>IF($J42&gt;0%,IF(AND(IS$16&gt;=#REF!,IS$16&lt;#REF!+($H42*$J42)),"➤",""),"")</f>
        <v/>
      </c>
      <c r="IT42" s="120" t="str">
        <f>IF($J42&gt;0%,IF(AND(IT$16&gt;=#REF!,IT$16&lt;#REF!+($H42*$J42)),"➤",""),"")</f>
        <v/>
      </c>
      <c r="IU42" s="120" t="str">
        <f>IF($J42&gt;0%,IF(AND(IU$16&gt;=#REF!,IU$16&lt;#REF!+($H42*$J42)),"➤",""),"")</f>
        <v/>
      </c>
      <c r="IV42" s="120" t="str">
        <f>IF($J42&gt;0%,IF(AND(IV$16&gt;=#REF!,IV$16&lt;#REF!+($H42*$J42)),"➤",""),"")</f>
        <v/>
      </c>
      <c r="IW42" s="120" t="str">
        <f>IF($J42&gt;0%,IF(AND(IW$16&gt;=#REF!,IW$16&lt;#REF!+($H42*$J42)),"➤",""),"")</f>
        <v/>
      </c>
      <c r="IX42" s="120" t="str">
        <f>IF($J42&gt;0%,IF(AND(IX$16&gt;=#REF!,IX$16&lt;#REF!+($H42*$J42)),"➤",""),"")</f>
        <v/>
      </c>
      <c r="IY42" s="120" t="str">
        <f>IF($J42&gt;0%,IF(AND(IY$16&gt;=#REF!,IY$16&lt;#REF!+($H42*$J42)),"➤",""),"")</f>
        <v/>
      </c>
      <c r="IZ42" s="120" t="str">
        <f>IF($J42&gt;0%,IF(AND(IZ$16&gt;=#REF!,IZ$16&lt;#REF!+($H42*$J42)),"➤",""),"")</f>
        <v/>
      </c>
      <c r="JA42" s="120" t="str">
        <f>IF($J42&gt;0%,IF(AND(JA$16&gt;=#REF!,JA$16&lt;#REF!+($H42*$J42)),"➤",""),"")</f>
        <v/>
      </c>
      <c r="JB42" s="120" t="str">
        <f>IF($J42&gt;0%,IF(AND(JB$16&gt;=#REF!,JB$16&lt;#REF!+($H42*$J42)),"➤",""),"")</f>
        <v/>
      </c>
      <c r="JC42" s="120" t="str">
        <f>IF($J42&gt;0%,IF(AND(JC$16&gt;=#REF!,JC$16&lt;#REF!+($H42*$J42)),"➤",""),"")</f>
        <v/>
      </c>
      <c r="JD42" s="120" t="str">
        <f>IF($J42&gt;0%,IF(AND(JD$16&gt;=#REF!,JD$16&lt;#REF!+($H42*$J42)),"➤",""),"")</f>
        <v/>
      </c>
      <c r="JE42" s="120" t="str">
        <f>IF($J42&gt;0%,IF(AND(JE$16&gt;=#REF!,JE$16&lt;#REF!+($H42*$J42)),"➤",""),"")</f>
        <v/>
      </c>
      <c r="JF42" s="120" t="str">
        <f>IF($J42&gt;0%,IF(AND(JF$16&gt;=#REF!,JF$16&lt;#REF!+($H42*$J42)),"➤",""),"")</f>
        <v/>
      </c>
      <c r="JG42" s="120" t="str">
        <f>IF($J42&gt;0%,IF(AND(JG$16&gt;=#REF!,JG$16&lt;#REF!+($H42*$J42)),"➤",""),"")</f>
        <v/>
      </c>
      <c r="JH42" s="120" t="str">
        <f>IF($J42&gt;0%,IF(AND(JH$16&gt;=#REF!,JH$16&lt;#REF!+($H42*$J42)),"➤",""),"")</f>
        <v/>
      </c>
      <c r="JI42" s="120" t="str">
        <f>IF($J42&gt;0%,IF(AND(JI$16&gt;=#REF!,JI$16&lt;#REF!+($H42*$J42)),"➤",""),"")</f>
        <v/>
      </c>
      <c r="JJ42" s="120" t="str">
        <f>IF($J42&gt;0%,IF(AND(JJ$16&gt;=#REF!,JJ$16&lt;#REF!+($H42*$J42)),"➤",""),"")</f>
        <v/>
      </c>
      <c r="JK42" s="120" t="str">
        <f>IF($J42&gt;0%,IF(AND(JK$16&gt;=#REF!,JK$16&lt;#REF!+($H42*$J42)),"➤",""),"")</f>
        <v/>
      </c>
      <c r="JL42" s="120" t="str">
        <f>IF($J42&gt;0%,IF(AND(JL$16&gt;=#REF!,JL$16&lt;#REF!+($H42*$J42)),"➤",""),"")</f>
        <v/>
      </c>
      <c r="JM42" s="120" t="str">
        <f>IF($J42&gt;0%,IF(AND(JM$16&gt;=#REF!,JM$16&lt;#REF!+($H42*$J42)),"➤",""),"")</f>
        <v/>
      </c>
      <c r="JN42" s="120" t="str">
        <f>IF($J42&gt;0%,IF(AND(JN$16&gt;=#REF!,JN$16&lt;#REF!+($H42*$J42)),"➤",""),"")</f>
        <v/>
      </c>
      <c r="JO42" s="120" t="str">
        <f>IF($J42&gt;0%,IF(AND(JO$16&gt;=#REF!,JO$16&lt;#REF!+($H42*$J42)),"➤",""),"")</f>
        <v/>
      </c>
      <c r="JP42" s="120" t="str">
        <f>IF($J42&gt;0%,IF(AND(JP$16&gt;=#REF!,JP$16&lt;#REF!+($H42*$J42)),"➤",""),"")</f>
        <v/>
      </c>
      <c r="JQ42" s="120" t="str">
        <f>IF($J42&gt;0%,IF(AND(JQ$16&gt;=#REF!,JQ$16&lt;#REF!+($H42*$J42)),"➤",""),"")</f>
        <v/>
      </c>
      <c r="JR42" s="120" t="str">
        <f>IF($J42&gt;0%,IF(AND(JR$16&gt;=#REF!,JR$16&lt;#REF!+($H42*$J42)),"➤",""),"")</f>
        <v/>
      </c>
      <c r="JS42" s="120" t="str">
        <f>IF($J42&gt;0%,IF(AND(JS$16&gt;=#REF!,JS$16&lt;#REF!+($H42*$J42)),"➤",""),"")</f>
        <v/>
      </c>
      <c r="JT42" s="120" t="str">
        <f>IF($J42&gt;0%,IF(AND(JT$16&gt;=#REF!,JT$16&lt;#REF!+($H42*$J42)),"➤",""),"")</f>
        <v/>
      </c>
      <c r="JU42" s="120" t="str">
        <f>IF($J42&gt;0%,IF(AND(JU$16&gt;=#REF!,JU$16&lt;#REF!+($H42*$J42)),"➤",""),"")</f>
        <v/>
      </c>
      <c r="JV42" s="120" t="str">
        <f>IF($J42&gt;0%,IF(AND(JV$16&gt;=#REF!,JV$16&lt;#REF!+($H42*$J42)),"➤",""),"")</f>
        <v/>
      </c>
      <c r="JW42" s="120" t="str">
        <f>IF($J42&gt;0%,IF(AND(JW$16&gt;=#REF!,JW$16&lt;#REF!+($H42*$J42)),"➤",""),"")</f>
        <v/>
      </c>
      <c r="JX42" s="120" t="str">
        <f>IF($J42&gt;0%,IF(AND(JX$16&gt;=#REF!,JX$16&lt;#REF!+($H42*$J42)),"➤",""),"")</f>
        <v/>
      </c>
      <c r="JY42" s="120" t="str">
        <f>IF($J42&gt;0%,IF(AND(JY$16&gt;=#REF!,JY$16&lt;#REF!+($H42*$J42)),"➤",""),"")</f>
        <v/>
      </c>
      <c r="JZ42" s="120" t="str">
        <f>IF($J42&gt;0%,IF(AND(JZ$16&gt;=#REF!,JZ$16&lt;#REF!+($H42*$J42)),"➤",""),"")</f>
        <v/>
      </c>
      <c r="KA42" s="120" t="str">
        <f>IF($J42&gt;0%,IF(AND(KA$16&gt;=#REF!,KA$16&lt;#REF!+($H42*$J42)),"➤",""),"")</f>
        <v/>
      </c>
      <c r="KB42" s="120" t="str">
        <f>IF($J42&gt;0%,IF(AND(KB$16&gt;=#REF!,KB$16&lt;#REF!+($H42*$J42)),"➤",""),"")</f>
        <v/>
      </c>
      <c r="KC42" s="120" t="str">
        <f>IF($J42&gt;0%,IF(AND(KC$16&gt;=#REF!,KC$16&lt;#REF!+($H42*$J42)),"➤",""),"")</f>
        <v/>
      </c>
      <c r="KD42" s="120" t="str">
        <f>IF($J42&gt;0%,IF(AND(KD$16&gt;=#REF!,KD$16&lt;#REF!+($H42*$J42)),"➤",""),"")</f>
        <v/>
      </c>
      <c r="KE42" s="120" t="str">
        <f>IF($J42&gt;0%,IF(AND(KE$16&gt;=#REF!,KE$16&lt;#REF!+($H42*$J42)),"➤",""),"")</f>
        <v/>
      </c>
      <c r="KF42" s="120" t="str">
        <f>IF($J42&gt;0%,IF(AND(KF$16&gt;=#REF!,KF$16&lt;#REF!+($H42*$J42)),"➤",""),"")</f>
        <v/>
      </c>
      <c r="KG42" s="120" t="str">
        <f>IF($J42&gt;0%,IF(AND(KG$16&gt;=#REF!,KG$16&lt;#REF!+($H42*$J42)),"➤",""),"")</f>
        <v/>
      </c>
      <c r="KH42" s="120" t="str">
        <f>IF($J42&gt;0%,IF(AND(KH$16&gt;=#REF!,KH$16&lt;#REF!+($H42*$J42)),"➤",""),"")</f>
        <v/>
      </c>
      <c r="KI42" s="120" t="str">
        <f>IF($J42&gt;0%,IF(AND(KI$16&gt;=#REF!,KI$16&lt;#REF!+($H42*$J42)),"➤",""),"")</f>
        <v/>
      </c>
      <c r="KJ42" s="120" t="str">
        <f>IF($J42&gt;0%,IF(AND(KJ$16&gt;=#REF!,KJ$16&lt;#REF!+($H42*$J42)),"➤",""),"")</f>
        <v/>
      </c>
      <c r="KK42" s="120" t="str">
        <f>IF($J42&gt;0%,IF(AND(KK$16&gt;=#REF!,KK$16&lt;#REF!+($H42*$J42)),"➤",""),"")</f>
        <v/>
      </c>
      <c r="KL42" s="120" t="str">
        <f>IF($J42&gt;0%,IF(AND(KL$16&gt;=#REF!,KL$16&lt;#REF!+($H42*$J42)),"➤",""),"")</f>
        <v/>
      </c>
      <c r="KM42" s="120" t="str">
        <f>IF($J42&gt;0%,IF(AND(KM$16&gt;=#REF!,KM$16&lt;#REF!+($H42*$J42)),"➤",""),"")</f>
        <v/>
      </c>
      <c r="KN42" s="120" t="str">
        <f>IF($J42&gt;0%,IF(AND(KN$16&gt;=#REF!,KN$16&lt;#REF!+($H42*$J42)),"➤",""),"")</f>
        <v/>
      </c>
      <c r="KO42" s="120" t="str">
        <f>IF($J42&gt;0%,IF(AND(KO$16&gt;=#REF!,KO$16&lt;#REF!+($H42*$J42)),"➤",""),"")</f>
        <v/>
      </c>
      <c r="KP42" s="120" t="str">
        <f>IF($J42&gt;0%,IF(AND(KP$16&gt;=#REF!,KP$16&lt;#REF!+($H42*$J42)),"➤",""),"")</f>
        <v/>
      </c>
      <c r="KQ42" s="120" t="str">
        <f>IF($J42&gt;0%,IF(AND(KQ$16&gt;=#REF!,KQ$16&lt;#REF!+($H42*$J42)),"➤",""),"")</f>
        <v/>
      </c>
      <c r="KR42" s="120" t="str">
        <f>IF($J42&gt;0%,IF(AND(KR$16&gt;=#REF!,KR$16&lt;#REF!+($H42*$J42)),"➤",""),"")</f>
        <v/>
      </c>
      <c r="KS42" s="120" t="str">
        <f>IF($J42&gt;0%,IF(AND(KS$16&gt;=#REF!,KS$16&lt;#REF!+($H42*$J42)),"➤",""),"")</f>
        <v/>
      </c>
      <c r="KT42" s="120" t="str">
        <f>IF($J42&gt;0%,IF(AND(KT$16&gt;=#REF!,KT$16&lt;#REF!+($H42*$J42)),"➤",""),"")</f>
        <v/>
      </c>
      <c r="KU42" s="120" t="str">
        <f>IF($J42&gt;0%,IF(AND(KU$16&gt;=#REF!,KU$16&lt;#REF!+($H42*$J42)),"➤",""),"")</f>
        <v/>
      </c>
      <c r="KV42" s="120" t="str">
        <f>IF($J42&gt;0%,IF(AND(KV$16&gt;=#REF!,KV$16&lt;#REF!+($H42*$J42)),"➤",""),"")</f>
        <v/>
      </c>
      <c r="KW42" s="120" t="str">
        <f>IF($J42&gt;0%,IF(AND(KW$16&gt;=#REF!,KW$16&lt;#REF!+($H42*$J42)),"➤",""),"")</f>
        <v/>
      </c>
      <c r="KX42" s="120" t="str">
        <f>IF($J42&gt;0%,IF(AND(KX$16&gt;=#REF!,KX$16&lt;#REF!+($H42*$J42)),"➤",""),"")</f>
        <v/>
      </c>
      <c r="KY42" s="120" t="str">
        <f>IF($J42&gt;0%,IF(AND(KY$16&gt;=#REF!,KY$16&lt;#REF!+($H42*$J42)),"➤",""),"")</f>
        <v/>
      </c>
      <c r="KZ42" s="120" t="str">
        <f>IF($J42&gt;0%,IF(AND(KZ$16&gt;=#REF!,KZ$16&lt;#REF!+($H42*$J42)),"➤",""),"")</f>
        <v/>
      </c>
      <c r="LA42" s="120" t="str">
        <f>IF($J42&gt;0%,IF(AND(LA$16&gt;=#REF!,LA$16&lt;#REF!+($H42*$J42)),"➤",""),"")</f>
        <v/>
      </c>
      <c r="LB42" s="120" t="str">
        <f>IF($J42&gt;0%,IF(AND(LB$16&gt;=#REF!,LB$16&lt;#REF!+($H42*$J42)),"➤",""),"")</f>
        <v/>
      </c>
      <c r="LC42" s="120" t="str">
        <f>IF($J42&gt;0%,IF(AND(LC$16&gt;=#REF!,LC$16&lt;#REF!+($H42*$J42)),"➤",""),"")</f>
        <v/>
      </c>
      <c r="LD42" s="120" t="str">
        <f>IF($J42&gt;0%,IF(AND(LD$16&gt;=#REF!,LD$16&lt;#REF!+($H42*$J42)),"➤",""),"")</f>
        <v/>
      </c>
      <c r="LE42" s="120" t="str">
        <f>IF($J42&gt;0%,IF(AND(LE$16&gt;=#REF!,LE$16&lt;#REF!+($H42*$J42)),"➤",""),"")</f>
        <v/>
      </c>
      <c r="LF42" s="120" t="str">
        <f>IF($J42&gt;0%,IF(AND(LF$16&gt;=#REF!,LF$16&lt;#REF!+($H42*$J42)),"➤",""),"")</f>
        <v/>
      </c>
      <c r="LG42" s="120" t="str">
        <f>IF($J42&gt;0%,IF(AND(LG$16&gt;=#REF!,LG$16&lt;#REF!+($H42*$J42)),"➤",""),"")</f>
        <v/>
      </c>
      <c r="LH42" s="120" t="str">
        <f>IF($J42&gt;0%,IF(AND(LH$16&gt;=#REF!,LH$16&lt;#REF!+($H42*$J42)),"➤",""),"")</f>
        <v/>
      </c>
      <c r="LI42" s="120" t="str">
        <f>IF($J42&gt;0%,IF(AND(LI$16&gt;=#REF!,LI$16&lt;#REF!+($H42*$J42)),"➤",""),"")</f>
        <v/>
      </c>
      <c r="LJ42" s="120" t="str">
        <f>IF($J42&gt;0%,IF(AND(LJ$16&gt;=#REF!,LJ$16&lt;#REF!+($H42*$J42)),"➤",""),"")</f>
        <v/>
      </c>
      <c r="LK42" s="120" t="str">
        <f>IF($J42&gt;0%,IF(AND(LK$16&gt;=#REF!,LK$16&lt;#REF!+($H42*$J42)),"➤",""),"")</f>
        <v/>
      </c>
      <c r="LL42" s="120" t="str">
        <f>IF($J42&gt;0%,IF(AND(LL$16&gt;=#REF!,LL$16&lt;#REF!+($H42*$J42)),"➤",""),"")</f>
        <v/>
      </c>
      <c r="LM42" s="120" t="str">
        <f>IF($J42&gt;0%,IF(AND(LM$16&gt;=#REF!,LM$16&lt;#REF!+($H42*$J42)),"➤",""),"")</f>
        <v/>
      </c>
      <c r="LN42" s="120" t="str">
        <f>IF($J42&gt;0%,IF(AND(LN$16&gt;=#REF!,LN$16&lt;#REF!+($H42*$J42)),"➤",""),"")</f>
        <v/>
      </c>
      <c r="LO42" s="120" t="str">
        <f>IF($J42&gt;0%,IF(AND(LO$16&gt;=#REF!,LO$16&lt;#REF!+($H42*$J42)),"➤",""),"")</f>
        <v/>
      </c>
      <c r="LP42" s="120" t="str">
        <f>IF($J42&gt;0%,IF(AND(LP$16&gt;=#REF!,LP$16&lt;#REF!+($H42*$J42)),"➤",""),"")</f>
        <v/>
      </c>
      <c r="LQ42" s="120" t="str">
        <f>IF($J42&gt;0%,IF(AND(LQ$16&gt;=#REF!,LQ$16&lt;#REF!+($H42*$J42)),"➤",""),"")</f>
        <v/>
      </c>
      <c r="LR42" s="120" t="str">
        <f>IF($J42&gt;0%,IF(AND(LR$16&gt;=#REF!,LR$16&lt;#REF!+($H42*$J42)),"➤",""),"")</f>
        <v/>
      </c>
      <c r="LS42" s="120" t="str">
        <f>IF($J42&gt;0%,IF(AND(LS$16&gt;=#REF!,LS$16&lt;#REF!+($H42*$J42)),"➤",""),"")</f>
        <v/>
      </c>
      <c r="LT42" s="120" t="str">
        <f>IF($J42&gt;0%,IF(AND(LT$16&gt;=#REF!,LT$16&lt;#REF!+($H42*$J42)),"➤",""),"")</f>
        <v/>
      </c>
      <c r="LU42" s="120" t="str">
        <f>IF($J42&gt;0%,IF(AND(LU$16&gt;=#REF!,LU$16&lt;#REF!+($H42*$J42)),"➤",""),"")</f>
        <v/>
      </c>
      <c r="LV42" s="120" t="str">
        <f>IF($J42&gt;0%,IF(AND(LV$16&gt;=#REF!,LV$16&lt;#REF!+($H42*$J42)),"➤",""),"")</f>
        <v/>
      </c>
      <c r="LW42" s="120" t="str">
        <f>IF($J42&gt;0%,IF(AND(LW$16&gt;=#REF!,LW$16&lt;#REF!+($H42*$J42)),"➤",""),"")</f>
        <v/>
      </c>
      <c r="LX42" s="120" t="str">
        <f>IF($J42&gt;0%,IF(AND(LX$16&gt;=#REF!,LX$16&lt;#REF!+($H42*$J42)),"➤",""),"")</f>
        <v/>
      </c>
      <c r="LY42" s="120" t="str">
        <f>IF($J42&gt;0%,IF(AND(LY$16&gt;=#REF!,LY$16&lt;#REF!+($H42*$J42)),"➤",""),"")</f>
        <v/>
      </c>
      <c r="LZ42" s="120" t="str">
        <f>IF($J42&gt;0%,IF(AND(LZ$16&gt;=#REF!,LZ$16&lt;#REF!+($H42*$J42)),"➤",""),"")</f>
        <v/>
      </c>
      <c r="MA42" s="120" t="str">
        <f>IF($J42&gt;0%,IF(AND(MA$16&gt;=#REF!,MA$16&lt;#REF!+($H42*$J42)),"➤",""),"")</f>
        <v/>
      </c>
      <c r="MB42" s="120" t="str">
        <f>IF($J42&gt;0%,IF(AND(MB$16&gt;=#REF!,MB$16&lt;#REF!+($H42*$J42)),"➤",""),"")</f>
        <v/>
      </c>
      <c r="MC42" s="120" t="str">
        <f>IF($J42&gt;0%,IF(AND(MC$16&gt;=#REF!,MC$16&lt;#REF!+($H42*$J42)),"➤",""),"")</f>
        <v/>
      </c>
      <c r="MD42" s="120" t="str">
        <f>IF($J42&gt;0%,IF(AND(MD$16&gt;=#REF!,MD$16&lt;#REF!+($H42*$J42)),"➤",""),"")</f>
        <v/>
      </c>
      <c r="ME42" s="120" t="str">
        <f>IF($J42&gt;0%,IF(AND(ME$16&gt;=#REF!,ME$16&lt;#REF!+($H42*$J42)),"➤",""),"")</f>
        <v/>
      </c>
      <c r="MF42" s="120" t="str">
        <f>IF($J42&gt;0%,IF(AND(MF$16&gt;=#REF!,MF$16&lt;#REF!+($H42*$J42)),"➤",""),"")</f>
        <v/>
      </c>
      <c r="MG42" s="120" t="str">
        <f>IF($J42&gt;0%,IF(AND(MG$16&gt;=#REF!,MG$16&lt;#REF!+($H42*$J42)),"➤",""),"")</f>
        <v/>
      </c>
      <c r="MH42" s="120" t="str">
        <f>IF($J42&gt;0%,IF(AND(MH$16&gt;=#REF!,MH$16&lt;#REF!+($H42*$J42)),"➤",""),"")</f>
        <v/>
      </c>
      <c r="MI42" s="120" t="str">
        <f>IF($J42&gt;0%,IF(AND(MI$16&gt;=#REF!,MI$16&lt;#REF!+($H42*$J42)),"➤",""),"")</f>
        <v/>
      </c>
      <c r="MJ42" s="120" t="str">
        <f>IF($J42&gt;0%,IF(AND(MJ$16&gt;=#REF!,MJ$16&lt;#REF!+($H42*$J42)),"➤",""),"")</f>
        <v/>
      </c>
      <c r="MK42" s="120" t="str">
        <f>IF($J42&gt;0%,IF(AND(MK$16&gt;=#REF!,MK$16&lt;#REF!+($H42*$J42)),"➤",""),"")</f>
        <v/>
      </c>
      <c r="ML42" s="120" t="str">
        <f>IF($J42&gt;0%,IF(AND(ML$16&gt;=#REF!,ML$16&lt;#REF!+($H42*$J42)),"➤",""),"")</f>
        <v/>
      </c>
      <c r="MM42" s="120" t="str">
        <f>IF($J42&gt;0%,IF(AND(MM$16&gt;=#REF!,MM$16&lt;#REF!+($H42*$J42)),"➤",""),"")</f>
        <v/>
      </c>
      <c r="MN42" s="120" t="str">
        <f>IF($J42&gt;0%,IF(AND(MN$16&gt;=#REF!,MN$16&lt;#REF!+($H42*$J42)),"➤",""),"")</f>
        <v/>
      </c>
      <c r="MO42" s="120" t="str">
        <f>IF($J42&gt;0%,IF(AND(MO$16&gt;=#REF!,MO$16&lt;#REF!+($H42*$J42)),"➤",""),"")</f>
        <v/>
      </c>
      <c r="MP42" s="120" t="str">
        <f>IF($J42&gt;0%,IF(AND(MP$16&gt;=#REF!,MP$16&lt;#REF!+($H42*$J42)),"➤",""),"")</f>
        <v/>
      </c>
      <c r="MQ42" s="120" t="str">
        <f>IF($J42&gt;0%,IF(AND(MQ$16&gt;=#REF!,MQ$16&lt;#REF!+($H42*$J42)),"➤",""),"")</f>
        <v/>
      </c>
      <c r="MR42" s="120" t="str">
        <f>IF($J42&gt;0%,IF(AND(MR$16&gt;=#REF!,MR$16&lt;#REF!+($H42*$J42)),"➤",""),"")</f>
        <v/>
      </c>
      <c r="MS42" s="120" t="str">
        <f>IF($J42&gt;0%,IF(AND(MS$16&gt;=#REF!,MS$16&lt;#REF!+($H42*$J42)),"➤",""),"")</f>
        <v/>
      </c>
      <c r="MT42" s="120" t="str">
        <f>IF($J42&gt;0%,IF(AND(MT$16&gt;=#REF!,MT$16&lt;#REF!+($H42*$J42)),"➤",""),"")</f>
        <v/>
      </c>
      <c r="MU42" s="120" t="str">
        <f>IF($J42&gt;0%,IF(AND(MU$16&gt;=#REF!,MU$16&lt;#REF!+($H42*$J42)),"➤",""),"")</f>
        <v/>
      </c>
      <c r="MV42" s="120" t="str">
        <f>IF($J42&gt;0%,IF(AND(MV$16&gt;=#REF!,MV$16&lt;#REF!+($H42*$J42)),"➤",""),"")</f>
        <v/>
      </c>
      <c r="MW42" s="120" t="str">
        <f>IF($J42&gt;0%,IF(AND(MW$16&gt;=#REF!,MW$16&lt;#REF!+($H42*$J42)),"➤",""),"")</f>
        <v/>
      </c>
      <c r="MX42" s="120" t="str">
        <f>IF($J42&gt;0%,IF(AND(MX$16&gt;=#REF!,MX$16&lt;#REF!+($H42*$J42)),"➤",""),"")</f>
        <v/>
      </c>
      <c r="MY42" s="120" t="str">
        <f>IF($J42&gt;0%,IF(AND(MY$16&gt;=#REF!,MY$16&lt;#REF!+($H42*$J42)),"➤",""),"")</f>
        <v/>
      </c>
      <c r="MZ42" s="120" t="str">
        <f>IF($J42&gt;0%,IF(AND(MZ$16&gt;=#REF!,MZ$16&lt;#REF!+($H42*$J42)),"➤",""),"")</f>
        <v/>
      </c>
      <c r="NA42" s="120" t="str">
        <f>IF($J42&gt;0%,IF(AND(NA$16&gt;=#REF!,NA$16&lt;#REF!+($H42*$J42)),"➤",""),"")</f>
        <v/>
      </c>
      <c r="NB42" s="120" t="str">
        <f>IF($J42&gt;0%,IF(AND(NB$16&gt;=#REF!,NB$16&lt;#REF!+($H42*$J42)),"➤",""),"")</f>
        <v/>
      </c>
      <c r="NC42" s="120" t="str">
        <f>IF($J42&gt;0%,IF(AND(NC$16&gt;=#REF!,NC$16&lt;#REF!+($H42*$J42)),"➤",""),"")</f>
        <v/>
      </c>
      <c r="ND42" s="120" t="str">
        <f>IF($J42&gt;0%,IF(AND(ND$16&gt;=#REF!,ND$16&lt;#REF!+($H42*$J42)),"➤",""),"")</f>
        <v/>
      </c>
      <c r="NE42" s="120" t="str">
        <f>IF($J42&gt;0%,IF(AND(NE$16&gt;=#REF!,NE$16&lt;#REF!+($H42*$J42)),"➤",""),"")</f>
        <v/>
      </c>
      <c r="NF42" s="120" t="str">
        <f>IF($J42&gt;0%,IF(AND(NF$16&gt;=#REF!,NF$16&lt;#REF!+($H42*$J42)),"➤",""),"")</f>
        <v/>
      </c>
      <c r="NG42" s="120" t="str">
        <f>IF($J42&gt;0%,IF(AND(NG$16&gt;=#REF!,NG$16&lt;#REF!+($H42*$J42)),"➤",""),"")</f>
        <v/>
      </c>
      <c r="NH42" s="120" t="str">
        <f>IF($J42&gt;0%,IF(AND(NH$16&gt;=#REF!,NH$16&lt;#REF!+($H42*$J42)),"➤",""),"")</f>
        <v/>
      </c>
      <c r="NI42" s="120" t="str">
        <f>IF($J42&gt;0%,IF(AND(NI$16&gt;=#REF!,NI$16&lt;#REF!+($H42*$J42)),"➤",""),"")</f>
        <v/>
      </c>
      <c r="NJ42" s="120" t="str">
        <f>IF($J42&gt;0%,IF(AND(NJ$16&gt;=#REF!,NJ$16&lt;#REF!+($H42*$J42)),"➤",""),"")</f>
        <v/>
      </c>
      <c r="NK42" s="120" t="str">
        <f>IF($J42&gt;0%,IF(AND(NK$16&gt;=#REF!,NK$16&lt;#REF!+($H42*$J42)),"➤",""),"")</f>
        <v/>
      </c>
      <c r="NL42" s="120" t="str">
        <f>IF($J42&gt;0%,IF(AND(NL$16&gt;=#REF!,NL$16&lt;#REF!+($H42*$J42)),"➤",""),"")</f>
        <v/>
      </c>
      <c r="NM42" s="120" t="str">
        <f>IF($J42&gt;0%,IF(AND(NM$16&gt;=#REF!,NM$16&lt;#REF!+($H42*$J42)),"➤",""),"")</f>
        <v/>
      </c>
      <c r="NN42" s="120" t="str">
        <f>IF($J42&gt;0%,IF(AND(NN$16&gt;=#REF!,NN$16&lt;#REF!+($H42*$J42)),"➤",""),"")</f>
        <v/>
      </c>
      <c r="NO42" s="120" t="str">
        <f>IF($J42&gt;0%,IF(AND(NO$16&gt;=#REF!,NO$16&lt;#REF!+($H42*$J42)),"➤",""),"")</f>
        <v/>
      </c>
      <c r="NP42" s="120" t="str">
        <f>IF($J42&gt;0%,IF(AND(NP$16&gt;=#REF!,NP$16&lt;#REF!+($H42*$J42)),"➤",""),"")</f>
        <v/>
      </c>
      <c r="NQ42" s="120" t="str">
        <f>IF($J42&gt;0%,IF(AND(NQ$16&gt;=#REF!,NQ$16&lt;#REF!+($H42*$J42)),"➤",""),"")</f>
        <v/>
      </c>
      <c r="NR42" s="120" t="str">
        <f>IF($J42&gt;0%,IF(AND(NR$16&gt;=#REF!,NR$16&lt;#REF!+($H42*$J42)),"➤",""),"")</f>
        <v/>
      </c>
      <c r="NS42" s="120" t="str">
        <f>IF($J42&gt;0%,IF(AND(NS$16&gt;=#REF!,NS$16&lt;#REF!+($H42*$J42)),"➤",""),"")</f>
        <v/>
      </c>
      <c r="NT42" s="120" t="str">
        <f>IF($J42&gt;0%,IF(AND(NT$16&gt;=#REF!,NT$16&lt;#REF!+($H42*$J42)),"➤",""),"")</f>
        <v/>
      </c>
      <c r="NU42" s="120" t="str">
        <f>IF($J42&gt;0%,IF(AND(NU$16&gt;=#REF!,NU$16&lt;#REF!+($H42*$J42)),"➤",""),"")</f>
        <v/>
      </c>
      <c r="NV42" s="120" t="str">
        <f>IF($J42&gt;0%,IF(AND(NV$16&gt;=#REF!,NV$16&lt;#REF!+($H42*$J42)),"➤",""),"")</f>
        <v/>
      </c>
      <c r="NW42" s="120" t="str">
        <f>IF($J42&gt;0%,IF(AND(NW$16&gt;=#REF!,NW$16&lt;#REF!+($H42*$J42)),"➤",""),"")</f>
        <v/>
      </c>
      <c r="NX42" s="120" t="str">
        <f>IF($J42&gt;0%,IF(AND(NX$16&gt;=#REF!,NX$16&lt;#REF!+($H42*$J42)),"➤",""),"")</f>
        <v/>
      </c>
      <c r="NY42" s="120" t="str">
        <f>IF($J42&gt;0%,IF(AND(NY$16&gt;=#REF!,NY$16&lt;#REF!+($H42*$J42)),"➤",""),"")</f>
        <v/>
      </c>
      <c r="NZ42" s="120" t="str">
        <f>IF($J42&gt;0%,IF(AND(NZ$16&gt;=#REF!,NZ$16&lt;#REF!+($H42*$J42)),"➤",""),"")</f>
        <v/>
      </c>
      <c r="OA42" s="120" t="str">
        <f>IF($J42&gt;0%,IF(AND(OA$16&gt;=#REF!,OA$16&lt;#REF!+($H42*$J42)),"➤",""),"")</f>
        <v/>
      </c>
      <c r="OB42" s="120" t="str">
        <f>IF($J42&gt;0%,IF(AND(OB$16&gt;=#REF!,OB$16&lt;#REF!+($H42*$J42)),"➤",""),"")</f>
        <v/>
      </c>
      <c r="OC42" s="120" t="str">
        <f>IF($J42&gt;0%,IF(AND(OC$16&gt;=#REF!,OC$16&lt;#REF!+($H42*$J42)),"➤",""),"")</f>
        <v/>
      </c>
      <c r="OD42" s="120" t="str">
        <f>IF($J42&gt;0%,IF(AND(OD$16&gt;=#REF!,OD$16&lt;#REF!+($H42*$J42)),"➤",""),"")</f>
        <v/>
      </c>
      <c r="OE42" s="120" t="str">
        <f>IF($J42&gt;0%,IF(AND(OE$16&gt;=#REF!,OE$16&lt;#REF!+($H42*$J42)),"➤",""),"")</f>
        <v/>
      </c>
      <c r="OF42" s="120" t="str">
        <f>IF($J42&gt;0%,IF(AND(OF$16&gt;=#REF!,OF$16&lt;#REF!+($H42*$J42)),"➤",""),"")</f>
        <v/>
      </c>
      <c r="OG42" s="120" t="str">
        <f>IF($J42&gt;0%,IF(AND(OG$16&gt;=#REF!,OG$16&lt;#REF!+($H42*$J42)),"➤",""),"")</f>
        <v/>
      </c>
      <c r="OH42" s="120" t="str">
        <f>IF($J42&gt;0%,IF(AND(OH$16&gt;=#REF!,OH$16&lt;#REF!+($H42*$J42)),"➤",""),"")</f>
        <v/>
      </c>
      <c r="OI42" s="120" t="str">
        <f>IF($J42&gt;0%,IF(AND(OI$16&gt;=#REF!,OI$16&lt;#REF!+($H42*$J42)),"➤",""),"")</f>
        <v/>
      </c>
      <c r="OJ42" s="120" t="str">
        <f>IF($J42&gt;0%,IF(AND(OJ$16&gt;=#REF!,OJ$16&lt;#REF!+($H42*$J42)),"➤",""),"")</f>
        <v/>
      </c>
      <c r="OK42" s="120" t="str">
        <f>IF($J42&gt;0%,IF(AND(OK$16&gt;=#REF!,OK$16&lt;#REF!+($H42*$J42)),"➤",""),"")</f>
        <v/>
      </c>
      <c r="OL42" s="120" t="str">
        <f>IF($J42&gt;0%,IF(AND(OL$16&gt;=#REF!,OL$16&lt;#REF!+($H42*$J42)),"➤",""),"")</f>
        <v/>
      </c>
      <c r="OM42" s="120" t="str">
        <f>IF($J42&gt;0%,IF(AND(OM$16&gt;=#REF!,OM$16&lt;#REF!+($H42*$J42)),"➤",""),"")</f>
        <v/>
      </c>
      <c r="ON42" s="120" t="str">
        <f>IF($J42&gt;0%,IF(AND(ON$16&gt;=#REF!,ON$16&lt;#REF!+($H42*$J42)),"➤",""),"")</f>
        <v/>
      </c>
      <c r="OO42" s="120" t="str">
        <f>IF($J42&gt;0%,IF(AND(OO$16&gt;=#REF!,OO$16&lt;#REF!+($H42*$J42)),"➤",""),"")</f>
        <v/>
      </c>
      <c r="OP42" s="120" t="str">
        <f>IF($J42&gt;0%,IF(AND(OP$16&gt;=#REF!,OP$16&lt;#REF!+($H42*$J42)),"➤",""),"")</f>
        <v/>
      </c>
      <c r="OQ42" s="120" t="str">
        <f>IF($J42&gt;0%,IF(AND(OQ$16&gt;=#REF!,OQ$16&lt;#REF!+($H42*$J42)),"➤",""),"")</f>
        <v/>
      </c>
      <c r="OR42" s="120" t="str">
        <f>IF($J42&gt;0%,IF(AND(OR$16&gt;=#REF!,OR$16&lt;#REF!+($H42*$J42)),"➤",""),"")</f>
        <v/>
      </c>
      <c r="OS42" s="120" t="str">
        <f>IF($J42&gt;0%,IF(AND(OS$16&gt;=#REF!,OS$16&lt;#REF!+($H42*$J42)),"➤",""),"")</f>
        <v/>
      </c>
      <c r="OT42" s="120" t="str">
        <f>IF($J42&gt;0%,IF(AND(OT$16&gt;=#REF!,OT$16&lt;#REF!+($H42*$J42)),"➤",""),"")</f>
        <v/>
      </c>
      <c r="OU42" s="120" t="str">
        <f>IF($J42&gt;0%,IF(AND(OU$16&gt;=#REF!,OU$16&lt;#REF!+($H42*$J42)),"➤",""),"")</f>
        <v/>
      </c>
      <c r="OV42" s="120" t="str">
        <f>IF($J42&gt;0%,IF(AND(OV$16&gt;=#REF!,OV$16&lt;#REF!+($H42*$J42)),"➤",""),"")</f>
        <v/>
      </c>
      <c r="OW42" s="120" t="str">
        <f>IF($J42&gt;0%,IF(AND(OW$16&gt;=#REF!,OW$16&lt;#REF!+($H42*$J42)),"➤",""),"")</f>
        <v/>
      </c>
      <c r="OX42" s="120" t="str">
        <f>IF($J42&gt;0%,IF(AND(OX$16&gt;=#REF!,OX$16&lt;#REF!+($H42*$J42)),"➤",""),"")</f>
        <v/>
      </c>
      <c r="OY42" s="120" t="str">
        <f>IF($J42&gt;0%,IF(AND(OY$16&gt;=#REF!,OY$16&lt;#REF!+($H42*$J42)),"➤",""),"")</f>
        <v/>
      </c>
      <c r="OZ42" s="120" t="str">
        <f>IF($J42&gt;0%,IF(AND(OZ$16&gt;=#REF!,OZ$16&lt;#REF!+($H42*$J42)),"➤",""),"")</f>
        <v/>
      </c>
      <c r="PA42" s="120" t="str">
        <f>IF($J42&gt;0%,IF(AND(PA$16&gt;=#REF!,PA$16&lt;#REF!+($H42*$J42)),"➤",""),"")</f>
        <v/>
      </c>
      <c r="PB42" s="120" t="str">
        <f>IF($J42&gt;0%,IF(AND(PB$16&gt;=#REF!,PB$16&lt;#REF!+($H42*$J42)),"➤",""),"")</f>
        <v/>
      </c>
      <c r="PC42" s="120" t="str">
        <f>IF($J42&gt;0%,IF(AND(PC$16&gt;=#REF!,PC$16&lt;#REF!+($H42*$J42)),"➤",""),"")</f>
        <v/>
      </c>
      <c r="PD42" s="120" t="str">
        <f>IF($J42&gt;0%,IF(AND(PD$16&gt;=#REF!,PD$16&lt;#REF!+($H42*$J42)),"➤",""),"")</f>
        <v/>
      </c>
      <c r="PE42" s="120" t="str">
        <f>IF($J42&gt;0%,IF(AND(PE$16&gt;=#REF!,PE$16&lt;#REF!+($H42*$J42)),"➤",""),"")</f>
        <v/>
      </c>
      <c r="PF42" s="120" t="str">
        <f>IF($J42&gt;0%,IF(AND(PF$16&gt;=#REF!,PF$16&lt;#REF!+($H42*$J42)),"➤",""),"")</f>
        <v/>
      </c>
      <c r="PG42" s="120" t="str">
        <f>IF($J42&gt;0%,IF(AND(PG$16&gt;=#REF!,PG$16&lt;#REF!+($H42*$J42)),"➤",""),"")</f>
        <v/>
      </c>
      <c r="PH42" s="120" t="str">
        <f>IF($J42&gt;0%,IF(AND(PH$16&gt;=#REF!,PH$16&lt;#REF!+($H42*$J42)),"➤",""),"")</f>
        <v/>
      </c>
      <c r="PI42" s="120" t="str">
        <f>IF($J42&gt;0%,IF(AND(PI$16&gt;=#REF!,PI$16&lt;#REF!+($H42*$J42)),"➤",""),"")</f>
        <v/>
      </c>
      <c r="PJ42" s="120" t="str">
        <f>IF($J42&gt;0%,IF(AND(PJ$16&gt;=#REF!,PJ$16&lt;#REF!+($H42*$J42)),"➤",""),"")</f>
        <v/>
      </c>
      <c r="PK42" s="120" t="str">
        <f>IF($J42&gt;0%,IF(AND(PK$16&gt;=#REF!,PK$16&lt;#REF!+($H42*$J42)),"➤",""),"")</f>
        <v/>
      </c>
      <c r="PL42" s="120" t="str">
        <f>IF($J42&gt;0%,IF(AND(PL$16&gt;=#REF!,PL$16&lt;#REF!+($H42*$J42)),"➤",""),"")</f>
        <v/>
      </c>
      <c r="PM42" s="120" t="str">
        <f>IF($J42&gt;0%,IF(AND(PM$16&gt;=#REF!,PM$16&lt;#REF!+($H42*$J42)),"➤",""),"")</f>
        <v/>
      </c>
      <c r="PN42" s="120" t="str">
        <f>IF($J42&gt;0%,IF(AND(PN$16&gt;=#REF!,PN$16&lt;#REF!+($H42*$J42)),"➤",""),"")</f>
        <v/>
      </c>
      <c r="PO42" s="120" t="str">
        <f>IF($J42&gt;0%,IF(AND(PO$16&gt;=#REF!,PO$16&lt;#REF!+($H42*$J42)),"➤",""),"")</f>
        <v/>
      </c>
      <c r="PP42" s="120" t="str">
        <f>IF($J42&gt;0%,IF(AND(PP$16&gt;=#REF!,PP$16&lt;#REF!+($H42*$J42)),"➤",""),"")</f>
        <v/>
      </c>
      <c r="PQ42" s="120" t="str">
        <f>IF($J42&gt;0%,IF(AND(PQ$16&gt;=#REF!,PQ$16&lt;#REF!+($H42*$J42)),"➤",""),"")</f>
        <v/>
      </c>
      <c r="PR42" s="120" t="str">
        <f>IF($J42&gt;0%,IF(AND(PR$16&gt;=#REF!,PR$16&lt;#REF!+($H42*$J42)),"➤",""),"")</f>
        <v/>
      </c>
      <c r="PS42" s="120" t="str">
        <f>IF($J42&gt;0%,IF(AND(PS$16&gt;=#REF!,PS$16&lt;#REF!+($H42*$J42)),"➤",""),"")</f>
        <v/>
      </c>
      <c r="PT42" s="120" t="str">
        <f>IF($J42&gt;0%,IF(AND(PT$16&gt;=#REF!,PT$16&lt;#REF!+($H42*$J42)),"➤",""),"")</f>
        <v/>
      </c>
      <c r="PU42" s="120" t="str">
        <f>IF($J42&gt;0%,IF(AND(PU$16&gt;=#REF!,PU$16&lt;#REF!+($H42*$J42)),"➤",""),"")</f>
        <v/>
      </c>
      <c r="PV42" s="120" t="str">
        <f>IF($J42&gt;0%,IF(AND(PV$16&gt;=#REF!,PV$16&lt;#REF!+($H42*$J42)),"➤",""),"")</f>
        <v/>
      </c>
      <c r="PW42" s="120" t="str">
        <f>IF($J42&gt;0%,IF(AND(PW$16&gt;=#REF!,PW$16&lt;#REF!+($H42*$J42)),"➤",""),"")</f>
        <v/>
      </c>
      <c r="PX42" s="120" t="str">
        <f>IF($J42&gt;0%,IF(AND(PX$16&gt;=#REF!,PX$16&lt;#REF!+($H42*$J42)),"➤",""),"")</f>
        <v/>
      </c>
      <c r="PY42" s="120" t="str">
        <f>IF($J42&gt;0%,IF(AND(PY$16&gt;=#REF!,PY$16&lt;#REF!+($H42*$J42)),"➤",""),"")</f>
        <v/>
      </c>
      <c r="PZ42" s="120" t="str">
        <f>IF($J42&gt;0%,IF(AND(PZ$16&gt;=#REF!,PZ$16&lt;#REF!+($H42*$J42)),"➤",""),"")</f>
        <v/>
      </c>
      <c r="QA42" s="120" t="str">
        <f>IF($J42&gt;0%,IF(AND(QA$16&gt;=#REF!,QA$16&lt;#REF!+($H42*$J42)),"➤",""),"")</f>
        <v/>
      </c>
      <c r="QB42" s="120" t="str">
        <f>IF($J42&gt;0%,IF(AND(QB$16&gt;=#REF!,QB$16&lt;#REF!+($H42*$J42)),"➤",""),"")</f>
        <v/>
      </c>
      <c r="QC42" s="120" t="str">
        <f>IF($J42&gt;0%,IF(AND(QC$16&gt;=#REF!,QC$16&lt;#REF!+($H42*$J42)),"➤",""),"")</f>
        <v/>
      </c>
      <c r="QD42" s="120" t="str">
        <f>IF($J42&gt;0%,IF(AND(QD$16&gt;=#REF!,QD$16&lt;#REF!+($H42*$J42)),"➤",""),"")</f>
        <v/>
      </c>
      <c r="QE42" s="120" t="str">
        <f>IF($J42&gt;0%,IF(AND(QE$16&gt;=#REF!,QE$16&lt;#REF!+($H42*$J42)),"➤",""),"")</f>
        <v/>
      </c>
      <c r="QF42" s="120" t="str">
        <f>IF($J42&gt;0%,IF(AND(QF$16&gt;=#REF!,QF$16&lt;#REF!+($H42*$J42)),"➤",""),"")</f>
        <v/>
      </c>
      <c r="QG42" s="120" t="str">
        <f>IF($J42&gt;0%,IF(AND(QG$16&gt;=#REF!,QG$16&lt;#REF!+($H42*$J42)),"➤",""),"")</f>
        <v/>
      </c>
      <c r="QH42" s="120" t="str">
        <f>IF($J42&gt;0%,IF(AND(QH$16&gt;=#REF!,QH$16&lt;#REF!+($H42*$J42)),"➤",""),"")</f>
        <v/>
      </c>
      <c r="QI42" s="120" t="str">
        <f>IF($J42&gt;0%,IF(AND(QI$16&gt;=#REF!,QI$16&lt;#REF!+($H42*$J42)),"➤",""),"")</f>
        <v/>
      </c>
      <c r="QJ42" s="120" t="str">
        <f>IF($J42&gt;0%,IF(AND(QJ$16&gt;=#REF!,QJ$16&lt;#REF!+($H42*$J42)),"➤",""),"")</f>
        <v/>
      </c>
      <c r="QK42" s="120" t="str">
        <f>IF($J42&gt;0%,IF(AND(QK$16&gt;=#REF!,QK$16&lt;#REF!+($H42*$J42)),"➤",""),"")</f>
        <v/>
      </c>
      <c r="QL42" s="120" t="str">
        <f>IF($J42&gt;0%,IF(AND(QL$16&gt;=#REF!,QL$16&lt;#REF!+($H42*$J42)),"➤",""),"")</f>
        <v/>
      </c>
      <c r="QM42" s="120" t="str">
        <f>IF($J42&gt;0%,IF(AND(QM$16&gt;=#REF!,QM$16&lt;#REF!+($H42*$J42)),"➤",""),"")</f>
        <v/>
      </c>
      <c r="QN42" s="120" t="str">
        <f>IF($J42&gt;0%,IF(AND(QN$16&gt;=#REF!,QN$16&lt;#REF!+($H42*$J42)),"➤",""),"")</f>
        <v/>
      </c>
      <c r="QO42" s="120" t="str">
        <f>IF($J42&gt;0%,IF(AND(QO$16&gt;=#REF!,QO$16&lt;#REF!+($H42*$J42)),"➤",""),"")</f>
        <v/>
      </c>
      <c r="QP42" s="120" t="str">
        <f>IF($J42&gt;0%,IF(AND(QP$16&gt;=#REF!,QP$16&lt;#REF!+($H42*$J42)),"➤",""),"")</f>
        <v/>
      </c>
      <c r="QQ42" s="120" t="str">
        <f>IF($J42&gt;0%,IF(AND(QQ$16&gt;=#REF!,QQ$16&lt;#REF!+($H42*$J42)),"➤",""),"")</f>
        <v/>
      </c>
      <c r="QR42" s="120" t="str">
        <f>IF($J42&gt;0%,IF(AND(QR$16&gt;=#REF!,QR$16&lt;#REF!+($H42*$J42)),"➤",""),"")</f>
        <v/>
      </c>
      <c r="QS42" s="120" t="str">
        <f>IF($J42&gt;0%,IF(AND(QS$16&gt;=#REF!,QS$16&lt;#REF!+($H42*$J42)),"➤",""),"")</f>
        <v/>
      </c>
      <c r="QT42" s="120" t="str">
        <f>IF($J42&gt;0%,IF(AND(QT$16&gt;=#REF!,QT$16&lt;#REF!+($H42*$J42)),"➤",""),"")</f>
        <v/>
      </c>
      <c r="QU42" s="120" t="str">
        <f>IF($J42&gt;0%,IF(AND(QU$16&gt;=#REF!,QU$16&lt;#REF!+($H42*$J42)),"➤",""),"")</f>
        <v/>
      </c>
      <c r="QV42" s="120" t="str">
        <f>IF($J42&gt;0%,IF(AND(QV$16&gt;=#REF!,QV$16&lt;#REF!+($H42*$J42)),"➤",""),"")</f>
        <v/>
      </c>
      <c r="QW42" s="120" t="str">
        <f>IF($J42&gt;0%,IF(AND(QW$16&gt;=#REF!,QW$16&lt;#REF!+($H42*$J42)),"➤",""),"")</f>
        <v/>
      </c>
      <c r="QX42" s="120" t="str">
        <f>IF($J42&gt;0%,IF(AND(QX$16&gt;=#REF!,QX$16&lt;#REF!+($H42*$J42)),"➤",""),"")</f>
        <v/>
      </c>
      <c r="QY42" s="120" t="str">
        <f>IF($J42&gt;0%,IF(AND(QY$16&gt;=#REF!,QY$16&lt;#REF!+($H42*$J42)),"➤",""),"")</f>
        <v/>
      </c>
      <c r="QZ42" s="120" t="str">
        <f>IF($J42&gt;0%,IF(AND(QZ$16&gt;=#REF!,QZ$16&lt;#REF!+($H42*$J42)),"➤",""),"")</f>
        <v/>
      </c>
      <c r="RA42" s="120" t="str">
        <f>IF($J42&gt;0%,IF(AND(RA$16&gt;=#REF!,RA$16&lt;#REF!+($H42*$J42)),"➤",""),"")</f>
        <v/>
      </c>
      <c r="RB42" s="120" t="str">
        <f>IF($J42&gt;0%,IF(AND(RB$16&gt;=#REF!,RB$16&lt;#REF!+($H42*$J42)),"➤",""),"")</f>
        <v/>
      </c>
      <c r="RC42" s="120" t="str">
        <f>IF($J42&gt;0%,IF(AND(RC$16&gt;=#REF!,RC$16&lt;#REF!+($H42*$J42)),"➤",""),"")</f>
        <v/>
      </c>
      <c r="RD42" s="120" t="str">
        <f>IF($J42&gt;0%,IF(AND(RD$16&gt;=#REF!,RD$16&lt;#REF!+($H42*$J42)),"➤",""),"")</f>
        <v/>
      </c>
      <c r="RE42" s="120" t="str">
        <f>IF($J42&gt;0%,IF(AND(RE$16&gt;=#REF!,RE$16&lt;#REF!+($H42*$J42)),"➤",""),"")</f>
        <v/>
      </c>
      <c r="RF42" s="120" t="str">
        <f>IF($J42&gt;0%,IF(AND(RF$16&gt;=#REF!,RF$16&lt;#REF!+($H42*$J42)),"➤",""),"")</f>
        <v/>
      </c>
      <c r="RG42" s="120" t="str">
        <f>IF($J42&gt;0%,IF(AND(RG$16&gt;=#REF!,RG$16&lt;#REF!+($H42*$J42)),"➤",""),"")</f>
        <v/>
      </c>
      <c r="RH42" s="120" t="str">
        <f>IF($J42&gt;0%,IF(AND(RH$16&gt;=#REF!,RH$16&lt;#REF!+($H42*$J42)),"➤",""),"")</f>
        <v/>
      </c>
      <c r="RI42" s="120" t="str">
        <f>IF($J42&gt;0%,IF(AND(RI$16&gt;=#REF!,RI$16&lt;#REF!+($H42*$J42)),"➤",""),"")</f>
        <v/>
      </c>
      <c r="RJ42" s="120" t="str">
        <f>IF($J42&gt;0%,IF(AND(RJ$16&gt;=#REF!,RJ$16&lt;#REF!+($H42*$J42)),"➤",""),"")</f>
        <v/>
      </c>
      <c r="RK42" s="120" t="str">
        <f>IF($J42&gt;0%,IF(AND(RK$16&gt;=#REF!,RK$16&lt;#REF!+($H42*$J42)),"➤",""),"")</f>
        <v/>
      </c>
      <c r="RL42" s="120" t="str">
        <f>IF($J42&gt;0%,IF(AND(RL$16&gt;=#REF!,RL$16&lt;#REF!+($H42*$J42)),"➤",""),"")</f>
        <v/>
      </c>
      <c r="RM42" s="120" t="str">
        <f>IF($J42&gt;0%,IF(AND(RM$16&gt;=#REF!,RM$16&lt;#REF!+($H42*$J42)),"➤",""),"")</f>
        <v/>
      </c>
      <c r="RN42" s="120" t="str">
        <f>IF($J42&gt;0%,IF(AND(RN$16&gt;=#REF!,RN$16&lt;#REF!+($H42*$J42)),"➤",""),"")</f>
        <v/>
      </c>
      <c r="RO42" s="120" t="str">
        <f>IF($J42&gt;0%,IF(AND(RO$16&gt;=#REF!,RO$16&lt;#REF!+($H42*$J42)),"➤",""),"")</f>
        <v/>
      </c>
      <c r="RP42" s="120" t="str">
        <f>IF($J42&gt;0%,IF(AND(RP$16&gt;=#REF!,RP$16&lt;#REF!+($H42*$J42)),"➤",""),"")</f>
        <v/>
      </c>
      <c r="RQ42" s="120" t="str">
        <f>IF($J42&gt;0%,IF(AND(RQ$16&gt;=#REF!,RQ$16&lt;#REF!+($H42*$J42)),"➤",""),"")</f>
        <v/>
      </c>
      <c r="RR42" s="120" t="str">
        <f>IF($J42&gt;0%,IF(AND(RR$16&gt;=#REF!,RR$16&lt;#REF!+($H42*$J42)),"➤",""),"")</f>
        <v/>
      </c>
      <c r="RS42" s="120" t="str">
        <f>IF($J42&gt;0%,IF(AND(RS$16&gt;=#REF!,RS$16&lt;#REF!+($H42*$J42)),"➤",""),"")</f>
        <v/>
      </c>
      <c r="RT42" s="120" t="str">
        <f>IF($J42&gt;0%,IF(AND(RT$16&gt;=#REF!,RT$16&lt;#REF!+($H42*$J42)),"➤",""),"")</f>
        <v/>
      </c>
      <c r="RU42" s="120" t="str">
        <f>IF($J42&gt;0%,IF(AND(RU$16&gt;=#REF!,RU$16&lt;#REF!+($H42*$J42)),"➤",""),"")</f>
        <v/>
      </c>
      <c r="RV42" s="120" t="str">
        <f>IF($J42&gt;0%,IF(AND(RV$16&gt;=#REF!,RV$16&lt;#REF!+($H42*$J42)),"➤",""),"")</f>
        <v/>
      </c>
      <c r="RW42" s="120" t="str">
        <f>IF($J42&gt;0%,IF(AND(RW$16&gt;=#REF!,RW$16&lt;#REF!+($H42*$J42)),"➤",""),"")</f>
        <v/>
      </c>
      <c r="RX42" s="120" t="str">
        <f>IF($J42&gt;0%,IF(AND(RX$16&gt;=#REF!,RX$16&lt;#REF!+($H42*$J42)),"➤",""),"")</f>
        <v/>
      </c>
      <c r="RY42" s="120" t="str">
        <f>IF($J42&gt;0%,IF(AND(RY$16&gt;=#REF!,RY$16&lt;#REF!+($H42*$J42)),"➤",""),"")</f>
        <v/>
      </c>
      <c r="RZ42" s="120" t="str">
        <f>IF($J42&gt;0%,IF(AND(RZ$16&gt;=#REF!,RZ$16&lt;#REF!+($H42*$J42)),"➤",""),"")</f>
        <v/>
      </c>
      <c r="SA42" s="120" t="str">
        <f>IF($J42&gt;0%,IF(AND(SA$16&gt;=#REF!,SA$16&lt;#REF!+($H42*$J42)),"➤",""),"")</f>
        <v/>
      </c>
      <c r="SB42" s="120" t="str">
        <f>IF($J42&gt;0%,IF(AND(SB$16&gt;=#REF!,SB$16&lt;#REF!+($H42*$J42)),"➤",""),"")</f>
        <v/>
      </c>
      <c r="SC42" s="120" t="str">
        <f>IF($J42&gt;0%,IF(AND(SC$16&gt;=#REF!,SC$16&lt;#REF!+($H42*$J42)),"➤",""),"")</f>
        <v/>
      </c>
      <c r="SD42" s="120" t="str">
        <f>IF($J42&gt;0%,IF(AND(SD$16&gt;=#REF!,SD$16&lt;#REF!+($H42*$J42)),"➤",""),"")</f>
        <v/>
      </c>
      <c r="SE42" s="120" t="str">
        <f>IF($J42&gt;0%,IF(AND(SE$16&gt;=#REF!,SE$16&lt;#REF!+($H42*$J42)),"➤",""),"")</f>
        <v/>
      </c>
      <c r="SF42" s="120" t="str">
        <f>IF($J42&gt;0%,IF(AND(SF$16&gt;=#REF!,SF$16&lt;#REF!+($H42*$J42)),"➤",""),"")</f>
        <v/>
      </c>
      <c r="SG42" s="120" t="str">
        <f>IF($J42&gt;0%,IF(AND(SG$16&gt;=#REF!,SG$16&lt;#REF!+($H42*$J42)),"➤",""),"")</f>
        <v/>
      </c>
      <c r="SH42" s="120" t="str">
        <f>IF($J42&gt;0%,IF(AND(SH$16&gt;=#REF!,SH$16&lt;#REF!+($H42*$J42)),"➤",""),"")</f>
        <v/>
      </c>
      <c r="SI42" s="120" t="str">
        <f>IF($J42&gt;0%,IF(AND(SI$16&gt;=#REF!,SI$16&lt;#REF!+($H42*$J42)),"➤",""),"")</f>
        <v/>
      </c>
      <c r="SJ42" s="120" t="str">
        <f>IF($J42&gt;0%,IF(AND(SJ$16&gt;=#REF!,SJ$16&lt;#REF!+($H42*$J42)),"➤",""),"")</f>
        <v/>
      </c>
      <c r="SK42" s="120" t="str">
        <f>IF($J42&gt;0%,IF(AND(SK$16&gt;=#REF!,SK$16&lt;#REF!+($H42*$J42)),"➤",""),"")</f>
        <v/>
      </c>
      <c r="SL42" s="120" t="str">
        <f>IF($J42&gt;0%,IF(AND(SL$16&gt;=#REF!,SL$16&lt;#REF!+($H42*$J42)),"➤",""),"")</f>
        <v/>
      </c>
      <c r="SM42" s="120" t="str">
        <f>IF($J42&gt;0%,IF(AND(SM$16&gt;=#REF!,SM$16&lt;#REF!+($H42*$J42)),"➤",""),"")</f>
        <v/>
      </c>
      <c r="SN42" s="120" t="str">
        <f>IF($J42&gt;0%,IF(AND(SN$16&gt;=#REF!,SN$16&lt;#REF!+($H42*$J42)),"➤",""),"")</f>
        <v/>
      </c>
      <c r="SO42" s="120" t="str">
        <f>IF($J42&gt;0%,IF(AND(SO$16&gt;=#REF!,SO$16&lt;#REF!+($H42*$J42)),"➤",""),"")</f>
        <v/>
      </c>
      <c r="SP42" s="120" t="str">
        <f>IF($J42&gt;0%,IF(AND(SP$16&gt;=#REF!,SP$16&lt;#REF!+($H42*$J42)),"➤",""),"")</f>
        <v/>
      </c>
      <c r="SQ42" s="120" t="str">
        <f>IF($J42&gt;0%,IF(AND(SQ$16&gt;=#REF!,SQ$16&lt;#REF!+($H42*$J42)),"➤",""),"")</f>
        <v/>
      </c>
      <c r="SR42" s="120" t="str">
        <f>IF($J42&gt;0%,IF(AND(SR$16&gt;=#REF!,SR$16&lt;#REF!+($H42*$J42)),"➤",""),"")</f>
        <v/>
      </c>
      <c r="SS42" s="120" t="str">
        <f>IF($J42&gt;0%,IF(AND(SS$16&gt;=#REF!,SS$16&lt;#REF!+($H42*$J42)),"➤",""),"")</f>
        <v/>
      </c>
      <c r="ST42" s="120" t="str">
        <f>IF($J42&gt;0%,IF(AND(ST$16&gt;=#REF!,ST$16&lt;#REF!+($H42*$J42)),"➤",""),"")</f>
        <v/>
      </c>
      <c r="SU42" s="120" t="str">
        <f>IF($J42&gt;0%,IF(AND(SU$16&gt;=#REF!,SU$16&lt;#REF!+($H42*$J42)),"➤",""),"")</f>
        <v/>
      </c>
      <c r="SV42" s="120" t="str">
        <f>IF($J42&gt;0%,IF(AND(SV$16&gt;=#REF!,SV$16&lt;#REF!+($H42*$J42)),"➤",""),"")</f>
        <v/>
      </c>
      <c r="SW42" s="120" t="str">
        <f>IF($J42&gt;0%,IF(AND(SW$16&gt;=#REF!,SW$16&lt;#REF!+($H42*$J42)),"➤",""),"")</f>
        <v/>
      </c>
      <c r="SX42" s="121" t="str">
        <f>IF($J42&gt;0%,IF(AND(SX$16&gt;=#REF!,SX$16&lt;#REF!+($H42*$J42)),"➤",""),"")</f>
        <v/>
      </c>
    </row>
    <row r="43" spans="2:518" ht="15" outlineLevel="1" x14ac:dyDescent="0.35">
      <c r="B43" s="60"/>
      <c r="C43" s="109"/>
      <c r="D43" s="110"/>
      <c r="E43" s="122"/>
      <c r="F43" s="123"/>
      <c r="G43" s="113"/>
      <c r="H43" s="124"/>
      <c r="I43" s="115"/>
      <c r="J43" s="141"/>
      <c r="K43" s="126"/>
      <c r="L43" s="127"/>
      <c r="M43" s="119" t="str">
        <f t="shared" ref="M43:R45" si="159">IF($J43&gt;0%,IF(AND(M$16&gt;=$G43,M$16&lt;$G43+($H43*$J43)),"➤",""),"")</f>
        <v/>
      </c>
      <c r="N43" s="120" t="str">
        <f t="shared" si="159"/>
        <v/>
      </c>
      <c r="O43" s="120" t="str">
        <f t="shared" si="159"/>
        <v/>
      </c>
      <c r="P43" s="120" t="str">
        <f t="shared" si="159"/>
        <v/>
      </c>
      <c r="Q43" s="120" t="str">
        <f t="shared" si="159"/>
        <v/>
      </c>
      <c r="R43" s="120" t="str">
        <f t="shared" si="159"/>
        <v/>
      </c>
      <c r="S43" s="120" t="str">
        <f t="shared" si="25"/>
        <v/>
      </c>
      <c r="T43" s="120" t="str">
        <f t="shared" ref="T43:AI60" si="160">IF($J43&gt;0%,IF(AND(T$16&gt;=$G43,T$16&lt;$G43+($H43*$J43)),"➤",""),"")</f>
        <v/>
      </c>
      <c r="U43" s="120" t="str">
        <f t="shared" si="160"/>
        <v/>
      </c>
      <c r="V43" s="120" t="str">
        <f t="shared" si="160"/>
        <v/>
      </c>
      <c r="W43" s="120" t="str">
        <f t="shared" si="160"/>
        <v/>
      </c>
      <c r="X43" s="120" t="str">
        <f t="shared" si="160"/>
        <v/>
      </c>
      <c r="Y43" s="120" t="str">
        <f t="shared" si="160"/>
        <v/>
      </c>
      <c r="Z43" s="120" t="str">
        <f t="shared" si="160"/>
        <v/>
      </c>
      <c r="AA43" s="120" t="str">
        <f t="shared" si="160"/>
        <v/>
      </c>
      <c r="AB43" s="120" t="str">
        <f t="shared" si="160"/>
        <v/>
      </c>
      <c r="AC43" s="120" t="str">
        <f t="shared" si="160"/>
        <v/>
      </c>
      <c r="AD43" s="120" t="str">
        <f t="shared" si="160"/>
        <v/>
      </c>
      <c r="AE43" s="120" t="str">
        <f t="shared" si="160"/>
        <v/>
      </c>
      <c r="AF43" s="120" t="str">
        <f t="shared" si="160"/>
        <v/>
      </c>
      <c r="AG43" s="120" t="str">
        <f t="shared" si="160"/>
        <v/>
      </c>
      <c r="AH43" s="120" t="str">
        <f t="shared" si="160"/>
        <v/>
      </c>
      <c r="AI43" s="120" t="str">
        <f t="shared" si="160"/>
        <v/>
      </c>
      <c r="AJ43" s="120" t="str">
        <f t="shared" ref="AJ43:CU45" si="161">IF($J43&gt;0%,IF(AND(AJ$16&gt;=$G43,AJ$16&lt;$G43+($H43*$J43)),"➤",""),"")</f>
        <v/>
      </c>
      <c r="AK43" s="120" t="str">
        <f t="shared" si="161"/>
        <v/>
      </c>
      <c r="AL43" s="120" t="str">
        <f t="shared" si="161"/>
        <v/>
      </c>
      <c r="AM43" s="120" t="str">
        <f t="shared" si="161"/>
        <v/>
      </c>
      <c r="AN43" s="120" t="str">
        <f t="shared" si="161"/>
        <v/>
      </c>
      <c r="AO43" s="120" t="str">
        <f t="shared" si="161"/>
        <v/>
      </c>
      <c r="AP43" s="120" t="str">
        <f t="shared" si="161"/>
        <v/>
      </c>
      <c r="AQ43" s="120" t="str">
        <f t="shared" si="161"/>
        <v/>
      </c>
      <c r="AR43" s="120" t="str">
        <f t="shared" si="161"/>
        <v/>
      </c>
      <c r="AS43" s="120" t="str">
        <f t="shared" si="161"/>
        <v/>
      </c>
      <c r="AT43" s="120" t="str">
        <f t="shared" si="161"/>
        <v/>
      </c>
      <c r="AU43" s="120" t="str">
        <f t="shared" si="161"/>
        <v/>
      </c>
      <c r="AV43" s="120" t="str">
        <f t="shared" si="161"/>
        <v/>
      </c>
      <c r="AW43" s="120" t="str">
        <f t="shared" si="161"/>
        <v/>
      </c>
      <c r="AX43" s="120" t="str">
        <f t="shared" si="161"/>
        <v/>
      </c>
      <c r="AY43" s="120" t="str">
        <f t="shared" si="161"/>
        <v/>
      </c>
      <c r="AZ43" s="120" t="str">
        <f t="shared" si="161"/>
        <v/>
      </c>
      <c r="BA43" s="120" t="str">
        <f t="shared" si="161"/>
        <v/>
      </c>
      <c r="BB43" s="120" t="str">
        <f t="shared" si="161"/>
        <v/>
      </c>
      <c r="BC43" s="120" t="str">
        <f t="shared" si="161"/>
        <v/>
      </c>
      <c r="BD43" s="120" t="str">
        <f t="shared" si="161"/>
        <v/>
      </c>
      <c r="BE43" s="120" t="str">
        <f t="shared" si="161"/>
        <v/>
      </c>
      <c r="BF43" s="120" t="str">
        <f t="shared" si="161"/>
        <v/>
      </c>
      <c r="BG43" s="120" t="str">
        <f t="shared" si="161"/>
        <v/>
      </c>
      <c r="BH43" s="120" t="str">
        <f t="shared" si="161"/>
        <v/>
      </c>
      <c r="BI43" s="120" t="str">
        <f t="shared" si="161"/>
        <v/>
      </c>
      <c r="BJ43" s="120" t="str">
        <f t="shared" si="161"/>
        <v/>
      </c>
      <c r="BK43" s="120" t="str">
        <f t="shared" si="161"/>
        <v/>
      </c>
      <c r="BL43" s="120" t="str">
        <f t="shared" si="161"/>
        <v/>
      </c>
      <c r="BM43" s="120" t="str">
        <f t="shared" si="161"/>
        <v/>
      </c>
      <c r="BN43" s="120" t="str">
        <f t="shared" si="161"/>
        <v/>
      </c>
      <c r="BO43" s="120" t="str">
        <f t="shared" si="161"/>
        <v/>
      </c>
      <c r="BP43" s="120" t="str">
        <f t="shared" si="161"/>
        <v/>
      </c>
      <c r="BQ43" s="120" t="str">
        <f t="shared" si="161"/>
        <v/>
      </c>
      <c r="BR43" s="120" t="str">
        <f t="shared" si="161"/>
        <v/>
      </c>
      <c r="BS43" s="120" t="str">
        <f t="shared" si="161"/>
        <v/>
      </c>
      <c r="BT43" s="120" t="str">
        <f t="shared" si="161"/>
        <v/>
      </c>
      <c r="BU43" s="120" t="str">
        <f t="shared" si="161"/>
        <v/>
      </c>
      <c r="BV43" s="120" t="str">
        <f t="shared" si="161"/>
        <v/>
      </c>
      <c r="BW43" s="120" t="str">
        <f t="shared" si="161"/>
        <v/>
      </c>
      <c r="BX43" s="120" t="str">
        <f t="shared" si="161"/>
        <v/>
      </c>
      <c r="BY43" s="120" t="str">
        <f t="shared" si="161"/>
        <v/>
      </c>
      <c r="BZ43" s="120" t="str">
        <f t="shared" si="161"/>
        <v/>
      </c>
      <c r="CA43" s="120" t="str">
        <f t="shared" si="161"/>
        <v/>
      </c>
      <c r="CB43" s="120" t="str">
        <f t="shared" si="161"/>
        <v/>
      </c>
      <c r="CC43" s="120" t="str">
        <f t="shared" si="161"/>
        <v/>
      </c>
      <c r="CD43" s="120" t="str">
        <f t="shared" si="161"/>
        <v/>
      </c>
      <c r="CE43" s="120" t="str">
        <f t="shared" si="161"/>
        <v/>
      </c>
      <c r="CF43" s="120" t="str">
        <f t="shared" si="161"/>
        <v/>
      </c>
      <c r="CG43" s="120" t="str">
        <f t="shared" si="161"/>
        <v/>
      </c>
      <c r="CH43" s="120" t="str">
        <f t="shared" si="161"/>
        <v/>
      </c>
      <c r="CI43" s="120" t="str">
        <f t="shared" si="161"/>
        <v/>
      </c>
      <c r="CJ43" s="120" t="str">
        <f t="shared" si="161"/>
        <v/>
      </c>
      <c r="CK43" s="120" t="str">
        <f t="shared" si="161"/>
        <v/>
      </c>
      <c r="CL43" s="120" t="str">
        <f t="shared" si="161"/>
        <v/>
      </c>
      <c r="CM43" s="120" t="str">
        <f t="shared" si="161"/>
        <v/>
      </c>
      <c r="CN43" s="120" t="str">
        <f t="shared" si="161"/>
        <v/>
      </c>
      <c r="CO43" s="120" t="str">
        <f t="shared" si="161"/>
        <v/>
      </c>
      <c r="CP43" s="120" t="str">
        <f t="shared" si="161"/>
        <v/>
      </c>
      <c r="CQ43" s="120" t="str">
        <f t="shared" si="161"/>
        <v/>
      </c>
      <c r="CR43" s="120" t="str">
        <f t="shared" si="161"/>
        <v/>
      </c>
      <c r="CS43" s="120" t="str">
        <f t="shared" si="161"/>
        <v/>
      </c>
      <c r="CT43" s="120" t="str">
        <f t="shared" si="161"/>
        <v/>
      </c>
      <c r="CU43" s="120" t="str">
        <f t="shared" si="161"/>
        <v/>
      </c>
      <c r="CV43" s="120" t="str">
        <f t="shared" ref="CV43:FG45" si="162">IF($J43&gt;0%,IF(AND(CV$16&gt;=$G43,CV$16&lt;$G43+($H43*$J43)),"➤",""),"")</f>
        <v/>
      </c>
      <c r="CW43" s="120" t="str">
        <f t="shared" si="162"/>
        <v/>
      </c>
      <c r="CX43" s="120" t="str">
        <f t="shared" si="162"/>
        <v/>
      </c>
      <c r="CY43" s="120" t="str">
        <f t="shared" si="162"/>
        <v/>
      </c>
      <c r="CZ43" s="120" t="str">
        <f t="shared" si="162"/>
        <v/>
      </c>
      <c r="DA43" s="120" t="str">
        <f t="shared" si="162"/>
        <v/>
      </c>
      <c r="DB43" s="120" t="str">
        <f t="shared" si="162"/>
        <v/>
      </c>
      <c r="DC43" s="120" t="str">
        <f t="shared" si="162"/>
        <v/>
      </c>
      <c r="DD43" s="120" t="str">
        <f t="shared" si="162"/>
        <v/>
      </c>
      <c r="DE43" s="120" t="str">
        <f t="shared" si="162"/>
        <v/>
      </c>
      <c r="DF43" s="120" t="str">
        <f t="shared" si="162"/>
        <v/>
      </c>
      <c r="DG43" s="120" t="str">
        <f t="shared" si="162"/>
        <v/>
      </c>
      <c r="DH43" s="120" t="str">
        <f t="shared" si="162"/>
        <v/>
      </c>
      <c r="DI43" s="120" t="str">
        <f t="shared" si="162"/>
        <v/>
      </c>
      <c r="DJ43" s="120" t="str">
        <f t="shared" si="162"/>
        <v/>
      </c>
      <c r="DK43" s="120" t="str">
        <f t="shared" si="162"/>
        <v/>
      </c>
      <c r="DL43" s="120" t="str">
        <f t="shared" si="162"/>
        <v/>
      </c>
      <c r="DM43" s="120" t="str">
        <f t="shared" si="162"/>
        <v/>
      </c>
      <c r="DN43" s="120" t="str">
        <f t="shared" si="162"/>
        <v/>
      </c>
      <c r="DO43" s="120" t="str">
        <f t="shared" si="162"/>
        <v/>
      </c>
      <c r="DP43" s="120" t="str">
        <f t="shared" si="162"/>
        <v/>
      </c>
      <c r="DQ43" s="120" t="str">
        <f t="shared" si="162"/>
        <v/>
      </c>
      <c r="DR43" s="120" t="str">
        <f t="shared" si="162"/>
        <v/>
      </c>
      <c r="DS43" s="120" t="str">
        <f t="shared" si="162"/>
        <v/>
      </c>
      <c r="DT43" s="120" t="str">
        <f t="shared" si="162"/>
        <v/>
      </c>
      <c r="DU43" s="120" t="str">
        <f t="shared" si="162"/>
        <v/>
      </c>
      <c r="DV43" s="120" t="str">
        <f t="shared" si="162"/>
        <v/>
      </c>
      <c r="DW43" s="120" t="str">
        <f t="shared" si="162"/>
        <v/>
      </c>
      <c r="DX43" s="120" t="str">
        <f t="shared" si="162"/>
        <v/>
      </c>
      <c r="DY43" s="120" t="str">
        <f t="shared" si="162"/>
        <v/>
      </c>
      <c r="DZ43" s="120" t="str">
        <f t="shared" si="162"/>
        <v/>
      </c>
      <c r="EA43" s="120" t="str">
        <f t="shared" si="162"/>
        <v/>
      </c>
      <c r="EB43" s="120" t="str">
        <f t="shared" si="162"/>
        <v/>
      </c>
      <c r="EC43" s="120" t="str">
        <f t="shared" si="162"/>
        <v/>
      </c>
      <c r="ED43" s="120" t="str">
        <f t="shared" si="162"/>
        <v/>
      </c>
      <c r="EE43" s="120" t="str">
        <f t="shared" si="162"/>
        <v/>
      </c>
      <c r="EF43" s="120" t="str">
        <f t="shared" si="162"/>
        <v/>
      </c>
      <c r="EG43" s="120" t="str">
        <f t="shared" si="162"/>
        <v/>
      </c>
      <c r="EH43" s="120" t="str">
        <f t="shared" si="162"/>
        <v/>
      </c>
      <c r="EI43" s="120" t="str">
        <f t="shared" si="162"/>
        <v/>
      </c>
      <c r="EJ43" s="120" t="str">
        <f t="shared" si="162"/>
        <v/>
      </c>
      <c r="EK43" s="120" t="str">
        <f t="shared" si="162"/>
        <v/>
      </c>
      <c r="EL43" s="120" t="str">
        <f t="shared" si="162"/>
        <v/>
      </c>
      <c r="EM43" s="120" t="str">
        <f t="shared" si="162"/>
        <v/>
      </c>
      <c r="EN43" s="120" t="str">
        <f t="shared" si="162"/>
        <v/>
      </c>
      <c r="EO43" s="120" t="str">
        <f t="shared" si="162"/>
        <v/>
      </c>
      <c r="EP43" s="120" t="str">
        <f t="shared" si="162"/>
        <v/>
      </c>
      <c r="EQ43" s="120" t="str">
        <f t="shared" si="162"/>
        <v/>
      </c>
      <c r="ER43" s="120" t="str">
        <f t="shared" si="162"/>
        <v/>
      </c>
      <c r="ES43" s="120" t="str">
        <f t="shared" si="162"/>
        <v/>
      </c>
      <c r="ET43" s="120" t="str">
        <f t="shared" si="162"/>
        <v/>
      </c>
      <c r="EU43" s="120" t="str">
        <f t="shared" si="162"/>
        <v/>
      </c>
      <c r="EV43" s="120" t="str">
        <f t="shared" si="162"/>
        <v/>
      </c>
      <c r="EW43" s="120" t="str">
        <f t="shared" si="162"/>
        <v/>
      </c>
      <c r="EX43" s="120" t="str">
        <f t="shared" si="162"/>
        <v/>
      </c>
      <c r="EY43" s="120" t="str">
        <f t="shared" si="162"/>
        <v/>
      </c>
      <c r="EZ43" s="120" t="str">
        <f t="shared" si="162"/>
        <v/>
      </c>
      <c r="FA43" s="120" t="str">
        <f t="shared" si="162"/>
        <v/>
      </c>
      <c r="FB43" s="120" t="str">
        <f t="shared" si="162"/>
        <v/>
      </c>
      <c r="FC43" s="120" t="str">
        <f t="shared" si="162"/>
        <v/>
      </c>
      <c r="FD43" s="120" t="str">
        <f t="shared" si="162"/>
        <v/>
      </c>
      <c r="FE43" s="120" t="str">
        <f t="shared" si="162"/>
        <v/>
      </c>
      <c r="FF43" s="120" t="str">
        <f t="shared" si="162"/>
        <v/>
      </c>
      <c r="FG43" s="120" t="str">
        <f t="shared" si="162"/>
        <v/>
      </c>
      <c r="FH43" s="120" t="str">
        <f t="shared" ref="FH43:HS45" si="163">IF($J43&gt;0%,IF(AND(FH$16&gt;=$G43,FH$16&lt;$G43+($H43*$J43)),"➤",""),"")</f>
        <v/>
      </c>
      <c r="FI43" s="120" t="str">
        <f t="shared" si="163"/>
        <v/>
      </c>
      <c r="FJ43" s="120" t="str">
        <f t="shared" si="163"/>
        <v/>
      </c>
      <c r="FK43" s="120" t="str">
        <f t="shared" si="163"/>
        <v/>
      </c>
      <c r="FL43" s="120" t="str">
        <f t="shared" si="163"/>
        <v/>
      </c>
      <c r="FM43" s="120" t="str">
        <f t="shared" si="163"/>
        <v/>
      </c>
      <c r="FN43" s="120" t="str">
        <f t="shared" si="163"/>
        <v/>
      </c>
      <c r="FO43" s="120" t="str">
        <f t="shared" si="163"/>
        <v/>
      </c>
      <c r="FP43" s="120" t="str">
        <f t="shared" si="163"/>
        <v/>
      </c>
      <c r="FQ43" s="120" t="str">
        <f t="shared" si="163"/>
        <v/>
      </c>
      <c r="FR43" s="120" t="str">
        <f t="shared" si="163"/>
        <v/>
      </c>
      <c r="FS43" s="120" t="str">
        <f t="shared" si="163"/>
        <v/>
      </c>
      <c r="FT43" s="120" t="str">
        <f t="shared" si="163"/>
        <v/>
      </c>
      <c r="FU43" s="120" t="str">
        <f t="shared" si="163"/>
        <v/>
      </c>
      <c r="FV43" s="120" t="str">
        <f t="shared" si="163"/>
        <v/>
      </c>
      <c r="FW43" s="120" t="str">
        <f t="shared" si="163"/>
        <v/>
      </c>
      <c r="FX43" s="120" t="str">
        <f t="shared" si="163"/>
        <v/>
      </c>
      <c r="FY43" s="120" t="str">
        <f t="shared" si="163"/>
        <v/>
      </c>
      <c r="FZ43" s="120" t="str">
        <f t="shared" si="163"/>
        <v/>
      </c>
      <c r="GA43" s="120" t="str">
        <f t="shared" si="163"/>
        <v/>
      </c>
      <c r="GB43" s="120" t="str">
        <f t="shared" si="163"/>
        <v/>
      </c>
      <c r="GC43" s="120" t="str">
        <f t="shared" si="163"/>
        <v/>
      </c>
      <c r="GD43" s="120" t="str">
        <f t="shared" si="163"/>
        <v/>
      </c>
      <c r="GE43" s="120" t="str">
        <f t="shared" si="163"/>
        <v/>
      </c>
      <c r="GF43" s="120" t="str">
        <f t="shared" si="163"/>
        <v/>
      </c>
      <c r="GG43" s="120" t="str">
        <f t="shared" si="163"/>
        <v/>
      </c>
      <c r="GH43" s="120" t="str">
        <f t="shared" si="163"/>
        <v/>
      </c>
      <c r="GI43" s="120" t="str">
        <f t="shared" si="163"/>
        <v/>
      </c>
      <c r="GJ43" s="120" t="str">
        <f t="shared" si="163"/>
        <v/>
      </c>
      <c r="GK43" s="120" t="str">
        <f t="shared" si="163"/>
        <v/>
      </c>
      <c r="GL43" s="120" t="str">
        <f t="shared" si="163"/>
        <v/>
      </c>
      <c r="GM43" s="120" t="str">
        <f t="shared" si="163"/>
        <v/>
      </c>
      <c r="GN43" s="120" t="str">
        <f t="shared" si="163"/>
        <v/>
      </c>
      <c r="GO43" s="120" t="str">
        <f t="shared" si="163"/>
        <v/>
      </c>
      <c r="GP43" s="120" t="str">
        <f t="shared" si="163"/>
        <v/>
      </c>
      <c r="GQ43" s="120" t="str">
        <f t="shared" si="163"/>
        <v/>
      </c>
      <c r="GR43" s="120" t="str">
        <f t="shared" si="163"/>
        <v/>
      </c>
      <c r="GS43" s="120" t="str">
        <f t="shared" si="163"/>
        <v/>
      </c>
      <c r="GT43" s="120" t="str">
        <f t="shared" si="163"/>
        <v/>
      </c>
      <c r="GU43" s="120" t="str">
        <f t="shared" si="163"/>
        <v/>
      </c>
      <c r="GV43" s="120" t="str">
        <f t="shared" si="163"/>
        <v/>
      </c>
      <c r="GW43" s="120" t="str">
        <f t="shared" si="163"/>
        <v/>
      </c>
      <c r="GX43" s="120" t="str">
        <f t="shared" si="163"/>
        <v/>
      </c>
      <c r="GY43" s="120" t="str">
        <f t="shared" si="163"/>
        <v/>
      </c>
      <c r="GZ43" s="120" t="str">
        <f t="shared" si="163"/>
        <v/>
      </c>
      <c r="HA43" s="120" t="str">
        <f t="shared" si="163"/>
        <v/>
      </c>
      <c r="HB43" s="120" t="str">
        <f t="shared" si="163"/>
        <v/>
      </c>
      <c r="HC43" s="120" t="str">
        <f t="shared" si="163"/>
        <v/>
      </c>
      <c r="HD43" s="120" t="str">
        <f t="shared" si="163"/>
        <v/>
      </c>
      <c r="HE43" s="120" t="str">
        <f t="shared" si="163"/>
        <v/>
      </c>
      <c r="HF43" s="120" t="str">
        <f t="shared" si="163"/>
        <v/>
      </c>
      <c r="HG43" s="120" t="str">
        <f t="shared" si="163"/>
        <v/>
      </c>
      <c r="HH43" s="120" t="str">
        <f t="shared" si="163"/>
        <v/>
      </c>
      <c r="HI43" s="120" t="str">
        <f t="shared" si="163"/>
        <v/>
      </c>
      <c r="HJ43" s="120" t="str">
        <f t="shared" si="163"/>
        <v/>
      </c>
      <c r="HK43" s="120" t="str">
        <f t="shared" si="163"/>
        <v/>
      </c>
      <c r="HL43" s="120" t="str">
        <f t="shared" si="163"/>
        <v/>
      </c>
      <c r="HM43" s="120" t="str">
        <f t="shared" si="163"/>
        <v/>
      </c>
      <c r="HN43" s="120" t="str">
        <f t="shared" si="163"/>
        <v/>
      </c>
      <c r="HO43" s="120" t="str">
        <f t="shared" si="163"/>
        <v/>
      </c>
      <c r="HP43" s="120" t="str">
        <f t="shared" si="163"/>
        <v/>
      </c>
      <c r="HQ43" s="120" t="str">
        <f t="shared" si="163"/>
        <v/>
      </c>
      <c r="HR43" s="120" t="str">
        <f t="shared" si="163"/>
        <v/>
      </c>
      <c r="HS43" s="120" t="str">
        <f t="shared" si="163"/>
        <v/>
      </c>
      <c r="HT43" s="120" t="str">
        <f t="shared" ref="HT43:KE45" si="164">IF($J43&gt;0%,IF(AND(HT$16&gt;=$G43,HT$16&lt;$G43+($H43*$J43)),"➤",""),"")</f>
        <v/>
      </c>
      <c r="HU43" s="120" t="str">
        <f t="shared" si="164"/>
        <v/>
      </c>
      <c r="HV43" s="120" t="str">
        <f t="shared" si="164"/>
        <v/>
      </c>
      <c r="HW43" s="120" t="str">
        <f t="shared" si="164"/>
        <v/>
      </c>
      <c r="HX43" s="120" t="str">
        <f t="shared" si="164"/>
        <v/>
      </c>
      <c r="HY43" s="120" t="str">
        <f t="shared" si="164"/>
        <v/>
      </c>
      <c r="HZ43" s="120" t="str">
        <f t="shared" si="164"/>
        <v/>
      </c>
      <c r="IA43" s="120" t="str">
        <f t="shared" si="164"/>
        <v/>
      </c>
      <c r="IB43" s="120" t="str">
        <f t="shared" si="164"/>
        <v/>
      </c>
      <c r="IC43" s="120" t="str">
        <f t="shared" si="164"/>
        <v/>
      </c>
      <c r="ID43" s="120" t="str">
        <f t="shared" si="164"/>
        <v/>
      </c>
      <c r="IE43" s="120" t="str">
        <f t="shared" si="164"/>
        <v/>
      </c>
      <c r="IF43" s="120" t="str">
        <f t="shared" si="164"/>
        <v/>
      </c>
      <c r="IG43" s="120" t="str">
        <f t="shared" si="164"/>
        <v/>
      </c>
      <c r="IH43" s="120" t="str">
        <f t="shared" si="164"/>
        <v/>
      </c>
      <c r="II43" s="120" t="str">
        <f t="shared" si="164"/>
        <v/>
      </c>
      <c r="IJ43" s="120" t="str">
        <f t="shared" si="164"/>
        <v/>
      </c>
      <c r="IK43" s="120" t="str">
        <f t="shared" si="164"/>
        <v/>
      </c>
      <c r="IL43" s="120" t="str">
        <f t="shared" si="164"/>
        <v/>
      </c>
      <c r="IM43" s="120" t="str">
        <f t="shared" si="164"/>
        <v/>
      </c>
      <c r="IN43" s="120" t="str">
        <f t="shared" si="164"/>
        <v/>
      </c>
      <c r="IO43" s="120" t="str">
        <f t="shared" si="164"/>
        <v/>
      </c>
      <c r="IP43" s="120" t="str">
        <f t="shared" si="164"/>
        <v/>
      </c>
      <c r="IQ43" s="120" t="str">
        <f t="shared" si="164"/>
        <v/>
      </c>
      <c r="IR43" s="120" t="str">
        <f t="shared" si="164"/>
        <v/>
      </c>
      <c r="IS43" s="120" t="str">
        <f t="shared" si="164"/>
        <v/>
      </c>
      <c r="IT43" s="120" t="str">
        <f t="shared" si="164"/>
        <v/>
      </c>
      <c r="IU43" s="120" t="str">
        <f t="shared" si="164"/>
        <v/>
      </c>
      <c r="IV43" s="120" t="str">
        <f t="shared" si="164"/>
        <v/>
      </c>
      <c r="IW43" s="120" t="str">
        <f t="shared" si="164"/>
        <v/>
      </c>
      <c r="IX43" s="120" t="str">
        <f t="shared" si="164"/>
        <v/>
      </c>
      <c r="IY43" s="120" t="str">
        <f t="shared" si="164"/>
        <v/>
      </c>
      <c r="IZ43" s="120" t="str">
        <f t="shared" si="164"/>
        <v/>
      </c>
      <c r="JA43" s="120" t="str">
        <f t="shared" si="164"/>
        <v/>
      </c>
      <c r="JB43" s="120" t="str">
        <f t="shared" si="164"/>
        <v/>
      </c>
      <c r="JC43" s="120" t="str">
        <f t="shared" si="164"/>
        <v/>
      </c>
      <c r="JD43" s="120" t="str">
        <f t="shared" si="164"/>
        <v/>
      </c>
      <c r="JE43" s="120" t="str">
        <f t="shared" si="164"/>
        <v/>
      </c>
      <c r="JF43" s="120" t="str">
        <f t="shared" si="164"/>
        <v/>
      </c>
      <c r="JG43" s="120" t="str">
        <f t="shared" si="164"/>
        <v/>
      </c>
      <c r="JH43" s="120" t="str">
        <f t="shared" si="164"/>
        <v/>
      </c>
      <c r="JI43" s="120" t="str">
        <f t="shared" si="164"/>
        <v/>
      </c>
      <c r="JJ43" s="120" t="str">
        <f t="shared" si="164"/>
        <v/>
      </c>
      <c r="JK43" s="120" t="str">
        <f t="shared" si="164"/>
        <v/>
      </c>
      <c r="JL43" s="120" t="str">
        <f t="shared" si="164"/>
        <v/>
      </c>
      <c r="JM43" s="120" t="str">
        <f t="shared" si="164"/>
        <v/>
      </c>
      <c r="JN43" s="120" t="str">
        <f t="shared" si="164"/>
        <v/>
      </c>
      <c r="JO43" s="120" t="str">
        <f t="shared" si="164"/>
        <v/>
      </c>
      <c r="JP43" s="120" t="str">
        <f t="shared" si="164"/>
        <v/>
      </c>
      <c r="JQ43" s="120" t="str">
        <f t="shared" si="164"/>
        <v/>
      </c>
      <c r="JR43" s="120" t="str">
        <f t="shared" si="164"/>
        <v/>
      </c>
      <c r="JS43" s="120" t="str">
        <f t="shared" si="164"/>
        <v/>
      </c>
      <c r="JT43" s="120" t="str">
        <f t="shared" si="164"/>
        <v/>
      </c>
      <c r="JU43" s="120" t="str">
        <f t="shared" si="164"/>
        <v/>
      </c>
      <c r="JV43" s="120" t="str">
        <f t="shared" si="164"/>
        <v/>
      </c>
      <c r="JW43" s="120" t="str">
        <f t="shared" si="164"/>
        <v/>
      </c>
      <c r="JX43" s="120" t="str">
        <f t="shared" si="164"/>
        <v/>
      </c>
      <c r="JY43" s="120" t="str">
        <f t="shared" si="164"/>
        <v/>
      </c>
      <c r="JZ43" s="120" t="str">
        <f t="shared" si="164"/>
        <v/>
      </c>
      <c r="KA43" s="120" t="str">
        <f t="shared" si="164"/>
        <v/>
      </c>
      <c r="KB43" s="120" t="str">
        <f t="shared" si="164"/>
        <v/>
      </c>
      <c r="KC43" s="120" t="str">
        <f t="shared" si="164"/>
        <v/>
      </c>
      <c r="KD43" s="120" t="str">
        <f t="shared" si="164"/>
        <v/>
      </c>
      <c r="KE43" s="120" t="str">
        <f t="shared" si="164"/>
        <v/>
      </c>
      <c r="KF43" s="120" t="str">
        <f t="shared" ref="KF43:MQ45" si="165">IF($J43&gt;0%,IF(AND(KF$16&gt;=$G43,KF$16&lt;$G43+($H43*$J43)),"➤",""),"")</f>
        <v/>
      </c>
      <c r="KG43" s="120" t="str">
        <f t="shared" si="165"/>
        <v/>
      </c>
      <c r="KH43" s="120" t="str">
        <f t="shared" si="165"/>
        <v/>
      </c>
      <c r="KI43" s="120" t="str">
        <f t="shared" si="165"/>
        <v/>
      </c>
      <c r="KJ43" s="120" t="str">
        <f t="shared" si="165"/>
        <v/>
      </c>
      <c r="KK43" s="120" t="str">
        <f t="shared" si="165"/>
        <v/>
      </c>
      <c r="KL43" s="120" t="str">
        <f t="shared" si="165"/>
        <v/>
      </c>
      <c r="KM43" s="120" t="str">
        <f t="shared" si="165"/>
        <v/>
      </c>
      <c r="KN43" s="120" t="str">
        <f t="shared" si="165"/>
        <v/>
      </c>
      <c r="KO43" s="120" t="str">
        <f t="shared" si="165"/>
        <v/>
      </c>
      <c r="KP43" s="120" t="str">
        <f t="shared" si="165"/>
        <v/>
      </c>
      <c r="KQ43" s="120" t="str">
        <f t="shared" si="165"/>
        <v/>
      </c>
      <c r="KR43" s="120" t="str">
        <f t="shared" si="165"/>
        <v/>
      </c>
      <c r="KS43" s="120" t="str">
        <f t="shared" si="165"/>
        <v/>
      </c>
      <c r="KT43" s="120" t="str">
        <f t="shared" si="165"/>
        <v/>
      </c>
      <c r="KU43" s="120" t="str">
        <f t="shared" si="165"/>
        <v/>
      </c>
      <c r="KV43" s="120" t="str">
        <f t="shared" si="165"/>
        <v/>
      </c>
      <c r="KW43" s="120" t="str">
        <f t="shared" si="165"/>
        <v/>
      </c>
      <c r="KX43" s="120" t="str">
        <f t="shared" si="165"/>
        <v/>
      </c>
      <c r="KY43" s="120" t="str">
        <f t="shared" si="165"/>
        <v/>
      </c>
      <c r="KZ43" s="120" t="str">
        <f t="shared" si="165"/>
        <v/>
      </c>
      <c r="LA43" s="120" t="str">
        <f t="shared" si="165"/>
        <v/>
      </c>
      <c r="LB43" s="120" t="str">
        <f t="shared" si="165"/>
        <v/>
      </c>
      <c r="LC43" s="120" t="str">
        <f t="shared" si="165"/>
        <v/>
      </c>
      <c r="LD43" s="120" t="str">
        <f t="shared" si="165"/>
        <v/>
      </c>
      <c r="LE43" s="120" t="str">
        <f t="shared" si="165"/>
        <v/>
      </c>
      <c r="LF43" s="120" t="str">
        <f t="shared" si="165"/>
        <v/>
      </c>
      <c r="LG43" s="120" t="str">
        <f t="shared" si="165"/>
        <v/>
      </c>
      <c r="LH43" s="120" t="str">
        <f t="shared" si="165"/>
        <v/>
      </c>
      <c r="LI43" s="120" t="str">
        <f t="shared" si="165"/>
        <v/>
      </c>
      <c r="LJ43" s="120" t="str">
        <f t="shared" si="165"/>
        <v/>
      </c>
      <c r="LK43" s="120" t="str">
        <f t="shared" si="165"/>
        <v/>
      </c>
      <c r="LL43" s="120" t="str">
        <f t="shared" si="165"/>
        <v/>
      </c>
      <c r="LM43" s="120" t="str">
        <f t="shared" si="165"/>
        <v/>
      </c>
      <c r="LN43" s="120" t="str">
        <f t="shared" si="165"/>
        <v/>
      </c>
      <c r="LO43" s="120" t="str">
        <f t="shared" si="165"/>
        <v/>
      </c>
      <c r="LP43" s="120" t="str">
        <f t="shared" si="165"/>
        <v/>
      </c>
      <c r="LQ43" s="120" t="str">
        <f t="shared" si="165"/>
        <v/>
      </c>
      <c r="LR43" s="120" t="str">
        <f t="shared" si="165"/>
        <v/>
      </c>
      <c r="LS43" s="120" t="str">
        <f t="shared" si="165"/>
        <v/>
      </c>
      <c r="LT43" s="120" t="str">
        <f t="shared" si="165"/>
        <v/>
      </c>
      <c r="LU43" s="120" t="str">
        <f t="shared" si="165"/>
        <v/>
      </c>
      <c r="LV43" s="120" t="str">
        <f t="shared" si="165"/>
        <v/>
      </c>
      <c r="LW43" s="120" t="str">
        <f t="shared" si="165"/>
        <v/>
      </c>
      <c r="LX43" s="120" t="str">
        <f t="shared" si="165"/>
        <v/>
      </c>
      <c r="LY43" s="120" t="str">
        <f t="shared" si="165"/>
        <v/>
      </c>
      <c r="LZ43" s="120" t="str">
        <f t="shared" si="165"/>
        <v/>
      </c>
      <c r="MA43" s="120" t="str">
        <f t="shared" si="165"/>
        <v/>
      </c>
      <c r="MB43" s="120" t="str">
        <f t="shared" si="165"/>
        <v/>
      </c>
      <c r="MC43" s="120" t="str">
        <f t="shared" si="165"/>
        <v/>
      </c>
      <c r="MD43" s="120" t="str">
        <f t="shared" si="165"/>
        <v/>
      </c>
      <c r="ME43" s="120" t="str">
        <f t="shared" si="165"/>
        <v/>
      </c>
      <c r="MF43" s="120" t="str">
        <f t="shared" si="165"/>
        <v/>
      </c>
      <c r="MG43" s="120" t="str">
        <f t="shared" si="165"/>
        <v/>
      </c>
      <c r="MH43" s="120" t="str">
        <f t="shared" si="165"/>
        <v/>
      </c>
      <c r="MI43" s="120" t="str">
        <f t="shared" si="165"/>
        <v/>
      </c>
      <c r="MJ43" s="120" t="str">
        <f t="shared" si="165"/>
        <v/>
      </c>
      <c r="MK43" s="120" t="str">
        <f t="shared" si="165"/>
        <v/>
      </c>
      <c r="ML43" s="120" t="str">
        <f t="shared" si="165"/>
        <v/>
      </c>
      <c r="MM43" s="120" t="str">
        <f t="shared" si="165"/>
        <v/>
      </c>
      <c r="MN43" s="120" t="str">
        <f t="shared" si="165"/>
        <v/>
      </c>
      <c r="MO43" s="120" t="str">
        <f t="shared" si="165"/>
        <v/>
      </c>
      <c r="MP43" s="120" t="str">
        <f t="shared" si="165"/>
        <v/>
      </c>
      <c r="MQ43" s="120" t="str">
        <f t="shared" si="165"/>
        <v/>
      </c>
      <c r="MR43" s="120" t="str">
        <f t="shared" ref="MR43:PC45" si="166">IF($J43&gt;0%,IF(AND(MR$16&gt;=$G43,MR$16&lt;$G43+($H43*$J43)),"➤",""),"")</f>
        <v/>
      </c>
      <c r="MS43" s="120" t="str">
        <f t="shared" si="166"/>
        <v/>
      </c>
      <c r="MT43" s="120" t="str">
        <f t="shared" si="166"/>
        <v/>
      </c>
      <c r="MU43" s="120" t="str">
        <f t="shared" si="166"/>
        <v/>
      </c>
      <c r="MV43" s="120" t="str">
        <f t="shared" si="166"/>
        <v/>
      </c>
      <c r="MW43" s="120" t="str">
        <f t="shared" si="166"/>
        <v/>
      </c>
      <c r="MX43" s="120" t="str">
        <f t="shared" si="166"/>
        <v/>
      </c>
      <c r="MY43" s="120" t="str">
        <f t="shared" si="166"/>
        <v/>
      </c>
      <c r="MZ43" s="120" t="str">
        <f t="shared" si="166"/>
        <v/>
      </c>
      <c r="NA43" s="120" t="str">
        <f t="shared" si="166"/>
        <v/>
      </c>
      <c r="NB43" s="120" t="str">
        <f t="shared" si="166"/>
        <v/>
      </c>
      <c r="NC43" s="120" t="str">
        <f t="shared" si="166"/>
        <v/>
      </c>
      <c r="ND43" s="120" t="str">
        <f t="shared" si="166"/>
        <v/>
      </c>
      <c r="NE43" s="120" t="str">
        <f t="shared" si="166"/>
        <v/>
      </c>
      <c r="NF43" s="120" t="str">
        <f t="shared" si="166"/>
        <v/>
      </c>
      <c r="NG43" s="120" t="str">
        <f t="shared" si="166"/>
        <v/>
      </c>
      <c r="NH43" s="120" t="str">
        <f t="shared" si="166"/>
        <v/>
      </c>
      <c r="NI43" s="120" t="str">
        <f t="shared" si="166"/>
        <v/>
      </c>
      <c r="NJ43" s="120" t="str">
        <f t="shared" si="166"/>
        <v/>
      </c>
      <c r="NK43" s="120" t="str">
        <f t="shared" si="166"/>
        <v/>
      </c>
      <c r="NL43" s="120" t="str">
        <f t="shared" si="166"/>
        <v/>
      </c>
      <c r="NM43" s="120" t="str">
        <f t="shared" si="166"/>
        <v/>
      </c>
      <c r="NN43" s="120" t="str">
        <f t="shared" si="166"/>
        <v/>
      </c>
      <c r="NO43" s="120" t="str">
        <f t="shared" si="166"/>
        <v/>
      </c>
      <c r="NP43" s="120" t="str">
        <f t="shared" si="166"/>
        <v/>
      </c>
      <c r="NQ43" s="120" t="str">
        <f t="shared" si="166"/>
        <v/>
      </c>
      <c r="NR43" s="120" t="str">
        <f t="shared" si="166"/>
        <v/>
      </c>
      <c r="NS43" s="120" t="str">
        <f t="shared" si="166"/>
        <v/>
      </c>
      <c r="NT43" s="120" t="str">
        <f t="shared" si="166"/>
        <v/>
      </c>
      <c r="NU43" s="120" t="str">
        <f t="shared" si="166"/>
        <v/>
      </c>
      <c r="NV43" s="120" t="str">
        <f t="shared" si="166"/>
        <v/>
      </c>
      <c r="NW43" s="120" t="str">
        <f t="shared" si="166"/>
        <v/>
      </c>
      <c r="NX43" s="120" t="str">
        <f t="shared" si="166"/>
        <v/>
      </c>
      <c r="NY43" s="120" t="str">
        <f t="shared" si="166"/>
        <v/>
      </c>
      <c r="NZ43" s="120" t="str">
        <f t="shared" si="166"/>
        <v/>
      </c>
      <c r="OA43" s="120" t="str">
        <f t="shared" si="166"/>
        <v/>
      </c>
      <c r="OB43" s="120" t="str">
        <f t="shared" si="166"/>
        <v/>
      </c>
      <c r="OC43" s="120" t="str">
        <f t="shared" si="166"/>
        <v/>
      </c>
      <c r="OD43" s="120" t="str">
        <f t="shared" si="166"/>
        <v/>
      </c>
      <c r="OE43" s="120" t="str">
        <f t="shared" si="166"/>
        <v/>
      </c>
      <c r="OF43" s="120" t="str">
        <f t="shared" si="166"/>
        <v/>
      </c>
      <c r="OG43" s="120" t="str">
        <f t="shared" si="166"/>
        <v/>
      </c>
      <c r="OH43" s="120" t="str">
        <f t="shared" si="166"/>
        <v/>
      </c>
      <c r="OI43" s="120" t="str">
        <f t="shared" si="166"/>
        <v/>
      </c>
      <c r="OJ43" s="120" t="str">
        <f t="shared" si="166"/>
        <v/>
      </c>
      <c r="OK43" s="120" t="str">
        <f t="shared" si="166"/>
        <v/>
      </c>
      <c r="OL43" s="120" t="str">
        <f t="shared" si="166"/>
        <v/>
      </c>
      <c r="OM43" s="120" t="str">
        <f t="shared" si="166"/>
        <v/>
      </c>
      <c r="ON43" s="120" t="str">
        <f t="shared" si="166"/>
        <v/>
      </c>
      <c r="OO43" s="120" t="str">
        <f t="shared" si="166"/>
        <v/>
      </c>
      <c r="OP43" s="120" t="str">
        <f t="shared" si="166"/>
        <v/>
      </c>
      <c r="OQ43" s="120" t="str">
        <f t="shared" si="166"/>
        <v/>
      </c>
      <c r="OR43" s="120" t="str">
        <f t="shared" si="166"/>
        <v/>
      </c>
      <c r="OS43" s="120" t="str">
        <f t="shared" si="166"/>
        <v/>
      </c>
      <c r="OT43" s="120" t="str">
        <f t="shared" si="166"/>
        <v/>
      </c>
      <c r="OU43" s="120" t="str">
        <f t="shared" si="166"/>
        <v/>
      </c>
      <c r="OV43" s="120" t="str">
        <f t="shared" si="166"/>
        <v/>
      </c>
      <c r="OW43" s="120" t="str">
        <f t="shared" si="166"/>
        <v/>
      </c>
      <c r="OX43" s="120" t="str">
        <f t="shared" si="166"/>
        <v/>
      </c>
      <c r="OY43" s="120" t="str">
        <f t="shared" si="166"/>
        <v/>
      </c>
      <c r="OZ43" s="120" t="str">
        <f t="shared" si="166"/>
        <v/>
      </c>
      <c r="PA43" s="120" t="str">
        <f t="shared" si="166"/>
        <v/>
      </c>
      <c r="PB43" s="120" t="str">
        <f t="shared" si="166"/>
        <v/>
      </c>
      <c r="PC43" s="120" t="str">
        <f t="shared" si="166"/>
        <v/>
      </c>
      <c r="PD43" s="120" t="str">
        <f t="shared" ref="PD43:RO45" si="167">IF($J43&gt;0%,IF(AND(PD$16&gt;=$G43,PD$16&lt;$G43+($H43*$J43)),"➤",""),"")</f>
        <v/>
      </c>
      <c r="PE43" s="120" t="str">
        <f t="shared" si="167"/>
        <v/>
      </c>
      <c r="PF43" s="120" t="str">
        <f t="shared" si="167"/>
        <v/>
      </c>
      <c r="PG43" s="120" t="str">
        <f t="shared" si="167"/>
        <v/>
      </c>
      <c r="PH43" s="120" t="str">
        <f t="shared" si="167"/>
        <v/>
      </c>
      <c r="PI43" s="120" t="str">
        <f t="shared" si="167"/>
        <v/>
      </c>
      <c r="PJ43" s="120" t="str">
        <f t="shared" si="167"/>
        <v/>
      </c>
      <c r="PK43" s="120" t="str">
        <f t="shared" si="167"/>
        <v/>
      </c>
      <c r="PL43" s="120" t="str">
        <f t="shared" si="167"/>
        <v/>
      </c>
      <c r="PM43" s="120" t="str">
        <f t="shared" si="167"/>
        <v/>
      </c>
      <c r="PN43" s="120" t="str">
        <f t="shared" si="167"/>
        <v/>
      </c>
      <c r="PO43" s="120" t="str">
        <f t="shared" si="167"/>
        <v/>
      </c>
      <c r="PP43" s="120" t="str">
        <f t="shared" si="167"/>
        <v/>
      </c>
      <c r="PQ43" s="120" t="str">
        <f t="shared" si="167"/>
        <v/>
      </c>
      <c r="PR43" s="120" t="str">
        <f t="shared" si="167"/>
        <v/>
      </c>
      <c r="PS43" s="120" t="str">
        <f t="shared" si="167"/>
        <v/>
      </c>
      <c r="PT43" s="120" t="str">
        <f t="shared" si="167"/>
        <v/>
      </c>
      <c r="PU43" s="120" t="str">
        <f t="shared" si="167"/>
        <v/>
      </c>
      <c r="PV43" s="120" t="str">
        <f t="shared" si="167"/>
        <v/>
      </c>
      <c r="PW43" s="120" t="str">
        <f t="shared" si="167"/>
        <v/>
      </c>
      <c r="PX43" s="120" t="str">
        <f t="shared" si="167"/>
        <v/>
      </c>
      <c r="PY43" s="120" t="str">
        <f t="shared" si="167"/>
        <v/>
      </c>
      <c r="PZ43" s="120" t="str">
        <f t="shared" si="167"/>
        <v/>
      </c>
      <c r="QA43" s="120" t="str">
        <f t="shared" si="167"/>
        <v/>
      </c>
      <c r="QB43" s="120" t="str">
        <f t="shared" si="167"/>
        <v/>
      </c>
      <c r="QC43" s="120" t="str">
        <f t="shared" si="167"/>
        <v/>
      </c>
      <c r="QD43" s="120" t="str">
        <f t="shared" si="167"/>
        <v/>
      </c>
      <c r="QE43" s="120" t="str">
        <f t="shared" si="167"/>
        <v/>
      </c>
      <c r="QF43" s="120" t="str">
        <f t="shared" si="167"/>
        <v/>
      </c>
      <c r="QG43" s="120" t="str">
        <f t="shared" si="167"/>
        <v/>
      </c>
      <c r="QH43" s="120" t="str">
        <f t="shared" si="167"/>
        <v/>
      </c>
      <c r="QI43" s="120" t="str">
        <f t="shared" si="167"/>
        <v/>
      </c>
      <c r="QJ43" s="120" t="str">
        <f t="shared" si="167"/>
        <v/>
      </c>
      <c r="QK43" s="120" t="str">
        <f t="shared" si="167"/>
        <v/>
      </c>
      <c r="QL43" s="120" t="str">
        <f t="shared" si="167"/>
        <v/>
      </c>
      <c r="QM43" s="120" t="str">
        <f t="shared" si="167"/>
        <v/>
      </c>
      <c r="QN43" s="120" t="str">
        <f t="shared" si="167"/>
        <v/>
      </c>
      <c r="QO43" s="120" t="str">
        <f t="shared" si="167"/>
        <v/>
      </c>
      <c r="QP43" s="120" t="str">
        <f t="shared" si="167"/>
        <v/>
      </c>
      <c r="QQ43" s="120" t="str">
        <f t="shared" si="167"/>
        <v/>
      </c>
      <c r="QR43" s="120" t="str">
        <f t="shared" si="167"/>
        <v/>
      </c>
      <c r="QS43" s="120" t="str">
        <f t="shared" si="167"/>
        <v/>
      </c>
      <c r="QT43" s="120" t="str">
        <f t="shared" si="167"/>
        <v/>
      </c>
      <c r="QU43" s="120" t="str">
        <f t="shared" si="167"/>
        <v/>
      </c>
      <c r="QV43" s="120" t="str">
        <f t="shared" si="167"/>
        <v/>
      </c>
      <c r="QW43" s="120" t="str">
        <f t="shared" si="167"/>
        <v/>
      </c>
      <c r="QX43" s="120" t="str">
        <f t="shared" si="167"/>
        <v/>
      </c>
      <c r="QY43" s="120" t="str">
        <f t="shared" si="167"/>
        <v/>
      </c>
      <c r="QZ43" s="120" t="str">
        <f t="shared" si="167"/>
        <v/>
      </c>
      <c r="RA43" s="120" t="str">
        <f t="shared" si="167"/>
        <v/>
      </c>
      <c r="RB43" s="120" t="str">
        <f t="shared" si="167"/>
        <v/>
      </c>
      <c r="RC43" s="120" t="str">
        <f t="shared" si="167"/>
        <v/>
      </c>
      <c r="RD43" s="120" t="str">
        <f t="shared" si="167"/>
        <v/>
      </c>
      <c r="RE43" s="120" t="str">
        <f t="shared" si="167"/>
        <v/>
      </c>
      <c r="RF43" s="120" t="str">
        <f t="shared" si="167"/>
        <v/>
      </c>
      <c r="RG43" s="120" t="str">
        <f t="shared" si="167"/>
        <v/>
      </c>
      <c r="RH43" s="120" t="str">
        <f t="shared" si="167"/>
        <v/>
      </c>
      <c r="RI43" s="120" t="str">
        <f t="shared" si="167"/>
        <v/>
      </c>
      <c r="RJ43" s="120" t="str">
        <f t="shared" si="167"/>
        <v/>
      </c>
      <c r="RK43" s="120" t="str">
        <f t="shared" si="167"/>
        <v/>
      </c>
      <c r="RL43" s="120" t="str">
        <f t="shared" si="167"/>
        <v/>
      </c>
      <c r="RM43" s="120" t="str">
        <f t="shared" si="167"/>
        <v/>
      </c>
      <c r="RN43" s="120" t="str">
        <f t="shared" si="167"/>
        <v/>
      </c>
      <c r="RO43" s="120" t="str">
        <f t="shared" si="167"/>
        <v/>
      </c>
      <c r="RP43" s="120" t="str">
        <f t="shared" ref="RP43:SX45" si="168">IF($J43&gt;0%,IF(AND(RP$16&gt;=$G43,RP$16&lt;$G43+($H43*$J43)),"➤",""),"")</f>
        <v/>
      </c>
      <c r="RQ43" s="120" t="str">
        <f t="shared" si="168"/>
        <v/>
      </c>
      <c r="RR43" s="120" t="str">
        <f t="shared" si="168"/>
        <v/>
      </c>
      <c r="RS43" s="120" t="str">
        <f t="shared" si="168"/>
        <v/>
      </c>
      <c r="RT43" s="120" t="str">
        <f t="shared" si="168"/>
        <v/>
      </c>
      <c r="RU43" s="120" t="str">
        <f t="shared" si="168"/>
        <v/>
      </c>
      <c r="RV43" s="120" t="str">
        <f t="shared" si="168"/>
        <v/>
      </c>
      <c r="RW43" s="120" t="str">
        <f t="shared" si="168"/>
        <v/>
      </c>
      <c r="RX43" s="120" t="str">
        <f t="shared" si="168"/>
        <v/>
      </c>
      <c r="RY43" s="120" t="str">
        <f t="shared" si="168"/>
        <v/>
      </c>
      <c r="RZ43" s="120" t="str">
        <f t="shared" si="168"/>
        <v/>
      </c>
      <c r="SA43" s="120" t="str">
        <f t="shared" si="168"/>
        <v/>
      </c>
      <c r="SB43" s="120" t="str">
        <f t="shared" si="168"/>
        <v/>
      </c>
      <c r="SC43" s="120" t="str">
        <f t="shared" si="168"/>
        <v/>
      </c>
      <c r="SD43" s="120" t="str">
        <f t="shared" si="168"/>
        <v/>
      </c>
      <c r="SE43" s="120" t="str">
        <f t="shared" si="168"/>
        <v/>
      </c>
      <c r="SF43" s="120" t="str">
        <f t="shared" si="168"/>
        <v/>
      </c>
      <c r="SG43" s="120" t="str">
        <f t="shared" si="168"/>
        <v/>
      </c>
      <c r="SH43" s="120" t="str">
        <f t="shared" si="168"/>
        <v/>
      </c>
      <c r="SI43" s="120" t="str">
        <f t="shared" si="168"/>
        <v/>
      </c>
      <c r="SJ43" s="120" t="str">
        <f t="shared" si="168"/>
        <v/>
      </c>
      <c r="SK43" s="120" t="str">
        <f t="shared" si="168"/>
        <v/>
      </c>
      <c r="SL43" s="120" t="str">
        <f t="shared" si="168"/>
        <v/>
      </c>
      <c r="SM43" s="120" t="str">
        <f t="shared" si="168"/>
        <v/>
      </c>
      <c r="SN43" s="120" t="str">
        <f t="shared" si="168"/>
        <v/>
      </c>
      <c r="SO43" s="120" t="str">
        <f t="shared" si="168"/>
        <v/>
      </c>
      <c r="SP43" s="120" t="str">
        <f t="shared" si="168"/>
        <v/>
      </c>
      <c r="SQ43" s="120" t="str">
        <f t="shared" si="168"/>
        <v/>
      </c>
      <c r="SR43" s="120" t="str">
        <f t="shared" si="168"/>
        <v/>
      </c>
      <c r="SS43" s="120" t="str">
        <f t="shared" si="168"/>
        <v/>
      </c>
      <c r="ST43" s="120" t="str">
        <f t="shared" si="168"/>
        <v/>
      </c>
      <c r="SU43" s="120" t="str">
        <f t="shared" si="168"/>
        <v/>
      </c>
      <c r="SV43" s="120" t="str">
        <f t="shared" si="168"/>
        <v/>
      </c>
      <c r="SW43" s="120" t="str">
        <f t="shared" si="168"/>
        <v/>
      </c>
      <c r="SX43" s="121" t="str">
        <f t="shared" si="168"/>
        <v/>
      </c>
    </row>
    <row r="44" spans="2:518" ht="15" outlineLevel="1" x14ac:dyDescent="0.35">
      <c r="B44" s="60"/>
      <c r="C44" s="60"/>
      <c r="D44" s="61"/>
      <c r="E44" s="122"/>
      <c r="F44" s="123"/>
      <c r="G44" s="113"/>
      <c r="H44" s="124"/>
      <c r="I44" s="140"/>
      <c r="J44" s="143"/>
      <c r="K44" s="126"/>
      <c r="L44" s="127"/>
      <c r="M44" s="119" t="str">
        <f t="shared" si="159"/>
        <v/>
      </c>
      <c r="N44" s="120" t="str">
        <f t="shared" si="159"/>
        <v/>
      </c>
      <c r="O44" s="120" t="str">
        <f t="shared" si="159"/>
        <v/>
      </c>
      <c r="P44" s="120" t="str">
        <f t="shared" si="159"/>
        <v/>
      </c>
      <c r="Q44" s="120" t="str">
        <f t="shared" si="159"/>
        <v/>
      </c>
      <c r="R44" s="120" t="str">
        <f t="shared" si="159"/>
        <v/>
      </c>
      <c r="S44" s="120" t="str">
        <f t="shared" ref="S44:U48" si="169">IF($J44&gt;0%,IF(AND(S$16&gt;=$G44,S$16&lt;$G44+($H44*$J44)),"➤",""),"")</f>
        <v/>
      </c>
      <c r="T44" s="120" t="str">
        <f t="shared" si="169"/>
        <v/>
      </c>
      <c r="U44" s="120" t="str">
        <f t="shared" si="169"/>
        <v/>
      </c>
      <c r="V44" s="120" t="str">
        <f t="shared" si="160"/>
        <v/>
      </c>
      <c r="W44" s="120" t="str">
        <f t="shared" si="160"/>
        <v/>
      </c>
      <c r="X44" s="120" t="str">
        <f t="shared" si="160"/>
        <v/>
      </c>
      <c r="Y44" s="120" t="str">
        <f t="shared" si="160"/>
        <v/>
      </c>
      <c r="Z44" s="120" t="str">
        <f t="shared" si="160"/>
        <v/>
      </c>
      <c r="AA44" s="120" t="str">
        <f t="shared" si="160"/>
        <v/>
      </c>
      <c r="AB44" s="120" t="str">
        <f t="shared" si="160"/>
        <v/>
      </c>
      <c r="AC44" s="120" t="str">
        <f t="shared" si="160"/>
        <v/>
      </c>
      <c r="AD44" s="120" t="str">
        <f t="shared" si="160"/>
        <v/>
      </c>
      <c r="AE44" s="120" t="str">
        <f t="shared" si="160"/>
        <v/>
      </c>
      <c r="AF44" s="120" t="str">
        <f t="shared" si="160"/>
        <v/>
      </c>
      <c r="AG44" s="120" t="str">
        <f t="shared" si="160"/>
        <v/>
      </c>
      <c r="AH44" s="120" t="str">
        <f t="shared" si="160"/>
        <v/>
      </c>
      <c r="AI44" s="120" t="str">
        <f t="shared" si="160"/>
        <v/>
      </c>
      <c r="AJ44" s="120" t="str">
        <f t="shared" si="161"/>
        <v/>
      </c>
      <c r="AK44" s="120" t="str">
        <f t="shared" si="161"/>
        <v/>
      </c>
      <c r="AL44" s="120" t="str">
        <f t="shared" si="161"/>
        <v/>
      </c>
      <c r="AM44" s="120" t="str">
        <f t="shared" si="161"/>
        <v/>
      </c>
      <c r="AN44" s="120" t="str">
        <f t="shared" si="161"/>
        <v/>
      </c>
      <c r="AO44" s="120" t="str">
        <f t="shared" si="161"/>
        <v/>
      </c>
      <c r="AP44" s="120" t="str">
        <f t="shared" si="161"/>
        <v/>
      </c>
      <c r="AQ44" s="120" t="str">
        <f t="shared" si="161"/>
        <v/>
      </c>
      <c r="AR44" s="120" t="str">
        <f t="shared" si="161"/>
        <v/>
      </c>
      <c r="AS44" s="120" t="str">
        <f t="shared" si="161"/>
        <v/>
      </c>
      <c r="AT44" s="120" t="str">
        <f t="shared" si="161"/>
        <v/>
      </c>
      <c r="AU44" s="120" t="str">
        <f t="shared" si="161"/>
        <v/>
      </c>
      <c r="AV44" s="120" t="str">
        <f t="shared" si="161"/>
        <v/>
      </c>
      <c r="AW44" s="120" t="str">
        <f t="shared" si="161"/>
        <v/>
      </c>
      <c r="AX44" s="120" t="str">
        <f t="shared" si="161"/>
        <v/>
      </c>
      <c r="AY44" s="120" t="str">
        <f t="shared" si="161"/>
        <v/>
      </c>
      <c r="AZ44" s="120" t="str">
        <f t="shared" si="161"/>
        <v/>
      </c>
      <c r="BA44" s="120" t="str">
        <f t="shared" si="161"/>
        <v/>
      </c>
      <c r="BB44" s="120" t="str">
        <f t="shared" si="161"/>
        <v/>
      </c>
      <c r="BC44" s="120" t="str">
        <f t="shared" si="161"/>
        <v/>
      </c>
      <c r="BD44" s="120" t="str">
        <f t="shared" si="161"/>
        <v/>
      </c>
      <c r="BE44" s="120" t="str">
        <f t="shared" si="161"/>
        <v/>
      </c>
      <c r="BF44" s="120" t="str">
        <f t="shared" si="161"/>
        <v/>
      </c>
      <c r="BG44" s="120" t="str">
        <f t="shared" si="161"/>
        <v/>
      </c>
      <c r="BH44" s="120" t="str">
        <f t="shared" si="161"/>
        <v/>
      </c>
      <c r="BI44" s="120" t="str">
        <f t="shared" si="161"/>
        <v/>
      </c>
      <c r="BJ44" s="120" t="str">
        <f t="shared" si="161"/>
        <v/>
      </c>
      <c r="BK44" s="120" t="str">
        <f t="shared" si="161"/>
        <v/>
      </c>
      <c r="BL44" s="120" t="str">
        <f t="shared" si="161"/>
        <v/>
      </c>
      <c r="BM44" s="120" t="str">
        <f t="shared" si="161"/>
        <v/>
      </c>
      <c r="BN44" s="120" t="str">
        <f t="shared" si="161"/>
        <v/>
      </c>
      <c r="BO44" s="120" t="str">
        <f t="shared" si="161"/>
        <v/>
      </c>
      <c r="BP44" s="120" t="str">
        <f t="shared" si="161"/>
        <v/>
      </c>
      <c r="BQ44" s="120" t="str">
        <f t="shared" si="161"/>
        <v/>
      </c>
      <c r="BR44" s="120" t="str">
        <f t="shared" si="161"/>
        <v/>
      </c>
      <c r="BS44" s="120" t="str">
        <f t="shared" si="161"/>
        <v/>
      </c>
      <c r="BT44" s="120" t="str">
        <f t="shared" si="161"/>
        <v/>
      </c>
      <c r="BU44" s="120" t="str">
        <f t="shared" si="161"/>
        <v/>
      </c>
      <c r="BV44" s="120" t="str">
        <f t="shared" si="161"/>
        <v/>
      </c>
      <c r="BW44" s="120" t="str">
        <f t="shared" si="161"/>
        <v/>
      </c>
      <c r="BX44" s="120" t="str">
        <f t="shared" si="161"/>
        <v/>
      </c>
      <c r="BY44" s="120" t="str">
        <f t="shared" si="161"/>
        <v/>
      </c>
      <c r="BZ44" s="120" t="str">
        <f t="shared" si="161"/>
        <v/>
      </c>
      <c r="CA44" s="120" t="str">
        <f t="shared" si="161"/>
        <v/>
      </c>
      <c r="CB44" s="120" t="str">
        <f t="shared" si="161"/>
        <v/>
      </c>
      <c r="CC44" s="120" t="str">
        <f t="shared" si="161"/>
        <v/>
      </c>
      <c r="CD44" s="120" t="str">
        <f t="shared" si="161"/>
        <v/>
      </c>
      <c r="CE44" s="120" t="str">
        <f t="shared" si="161"/>
        <v/>
      </c>
      <c r="CF44" s="120" t="str">
        <f t="shared" si="161"/>
        <v/>
      </c>
      <c r="CG44" s="120" t="str">
        <f t="shared" si="161"/>
        <v/>
      </c>
      <c r="CH44" s="120" t="str">
        <f t="shared" si="161"/>
        <v/>
      </c>
      <c r="CI44" s="120" t="str">
        <f t="shared" si="161"/>
        <v/>
      </c>
      <c r="CJ44" s="120" t="str">
        <f t="shared" si="161"/>
        <v/>
      </c>
      <c r="CK44" s="120" t="str">
        <f t="shared" si="161"/>
        <v/>
      </c>
      <c r="CL44" s="120" t="str">
        <f t="shared" si="161"/>
        <v/>
      </c>
      <c r="CM44" s="120" t="str">
        <f t="shared" si="161"/>
        <v/>
      </c>
      <c r="CN44" s="120" t="str">
        <f t="shared" si="161"/>
        <v/>
      </c>
      <c r="CO44" s="120" t="str">
        <f t="shared" si="161"/>
        <v/>
      </c>
      <c r="CP44" s="120" t="str">
        <f t="shared" si="161"/>
        <v/>
      </c>
      <c r="CQ44" s="120" t="str">
        <f t="shared" si="161"/>
        <v/>
      </c>
      <c r="CR44" s="120" t="str">
        <f t="shared" si="161"/>
        <v/>
      </c>
      <c r="CS44" s="120" t="str">
        <f t="shared" si="161"/>
        <v/>
      </c>
      <c r="CT44" s="120" t="str">
        <f t="shared" si="161"/>
        <v/>
      </c>
      <c r="CU44" s="120" t="str">
        <f t="shared" si="161"/>
        <v/>
      </c>
      <c r="CV44" s="120" t="str">
        <f t="shared" si="162"/>
        <v/>
      </c>
      <c r="CW44" s="120" t="str">
        <f t="shared" si="162"/>
        <v/>
      </c>
      <c r="CX44" s="120" t="str">
        <f t="shared" si="162"/>
        <v/>
      </c>
      <c r="CY44" s="120" t="str">
        <f t="shared" si="162"/>
        <v/>
      </c>
      <c r="CZ44" s="120" t="str">
        <f t="shared" si="162"/>
        <v/>
      </c>
      <c r="DA44" s="120" t="str">
        <f t="shared" si="162"/>
        <v/>
      </c>
      <c r="DB44" s="120" t="str">
        <f t="shared" si="162"/>
        <v/>
      </c>
      <c r="DC44" s="120" t="str">
        <f t="shared" si="162"/>
        <v/>
      </c>
      <c r="DD44" s="120" t="str">
        <f t="shared" si="162"/>
        <v/>
      </c>
      <c r="DE44" s="120" t="str">
        <f t="shared" si="162"/>
        <v/>
      </c>
      <c r="DF44" s="120" t="str">
        <f t="shared" si="162"/>
        <v/>
      </c>
      <c r="DG44" s="120" t="str">
        <f t="shared" si="162"/>
        <v/>
      </c>
      <c r="DH44" s="120" t="str">
        <f t="shared" si="162"/>
        <v/>
      </c>
      <c r="DI44" s="120" t="str">
        <f t="shared" si="162"/>
        <v/>
      </c>
      <c r="DJ44" s="120" t="str">
        <f t="shared" si="162"/>
        <v/>
      </c>
      <c r="DK44" s="120" t="str">
        <f t="shared" si="162"/>
        <v/>
      </c>
      <c r="DL44" s="120" t="str">
        <f t="shared" si="162"/>
        <v/>
      </c>
      <c r="DM44" s="120" t="str">
        <f t="shared" si="162"/>
        <v/>
      </c>
      <c r="DN44" s="120" t="str">
        <f t="shared" si="162"/>
        <v/>
      </c>
      <c r="DO44" s="120" t="str">
        <f t="shared" si="162"/>
        <v/>
      </c>
      <c r="DP44" s="120" t="str">
        <f t="shared" si="162"/>
        <v/>
      </c>
      <c r="DQ44" s="120" t="str">
        <f t="shared" si="162"/>
        <v/>
      </c>
      <c r="DR44" s="120" t="str">
        <f t="shared" si="162"/>
        <v/>
      </c>
      <c r="DS44" s="120" t="str">
        <f t="shared" si="162"/>
        <v/>
      </c>
      <c r="DT44" s="120" t="str">
        <f t="shared" si="162"/>
        <v/>
      </c>
      <c r="DU44" s="120" t="str">
        <f t="shared" si="162"/>
        <v/>
      </c>
      <c r="DV44" s="120" t="str">
        <f t="shared" si="162"/>
        <v/>
      </c>
      <c r="DW44" s="120" t="str">
        <f t="shared" si="162"/>
        <v/>
      </c>
      <c r="DX44" s="120" t="str">
        <f t="shared" si="162"/>
        <v/>
      </c>
      <c r="DY44" s="120" t="str">
        <f t="shared" si="162"/>
        <v/>
      </c>
      <c r="DZ44" s="120" t="str">
        <f t="shared" si="162"/>
        <v/>
      </c>
      <c r="EA44" s="120" t="str">
        <f t="shared" si="162"/>
        <v/>
      </c>
      <c r="EB44" s="120" t="str">
        <f t="shared" si="162"/>
        <v/>
      </c>
      <c r="EC44" s="120" t="str">
        <f t="shared" si="162"/>
        <v/>
      </c>
      <c r="ED44" s="120" t="str">
        <f t="shared" si="162"/>
        <v/>
      </c>
      <c r="EE44" s="120" t="str">
        <f t="shared" si="162"/>
        <v/>
      </c>
      <c r="EF44" s="120" t="str">
        <f t="shared" si="162"/>
        <v/>
      </c>
      <c r="EG44" s="120" t="str">
        <f t="shared" si="162"/>
        <v/>
      </c>
      <c r="EH44" s="120" t="str">
        <f t="shared" si="162"/>
        <v/>
      </c>
      <c r="EI44" s="120" t="str">
        <f t="shared" si="162"/>
        <v/>
      </c>
      <c r="EJ44" s="120" t="str">
        <f t="shared" si="162"/>
        <v/>
      </c>
      <c r="EK44" s="120" t="str">
        <f t="shared" si="162"/>
        <v/>
      </c>
      <c r="EL44" s="120" t="str">
        <f t="shared" si="162"/>
        <v/>
      </c>
      <c r="EM44" s="120" t="str">
        <f t="shared" si="162"/>
        <v/>
      </c>
      <c r="EN44" s="120" t="str">
        <f t="shared" si="162"/>
        <v/>
      </c>
      <c r="EO44" s="120" t="str">
        <f t="shared" si="162"/>
        <v/>
      </c>
      <c r="EP44" s="120" t="str">
        <f t="shared" si="162"/>
        <v/>
      </c>
      <c r="EQ44" s="120" t="str">
        <f t="shared" si="162"/>
        <v/>
      </c>
      <c r="ER44" s="120" t="str">
        <f t="shared" si="162"/>
        <v/>
      </c>
      <c r="ES44" s="120" t="str">
        <f t="shared" si="162"/>
        <v/>
      </c>
      <c r="ET44" s="120" t="str">
        <f t="shared" si="162"/>
        <v/>
      </c>
      <c r="EU44" s="120" t="str">
        <f t="shared" si="162"/>
        <v/>
      </c>
      <c r="EV44" s="120" t="str">
        <f t="shared" si="162"/>
        <v/>
      </c>
      <c r="EW44" s="120" t="str">
        <f t="shared" si="162"/>
        <v/>
      </c>
      <c r="EX44" s="120" t="str">
        <f t="shared" si="162"/>
        <v/>
      </c>
      <c r="EY44" s="120" t="str">
        <f t="shared" si="162"/>
        <v/>
      </c>
      <c r="EZ44" s="120" t="str">
        <f t="shared" si="162"/>
        <v/>
      </c>
      <c r="FA44" s="120" t="str">
        <f t="shared" si="162"/>
        <v/>
      </c>
      <c r="FB44" s="120" t="str">
        <f t="shared" si="162"/>
        <v/>
      </c>
      <c r="FC44" s="120" t="str">
        <f t="shared" si="162"/>
        <v/>
      </c>
      <c r="FD44" s="120" t="str">
        <f t="shared" si="162"/>
        <v/>
      </c>
      <c r="FE44" s="120" t="str">
        <f t="shared" si="162"/>
        <v/>
      </c>
      <c r="FF44" s="120" t="str">
        <f t="shared" si="162"/>
        <v/>
      </c>
      <c r="FG44" s="120" t="str">
        <f t="shared" si="162"/>
        <v/>
      </c>
      <c r="FH44" s="120" t="str">
        <f t="shared" si="163"/>
        <v/>
      </c>
      <c r="FI44" s="120" t="str">
        <f t="shared" si="163"/>
        <v/>
      </c>
      <c r="FJ44" s="120" t="str">
        <f t="shared" si="163"/>
        <v/>
      </c>
      <c r="FK44" s="120" t="str">
        <f t="shared" si="163"/>
        <v/>
      </c>
      <c r="FL44" s="120" t="str">
        <f t="shared" si="163"/>
        <v/>
      </c>
      <c r="FM44" s="120" t="str">
        <f t="shared" si="163"/>
        <v/>
      </c>
      <c r="FN44" s="120" t="str">
        <f t="shared" si="163"/>
        <v/>
      </c>
      <c r="FO44" s="120" t="str">
        <f t="shared" si="163"/>
        <v/>
      </c>
      <c r="FP44" s="120" t="str">
        <f t="shared" si="163"/>
        <v/>
      </c>
      <c r="FQ44" s="120" t="str">
        <f t="shared" si="163"/>
        <v/>
      </c>
      <c r="FR44" s="120" t="str">
        <f t="shared" si="163"/>
        <v/>
      </c>
      <c r="FS44" s="120" t="str">
        <f t="shared" si="163"/>
        <v/>
      </c>
      <c r="FT44" s="120" t="str">
        <f t="shared" si="163"/>
        <v/>
      </c>
      <c r="FU44" s="120" t="str">
        <f t="shared" si="163"/>
        <v/>
      </c>
      <c r="FV44" s="120" t="str">
        <f t="shared" si="163"/>
        <v/>
      </c>
      <c r="FW44" s="120" t="str">
        <f t="shared" si="163"/>
        <v/>
      </c>
      <c r="FX44" s="120" t="str">
        <f t="shared" si="163"/>
        <v/>
      </c>
      <c r="FY44" s="120" t="str">
        <f t="shared" si="163"/>
        <v/>
      </c>
      <c r="FZ44" s="120" t="str">
        <f t="shared" si="163"/>
        <v/>
      </c>
      <c r="GA44" s="120" t="str">
        <f t="shared" si="163"/>
        <v/>
      </c>
      <c r="GB44" s="120" t="str">
        <f t="shared" si="163"/>
        <v/>
      </c>
      <c r="GC44" s="120" t="str">
        <f t="shared" si="163"/>
        <v/>
      </c>
      <c r="GD44" s="120" t="str">
        <f t="shared" si="163"/>
        <v/>
      </c>
      <c r="GE44" s="120" t="str">
        <f t="shared" si="163"/>
        <v/>
      </c>
      <c r="GF44" s="120" t="str">
        <f t="shared" si="163"/>
        <v/>
      </c>
      <c r="GG44" s="120" t="str">
        <f t="shared" si="163"/>
        <v/>
      </c>
      <c r="GH44" s="120" t="str">
        <f t="shared" si="163"/>
        <v/>
      </c>
      <c r="GI44" s="120" t="str">
        <f t="shared" si="163"/>
        <v/>
      </c>
      <c r="GJ44" s="120" t="str">
        <f t="shared" si="163"/>
        <v/>
      </c>
      <c r="GK44" s="120" t="str">
        <f t="shared" si="163"/>
        <v/>
      </c>
      <c r="GL44" s="120" t="str">
        <f t="shared" si="163"/>
        <v/>
      </c>
      <c r="GM44" s="120" t="str">
        <f t="shared" si="163"/>
        <v/>
      </c>
      <c r="GN44" s="120" t="str">
        <f t="shared" si="163"/>
        <v/>
      </c>
      <c r="GO44" s="120" t="str">
        <f t="shared" si="163"/>
        <v/>
      </c>
      <c r="GP44" s="120" t="str">
        <f t="shared" si="163"/>
        <v/>
      </c>
      <c r="GQ44" s="120" t="str">
        <f t="shared" si="163"/>
        <v/>
      </c>
      <c r="GR44" s="120" t="str">
        <f t="shared" si="163"/>
        <v/>
      </c>
      <c r="GS44" s="120" t="str">
        <f t="shared" si="163"/>
        <v/>
      </c>
      <c r="GT44" s="120" t="str">
        <f t="shared" si="163"/>
        <v/>
      </c>
      <c r="GU44" s="120" t="str">
        <f t="shared" si="163"/>
        <v/>
      </c>
      <c r="GV44" s="120" t="str">
        <f t="shared" si="163"/>
        <v/>
      </c>
      <c r="GW44" s="120" t="str">
        <f t="shared" si="163"/>
        <v/>
      </c>
      <c r="GX44" s="120" t="str">
        <f t="shared" si="163"/>
        <v/>
      </c>
      <c r="GY44" s="120" t="str">
        <f t="shared" si="163"/>
        <v/>
      </c>
      <c r="GZ44" s="120" t="str">
        <f t="shared" si="163"/>
        <v/>
      </c>
      <c r="HA44" s="120" t="str">
        <f t="shared" si="163"/>
        <v/>
      </c>
      <c r="HB44" s="120" t="str">
        <f t="shared" si="163"/>
        <v/>
      </c>
      <c r="HC44" s="120" t="str">
        <f t="shared" si="163"/>
        <v/>
      </c>
      <c r="HD44" s="120" t="str">
        <f t="shared" si="163"/>
        <v/>
      </c>
      <c r="HE44" s="120" t="str">
        <f t="shared" si="163"/>
        <v/>
      </c>
      <c r="HF44" s="120" t="str">
        <f t="shared" si="163"/>
        <v/>
      </c>
      <c r="HG44" s="120" t="str">
        <f t="shared" si="163"/>
        <v/>
      </c>
      <c r="HH44" s="120" t="str">
        <f t="shared" si="163"/>
        <v/>
      </c>
      <c r="HI44" s="120" t="str">
        <f t="shared" si="163"/>
        <v/>
      </c>
      <c r="HJ44" s="120" t="str">
        <f t="shared" si="163"/>
        <v/>
      </c>
      <c r="HK44" s="120" t="str">
        <f t="shared" si="163"/>
        <v/>
      </c>
      <c r="HL44" s="120" t="str">
        <f t="shared" si="163"/>
        <v/>
      </c>
      <c r="HM44" s="120" t="str">
        <f t="shared" si="163"/>
        <v/>
      </c>
      <c r="HN44" s="120" t="str">
        <f t="shared" si="163"/>
        <v/>
      </c>
      <c r="HO44" s="120" t="str">
        <f t="shared" si="163"/>
        <v/>
      </c>
      <c r="HP44" s="120" t="str">
        <f t="shared" si="163"/>
        <v/>
      </c>
      <c r="HQ44" s="120" t="str">
        <f t="shared" si="163"/>
        <v/>
      </c>
      <c r="HR44" s="120" t="str">
        <f t="shared" si="163"/>
        <v/>
      </c>
      <c r="HS44" s="120" t="str">
        <f t="shared" si="163"/>
        <v/>
      </c>
      <c r="HT44" s="120" t="str">
        <f t="shared" si="164"/>
        <v/>
      </c>
      <c r="HU44" s="120" t="str">
        <f t="shared" si="164"/>
        <v/>
      </c>
      <c r="HV44" s="120" t="str">
        <f t="shared" si="164"/>
        <v/>
      </c>
      <c r="HW44" s="120" t="str">
        <f t="shared" si="164"/>
        <v/>
      </c>
      <c r="HX44" s="120" t="str">
        <f t="shared" si="164"/>
        <v/>
      </c>
      <c r="HY44" s="120" t="str">
        <f t="shared" si="164"/>
        <v/>
      </c>
      <c r="HZ44" s="120" t="str">
        <f t="shared" si="164"/>
        <v/>
      </c>
      <c r="IA44" s="120" t="str">
        <f t="shared" si="164"/>
        <v/>
      </c>
      <c r="IB44" s="120" t="str">
        <f t="shared" si="164"/>
        <v/>
      </c>
      <c r="IC44" s="120" t="str">
        <f t="shared" si="164"/>
        <v/>
      </c>
      <c r="ID44" s="120" t="str">
        <f t="shared" si="164"/>
        <v/>
      </c>
      <c r="IE44" s="120" t="str">
        <f t="shared" si="164"/>
        <v/>
      </c>
      <c r="IF44" s="120" t="str">
        <f t="shared" si="164"/>
        <v/>
      </c>
      <c r="IG44" s="120" t="str">
        <f t="shared" si="164"/>
        <v/>
      </c>
      <c r="IH44" s="120" t="str">
        <f t="shared" si="164"/>
        <v/>
      </c>
      <c r="II44" s="120" t="str">
        <f t="shared" si="164"/>
        <v/>
      </c>
      <c r="IJ44" s="120" t="str">
        <f t="shared" si="164"/>
        <v/>
      </c>
      <c r="IK44" s="120" t="str">
        <f t="shared" si="164"/>
        <v/>
      </c>
      <c r="IL44" s="120" t="str">
        <f t="shared" si="164"/>
        <v/>
      </c>
      <c r="IM44" s="120" t="str">
        <f t="shared" si="164"/>
        <v/>
      </c>
      <c r="IN44" s="120" t="str">
        <f t="shared" si="164"/>
        <v/>
      </c>
      <c r="IO44" s="120" t="str">
        <f t="shared" si="164"/>
        <v/>
      </c>
      <c r="IP44" s="120" t="str">
        <f t="shared" si="164"/>
        <v/>
      </c>
      <c r="IQ44" s="120" t="str">
        <f t="shared" si="164"/>
        <v/>
      </c>
      <c r="IR44" s="120" t="str">
        <f t="shared" si="164"/>
        <v/>
      </c>
      <c r="IS44" s="120" t="str">
        <f t="shared" si="164"/>
        <v/>
      </c>
      <c r="IT44" s="120" t="str">
        <f t="shared" si="164"/>
        <v/>
      </c>
      <c r="IU44" s="120" t="str">
        <f t="shared" si="164"/>
        <v/>
      </c>
      <c r="IV44" s="120" t="str">
        <f t="shared" si="164"/>
        <v/>
      </c>
      <c r="IW44" s="120" t="str">
        <f t="shared" si="164"/>
        <v/>
      </c>
      <c r="IX44" s="120" t="str">
        <f t="shared" si="164"/>
        <v/>
      </c>
      <c r="IY44" s="120" t="str">
        <f t="shared" si="164"/>
        <v/>
      </c>
      <c r="IZ44" s="120" t="str">
        <f t="shared" si="164"/>
        <v/>
      </c>
      <c r="JA44" s="120" t="str">
        <f t="shared" si="164"/>
        <v/>
      </c>
      <c r="JB44" s="120" t="str">
        <f t="shared" si="164"/>
        <v/>
      </c>
      <c r="JC44" s="120" t="str">
        <f t="shared" si="164"/>
        <v/>
      </c>
      <c r="JD44" s="120" t="str">
        <f t="shared" si="164"/>
        <v/>
      </c>
      <c r="JE44" s="120" t="str">
        <f t="shared" si="164"/>
        <v/>
      </c>
      <c r="JF44" s="120" t="str">
        <f t="shared" si="164"/>
        <v/>
      </c>
      <c r="JG44" s="120" t="str">
        <f t="shared" si="164"/>
        <v/>
      </c>
      <c r="JH44" s="120" t="str">
        <f t="shared" si="164"/>
        <v/>
      </c>
      <c r="JI44" s="120" t="str">
        <f t="shared" si="164"/>
        <v/>
      </c>
      <c r="JJ44" s="120" t="str">
        <f t="shared" si="164"/>
        <v/>
      </c>
      <c r="JK44" s="120" t="str">
        <f t="shared" si="164"/>
        <v/>
      </c>
      <c r="JL44" s="120" t="str">
        <f t="shared" si="164"/>
        <v/>
      </c>
      <c r="JM44" s="120" t="str">
        <f t="shared" si="164"/>
        <v/>
      </c>
      <c r="JN44" s="120" t="str">
        <f t="shared" si="164"/>
        <v/>
      </c>
      <c r="JO44" s="120" t="str">
        <f t="shared" si="164"/>
        <v/>
      </c>
      <c r="JP44" s="120" t="str">
        <f t="shared" si="164"/>
        <v/>
      </c>
      <c r="JQ44" s="120" t="str">
        <f t="shared" si="164"/>
        <v/>
      </c>
      <c r="JR44" s="120" t="str">
        <f t="shared" si="164"/>
        <v/>
      </c>
      <c r="JS44" s="120" t="str">
        <f t="shared" si="164"/>
        <v/>
      </c>
      <c r="JT44" s="120" t="str">
        <f t="shared" si="164"/>
        <v/>
      </c>
      <c r="JU44" s="120" t="str">
        <f t="shared" si="164"/>
        <v/>
      </c>
      <c r="JV44" s="120" t="str">
        <f t="shared" si="164"/>
        <v/>
      </c>
      <c r="JW44" s="120" t="str">
        <f t="shared" si="164"/>
        <v/>
      </c>
      <c r="JX44" s="120" t="str">
        <f t="shared" si="164"/>
        <v/>
      </c>
      <c r="JY44" s="120" t="str">
        <f t="shared" si="164"/>
        <v/>
      </c>
      <c r="JZ44" s="120" t="str">
        <f t="shared" si="164"/>
        <v/>
      </c>
      <c r="KA44" s="120" t="str">
        <f t="shared" si="164"/>
        <v/>
      </c>
      <c r="KB44" s="120" t="str">
        <f t="shared" si="164"/>
        <v/>
      </c>
      <c r="KC44" s="120" t="str">
        <f t="shared" si="164"/>
        <v/>
      </c>
      <c r="KD44" s="120" t="str">
        <f t="shared" si="164"/>
        <v/>
      </c>
      <c r="KE44" s="120" t="str">
        <f t="shared" si="164"/>
        <v/>
      </c>
      <c r="KF44" s="120" t="str">
        <f t="shared" si="165"/>
        <v/>
      </c>
      <c r="KG44" s="120" t="str">
        <f t="shared" si="165"/>
        <v/>
      </c>
      <c r="KH44" s="120" t="str">
        <f t="shared" si="165"/>
        <v/>
      </c>
      <c r="KI44" s="120" t="str">
        <f t="shared" si="165"/>
        <v/>
      </c>
      <c r="KJ44" s="120" t="str">
        <f t="shared" si="165"/>
        <v/>
      </c>
      <c r="KK44" s="120" t="str">
        <f t="shared" si="165"/>
        <v/>
      </c>
      <c r="KL44" s="120" t="str">
        <f t="shared" si="165"/>
        <v/>
      </c>
      <c r="KM44" s="120" t="str">
        <f t="shared" si="165"/>
        <v/>
      </c>
      <c r="KN44" s="120" t="str">
        <f t="shared" si="165"/>
        <v/>
      </c>
      <c r="KO44" s="120" t="str">
        <f t="shared" si="165"/>
        <v/>
      </c>
      <c r="KP44" s="120" t="str">
        <f t="shared" si="165"/>
        <v/>
      </c>
      <c r="KQ44" s="120" t="str">
        <f t="shared" si="165"/>
        <v/>
      </c>
      <c r="KR44" s="120" t="str">
        <f t="shared" si="165"/>
        <v/>
      </c>
      <c r="KS44" s="120" t="str">
        <f t="shared" si="165"/>
        <v/>
      </c>
      <c r="KT44" s="120" t="str">
        <f t="shared" si="165"/>
        <v/>
      </c>
      <c r="KU44" s="120" t="str">
        <f t="shared" si="165"/>
        <v/>
      </c>
      <c r="KV44" s="120" t="str">
        <f t="shared" si="165"/>
        <v/>
      </c>
      <c r="KW44" s="120" t="str">
        <f t="shared" si="165"/>
        <v/>
      </c>
      <c r="KX44" s="120" t="str">
        <f t="shared" si="165"/>
        <v/>
      </c>
      <c r="KY44" s="120" t="str">
        <f t="shared" si="165"/>
        <v/>
      </c>
      <c r="KZ44" s="120" t="str">
        <f t="shared" si="165"/>
        <v/>
      </c>
      <c r="LA44" s="120" t="str">
        <f t="shared" si="165"/>
        <v/>
      </c>
      <c r="LB44" s="120" t="str">
        <f t="shared" si="165"/>
        <v/>
      </c>
      <c r="LC44" s="120" t="str">
        <f t="shared" si="165"/>
        <v/>
      </c>
      <c r="LD44" s="120" t="str">
        <f t="shared" si="165"/>
        <v/>
      </c>
      <c r="LE44" s="120" t="str">
        <f t="shared" si="165"/>
        <v/>
      </c>
      <c r="LF44" s="120" t="str">
        <f t="shared" si="165"/>
        <v/>
      </c>
      <c r="LG44" s="120" t="str">
        <f t="shared" si="165"/>
        <v/>
      </c>
      <c r="LH44" s="120" t="str">
        <f t="shared" si="165"/>
        <v/>
      </c>
      <c r="LI44" s="120" t="str">
        <f t="shared" si="165"/>
        <v/>
      </c>
      <c r="LJ44" s="120" t="str">
        <f t="shared" si="165"/>
        <v/>
      </c>
      <c r="LK44" s="120" t="str">
        <f t="shared" si="165"/>
        <v/>
      </c>
      <c r="LL44" s="120" t="str">
        <f t="shared" si="165"/>
        <v/>
      </c>
      <c r="LM44" s="120" t="str">
        <f t="shared" si="165"/>
        <v/>
      </c>
      <c r="LN44" s="120" t="str">
        <f t="shared" si="165"/>
        <v/>
      </c>
      <c r="LO44" s="120" t="str">
        <f t="shared" si="165"/>
        <v/>
      </c>
      <c r="LP44" s="120" t="str">
        <f t="shared" si="165"/>
        <v/>
      </c>
      <c r="LQ44" s="120" t="str">
        <f t="shared" si="165"/>
        <v/>
      </c>
      <c r="LR44" s="120" t="str">
        <f t="shared" si="165"/>
        <v/>
      </c>
      <c r="LS44" s="120" t="str">
        <f t="shared" si="165"/>
        <v/>
      </c>
      <c r="LT44" s="120" t="str">
        <f t="shared" si="165"/>
        <v/>
      </c>
      <c r="LU44" s="120" t="str">
        <f t="shared" si="165"/>
        <v/>
      </c>
      <c r="LV44" s="120" t="str">
        <f t="shared" si="165"/>
        <v/>
      </c>
      <c r="LW44" s="120" t="str">
        <f t="shared" si="165"/>
        <v/>
      </c>
      <c r="LX44" s="120" t="str">
        <f t="shared" si="165"/>
        <v/>
      </c>
      <c r="LY44" s="120" t="str">
        <f t="shared" si="165"/>
        <v/>
      </c>
      <c r="LZ44" s="120" t="str">
        <f t="shared" si="165"/>
        <v/>
      </c>
      <c r="MA44" s="120" t="str">
        <f t="shared" si="165"/>
        <v/>
      </c>
      <c r="MB44" s="120" t="str">
        <f t="shared" si="165"/>
        <v/>
      </c>
      <c r="MC44" s="120" t="str">
        <f t="shared" si="165"/>
        <v/>
      </c>
      <c r="MD44" s="120" t="str">
        <f t="shared" si="165"/>
        <v/>
      </c>
      <c r="ME44" s="120" t="str">
        <f t="shared" si="165"/>
        <v/>
      </c>
      <c r="MF44" s="120" t="str">
        <f t="shared" si="165"/>
        <v/>
      </c>
      <c r="MG44" s="120" t="str">
        <f t="shared" si="165"/>
        <v/>
      </c>
      <c r="MH44" s="120" t="str">
        <f t="shared" si="165"/>
        <v/>
      </c>
      <c r="MI44" s="120" t="str">
        <f t="shared" si="165"/>
        <v/>
      </c>
      <c r="MJ44" s="120" t="str">
        <f t="shared" si="165"/>
        <v/>
      </c>
      <c r="MK44" s="120" t="str">
        <f t="shared" si="165"/>
        <v/>
      </c>
      <c r="ML44" s="120" t="str">
        <f t="shared" si="165"/>
        <v/>
      </c>
      <c r="MM44" s="120" t="str">
        <f t="shared" si="165"/>
        <v/>
      </c>
      <c r="MN44" s="120" t="str">
        <f t="shared" si="165"/>
        <v/>
      </c>
      <c r="MO44" s="120" t="str">
        <f t="shared" si="165"/>
        <v/>
      </c>
      <c r="MP44" s="120" t="str">
        <f t="shared" si="165"/>
        <v/>
      </c>
      <c r="MQ44" s="120" t="str">
        <f t="shared" si="165"/>
        <v/>
      </c>
      <c r="MR44" s="120" t="str">
        <f t="shared" si="166"/>
        <v/>
      </c>
      <c r="MS44" s="120" t="str">
        <f t="shared" si="166"/>
        <v/>
      </c>
      <c r="MT44" s="120" t="str">
        <f t="shared" si="166"/>
        <v/>
      </c>
      <c r="MU44" s="120" t="str">
        <f t="shared" si="166"/>
        <v/>
      </c>
      <c r="MV44" s="120" t="str">
        <f t="shared" si="166"/>
        <v/>
      </c>
      <c r="MW44" s="120" t="str">
        <f t="shared" si="166"/>
        <v/>
      </c>
      <c r="MX44" s="120" t="str">
        <f t="shared" si="166"/>
        <v/>
      </c>
      <c r="MY44" s="120" t="str">
        <f t="shared" si="166"/>
        <v/>
      </c>
      <c r="MZ44" s="120" t="str">
        <f t="shared" si="166"/>
        <v/>
      </c>
      <c r="NA44" s="120" t="str">
        <f t="shared" si="166"/>
        <v/>
      </c>
      <c r="NB44" s="120" t="str">
        <f t="shared" si="166"/>
        <v/>
      </c>
      <c r="NC44" s="120" t="str">
        <f t="shared" si="166"/>
        <v/>
      </c>
      <c r="ND44" s="120" t="str">
        <f t="shared" si="166"/>
        <v/>
      </c>
      <c r="NE44" s="120" t="str">
        <f t="shared" si="166"/>
        <v/>
      </c>
      <c r="NF44" s="120" t="str">
        <f t="shared" si="166"/>
        <v/>
      </c>
      <c r="NG44" s="120" t="str">
        <f t="shared" si="166"/>
        <v/>
      </c>
      <c r="NH44" s="120" t="str">
        <f t="shared" si="166"/>
        <v/>
      </c>
      <c r="NI44" s="120" t="str">
        <f t="shared" si="166"/>
        <v/>
      </c>
      <c r="NJ44" s="120" t="str">
        <f t="shared" si="166"/>
        <v/>
      </c>
      <c r="NK44" s="120" t="str">
        <f t="shared" si="166"/>
        <v/>
      </c>
      <c r="NL44" s="120" t="str">
        <f t="shared" si="166"/>
        <v/>
      </c>
      <c r="NM44" s="120" t="str">
        <f t="shared" si="166"/>
        <v/>
      </c>
      <c r="NN44" s="120" t="str">
        <f t="shared" si="166"/>
        <v/>
      </c>
      <c r="NO44" s="120" t="str">
        <f t="shared" si="166"/>
        <v/>
      </c>
      <c r="NP44" s="120" t="str">
        <f t="shared" si="166"/>
        <v/>
      </c>
      <c r="NQ44" s="120" t="str">
        <f t="shared" si="166"/>
        <v/>
      </c>
      <c r="NR44" s="120" t="str">
        <f t="shared" si="166"/>
        <v/>
      </c>
      <c r="NS44" s="120" t="str">
        <f t="shared" si="166"/>
        <v/>
      </c>
      <c r="NT44" s="120" t="str">
        <f t="shared" si="166"/>
        <v/>
      </c>
      <c r="NU44" s="120" t="str">
        <f t="shared" si="166"/>
        <v/>
      </c>
      <c r="NV44" s="120" t="str">
        <f t="shared" si="166"/>
        <v/>
      </c>
      <c r="NW44" s="120" t="str">
        <f t="shared" si="166"/>
        <v/>
      </c>
      <c r="NX44" s="120" t="str">
        <f t="shared" si="166"/>
        <v/>
      </c>
      <c r="NY44" s="120" t="str">
        <f t="shared" si="166"/>
        <v/>
      </c>
      <c r="NZ44" s="120" t="str">
        <f t="shared" si="166"/>
        <v/>
      </c>
      <c r="OA44" s="120" t="str">
        <f t="shared" si="166"/>
        <v/>
      </c>
      <c r="OB44" s="120" t="str">
        <f t="shared" si="166"/>
        <v/>
      </c>
      <c r="OC44" s="120" t="str">
        <f t="shared" si="166"/>
        <v/>
      </c>
      <c r="OD44" s="120" t="str">
        <f t="shared" si="166"/>
        <v/>
      </c>
      <c r="OE44" s="120" t="str">
        <f t="shared" si="166"/>
        <v/>
      </c>
      <c r="OF44" s="120" t="str">
        <f t="shared" si="166"/>
        <v/>
      </c>
      <c r="OG44" s="120" t="str">
        <f t="shared" si="166"/>
        <v/>
      </c>
      <c r="OH44" s="120" t="str">
        <f t="shared" si="166"/>
        <v/>
      </c>
      <c r="OI44" s="120" t="str">
        <f t="shared" si="166"/>
        <v/>
      </c>
      <c r="OJ44" s="120" t="str">
        <f t="shared" si="166"/>
        <v/>
      </c>
      <c r="OK44" s="120" t="str">
        <f t="shared" si="166"/>
        <v/>
      </c>
      <c r="OL44" s="120" t="str">
        <f t="shared" si="166"/>
        <v/>
      </c>
      <c r="OM44" s="120" t="str">
        <f t="shared" si="166"/>
        <v/>
      </c>
      <c r="ON44" s="120" t="str">
        <f t="shared" si="166"/>
        <v/>
      </c>
      <c r="OO44" s="120" t="str">
        <f t="shared" si="166"/>
        <v/>
      </c>
      <c r="OP44" s="120" t="str">
        <f t="shared" si="166"/>
        <v/>
      </c>
      <c r="OQ44" s="120" t="str">
        <f t="shared" si="166"/>
        <v/>
      </c>
      <c r="OR44" s="120" t="str">
        <f t="shared" si="166"/>
        <v/>
      </c>
      <c r="OS44" s="120" t="str">
        <f t="shared" si="166"/>
        <v/>
      </c>
      <c r="OT44" s="120" t="str">
        <f t="shared" si="166"/>
        <v/>
      </c>
      <c r="OU44" s="120" t="str">
        <f t="shared" si="166"/>
        <v/>
      </c>
      <c r="OV44" s="120" t="str">
        <f t="shared" si="166"/>
        <v/>
      </c>
      <c r="OW44" s="120" t="str">
        <f t="shared" si="166"/>
        <v/>
      </c>
      <c r="OX44" s="120" t="str">
        <f t="shared" si="166"/>
        <v/>
      </c>
      <c r="OY44" s="120" t="str">
        <f t="shared" si="166"/>
        <v/>
      </c>
      <c r="OZ44" s="120" t="str">
        <f t="shared" si="166"/>
        <v/>
      </c>
      <c r="PA44" s="120" t="str">
        <f t="shared" si="166"/>
        <v/>
      </c>
      <c r="PB44" s="120" t="str">
        <f t="shared" si="166"/>
        <v/>
      </c>
      <c r="PC44" s="120" t="str">
        <f t="shared" si="166"/>
        <v/>
      </c>
      <c r="PD44" s="120" t="str">
        <f t="shared" si="167"/>
        <v/>
      </c>
      <c r="PE44" s="120" t="str">
        <f t="shared" si="167"/>
        <v/>
      </c>
      <c r="PF44" s="120" t="str">
        <f t="shared" si="167"/>
        <v/>
      </c>
      <c r="PG44" s="120" t="str">
        <f t="shared" si="167"/>
        <v/>
      </c>
      <c r="PH44" s="120" t="str">
        <f t="shared" si="167"/>
        <v/>
      </c>
      <c r="PI44" s="120" t="str">
        <f t="shared" si="167"/>
        <v/>
      </c>
      <c r="PJ44" s="120" t="str">
        <f t="shared" si="167"/>
        <v/>
      </c>
      <c r="PK44" s="120" t="str">
        <f t="shared" si="167"/>
        <v/>
      </c>
      <c r="PL44" s="120" t="str">
        <f t="shared" si="167"/>
        <v/>
      </c>
      <c r="PM44" s="120" t="str">
        <f t="shared" si="167"/>
        <v/>
      </c>
      <c r="PN44" s="120" t="str">
        <f t="shared" si="167"/>
        <v/>
      </c>
      <c r="PO44" s="120" t="str">
        <f t="shared" si="167"/>
        <v/>
      </c>
      <c r="PP44" s="120" t="str">
        <f t="shared" si="167"/>
        <v/>
      </c>
      <c r="PQ44" s="120" t="str">
        <f t="shared" si="167"/>
        <v/>
      </c>
      <c r="PR44" s="120" t="str">
        <f t="shared" si="167"/>
        <v/>
      </c>
      <c r="PS44" s="120" t="str">
        <f t="shared" si="167"/>
        <v/>
      </c>
      <c r="PT44" s="120" t="str">
        <f t="shared" si="167"/>
        <v/>
      </c>
      <c r="PU44" s="120" t="str">
        <f t="shared" si="167"/>
        <v/>
      </c>
      <c r="PV44" s="120" t="str">
        <f t="shared" si="167"/>
        <v/>
      </c>
      <c r="PW44" s="120" t="str">
        <f t="shared" si="167"/>
        <v/>
      </c>
      <c r="PX44" s="120" t="str">
        <f t="shared" si="167"/>
        <v/>
      </c>
      <c r="PY44" s="120" t="str">
        <f t="shared" si="167"/>
        <v/>
      </c>
      <c r="PZ44" s="120" t="str">
        <f t="shared" si="167"/>
        <v/>
      </c>
      <c r="QA44" s="120" t="str">
        <f t="shared" si="167"/>
        <v/>
      </c>
      <c r="QB44" s="120" t="str">
        <f t="shared" si="167"/>
        <v/>
      </c>
      <c r="QC44" s="120" t="str">
        <f t="shared" si="167"/>
        <v/>
      </c>
      <c r="QD44" s="120" t="str">
        <f t="shared" si="167"/>
        <v/>
      </c>
      <c r="QE44" s="120" t="str">
        <f t="shared" si="167"/>
        <v/>
      </c>
      <c r="QF44" s="120" t="str">
        <f t="shared" si="167"/>
        <v/>
      </c>
      <c r="QG44" s="120" t="str">
        <f t="shared" si="167"/>
        <v/>
      </c>
      <c r="QH44" s="120" t="str">
        <f t="shared" si="167"/>
        <v/>
      </c>
      <c r="QI44" s="120" t="str">
        <f t="shared" si="167"/>
        <v/>
      </c>
      <c r="QJ44" s="120" t="str">
        <f t="shared" si="167"/>
        <v/>
      </c>
      <c r="QK44" s="120" t="str">
        <f t="shared" si="167"/>
        <v/>
      </c>
      <c r="QL44" s="120" t="str">
        <f t="shared" si="167"/>
        <v/>
      </c>
      <c r="QM44" s="120" t="str">
        <f t="shared" si="167"/>
        <v/>
      </c>
      <c r="QN44" s="120" t="str">
        <f t="shared" si="167"/>
        <v/>
      </c>
      <c r="QO44" s="120" t="str">
        <f t="shared" si="167"/>
        <v/>
      </c>
      <c r="QP44" s="120" t="str">
        <f t="shared" si="167"/>
        <v/>
      </c>
      <c r="QQ44" s="120" t="str">
        <f t="shared" si="167"/>
        <v/>
      </c>
      <c r="QR44" s="120" t="str">
        <f t="shared" si="167"/>
        <v/>
      </c>
      <c r="QS44" s="120" t="str">
        <f t="shared" si="167"/>
        <v/>
      </c>
      <c r="QT44" s="120" t="str">
        <f t="shared" si="167"/>
        <v/>
      </c>
      <c r="QU44" s="120" t="str">
        <f t="shared" si="167"/>
        <v/>
      </c>
      <c r="QV44" s="120" t="str">
        <f t="shared" si="167"/>
        <v/>
      </c>
      <c r="QW44" s="120" t="str">
        <f t="shared" si="167"/>
        <v/>
      </c>
      <c r="QX44" s="120" t="str">
        <f t="shared" si="167"/>
        <v/>
      </c>
      <c r="QY44" s="120" t="str">
        <f t="shared" si="167"/>
        <v/>
      </c>
      <c r="QZ44" s="120" t="str">
        <f t="shared" si="167"/>
        <v/>
      </c>
      <c r="RA44" s="120" t="str">
        <f t="shared" si="167"/>
        <v/>
      </c>
      <c r="RB44" s="120" t="str">
        <f t="shared" si="167"/>
        <v/>
      </c>
      <c r="RC44" s="120" t="str">
        <f t="shared" si="167"/>
        <v/>
      </c>
      <c r="RD44" s="120" t="str">
        <f t="shared" si="167"/>
        <v/>
      </c>
      <c r="RE44" s="120" t="str">
        <f t="shared" si="167"/>
        <v/>
      </c>
      <c r="RF44" s="120" t="str">
        <f t="shared" si="167"/>
        <v/>
      </c>
      <c r="RG44" s="120" t="str">
        <f t="shared" si="167"/>
        <v/>
      </c>
      <c r="RH44" s="120" t="str">
        <f t="shared" si="167"/>
        <v/>
      </c>
      <c r="RI44" s="120" t="str">
        <f t="shared" si="167"/>
        <v/>
      </c>
      <c r="RJ44" s="120" t="str">
        <f t="shared" si="167"/>
        <v/>
      </c>
      <c r="RK44" s="120" t="str">
        <f t="shared" si="167"/>
        <v/>
      </c>
      <c r="RL44" s="120" t="str">
        <f t="shared" si="167"/>
        <v/>
      </c>
      <c r="RM44" s="120" t="str">
        <f t="shared" si="167"/>
        <v/>
      </c>
      <c r="RN44" s="120" t="str">
        <f t="shared" si="167"/>
        <v/>
      </c>
      <c r="RO44" s="120" t="str">
        <f t="shared" si="167"/>
        <v/>
      </c>
      <c r="RP44" s="120" t="str">
        <f t="shared" si="168"/>
        <v/>
      </c>
      <c r="RQ44" s="120" t="str">
        <f t="shared" si="168"/>
        <v/>
      </c>
      <c r="RR44" s="120" t="str">
        <f t="shared" si="168"/>
        <v/>
      </c>
      <c r="RS44" s="120" t="str">
        <f t="shared" si="168"/>
        <v/>
      </c>
      <c r="RT44" s="120" t="str">
        <f t="shared" si="168"/>
        <v/>
      </c>
      <c r="RU44" s="120" t="str">
        <f t="shared" si="168"/>
        <v/>
      </c>
      <c r="RV44" s="120" t="str">
        <f t="shared" si="168"/>
        <v/>
      </c>
      <c r="RW44" s="120" t="str">
        <f t="shared" si="168"/>
        <v/>
      </c>
      <c r="RX44" s="120" t="str">
        <f t="shared" si="168"/>
        <v/>
      </c>
      <c r="RY44" s="120" t="str">
        <f t="shared" si="168"/>
        <v/>
      </c>
      <c r="RZ44" s="120" t="str">
        <f t="shared" si="168"/>
        <v/>
      </c>
      <c r="SA44" s="120" t="str">
        <f t="shared" si="168"/>
        <v/>
      </c>
      <c r="SB44" s="120" t="str">
        <f t="shared" si="168"/>
        <v/>
      </c>
      <c r="SC44" s="120" t="str">
        <f t="shared" si="168"/>
        <v/>
      </c>
      <c r="SD44" s="120" t="str">
        <f t="shared" si="168"/>
        <v/>
      </c>
      <c r="SE44" s="120" t="str">
        <f t="shared" si="168"/>
        <v/>
      </c>
      <c r="SF44" s="120" t="str">
        <f t="shared" si="168"/>
        <v/>
      </c>
      <c r="SG44" s="120" t="str">
        <f t="shared" si="168"/>
        <v/>
      </c>
      <c r="SH44" s="120" t="str">
        <f t="shared" si="168"/>
        <v/>
      </c>
      <c r="SI44" s="120" t="str">
        <f t="shared" si="168"/>
        <v/>
      </c>
      <c r="SJ44" s="120" t="str">
        <f t="shared" si="168"/>
        <v/>
      </c>
      <c r="SK44" s="120" t="str">
        <f t="shared" si="168"/>
        <v/>
      </c>
      <c r="SL44" s="120" t="str">
        <f t="shared" si="168"/>
        <v/>
      </c>
      <c r="SM44" s="120" t="str">
        <f t="shared" si="168"/>
        <v/>
      </c>
      <c r="SN44" s="120" t="str">
        <f t="shared" si="168"/>
        <v/>
      </c>
      <c r="SO44" s="120" t="str">
        <f t="shared" si="168"/>
        <v/>
      </c>
      <c r="SP44" s="120" t="str">
        <f t="shared" si="168"/>
        <v/>
      </c>
      <c r="SQ44" s="120" t="str">
        <f t="shared" si="168"/>
        <v/>
      </c>
      <c r="SR44" s="120" t="str">
        <f t="shared" si="168"/>
        <v/>
      </c>
      <c r="SS44" s="120" t="str">
        <f t="shared" si="168"/>
        <v/>
      </c>
      <c r="ST44" s="120" t="str">
        <f t="shared" si="168"/>
        <v/>
      </c>
      <c r="SU44" s="120" t="str">
        <f t="shared" si="168"/>
        <v/>
      </c>
      <c r="SV44" s="120" t="str">
        <f t="shared" si="168"/>
        <v/>
      </c>
      <c r="SW44" s="120" t="str">
        <f t="shared" si="168"/>
        <v/>
      </c>
      <c r="SX44" s="121" t="str">
        <f t="shared" si="168"/>
        <v/>
      </c>
    </row>
    <row r="45" spans="2:518" ht="15" outlineLevel="1" x14ac:dyDescent="0.35">
      <c r="B45" s="60"/>
      <c r="C45" s="60"/>
      <c r="D45" s="61"/>
      <c r="E45" s="122"/>
      <c r="F45" s="123"/>
      <c r="G45" s="113"/>
      <c r="H45" s="124"/>
      <c r="I45" s="140"/>
      <c r="J45" s="143"/>
      <c r="K45" s="126"/>
      <c r="L45" s="127"/>
      <c r="M45" s="119" t="str">
        <f t="shared" si="159"/>
        <v/>
      </c>
      <c r="N45" s="120" t="str">
        <f t="shared" si="159"/>
        <v/>
      </c>
      <c r="O45" s="120" t="str">
        <f t="shared" si="159"/>
        <v/>
      </c>
      <c r="P45" s="120" t="str">
        <f t="shared" si="159"/>
        <v/>
      </c>
      <c r="Q45" s="120" t="str">
        <f t="shared" si="159"/>
        <v/>
      </c>
      <c r="R45" s="120" t="str">
        <f t="shared" si="159"/>
        <v/>
      </c>
      <c r="S45" s="120" t="str">
        <f t="shared" si="169"/>
        <v/>
      </c>
      <c r="T45" s="120" t="str">
        <f t="shared" si="169"/>
        <v/>
      </c>
      <c r="U45" s="120" t="str">
        <f t="shared" si="169"/>
        <v/>
      </c>
      <c r="V45" s="120" t="str">
        <f t="shared" si="160"/>
        <v/>
      </c>
      <c r="W45" s="120" t="str">
        <f t="shared" si="160"/>
        <v/>
      </c>
      <c r="X45" s="120" t="str">
        <f t="shared" si="160"/>
        <v/>
      </c>
      <c r="Y45" s="120" t="str">
        <f t="shared" si="160"/>
        <v/>
      </c>
      <c r="Z45" s="120" t="str">
        <f t="shared" si="160"/>
        <v/>
      </c>
      <c r="AA45" s="120" t="str">
        <f t="shared" si="160"/>
        <v/>
      </c>
      <c r="AB45" s="120" t="str">
        <f t="shared" si="160"/>
        <v/>
      </c>
      <c r="AC45" s="120" t="str">
        <f t="shared" si="160"/>
        <v/>
      </c>
      <c r="AD45" s="120" t="str">
        <f t="shared" si="160"/>
        <v/>
      </c>
      <c r="AE45" s="120" t="str">
        <f t="shared" si="160"/>
        <v/>
      </c>
      <c r="AF45" s="120" t="str">
        <f t="shared" si="160"/>
        <v/>
      </c>
      <c r="AG45" s="120" t="str">
        <f t="shared" si="160"/>
        <v/>
      </c>
      <c r="AH45" s="120" t="str">
        <f t="shared" si="160"/>
        <v/>
      </c>
      <c r="AI45" s="120" t="str">
        <f t="shared" si="160"/>
        <v/>
      </c>
      <c r="AJ45" s="120" t="str">
        <f t="shared" si="161"/>
        <v/>
      </c>
      <c r="AK45" s="120" t="str">
        <f t="shared" si="161"/>
        <v/>
      </c>
      <c r="AL45" s="120" t="str">
        <f t="shared" si="161"/>
        <v/>
      </c>
      <c r="AM45" s="120" t="str">
        <f t="shared" si="161"/>
        <v/>
      </c>
      <c r="AN45" s="120" t="str">
        <f t="shared" si="161"/>
        <v/>
      </c>
      <c r="AO45" s="120" t="str">
        <f t="shared" si="161"/>
        <v/>
      </c>
      <c r="AP45" s="120" t="str">
        <f t="shared" si="161"/>
        <v/>
      </c>
      <c r="AQ45" s="120" t="str">
        <f t="shared" si="161"/>
        <v/>
      </c>
      <c r="AR45" s="120" t="str">
        <f t="shared" si="161"/>
        <v/>
      </c>
      <c r="AS45" s="120" t="str">
        <f t="shared" si="161"/>
        <v/>
      </c>
      <c r="AT45" s="120" t="str">
        <f t="shared" si="161"/>
        <v/>
      </c>
      <c r="AU45" s="120" t="str">
        <f t="shared" si="161"/>
        <v/>
      </c>
      <c r="AV45" s="120" t="str">
        <f t="shared" si="161"/>
        <v/>
      </c>
      <c r="AW45" s="120" t="str">
        <f t="shared" si="161"/>
        <v/>
      </c>
      <c r="AX45" s="120" t="str">
        <f t="shared" si="161"/>
        <v/>
      </c>
      <c r="AY45" s="120" t="str">
        <f t="shared" si="161"/>
        <v/>
      </c>
      <c r="AZ45" s="120" t="str">
        <f t="shared" si="161"/>
        <v/>
      </c>
      <c r="BA45" s="120" t="str">
        <f t="shared" si="161"/>
        <v/>
      </c>
      <c r="BB45" s="120" t="str">
        <f t="shared" si="161"/>
        <v/>
      </c>
      <c r="BC45" s="120" t="str">
        <f t="shared" si="161"/>
        <v/>
      </c>
      <c r="BD45" s="120" t="str">
        <f t="shared" si="161"/>
        <v/>
      </c>
      <c r="BE45" s="120" t="str">
        <f t="shared" si="161"/>
        <v/>
      </c>
      <c r="BF45" s="120" t="str">
        <f t="shared" si="161"/>
        <v/>
      </c>
      <c r="BG45" s="120" t="str">
        <f t="shared" si="161"/>
        <v/>
      </c>
      <c r="BH45" s="120" t="str">
        <f t="shared" si="161"/>
        <v/>
      </c>
      <c r="BI45" s="120" t="str">
        <f t="shared" si="161"/>
        <v/>
      </c>
      <c r="BJ45" s="120" t="str">
        <f t="shared" si="161"/>
        <v/>
      </c>
      <c r="BK45" s="120" t="str">
        <f t="shared" si="161"/>
        <v/>
      </c>
      <c r="BL45" s="120" t="str">
        <f t="shared" si="161"/>
        <v/>
      </c>
      <c r="BM45" s="120" t="str">
        <f t="shared" si="161"/>
        <v/>
      </c>
      <c r="BN45" s="120" t="str">
        <f t="shared" si="161"/>
        <v/>
      </c>
      <c r="BO45" s="120" t="str">
        <f t="shared" si="161"/>
        <v/>
      </c>
      <c r="BP45" s="120" t="str">
        <f t="shared" si="161"/>
        <v/>
      </c>
      <c r="BQ45" s="120" t="str">
        <f t="shared" si="161"/>
        <v/>
      </c>
      <c r="BR45" s="120" t="str">
        <f t="shared" si="161"/>
        <v/>
      </c>
      <c r="BS45" s="120" t="str">
        <f t="shared" si="161"/>
        <v/>
      </c>
      <c r="BT45" s="120" t="str">
        <f t="shared" si="161"/>
        <v/>
      </c>
      <c r="BU45" s="120" t="str">
        <f t="shared" si="161"/>
        <v/>
      </c>
      <c r="BV45" s="120" t="str">
        <f t="shared" si="161"/>
        <v/>
      </c>
      <c r="BW45" s="120" t="str">
        <f t="shared" si="161"/>
        <v/>
      </c>
      <c r="BX45" s="120" t="str">
        <f t="shared" si="161"/>
        <v/>
      </c>
      <c r="BY45" s="120" t="str">
        <f t="shared" si="161"/>
        <v/>
      </c>
      <c r="BZ45" s="120" t="str">
        <f t="shared" si="161"/>
        <v/>
      </c>
      <c r="CA45" s="120" t="str">
        <f t="shared" si="161"/>
        <v/>
      </c>
      <c r="CB45" s="120" t="str">
        <f t="shared" si="161"/>
        <v/>
      </c>
      <c r="CC45" s="120" t="str">
        <f t="shared" si="161"/>
        <v/>
      </c>
      <c r="CD45" s="120" t="str">
        <f t="shared" si="161"/>
        <v/>
      </c>
      <c r="CE45" s="120" t="str">
        <f t="shared" si="161"/>
        <v/>
      </c>
      <c r="CF45" s="120" t="str">
        <f t="shared" si="161"/>
        <v/>
      </c>
      <c r="CG45" s="120" t="str">
        <f t="shared" si="161"/>
        <v/>
      </c>
      <c r="CH45" s="120" t="str">
        <f t="shared" si="161"/>
        <v/>
      </c>
      <c r="CI45" s="120" t="str">
        <f t="shared" si="161"/>
        <v/>
      </c>
      <c r="CJ45" s="120" t="str">
        <f t="shared" si="161"/>
        <v/>
      </c>
      <c r="CK45" s="120" t="str">
        <f t="shared" si="161"/>
        <v/>
      </c>
      <c r="CL45" s="120" t="str">
        <f t="shared" si="161"/>
        <v/>
      </c>
      <c r="CM45" s="120" t="str">
        <f t="shared" si="161"/>
        <v/>
      </c>
      <c r="CN45" s="120" t="str">
        <f t="shared" si="161"/>
        <v/>
      </c>
      <c r="CO45" s="120" t="str">
        <f t="shared" si="161"/>
        <v/>
      </c>
      <c r="CP45" s="120" t="str">
        <f t="shared" si="161"/>
        <v/>
      </c>
      <c r="CQ45" s="120" t="str">
        <f t="shared" si="161"/>
        <v/>
      </c>
      <c r="CR45" s="120" t="str">
        <f t="shared" si="161"/>
        <v/>
      </c>
      <c r="CS45" s="120" t="str">
        <f t="shared" si="161"/>
        <v/>
      </c>
      <c r="CT45" s="120" t="str">
        <f t="shared" si="161"/>
        <v/>
      </c>
      <c r="CU45" s="120" t="str">
        <f t="shared" si="161"/>
        <v/>
      </c>
      <c r="CV45" s="120" t="str">
        <f t="shared" si="162"/>
        <v/>
      </c>
      <c r="CW45" s="120" t="str">
        <f t="shared" si="162"/>
        <v/>
      </c>
      <c r="CX45" s="120" t="str">
        <f t="shared" si="162"/>
        <v/>
      </c>
      <c r="CY45" s="120" t="str">
        <f t="shared" si="162"/>
        <v/>
      </c>
      <c r="CZ45" s="120" t="str">
        <f t="shared" si="162"/>
        <v/>
      </c>
      <c r="DA45" s="120" t="str">
        <f t="shared" si="162"/>
        <v/>
      </c>
      <c r="DB45" s="120" t="str">
        <f t="shared" si="162"/>
        <v/>
      </c>
      <c r="DC45" s="120" t="str">
        <f t="shared" si="162"/>
        <v/>
      </c>
      <c r="DD45" s="120" t="str">
        <f t="shared" si="162"/>
        <v/>
      </c>
      <c r="DE45" s="120" t="str">
        <f t="shared" si="162"/>
        <v/>
      </c>
      <c r="DF45" s="120" t="str">
        <f t="shared" si="162"/>
        <v/>
      </c>
      <c r="DG45" s="120" t="str">
        <f t="shared" si="162"/>
        <v/>
      </c>
      <c r="DH45" s="120" t="str">
        <f t="shared" si="162"/>
        <v/>
      </c>
      <c r="DI45" s="120" t="str">
        <f t="shared" si="162"/>
        <v/>
      </c>
      <c r="DJ45" s="120" t="str">
        <f t="shared" si="162"/>
        <v/>
      </c>
      <c r="DK45" s="120" t="str">
        <f t="shared" si="162"/>
        <v/>
      </c>
      <c r="DL45" s="120" t="str">
        <f t="shared" si="162"/>
        <v/>
      </c>
      <c r="DM45" s="120" t="str">
        <f t="shared" si="162"/>
        <v/>
      </c>
      <c r="DN45" s="120" t="str">
        <f t="shared" si="162"/>
        <v/>
      </c>
      <c r="DO45" s="120" t="str">
        <f t="shared" si="162"/>
        <v/>
      </c>
      <c r="DP45" s="120" t="str">
        <f t="shared" si="162"/>
        <v/>
      </c>
      <c r="DQ45" s="120" t="str">
        <f t="shared" si="162"/>
        <v/>
      </c>
      <c r="DR45" s="120" t="str">
        <f t="shared" si="162"/>
        <v/>
      </c>
      <c r="DS45" s="120" t="str">
        <f t="shared" si="162"/>
        <v/>
      </c>
      <c r="DT45" s="120" t="str">
        <f t="shared" si="162"/>
        <v/>
      </c>
      <c r="DU45" s="120" t="str">
        <f t="shared" si="162"/>
        <v/>
      </c>
      <c r="DV45" s="120" t="str">
        <f t="shared" si="162"/>
        <v/>
      </c>
      <c r="DW45" s="120" t="str">
        <f t="shared" si="162"/>
        <v/>
      </c>
      <c r="DX45" s="120" t="str">
        <f t="shared" si="162"/>
        <v/>
      </c>
      <c r="DY45" s="120" t="str">
        <f t="shared" si="162"/>
        <v/>
      </c>
      <c r="DZ45" s="120" t="str">
        <f t="shared" si="162"/>
        <v/>
      </c>
      <c r="EA45" s="120" t="str">
        <f t="shared" si="162"/>
        <v/>
      </c>
      <c r="EB45" s="120" t="str">
        <f t="shared" si="162"/>
        <v/>
      </c>
      <c r="EC45" s="120" t="str">
        <f t="shared" si="162"/>
        <v/>
      </c>
      <c r="ED45" s="120" t="str">
        <f t="shared" si="162"/>
        <v/>
      </c>
      <c r="EE45" s="120" t="str">
        <f t="shared" si="162"/>
        <v/>
      </c>
      <c r="EF45" s="120" t="str">
        <f t="shared" si="162"/>
        <v/>
      </c>
      <c r="EG45" s="120" t="str">
        <f t="shared" si="162"/>
        <v/>
      </c>
      <c r="EH45" s="120" t="str">
        <f t="shared" si="162"/>
        <v/>
      </c>
      <c r="EI45" s="120" t="str">
        <f t="shared" si="162"/>
        <v/>
      </c>
      <c r="EJ45" s="120" t="str">
        <f t="shared" si="162"/>
        <v/>
      </c>
      <c r="EK45" s="120" t="str">
        <f t="shared" si="162"/>
        <v/>
      </c>
      <c r="EL45" s="120" t="str">
        <f t="shared" si="162"/>
        <v/>
      </c>
      <c r="EM45" s="120" t="str">
        <f t="shared" si="162"/>
        <v/>
      </c>
      <c r="EN45" s="120" t="str">
        <f t="shared" si="162"/>
        <v/>
      </c>
      <c r="EO45" s="120" t="str">
        <f t="shared" si="162"/>
        <v/>
      </c>
      <c r="EP45" s="120" t="str">
        <f t="shared" si="162"/>
        <v/>
      </c>
      <c r="EQ45" s="120" t="str">
        <f t="shared" si="162"/>
        <v/>
      </c>
      <c r="ER45" s="120" t="str">
        <f t="shared" si="162"/>
        <v/>
      </c>
      <c r="ES45" s="120" t="str">
        <f t="shared" si="162"/>
        <v/>
      </c>
      <c r="ET45" s="120" t="str">
        <f t="shared" si="162"/>
        <v/>
      </c>
      <c r="EU45" s="120" t="str">
        <f t="shared" si="162"/>
        <v/>
      </c>
      <c r="EV45" s="120" t="str">
        <f t="shared" si="162"/>
        <v/>
      </c>
      <c r="EW45" s="120" t="str">
        <f t="shared" si="162"/>
        <v/>
      </c>
      <c r="EX45" s="120" t="str">
        <f t="shared" si="162"/>
        <v/>
      </c>
      <c r="EY45" s="120" t="str">
        <f t="shared" si="162"/>
        <v/>
      </c>
      <c r="EZ45" s="120" t="str">
        <f t="shared" si="162"/>
        <v/>
      </c>
      <c r="FA45" s="120" t="str">
        <f t="shared" si="162"/>
        <v/>
      </c>
      <c r="FB45" s="120" t="str">
        <f t="shared" si="162"/>
        <v/>
      </c>
      <c r="FC45" s="120" t="str">
        <f t="shared" si="162"/>
        <v/>
      </c>
      <c r="FD45" s="120" t="str">
        <f t="shared" si="162"/>
        <v/>
      </c>
      <c r="FE45" s="120" t="str">
        <f t="shared" si="162"/>
        <v/>
      </c>
      <c r="FF45" s="120" t="str">
        <f t="shared" si="162"/>
        <v/>
      </c>
      <c r="FG45" s="120" t="str">
        <f t="shared" si="162"/>
        <v/>
      </c>
      <c r="FH45" s="120" t="str">
        <f t="shared" si="163"/>
        <v/>
      </c>
      <c r="FI45" s="120" t="str">
        <f t="shared" si="163"/>
        <v/>
      </c>
      <c r="FJ45" s="120" t="str">
        <f t="shared" si="163"/>
        <v/>
      </c>
      <c r="FK45" s="120" t="str">
        <f t="shared" si="163"/>
        <v/>
      </c>
      <c r="FL45" s="120" t="str">
        <f t="shared" si="163"/>
        <v/>
      </c>
      <c r="FM45" s="120" t="str">
        <f t="shared" si="163"/>
        <v/>
      </c>
      <c r="FN45" s="120" t="str">
        <f t="shared" si="163"/>
        <v/>
      </c>
      <c r="FO45" s="120" t="str">
        <f t="shared" si="163"/>
        <v/>
      </c>
      <c r="FP45" s="120" t="str">
        <f t="shared" si="163"/>
        <v/>
      </c>
      <c r="FQ45" s="120" t="str">
        <f t="shared" si="163"/>
        <v/>
      </c>
      <c r="FR45" s="120" t="str">
        <f t="shared" si="163"/>
        <v/>
      </c>
      <c r="FS45" s="120" t="str">
        <f t="shared" si="163"/>
        <v/>
      </c>
      <c r="FT45" s="120" t="str">
        <f t="shared" si="163"/>
        <v/>
      </c>
      <c r="FU45" s="120" t="str">
        <f t="shared" si="163"/>
        <v/>
      </c>
      <c r="FV45" s="120" t="str">
        <f t="shared" si="163"/>
        <v/>
      </c>
      <c r="FW45" s="120" t="str">
        <f t="shared" si="163"/>
        <v/>
      </c>
      <c r="FX45" s="120" t="str">
        <f t="shared" si="163"/>
        <v/>
      </c>
      <c r="FY45" s="120" t="str">
        <f t="shared" si="163"/>
        <v/>
      </c>
      <c r="FZ45" s="120" t="str">
        <f t="shared" si="163"/>
        <v/>
      </c>
      <c r="GA45" s="120" t="str">
        <f t="shared" si="163"/>
        <v/>
      </c>
      <c r="GB45" s="120" t="str">
        <f t="shared" si="163"/>
        <v/>
      </c>
      <c r="GC45" s="120" t="str">
        <f t="shared" si="163"/>
        <v/>
      </c>
      <c r="GD45" s="120" t="str">
        <f t="shared" si="163"/>
        <v/>
      </c>
      <c r="GE45" s="120" t="str">
        <f t="shared" si="163"/>
        <v/>
      </c>
      <c r="GF45" s="120" t="str">
        <f t="shared" si="163"/>
        <v/>
      </c>
      <c r="GG45" s="120" t="str">
        <f t="shared" si="163"/>
        <v/>
      </c>
      <c r="GH45" s="120" t="str">
        <f t="shared" si="163"/>
        <v/>
      </c>
      <c r="GI45" s="120" t="str">
        <f t="shared" si="163"/>
        <v/>
      </c>
      <c r="GJ45" s="120" t="str">
        <f t="shared" si="163"/>
        <v/>
      </c>
      <c r="GK45" s="120" t="str">
        <f t="shared" si="163"/>
        <v/>
      </c>
      <c r="GL45" s="120" t="str">
        <f t="shared" si="163"/>
        <v/>
      </c>
      <c r="GM45" s="120" t="str">
        <f t="shared" si="163"/>
        <v/>
      </c>
      <c r="GN45" s="120" t="str">
        <f t="shared" si="163"/>
        <v/>
      </c>
      <c r="GO45" s="120" t="str">
        <f t="shared" si="163"/>
        <v/>
      </c>
      <c r="GP45" s="120" t="str">
        <f t="shared" si="163"/>
        <v/>
      </c>
      <c r="GQ45" s="120" t="str">
        <f t="shared" si="163"/>
        <v/>
      </c>
      <c r="GR45" s="120" t="str">
        <f t="shared" si="163"/>
        <v/>
      </c>
      <c r="GS45" s="120" t="str">
        <f t="shared" si="163"/>
        <v/>
      </c>
      <c r="GT45" s="120" t="str">
        <f t="shared" si="163"/>
        <v/>
      </c>
      <c r="GU45" s="120" t="str">
        <f t="shared" si="163"/>
        <v/>
      </c>
      <c r="GV45" s="120" t="str">
        <f t="shared" si="163"/>
        <v/>
      </c>
      <c r="GW45" s="120" t="str">
        <f t="shared" si="163"/>
        <v/>
      </c>
      <c r="GX45" s="120" t="str">
        <f t="shared" si="163"/>
        <v/>
      </c>
      <c r="GY45" s="120" t="str">
        <f t="shared" si="163"/>
        <v/>
      </c>
      <c r="GZ45" s="120" t="str">
        <f t="shared" si="163"/>
        <v/>
      </c>
      <c r="HA45" s="120" t="str">
        <f t="shared" si="163"/>
        <v/>
      </c>
      <c r="HB45" s="120" t="str">
        <f t="shared" si="163"/>
        <v/>
      </c>
      <c r="HC45" s="120" t="str">
        <f t="shared" si="163"/>
        <v/>
      </c>
      <c r="HD45" s="120" t="str">
        <f t="shared" si="163"/>
        <v/>
      </c>
      <c r="HE45" s="120" t="str">
        <f t="shared" si="163"/>
        <v/>
      </c>
      <c r="HF45" s="120" t="str">
        <f t="shared" si="163"/>
        <v/>
      </c>
      <c r="HG45" s="120" t="str">
        <f t="shared" si="163"/>
        <v/>
      </c>
      <c r="HH45" s="120" t="str">
        <f t="shared" si="163"/>
        <v/>
      </c>
      <c r="HI45" s="120" t="str">
        <f t="shared" si="163"/>
        <v/>
      </c>
      <c r="HJ45" s="120" t="str">
        <f t="shared" si="163"/>
        <v/>
      </c>
      <c r="HK45" s="120" t="str">
        <f t="shared" si="163"/>
        <v/>
      </c>
      <c r="HL45" s="120" t="str">
        <f t="shared" si="163"/>
        <v/>
      </c>
      <c r="HM45" s="120" t="str">
        <f t="shared" si="163"/>
        <v/>
      </c>
      <c r="HN45" s="120" t="str">
        <f t="shared" si="163"/>
        <v/>
      </c>
      <c r="HO45" s="120" t="str">
        <f t="shared" si="163"/>
        <v/>
      </c>
      <c r="HP45" s="120" t="str">
        <f t="shared" si="163"/>
        <v/>
      </c>
      <c r="HQ45" s="120" t="str">
        <f t="shared" si="163"/>
        <v/>
      </c>
      <c r="HR45" s="120" t="str">
        <f t="shared" si="163"/>
        <v/>
      </c>
      <c r="HS45" s="120" t="str">
        <f t="shared" si="163"/>
        <v/>
      </c>
      <c r="HT45" s="120" t="str">
        <f t="shared" si="164"/>
        <v/>
      </c>
      <c r="HU45" s="120" t="str">
        <f t="shared" si="164"/>
        <v/>
      </c>
      <c r="HV45" s="120" t="str">
        <f t="shared" si="164"/>
        <v/>
      </c>
      <c r="HW45" s="120" t="str">
        <f t="shared" si="164"/>
        <v/>
      </c>
      <c r="HX45" s="120" t="str">
        <f t="shared" si="164"/>
        <v/>
      </c>
      <c r="HY45" s="120" t="str">
        <f t="shared" si="164"/>
        <v/>
      </c>
      <c r="HZ45" s="120" t="str">
        <f t="shared" si="164"/>
        <v/>
      </c>
      <c r="IA45" s="120" t="str">
        <f t="shared" si="164"/>
        <v/>
      </c>
      <c r="IB45" s="120" t="str">
        <f t="shared" si="164"/>
        <v/>
      </c>
      <c r="IC45" s="120" t="str">
        <f t="shared" si="164"/>
        <v/>
      </c>
      <c r="ID45" s="120" t="str">
        <f t="shared" si="164"/>
        <v/>
      </c>
      <c r="IE45" s="120" t="str">
        <f t="shared" si="164"/>
        <v/>
      </c>
      <c r="IF45" s="120" t="str">
        <f t="shared" si="164"/>
        <v/>
      </c>
      <c r="IG45" s="120" t="str">
        <f t="shared" si="164"/>
        <v/>
      </c>
      <c r="IH45" s="120" t="str">
        <f t="shared" si="164"/>
        <v/>
      </c>
      <c r="II45" s="120" t="str">
        <f t="shared" si="164"/>
        <v/>
      </c>
      <c r="IJ45" s="120" t="str">
        <f t="shared" si="164"/>
        <v/>
      </c>
      <c r="IK45" s="120" t="str">
        <f t="shared" si="164"/>
        <v/>
      </c>
      <c r="IL45" s="120" t="str">
        <f t="shared" si="164"/>
        <v/>
      </c>
      <c r="IM45" s="120" t="str">
        <f t="shared" si="164"/>
        <v/>
      </c>
      <c r="IN45" s="120" t="str">
        <f t="shared" si="164"/>
        <v/>
      </c>
      <c r="IO45" s="120" t="str">
        <f t="shared" si="164"/>
        <v/>
      </c>
      <c r="IP45" s="120" t="str">
        <f t="shared" si="164"/>
        <v/>
      </c>
      <c r="IQ45" s="120" t="str">
        <f t="shared" si="164"/>
        <v/>
      </c>
      <c r="IR45" s="120" t="str">
        <f t="shared" si="164"/>
        <v/>
      </c>
      <c r="IS45" s="120" t="str">
        <f t="shared" si="164"/>
        <v/>
      </c>
      <c r="IT45" s="120" t="str">
        <f t="shared" si="164"/>
        <v/>
      </c>
      <c r="IU45" s="120" t="str">
        <f t="shared" si="164"/>
        <v/>
      </c>
      <c r="IV45" s="120" t="str">
        <f t="shared" si="164"/>
        <v/>
      </c>
      <c r="IW45" s="120" t="str">
        <f t="shared" si="164"/>
        <v/>
      </c>
      <c r="IX45" s="120" t="str">
        <f t="shared" si="164"/>
        <v/>
      </c>
      <c r="IY45" s="120" t="str">
        <f t="shared" si="164"/>
        <v/>
      </c>
      <c r="IZ45" s="120" t="str">
        <f t="shared" si="164"/>
        <v/>
      </c>
      <c r="JA45" s="120" t="str">
        <f t="shared" si="164"/>
        <v/>
      </c>
      <c r="JB45" s="120" t="str">
        <f t="shared" si="164"/>
        <v/>
      </c>
      <c r="JC45" s="120" t="str">
        <f t="shared" si="164"/>
        <v/>
      </c>
      <c r="JD45" s="120" t="str">
        <f t="shared" si="164"/>
        <v/>
      </c>
      <c r="JE45" s="120" t="str">
        <f t="shared" si="164"/>
        <v/>
      </c>
      <c r="JF45" s="120" t="str">
        <f t="shared" si="164"/>
        <v/>
      </c>
      <c r="JG45" s="120" t="str">
        <f t="shared" si="164"/>
        <v/>
      </c>
      <c r="JH45" s="120" t="str">
        <f t="shared" si="164"/>
        <v/>
      </c>
      <c r="JI45" s="120" t="str">
        <f t="shared" si="164"/>
        <v/>
      </c>
      <c r="JJ45" s="120" t="str">
        <f t="shared" si="164"/>
        <v/>
      </c>
      <c r="JK45" s="120" t="str">
        <f t="shared" si="164"/>
        <v/>
      </c>
      <c r="JL45" s="120" t="str">
        <f t="shared" si="164"/>
        <v/>
      </c>
      <c r="JM45" s="120" t="str">
        <f t="shared" si="164"/>
        <v/>
      </c>
      <c r="JN45" s="120" t="str">
        <f t="shared" si="164"/>
        <v/>
      </c>
      <c r="JO45" s="120" t="str">
        <f t="shared" si="164"/>
        <v/>
      </c>
      <c r="JP45" s="120" t="str">
        <f t="shared" si="164"/>
        <v/>
      </c>
      <c r="JQ45" s="120" t="str">
        <f t="shared" si="164"/>
        <v/>
      </c>
      <c r="JR45" s="120" t="str">
        <f t="shared" si="164"/>
        <v/>
      </c>
      <c r="JS45" s="120" t="str">
        <f t="shared" si="164"/>
        <v/>
      </c>
      <c r="JT45" s="120" t="str">
        <f t="shared" si="164"/>
        <v/>
      </c>
      <c r="JU45" s="120" t="str">
        <f t="shared" si="164"/>
        <v/>
      </c>
      <c r="JV45" s="120" t="str">
        <f t="shared" si="164"/>
        <v/>
      </c>
      <c r="JW45" s="120" t="str">
        <f t="shared" si="164"/>
        <v/>
      </c>
      <c r="JX45" s="120" t="str">
        <f t="shared" si="164"/>
        <v/>
      </c>
      <c r="JY45" s="120" t="str">
        <f t="shared" si="164"/>
        <v/>
      </c>
      <c r="JZ45" s="120" t="str">
        <f t="shared" si="164"/>
        <v/>
      </c>
      <c r="KA45" s="120" t="str">
        <f t="shared" si="164"/>
        <v/>
      </c>
      <c r="KB45" s="120" t="str">
        <f t="shared" si="164"/>
        <v/>
      </c>
      <c r="KC45" s="120" t="str">
        <f t="shared" si="164"/>
        <v/>
      </c>
      <c r="KD45" s="120" t="str">
        <f t="shared" si="164"/>
        <v/>
      </c>
      <c r="KE45" s="120" t="str">
        <f t="shared" si="164"/>
        <v/>
      </c>
      <c r="KF45" s="120" t="str">
        <f t="shared" si="165"/>
        <v/>
      </c>
      <c r="KG45" s="120" t="str">
        <f t="shared" si="165"/>
        <v/>
      </c>
      <c r="KH45" s="120" t="str">
        <f t="shared" si="165"/>
        <v/>
      </c>
      <c r="KI45" s="120" t="str">
        <f t="shared" si="165"/>
        <v/>
      </c>
      <c r="KJ45" s="120" t="str">
        <f t="shared" si="165"/>
        <v/>
      </c>
      <c r="KK45" s="120" t="str">
        <f t="shared" si="165"/>
        <v/>
      </c>
      <c r="KL45" s="120" t="str">
        <f t="shared" si="165"/>
        <v/>
      </c>
      <c r="KM45" s="120" t="str">
        <f t="shared" si="165"/>
        <v/>
      </c>
      <c r="KN45" s="120" t="str">
        <f t="shared" si="165"/>
        <v/>
      </c>
      <c r="KO45" s="120" t="str">
        <f t="shared" si="165"/>
        <v/>
      </c>
      <c r="KP45" s="120" t="str">
        <f t="shared" si="165"/>
        <v/>
      </c>
      <c r="KQ45" s="120" t="str">
        <f t="shared" si="165"/>
        <v/>
      </c>
      <c r="KR45" s="120" t="str">
        <f t="shared" si="165"/>
        <v/>
      </c>
      <c r="KS45" s="120" t="str">
        <f t="shared" si="165"/>
        <v/>
      </c>
      <c r="KT45" s="120" t="str">
        <f t="shared" si="165"/>
        <v/>
      </c>
      <c r="KU45" s="120" t="str">
        <f t="shared" si="165"/>
        <v/>
      </c>
      <c r="KV45" s="120" t="str">
        <f t="shared" si="165"/>
        <v/>
      </c>
      <c r="KW45" s="120" t="str">
        <f t="shared" si="165"/>
        <v/>
      </c>
      <c r="KX45" s="120" t="str">
        <f t="shared" si="165"/>
        <v/>
      </c>
      <c r="KY45" s="120" t="str">
        <f t="shared" si="165"/>
        <v/>
      </c>
      <c r="KZ45" s="120" t="str">
        <f t="shared" si="165"/>
        <v/>
      </c>
      <c r="LA45" s="120" t="str">
        <f t="shared" si="165"/>
        <v/>
      </c>
      <c r="LB45" s="120" t="str">
        <f t="shared" si="165"/>
        <v/>
      </c>
      <c r="LC45" s="120" t="str">
        <f t="shared" si="165"/>
        <v/>
      </c>
      <c r="LD45" s="120" t="str">
        <f t="shared" si="165"/>
        <v/>
      </c>
      <c r="LE45" s="120" t="str">
        <f t="shared" si="165"/>
        <v/>
      </c>
      <c r="LF45" s="120" t="str">
        <f t="shared" si="165"/>
        <v/>
      </c>
      <c r="LG45" s="120" t="str">
        <f t="shared" si="165"/>
        <v/>
      </c>
      <c r="LH45" s="120" t="str">
        <f t="shared" si="165"/>
        <v/>
      </c>
      <c r="LI45" s="120" t="str">
        <f t="shared" si="165"/>
        <v/>
      </c>
      <c r="LJ45" s="120" t="str">
        <f t="shared" si="165"/>
        <v/>
      </c>
      <c r="LK45" s="120" t="str">
        <f t="shared" si="165"/>
        <v/>
      </c>
      <c r="LL45" s="120" t="str">
        <f t="shared" si="165"/>
        <v/>
      </c>
      <c r="LM45" s="120" t="str">
        <f t="shared" si="165"/>
        <v/>
      </c>
      <c r="LN45" s="120" t="str">
        <f t="shared" si="165"/>
        <v/>
      </c>
      <c r="LO45" s="120" t="str">
        <f t="shared" si="165"/>
        <v/>
      </c>
      <c r="LP45" s="120" t="str">
        <f t="shared" si="165"/>
        <v/>
      </c>
      <c r="LQ45" s="120" t="str">
        <f t="shared" si="165"/>
        <v/>
      </c>
      <c r="LR45" s="120" t="str">
        <f t="shared" si="165"/>
        <v/>
      </c>
      <c r="LS45" s="120" t="str">
        <f t="shared" si="165"/>
        <v/>
      </c>
      <c r="LT45" s="120" t="str">
        <f t="shared" si="165"/>
        <v/>
      </c>
      <c r="LU45" s="120" t="str">
        <f t="shared" si="165"/>
        <v/>
      </c>
      <c r="LV45" s="120" t="str">
        <f t="shared" si="165"/>
        <v/>
      </c>
      <c r="LW45" s="120" t="str">
        <f t="shared" si="165"/>
        <v/>
      </c>
      <c r="LX45" s="120" t="str">
        <f t="shared" si="165"/>
        <v/>
      </c>
      <c r="LY45" s="120" t="str">
        <f t="shared" si="165"/>
        <v/>
      </c>
      <c r="LZ45" s="120" t="str">
        <f t="shared" si="165"/>
        <v/>
      </c>
      <c r="MA45" s="120" t="str">
        <f t="shared" si="165"/>
        <v/>
      </c>
      <c r="MB45" s="120" t="str">
        <f t="shared" si="165"/>
        <v/>
      </c>
      <c r="MC45" s="120" t="str">
        <f t="shared" si="165"/>
        <v/>
      </c>
      <c r="MD45" s="120" t="str">
        <f t="shared" si="165"/>
        <v/>
      </c>
      <c r="ME45" s="120" t="str">
        <f t="shared" si="165"/>
        <v/>
      </c>
      <c r="MF45" s="120" t="str">
        <f t="shared" si="165"/>
        <v/>
      </c>
      <c r="MG45" s="120" t="str">
        <f t="shared" si="165"/>
        <v/>
      </c>
      <c r="MH45" s="120" t="str">
        <f t="shared" si="165"/>
        <v/>
      </c>
      <c r="MI45" s="120" t="str">
        <f t="shared" si="165"/>
        <v/>
      </c>
      <c r="MJ45" s="120" t="str">
        <f t="shared" si="165"/>
        <v/>
      </c>
      <c r="MK45" s="120" t="str">
        <f t="shared" si="165"/>
        <v/>
      </c>
      <c r="ML45" s="120" t="str">
        <f t="shared" si="165"/>
        <v/>
      </c>
      <c r="MM45" s="120" t="str">
        <f t="shared" si="165"/>
        <v/>
      </c>
      <c r="MN45" s="120" t="str">
        <f t="shared" si="165"/>
        <v/>
      </c>
      <c r="MO45" s="120" t="str">
        <f t="shared" si="165"/>
        <v/>
      </c>
      <c r="MP45" s="120" t="str">
        <f t="shared" si="165"/>
        <v/>
      </c>
      <c r="MQ45" s="120" t="str">
        <f t="shared" si="165"/>
        <v/>
      </c>
      <c r="MR45" s="120" t="str">
        <f t="shared" si="166"/>
        <v/>
      </c>
      <c r="MS45" s="120" t="str">
        <f t="shared" si="166"/>
        <v/>
      </c>
      <c r="MT45" s="120" t="str">
        <f t="shared" si="166"/>
        <v/>
      </c>
      <c r="MU45" s="120" t="str">
        <f t="shared" si="166"/>
        <v/>
      </c>
      <c r="MV45" s="120" t="str">
        <f t="shared" si="166"/>
        <v/>
      </c>
      <c r="MW45" s="120" t="str">
        <f t="shared" si="166"/>
        <v/>
      </c>
      <c r="MX45" s="120" t="str">
        <f t="shared" si="166"/>
        <v/>
      </c>
      <c r="MY45" s="120" t="str">
        <f t="shared" si="166"/>
        <v/>
      </c>
      <c r="MZ45" s="120" t="str">
        <f t="shared" si="166"/>
        <v/>
      </c>
      <c r="NA45" s="120" t="str">
        <f t="shared" si="166"/>
        <v/>
      </c>
      <c r="NB45" s="120" t="str">
        <f t="shared" si="166"/>
        <v/>
      </c>
      <c r="NC45" s="120" t="str">
        <f t="shared" si="166"/>
        <v/>
      </c>
      <c r="ND45" s="120" t="str">
        <f t="shared" si="166"/>
        <v/>
      </c>
      <c r="NE45" s="120" t="str">
        <f t="shared" si="166"/>
        <v/>
      </c>
      <c r="NF45" s="120" t="str">
        <f t="shared" si="166"/>
        <v/>
      </c>
      <c r="NG45" s="120" t="str">
        <f t="shared" si="166"/>
        <v/>
      </c>
      <c r="NH45" s="120" t="str">
        <f t="shared" si="166"/>
        <v/>
      </c>
      <c r="NI45" s="120" t="str">
        <f t="shared" si="166"/>
        <v/>
      </c>
      <c r="NJ45" s="120" t="str">
        <f t="shared" si="166"/>
        <v/>
      </c>
      <c r="NK45" s="120" t="str">
        <f t="shared" si="166"/>
        <v/>
      </c>
      <c r="NL45" s="120" t="str">
        <f t="shared" si="166"/>
        <v/>
      </c>
      <c r="NM45" s="120" t="str">
        <f t="shared" si="166"/>
        <v/>
      </c>
      <c r="NN45" s="120" t="str">
        <f t="shared" si="166"/>
        <v/>
      </c>
      <c r="NO45" s="120" t="str">
        <f t="shared" si="166"/>
        <v/>
      </c>
      <c r="NP45" s="120" t="str">
        <f t="shared" si="166"/>
        <v/>
      </c>
      <c r="NQ45" s="120" t="str">
        <f t="shared" si="166"/>
        <v/>
      </c>
      <c r="NR45" s="120" t="str">
        <f t="shared" si="166"/>
        <v/>
      </c>
      <c r="NS45" s="120" t="str">
        <f t="shared" si="166"/>
        <v/>
      </c>
      <c r="NT45" s="120" t="str">
        <f t="shared" si="166"/>
        <v/>
      </c>
      <c r="NU45" s="120" t="str">
        <f t="shared" si="166"/>
        <v/>
      </c>
      <c r="NV45" s="120" t="str">
        <f t="shared" si="166"/>
        <v/>
      </c>
      <c r="NW45" s="120" t="str">
        <f t="shared" si="166"/>
        <v/>
      </c>
      <c r="NX45" s="120" t="str">
        <f t="shared" si="166"/>
        <v/>
      </c>
      <c r="NY45" s="120" t="str">
        <f t="shared" si="166"/>
        <v/>
      </c>
      <c r="NZ45" s="120" t="str">
        <f t="shared" si="166"/>
        <v/>
      </c>
      <c r="OA45" s="120" t="str">
        <f t="shared" si="166"/>
        <v/>
      </c>
      <c r="OB45" s="120" t="str">
        <f t="shared" si="166"/>
        <v/>
      </c>
      <c r="OC45" s="120" t="str">
        <f t="shared" si="166"/>
        <v/>
      </c>
      <c r="OD45" s="120" t="str">
        <f t="shared" si="166"/>
        <v/>
      </c>
      <c r="OE45" s="120" t="str">
        <f t="shared" si="166"/>
        <v/>
      </c>
      <c r="OF45" s="120" t="str">
        <f t="shared" si="166"/>
        <v/>
      </c>
      <c r="OG45" s="120" t="str">
        <f t="shared" si="166"/>
        <v/>
      </c>
      <c r="OH45" s="120" t="str">
        <f t="shared" si="166"/>
        <v/>
      </c>
      <c r="OI45" s="120" t="str">
        <f t="shared" si="166"/>
        <v/>
      </c>
      <c r="OJ45" s="120" t="str">
        <f t="shared" si="166"/>
        <v/>
      </c>
      <c r="OK45" s="120" t="str">
        <f t="shared" si="166"/>
        <v/>
      </c>
      <c r="OL45" s="120" t="str">
        <f t="shared" si="166"/>
        <v/>
      </c>
      <c r="OM45" s="120" t="str">
        <f t="shared" si="166"/>
        <v/>
      </c>
      <c r="ON45" s="120" t="str">
        <f t="shared" si="166"/>
        <v/>
      </c>
      <c r="OO45" s="120" t="str">
        <f t="shared" si="166"/>
        <v/>
      </c>
      <c r="OP45" s="120" t="str">
        <f t="shared" si="166"/>
        <v/>
      </c>
      <c r="OQ45" s="120" t="str">
        <f t="shared" si="166"/>
        <v/>
      </c>
      <c r="OR45" s="120" t="str">
        <f t="shared" si="166"/>
        <v/>
      </c>
      <c r="OS45" s="120" t="str">
        <f t="shared" si="166"/>
        <v/>
      </c>
      <c r="OT45" s="120" t="str">
        <f t="shared" si="166"/>
        <v/>
      </c>
      <c r="OU45" s="120" t="str">
        <f t="shared" si="166"/>
        <v/>
      </c>
      <c r="OV45" s="120" t="str">
        <f t="shared" si="166"/>
        <v/>
      </c>
      <c r="OW45" s="120" t="str">
        <f t="shared" si="166"/>
        <v/>
      </c>
      <c r="OX45" s="120" t="str">
        <f t="shared" si="166"/>
        <v/>
      </c>
      <c r="OY45" s="120" t="str">
        <f t="shared" si="166"/>
        <v/>
      </c>
      <c r="OZ45" s="120" t="str">
        <f t="shared" si="166"/>
        <v/>
      </c>
      <c r="PA45" s="120" t="str">
        <f t="shared" si="166"/>
        <v/>
      </c>
      <c r="PB45" s="120" t="str">
        <f t="shared" si="166"/>
        <v/>
      </c>
      <c r="PC45" s="120" t="str">
        <f t="shared" si="166"/>
        <v/>
      </c>
      <c r="PD45" s="120" t="str">
        <f t="shared" si="167"/>
        <v/>
      </c>
      <c r="PE45" s="120" t="str">
        <f t="shared" si="167"/>
        <v/>
      </c>
      <c r="PF45" s="120" t="str">
        <f t="shared" si="167"/>
        <v/>
      </c>
      <c r="PG45" s="120" t="str">
        <f t="shared" si="167"/>
        <v/>
      </c>
      <c r="PH45" s="120" t="str">
        <f t="shared" si="167"/>
        <v/>
      </c>
      <c r="PI45" s="120" t="str">
        <f t="shared" si="167"/>
        <v/>
      </c>
      <c r="PJ45" s="120" t="str">
        <f t="shared" si="167"/>
        <v/>
      </c>
      <c r="PK45" s="120" t="str">
        <f t="shared" si="167"/>
        <v/>
      </c>
      <c r="PL45" s="120" t="str">
        <f t="shared" si="167"/>
        <v/>
      </c>
      <c r="PM45" s="120" t="str">
        <f t="shared" si="167"/>
        <v/>
      </c>
      <c r="PN45" s="120" t="str">
        <f t="shared" si="167"/>
        <v/>
      </c>
      <c r="PO45" s="120" t="str">
        <f t="shared" si="167"/>
        <v/>
      </c>
      <c r="PP45" s="120" t="str">
        <f t="shared" si="167"/>
        <v/>
      </c>
      <c r="PQ45" s="120" t="str">
        <f t="shared" si="167"/>
        <v/>
      </c>
      <c r="PR45" s="120" t="str">
        <f t="shared" si="167"/>
        <v/>
      </c>
      <c r="PS45" s="120" t="str">
        <f t="shared" si="167"/>
        <v/>
      </c>
      <c r="PT45" s="120" t="str">
        <f t="shared" si="167"/>
        <v/>
      </c>
      <c r="PU45" s="120" t="str">
        <f t="shared" si="167"/>
        <v/>
      </c>
      <c r="PV45" s="120" t="str">
        <f t="shared" si="167"/>
        <v/>
      </c>
      <c r="PW45" s="120" t="str">
        <f t="shared" si="167"/>
        <v/>
      </c>
      <c r="PX45" s="120" t="str">
        <f t="shared" si="167"/>
        <v/>
      </c>
      <c r="PY45" s="120" t="str">
        <f t="shared" si="167"/>
        <v/>
      </c>
      <c r="PZ45" s="120" t="str">
        <f t="shared" si="167"/>
        <v/>
      </c>
      <c r="QA45" s="120" t="str">
        <f t="shared" si="167"/>
        <v/>
      </c>
      <c r="QB45" s="120" t="str">
        <f t="shared" si="167"/>
        <v/>
      </c>
      <c r="QC45" s="120" t="str">
        <f t="shared" si="167"/>
        <v/>
      </c>
      <c r="QD45" s="120" t="str">
        <f t="shared" si="167"/>
        <v/>
      </c>
      <c r="QE45" s="120" t="str">
        <f t="shared" si="167"/>
        <v/>
      </c>
      <c r="QF45" s="120" t="str">
        <f t="shared" si="167"/>
        <v/>
      </c>
      <c r="QG45" s="120" t="str">
        <f t="shared" si="167"/>
        <v/>
      </c>
      <c r="QH45" s="120" t="str">
        <f t="shared" si="167"/>
        <v/>
      </c>
      <c r="QI45" s="120" t="str">
        <f t="shared" si="167"/>
        <v/>
      </c>
      <c r="QJ45" s="120" t="str">
        <f t="shared" si="167"/>
        <v/>
      </c>
      <c r="QK45" s="120" t="str">
        <f t="shared" si="167"/>
        <v/>
      </c>
      <c r="QL45" s="120" t="str">
        <f t="shared" si="167"/>
        <v/>
      </c>
      <c r="QM45" s="120" t="str">
        <f t="shared" si="167"/>
        <v/>
      </c>
      <c r="QN45" s="120" t="str">
        <f t="shared" si="167"/>
        <v/>
      </c>
      <c r="QO45" s="120" t="str">
        <f t="shared" si="167"/>
        <v/>
      </c>
      <c r="QP45" s="120" t="str">
        <f t="shared" si="167"/>
        <v/>
      </c>
      <c r="QQ45" s="120" t="str">
        <f t="shared" si="167"/>
        <v/>
      </c>
      <c r="QR45" s="120" t="str">
        <f t="shared" si="167"/>
        <v/>
      </c>
      <c r="QS45" s="120" t="str">
        <f t="shared" si="167"/>
        <v/>
      </c>
      <c r="QT45" s="120" t="str">
        <f t="shared" si="167"/>
        <v/>
      </c>
      <c r="QU45" s="120" t="str">
        <f t="shared" si="167"/>
        <v/>
      </c>
      <c r="QV45" s="120" t="str">
        <f t="shared" si="167"/>
        <v/>
      </c>
      <c r="QW45" s="120" t="str">
        <f t="shared" si="167"/>
        <v/>
      </c>
      <c r="QX45" s="120" t="str">
        <f t="shared" si="167"/>
        <v/>
      </c>
      <c r="QY45" s="120" t="str">
        <f t="shared" si="167"/>
        <v/>
      </c>
      <c r="QZ45" s="120" t="str">
        <f t="shared" si="167"/>
        <v/>
      </c>
      <c r="RA45" s="120" t="str">
        <f t="shared" si="167"/>
        <v/>
      </c>
      <c r="RB45" s="120" t="str">
        <f t="shared" si="167"/>
        <v/>
      </c>
      <c r="RC45" s="120" t="str">
        <f t="shared" si="167"/>
        <v/>
      </c>
      <c r="RD45" s="120" t="str">
        <f t="shared" si="167"/>
        <v/>
      </c>
      <c r="RE45" s="120" t="str">
        <f t="shared" si="167"/>
        <v/>
      </c>
      <c r="RF45" s="120" t="str">
        <f t="shared" si="167"/>
        <v/>
      </c>
      <c r="RG45" s="120" t="str">
        <f t="shared" si="167"/>
        <v/>
      </c>
      <c r="RH45" s="120" t="str">
        <f t="shared" si="167"/>
        <v/>
      </c>
      <c r="RI45" s="120" t="str">
        <f t="shared" si="167"/>
        <v/>
      </c>
      <c r="RJ45" s="120" t="str">
        <f t="shared" si="167"/>
        <v/>
      </c>
      <c r="RK45" s="120" t="str">
        <f t="shared" si="167"/>
        <v/>
      </c>
      <c r="RL45" s="120" t="str">
        <f t="shared" si="167"/>
        <v/>
      </c>
      <c r="RM45" s="120" t="str">
        <f t="shared" si="167"/>
        <v/>
      </c>
      <c r="RN45" s="120" t="str">
        <f t="shared" si="167"/>
        <v/>
      </c>
      <c r="RO45" s="120" t="str">
        <f t="shared" si="167"/>
        <v/>
      </c>
      <c r="RP45" s="120" t="str">
        <f t="shared" si="168"/>
        <v/>
      </c>
      <c r="RQ45" s="120" t="str">
        <f t="shared" si="168"/>
        <v/>
      </c>
      <c r="RR45" s="120" t="str">
        <f t="shared" si="168"/>
        <v/>
      </c>
      <c r="RS45" s="120" t="str">
        <f t="shared" si="168"/>
        <v/>
      </c>
      <c r="RT45" s="120" t="str">
        <f t="shared" si="168"/>
        <v/>
      </c>
      <c r="RU45" s="120" t="str">
        <f t="shared" si="168"/>
        <v/>
      </c>
      <c r="RV45" s="120" t="str">
        <f t="shared" si="168"/>
        <v/>
      </c>
      <c r="RW45" s="120" t="str">
        <f t="shared" si="168"/>
        <v/>
      </c>
      <c r="RX45" s="120" t="str">
        <f t="shared" si="168"/>
        <v/>
      </c>
      <c r="RY45" s="120" t="str">
        <f t="shared" si="168"/>
        <v/>
      </c>
      <c r="RZ45" s="120" t="str">
        <f t="shared" si="168"/>
        <v/>
      </c>
      <c r="SA45" s="120" t="str">
        <f t="shared" si="168"/>
        <v/>
      </c>
      <c r="SB45" s="120" t="str">
        <f t="shared" si="168"/>
        <v/>
      </c>
      <c r="SC45" s="120" t="str">
        <f t="shared" si="168"/>
        <v/>
      </c>
      <c r="SD45" s="120" t="str">
        <f t="shared" si="168"/>
        <v/>
      </c>
      <c r="SE45" s="120" t="str">
        <f t="shared" si="168"/>
        <v/>
      </c>
      <c r="SF45" s="120" t="str">
        <f t="shared" si="168"/>
        <v/>
      </c>
      <c r="SG45" s="120" t="str">
        <f t="shared" si="168"/>
        <v/>
      </c>
      <c r="SH45" s="120" t="str">
        <f t="shared" si="168"/>
        <v/>
      </c>
      <c r="SI45" s="120" t="str">
        <f t="shared" si="168"/>
        <v/>
      </c>
      <c r="SJ45" s="120" t="str">
        <f t="shared" si="168"/>
        <v/>
      </c>
      <c r="SK45" s="120" t="str">
        <f t="shared" si="168"/>
        <v/>
      </c>
      <c r="SL45" s="120" t="str">
        <f t="shared" si="168"/>
        <v/>
      </c>
      <c r="SM45" s="120" t="str">
        <f t="shared" si="168"/>
        <v/>
      </c>
      <c r="SN45" s="120" t="str">
        <f t="shared" si="168"/>
        <v/>
      </c>
      <c r="SO45" s="120" t="str">
        <f t="shared" si="168"/>
        <v/>
      </c>
      <c r="SP45" s="120" t="str">
        <f t="shared" si="168"/>
        <v/>
      </c>
      <c r="SQ45" s="120" t="str">
        <f t="shared" si="168"/>
        <v/>
      </c>
      <c r="SR45" s="120" t="str">
        <f t="shared" si="168"/>
        <v/>
      </c>
      <c r="SS45" s="120" t="str">
        <f t="shared" si="168"/>
        <v/>
      </c>
      <c r="ST45" s="120" t="str">
        <f t="shared" si="168"/>
        <v/>
      </c>
      <c r="SU45" s="120" t="str">
        <f t="shared" si="168"/>
        <v/>
      </c>
      <c r="SV45" s="120" t="str">
        <f t="shared" si="168"/>
        <v/>
      </c>
      <c r="SW45" s="120" t="str">
        <f t="shared" si="168"/>
        <v/>
      </c>
      <c r="SX45" s="121" t="str">
        <f t="shared" si="168"/>
        <v/>
      </c>
    </row>
    <row r="46" spans="2:518" ht="15.75" customHeight="1" x14ac:dyDescent="0.4">
      <c r="B46" s="128"/>
      <c r="C46" s="128"/>
      <c r="D46" s="144"/>
      <c r="E46" s="103" t="s">
        <v>814</v>
      </c>
      <c r="F46" s="104"/>
      <c r="G46" s="105"/>
      <c r="H46" s="105"/>
      <c r="I46" s="105"/>
      <c r="J46" s="106"/>
      <c r="K46" s="106"/>
      <c r="L46" s="106"/>
      <c r="M46" s="107"/>
      <c r="N46" s="107"/>
      <c r="O46" s="107"/>
      <c r="P46" s="107"/>
      <c r="Q46" s="107"/>
      <c r="R46" s="107"/>
      <c r="S46" s="120" t="str">
        <f t="shared" si="169"/>
        <v/>
      </c>
      <c r="T46" s="120" t="str">
        <f t="shared" si="169"/>
        <v/>
      </c>
      <c r="U46" s="120" t="str">
        <f t="shared" si="169"/>
        <v/>
      </c>
      <c r="V46" s="120" t="str">
        <f t="shared" si="160"/>
        <v/>
      </c>
      <c r="W46" s="120" t="str">
        <f t="shared" si="160"/>
        <v/>
      </c>
      <c r="X46" s="120" t="str">
        <f t="shared" si="160"/>
        <v/>
      </c>
      <c r="Y46" s="120" t="str">
        <f t="shared" si="160"/>
        <v/>
      </c>
      <c r="Z46" s="120" t="str">
        <f t="shared" si="160"/>
        <v/>
      </c>
      <c r="AA46" s="120" t="str">
        <f t="shared" si="160"/>
        <v/>
      </c>
      <c r="AB46" s="120" t="str">
        <f t="shared" si="160"/>
        <v/>
      </c>
      <c r="AC46" s="120" t="str">
        <f t="shared" si="160"/>
        <v/>
      </c>
      <c r="AD46" s="120" t="str">
        <f t="shared" si="160"/>
        <v/>
      </c>
      <c r="AE46" s="120" t="str">
        <f t="shared" si="160"/>
        <v/>
      </c>
      <c r="AF46" s="107"/>
      <c r="AG46" s="107"/>
      <c r="AH46" s="107"/>
      <c r="AI46" s="107"/>
      <c r="AJ46" s="107"/>
      <c r="AK46" s="107"/>
      <c r="AL46" s="107"/>
      <c r="AM46" s="107"/>
      <c r="AN46" s="107"/>
      <c r="AO46" s="107"/>
      <c r="AP46" s="107"/>
      <c r="AQ46" s="107"/>
      <c r="AR46" s="107"/>
      <c r="AS46" s="107"/>
      <c r="AT46" s="107"/>
      <c r="AU46" s="107"/>
      <c r="AV46" s="107"/>
      <c r="AW46" s="107"/>
      <c r="AX46" s="107"/>
      <c r="AY46" s="107"/>
      <c r="AZ46" s="107"/>
      <c r="BA46" s="107"/>
      <c r="BB46" s="107"/>
      <c r="BC46" s="107"/>
      <c r="BD46" s="107"/>
      <c r="BE46" s="107"/>
      <c r="BF46" s="107"/>
      <c r="BG46" s="107"/>
      <c r="BH46" s="107"/>
      <c r="BI46" s="107"/>
      <c r="BJ46" s="107"/>
      <c r="BK46" s="107"/>
      <c r="BL46" s="107"/>
      <c r="BM46" s="107"/>
      <c r="BN46" s="107"/>
      <c r="BO46" s="107"/>
      <c r="BP46" s="107"/>
      <c r="BQ46" s="107"/>
      <c r="BR46" s="107"/>
      <c r="BS46" s="107"/>
      <c r="BT46" s="107"/>
      <c r="BU46" s="107"/>
      <c r="BV46" s="107"/>
      <c r="BW46" s="107"/>
      <c r="BX46" s="107"/>
      <c r="BY46" s="107"/>
      <c r="BZ46" s="107"/>
      <c r="CA46" s="107"/>
      <c r="CB46" s="107"/>
      <c r="CC46" s="107"/>
      <c r="CD46" s="107"/>
      <c r="CE46" s="107"/>
      <c r="CF46" s="107"/>
      <c r="CG46" s="107"/>
      <c r="CH46" s="107"/>
      <c r="CI46" s="107"/>
      <c r="CJ46" s="107"/>
      <c r="CK46" s="107"/>
      <c r="CL46" s="107"/>
      <c r="CM46" s="107"/>
      <c r="CN46" s="107"/>
      <c r="CO46" s="107"/>
      <c r="CP46" s="107"/>
      <c r="CQ46" s="107"/>
      <c r="CR46" s="107"/>
      <c r="CS46" s="107"/>
      <c r="CT46" s="107"/>
      <c r="CU46" s="107"/>
      <c r="CV46" s="107"/>
      <c r="CW46" s="107"/>
      <c r="CX46" s="107"/>
      <c r="CY46" s="107"/>
      <c r="CZ46" s="107"/>
      <c r="DA46" s="107"/>
      <c r="DB46" s="107"/>
      <c r="DC46" s="107"/>
      <c r="DD46" s="107"/>
      <c r="DE46" s="107"/>
      <c r="DF46" s="107"/>
      <c r="DG46" s="107"/>
      <c r="DH46" s="107"/>
      <c r="DI46" s="107"/>
      <c r="DJ46" s="107"/>
      <c r="DK46" s="107"/>
      <c r="DL46" s="107"/>
      <c r="DM46" s="107"/>
      <c r="DN46" s="107"/>
      <c r="DO46" s="107"/>
      <c r="DP46" s="107"/>
      <c r="DQ46" s="107"/>
      <c r="DR46" s="107"/>
      <c r="DS46" s="107"/>
      <c r="DT46" s="107"/>
      <c r="DU46" s="107"/>
      <c r="DV46" s="107"/>
      <c r="DW46" s="107"/>
      <c r="DX46" s="107"/>
      <c r="DY46" s="107"/>
      <c r="DZ46" s="107"/>
      <c r="EA46" s="107"/>
      <c r="EB46" s="107"/>
      <c r="EC46" s="107"/>
      <c r="ED46" s="107"/>
      <c r="EE46" s="107"/>
      <c r="EF46" s="107"/>
      <c r="EG46" s="107"/>
      <c r="EH46" s="107"/>
      <c r="EI46" s="107"/>
      <c r="EJ46" s="107"/>
      <c r="EK46" s="107"/>
      <c r="EL46" s="107"/>
      <c r="EM46" s="107"/>
      <c r="EN46" s="107"/>
      <c r="EO46" s="107"/>
      <c r="EP46" s="107"/>
      <c r="EQ46" s="107"/>
      <c r="ER46" s="107"/>
      <c r="ES46" s="107"/>
      <c r="ET46" s="107"/>
      <c r="EU46" s="107"/>
      <c r="EV46" s="107"/>
      <c r="EW46" s="107"/>
      <c r="EX46" s="107"/>
      <c r="EY46" s="107"/>
      <c r="EZ46" s="107"/>
      <c r="FA46" s="107"/>
      <c r="FB46" s="107"/>
      <c r="FC46" s="107"/>
      <c r="FD46" s="107"/>
      <c r="FE46" s="107"/>
      <c r="FF46" s="107"/>
      <c r="FG46" s="107"/>
      <c r="FH46" s="107"/>
      <c r="FI46" s="107"/>
      <c r="FJ46" s="107"/>
      <c r="FK46" s="107"/>
      <c r="FL46" s="107"/>
      <c r="FM46" s="107"/>
      <c r="FN46" s="107"/>
      <c r="FO46" s="107"/>
      <c r="FP46" s="107"/>
      <c r="FQ46" s="107"/>
      <c r="FR46" s="107"/>
      <c r="FS46" s="107"/>
      <c r="FT46" s="107"/>
      <c r="FU46" s="107"/>
      <c r="FV46" s="107"/>
      <c r="FW46" s="107"/>
      <c r="FX46" s="107"/>
      <c r="FY46" s="107"/>
      <c r="FZ46" s="107"/>
      <c r="GA46" s="107"/>
      <c r="GB46" s="107"/>
      <c r="GC46" s="107"/>
      <c r="GD46" s="107"/>
      <c r="GE46" s="107"/>
      <c r="GF46" s="107"/>
      <c r="GG46" s="107"/>
      <c r="GH46" s="107"/>
      <c r="GI46" s="107"/>
      <c r="GJ46" s="107"/>
      <c r="GK46" s="107"/>
      <c r="GL46" s="107"/>
      <c r="GM46" s="107"/>
      <c r="GN46" s="107"/>
      <c r="GO46" s="107"/>
      <c r="GP46" s="107"/>
      <c r="GQ46" s="107"/>
      <c r="GR46" s="107"/>
      <c r="GS46" s="107"/>
      <c r="GT46" s="107"/>
      <c r="GU46" s="107"/>
      <c r="GV46" s="107"/>
      <c r="GW46" s="107"/>
      <c r="GX46" s="107"/>
      <c r="GY46" s="107"/>
      <c r="GZ46" s="107"/>
      <c r="HA46" s="107"/>
      <c r="HB46" s="107"/>
      <c r="HC46" s="107"/>
      <c r="HD46" s="107"/>
      <c r="HE46" s="107"/>
      <c r="HF46" s="107"/>
      <c r="HG46" s="107"/>
      <c r="HH46" s="107"/>
      <c r="HI46" s="107"/>
      <c r="HJ46" s="107"/>
      <c r="HK46" s="107"/>
      <c r="HL46" s="107"/>
      <c r="HM46" s="107"/>
      <c r="HN46" s="107"/>
      <c r="HO46" s="107"/>
      <c r="HP46" s="107"/>
      <c r="HQ46" s="107"/>
      <c r="HR46" s="107"/>
      <c r="HS46" s="107"/>
      <c r="HT46" s="107"/>
      <c r="HU46" s="107"/>
      <c r="HV46" s="107"/>
      <c r="HW46" s="107"/>
      <c r="HX46" s="107"/>
      <c r="HY46" s="107"/>
      <c r="HZ46" s="107"/>
      <c r="IA46" s="107"/>
      <c r="IB46" s="107"/>
      <c r="IC46" s="107"/>
      <c r="ID46" s="107"/>
      <c r="IE46" s="107"/>
      <c r="IF46" s="107"/>
      <c r="IG46" s="107"/>
      <c r="IH46" s="107"/>
      <c r="II46" s="107"/>
      <c r="IJ46" s="107"/>
      <c r="IK46" s="107"/>
      <c r="IL46" s="107"/>
      <c r="IM46" s="107"/>
      <c r="IN46" s="107"/>
      <c r="IO46" s="107"/>
      <c r="IP46" s="107"/>
      <c r="IQ46" s="107"/>
      <c r="IR46" s="107"/>
      <c r="IS46" s="107"/>
      <c r="IT46" s="107"/>
      <c r="IU46" s="107"/>
      <c r="IV46" s="107"/>
      <c r="IW46" s="107"/>
      <c r="IX46" s="107"/>
      <c r="IY46" s="107"/>
      <c r="IZ46" s="107"/>
      <c r="JA46" s="107"/>
      <c r="JB46" s="107"/>
      <c r="JC46" s="107"/>
      <c r="JD46" s="107"/>
      <c r="JE46" s="107"/>
      <c r="JF46" s="107"/>
      <c r="JG46" s="107"/>
      <c r="JH46" s="107"/>
      <c r="JI46" s="107"/>
      <c r="JJ46" s="107"/>
      <c r="JK46" s="107"/>
      <c r="JL46" s="107"/>
      <c r="JM46" s="107"/>
      <c r="JN46" s="107"/>
      <c r="JO46" s="107"/>
      <c r="JP46" s="107"/>
      <c r="JQ46" s="107"/>
      <c r="JR46" s="107"/>
      <c r="JS46" s="107"/>
      <c r="JT46" s="107"/>
      <c r="JU46" s="107"/>
      <c r="JV46" s="107"/>
      <c r="JW46" s="107"/>
      <c r="JX46" s="107"/>
      <c r="JY46" s="107"/>
      <c r="JZ46" s="107"/>
      <c r="KA46" s="107"/>
      <c r="KB46" s="107"/>
      <c r="KC46" s="107"/>
      <c r="KD46" s="107"/>
      <c r="KE46" s="107"/>
      <c r="KF46" s="107"/>
      <c r="KG46" s="107"/>
      <c r="KH46" s="107"/>
      <c r="KI46" s="107"/>
      <c r="KJ46" s="107"/>
      <c r="KK46" s="107"/>
      <c r="KL46" s="107"/>
      <c r="KM46" s="107"/>
      <c r="KN46" s="107"/>
      <c r="KO46" s="107"/>
      <c r="KP46" s="107"/>
      <c r="KQ46" s="107"/>
      <c r="KR46" s="107"/>
      <c r="KS46" s="107"/>
      <c r="KT46" s="107"/>
      <c r="KU46" s="107"/>
      <c r="KV46" s="107"/>
      <c r="KW46" s="107"/>
      <c r="KX46" s="107"/>
      <c r="KY46" s="107"/>
      <c r="KZ46" s="107"/>
      <c r="LA46" s="107"/>
      <c r="LB46" s="107"/>
      <c r="LC46" s="107"/>
      <c r="LD46" s="107"/>
      <c r="LE46" s="107"/>
      <c r="LF46" s="107"/>
      <c r="LG46" s="107"/>
      <c r="LH46" s="107"/>
      <c r="LI46" s="107"/>
      <c r="LJ46" s="107"/>
      <c r="LK46" s="107"/>
      <c r="LL46" s="107"/>
      <c r="LM46" s="107"/>
      <c r="LN46" s="107"/>
      <c r="LO46" s="107"/>
      <c r="LP46" s="107"/>
      <c r="LQ46" s="107"/>
      <c r="LR46" s="107"/>
      <c r="LS46" s="107"/>
      <c r="LT46" s="107"/>
      <c r="LU46" s="107"/>
      <c r="LV46" s="107"/>
      <c r="LW46" s="107"/>
      <c r="LX46" s="107"/>
      <c r="LY46" s="107"/>
      <c r="LZ46" s="107"/>
      <c r="MA46" s="107"/>
      <c r="MB46" s="107"/>
      <c r="MC46" s="107"/>
      <c r="MD46" s="107"/>
      <c r="ME46" s="107"/>
      <c r="MF46" s="107"/>
      <c r="MG46" s="107"/>
      <c r="MH46" s="107"/>
      <c r="MI46" s="107"/>
      <c r="MJ46" s="107"/>
      <c r="MK46" s="107"/>
      <c r="ML46" s="107"/>
      <c r="MM46" s="107"/>
      <c r="MN46" s="107"/>
      <c r="MO46" s="107"/>
      <c r="MP46" s="107"/>
      <c r="MQ46" s="107"/>
      <c r="MR46" s="107"/>
      <c r="MS46" s="107"/>
      <c r="MT46" s="107"/>
      <c r="MU46" s="107"/>
      <c r="MV46" s="107"/>
      <c r="MW46" s="107"/>
      <c r="MX46" s="107"/>
      <c r="MY46" s="107"/>
      <c r="MZ46" s="107"/>
      <c r="NA46" s="107"/>
      <c r="NB46" s="107"/>
      <c r="NC46" s="107"/>
      <c r="ND46" s="107"/>
      <c r="NE46" s="107"/>
      <c r="NF46" s="107"/>
      <c r="NG46" s="107"/>
      <c r="NH46" s="107"/>
      <c r="NI46" s="107"/>
      <c r="NJ46" s="107"/>
      <c r="NK46" s="107"/>
      <c r="NL46" s="107"/>
      <c r="NM46" s="107"/>
      <c r="NN46" s="107"/>
      <c r="NO46" s="107"/>
      <c r="NP46" s="107"/>
      <c r="NQ46" s="107"/>
      <c r="NR46" s="107"/>
      <c r="NS46" s="107"/>
      <c r="NT46" s="107"/>
      <c r="NU46" s="107"/>
      <c r="NV46" s="107"/>
      <c r="NW46" s="107"/>
      <c r="NX46" s="107"/>
      <c r="NY46" s="107"/>
      <c r="NZ46" s="107"/>
      <c r="OA46" s="107"/>
      <c r="OB46" s="107"/>
      <c r="OC46" s="107"/>
      <c r="OD46" s="107"/>
      <c r="OE46" s="107"/>
      <c r="OF46" s="107"/>
      <c r="OG46" s="107"/>
      <c r="OH46" s="107"/>
      <c r="OI46" s="107"/>
      <c r="OJ46" s="107"/>
      <c r="OK46" s="107"/>
      <c r="OL46" s="107"/>
      <c r="OM46" s="107"/>
      <c r="ON46" s="107"/>
      <c r="OO46" s="107"/>
      <c r="OP46" s="107"/>
      <c r="OQ46" s="107"/>
      <c r="OR46" s="107"/>
      <c r="OS46" s="107"/>
      <c r="OT46" s="107"/>
      <c r="OU46" s="107"/>
      <c r="OV46" s="107"/>
      <c r="OW46" s="107"/>
      <c r="OX46" s="107"/>
      <c r="OY46" s="107"/>
      <c r="OZ46" s="107"/>
      <c r="PA46" s="107"/>
      <c r="PB46" s="107"/>
      <c r="PC46" s="107"/>
      <c r="PD46" s="107"/>
      <c r="PE46" s="107"/>
      <c r="PF46" s="107"/>
      <c r="PG46" s="107"/>
      <c r="PH46" s="107"/>
      <c r="PI46" s="107"/>
      <c r="PJ46" s="107"/>
      <c r="PK46" s="107"/>
      <c r="PL46" s="107"/>
      <c r="PM46" s="107"/>
      <c r="PN46" s="107"/>
      <c r="PO46" s="107"/>
      <c r="PP46" s="107"/>
      <c r="PQ46" s="107"/>
      <c r="PR46" s="107"/>
      <c r="PS46" s="107"/>
      <c r="PT46" s="107"/>
      <c r="PU46" s="107"/>
      <c r="PV46" s="107"/>
      <c r="PW46" s="107"/>
      <c r="PX46" s="107"/>
      <c r="PY46" s="107"/>
      <c r="PZ46" s="107"/>
      <c r="QA46" s="107"/>
      <c r="QB46" s="107"/>
      <c r="QC46" s="107"/>
      <c r="QD46" s="107"/>
      <c r="QE46" s="107"/>
      <c r="QF46" s="107"/>
      <c r="QG46" s="107"/>
      <c r="QH46" s="107"/>
      <c r="QI46" s="107"/>
      <c r="QJ46" s="107"/>
      <c r="QK46" s="107"/>
      <c r="QL46" s="107"/>
      <c r="QM46" s="107"/>
      <c r="QN46" s="107"/>
      <c r="QO46" s="107"/>
      <c r="QP46" s="107"/>
      <c r="QQ46" s="107"/>
      <c r="QR46" s="107"/>
      <c r="QS46" s="107"/>
      <c r="QT46" s="107"/>
      <c r="QU46" s="107"/>
      <c r="QV46" s="107"/>
      <c r="QW46" s="107"/>
      <c r="QX46" s="107"/>
      <c r="QY46" s="107"/>
      <c r="QZ46" s="107"/>
      <c r="RA46" s="107"/>
      <c r="RB46" s="107"/>
      <c r="RC46" s="107"/>
      <c r="RD46" s="107"/>
      <c r="RE46" s="107"/>
      <c r="RF46" s="107"/>
      <c r="RG46" s="107"/>
      <c r="RH46" s="107"/>
      <c r="RI46" s="107"/>
      <c r="RJ46" s="107"/>
      <c r="RK46" s="107"/>
      <c r="RL46" s="107"/>
      <c r="RM46" s="107"/>
      <c r="RN46" s="107"/>
      <c r="RO46" s="107"/>
      <c r="RP46" s="107"/>
      <c r="RQ46" s="107"/>
      <c r="RR46" s="107"/>
      <c r="RS46" s="107"/>
      <c r="RT46" s="107"/>
      <c r="RU46" s="107"/>
      <c r="RV46" s="107"/>
      <c r="RW46" s="107"/>
      <c r="RX46" s="107"/>
      <c r="RY46" s="107"/>
      <c r="RZ46" s="107"/>
      <c r="SA46" s="107"/>
      <c r="SB46" s="107"/>
      <c r="SC46" s="107"/>
      <c r="SD46" s="107"/>
      <c r="SE46" s="107"/>
      <c r="SF46" s="107"/>
      <c r="SG46" s="107"/>
      <c r="SH46" s="107"/>
      <c r="SI46" s="107"/>
      <c r="SJ46" s="107"/>
      <c r="SK46" s="107"/>
      <c r="SL46" s="107"/>
      <c r="SM46" s="107"/>
      <c r="SN46" s="107"/>
      <c r="SO46" s="107"/>
      <c r="SP46" s="107"/>
      <c r="SQ46" s="107"/>
      <c r="SR46" s="107"/>
      <c r="SS46" s="107"/>
      <c r="ST46" s="107"/>
      <c r="SU46" s="107"/>
      <c r="SV46" s="107"/>
      <c r="SW46" s="107"/>
      <c r="SX46" s="108"/>
    </row>
    <row r="47" spans="2:518" ht="15" outlineLevel="1" x14ac:dyDescent="0.35">
      <c r="B47" s="60"/>
      <c r="C47" s="109">
        <v>285324</v>
      </c>
      <c r="D47" s="110"/>
      <c r="E47" s="111" t="s">
        <v>1055</v>
      </c>
      <c r="F47" s="123" t="s">
        <v>432</v>
      </c>
      <c r="G47" s="113">
        <v>45565</v>
      </c>
      <c r="H47" s="114">
        <v>1</v>
      </c>
      <c r="I47" s="115">
        <f t="shared" ref="I47:I95" si="170">(G47+H47)-1</f>
        <v>45565</v>
      </c>
      <c r="J47" s="116">
        <v>1</v>
      </c>
      <c r="K47" s="117" t="s">
        <v>1698</v>
      </c>
      <c r="L47" s="118"/>
      <c r="M47" s="119" t="str">
        <f t="shared" ref="M47:AB75" si="171">IF($J47&gt;0%,IF(AND(M$16&gt;=$G47,M$16&lt;$G47+($H47*$J47)),"➤",""),"")</f>
        <v/>
      </c>
      <c r="N47" s="120" t="str">
        <f t="shared" si="171"/>
        <v/>
      </c>
      <c r="O47" s="120" t="str">
        <f t="shared" si="171"/>
        <v/>
      </c>
      <c r="P47" s="120" t="str">
        <f t="shared" si="171"/>
        <v/>
      </c>
      <c r="Q47" s="120" t="str">
        <f t="shared" si="171"/>
        <v/>
      </c>
      <c r="R47" s="120" t="str">
        <f t="shared" si="171"/>
        <v/>
      </c>
      <c r="S47" s="120" t="str">
        <f t="shared" si="169"/>
        <v>➤</v>
      </c>
      <c r="T47" s="120" t="str">
        <f t="shared" si="169"/>
        <v/>
      </c>
      <c r="U47" s="120" t="str">
        <f t="shared" si="169"/>
        <v/>
      </c>
      <c r="V47" s="120" t="str">
        <f t="shared" si="160"/>
        <v/>
      </c>
      <c r="W47" s="120" t="str">
        <f t="shared" si="160"/>
        <v/>
      </c>
      <c r="X47" s="120" t="str">
        <f t="shared" si="160"/>
        <v/>
      </c>
      <c r="Y47" s="120" t="str">
        <f t="shared" si="160"/>
        <v/>
      </c>
      <c r="Z47" s="120" t="str">
        <f t="shared" si="160"/>
        <v/>
      </c>
      <c r="AA47" s="120" t="str">
        <f t="shared" si="160"/>
        <v/>
      </c>
      <c r="AB47" s="120" t="str">
        <f t="shared" si="160"/>
        <v/>
      </c>
      <c r="AC47" s="120" t="str">
        <f t="shared" si="160"/>
        <v/>
      </c>
      <c r="AD47" s="120" t="str">
        <f t="shared" si="160"/>
        <v/>
      </c>
      <c r="AE47" s="120" t="str">
        <f t="shared" si="160"/>
        <v/>
      </c>
      <c r="AF47" s="120" t="str">
        <f t="shared" si="160"/>
        <v/>
      </c>
      <c r="AG47" s="120" t="str">
        <f t="shared" si="160"/>
        <v/>
      </c>
      <c r="AH47" s="120" t="str">
        <f t="shared" si="160"/>
        <v/>
      </c>
      <c r="AI47" s="120" t="str">
        <f t="shared" si="160"/>
        <v/>
      </c>
      <c r="AJ47" s="120" t="str">
        <f t="shared" ref="AJ47:AY48" si="172">IF($J47&gt;0%,IF(AND(AJ$16&gt;=$G47,AJ$16&lt;$G47+($H47*$J47)),"➤",""),"")</f>
        <v/>
      </c>
      <c r="AK47" s="120" t="str">
        <f t="shared" si="172"/>
        <v/>
      </c>
      <c r="AL47" s="120" t="str">
        <f t="shared" si="172"/>
        <v/>
      </c>
      <c r="AM47" s="120" t="str">
        <f t="shared" si="172"/>
        <v/>
      </c>
      <c r="AN47" s="120" t="str">
        <f t="shared" si="172"/>
        <v/>
      </c>
      <c r="AO47" s="120" t="str">
        <f t="shared" si="172"/>
        <v/>
      </c>
      <c r="AP47" s="120" t="str">
        <f t="shared" si="172"/>
        <v/>
      </c>
      <c r="AQ47" s="120" t="str">
        <f t="shared" si="172"/>
        <v/>
      </c>
      <c r="AR47" s="120" t="str">
        <f t="shared" si="172"/>
        <v/>
      </c>
      <c r="AS47" s="120" t="str">
        <f t="shared" si="172"/>
        <v/>
      </c>
      <c r="AT47" s="120" t="str">
        <f t="shared" si="172"/>
        <v/>
      </c>
      <c r="AU47" s="120" t="str">
        <f t="shared" si="172"/>
        <v/>
      </c>
      <c r="AV47" s="120" t="str">
        <f t="shared" si="172"/>
        <v/>
      </c>
      <c r="AW47" s="120" t="str">
        <f t="shared" si="172"/>
        <v/>
      </c>
      <c r="AX47" s="120" t="str">
        <f t="shared" si="172"/>
        <v/>
      </c>
      <c r="AY47" s="120" t="str">
        <f t="shared" si="172"/>
        <v/>
      </c>
      <c r="AZ47" s="120" t="str">
        <f t="shared" ref="AZ47:BO48" si="173">IF($J47&gt;0%,IF(AND(AZ$16&gt;=$G47,AZ$16&lt;$G47+($H47*$J47)),"➤",""),"")</f>
        <v/>
      </c>
      <c r="BA47" s="120" t="str">
        <f t="shared" si="173"/>
        <v/>
      </c>
      <c r="BB47" s="120" t="str">
        <f t="shared" si="173"/>
        <v/>
      </c>
      <c r="BC47" s="120" t="str">
        <f t="shared" si="173"/>
        <v/>
      </c>
      <c r="BD47" s="120" t="str">
        <f t="shared" si="173"/>
        <v/>
      </c>
      <c r="BE47" s="120" t="str">
        <f t="shared" si="173"/>
        <v/>
      </c>
      <c r="BF47" s="120" t="str">
        <f t="shared" si="173"/>
        <v/>
      </c>
      <c r="BG47" s="120" t="str">
        <f t="shared" si="173"/>
        <v/>
      </c>
      <c r="BH47" s="120" t="str">
        <f t="shared" si="173"/>
        <v/>
      </c>
      <c r="BI47" s="120" t="str">
        <f t="shared" si="173"/>
        <v/>
      </c>
      <c r="BJ47" s="120" t="str">
        <f t="shared" si="173"/>
        <v/>
      </c>
      <c r="BK47" s="120" t="str">
        <f t="shared" si="173"/>
        <v/>
      </c>
      <c r="BL47" s="120" t="str">
        <f t="shared" si="173"/>
        <v/>
      </c>
      <c r="BM47" s="120" t="str">
        <f t="shared" si="173"/>
        <v/>
      </c>
      <c r="BN47" s="120" t="str">
        <f t="shared" si="173"/>
        <v/>
      </c>
      <c r="BO47" s="120" t="str">
        <f t="shared" si="173"/>
        <v/>
      </c>
      <c r="BP47" s="120" t="str">
        <f t="shared" ref="BP47:CE48" si="174">IF($J47&gt;0%,IF(AND(BP$16&gt;=$G47,BP$16&lt;$G47+($H47*$J47)),"➤",""),"")</f>
        <v/>
      </c>
      <c r="BQ47" s="120" t="str">
        <f t="shared" si="174"/>
        <v/>
      </c>
      <c r="BR47" s="120" t="str">
        <f t="shared" si="174"/>
        <v/>
      </c>
      <c r="BS47" s="120" t="str">
        <f t="shared" si="174"/>
        <v/>
      </c>
      <c r="BT47" s="120" t="str">
        <f t="shared" si="174"/>
        <v/>
      </c>
      <c r="BU47" s="120" t="str">
        <f t="shared" si="174"/>
        <v/>
      </c>
      <c r="BV47" s="120" t="str">
        <f t="shared" si="174"/>
        <v/>
      </c>
      <c r="BW47" s="120" t="str">
        <f t="shared" si="174"/>
        <v/>
      </c>
      <c r="BX47" s="120" t="str">
        <f t="shared" si="174"/>
        <v/>
      </c>
      <c r="BY47" s="120" t="str">
        <f t="shared" si="174"/>
        <v/>
      </c>
      <c r="BZ47" s="120" t="str">
        <f t="shared" si="174"/>
        <v/>
      </c>
      <c r="CA47" s="120" t="str">
        <f t="shared" si="174"/>
        <v/>
      </c>
      <c r="CB47" s="120" t="str">
        <f t="shared" si="174"/>
        <v/>
      </c>
      <c r="CC47" s="120" t="str">
        <f t="shared" si="174"/>
        <v/>
      </c>
      <c r="CD47" s="120" t="str">
        <f t="shared" si="174"/>
        <v/>
      </c>
      <c r="CE47" s="120" t="str">
        <f t="shared" si="174"/>
        <v/>
      </c>
      <c r="CF47" s="120" t="str">
        <f t="shared" ref="CF47:CU48" si="175">IF($J47&gt;0%,IF(AND(CF$16&gt;=$G47,CF$16&lt;$G47+($H47*$J47)),"➤",""),"")</f>
        <v/>
      </c>
      <c r="CG47" s="120" t="str">
        <f t="shared" si="175"/>
        <v/>
      </c>
      <c r="CH47" s="120" t="str">
        <f t="shared" si="175"/>
        <v/>
      </c>
      <c r="CI47" s="120" t="str">
        <f t="shared" si="175"/>
        <v/>
      </c>
      <c r="CJ47" s="120" t="str">
        <f t="shared" si="175"/>
        <v/>
      </c>
      <c r="CK47" s="120" t="str">
        <f t="shared" si="175"/>
        <v/>
      </c>
      <c r="CL47" s="120" t="str">
        <f t="shared" si="175"/>
        <v/>
      </c>
      <c r="CM47" s="120" t="str">
        <f t="shared" si="175"/>
        <v/>
      </c>
      <c r="CN47" s="120" t="str">
        <f t="shared" si="175"/>
        <v/>
      </c>
      <c r="CO47" s="120" t="str">
        <f t="shared" si="175"/>
        <v/>
      </c>
      <c r="CP47" s="120" t="str">
        <f t="shared" si="175"/>
        <v/>
      </c>
      <c r="CQ47" s="120" t="str">
        <f t="shared" si="175"/>
        <v/>
      </c>
      <c r="CR47" s="120" t="str">
        <f t="shared" si="175"/>
        <v/>
      </c>
      <c r="CS47" s="120" t="str">
        <f t="shared" si="175"/>
        <v/>
      </c>
      <c r="CT47" s="120" t="str">
        <f t="shared" si="175"/>
        <v/>
      </c>
      <c r="CU47" s="120" t="str">
        <f t="shared" si="175"/>
        <v/>
      </c>
      <c r="CV47" s="120" t="str">
        <f t="shared" ref="CV47:DK48" si="176">IF($J47&gt;0%,IF(AND(CV$16&gt;=$G47,CV$16&lt;$G47+($H47*$J47)),"➤",""),"")</f>
        <v/>
      </c>
      <c r="CW47" s="120" t="str">
        <f t="shared" si="176"/>
        <v/>
      </c>
      <c r="CX47" s="120" t="str">
        <f t="shared" si="176"/>
        <v/>
      </c>
      <c r="CY47" s="120" t="str">
        <f t="shared" si="176"/>
        <v/>
      </c>
      <c r="CZ47" s="120" t="str">
        <f t="shared" si="176"/>
        <v/>
      </c>
      <c r="DA47" s="120" t="str">
        <f t="shared" si="176"/>
        <v/>
      </c>
      <c r="DB47" s="120" t="str">
        <f t="shared" si="176"/>
        <v/>
      </c>
      <c r="DC47" s="120" t="str">
        <f t="shared" si="176"/>
        <v/>
      </c>
      <c r="DD47" s="120" t="str">
        <f t="shared" si="176"/>
        <v/>
      </c>
      <c r="DE47" s="120" t="str">
        <f t="shared" si="176"/>
        <v/>
      </c>
      <c r="DF47" s="120" t="str">
        <f t="shared" si="176"/>
        <v/>
      </c>
      <c r="DG47" s="120" t="str">
        <f t="shared" si="176"/>
        <v/>
      </c>
      <c r="DH47" s="120" t="str">
        <f t="shared" si="176"/>
        <v/>
      </c>
      <c r="DI47" s="120" t="str">
        <f t="shared" si="176"/>
        <v/>
      </c>
      <c r="DJ47" s="120" t="str">
        <f t="shared" si="176"/>
        <v/>
      </c>
      <c r="DK47" s="120" t="str">
        <f t="shared" si="176"/>
        <v/>
      </c>
      <c r="DL47" s="120" t="str">
        <f t="shared" ref="DL47:EA48" si="177">IF($J47&gt;0%,IF(AND(DL$16&gt;=$G47,DL$16&lt;$G47+($H47*$J47)),"➤",""),"")</f>
        <v/>
      </c>
      <c r="DM47" s="120" t="str">
        <f t="shared" si="177"/>
        <v/>
      </c>
      <c r="DN47" s="120" t="str">
        <f t="shared" si="177"/>
        <v/>
      </c>
      <c r="DO47" s="120" t="str">
        <f t="shared" si="177"/>
        <v/>
      </c>
      <c r="DP47" s="120" t="str">
        <f t="shared" si="177"/>
        <v/>
      </c>
      <c r="DQ47" s="120" t="str">
        <f t="shared" si="177"/>
        <v/>
      </c>
      <c r="DR47" s="120" t="str">
        <f t="shared" si="177"/>
        <v/>
      </c>
      <c r="DS47" s="120" t="str">
        <f t="shared" si="177"/>
        <v/>
      </c>
      <c r="DT47" s="120" t="str">
        <f t="shared" si="177"/>
        <v/>
      </c>
      <c r="DU47" s="120" t="str">
        <f t="shared" si="177"/>
        <v/>
      </c>
      <c r="DV47" s="120" t="str">
        <f t="shared" si="177"/>
        <v/>
      </c>
      <c r="DW47" s="120" t="str">
        <f t="shared" si="177"/>
        <v/>
      </c>
      <c r="DX47" s="120" t="str">
        <f t="shared" si="177"/>
        <v/>
      </c>
      <c r="DY47" s="120" t="str">
        <f t="shared" si="177"/>
        <v/>
      </c>
      <c r="DZ47" s="120" t="str">
        <f t="shared" si="177"/>
        <v/>
      </c>
      <c r="EA47" s="120" t="str">
        <f t="shared" si="177"/>
        <v/>
      </c>
      <c r="EB47" s="120" t="str">
        <f t="shared" ref="EB47:EQ48" si="178">IF($J47&gt;0%,IF(AND(EB$16&gt;=$G47,EB$16&lt;$G47+($H47*$J47)),"➤",""),"")</f>
        <v/>
      </c>
      <c r="EC47" s="120" t="str">
        <f t="shared" si="178"/>
        <v/>
      </c>
      <c r="ED47" s="120" t="str">
        <f t="shared" si="178"/>
        <v/>
      </c>
      <c r="EE47" s="120" t="str">
        <f t="shared" si="178"/>
        <v/>
      </c>
      <c r="EF47" s="120" t="str">
        <f t="shared" si="178"/>
        <v/>
      </c>
      <c r="EG47" s="120" t="str">
        <f t="shared" si="178"/>
        <v/>
      </c>
      <c r="EH47" s="120" t="str">
        <f t="shared" si="178"/>
        <v/>
      </c>
      <c r="EI47" s="120" t="str">
        <f t="shared" si="178"/>
        <v/>
      </c>
      <c r="EJ47" s="120" t="str">
        <f t="shared" si="178"/>
        <v/>
      </c>
      <c r="EK47" s="120" t="str">
        <f t="shared" si="178"/>
        <v/>
      </c>
      <c r="EL47" s="120" t="str">
        <f t="shared" si="178"/>
        <v/>
      </c>
      <c r="EM47" s="120" t="str">
        <f t="shared" si="178"/>
        <v/>
      </c>
      <c r="EN47" s="120" t="str">
        <f t="shared" si="178"/>
        <v/>
      </c>
      <c r="EO47" s="120" t="str">
        <f t="shared" si="178"/>
        <v/>
      </c>
      <c r="EP47" s="120" t="str">
        <f t="shared" si="178"/>
        <v/>
      </c>
      <c r="EQ47" s="120" t="str">
        <f t="shared" si="178"/>
        <v/>
      </c>
      <c r="ER47" s="120" t="str">
        <f t="shared" ref="ER47:FG48" si="179">IF($J47&gt;0%,IF(AND(ER$16&gt;=$G47,ER$16&lt;$G47+($H47*$J47)),"➤",""),"")</f>
        <v/>
      </c>
      <c r="ES47" s="120" t="str">
        <f t="shared" si="179"/>
        <v/>
      </c>
      <c r="ET47" s="120" t="str">
        <f t="shared" si="179"/>
        <v/>
      </c>
      <c r="EU47" s="120" t="str">
        <f t="shared" si="179"/>
        <v/>
      </c>
      <c r="EV47" s="120" t="str">
        <f t="shared" si="179"/>
        <v/>
      </c>
      <c r="EW47" s="120" t="str">
        <f t="shared" si="179"/>
        <v/>
      </c>
      <c r="EX47" s="120" t="str">
        <f t="shared" si="179"/>
        <v/>
      </c>
      <c r="EY47" s="120" t="str">
        <f t="shared" si="179"/>
        <v/>
      </c>
      <c r="EZ47" s="120" t="str">
        <f t="shared" si="179"/>
        <v/>
      </c>
      <c r="FA47" s="120" t="str">
        <f t="shared" si="179"/>
        <v/>
      </c>
      <c r="FB47" s="120" t="str">
        <f t="shared" si="179"/>
        <v/>
      </c>
      <c r="FC47" s="120" t="str">
        <f t="shared" si="179"/>
        <v/>
      </c>
      <c r="FD47" s="120" t="str">
        <f t="shared" si="179"/>
        <v/>
      </c>
      <c r="FE47" s="120" t="str">
        <f t="shared" si="179"/>
        <v/>
      </c>
      <c r="FF47" s="120" t="str">
        <f t="shared" si="179"/>
        <v/>
      </c>
      <c r="FG47" s="120" t="str">
        <f t="shared" si="179"/>
        <v/>
      </c>
      <c r="FH47" s="120" t="str">
        <f t="shared" ref="FH47:FW48" si="180">IF($J47&gt;0%,IF(AND(FH$16&gt;=$G47,FH$16&lt;$G47+($H47*$J47)),"➤",""),"")</f>
        <v/>
      </c>
      <c r="FI47" s="120" t="str">
        <f t="shared" si="180"/>
        <v/>
      </c>
      <c r="FJ47" s="120" t="str">
        <f t="shared" si="180"/>
        <v/>
      </c>
      <c r="FK47" s="120" t="str">
        <f t="shared" si="180"/>
        <v/>
      </c>
      <c r="FL47" s="120" t="str">
        <f t="shared" si="180"/>
        <v/>
      </c>
      <c r="FM47" s="120" t="str">
        <f t="shared" si="180"/>
        <v/>
      </c>
      <c r="FN47" s="120" t="str">
        <f t="shared" si="180"/>
        <v/>
      </c>
      <c r="FO47" s="120" t="str">
        <f t="shared" si="180"/>
        <v/>
      </c>
      <c r="FP47" s="120" t="str">
        <f t="shared" si="180"/>
        <v/>
      </c>
      <c r="FQ47" s="120" t="str">
        <f t="shared" si="180"/>
        <v/>
      </c>
      <c r="FR47" s="120" t="str">
        <f t="shared" si="180"/>
        <v/>
      </c>
      <c r="FS47" s="120" t="str">
        <f t="shared" si="180"/>
        <v/>
      </c>
      <c r="FT47" s="120" t="str">
        <f t="shared" si="180"/>
        <v/>
      </c>
      <c r="FU47" s="120" t="str">
        <f t="shared" si="180"/>
        <v/>
      </c>
      <c r="FV47" s="120" t="str">
        <f t="shared" si="180"/>
        <v/>
      </c>
      <c r="FW47" s="120" t="str">
        <f t="shared" si="180"/>
        <v/>
      </c>
      <c r="FX47" s="120" t="str">
        <f t="shared" ref="FX47:GM48" si="181">IF($J47&gt;0%,IF(AND(FX$16&gt;=$G47,FX$16&lt;$G47+($H47*$J47)),"➤",""),"")</f>
        <v/>
      </c>
      <c r="FY47" s="120" t="str">
        <f t="shared" si="181"/>
        <v/>
      </c>
      <c r="FZ47" s="120" t="str">
        <f t="shared" si="181"/>
        <v/>
      </c>
      <c r="GA47" s="120" t="str">
        <f t="shared" si="181"/>
        <v/>
      </c>
      <c r="GB47" s="120" t="str">
        <f t="shared" si="181"/>
        <v/>
      </c>
      <c r="GC47" s="120" t="str">
        <f t="shared" si="181"/>
        <v/>
      </c>
      <c r="GD47" s="120" t="str">
        <f t="shared" si="181"/>
        <v/>
      </c>
      <c r="GE47" s="120" t="str">
        <f t="shared" si="181"/>
        <v/>
      </c>
      <c r="GF47" s="120" t="str">
        <f t="shared" si="181"/>
        <v/>
      </c>
      <c r="GG47" s="120" t="str">
        <f t="shared" si="181"/>
        <v/>
      </c>
      <c r="GH47" s="120" t="str">
        <f t="shared" si="181"/>
        <v/>
      </c>
      <c r="GI47" s="120" t="str">
        <f t="shared" si="181"/>
        <v/>
      </c>
      <c r="GJ47" s="120" t="str">
        <f t="shared" si="181"/>
        <v/>
      </c>
      <c r="GK47" s="120" t="str">
        <f t="shared" si="181"/>
        <v/>
      </c>
      <c r="GL47" s="120" t="str">
        <f t="shared" si="181"/>
        <v/>
      </c>
      <c r="GM47" s="120" t="str">
        <f t="shared" si="181"/>
        <v/>
      </c>
      <c r="GN47" s="120" t="str">
        <f t="shared" ref="GN47:HC48" si="182">IF($J47&gt;0%,IF(AND(GN$16&gt;=$G47,GN$16&lt;$G47+($H47*$J47)),"➤",""),"")</f>
        <v/>
      </c>
      <c r="GO47" s="120" t="str">
        <f t="shared" si="182"/>
        <v/>
      </c>
      <c r="GP47" s="120" t="str">
        <f t="shared" si="182"/>
        <v/>
      </c>
      <c r="GQ47" s="120" t="str">
        <f t="shared" si="182"/>
        <v/>
      </c>
      <c r="GR47" s="120" t="str">
        <f t="shared" si="182"/>
        <v/>
      </c>
      <c r="GS47" s="120" t="str">
        <f t="shared" si="182"/>
        <v/>
      </c>
      <c r="GT47" s="120" t="str">
        <f t="shared" si="182"/>
        <v/>
      </c>
      <c r="GU47" s="120" t="str">
        <f t="shared" si="182"/>
        <v/>
      </c>
      <c r="GV47" s="120" t="str">
        <f t="shared" si="182"/>
        <v/>
      </c>
      <c r="GW47" s="120" t="str">
        <f t="shared" si="182"/>
        <v/>
      </c>
      <c r="GX47" s="120" t="str">
        <f t="shared" si="182"/>
        <v/>
      </c>
      <c r="GY47" s="120" t="str">
        <f t="shared" si="182"/>
        <v/>
      </c>
      <c r="GZ47" s="120" t="str">
        <f t="shared" si="182"/>
        <v/>
      </c>
      <c r="HA47" s="120" t="str">
        <f t="shared" si="182"/>
        <v/>
      </c>
      <c r="HB47" s="120" t="str">
        <f t="shared" si="182"/>
        <v/>
      </c>
      <c r="HC47" s="120" t="str">
        <f t="shared" si="182"/>
        <v/>
      </c>
      <c r="HD47" s="120" t="str">
        <f t="shared" ref="HD47:HS48" si="183">IF($J47&gt;0%,IF(AND(HD$16&gt;=$G47,HD$16&lt;$G47+($H47*$J47)),"➤",""),"")</f>
        <v/>
      </c>
      <c r="HE47" s="120" t="str">
        <f t="shared" si="183"/>
        <v/>
      </c>
      <c r="HF47" s="120" t="str">
        <f t="shared" si="183"/>
        <v/>
      </c>
      <c r="HG47" s="120" t="str">
        <f t="shared" si="183"/>
        <v/>
      </c>
      <c r="HH47" s="120" t="str">
        <f t="shared" si="183"/>
        <v/>
      </c>
      <c r="HI47" s="120" t="str">
        <f t="shared" si="183"/>
        <v/>
      </c>
      <c r="HJ47" s="120" t="str">
        <f t="shared" si="183"/>
        <v/>
      </c>
      <c r="HK47" s="120" t="str">
        <f t="shared" si="183"/>
        <v/>
      </c>
      <c r="HL47" s="120" t="str">
        <f t="shared" si="183"/>
        <v/>
      </c>
      <c r="HM47" s="120" t="str">
        <f t="shared" si="183"/>
        <v/>
      </c>
      <c r="HN47" s="120" t="str">
        <f t="shared" si="183"/>
        <v/>
      </c>
      <c r="HO47" s="120" t="str">
        <f t="shared" si="183"/>
        <v/>
      </c>
      <c r="HP47" s="120" t="str">
        <f t="shared" si="183"/>
        <v/>
      </c>
      <c r="HQ47" s="120" t="str">
        <f t="shared" si="183"/>
        <v/>
      </c>
      <c r="HR47" s="120" t="str">
        <f t="shared" si="183"/>
        <v/>
      </c>
      <c r="HS47" s="120" t="str">
        <f t="shared" si="183"/>
        <v/>
      </c>
      <c r="HT47" s="120" t="str">
        <f t="shared" ref="HT47:II48" si="184">IF($J47&gt;0%,IF(AND(HT$16&gt;=$G47,HT$16&lt;$G47+($H47*$J47)),"➤",""),"")</f>
        <v/>
      </c>
      <c r="HU47" s="120" t="str">
        <f t="shared" si="184"/>
        <v/>
      </c>
      <c r="HV47" s="120" t="str">
        <f t="shared" si="184"/>
        <v/>
      </c>
      <c r="HW47" s="120" t="str">
        <f t="shared" si="184"/>
        <v/>
      </c>
      <c r="HX47" s="120" t="str">
        <f t="shared" si="184"/>
        <v/>
      </c>
      <c r="HY47" s="120" t="str">
        <f t="shared" si="184"/>
        <v/>
      </c>
      <c r="HZ47" s="120" t="str">
        <f t="shared" si="184"/>
        <v/>
      </c>
      <c r="IA47" s="120" t="str">
        <f t="shared" si="184"/>
        <v/>
      </c>
      <c r="IB47" s="120" t="str">
        <f t="shared" si="184"/>
        <v/>
      </c>
      <c r="IC47" s="120" t="str">
        <f t="shared" si="184"/>
        <v/>
      </c>
      <c r="ID47" s="120" t="str">
        <f t="shared" si="184"/>
        <v/>
      </c>
      <c r="IE47" s="120" t="str">
        <f t="shared" si="184"/>
        <v/>
      </c>
      <c r="IF47" s="120" t="str">
        <f t="shared" si="184"/>
        <v/>
      </c>
      <c r="IG47" s="120" t="str">
        <f t="shared" si="184"/>
        <v/>
      </c>
      <c r="IH47" s="120" t="str">
        <f t="shared" si="184"/>
        <v/>
      </c>
      <c r="II47" s="120" t="str">
        <f t="shared" si="184"/>
        <v/>
      </c>
      <c r="IJ47" s="120" t="str">
        <f t="shared" ref="IJ47:IY48" si="185">IF($J47&gt;0%,IF(AND(IJ$16&gt;=$G47,IJ$16&lt;$G47+($H47*$J47)),"➤",""),"")</f>
        <v/>
      </c>
      <c r="IK47" s="120" t="str">
        <f t="shared" si="185"/>
        <v/>
      </c>
      <c r="IL47" s="120" t="str">
        <f t="shared" si="185"/>
        <v/>
      </c>
      <c r="IM47" s="120" t="str">
        <f t="shared" si="185"/>
        <v/>
      </c>
      <c r="IN47" s="120" t="str">
        <f t="shared" si="185"/>
        <v/>
      </c>
      <c r="IO47" s="120" t="str">
        <f t="shared" si="185"/>
        <v/>
      </c>
      <c r="IP47" s="120" t="str">
        <f t="shared" si="185"/>
        <v/>
      </c>
      <c r="IQ47" s="120" t="str">
        <f t="shared" si="185"/>
        <v/>
      </c>
      <c r="IR47" s="120" t="str">
        <f t="shared" si="185"/>
        <v/>
      </c>
      <c r="IS47" s="120" t="str">
        <f t="shared" si="185"/>
        <v/>
      </c>
      <c r="IT47" s="120" t="str">
        <f t="shared" si="185"/>
        <v/>
      </c>
      <c r="IU47" s="120" t="str">
        <f t="shared" si="185"/>
        <v/>
      </c>
      <c r="IV47" s="120" t="str">
        <f t="shared" si="185"/>
        <v/>
      </c>
      <c r="IW47" s="120" t="str">
        <f t="shared" si="185"/>
        <v/>
      </c>
      <c r="IX47" s="120" t="str">
        <f t="shared" si="185"/>
        <v/>
      </c>
      <c r="IY47" s="120" t="str">
        <f t="shared" si="185"/>
        <v/>
      </c>
      <c r="IZ47" s="120" t="str">
        <f t="shared" ref="IZ47:JO48" si="186">IF($J47&gt;0%,IF(AND(IZ$16&gt;=$G47,IZ$16&lt;$G47+($H47*$J47)),"➤",""),"")</f>
        <v/>
      </c>
      <c r="JA47" s="120" t="str">
        <f t="shared" si="186"/>
        <v/>
      </c>
      <c r="JB47" s="120" t="str">
        <f t="shared" si="186"/>
        <v/>
      </c>
      <c r="JC47" s="120" t="str">
        <f t="shared" si="186"/>
        <v/>
      </c>
      <c r="JD47" s="120" t="str">
        <f t="shared" si="186"/>
        <v/>
      </c>
      <c r="JE47" s="120" t="str">
        <f t="shared" si="186"/>
        <v/>
      </c>
      <c r="JF47" s="120" t="str">
        <f t="shared" si="186"/>
        <v/>
      </c>
      <c r="JG47" s="120" t="str">
        <f t="shared" si="186"/>
        <v/>
      </c>
      <c r="JH47" s="120" t="str">
        <f t="shared" si="186"/>
        <v/>
      </c>
      <c r="JI47" s="120" t="str">
        <f t="shared" si="186"/>
        <v/>
      </c>
      <c r="JJ47" s="120" t="str">
        <f t="shared" si="186"/>
        <v/>
      </c>
      <c r="JK47" s="120" t="str">
        <f t="shared" si="186"/>
        <v/>
      </c>
      <c r="JL47" s="120" t="str">
        <f t="shared" si="186"/>
        <v/>
      </c>
      <c r="JM47" s="120" t="str">
        <f t="shared" si="186"/>
        <v/>
      </c>
      <c r="JN47" s="120" t="str">
        <f t="shared" si="186"/>
        <v/>
      </c>
      <c r="JO47" s="120" t="str">
        <f t="shared" si="186"/>
        <v/>
      </c>
      <c r="JP47" s="120" t="str">
        <f t="shared" ref="JP47:KE48" si="187">IF($J47&gt;0%,IF(AND(JP$16&gt;=$G47,JP$16&lt;$G47+($H47*$J47)),"➤",""),"")</f>
        <v/>
      </c>
      <c r="JQ47" s="120" t="str">
        <f t="shared" si="187"/>
        <v/>
      </c>
      <c r="JR47" s="120" t="str">
        <f t="shared" si="187"/>
        <v/>
      </c>
      <c r="JS47" s="120" t="str">
        <f t="shared" si="187"/>
        <v/>
      </c>
      <c r="JT47" s="120" t="str">
        <f t="shared" si="187"/>
        <v/>
      </c>
      <c r="JU47" s="120" t="str">
        <f t="shared" si="187"/>
        <v/>
      </c>
      <c r="JV47" s="120" t="str">
        <f t="shared" si="187"/>
        <v/>
      </c>
      <c r="JW47" s="120" t="str">
        <f t="shared" si="187"/>
        <v/>
      </c>
      <c r="JX47" s="120" t="str">
        <f t="shared" si="187"/>
        <v/>
      </c>
      <c r="JY47" s="120" t="str">
        <f t="shared" si="187"/>
        <v/>
      </c>
      <c r="JZ47" s="120" t="str">
        <f t="shared" si="187"/>
        <v/>
      </c>
      <c r="KA47" s="120" t="str">
        <f t="shared" si="187"/>
        <v/>
      </c>
      <c r="KB47" s="120" t="str">
        <f t="shared" si="187"/>
        <v/>
      </c>
      <c r="KC47" s="120" t="str">
        <f t="shared" si="187"/>
        <v/>
      </c>
      <c r="KD47" s="120" t="str">
        <f t="shared" si="187"/>
        <v/>
      </c>
      <c r="KE47" s="120" t="str">
        <f t="shared" si="187"/>
        <v/>
      </c>
      <c r="KF47" s="120" t="str">
        <f t="shared" ref="KF47:KU48" si="188">IF($J47&gt;0%,IF(AND(KF$16&gt;=$G47,KF$16&lt;$G47+($H47*$J47)),"➤",""),"")</f>
        <v/>
      </c>
      <c r="KG47" s="120" t="str">
        <f t="shared" si="188"/>
        <v/>
      </c>
      <c r="KH47" s="120" t="str">
        <f t="shared" si="188"/>
        <v/>
      </c>
      <c r="KI47" s="120" t="str">
        <f t="shared" si="188"/>
        <v/>
      </c>
      <c r="KJ47" s="120" t="str">
        <f t="shared" si="188"/>
        <v/>
      </c>
      <c r="KK47" s="120" t="str">
        <f t="shared" si="188"/>
        <v/>
      </c>
      <c r="KL47" s="120" t="str">
        <f t="shared" si="188"/>
        <v/>
      </c>
      <c r="KM47" s="120" t="str">
        <f t="shared" si="188"/>
        <v/>
      </c>
      <c r="KN47" s="120" t="str">
        <f t="shared" si="188"/>
        <v/>
      </c>
      <c r="KO47" s="120" t="str">
        <f t="shared" si="188"/>
        <v/>
      </c>
      <c r="KP47" s="120" t="str">
        <f t="shared" si="188"/>
        <v/>
      </c>
      <c r="KQ47" s="120" t="str">
        <f t="shared" si="188"/>
        <v/>
      </c>
      <c r="KR47" s="120" t="str">
        <f t="shared" si="188"/>
        <v/>
      </c>
      <c r="KS47" s="120" t="str">
        <f t="shared" si="188"/>
        <v/>
      </c>
      <c r="KT47" s="120" t="str">
        <f t="shared" si="188"/>
        <v/>
      </c>
      <c r="KU47" s="120" t="str">
        <f t="shared" si="188"/>
        <v/>
      </c>
      <c r="KV47" s="120" t="str">
        <f t="shared" ref="KV47:LK48" si="189">IF($J47&gt;0%,IF(AND(KV$16&gt;=$G47,KV$16&lt;$G47+($H47*$J47)),"➤",""),"")</f>
        <v/>
      </c>
      <c r="KW47" s="120" t="str">
        <f t="shared" si="189"/>
        <v/>
      </c>
      <c r="KX47" s="120" t="str">
        <f t="shared" si="189"/>
        <v/>
      </c>
      <c r="KY47" s="120" t="str">
        <f t="shared" si="189"/>
        <v/>
      </c>
      <c r="KZ47" s="120" t="str">
        <f t="shared" si="189"/>
        <v/>
      </c>
      <c r="LA47" s="120" t="str">
        <f t="shared" si="189"/>
        <v/>
      </c>
      <c r="LB47" s="120" t="str">
        <f t="shared" si="189"/>
        <v/>
      </c>
      <c r="LC47" s="120" t="str">
        <f t="shared" si="189"/>
        <v/>
      </c>
      <c r="LD47" s="120" t="str">
        <f t="shared" si="189"/>
        <v/>
      </c>
      <c r="LE47" s="120" t="str">
        <f t="shared" si="189"/>
        <v/>
      </c>
      <c r="LF47" s="120" t="str">
        <f t="shared" si="189"/>
        <v/>
      </c>
      <c r="LG47" s="120" t="str">
        <f t="shared" si="189"/>
        <v/>
      </c>
      <c r="LH47" s="120" t="str">
        <f t="shared" si="189"/>
        <v/>
      </c>
      <c r="LI47" s="120" t="str">
        <f t="shared" si="189"/>
        <v/>
      </c>
      <c r="LJ47" s="120" t="str">
        <f t="shared" si="189"/>
        <v/>
      </c>
      <c r="LK47" s="120" t="str">
        <f t="shared" si="189"/>
        <v/>
      </c>
      <c r="LL47" s="120" t="str">
        <f t="shared" ref="LL47:MA48" si="190">IF($J47&gt;0%,IF(AND(LL$16&gt;=$G47,LL$16&lt;$G47+($H47*$J47)),"➤",""),"")</f>
        <v/>
      </c>
      <c r="LM47" s="120" t="str">
        <f t="shared" si="190"/>
        <v/>
      </c>
      <c r="LN47" s="120" t="str">
        <f t="shared" si="190"/>
        <v/>
      </c>
      <c r="LO47" s="120" t="str">
        <f t="shared" si="190"/>
        <v/>
      </c>
      <c r="LP47" s="120" t="str">
        <f t="shared" si="190"/>
        <v/>
      </c>
      <c r="LQ47" s="120" t="str">
        <f t="shared" si="190"/>
        <v/>
      </c>
      <c r="LR47" s="120" t="str">
        <f t="shared" si="190"/>
        <v/>
      </c>
      <c r="LS47" s="120" t="str">
        <f t="shared" si="190"/>
        <v/>
      </c>
      <c r="LT47" s="120" t="str">
        <f t="shared" si="190"/>
        <v/>
      </c>
      <c r="LU47" s="120" t="str">
        <f t="shared" si="190"/>
        <v/>
      </c>
      <c r="LV47" s="120" t="str">
        <f t="shared" si="190"/>
        <v/>
      </c>
      <c r="LW47" s="120" t="str">
        <f t="shared" si="190"/>
        <v/>
      </c>
      <c r="LX47" s="120" t="str">
        <f t="shared" si="190"/>
        <v/>
      </c>
      <c r="LY47" s="120" t="str">
        <f t="shared" si="190"/>
        <v/>
      </c>
      <c r="LZ47" s="120" t="str">
        <f t="shared" si="190"/>
        <v/>
      </c>
      <c r="MA47" s="120" t="str">
        <f t="shared" si="190"/>
        <v/>
      </c>
      <c r="MB47" s="120" t="str">
        <f t="shared" ref="MB47:MQ48" si="191">IF($J47&gt;0%,IF(AND(MB$16&gt;=$G47,MB$16&lt;$G47+($H47*$J47)),"➤",""),"")</f>
        <v/>
      </c>
      <c r="MC47" s="120" t="str">
        <f t="shared" si="191"/>
        <v/>
      </c>
      <c r="MD47" s="120" t="str">
        <f t="shared" si="191"/>
        <v/>
      </c>
      <c r="ME47" s="120" t="str">
        <f t="shared" si="191"/>
        <v/>
      </c>
      <c r="MF47" s="120" t="str">
        <f t="shared" si="191"/>
        <v/>
      </c>
      <c r="MG47" s="120" t="str">
        <f t="shared" si="191"/>
        <v/>
      </c>
      <c r="MH47" s="120" t="str">
        <f t="shared" si="191"/>
        <v/>
      </c>
      <c r="MI47" s="120" t="str">
        <f t="shared" si="191"/>
        <v/>
      </c>
      <c r="MJ47" s="120" t="str">
        <f t="shared" si="191"/>
        <v/>
      </c>
      <c r="MK47" s="120" t="str">
        <f t="shared" si="191"/>
        <v/>
      </c>
      <c r="ML47" s="120" t="str">
        <f t="shared" si="191"/>
        <v/>
      </c>
      <c r="MM47" s="120" t="str">
        <f t="shared" si="191"/>
        <v/>
      </c>
      <c r="MN47" s="120" t="str">
        <f t="shared" si="191"/>
        <v/>
      </c>
      <c r="MO47" s="120" t="str">
        <f t="shared" si="191"/>
        <v/>
      </c>
      <c r="MP47" s="120" t="str">
        <f t="shared" si="191"/>
        <v/>
      </c>
      <c r="MQ47" s="120" t="str">
        <f t="shared" si="191"/>
        <v/>
      </c>
      <c r="MR47" s="120" t="str">
        <f t="shared" ref="MR47:NG48" si="192">IF($J47&gt;0%,IF(AND(MR$16&gt;=$G47,MR$16&lt;$G47+($H47*$J47)),"➤",""),"")</f>
        <v/>
      </c>
      <c r="MS47" s="120" t="str">
        <f t="shared" si="192"/>
        <v/>
      </c>
      <c r="MT47" s="120" t="str">
        <f t="shared" si="192"/>
        <v/>
      </c>
      <c r="MU47" s="120" t="str">
        <f t="shared" si="192"/>
        <v/>
      </c>
      <c r="MV47" s="120" t="str">
        <f t="shared" si="192"/>
        <v/>
      </c>
      <c r="MW47" s="120" t="str">
        <f t="shared" si="192"/>
        <v/>
      </c>
      <c r="MX47" s="120" t="str">
        <f t="shared" si="192"/>
        <v/>
      </c>
      <c r="MY47" s="120" t="str">
        <f t="shared" si="192"/>
        <v/>
      </c>
      <c r="MZ47" s="120" t="str">
        <f t="shared" si="192"/>
        <v/>
      </c>
      <c r="NA47" s="120" t="str">
        <f t="shared" si="192"/>
        <v/>
      </c>
      <c r="NB47" s="120" t="str">
        <f t="shared" si="192"/>
        <v/>
      </c>
      <c r="NC47" s="120" t="str">
        <f t="shared" si="192"/>
        <v/>
      </c>
      <c r="ND47" s="120" t="str">
        <f t="shared" si="192"/>
        <v/>
      </c>
      <c r="NE47" s="120" t="str">
        <f t="shared" si="192"/>
        <v/>
      </c>
      <c r="NF47" s="120" t="str">
        <f t="shared" si="192"/>
        <v/>
      </c>
      <c r="NG47" s="120" t="str">
        <f t="shared" si="192"/>
        <v/>
      </c>
      <c r="NH47" s="120" t="str">
        <f t="shared" ref="NH47:NW48" si="193">IF($J47&gt;0%,IF(AND(NH$16&gt;=$G47,NH$16&lt;$G47+($H47*$J47)),"➤",""),"")</f>
        <v/>
      </c>
      <c r="NI47" s="120" t="str">
        <f t="shared" si="193"/>
        <v/>
      </c>
      <c r="NJ47" s="120" t="str">
        <f t="shared" si="193"/>
        <v/>
      </c>
      <c r="NK47" s="120" t="str">
        <f t="shared" si="193"/>
        <v/>
      </c>
      <c r="NL47" s="120" t="str">
        <f t="shared" si="193"/>
        <v/>
      </c>
      <c r="NM47" s="120" t="str">
        <f t="shared" si="193"/>
        <v/>
      </c>
      <c r="NN47" s="120" t="str">
        <f t="shared" si="193"/>
        <v/>
      </c>
      <c r="NO47" s="120" t="str">
        <f t="shared" si="193"/>
        <v/>
      </c>
      <c r="NP47" s="120" t="str">
        <f t="shared" si="193"/>
        <v/>
      </c>
      <c r="NQ47" s="120" t="str">
        <f t="shared" si="193"/>
        <v/>
      </c>
      <c r="NR47" s="120" t="str">
        <f t="shared" si="193"/>
        <v/>
      </c>
      <c r="NS47" s="120" t="str">
        <f t="shared" si="193"/>
        <v/>
      </c>
      <c r="NT47" s="120" t="str">
        <f t="shared" si="193"/>
        <v/>
      </c>
      <c r="NU47" s="120" t="str">
        <f t="shared" si="193"/>
        <v/>
      </c>
      <c r="NV47" s="120" t="str">
        <f t="shared" si="193"/>
        <v/>
      </c>
      <c r="NW47" s="120" t="str">
        <f t="shared" si="193"/>
        <v/>
      </c>
      <c r="NX47" s="120" t="str">
        <f t="shared" ref="NX47:OM48" si="194">IF($J47&gt;0%,IF(AND(NX$16&gt;=$G47,NX$16&lt;$G47+($H47*$J47)),"➤",""),"")</f>
        <v/>
      </c>
      <c r="NY47" s="120" t="str">
        <f t="shared" si="194"/>
        <v/>
      </c>
      <c r="NZ47" s="120" t="str">
        <f t="shared" si="194"/>
        <v/>
      </c>
      <c r="OA47" s="120" t="str">
        <f t="shared" si="194"/>
        <v/>
      </c>
      <c r="OB47" s="120" t="str">
        <f t="shared" si="194"/>
        <v/>
      </c>
      <c r="OC47" s="120" t="str">
        <f t="shared" si="194"/>
        <v/>
      </c>
      <c r="OD47" s="120" t="str">
        <f t="shared" si="194"/>
        <v/>
      </c>
      <c r="OE47" s="120" t="str">
        <f t="shared" si="194"/>
        <v/>
      </c>
      <c r="OF47" s="120" t="str">
        <f t="shared" si="194"/>
        <v/>
      </c>
      <c r="OG47" s="120" t="str">
        <f t="shared" si="194"/>
        <v/>
      </c>
      <c r="OH47" s="120" t="str">
        <f t="shared" si="194"/>
        <v/>
      </c>
      <c r="OI47" s="120" t="str">
        <f t="shared" si="194"/>
        <v/>
      </c>
      <c r="OJ47" s="120" t="str">
        <f t="shared" si="194"/>
        <v/>
      </c>
      <c r="OK47" s="120" t="str">
        <f t="shared" si="194"/>
        <v/>
      </c>
      <c r="OL47" s="120" t="str">
        <f t="shared" si="194"/>
        <v/>
      </c>
      <c r="OM47" s="120" t="str">
        <f t="shared" si="194"/>
        <v/>
      </c>
      <c r="ON47" s="120" t="str">
        <f t="shared" ref="ON47:PC48" si="195">IF($J47&gt;0%,IF(AND(ON$16&gt;=$G47,ON$16&lt;$G47+($H47*$J47)),"➤",""),"")</f>
        <v/>
      </c>
      <c r="OO47" s="120" t="str">
        <f t="shared" si="195"/>
        <v/>
      </c>
      <c r="OP47" s="120" t="str">
        <f t="shared" si="195"/>
        <v/>
      </c>
      <c r="OQ47" s="120" t="str">
        <f t="shared" si="195"/>
        <v/>
      </c>
      <c r="OR47" s="120" t="str">
        <f t="shared" si="195"/>
        <v/>
      </c>
      <c r="OS47" s="120" t="str">
        <f t="shared" si="195"/>
        <v/>
      </c>
      <c r="OT47" s="120" t="str">
        <f t="shared" si="195"/>
        <v/>
      </c>
      <c r="OU47" s="120" t="str">
        <f t="shared" si="195"/>
        <v/>
      </c>
      <c r="OV47" s="120" t="str">
        <f t="shared" si="195"/>
        <v/>
      </c>
      <c r="OW47" s="120" t="str">
        <f t="shared" si="195"/>
        <v/>
      </c>
      <c r="OX47" s="120" t="str">
        <f t="shared" si="195"/>
        <v/>
      </c>
      <c r="OY47" s="120" t="str">
        <f t="shared" si="195"/>
        <v/>
      </c>
      <c r="OZ47" s="120" t="str">
        <f t="shared" si="195"/>
        <v/>
      </c>
      <c r="PA47" s="120" t="str">
        <f t="shared" si="195"/>
        <v/>
      </c>
      <c r="PB47" s="120" t="str">
        <f t="shared" si="195"/>
        <v/>
      </c>
      <c r="PC47" s="120" t="str">
        <f t="shared" si="195"/>
        <v/>
      </c>
      <c r="PD47" s="120" t="str">
        <f t="shared" ref="PD47:PS48" si="196">IF($J47&gt;0%,IF(AND(PD$16&gt;=$G47,PD$16&lt;$G47+($H47*$J47)),"➤",""),"")</f>
        <v/>
      </c>
      <c r="PE47" s="120" t="str">
        <f t="shared" si="196"/>
        <v/>
      </c>
      <c r="PF47" s="120" t="str">
        <f t="shared" si="196"/>
        <v/>
      </c>
      <c r="PG47" s="120" t="str">
        <f t="shared" si="196"/>
        <v/>
      </c>
      <c r="PH47" s="120" t="str">
        <f t="shared" si="196"/>
        <v/>
      </c>
      <c r="PI47" s="120" t="str">
        <f t="shared" si="196"/>
        <v/>
      </c>
      <c r="PJ47" s="120" t="str">
        <f t="shared" si="196"/>
        <v/>
      </c>
      <c r="PK47" s="120" t="str">
        <f t="shared" si="196"/>
        <v/>
      </c>
      <c r="PL47" s="120" t="str">
        <f t="shared" si="196"/>
        <v/>
      </c>
      <c r="PM47" s="120" t="str">
        <f t="shared" si="196"/>
        <v/>
      </c>
      <c r="PN47" s="120" t="str">
        <f t="shared" si="196"/>
        <v/>
      </c>
      <c r="PO47" s="120" t="str">
        <f t="shared" si="196"/>
        <v/>
      </c>
      <c r="PP47" s="120" t="str">
        <f t="shared" si="196"/>
        <v/>
      </c>
      <c r="PQ47" s="120" t="str">
        <f t="shared" si="196"/>
        <v/>
      </c>
      <c r="PR47" s="120" t="str">
        <f t="shared" si="196"/>
        <v/>
      </c>
      <c r="PS47" s="120" t="str">
        <f t="shared" si="196"/>
        <v/>
      </c>
      <c r="PT47" s="120" t="str">
        <f t="shared" ref="PT47:QI48" si="197">IF($J47&gt;0%,IF(AND(PT$16&gt;=$G47,PT$16&lt;$G47+($H47*$J47)),"➤",""),"")</f>
        <v/>
      </c>
      <c r="PU47" s="120" t="str">
        <f t="shared" si="197"/>
        <v/>
      </c>
      <c r="PV47" s="120" t="str">
        <f t="shared" si="197"/>
        <v/>
      </c>
      <c r="PW47" s="120" t="str">
        <f t="shared" si="197"/>
        <v/>
      </c>
      <c r="PX47" s="120" t="str">
        <f t="shared" si="197"/>
        <v/>
      </c>
      <c r="PY47" s="120" t="str">
        <f t="shared" si="197"/>
        <v/>
      </c>
      <c r="PZ47" s="120" t="str">
        <f t="shared" si="197"/>
        <v/>
      </c>
      <c r="QA47" s="120" t="str">
        <f t="shared" si="197"/>
        <v/>
      </c>
      <c r="QB47" s="120" t="str">
        <f t="shared" si="197"/>
        <v/>
      </c>
      <c r="QC47" s="120" t="str">
        <f t="shared" si="197"/>
        <v/>
      </c>
      <c r="QD47" s="120" t="str">
        <f t="shared" si="197"/>
        <v/>
      </c>
      <c r="QE47" s="120" t="str">
        <f t="shared" si="197"/>
        <v/>
      </c>
      <c r="QF47" s="120" t="str">
        <f t="shared" si="197"/>
        <v/>
      </c>
      <c r="QG47" s="120" t="str">
        <f t="shared" si="197"/>
        <v/>
      </c>
      <c r="QH47" s="120" t="str">
        <f t="shared" si="197"/>
        <v/>
      </c>
      <c r="QI47" s="120" t="str">
        <f t="shared" si="197"/>
        <v/>
      </c>
      <c r="QJ47" s="120" t="str">
        <f t="shared" ref="QJ47:QY48" si="198">IF($J47&gt;0%,IF(AND(QJ$16&gt;=$G47,QJ$16&lt;$G47+($H47*$J47)),"➤",""),"")</f>
        <v/>
      </c>
      <c r="QK47" s="120" t="str">
        <f t="shared" si="198"/>
        <v/>
      </c>
      <c r="QL47" s="120" t="str">
        <f t="shared" si="198"/>
        <v/>
      </c>
      <c r="QM47" s="120" t="str">
        <f t="shared" si="198"/>
        <v/>
      </c>
      <c r="QN47" s="120" t="str">
        <f t="shared" si="198"/>
        <v/>
      </c>
      <c r="QO47" s="120" t="str">
        <f t="shared" si="198"/>
        <v/>
      </c>
      <c r="QP47" s="120" t="str">
        <f t="shared" si="198"/>
        <v/>
      </c>
      <c r="QQ47" s="120" t="str">
        <f t="shared" si="198"/>
        <v/>
      </c>
      <c r="QR47" s="120" t="str">
        <f t="shared" si="198"/>
        <v/>
      </c>
      <c r="QS47" s="120" t="str">
        <f t="shared" si="198"/>
        <v/>
      </c>
      <c r="QT47" s="120" t="str">
        <f t="shared" si="198"/>
        <v/>
      </c>
      <c r="QU47" s="120" t="str">
        <f t="shared" si="198"/>
        <v/>
      </c>
      <c r="QV47" s="120" t="str">
        <f t="shared" si="198"/>
        <v/>
      </c>
      <c r="QW47" s="120" t="str">
        <f t="shared" si="198"/>
        <v/>
      </c>
      <c r="QX47" s="120" t="str">
        <f t="shared" si="198"/>
        <v/>
      </c>
      <c r="QY47" s="120" t="str">
        <f t="shared" si="198"/>
        <v/>
      </c>
      <c r="QZ47" s="120" t="str">
        <f t="shared" ref="QZ47:RO48" si="199">IF($J47&gt;0%,IF(AND(QZ$16&gt;=$G47,QZ$16&lt;$G47+($H47*$J47)),"➤",""),"")</f>
        <v/>
      </c>
      <c r="RA47" s="120" t="str">
        <f t="shared" si="199"/>
        <v/>
      </c>
      <c r="RB47" s="120" t="str">
        <f t="shared" si="199"/>
        <v/>
      </c>
      <c r="RC47" s="120" t="str">
        <f t="shared" si="199"/>
        <v/>
      </c>
      <c r="RD47" s="120" t="str">
        <f t="shared" si="199"/>
        <v/>
      </c>
      <c r="RE47" s="120" t="str">
        <f t="shared" si="199"/>
        <v/>
      </c>
      <c r="RF47" s="120" t="str">
        <f t="shared" si="199"/>
        <v/>
      </c>
      <c r="RG47" s="120" t="str">
        <f t="shared" si="199"/>
        <v/>
      </c>
      <c r="RH47" s="120" t="str">
        <f t="shared" si="199"/>
        <v/>
      </c>
      <c r="RI47" s="120" t="str">
        <f t="shared" si="199"/>
        <v/>
      </c>
      <c r="RJ47" s="120" t="str">
        <f t="shared" si="199"/>
        <v/>
      </c>
      <c r="RK47" s="120" t="str">
        <f t="shared" si="199"/>
        <v/>
      </c>
      <c r="RL47" s="120" t="str">
        <f t="shared" si="199"/>
        <v/>
      </c>
      <c r="RM47" s="120" t="str">
        <f t="shared" si="199"/>
        <v/>
      </c>
      <c r="RN47" s="120" t="str">
        <f t="shared" si="199"/>
        <v/>
      </c>
      <c r="RO47" s="120" t="str">
        <f t="shared" si="199"/>
        <v/>
      </c>
      <c r="RP47" s="120" t="str">
        <f t="shared" ref="RP47:SE48" si="200">IF($J47&gt;0%,IF(AND(RP$16&gt;=$G47,RP$16&lt;$G47+($H47*$J47)),"➤",""),"")</f>
        <v/>
      </c>
      <c r="RQ47" s="120" t="str">
        <f t="shared" si="200"/>
        <v/>
      </c>
      <c r="RR47" s="120" t="str">
        <f t="shared" si="200"/>
        <v/>
      </c>
      <c r="RS47" s="120" t="str">
        <f t="shared" si="200"/>
        <v/>
      </c>
      <c r="RT47" s="120" t="str">
        <f t="shared" si="200"/>
        <v/>
      </c>
      <c r="RU47" s="120" t="str">
        <f t="shared" si="200"/>
        <v/>
      </c>
      <c r="RV47" s="120" t="str">
        <f t="shared" si="200"/>
        <v/>
      </c>
      <c r="RW47" s="120" t="str">
        <f t="shared" si="200"/>
        <v/>
      </c>
      <c r="RX47" s="120" t="str">
        <f t="shared" si="200"/>
        <v/>
      </c>
      <c r="RY47" s="120" t="str">
        <f t="shared" si="200"/>
        <v/>
      </c>
      <c r="RZ47" s="120" t="str">
        <f t="shared" si="200"/>
        <v/>
      </c>
      <c r="SA47" s="120" t="str">
        <f t="shared" si="200"/>
        <v/>
      </c>
      <c r="SB47" s="120" t="str">
        <f t="shared" si="200"/>
        <v/>
      </c>
      <c r="SC47" s="120" t="str">
        <f t="shared" si="200"/>
        <v/>
      </c>
      <c r="SD47" s="120" t="str">
        <f t="shared" si="200"/>
        <v/>
      </c>
      <c r="SE47" s="120" t="str">
        <f t="shared" si="200"/>
        <v/>
      </c>
      <c r="SF47" s="120" t="str">
        <f t="shared" ref="SF47:SU48" si="201">IF($J47&gt;0%,IF(AND(SF$16&gt;=$G47,SF$16&lt;$G47+($H47*$J47)),"➤",""),"")</f>
        <v/>
      </c>
      <c r="SG47" s="120" t="str">
        <f t="shared" si="201"/>
        <v/>
      </c>
      <c r="SH47" s="120" t="str">
        <f t="shared" si="201"/>
        <v/>
      </c>
      <c r="SI47" s="120" t="str">
        <f t="shared" si="201"/>
        <v/>
      </c>
      <c r="SJ47" s="120" t="str">
        <f t="shared" si="201"/>
        <v/>
      </c>
      <c r="SK47" s="120" t="str">
        <f t="shared" si="201"/>
        <v/>
      </c>
      <c r="SL47" s="120" t="str">
        <f t="shared" si="201"/>
        <v/>
      </c>
      <c r="SM47" s="120" t="str">
        <f t="shared" si="201"/>
        <v/>
      </c>
      <c r="SN47" s="120" t="str">
        <f t="shared" si="201"/>
        <v/>
      </c>
      <c r="SO47" s="120" t="str">
        <f t="shared" si="201"/>
        <v/>
      </c>
      <c r="SP47" s="120" t="str">
        <f t="shared" si="201"/>
        <v/>
      </c>
      <c r="SQ47" s="120" t="str">
        <f t="shared" si="201"/>
        <v/>
      </c>
      <c r="SR47" s="120" t="str">
        <f t="shared" si="201"/>
        <v/>
      </c>
      <c r="SS47" s="120" t="str">
        <f t="shared" si="201"/>
        <v/>
      </c>
      <c r="ST47" s="120" t="str">
        <f t="shared" si="201"/>
        <v/>
      </c>
      <c r="SU47" s="120" t="str">
        <f t="shared" si="201"/>
        <v/>
      </c>
      <c r="SV47" s="120" t="str">
        <f t="shared" ref="SV47:SX48" si="202">IF($J47&gt;0%,IF(AND(SV$16&gt;=$G47,SV$16&lt;$G47+($H47*$J47)),"➤",""),"")</f>
        <v/>
      </c>
      <c r="SW47" s="120" t="str">
        <f t="shared" si="202"/>
        <v/>
      </c>
      <c r="SX47" s="121" t="str">
        <f t="shared" si="202"/>
        <v/>
      </c>
    </row>
    <row r="48" spans="2:518" ht="40.200000000000003" outlineLevel="1" x14ac:dyDescent="0.35">
      <c r="B48" s="60"/>
      <c r="C48" s="109">
        <v>285724</v>
      </c>
      <c r="D48" s="110"/>
      <c r="E48" s="122" t="s">
        <v>1715</v>
      </c>
      <c r="F48" s="123" t="s">
        <v>432</v>
      </c>
      <c r="G48" s="113">
        <v>45565</v>
      </c>
      <c r="H48" s="124">
        <v>2</v>
      </c>
      <c r="I48" s="115">
        <f t="shared" si="170"/>
        <v>45566</v>
      </c>
      <c r="J48" s="125">
        <v>1</v>
      </c>
      <c r="K48" s="126" t="s">
        <v>1698</v>
      </c>
      <c r="L48" s="127"/>
      <c r="M48" s="119" t="str">
        <f t="shared" si="171"/>
        <v/>
      </c>
      <c r="N48" s="120" t="str">
        <f t="shared" si="171"/>
        <v/>
      </c>
      <c r="O48" s="120" t="str">
        <f t="shared" si="171"/>
        <v/>
      </c>
      <c r="P48" s="120" t="str">
        <f t="shared" si="171"/>
        <v/>
      </c>
      <c r="Q48" s="120" t="str">
        <f t="shared" si="171"/>
        <v/>
      </c>
      <c r="R48" s="120" t="str">
        <f t="shared" si="171"/>
        <v/>
      </c>
      <c r="S48" s="120" t="str">
        <f t="shared" si="169"/>
        <v>➤</v>
      </c>
      <c r="T48" s="120" t="str">
        <f t="shared" si="169"/>
        <v>➤</v>
      </c>
      <c r="U48" s="120" t="str">
        <f t="shared" si="169"/>
        <v/>
      </c>
      <c r="V48" s="120" t="str">
        <f t="shared" si="160"/>
        <v/>
      </c>
      <c r="W48" s="120" t="str">
        <f t="shared" si="160"/>
        <v/>
      </c>
      <c r="X48" s="120" t="str">
        <f t="shared" si="160"/>
        <v/>
      </c>
      <c r="Y48" s="120" t="str">
        <f t="shared" si="160"/>
        <v/>
      </c>
      <c r="Z48" s="120" t="str">
        <f t="shared" si="160"/>
        <v/>
      </c>
      <c r="AA48" s="120" t="str">
        <f t="shared" si="160"/>
        <v/>
      </c>
      <c r="AB48" s="120" t="str">
        <f t="shared" si="160"/>
        <v/>
      </c>
      <c r="AC48" s="120" t="str">
        <f t="shared" si="160"/>
        <v/>
      </c>
      <c r="AD48" s="120" t="str">
        <f t="shared" si="160"/>
        <v/>
      </c>
      <c r="AE48" s="120" t="str">
        <f t="shared" si="160"/>
        <v/>
      </c>
      <c r="AF48" s="120" t="str">
        <f t="shared" si="160"/>
        <v/>
      </c>
      <c r="AG48" s="120" t="str">
        <f t="shared" si="160"/>
        <v/>
      </c>
      <c r="AH48" s="120" t="str">
        <f t="shared" si="160"/>
        <v/>
      </c>
      <c r="AI48" s="120" t="str">
        <f t="shared" si="160"/>
        <v/>
      </c>
      <c r="AJ48" s="120" t="str">
        <f t="shared" si="172"/>
        <v/>
      </c>
      <c r="AK48" s="120" t="str">
        <f t="shared" si="172"/>
        <v/>
      </c>
      <c r="AL48" s="120" t="str">
        <f t="shared" si="172"/>
        <v/>
      </c>
      <c r="AM48" s="120" t="str">
        <f t="shared" si="172"/>
        <v/>
      </c>
      <c r="AN48" s="120" t="str">
        <f t="shared" si="172"/>
        <v/>
      </c>
      <c r="AO48" s="120" t="str">
        <f t="shared" si="172"/>
        <v/>
      </c>
      <c r="AP48" s="120" t="str">
        <f t="shared" si="172"/>
        <v/>
      </c>
      <c r="AQ48" s="120" t="str">
        <f t="shared" si="172"/>
        <v/>
      </c>
      <c r="AR48" s="120" t="str">
        <f t="shared" si="172"/>
        <v/>
      </c>
      <c r="AS48" s="120" t="str">
        <f t="shared" si="172"/>
        <v/>
      </c>
      <c r="AT48" s="120" t="str">
        <f t="shared" si="172"/>
        <v/>
      </c>
      <c r="AU48" s="120" t="str">
        <f t="shared" si="172"/>
        <v/>
      </c>
      <c r="AV48" s="120" t="str">
        <f t="shared" si="172"/>
        <v/>
      </c>
      <c r="AW48" s="120" t="str">
        <f t="shared" si="172"/>
        <v/>
      </c>
      <c r="AX48" s="120" t="str">
        <f t="shared" si="172"/>
        <v/>
      </c>
      <c r="AY48" s="120" t="str">
        <f t="shared" si="172"/>
        <v/>
      </c>
      <c r="AZ48" s="120" t="str">
        <f t="shared" si="173"/>
        <v/>
      </c>
      <c r="BA48" s="120" t="str">
        <f t="shared" si="173"/>
        <v/>
      </c>
      <c r="BB48" s="120" t="str">
        <f t="shared" si="173"/>
        <v/>
      </c>
      <c r="BC48" s="120" t="str">
        <f t="shared" si="173"/>
        <v/>
      </c>
      <c r="BD48" s="120" t="str">
        <f t="shared" si="173"/>
        <v/>
      </c>
      <c r="BE48" s="120" t="str">
        <f t="shared" si="173"/>
        <v/>
      </c>
      <c r="BF48" s="120" t="str">
        <f t="shared" si="173"/>
        <v/>
      </c>
      <c r="BG48" s="120" t="str">
        <f t="shared" si="173"/>
        <v/>
      </c>
      <c r="BH48" s="120" t="str">
        <f t="shared" si="173"/>
        <v/>
      </c>
      <c r="BI48" s="120" t="str">
        <f t="shared" si="173"/>
        <v/>
      </c>
      <c r="BJ48" s="120" t="str">
        <f t="shared" si="173"/>
        <v/>
      </c>
      <c r="BK48" s="120" t="str">
        <f t="shared" si="173"/>
        <v/>
      </c>
      <c r="BL48" s="120" t="str">
        <f t="shared" si="173"/>
        <v/>
      </c>
      <c r="BM48" s="120" t="str">
        <f t="shared" si="173"/>
        <v/>
      </c>
      <c r="BN48" s="120" t="str">
        <f t="shared" si="173"/>
        <v/>
      </c>
      <c r="BO48" s="120" t="str">
        <f t="shared" si="173"/>
        <v/>
      </c>
      <c r="BP48" s="120" t="str">
        <f t="shared" si="174"/>
        <v/>
      </c>
      <c r="BQ48" s="120" t="str">
        <f t="shared" si="174"/>
        <v/>
      </c>
      <c r="BR48" s="120" t="str">
        <f t="shared" si="174"/>
        <v/>
      </c>
      <c r="BS48" s="120" t="str">
        <f t="shared" si="174"/>
        <v/>
      </c>
      <c r="BT48" s="120" t="str">
        <f t="shared" si="174"/>
        <v/>
      </c>
      <c r="BU48" s="120" t="str">
        <f t="shared" si="174"/>
        <v/>
      </c>
      <c r="BV48" s="120" t="str">
        <f t="shared" si="174"/>
        <v/>
      </c>
      <c r="BW48" s="120" t="str">
        <f t="shared" si="174"/>
        <v/>
      </c>
      <c r="BX48" s="120" t="str">
        <f t="shared" si="174"/>
        <v/>
      </c>
      <c r="BY48" s="120" t="str">
        <f t="shared" si="174"/>
        <v/>
      </c>
      <c r="BZ48" s="120" t="str">
        <f t="shared" si="174"/>
        <v/>
      </c>
      <c r="CA48" s="120" t="str">
        <f t="shared" si="174"/>
        <v/>
      </c>
      <c r="CB48" s="120" t="str">
        <f t="shared" si="174"/>
        <v/>
      </c>
      <c r="CC48" s="120" t="str">
        <f t="shared" si="174"/>
        <v/>
      </c>
      <c r="CD48" s="120" t="str">
        <f t="shared" si="174"/>
        <v/>
      </c>
      <c r="CE48" s="120" t="str">
        <f t="shared" si="174"/>
        <v/>
      </c>
      <c r="CF48" s="120" t="str">
        <f t="shared" si="175"/>
        <v/>
      </c>
      <c r="CG48" s="120" t="str">
        <f t="shared" si="175"/>
        <v/>
      </c>
      <c r="CH48" s="120" t="str">
        <f t="shared" si="175"/>
        <v/>
      </c>
      <c r="CI48" s="120" t="str">
        <f t="shared" si="175"/>
        <v/>
      </c>
      <c r="CJ48" s="120" t="str">
        <f t="shared" si="175"/>
        <v/>
      </c>
      <c r="CK48" s="120" t="str">
        <f t="shared" si="175"/>
        <v/>
      </c>
      <c r="CL48" s="120" t="str">
        <f t="shared" si="175"/>
        <v/>
      </c>
      <c r="CM48" s="120" t="str">
        <f t="shared" si="175"/>
        <v/>
      </c>
      <c r="CN48" s="120" t="str">
        <f t="shared" si="175"/>
        <v/>
      </c>
      <c r="CO48" s="120" t="str">
        <f t="shared" si="175"/>
        <v/>
      </c>
      <c r="CP48" s="120" t="str">
        <f t="shared" si="175"/>
        <v/>
      </c>
      <c r="CQ48" s="120" t="str">
        <f t="shared" si="175"/>
        <v/>
      </c>
      <c r="CR48" s="120" t="str">
        <f t="shared" si="175"/>
        <v/>
      </c>
      <c r="CS48" s="120" t="str">
        <f t="shared" si="175"/>
        <v/>
      </c>
      <c r="CT48" s="120" t="str">
        <f t="shared" si="175"/>
        <v/>
      </c>
      <c r="CU48" s="120" t="str">
        <f t="shared" si="175"/>
        <v/>
      </c>
      <c r="CV48" s="120" t="str">
        <f t="shared" si="176"/>
        <v/>
      </c>
      <c r="CW48" s="120" t="str">
        <f t="shared" si="176"/>
        <v/>
      </c>
      <c r="CX48" s="120" t="str">
        <f t="shared" si="176"/>
        <v/>
      </c>
      <c r="CY48" s="120" t="str">
        <f t="shared" si="176"/>
        <v/>
      </c>
      <c r="CZ48" s="120" t="str">
        <f t="shared" si="176"/>
        <v/>
      </c>
      <c r="DA48" s="120" t="str">
        <f t="shared" si="176"/>
        <v/>
      </c>
      <c r="DB48" s="120" t="str">
        <f t="shared" si="176"/>
        <v/>
      </c>
      <c r="DC48" s="120" t="str">
        <f t="shared" si="176"/>
        <v/>
      </c>
      <c r="DD48" s="120" t="str">
        <f t="shared" si="176"/>
        <v/>
      </c>
      <c r="DE48" s="120" t="str">
        <f t="shared" si="176"/>
        <v/>
      </c>
      <c r="DF48" s="120" t="str">
        <f t="shared" si="176"/>
        <v/>
      </c>
      <c r="DG48" s="120" t="str">
        <f t="shared" si="176"/>
        <v/>
      </c>
      <c r="DH48" s="120" t="str">
        <f t="shared" si="176"/>
        <v/>
      </c>
      <c r="DI48" s="120" t="str">
        <f t="shared" si="176"/>
        <v/>
      </c>
      <c r="DJ48" s="120" t="str">
        <f t="shared" si="176"/>
        <v/>
      </c>
      <c r="DK48" s="120" t="str">
        <f t="shared" si="176"/>
        <v/>
      </c>
      <c r="DL48" s="120" t="str">
        <f t="shared" si="177"/>
        <v/>
      </c>
      <c r="DM48" s="120" t="str">
        <f t="shared" si="177"/>
        <v/>
      </c>
      <c r="DN48" s="120" t="str">
        <f t="shared" si="177"/>
        <v/>
      </c>
      <c r="DO48" s="120" t="str">
        <f t="shared" si="177"/>
        <v/>
      </c>
      <c r="DP48" s="120" t="str">
        <f t="shared" si="177"/>
        <v/>
      </c>
      <c r="DQ48" s="120" t="str">
        <f t="shared" si="177"/>
        <v/>
      </c>
      <c r="DR48" s="120" t="str">
        <f t="shared" si="177"/>
        <v/>
      </c>
      <c r="DS48" s="120" t="str">
        <f t="shared" si="177"/>
        <v/>
      </c>
      <c r="DT48" s="120" t="str">
        <f t="shared" si="177"/>
        <v/>
      </c>
      <c r="DU48" s="120" t="str">
        <f t="shared" si="177"/>
        <v/>
      </c>
      <c r="DV48" s="120" t="str">
        <f t="shared" si="177"/>
        <v/>
      </c>
      <c r="DW48" s="120" t="str">
        <f t="shared" si="177"/>
        <v/>
      </c>
      <c r="DX48" s="120" t="str">
        <f t="shared" si="177"/>
        <v/>
      </c>
      <c r="DY48" s="120" t="str">
        <f t="shared" si="177"/>
        <v/>
      </c>
      <c r="DZ48" s="120" t="str">
        <f t="shared" si="177"/>
        <v/>
      </c>
      <c r="EA48" s="120" t="str">
        <f t="shared" si="177"/>
        <v/>
      </c>
      <c r="EB48" s="120" t="str">
        <f t="shared" si="178"/>
        <v/>
      </c>
      <c r="EC48" s="120" t="str">
        <f t="shared" si="178"/>
        <v/>
      </c>
      <c r="ED48" s="120" t="str">
        <f t="shared" si="178"/>
        <v/>
      </c>
      <c r="EE48" s="120" t="str">
        <f t="shared" si="178"/>
        <v/>
      </c>
      <c r="EF48" s="120" t="str">
        <f t="shared" si="178"/>
        <v/>
      </c>
      <c r="EG48" s="120" t="str">
        <f t="shared" si="178"/>
        <v/>
      </c>
      <c r="EH48" s="120" t="str">
        <f t="shared" si="178"/>
        <v/>
      </c>
      <c r="EI48" s="120" t="str">
        <f t="shared" si="178"/>
        <v/>
      </c>
      <c r="EJ48" s="120" t="str">
        <f t="shared" si="178"/>
        <v/>
      </c>
      <c r="EK48" s="120" t="str">
        <f t="shared" si="178"/>
        <v/>
      </c>
      <c r="EL48" s="120" t="str">
        <f t="shared" si="178"/>
        <v/>
      </c>
      <c r="EM48" s="120" t="str">
        <f t="shared" si="178"/>
        <v/>
      </c>
      <c r="EN48" s="120" t="str">
        <f t="shared" si="178"/>
        <v/>
      </c>
      <c r="EO48" s="120" t="str">
        <f t="shared" si="178"/>
        <v/>
      </c>
      <c r="EP48" s="120" t="str">
        <f t="shared" si="178"/>
        <v/>
      </c>
      <c r="EQ48" s="120" t="str">
        <f t="shared" si="178"/>
        <v/>
      </c>
      <c r="ER48" s="120" t="str">
        <f t="shared" si="179"/>
        <v/>
      </c>
      <c r="ES48" s="120" t="str">
        <f t="shared" si="179"/>
        <v/>
      </c>
      <c r="ET48" s="120" t="str">
        <f t="shared" si="179"/>
        <v/>
      </c>
      <c r="EU48" s="120" t="str">
        <f t="shared" si="179"/>
        <v/>
      </c>
      <c r="EV48" s="120" t="str">
        <f t="shared" si="179"/>
        <v/>
      </c>
      <c r="EW48" s="120" t="str">
        <f t="shared" si="179"/>
        <v/>
      </c>
      <c r="EX48" s="120" t="str">
        <f t="shared" si="179"/>
        <v/>
      </c>
      <c r="EY48" s="120" t="str">
        <f t="shared" si="179"/>
        <v/>
      </c>
      <c r="EZ48" s="120" t="str">
        <f t="shared" si="179"/>
        <v/>
      </c>
      <c r="FA48" s="120" t="str">
        <f t="shared" si="179"/>
        <v/>
      </c>
      <c r="FB48" s="120" t="str">
        <f t="shared" si="179"/>
        <v/>
      </c>
      <c r="FC48" s="120" t="str">
        <f t="shared" si="179"/>
        <v/>
      </c>
      <c r="FD48" s="120" t="str">
        <f t="shared" si="179"/>
        <v/>
      </c>
      <c r="FE48" s="120" t="str">
        <f t="shared" si="179"/>
        <v/>
      </c>
      <c r="FF48" s="120" t="str">
        <f t="shared" si="179"/>
        <v/>
      </c>
      <c r="FG48" s="120" t="str">
        <f t="shared" si="179"/>
        <v/>
      </c>
      <c r="FH48" s="120" t="str">
        <f t="shared" si="180"/>
        <v/>
      </c>
      <c r="FI48" s="120" t="str">
        <f t="shared" si="180"/>
        <v/>
      </c>
      <c r="FJ48" s="120" t="str">
        <f t="shared" si="180"/>
        <v/>
      </c>
      <c r="FK48" s="120" t="str">
        <f t="shared" si="180"/>
        <v/>
      </c>
      <c r="FL48" s="120" t="str">
        <f t="shared" si="180"/>
        <v/>
      </c>
      <c r="FM48" s="120" t="str">
        <f t="shared" si="180"/>
        <v/>
      </c>
      <c r="FN48" s="120" t="str">
        <f t="shared" si="180"/>
        <v/>
      </c>
      <c r="FO48" s="120" t="str">
        <f t="shared" si="180"/>
        <v/>
      </c>
      <c r="FP48" s="120" t="str">
        <f t="shared" si="180"/>
        <v/>
      </c>
      <c r="FQ48" s="120" t="str">
        <f t="shared" si="180"/>
        <v/>
      </c>
      <c r="FR48" s="120" t="str">
        <f t="shared" si="180"/>
        <v/>
      </c>
      <c r="FS48" s="120" t="str">
        <f t="shared" si="180"/>
        <v/>
      </c>
      <c r="FT48" s="120" t="str">
        <f t="shared" si="180"/>
        <v/>
      </c>
      <c r="FU48" s="120" t="str">
        <f t="shared" si="180"/>
        <v/>
      </c>
      <c r="FV48" s="120" t="str">
        <f t="shared" si="180"/>
        <v/>
      </c>
      <c r="FW48" s="120" t="str">
        <f t="shared" si="180"/>
        <v/>
      </c>
      <c r="FX48" s="120" t="str">
        <f t="shared" si="181"/>
        <v/>
      </c>
      <c r="FY48" s="120" t="str">
        <f t="shared" si="181"/>
        <v/>
      </c>
      <c r="FZ48" s="120" t="str">
        <f t="shared" si="181"/>
        <v/>
      </c>
      <c r="GA48" s="120" t="str">
        <f t="shared" si="181"/>
        <v/>
      </c>
      <c r="GB48" s="120" t="str">
        <f t="shared" si="181"/>
        <v/>
      </c>
      <c r="GC48" s="120" t="str">
        <f t="shared" si="181"/>
        <v/>
      </c>
      <c r="GD48" s="120" t="str">
        <f t="shared" si="181"/>
        <v/>
      </c>
      <c r="GE48" s="120" t="str">
        <f t="shared" si="181"/>
        <v/>
      </c>
      <c r="GF48" s="120" t="str">
        <f t="shared" si="181"/>
        <v/>
      </c>
      <c r="GG48" s="120" t="str">
        <f t="shared" si="181"/>
        <v/>
      </c>
      <c r="GH48" s="120" t="str">
        <f t="shared" si="181"/>
        <v/>
      </c>
      <c r="GI48" s="120" t="str">
        <f t="shared" si="181"/>
        <v/>
      </c>
      <c r="GJ48" s="120" t="str">
        <f t="shared" si="181"/>
        <v/>
      </c>
      <c r="GK48" s="120" t="str">
        <f t="shared" si="181"/>
        <v/>
      </c>
      <c r="GL48" s="120" t="str">
        <f t="shared" si="181"/>
        <v/>
      </c>
      <c r="GM48" s="120" t="str">
        <f t="shared" si="181"/>
        <v/>
      </c>
      <c r="GN48" s="120" t="str">
        <f t="shared" si="182"/>
        <v/>
      </c>
      <c r="GO48" s="120" t="str">
        <f t="shared" si="182"/>
        <v/>
      </c>
      <c r="GP48" s="120" t="str">
        <f t="shared" si="182"/>
        <v/>
      </c>
      <c r="GQ48" s="120" t="str">
        <f t="shared" si="182"/>
        <v/>
      </c>
      <c r="GR48" s="120" t="str">
        <f t="shared" si="182"/>
        <v/>
      </c>
      <c r="GS48" s="120" t="str">
        <f t="shared" si="182"/>
        <v/>
      </c>
      <c r="GT48" s="120" t="str">
        <f t="shared" si="182"/>
        <v/>
      </c>
      <c r="GU48" s="120" t="str">
        <f t="shared" si="182"/>
        <v/>
      </c>
      <c r="GV48" s="120" t="str">
        <f t="shared" si="182"/>
        <v/>
      </c>
      <c r="GW48" s="120" t="str">
        <f t="shared" si="182"/>
        <v/>
      </c>
      <c r="GX48" s="120" t="str">
        <f t="shared" si="182"/>
        <v/>
      </c>
      <c r="GY48" s="120" t="str">
        <f t="shared" si="182"/>
        <v/>
      </c>
      <c r="GZ48" s="120" t="str">
        <f t="shared" si="182"/>
        <v/>
      </c>
      <c r="HA48" s="120" t="str">
        <f t="shared" si="182"/>
        <v/>
      </c>
      <c r="HB48" s="120" t="str">
        <f t="shared" si="182"/>
        <v/>
      </c>
      <c r="HC48" s="120" t="str">
        <f t="shared" si="182"/>
        <v/>
      </c>
      <c r="HD48" s="120" t="str">
        <f t="shared" si="183"/>
        <v/>
      </c>
      <c r="HE48" s="120" t="str">
        <f t="shared" si="183"/>
        <v/>
      </c>
      <c r="HF48" s="120" t="str">
        <f t="shared" si="183"/>
        <v/>
      </c>
      <c r="HG48" s="120" t="str">
        <f t="shared" si="183"/>
        <v/>
      </c>
      <c r="HH48" s="120" t="str">
        <f t="shared" si="183"/>
        <v/>
      </c>
      <c r="HI48" s="120" t="str">
        <f t="shared" si="183"/>
        <v/>
      </c>
      <c r="HJ48" s="120" t="str">
        <f t="shared" si="183"/>
        <v/>
      </c>
      <c r="HK48" s="120" t="str">
        <f t="shared" si="183"/>
        <v/>
      </c>
      <c r="HL48" s="120" t="str">
        <f t="shared" si="183"/>
        <v/>
      </c>
      <c r="HM48" s="120" t="str">
        <f t="shared" si="183"/>
        <v/>
      </c>
      <c r="HN48" s="120" t="str">
        <f t="shared" si="183"/>
        <v/>
      </c>
      <c r="HO48" s="120" t="str">
        <f t="shared" si="183"/>
        <v/>
      </c>
      <c r="HP48" s="120" t="str">
        <f t="shared" si="183"/>
        <v/>
      </c>
      <c r="HQ48" s="120" t="str">
        <f t="shared" si="183"/>
        <v/>
      </c>
      <c r="HR48" s="120" t="str">
        <f t="shared" si="183"/>
        <v/>
      </c>
      <c r="HS48" s="120" t="str">
        <f t="shared" si="183"/>
        <v/>
      </c>
      <c r="HT48" s="120" t="str">
        <f t="shared" si="184"/>
        <v/>
      </c>
      <c r="HU48" s="120" t="str">
        <f t="shared" si="184"/>
        <v/>
      </c>
      <c r="HV48" s="120" t="str">
        <f t="shared" si="184"/>
        <v/>
      </c>
      <c r="HW48" s="120" t="str">
        <f t="shared" si="184"/>
        <v/>
      </c>
      <c r="HX48" s="120" t="str">
        <f t="shared" si="184"/>
        <v/>
      </c>
      <c r="HY48" s="120" t="str">
        <f t="shared" si="184"/>
        <v/>
      </c>
      <c r="HZ48" s="120" t="str">
        <f t="shared" si="184"/>
        <v/>
      </c>
      <c r="IA48" s="120" t="str">
        <f t="shared" si="184"/>
        <v/>
      </c>
      <c r="IB48" s="120" t="str">
        <f t="shared" si="184"/>
        <v/>
      </c>
      <c r="IC48" s="120" t="str">
        <f t="shared" si="184"/>
        <v/>
      </c>
      <c r="ID48" s="120" t="str">
        <f t="shared" si="184"/>
        <v/>
      </c>
      <c r="IE48" s="120" t="str">
        <f t="shared" si="184"/>
        <v/>
      </c>
      <c r="IF48" s="120" t="str">
        <f t="shared" si="184"/>
        <v/>
      </c>
      <c r="IG48" s="120" t="str">
        <f t="shared" si="184"/>
        <v/>
      </c>
      <c r="IH48" s="120" t="str">
        <f t="shared" si="184"/>
        <v/>
      </c>
      <c r="II48" s="120" t="str">
        <f t="shared" si="184"/>
        <v/>
      </c>
      <c r="IJ48" s="120" t="str">
        <f t="shared" si="185"/>
        <v/>
      </c>
      <c r="IK48" s="120" t="str">
        <f t="shared" si="185"/>
        <v/>
      </c>
      <c r="IL48" s="120" t="str">
        <f t="shared" si="185"/>
        <v/>
      </c>
      <c r="IM48" s="120" t="str">
        <f t="shared" si="185"/>
        <v/>
      </c>
      <c r="IN48" s="120" t="str">
        <f t="shared" si="185"/>
        <v/>
      </c>
      <c r="IO48" s="120" t="str">
        <f t="shared" si="185"/>
        <v/>
      </c>
      <c r="IP48" s="120" t="str">
        <f t="shared" si="185"/>
        <v/>
      </c>
      <c r="IQ48" s="120" t="str">
        <f t="shared" si="185"/>
        <v/>
      </c>
      <c r="IR48" s="120" t="str">
        <f t="shared" si="185"/>
        <v/>
      </c>
      <c r="IS48" s="120" t="str">
        <f t="shared" si="185"/>
        <v/>
      </c>
      <c r="IT48" s="120" t="str">
        <f t="shared" si="185"/>
        <v/>
      </c>
      <c r="IU48" s="120" t="str">
        <f t="shared" si="185"/>
        <v/>
      </c>
      <c r="IV48" s="120" t="str">
        <f t="shared" si="185"/>
        <v/>
      </c>
      <c r="IW48" s="120" t="str">
        <f t="shared" si="185"/>
        <v/>
      </c>
      <c r="IX48" s="120" t="str">
        <f t="shared" si="185"/>
        <v/>
      </c>
      <c r="IY48" s="120" t="str">
        <f t="shared" si="185"/>
        <v/>
      </c>
      <c r="IZ48" s="120" t="str">
        <f t="shared" si="186"/>
        <v/>
      </c>
      <c r="JA48" s="120" t="str">
        <f t="shared" si="186"/>
        <v/>
      </c>
      <c r="JB48" s="120" t="str">
        <f t="shared" si="186"/>
        <v/>
      </c>
      <c r="JC48" s="120" t="str">
        <f t="shared" si="186"/>
        <v/>
      </c>
      <c r="JD48" s="120" t="str">
        <f t="shared" si="186"/>
        <v/>
      </c>
      <c r="JE48" s="120" t="str">
        <f t="shared" si="186"/>
        <v/>
      </c>
      <c r="JF48" s="120" t="str">
        <f t="shared" si="186"/>
        <v/>
      </c>
      <c r="JG48" s="120" t="str">
        <f t="shared" si="186"/>
        <v/>
      </c>
      <c r="JH48" s="120" t="str">
        <f t="shared" si="186"/>
        <v/>
      </c>
      <c r="JI48" s="120" t="str">
        <f t="shared" si="186"/>
        <v/>
      </c>
      <c r="JJ48" s="120" t="str">
        <f t="shared" si="186"/>
        <v/>
      </c>
      <c r="JK48" s="120" t="str">
        <f t="shared" si="186"/>
        <v/>
      </c>
      <c r="JL48" s="120" t="str">
        <f t="shared" si="186"/>
        <v/>
      </c>
      <c r="JM48" s="120" t="str">
        <f t="shared" si="186"/>
        <v/>
      </c>
      <c r="JN48" s="120" t="str">
        <f t="shared" si="186"/>
        <v/>
      </c>
      <c r="JO48" s="120" t="str">
        <f t="shared" si="186"/>
        <v/>
      </c>
      <c r="JP48" s="120" t="str">
        <f t="shared" si="187"/>
        <v/>
      </c>
      <c r="JQ48" s="120" t="str">
        <f t="shared" si="187"/>
        <v/>
      </c>
      <c r="JR48" s="120" t="str">
        <f t="shared" si="187"/>
        <v/>
      </c>
      <c r="JS48" s="120" t="str">
        <f t="shared" si="187"/>
        <v/>
      </c>
      <c r="JT48" s="120" t="str">
        <f t="shared" si="187"/>
        <v/>
      </c>
      <c r="JU48" s="120" t="str">
        <f t="shared" si="187"/>
        <v/>
      </c>
      <c r="JV48" s="120" t="str">
        <f t="shared" si="187"/>
        <v/>
      </c>
      <c r="JW48" s="120" t="str">
        <f t="shared" si="187"/>
        <v/>
      </c>
      <c r="JX48" s="120" t="str">
        <f t="shared" si="187"/>
        <v/>
      </c>
      <c r="JY48" s="120" t="str">
        <f t="shared" si="187"/>
        <v/>
      </c>
      <c r="JZ48" s="120" t="str">
        <f t="shared" si="187"/>
        <v/>
      </c>
      <c r="KA48" s="120" t="str">
        <f t="shared" si="187"/>
        <v/>
      </c>
      <c r="KB48" s="120" t="str">
        <f t="shared" si="187"/>
        <v/>
      </c>
      <c r="KC48" s="120" t="str">
        <f t="shared" si="187"/>
        <v/>
      </c>
      <c r="KD48" s="120" t="str">
        <f t="shared" si="187"/>
        <v/>
      </c>
      <c r="KE48" s="120" t="str">
        <f t="shared" si="187"/>
        <v/>
      </c>
      <c r="KF48" s="120" t="str">
        <f t="shared" si="188"/>
        <v/>
      </c>
      <c r="KG48" s="120" t="str">
        <f t="shared" si="188"/>
        <v/>
      </c>
      <c r="KH48" s="120" t="str">
        <f t="shared" si="188"/>
        <v/>
      </c>
      <c r="KI48" s="120" t="str">
        <f t="shared" si="188"/>
        <v/>
      </c>
      <c r="KJ48" s="120" t="str">
        <f t="shared" si="188"/>
        <v/>
      </c>
      <c r="KK48" s="120" t="str">
        <f t="shared" si="188"/>
        <v/>
      </c>
      <c r="KL48" s="120" t="str">
        <f t="shared" si="188"/>
        <v/>
      </c>
      <c r="KM48" s="120" t="str">
        <f t="shared" si="188"/>
        <v/>
      </c>
      <c r="KN48" s="120" t="str">
        <f t="shared" si="188"/>
        <v/>
      </c>
      <c r="KO48" s="120" t="str">
        <f t="shared" si="188"/>
        <v/>
      </c>
      <c r="KP48" s="120" t="str">
        <f t="shared" si="188"/>
        <v/>
      </c>
      <c r="KQ48" s="120" t="str">
        <f t="shared" si="188"/>
        <v/>
      </c>
      <c r="KR48" s="120" t="str">
        <f t="shared" si="188"/>
        <v/>
      </c>
      <c r="KS48" s="120" t="str">
        <f t="shared" si="188"/>
        <v/>
      </c>
      <c r="KT48" s="120" t="str">
        <f t="shared" si="188"/>
        <v/>
      </c>
      <c r="KU48" s="120" t="str">
        <f t="shared" si="188"/>
        <v/>
      </c>
      <c r="KV48" s="120" t="str">
        <f t="shared" si="189"/>
        <v/>
      </c>
      <c r="KW48" s="120" t="str">
        <f t="shared" si="189"/>
        <v/>
      </c>
      <c r="KX48" s="120" t="str">
        <f t="shared" si="189"/>
        <v/>
      </c>
      <c r="KY48" s="120" t="str">
        <f t="shared" si="189"/>
        <v/>
      </c>
      <c r="KZ48" s="120" t="str">
        <f t="shared" si="189"/>
        <v/>
      </c>
      <c r="LA48" s="120" t="str">
        <f t="shared" si="189"/>
        <v/>
      </c>
      <c r="LB48" s="120" t="str">
        <f t="shared" si="189"/>
        <v/>
      </c>
      <c r="LC48" s="120" t="str">
        <f t="shared" si="189"/>
        <v/>
      </c>
      <c r="LD48" s="120" t="str">
        <f t="shared" si="189"/>
        <v/>
      </c>
      <c r="LE48" s="120" t="str">
        <f t="shared" si="189"/>
        <v/>
      </c>
      <c r="LF48" s="120" t="str">
        <f t="shared" si="189"/>
        <v/>
      </c>
      <c r="LG48" s="120" t="str">
        <f t="shared" si="189"/>
        <v/>
      </c>
      <c r="LH48" s="120" t="str">
        <f t="shared" si="189"/>
        <v/>
      </c>
      <c r="LI48" s="120" t="str">
        <f t="shared" si="189"/>
        <v/>
      </c>
      <c r="LJ48" s="120" t="str">
        <f t="shared" si="189"/>
        <v/>
      </c>
      <c r="LK48" s="120" t="str">
        <f t="shared" si="189"/>
        <v/>
      </c>
      <c r="LL48" s="120" t="str">
        <f t="shared" si="190"/>
        <v/>
      </c>
      <c r="LM48" s="120" t="str">
        <f t="shared" si="190"/>
        <v/>
      </c>
      <c r="LN48" s="120" t="str">
        <f t="shared" si="190"/>
        <v/>
      </c>
      <c r="LO48" s="120" t="str">
        <f t="shared" si="190"/>
        <v/>
      </c>
      <c r="LP48" s="120" t="str">
        <f t="shared" si="190"/>
        <v/>
      </c>
      <c r="LQ48" s="120" t="str">
        <f t="shared" si="190"/>
        <v/>
      </c>
      <c r="LR48" s="120" t="str">
        <f t="shared" si="190"/>
        <v/>
      </c>
      <c r="LS48" s="120" t="str">
        <f t="shared" si="190"/>
        <v/>
      </c>
      <c r="LT48" s="120" t="str">
        <f t="shared" si="190"/>
        <v/>
      </c>
      <c r="LU48" s="120" t="str">
        <f t="shared" si="190"/>
        <v/>
      </c>
      <c r="LV48" s="120" t="str">
        <f t="shared" si="190"/>
        <v/>
      </c>
      <c r="LW48" s="120" t="str">
        <f t="shared" si="190"/>
        <v/>
      </c>
      <c r="LX48" s="120" t="str">
        <f t="shared" si="190"/>
        <v/>
      </c>
      <c r="LY48" s="120" t="str">
        <f t="shared" si="190"/>
        <v/>
      </c>
      <c r="LZ48" s="120" t="str">
        <f t="shared" si="190"/>
        <v/>
      </c>
      <c r="MA48" s="120" t="str">
        <f t="shared" si="190"/>
        <v/>
      </c>
      <c r="MB48" s="120" t="str">
        <f t="shared" si="191"/>
        <v/>
      </c>
      <c r="MC48" s="120" t="str">
        <f t="shared" si="191"/>
        <v/>
      </c>
      <c r="MD48" s="120" t="str">
        <f t="shared" si="191"/>
        <v/>
      </c>
      <c r="ME48" s="120" t="str">
        <f t="shared" si="191"/>
        <v/>
      </c>
      <c r="MF48" s="120" t="str">
        <f t="shared" si="191"/>
        <v/>
      </c>
      <c r="MG48" s="120" t="str">
        <f t="shared" si="191"/>
        <v/>
      </c>
      <c r="MH48" s="120" t="str">
        <f t="shared" si="191"/>
        <v/>
      </c>
      <c r="MI48" s="120" t="str">
        <f t="shared" si="191"/>
        <v/>
      </c>
      <c r="MJ48" s="120" t="str">
        <f t="shared" si="191"/>
        <v/>
      </c>
      <c r="MK48" s="120" t="str">
        <f t="shared" si="191"/>
        <v/>
      </c>
      <c r="ML48" s="120" t="str">
        <f t="shared" si="191"/>
        <v/>
      </c>
      <c r="MM48" s="120" t="str">
        <f t="shared" si="191"/>
        <v/>
      </c>
      <c r="MN48" s="120" t="str">
        <f t="shared" si="191"/>
        <v/>
      </c>
      <c r="MO48" s="120" t="str">
        <f t="shared" si="191"/>
        <v/>
      </c>
      <c r="MP48" s="120" t="str">
        <f t="shared" si="191"/>
        <v/>
      </c>
      <c r="MQ48" s="120" t="str">
        <f t="shared" si="191"/>
        <v/>
      </c>
      <c r="MR48" s="120" t="str">
        <f t="shared" si="192"/>
        <v/>
      </c>
      <c r="MS48" s="120" t="str">
        <f t="shared" si="192"/>
        <v/>
      </c>
      <c r="MT48" s="120" t="str">
        <f t="shared" si="192"/>
        <v/>
      </c>
      <c r="MU48" s="120" t="str">
        <f t="shared" si="192"/>
        <v/>
      </c>
      <c r="MV48" s="120" t="str">
        <f t="shared" si="192"/>
        <v/>
      </c>
      <c r="MW48" s="120" t="str">
        <f t="shared" si="192"/>
        <v/>
      </c>
      <c r="MX48" s="120" t="str">
        <f t="shared" si="192"/>
        <v/>
      </c>
      <c r="MY48" s="120" t="str">
        <f t="shared" si="192"/>
        <v/>
      </c>
      <c r="MZ48" s="120" t="str">
        <f t="shared" si="192"/>
        <v/>
      </c>
      <c r="NA48" s="120" t="str">
        <f t="shared" si="192"/>
        <v/>
      </c>
      <c r="NB48" s="120" t="str">
        <f t="shared" si="192"/>
        <v/>
      </c>
      <c r="NC48" s="120" t="str">
        <f t="shared" si="192"/>
        <v/>
      </c>
      <c r="ND48" s="120" t="str">
        <f t="shared" si="192"/>
        <v/>
      </c>
      <c r="NE48" s="120" t="str">
        <f t="shared" si="192"/>
        <v/>
      </c>
      <c r="NF48" s="120" t="str">
        <f t="shared" si="192"/>
        <v/>
      </c>
      <c r="NG48" s="120" t="str">
        <f t="shared" si="192"/>
        <v/>
      </c>
      <c r="NH48" s="120" t="str">
        <f t="shared" si="193"/>
        <v/>
      </c>
      <c r="NI48" s="120" t="str">
        <f t="shared" si="193"/>
        <v/>
      </c>
      <c r="NJ48" s="120" t="str">
        <f t="shared" si="193"/>
        <v/>
      </c>
      <c r="NK48" s="120" t="str">
        <f t="shared" si="193"/>
        <v/>
      </c>
      <c r="NL48" s="120" t="str">
        <f t="shared" si="193"/>
        <v/>
      </c>
      <c r="NM48" s="120" t="str">
        <f t="shared" si="193"/>
        <v/>
      </c>
      <c r="NN48" s="120" t="str">
        <f t="shared" si="193"/>
        <v/>
      </c>
      <c r="NO48" s="120" t="str">
        <f t="shared" si="193"/>
        <v/>
      </c>
      <c r="NP48" s="120" t="str">
        <f t="shared" si="193"/>
        <v/>
      </c>
      <c r="NQ48" s="120" t="str">
        <f t="shared" si="193"/>
        <v/>
      </c>
      <c r="NR48" s="120" t="str">
        <f t="shared" si="193"/>
        <v/>
      </c>
      <c r="NS48" s="120" t="str">
        <f t="shared" si="193"/>
        <v/>
      </c>
      <c r="NT48" s="120" t="str">
        <f t="shared" si="193"/>
        <v/>
      </c>
      <c r="NU48" s="120" t="str">
        <f t="shared" si="193"/>
        <v/>
      </c>
      <c r="NV48" s="120" t="str">
        <f t="shared" si="193"/>
        <v/>
      </c>
      <c r="NW48" s="120" t="str">
        <f t="shared" si="193"/>
        <v/>
      </c>
      <c r="NX48" s="120" t="str">
        <f t="shared" si="194"/>
        <v/>
      </c>
      <c r="NY48" s="120" t="str">
        <f t="shared" si="194"/>
        <v/>
      </c>
      <c r="NZ48" s="120" t="str">
        <f t="shared" si="194"/>
        <v/>
      </c>
      <c r="OA48" s="120" t="str">
        <f t="shared" si="194"/>
        <v/>
      </c>
      <c r="OB48" s="120" t="str">
        <f t="shared" si="194"/>
        <v/>
      </c>
      <c r="OC48" s="120" t="str">
        <f t="shared" si="194"/>
        <v/>
      </c>
      <c r="OD48" s="120" t="str">
        <f t="shared" si="194"/>
        <v/>
      </c>
      <c r="OE48" s="120" t="str">
        <f t="shared" si="194"/>
        <v/>
      </c>
      <c r="OF48" s="120" t="str">
        <f t="shared" si="194"/>
        <v/>
      </c>
      <c r="OG48" s="120" t="str">
        <f t="shared" si="194"/>
        <v/>
      </c>
      <c r="OH48" s="120" t="str">
        <f t="shared" si="194"/>
        <v/>
      </c>
      <c r="OI48" s="120" t="str">
        <f t="shared" si="194"/>
        <v/>
      </c>
      <c r="OJ48" s="120" t="str">
        <f t="shared" si="194"/>
        <v/>
      </c>
      <c r="OK48" s="120" t="str">
        <f t="shared" si="194"/>
        <v/>
      </c>
      <c r="OL48" s="120" t="str">
        <f t="shared" si="194"/>
        <v/>
      </c>
      <c r="OM48" s="120" t="str">
        <f t="shared" si="194"/>
        <v/>
      </c>
      <c r="ON48" s="120" t="str">
        <f t="shared" si="195"/>
        <v/>
      </c>
      <c r="OO48" s="120" t="str">
        <f t="shared" si="195"/>
        <v/>
      </c>
      <c r="OP48" s="120" t="str">
        <f t="shared" si="195"/>
        <v/>
      </c>
      <c r="OQ48" s="120" t="str">
        <f t="shared" si="195"/>
        <v/>
      </c>
      <c r="OR48" s="120" t="str">
        <f t="shared" si="195"/>
        <v/>
      </c>
      <c r="OS48" s="120" t="str">
        <f t="shared" si="195"/>
        <v/>
      </c>
      <c r="OT48" s="120" t="str">
        <f t="shared" si="195"/>
        <v/>
      </c>
      <c r="OU48" s="120" t="str">
        <f t="shared" si="195"/>
        <v/>
      </c>
      <c r="OV48" s="120" t="str">
        <f t="shared" si="195"/>
        <v/>
      </c>
      <c r="OW48" s="120" t="str">
        <f t="shared" si="195"/>
        <v/>
      </c>
      <c r="OX48" s="120" t="str">
        <f t="shared" si="195"/>
        <v/>
      </c>
      <c r="OY48" s="120" t="str">
        <f t="shared" si="195"/>
        <v/>
      </c>
      <c r="OZ48" s="120" t="str">
        <f t="shared" si="195"/>
        <v/>
      </c>
      <c r="PA48" s="120" t="str">
        <f t="shared" si="195"/>
        <v/>
      </c>
      <c r="PB48" s="120" t="str">
        <f t="shared" si="195"/>
        <v/>
      </c>
      <c r="PC48" s="120" t="str">
        <f t="shared" si="195"/>
        <v/>
      </c>
      <c r="PD48" s="120" t="str">
        <f t="shared" si="196"/>
        <v/>
      </c>
      <c r="PE48" s="120" t="str">
        <f t="shared" si="196"/>
        <v/>
      </c>
      <c r="PF48" s="120" t="str">
        <f t="shared" si="196"/>
        <v/>
      </c>
      <c r="PG48" s="120" t="str">
        <f t="shared" si="196"/>
        <v/>
      </c>
      <c r="PH48" s="120" t="str">
        <f t="shared" si="196"/>
        <v/>
      </c>
      <c r="PI48" s="120" t="str">
        <f t="shared" si="196"/>
        <v/>
      </c>
      <c r="PJ48" s="120" t="str">
        <f t="shared" si="196"/>
        <v/>
      </c>
      <c r="PK48" s="120" t="str">
        <f t="shared" si="196"/>
        <v/>
      </c>
      <c r="PL48" s="120" t="str">
        <f t="shared" si="196"/>
        <v/>
      </c>
      <c r="PM48" s="120" t="str">
        <f t="shared" si="196"/>
        <v/>
      </c>
      <c r="PN48" s="120" t="str">
        <f t="shared" si="196"/>
        <v/>
      </c>
      <c r="PO48" s="120" t="str">
        <f t="shared" si="196"/>
        <v/>
      </c>
      <c r="PP48" s="120" t="str">
        <f t="shared" si="196"/>
        <v/>
      </c>
      <c r="PQ48" s="120" t="str">
        <f t="shared" si="196"/>
        <v/>
      </c>
      <c r="PR48" s="120" t="str">
        <f t="shared" si="196"/>
        <v/>
      </c>
      <c r="PS48" s="120" t="str">
        <f t="shared" si="196"/>
        <v/>
      </c>
      <c r="PT48" s="120" t="str">
        <f t="shared" si="197"/>
        <v/>
      </c>
      <c r="PU48" s="120" t="str">
        <f t="shared" si="197"/>
        <v/>
      </c>
      <c r="PV48" s="120" t="str">
        <f t="shared" si="197"/>
        <v/>
      </c>
      <c r="PW48" s="120" t="str">
        <f t="shared" si="197"/>
        <v/>
      </c>
      <c r="PX48" s="120" t="str">
        <f t="shared" si="197"/>
        <v/>
      </c>
      <c r="PY48" s="120" t="str">
        <f t="shared" si="197"/>
        <v/>
      </c>
      <c r="PZ48" s="120" t="str">
        <f t="shared" si="197"/>
        <v/>
      </c>
      <c r="QA48" s="120" t="str">
        <f t="shared" si="197"/>
        <v/>
      </c>
      <c r="QB48" s="120" t="str">
        <f t="shared" si="197"/>
        <v/>
      </c>
      <c r="QC48" s="120" t="str">
        <f t="shared" si="197"/>
        <v/>
      </c>
      <c r="QD48" s="120" t="str">
        <f t="shared" si="197"/>
        <v/>
      </c>
      <c r="QE48" s="120" t="str">
        <f t="shared" si="197"/>
        <v/>
      </c>
      <c r="QF48" s="120" t="str">
        <f t="shared" si="197"/>
        <v/>
      </c>
      <c r="QG48" s="120" t="str">
        <f t="shared" si="197"/>
        <v/>
      </c>
      <c r="QH48" s="120" t="str">
        <f t="shared" si="197"/>
        <v/>
      </c>
      <c r="QI48" s="120" t="str">
        <f t="shared" si="197"/>
        <v/>
      </c>
      <c r="QJ48" s="120" t="str">
        <f t="shared" si="198"/>
        <v/>
      </c>
      <c r="QK48" s="120" t="str">
        <f t="shared" si="198"/>
        <v/>
      </c>
      <c r="QL48" s="120" t="str">
        <f t="shared" si="198"/>
        <v/>
      </c>
      <c r="QM48" s="120" t="str">
        <f t="shared" si="198"/>
        <v/>
      </c>
      <c r="QN48" s="120" t="str">
        <f t="shared" si="198"/>
        <v/>
      </c>
      <c r="QO48" s="120" t="str">
        <f t="shared" si="198"/>
        <v/>
      </c>
      <c r="QP48" s="120" t="str">
        <f t="shared" si="198"/>
        <v/>
      </c>
      <c r="QQ48" s="120" t="str">
        <f t="shared" si="198"/>
        <v/>
      </c>
      <c r="QR48" s="120" t="str">
        <f t="shared" si="198"/>
        <v/>
      </c>
      <c r="QS48" s="120" t="str">
        <f t="shared" si="198"/>
        <v/>
      </c>
      <c r="QT48" s="120" t="str">
        <f t="shared" si="198"/>
        <v/>
      </c>
      <c r="QU48" s="120" t="str">
        <f t="shared" si="198"/>
        <v/>
      </c>
      <c r="QV48" s="120" t="str">
        <f t="shared" si="198"/>
        <v/>
      </c>
      <c r="QW48" s="120" t="str">
        <f t="shared" si="198"/>
        <v/>
      </c>
      <c r="QX48" s="120" t="str">
        <f t="shared" si="198"/>
        <v/>
      </c>
      <c r="QY48" s="120" t="str">
        <f t="shared" si="198"/>
        <v/>
      </c>
      <c r="QZ48" s="120" t="str">
        <f t="shared" si="199"/>
        <v/>
      </c>
      <c r="RA48" s="120" t="str">
        <f t="shared" si="199"/>
        <v/>
      </c>
      <c r="RB48" s="120" t="str">
        <f t="shared" si="199"/>
        <v/>
      </c>
      <c r="RC48" s="120" t="str">
        <f t="shared" si="199"/>
        <v/>
      </c>
      <c r="RD48" s="120" t="str">
        <f t="shared" si="199"/>
        <v/>
      </c>
      <c r="RE48" s="120" t="str">
        <f t="shared" si="199"/>
        <v/>
      </c>
      <c r="RF48" s="120" t="str">
        <f t="shared" si="199"/>
        <v/>
      </c>
      <c r="RG48" s="120" t="str">
        <f t="shared" si="199"/>
        <v/>
      </c>
      <c r="RH48" s="120" t="str">
        <f t="shared" si="199"/>
        <v/>
      </c>
      <c r="RI48" s="120" t="str">
        <f t="shared" si="199"/>
        <v/>
      </c>
      <c r="RJ48" s="120" t="str">
        <f t="shared" si="199"/>
        <v/>
      </c>
      <c r="RK48" s="120" t="str">
        <f t="shared" si="199"/>
        <v/>
      </c>
      <c r="RL48" s="120" t="str">
        <f t="shared" si="199"/>
        <v/>
      </c>
      <c r="RM48" s="120" t="str">
        <f t="shared" si="199"/>
        <v/>
      </c>
      <c r="RN48" s="120" t="str">
        <f t="shared" si="199"/>
        <v/>
      </c>
      <c r="RO48" s="120" t="str">
        <f t="shared" si="199"/>
        <v/>
      </c>
      <c r="RP48" s="120" t="str">
        <f t="shared" si="200"/>
        <v/>
      </c>
      <c r="RQ48" s="120" t="str">
        <f t="shared" si="200"/>
        <v/>
      </c>
      <c r="RR48" s="120" t="str">
        <f t="shared" si="200"/>
        <v/>
      </c>
      <c r="RS48" s="120" t="str">
        <f t="shared" si="200"/>
        <v/>
      </c>
      <c r="RT48" s="120" t="str">
        <f t="shared" si="200"/>
        <v/>
      </c>
      <c r="RU48" s="120" t="str">
        <f t="shared" si="200"/>
        <v/>
      </c>
      <c r="RV48" s="120" t="str">
        <f t="shared" si="200"/>
        <v/>
      </c>
      <c r="RW48" s="120" t="str">
        <f t="shared" si="200"/>
        <v/>
      </c>
      <c r="RX48" s="120" t="str">
        <f t="shared" si="200"/>
        <v/>
      </c>
      <c r="RY48" s="120" t="str">
        <f t="shared" si="200"/>
        <v/>
      </c>
      <c r="RZ48" s="120" t="str">
        <f t="shared" si="200"/>
        <v/>
      </c>
      <c r="SA48" s="120" t="str">
        <f t="shared" si="200"/>
        <v/>
      </c>
      <c r="SB48" s="120" t="str">
        <f t="shared" si="200"/>
        <v/>
      </c>
      <c r="SC48" s="120" t="str">
        <f t="shared" si="200"/>
        <v/>
      </c>
      <c r="SD48" s="120" t="str">
        <f t="shared" si="200"/>
        <v/>
      </c>
      <c r="SE48" s="120" t="str">
        <f t="shared" si="200"/>
        <v/>
      </c>
      <c r="SF48" s="120" t="str">
        <f t="shared" si="201"/>
        <v/>
      </c>
      <c r="SG48" s="120" t="str">
        <f t="shared" si="201"/>
        <v/>
      </c>
      <c r="SH48" s="120" t="str">
        <f t="shared" si="201"/>
        <v/>
      </c>
      <c r="SI48" s="120" t="str">
        <f t="shared" si="201"/>
        <v/>
      </c>
      <c r="SJ48" s="120" t="str">
        <f t="shared" si="201"/>
        <v/>
      </c>
      <c r="SK48" s="120" t="str">
        <f t="shared" si="201"/>
        <v/>
      </c>
      <c r="SL48" s="120" t="str">
        <f t="shared" si="201"/>
        <v/>
      </c>
      <c r="SM48" s="120" t="str">
        <f t="shared" si="201"/>
        <v/>
      </c>
      <c r="SN48" s="120" t="str">
        <f t="shared" si="201"/>
        <v/>
      </c>
      <c r="SO48" s="120" t="str">
        <f t="shared" si="201"/>
        <v/>
      </c>
      <c r="SP48" s="120" t="str">
        <f t="shared" si="201"/>
        <v/>
      </c>
      <c r="SQ48" s="120" t="str">
        <f t="shared" si="201"/>
        <v/>
      </c>
      <c r="SR48" s="120" t="str">
        <f t="shared" si="201"/>
        <v/>
      </c>
      <c r="SS48" s="120" t="str">
        <f t="shared" si="201"/>
        <v/>
      </c>
      <c r="ST48" s="120" t="str">
        <f t="shared" si="201"/>
        <v/>
      </c>
      <c r="SU48" s="120" t="str">
        <f t="shared" si="201"/>
        <v/>
      </c>
      <c r="SV48" s="120" t="str">
        <f t="shared" si="202"/>
        <v/>
      </c>
      <c r="SW48" s="120" t="str">
        <f t="shared" si="202"/>
        <v/>
      </c>
      <c r="SX48" s="121" t="str">
        <f t="shared" si="202"/>
        <v/>
      </c>
    </row>
    <row r="49" spans="2:518" ht="25.5" customHeight="1" outlineLevel="1" x14ac:dyDescent="0.35">
      <c r="B49" s="60"/>
      <c r="C49" s="109">
        <v>285224</v>
      </c>
      <c r="D49" s="110"/>
      <c r="E49" s="122" t="s">
        <v>1055</v>
      </c>
      <c r="F49" s="123" t="s">
        <v>432</v>
      </c>
      <c r="G49" s="113">
        <v>45566</v>
      </c>
      <c r="H49" s="124">
        <v>1</v>
      </c>
      <c r="I49" s="115">
        <f>(G49+H49)-1</f>
        <v>45566</v>
      </c>
      <c r="J49" s="125">
        <v>0.2</v>
      </c>
      <c r="K49" s="126" t="s">
        <v>1700</v>
      </c>
      <c r="L49" s="127"/>
      <c r="M49" s="119" t="str">
        <f t="shared" ref="M49:BX49" si="203">IF($J49&gt;0%,IF(AND(M$16&gt;=$G49,M$16&lt;$G49+($H49*$J49)),"➤",""),"")</f>
        <v/>
      </c>
      <c r="N49" s="120" t="str">
        <f t="shared" si="203"/>
        <v/>
      </c>
      <c r="O49" s="120" t="str">
        <f t="shared" si="203"/>
        <v/>
      </c>
      <c r="P49" s="120" t="str">
        <f t="shared" si="203"/>
        <v/>
      </c>
      <c r="Q49" s="120" t="str">
        <f t="shared" si="203"/>
        <v/>
      </c>
      <c r="R49" s="120" t="str">
        <f t="shared" si="203"/>
        <v/>
      </c>
      <c r="S49" s="120" t="str">
        <f t="shared" si="203"/>
        <v/>
      </c>
      <c r="T49" s="120" t="str">
        <f t="shared" si="203"/>
        <v>➤</v>
      </c>
      <c r="U49" s="120" t="str">
        <f t="shared" si="203"/>
        <v/>
      </c>
      <c r="V49" s="120" t="str">
        <f t="shared" si="203"/>
        <v/>
      </c>
      <c r="W49" s="120" t="str">
        <f t="shared" si="203"/>
        <v/>
      </c>
      <c r="X49" s="120" t="str">
        <f t="shared" si="203"/>
        <v/>
      </c>
      <c r="Y49" s="120" t="str">
        <f t="shared" si="203"/>
        <v/>
      </c>
      <c r="Z49" s="120" t="str">
        <f t="shared" si="203"/>
        <v/>
      </c>
      <c r="AA49" s="120" t="str">
        <f t="shared" si="203"/>
        <v/>
      </c>
      <c r="AB49" s="120" t="str">
        <f t="shared" si="203"/>
        <v/>
      </c>
      <c r="AC49" s="120" t="str">
        <f t="shared" si="203"/>
        <v/>
      </c>
      <c r="AD49" s="120" t="str">
        <f t="shared" si="203"/>
        <v/>
      </c>
      <c r="AE49" s="120" t="str">
        <f t="shared" si="203"/>
        <v/>
      </c>
      <c r="AF49" s="120" t="str">
        <f t="shared" si="203"/>
        <v/>
      </c>
      <c r="AG49" s="120" t="str">
        <f t="shared" si="203"/>
        <v/>
      </c>
      <c r="AH49" s="120" t="str">
        <f t="shared" si="203"/>
        <v/>
      </c>
      <c r="AI49" s="120" t="str">
        <f t="shared" si="203"/>
        <v/>
      </c>
      <c r="AJ49" s="120" t="str">
        <f t="shared" si="203"/>
        <v/>
      </c>
      <c r="AK49" s="120" t="str">
        <f t="shared" si="203"/>
        <v/>
      </c>
      <c r="AL49" s="120" t="str">
        <f t="shared" si="203"/>
        <v/>
      </c>
      <c r="AM49" s="120" t="str">
        <f t="shared" si="203"/>
        <v/>
      </c>
      <c r="AN49" s="120" t="str">
        <f t="shared" si="203"/>
        <v/>
      </c>
      <c r="AO49" s="120" t="str">
        <f t="shared" si="203"/>
        <v/>
      </c>
      <c r="AP49" s="120" t="str">
        <f t="shared" si="203"/>
        <v/>
      </c>
      <c r="AQ49" s="120" t="str">
        <f t="shared" si="203"/>
        <v/>
      </c>
      <c r="AR49" s="120" t="str">
        <f t="shared" si="203"/>
        <v/>
      </c>
      <c r="AS49" s="120" t="str">
        <f t="shared" si="203"/>
        <v/>
      </c>
      <c r="AT49" s="120" t="str">
        <f t="shared" si="203"/>
        <v/>
      </c>
      <c r="AU49" s="120" t="str">
        <f t="shared" si="203"/>
        <v/>
      </c>
      <c r="AV49" s="120" t="str">
        <f t="shared" si="203"/>
        <v/>
      </c>
      <c r="AW49" s="120" t="str">
        <f t="shared" si="203"/>
        <v/>
      </c>
      <c r="AX49" s="120" t="str">
        <f t="shared" si="203"/>
        <v/>
      </c>
      <c r="AY49" s="120" t="str">
        <f t="shared" si="203"/>
        <v/>
      </c>
      <c r="AZ49" s="120" t="str">
        <f t="shared" si="203"/>
        <v/>
      </c>
      <c r="BA49" s="120" t="str">
        <f t="shared" si="203"/>
        <v/>
      </c>
      <c r="BB49" s="120" t="str">
        <f t="shared" si="203"/>
        <v/>
      </c>
      <c r="BC49" s="120" t="str">
        <f t="shared" si="203"/>
        <v/>
      </c>
      <c r="BD49" s="120" t="str">
        <f t="shared" si="203"/>
        <v/>
      </c>
      <c r="BE49" s="120" t="str">
        <f t="shared" si="203"/>
        <v/>
      </c>
      <c r="BF49" s="120" t="str">
        <f t="shared" si="203"/>
        <v/>
      </c>
      <c r="BG49" s="120" t="str">
        <f t="shared" si="203"/>
        <v/>
      </c>
      <c r="BH49" s="120" t="str">
        <f t="shared" si="203"/>
        <v/>
      </c>
      <c r="BI49" s="120" t="str">
        <f t="shared" si="203"/>
        <v/>
      </c>
      <c r="BJ49" s="120" t="str">
        <f t="shared" si="203"/>
        <v/>
      </c>
      <c r="BK49" s="120" t="str">
        <f t="shared" si="203"/>
        <v/>
      </c>
      <c r="BL49" s="120" t="str">
        <f t="shared" si="203"/>
        <v/>
      </c>
      <c r="BM49" s="120" t="str">
        <f t="shared" si="203"/>
        <v/>
      </c>
      <c r="BN49" s="120" t="str">
        <f t="shared" si="203"/>
        <v/>
      </c>
      <c r="BO49" s="120" t="str">
        <f t="shared" si="203"/>
        <v/>
      </c>
      <c r="BP49" s="120" t="str">
        <f t="shared" si="203"/>
        <v/>
      </c>
      <c r="BQ49" s="120" t="str">
        <f t="shared" si="203"/>
        <v/>
      </c>
      <c r="BR49" s="120" t="str">
        <f t="shared" si="203"/>
        <v/>
      </c>
      <c r="BS49" s="120" t="str">
        <f t="shared" si="203"/>
        <v/>
      </c>
      <c r="BT49" s="120" t="str">
        <f t="shared" si="203"/>
        <v/>
      </c>
      <c r="BU49" s="120" t="str">
        <f t="shared" si="203"/>
        <v/>
      </c>
      <c r="BV49" s="120" t="str">
        <f t="shared" si="203"/>
        <v/>
      </c>
      <c r="BW49" s="120" t="str">
        <f t="shared" si="203"/>
        <v/>
      </c>
      <c r="BX49" s="120" t="str">
        <f t="shared" si="203"/>
        <v/>
      </c>
      <c r="BY49" s="120" t="str">
        <f t="shared" ref="BY49:EJ49" si="204">IF($J49&gt;0%,IF(AND(BY$16&gt;=$G49,BY$16&lt;$G49+($H49*$J49)),"➤",""),"")</f>
        <v/>
      </c>
      <c r="BZ49" s="120" t="str">
        <f t="shared" si="204"/>
        <v/>
      </c>
      <c r="CA49" s="120" t="str">
        <f t="shared" si="204"/>
        <v/>
      </c>
      <c r="CB49" s="120" t="str">
        <f t="shared" si="204"/>
        <v/>
      </c>
      <c r="CC49" s="120" t="str">
        <f t="shared" si="204"/>
        <v/>
      </c>
      <c r="CD49" s="120" t="str">
        <f t="shared" si="204"/>
        <v/>
      </c>
      <c r="CE49" s="120" t="str">
        <f t="shared" si="204"/>
        <v/>
      </c>
      <c r="CF49" s="120" t="str">
        <f t="shared" si="204"/>
        <v/>
      </c>
      <c r="CG49" s="120" t="str">
        <f t="shared" si="204"/>
        <v/>
      </c>
      <c r="CH49" s="120" t="str">
        <f t="shared" si="204"/>
        <v/>
      </c>
      <c r="CI49" s="120" t="str">
        <f t="shared" si="204"/>
        <v/>
      </c>
      <c r="CJ49" s="120" t="str">
        <f t="shared" si="204"/>
        <v/>
      </c>
      <c r="CK49" s="120" t="str">
        <f t="shared" si="204"/>
        <v/>
      </c>
      <c r="CL49" s="120" t="str">
        <f t="shared" si="204"/>
        <v/>
      </c>
      <c r="CM49" s="120" t="str">
        <f t="shared" si="204"/>
        <v/>
      </c>
      <c r="CN49" s="120" t="str">
        <f t="shared" si="204"/>
        <v/>
      </c>
      <c r="CO49" s="120" t="str">
        <f t="shared" si="204"/>
        <v/>
      </c>
      <c r="CP49" s="120" t="str">
        <f t="shared" si="204"/>
        <v/>
      </c>
      <c r="CQ49" s="120" t="str">
        <f t="shared" si="204"/>
        <v/>
      </c>
      <c r="CR49" s="120" t="str">
        <f t="shared" si="204"/>
        <v/>
      </c>
      <c r="CS49" s="120" t="str">
        <f t="shared" si="204"/>
        <v/>
      </c>
      <c r="CT49" s="120" t="str">
        <f t="shared" si="204"/>
        <v/>
      </c>
      <c r="CU49" s="120" t="str">
        <f t="shared" si="204"/>
        <v/>
      </c>
      <c r="CV49" s="120" t="str">
        <f t="shared" si="204"/>
        <v/>
      </c>
      <c r="CW49" s="120" t="str">
        <f t="shared" si="204"/>
        <v/>
      </c>
      <c r="CX49" s="120" t="str">
        <f t="shared" si="204"/>
        <v/>
      </c>
      <c r="CY49" s="120" t="str">
        <f t="shared" si="204"/>
        <v/>
      </c>
      <c r="CZ49" s="120" t="str">
        <f t="shared" si="204"/>
        <v/>
      </c>
      <c r="DA49" s="120" t="str">
        <f t="shared" si="204"/>
        <v/>
      </c>
      <c r="DB49" s="120" t="str">
        <f t="shared" si="204"/>
        <v/>
      </c>
      <c r="DC49" s="120" t="str">
        <f t="shared" si="204"/>
        <v/>
      </c>
      <c r="DD49" s="120" t="str">
        <f t="shared" si="204"/>
        <v/>
      </c>
      <c r="DE49" s="120" t="str">
        <f t="shared" si="204"/>
        <v/>
      </c>
      <c r="DF49" s="120" t="str">
        <f t="shared" si="204"/>
        <v/>
      </c>
      <c r="DG49" s="120" t="str">
        <f t="shared" si="204"/>
        <v/>
      </c>
      <c r="DH49" s="120" t="str">
        <f t="shared" si="204"/>
        <v/>
      </c>
      <c r="DI49" s="120" t="str">
        <f t="shared" si="204"/>
        <v/>
      </c>
      <c r="DJ49" s="120" t="str">
        <f t="shared" si="204"/>
        <v/>
      </c>
      <c r="DK49" s="120" t="str">
        <f t="shared" si="204"/>
        <v/>
      </c>
      <c r="DL49" s="120" t="str">
        <f t="shared" si="204"/>
        <v/>
      </c>
      <c r="DM49" s="120" t="str">
        <f t="shared" si="204"/>
        <v/>
      </c>
      <c r="DN49" s="120" t="str">
        <f t="shared" si="204"/>
        <v/>
      </c>
      <c r="DO49" s="120" t="str">
        <f t="shared" si="204"/>
        <v/>
      </c>
      <c r="DP49" s="120" t="str">
        <f t="shared" si="204"/>
        <v/>
      </c>
      <c r="DQ49" s="120" t="str">
        <f t="shared" si="204"/>
        <v/>
      </c>
      <c r="DR49" s="120" t="str">
        <f t="shared" si="204"/>
        <v/>
      </c>
      <c r="DS49" s="120" t="str">
        <f t="shared" si="204"/>
        <v/>
      </c>
      <c r="DT49" s="120" t="str">
        <f t="shared" si="204"/>
        <v/>
      </c>
      <c r="DU49" s="120" t="str">
        <f t="shared" si="204"/>
        <v/>
      </c>
      <c r="DV49" s="120" t="str">
        <f t="shared" si="204"/>
        <v/>
      </c>
      <c r="DW49" s="120" t="str">
        <f t="shared" si="204"/>
        <v/>
      </c>
      <c r="DX49" s="120" t="str">
        <f t="shared" si="204"/>
        <v/>
      </c>
      <c r="DY49" s="120" t="str">
        <f t="shared" si="204"/>
        <v/>
      </c>
      <c r="DZ49" s="120" t="str">
        <f t="shared" si="204"/>
        <v/>
      </c>
      <c r="EA49" s="120" t="str">
        <f t="shared" si="204"/>
        <v/>
      </c>
      <c r="EB49" s="120" t="str">
        <f t="shared" si="204"/>
        <v/>
      </c>
      <c r="EC49" s="120" t="str">
        <f t="shared" si="204"/>
        <v/>
      </c>
      <c r="ED49" s="120" t="str">
        <f t="shared" si="204"/>
        <v/>
      </c>
      <c r="EE49" s="120" t="str">
        <f t="shared" si="204"/>
        <v/>
      </c>
      <c r="EF49" s="120" t="str">
        <f t="shared" si="204"/>
        <v/>
      </c>
      <c r="EG49" s="120" t="str">
        <f t="shared" si="204"/>
        <v/>
      </c>
      <c r="EH49" s="120" t="str">
        <f t="shared" si="204"/>
        <v/>
      </c>
      <c r="EI49" s="120" t="str">
        <f t="shared" si="204"/>
        <v/>
      </c>
      <c r="EJ49" s="120" t="str">
        <f t="shared" si="204"/>
        <v/>
      </c>
      <c r="EK49" s="120" t="str">
        <f t="shared" ref="EK49:GV49" si="205">IF($J49&gt;0%,IF(AND(EK$16&gt;=$G49,EK$16&lt;$G49+($H49*$J49)),"➤",""),"")</f>
        <v/>
      </c>
      <c r="EL49" s="120" t="str">
        <f t="shared" si="205"/>
        <v/>
      </c>
      <c r="EM49" s="120" t="str">
        <f t="shared" si="205"/>
        <v/>
      </c>
      <c r="EN49" s="120" t="str">
        <f t="shared" si="205"/>
        <v/>
      </c>
      <c r="EO49" s="120" t="str">
        <f t="shared" si="205"/>
        <v/>
      </c>
      <c r="EP49" s="120" t="str">
        <f t="shared" si="205"/>
        <v/>
      </c>
      <c r="EQ49" s="120" t="str">
        <f t="shared" si="205"/>
        <v/>
      </c>
      <c r="ER49" s="120" t="str">
        <f t="shared" si="205"/>
        <v/>
      </c>
      <c r="ES49" s="120" t="str">
        <f t="shared" si="205"/>
        <v/>
      </c>
      <c r="ET49" s="120" t="str">
        <f t="shared" si="205"/>
        <v/>
      </c>
      <c r="EU49" s="120" t="str">
        <f t="shared" si="205"/>
        <v/>
      </c>
      <c r="EV49" s="120" t="str">
        <f t="shared" si="205"/>
        <v/>
      </c>
      <c r="EW49" s="120" t="str">
        <f t="shared" si="205"/>
        <v/>
      </c>
      <c r="EX49" s="120" t="str">
        <f t="shared" si="205"/>
        <v/>
      </c>
      <c r="EY49" s="120" t="str">
        <f t="shared" si="205"/>
        <v/>
      </c>
      <c r="EZ49" s="120" t="str">
        <f t="shared" si="205"/>
        <v/>
      </c>
      <c r="FA49" s="120" t="str">
        <f t="shared" si="205"/>
        <v/>
      </c>
      <c r="FB49" s="120" t="str">
        <f t="shared" si="205"/>
        <v/>
      </c>
      <c r="FC49" s="120" t="str">
        <f t="shared" si="205"/>
        <v/>
      </c>
      <c r="FD49" s="120" t="str">
        <f t="shared" si="205"/>
        <v/>
      </c>
      <c r="FE49" s="120" t="str">
        <f t="shared" si="205"/>
        <v/>
      </c>
      <c r="FF49" s="120" t="str">
        <f t="shared" si="205"/>
        <v/>
      </c>
      <c r="FG49" s="120" t="str">
        <f t="shared" si="205"/>
        <v/>
      </c>
      <c r="FH49" s="120" t="str">
        <f t="shared" si="205"/>
        <v/>
      </c>
      <c r="FI49" s="120" t="str">
        <f t="shared" si="205"/>
        <v/>
      </c>
      <c r="FJ49" s="120" t="str">
        <f t="shared" si="205"/>
        <v/>
      </c>
      <c r="FK49" s="120" t="str">
        <f t="shared" si="205"/>
        <v/>
      </c>
      <c r="FL49" s="120" t="str">
        <f t="shared" si="205"/>
        <v/>
      </c>
      <c r="FM49" s="120" t="str">
        <f t="shared" si="205"/>
        <v/>
      </c>
      <c r="FN49" s="120" t="str">
        <f t="shared" si="205"/>
        <v/>
      </c>
      <c r="FO49" s="120" t="str">
        <f t="shared" si="205"/>
        <v/>
      </c>
      <c r="FP49" s="120" t="str">
        <f t="shared" si="205"/>
        <v/>
      </c>
      <c r="FQ49" s="120" t="str">
        <f t="shared" si="205"/>
        <v/>
      </c>
      <c r="FR49" s="120" t="str">
        <f t="shared" si="205"/>
        <v/>
      </c>
      <c r="FS49" s="120" t="str">
        <f t="shared" si="205"/>
        <v/>
      </c>
      <c r="FT49" s="120" t="str">
        <f t="shared" si="205"/>
        <v/>
      </c>
      <c r="FU49" s="120" t="str">
        <f t="shared" si="205"/>
        <v/>
      </c>
      <c r="FV49" s="120" t="str">
        <f t="shared" si="205"/>
        <v/>
      </c>
      <c r="FW49" s="120" t="str">
        <f t="shared" si="205"/>
        <v/>
      </c>
      <c r="FX49" s="120" t="str">
        <f t="shared" si="205"/>
        <v/>
      </c>
      <c r="FY49" s="120" t="str">
        <f t="shared" si="205"/>
        <v/>
      </c>
      <c r="FZ49" s="120" t="str">
        <f t="shared" si="205"/>
        <v/>
      </c>
      <c r="GA49" s="120" t="str">
        <f t="shared" si="205"/>
        <v/>
      </c>
      <c r="GB49" s="120" t="str">
        <f t="shared" si="205"/>
        <v/>
      </c>
      <c r="GC49" s="120" t="str">
        <f t="shared" si="205"/>
        <v/>
      </c>
      <c r="GD49" s="120" t="str">
        <f t="shared" si="205"/>
        <v/>
      </c>
      <c r="GE49" s="120" t="str">
        <f t="shared" si="205"/>
        <v/>
      </c>
      <c r="GF49" s="120" t="str">
        <f t="shared" si="205"/>
        <v/>
      </c>
      <c r="GG49" s="120" t="str">
        <f t="shared" si="205"/>
        <v/>
      </c>
      <c r="GH49" s="120" t="str">
        <f t="shared" si="205"/>
        <v/>
      </c>
      <c r="GI49" s="120" t="str">
        <f t="shared" si="205"/>
        <v/>
      </c>
      <c r="GJ49" s="120" t="str">
        <f t="shared" si="205"/>
        <v/>
      </c>
      <c r="GK49" s="120" t="str">
        <f t="shared" si="205"/>
        <v/>
      </c>
      <c r="GL49" s="120" t="str">
        <f t="shared" si="205"/>
        <v/>
      </c>
      <c r="GM49" s="120" t="str">
        <f t="shared" si="205"/>
        <v/>
      </c>
      <c r="GN49" s="120" t="str">
        <f t="shared" si="205"/>
        <v/>
      </c>
      <c r="GO49" s="120" t="str">
        <f t="shared" si="205"/>
        <v/>
      </c>
      <c r="GP49" s="120" t="str">
        <f t="shared" si="205"/>
        <v/>
      </c>
      <c r="GQ49" s="120" t="str">
        <f t="shared" si="205"/>
        <v/>
      </c>
      <c r="GR49" s="120" t="str">
        <f t="shared" si="205"/>
        <v/>
      </c>
      <c r="GS49" s="120" t="str">
        <f t="shared" si="205"/>
        <v/>
      </c>
      <c r="GT49" s="120" t="str">
        <f t="shared" si="205"/>
        <v/>
      </c>
      <c r="GU49" s="120" t="str">
        <f t="shared" si="205"/>
        <v/>
      </c>
      <c r="GV49" s="120" t="str">
        <f t="shared" si="205"/>
        <v/>
      </c>
      <c r="GW49" s="120" t="str">
        <f t="shared" ref="GW49:JH49" si="206">IF($J49&gt;0%,IF(AND(GW$16&gt;=$G49,GW$16&lt;$G49+($H49*$J49)),"➤",""),"")</f>
        <v/>
      </c>
      <c r="GX49" s="120" t="str">
        <f t="shared" si="206"/>
        <v/>
      </c>
      <c r="GY49" s="120" t="str">
        <f t="shared" si="206"/>
        <v/>
      </c>
      <c r="GZ49" s="120" t="str">
        <f t="shared" si="206"/>
        <v/>
      </c>
      <c r="HA49" s="120" t="str">
        <f t="shared" si="206"/>
        <v/>
      </c>
      <c r="HB49" s="120" t="str">
        <f t="shared" si="206"/>
        <v/>
      </c>
      <c r="HC49" s="120" t="str">
        <f t="shared" si="206"/>
        <v/>
      </c>
      <c r="HD49" s="120" t="str">
        <f t="shared" si="206"/>
        <v/>
      </c>
      <c r="HE49" s="120" t="str">
        <f t="shared" si="206"/>
        <v/>
      </c>
      <c r="HF49" s="120" t="str">
        <f t="shared" si="206"/>
        <v/>
      </c>
      <c r="HG49" s="120" t="str">
        <f t="shared" si="206"/>
        <v/>
      </c>
      <c r="HH49" s="120" t="str">
        <f t="shared" si="206"/>
        <v/>
      </c>
      <c r="HI49" s="120" t="str">
        <f t="shared" si="206"/>
        <v/>
      </c>
      <c r="HJ49" s="120" t="str">
        <f t="shared" si="206"/>
        <v/>
      </c>
      <c r="HK49" s="120" t="str">
        <f t="shared" si="206"/>
        <v/>
      </c>
      <c r="HL49" s="120" t="str">
        <f t="shared" si="206"/>
        <v/>
      </c>
      <c r="HM49" s="120" t="str">
        <f t="shared" si="206"/>
        <v/>
      </c>
      <c r="HN49" s="120" t="str">
        <f t="shared" si="206"/>
        <v/>
      </c>
      <c r="HO49" s="120" t="str">
        <f t="shared" si="206"/>
        <v/>
      </c>
      <c r="HP49" s="120" t="str">
        <f t="shared" si="206"/>
        <v/>
      </c>
      <c r="HQ49" s="120" t="str">
        <f t="shared" si="206"/>
        <v/>
      </c>
      <c r="HR49" s="120" t="str">
        <f t="shared" si="206"/>
        <v/>
      </c>
      <c r="HS49" s="120" t="str">
        <f t="shared" si="206"/>
        <v/>
      </c>
      <c r="HT49" s="120" t="str">
        <f t="shared" si="206"/>
        <v/>
      </c>
      <c r="HU49" s="120" t="str">
        <f t="shared" si="206"/>
        <v/>
      </c>
      <c r="HV49" s="120" t="str">
        <f t="shared" si="206"/>
        <v/>
      </c>
      <c r="HW49" s="120" t="str">
        <f t="shared" si="206"/>
        <v/>
      </c>
      <c r="HX49" s="120" t="str">
        <f t="shared" si="206"/>
        <v/>
      </c>
      <c r="HY49" s="120" t="str">
        <f t="shared" si="206"/>
        <v/>
      </c>
      <c r="HZ49" s="120" t="str">
        <f t="shared" si="206"/>
        <v/>
      </c>
      <c r="IA49" s="120" t="str">
        <f t="shared" si="206"/>
        <v/>
      </c>
      <c r="IB49" s="120" t="str">
        <f t="shared" si="206"/>
        <v/>
      </c>
      <c r="IC49" s="120" t="str">
        <f t="shared" si="206"/>
        <v/>
      </c>
      <c r="ID49" s="120" t="str">
        <f t="shared" si="206"/>
        <v/>
      </c>
      <c r="IE49" s="120" t="str">
        <f t="shared" si="206"/>
        <v/>
      </c>
      <c r="IF49" s="120" t="str">
        <f t="shared" si="206"/>
        <v/>
      </c>
      <c r="IG49" s="120" t="str">
        <f t="shared" si="206"/>
        <v/>
      </c>
      <c r="IH49" s="120" t="str">
        <f t="shared" si="206"/>
        <v/>
      </c>
      <c r="II49" s="120" t="str">
        <f t="shared" si="206"/>
        <v/>
      </c>
      <c r="IJ49" s="120" t="str">
        <f t="shared" si="206"/>
        <v/>
      </c>
      <c r="IK49" s="120" t="str">
        <f t="shared" si="206"/>
        <v/>
      </c>
      <c r="IL49" s="120" t="str">
        <f t="shared" si="206"/>
        <v/>
      </c>
      <c r="IM49" s="120" t="str">
        <f t="shared" si="206"/>
        <v/>
      </c>
      <c r="IN49" s="120" t="str">
        <f t="shared" si="206"/>
        <v/>
      </c>
      <c r="IO49" s="120" t="str">
        <f t="shared" si="206"/>
        <v/>
      </c>
      <c r="IP49" s="120" t="str">
        <f t="shared" si="206"/>
        <v/>
      </c>
      <c r="IQ49" s="120" t="str">
        <f t="shared" si="206"/>
        <v/>
      </c>
      <c r="IR49" s="120" t="str">
        <f t="shared" si="206"/>
        <v/>
      </c>
      <c r="IS49" s="120" t="str">
        <f t="shared" si="206"/>
        <v/>
      </c>
      <c r="IT49" s="120" t="str">
        <f t="shared" si="206"/>
        <v/>
      </c>
      <c r="IU49" s="120" t="str">
        <f t="shared" si="206"/>
        <v/>
      </c>
      <c r="IV49" s="120" t="str">
        <f t="shared" si="206"/>
        <v/>
      </c>
      <c r="IW49" s="120" t="str">
        <f t="shared" si="206"/>
        <v/>
      </c>
      <c r="IX49" s="120" t="str">
        <f t="shared" si="206"/>
        <v/>
      </c>
      <c r="IY49" s="120" t="str">
        <f t="shared" si="206"/>
        <v/>
      </c>
      <c r="IZ49" s="120" t="str">
        <f t="shared" si="206"/>
        <v/>
      </c>
      <c r="JA49" s="120" t="str">
        <f t="shared" si="206"/>
        <v/>
      </c>
      <c r="JB49" s="120" t="str">
        <f t="shared" si="206"/>
        <v/>
      </c>
      <c r="JC49" s="120" t="str">
        <f t="shared" si="206"/>
        <v/>
      </c>
      <c r="JD49" s="120" t="str">
        <f t="shared" si="206"/>
        <v/>
      </c>
      <c r="JE49" s="120" t="str">
        <f t="shared" si="206"/>
        <v/>
      </c>
      <c r="JF49" s="120" t="str">
        <f t="shared" si="206"/>
        <v/>
      </c>
      <c r="JG49" s="120" t="str">
        <f t="shared" si="206"/>
        <v/>
      </c>
      <c r="JH49" s="120" t="str">
        <f t="shared" si="206"/>
        <v/>
      </c>
      <c r="JI49" s="120" t="str">
        <f t="shared" ref="JI49:LT49" si="207">IF($J49&gt;0%,IF(AND(JI$16&gt;=$G49,JI$16&lt;$G49+($H49*$J49)),"➤",""),"")</f>
        <v/>
      </c>
      <c r="JJ49" s="120" t="str">
        <f t="shared" si="207"/>
        <v/>
      </c>
      <c r="JK49" s="120" t="str">
        <f t="shared" si="207"/>
        <v/>
      </c>
      <c r="JL49" s="120" t="str">
        <f t="shared" si="207"/>
        <v/>
      </c>
      <c r="JM49" s="120" t="str">
        <f t="shared" si="207"/>
        <v/>
      </c>
      <c r="JN49" s="120" t="str">
        <f t="shared" si="207"/>
        <v/>
      </c>
      <c r="JO49" s="120" t="str">
        <f t="shared" si="207"/>
        <v/>
      </c>
      <c r="JP49" s="120" t="str">
        <f t="shared" si="207"/>
        <v/>
      </c>
      <c r="JQ49" s="120" t="str">
        <f t="shared" si="207"/>
        <v/>
      </c>
      <c r="JR49" s="120" t="str">
        <f t="shared" si="207"/>
        <v/>
      </c>
      <c r="JS49" s="120" t="str">
        <f t="shared" si="207"/>
        <v/>
      </c>
      <c r="JT49" s="120" t="str">
        <f t="shared" si="207"/>
        <v/>
      </c>
      <c r="JU49" s="120" t="str">
        <f t="shared" si="207"/>
        <v/>
      </c>
      <c r="JV49" s="120" t="str">
        <f t="shared" si="207"/>
        <v/>
      </c>
      <c r="JW49" s="120" t="str">
        <f t="shared" si="207"/>
        <v/>
      </c>
      <c r="JX49" s="120" t="str">
        <f t="shared" si="207"/>
        <v/>
      </c>
      <c r="JY49" s="120" t="str">
        <f t="shared" si="207"/>
        <v/>
      </c>
      <c r="JZ49" s="120" t="str">
        <f t="shared" si="207"/>
        <v/>
      </c>
      <c r="KA49" s="120" t="str">
        <f t="shared" si="207"/>
        <v/>
      </c>
      <c r="KB49" s="120" t="str">
        <f t="shared" si="207"/>
        <v/>
      </c>
      <c r="KC49" s="120" t="str">
        <f t="shared" si="207"/>
        <v/>
      </c>
      <c r="KD49" s="120" t="str">
        <f t="shared" si="207"/>
        <v/>
      </c>
      <c r="KE49" s="120" t="str">
        <f t="shared" si="207"/>
        <v/>
      </c>
      <c r="KF49" s="120" t="str">
        <f t="shared" si="207"/>
        <v/>
      </c>
      <c r="KG49" s="120" t="str">
        <f t="shared" si="207"/>
        <v/>
      </c>
      <c r="KH49" s="120" t="str">
        <f t="shared" si="207"/>
        <v/>
      </c>
      <c r="KI49" s="120" t="str">
        <f t="shared" si="207"/>
        <v/>
      </c>
      <c r="KJ49" s="120" t="str">
        <f t="shared" si="207"/>
        <v/>
      </c>
      <c r="KK49" s="120" t="str">
        <f t="shared" si="207"/>
        <v/>
      </c>
      <c r="KL49" s="120" t="str">
        <f t="shared" si="207"/>
        <v/>
      </c>
      <c r="KM49" s="120" t="str">
        <f t="shared" si="207"/>
        <v/>
      </c>
      <c r="KN49" s="120" t="str">
        <f t="shared" si="207"/>
        <v/>
      </c>
      <c r="KO49" s="120" t="str">
        <f t="shared" si="207"/>
        <v/>
      </c>
      <c r="KP49" s="120" t="str">
        <f t="shared" si="207"/>
        <v/>
      </c>
      <c r="KQ49" s="120" t="str">
        <f t="shared" si="207"/>
        <v/>
      </c>
      <c r="KR49" s="120" t="str">
        <f t="shared" si="207"/>
        <v/>
      </c>
      <c r="KS49" s="120" t="str">
        <f t="shared" si="207"/>
        <v/>
      </c>
      <c r="KT49" s="120" t="str">
        <f t="shared" si="207"/>
        <v/>
      </c>
      <c r="KU49" s="120" t="str">
        <f t="shared" si="207"/>
        <v/>
      </c>
      <c r="KV49" s="120" t="str">
        <f t="shared" si="207"/>
        <v/>
      </c>
      <c r="KW49" s="120" t="str">
        <f t="shared" si="207"/>
        <v/>
      </c>
      <c r="KX49" s="120" t="str">
        <f t="shared" si="207"/>
        <v/>
      </c>
      <c r="KY49" s="120" t="str">
        <f t="shared" si="207"/>
        <v/>
      </c>
      <c r="KZ49" s="120" t="str">
        <f t="shared" si="207"/>
        <v/>
      </c>
      <c r="LA49" s="120" t="str">
        <f t="shared" si="207"/>
        <v/>
      </c>
      <c r="LB49" s="120" t="str">
        <f t="shared" si="207"/>
        <v/>
      </c>
      <c r="LC49" s="120" t="str">
        <f t="shared" si="207"/>
        <v/>
      </c>
      <c r="LD49" s="120" t="str">
        <f t="shared" si="207"/>
        <v/>
      </c>
      <c r="LE49" s="120" t="str">
        <f t="shared" si="207"/>
        <v/>
      </c>
      <c r="LF49" s="120" t="str">
        <f t="shared" si="207"/>
        <v/>
      </c>
      <c r="LG49" s="120" t="str">
        <f t="shared" si="207"/>
        <v/>
      </c>
      <c r="LH49" s="120" t="str">
        <f t="shared" si="207"/>
        <v/>
      </c>
      <c r="LI49" s="120" t="str">
        <f t="shared" si="207"/>
        <v/>
      </c>
      <c r="LJ49" s="120" t="str">
        <f t="shared" si="207"/>
        <v/>
      </c>
      <c r="LK49" s="120" t="str">
        <f t="shared" si="207"/>
        <v/>
      </c>
      <c r="LL49" s="120" t="str">
        <f t="shared" si="207"/>
        <v/>
      </c>
      <c r="LM49" s="120" t="str">
        <f t="shared" si="207"/>
        <v/>
      </c>
      <c r="LN49" s="120" t="str">
        <f t="shared" si="207"/>
        <v/>
      </c>
      <c r="LO49" s="120" t="str">
        <f t="shared" si="207"/>
        <v/>
      </c>
      <c r="LP49" s="120" t="str">
        <f t="shared" si="207"/>
        <v/>
      </c>
      <c r="LQ49" s="120" t="str">
        <f t="shared" si="207"/>
        <v/>
      </c>
      <c r="LR49" s="120" t="str">
        <f t="shared" si="207"/>
        <v/>
      </c>
      <c r="LS49" s="120" t="str">
        <f t="shared" si="207"/>
        <v/>
      </c>
      <c r="LT49" s="120" t="str">
        <f t="shared" si="207"/>
        <v/>
      </c>
      <c r="LU49" s="120" t="str">
        <f t="shared" ref="LU49:OF49" si="208">IF($J49&gt;0%,IF(AND(LU$16&gt;=$G49,LU$16&lt;$G49+($H49*$J49)),"➤",""),"")</f>
        <v/>
      </c>
      <c r="LV49" s="120" t="str">
        <f t="shared" si="208"/>
        <v/>
      </c>
      <c r="LW49" s="120" t="str">
        <f t="shared" si="208"/>
        <v/>
      </c>
      <c r="LX49" s="120" t="str">
        <f t="shared" si="208"/>
        <v/>
      </c>
      <c r="LY49" s="120" t="str">
        <f t="shared" si="208"/>
        <v/>
      </c>
      <c r="LZ49" s="120" t="str">
        <f t="shared" si="208"/>
        <v/>
      </c>
      <c r="MA49" s="120" t="str">
        <f t="shared" si="208"/>
        <v/>
      </c>
      <c r="MB49" s="120" t="str">
        <f t="shared" si="208"/>
        <v/>
      </c>
      <c r="MC49" s="120" t="str">
        <f t="shared" si="208"/>
        <v/>
      </c>
      <c r="MD49" s="120" t="str">
        <f t="shared" si="208"/>
        <v/>
      </c>
      <c r="ME49" s="120" t="str">
        <f t="shared" si="208"/>
        <v/>
      </c>
      <c r="MF49" s="120" t="str">
        <f t="shared" si="208"/>
        <v/>
      </c>
      <c r="MG49" s="120" t="str">
        <f t="shared" si="208"/>
        <v/>
      </c>
      <c r="MH49" s="120" t="str">
        <f t="shared" si="208"/>
        <v/>
      </c>
      <c r="MI49" s="120" t="str">
        <f t="shared" si="208"/>
        <v/>
      </c>
      <c r="MJ49" s="120" t="str">
        <f t="shared" si="208"/>
        <v/>
      </c>
      <c r="MK49" s="120" t="str">
        <f t="shared" si="208"/>
        <v/>
      </c>
      <c r="ML49" s="120" t="str">
        <f t="shared" si="208"/>
        <v/>
      </c>
      <c r="MM49" s="120" t="str">
        <f t="shared" si="208"/>
        <v/>
      </c>
      <c r="MN49" s="120" t="str">
        <f t="shared" si="208"/>
        <v/>
      </c>
      <c r="MO49" s="120" t="str">
        <f t="shared" si="208"/>
        <v/>
      </c>
      <c r="MP49" s="120" t="str">
        <f t="shared" si="208"/>
        <v/>
      </c>
      <c r="MQ49" s="120" t="str">
        <f t="shared" si="208"/>
        <v/>
      </c>
      <c r="MR49" s="120" t="str">
        <f t="shared" si="208"/>
        <v/>
      </c>
      <c r="MS49" s="120" t="str">
        <f t="shared" si="208"/>
        <v/>
      </c>
      <c r="MT49" s="120" t="str">
        <f t="shared" si="208"/>
        <v/>
      </c>
      <c r="MU49" s="120" t="str">
        <f t="shared" si="208"/>
        <v/>
      </c>
      <c r="MV49" s="120" t="str">
        <f t="shared" si="208"/>
        <v/>
      </c>
      <c r="MW49" s="120" t="str">
        <f t="shared" si="208"/>
        <v/>
      </c>
      <c r="MX49" s="120" t="str">
        <f t="shared" si="208"/>
        <v/>
      </c>
      <c r="MY49" s="120" t="str">
        <f t="shared" si="208"/>
        <v/>
      </c>
      <c r="MZ49" s="120" t="str">
        <f t="shared" si="208"/>
        <v/>
      </c>
      <c r="NA49" s="120" t="str">
        <f t="shared" si="208"/>
        <v/>
      </c>
      <c r="NB49" s="120" t="str">
        <f t="shared" si="208"/>
        <v/>
      </c>
      <c r="NC49" s="120" t="str">
        <f t="shared" si="208"/>
        <v/>
      </c>
      <c r="ND49" s="120" t="str">
        <f t="shared" si="208"/>
        <v/>
      </c>
      <c r="NE49" s="120" t="str">
        <f t="shared" si="208"/>
        <v/>
      </c>
      <c r="NF49" s="120" t="str">
        <f t="shared" si="208"/>
        <v/>
      </c>
      <c r="NG49" s="120" t="str">
        <f t="shared" si="208"/>
        <v/>
      </c>
      <c r="NH49" s="120" t="str">
        <f t="shared" si="208"/>
        <v/>
      </c>
      <c r="NI49" s="120" t="str">
        <f t="shared" si="208"/>
        <v/>
      </c>
      <c r="NJ49" s="120" t="str">
        <f t="shared" si="208"/>
        <v/>
      </c>
      <c r="NK49" s="120" t="str">
        <f t="shared" si="208"/>
        <v/>
      </c>
      <c r="NL49" s="120" t="str">
        <f t="shared" si="208"/>
        <v/>
      </c>
      <c r="NM49" s="120" t="str">
        <f t="shared" si="208"/>
        <v/>
      </c>
      <c r="NN49" s="120" t="str">
        <f t="shared" si="208"/>
        <v/>
      </c>
      <c r="NO49" s="120" t="str">
        <f t="shared" si="208"/>
        <v/>
      </c>
      <c r="NP49" s="120" t="str">
        <f t="shared" si="208"/>
        <v/>
      </c>
      <c r="NQ49" s="120" t="str">
        <f t="shared" si="208"/>
        <v/>
      </c>
      <c r="NR49" s="120" t="str">
        <f t="shared" si="208"/>
        <v/>
      </c>
      <c r="NS49" s="120" t="str">
        <f t="shared" si="208"/>
        <v/>
      </c>
      <c r="NT49" s="120" t="str">
        <f t="shared" si="208"/>
        <v/>
      </c>
      <c r="NU49" s="120" t="str">
        <f t="shared" si="208"/>
        <v/>
      </c>
      <c r="NV49" s="120" t="str">
        <f t="shared" si="208"/>
        <v/>
      </c>
      <c r="NW49" s="120" t="str">
        <f t="shared" si="208"/>
        <v/>
      </c>
      <c r="NX49" s="120" t="str">
        <f t="shared" si="208"/>
        <v/>
      </c>
      <c r="NY49" s="120" t="str">
        <f t="shared" si="208"/>
        <v/>
      </c>
      <c r="NZ49" s="120" t="str">
        <f t="shared" si="208"/>
        <v/>
      </c>
      <c r="OA49" s="120" t="str">
        <f t="shared" si="208"/>
        <v/>
      </c>
      <c r="OB49" s="120" t="str">
        <f t="shared" si="208"/>
        <v/>
      </c>
      <c r="OC49" s="120" t="str">
        <f t="shared" si="208"/>
        <v/>
      </c>
      <c r="OD49" s="120" t="str">
        <f t="shared" si="208"/>
        <v/>
      </c>
      <c r="OE49" s="120" t="str">
        <f t="shared" si="208"/>
        <v/>
      </c>
      <c r="OF49" s="120" t="str">
        <f t="shared" si="208"/>
        <v/>
      </c>
      <c r="OG49" s="120" t="str">
        <f t="shared" ref="OG49:QR49" si="209">IF($J49&gt;0%,IF(AND(OG$16&gt;=$G49,OG$16&lt;$G49+($H49*$J49)),"➤",""),"")</f>
        <v/>
      </c>
      <c r="OH49" s="120" t="str">
        <f t="shared" si="209"/>
        <v/>
      </c>
      <c r="OI49" s="120" t="str">
        <f t="shared" si="209"/>
        <v/>
      </c>
      <c r="OJ49" s="120" t="str">
        <f t="shared" si="209"/>
        <v/>
      </c>
      <c r="OK49" s="120" t="str">
        <f t="shared" si="209"/>
        <v/>
      </c>
      <c r="OL49" s="120" t="str">
        <f t="shared" si="209"/>
        <v/>
      </c>
      <c r="OM49" s="120" t="str">
        <f t="shared" si="209"/>
        <v/>
      </c>
      <c r="ON49" s="120" t="str">
        <f t="shared" si="209"/>
        <v/>
      </c>
      <c r="OO49" s="120" t="str">
        <f t="shared" si="209"/>
        <v/>
      </c>
      <c r="OP49" s="120" t="str">
        <f t="shared" si="209"/>
        <v/>
      </c>
      <c r="OQ49" s="120" t="str">
        <f t="shared" si="209"/>
        <v/>
      </c>
      <c r="OR49" s="120" t="str">
        <f t="shared" si="209"/>
        <v/>
      </c>
      <c r="OS49" s="120" t="str">
        <f t="shared" si="209"/>
        <v/>
      </c>
      <c r="OT49" s="120" t="str">
        <f t="shared" si="209"/>
        <v/>
      </c>
      <c r="OU49" s="120" t="str">
        <f t="shared" si="209"/>
        <v/>
      </c>
      <c r="OV49" s="120" t="str">
        <f t="shared" si="209"/>
        <v/>
      </c>
      <c r="OW49" s="120" t="str">
        <f t="shared" si="209"/>
        <v/>
      </c>
      <c r="OX49" s="120" t="str">
        <f t="shared" si="209"/>
        <v/>
      </c>
      <c r="OY49" s="120" t="str">
        <f t="shared" si="209"/>
        <v/>
      </c>
      <c r="OZ49" s="120" t="str">
        <f t="shared" si="209"/>
        <v/>
      </c>
      <c r="PA49" s="120" t="str">
        <f t="shared" si="209"/>
        <v/>
      </c>
      <c r="PB49" s="120" t="str">
        <f t="shared" si="209"/>
        <v/>
      </c>
      <c r="PC49" s="120" t="str">
        <f t="shared" si="209"/>
        <v/>
      </c>
      <c r="PD49" s="120" t="str">
        <f t="shared" si="209"/>
        <v/>
      </c>
      <c r="PE49" s="120" t="str">
        <f t="shared" si="209"/>
        <v/>
      </c>
      <c r="PF49" s="120" t="str">
        <f t="shared" si="209"/>
        <v/>
      </c>
      <c r="PG49" s="120" t="str">
        <f t="shared" si="209"/>
        <v/>
      </c>
      <c r="PH49" s="120" t="str">
        <f t="shared" si="209"/>
        <v/>
      </c>
      <c r="PI49" s="120" t="str">
        <f t="shared" si="209"/>
        <v/>
      </c>
      <c r="PJ49" s="120" t="str">
        <f t="shared" si="209"/>
        <v/>
      </c>
      <c r="PK49" s="120" t="str">
        <f t="shared" si="209"/>
        <v/>
      </c>
      <c r="PL49" s="120" t="str">
        <f t="shared" si="209"/>
        <v/>
      </c>
      <c r="PM49" s="120" t="str">
        <f t="shared" si="209"/>
        <v/>
      </c>
      <c r="PN49" s="120" t="str">
        <f t="shared" si="209"/>
        <v/>
      </c>
      <c r="PO49" s="120" t="str">
        <f t="shared" si="209"/>
        <v/>
      </c>
      <c r="PP49" s="120" t="str">
        <f t="shared" si="209"/>
        <v/>
      </c>
      <c r="PQ49" s="120" t="str">
        <f t="shared" si="209"/>
        <v/>
      </c>
      <c r="PR49" s="120" t="str">
        <f t="shared" si="209"/>
        <v/>
      </c>
      <c r="PS49" s="120" t="str">
        <f t="shared" si="209"/>
        <v/>
      </c>
      <c r="PT49" s="120" t="str">
        <f t="shared" si="209"/>
        <v/>
      </c>
      <c r="PU49" s="120" t="str">
        <f t="shared" si="209"/>
        <v/>
      </c>
      <c r="PV49" s="120" t="str">
        <f t="shared" si="209"/>
        <v/>
      </c>
      <c r="PW49" s="120" t="str">
        <f t="shared" si="209"/>
        <v/>
      </c>
      <c r="PX49" s="120" t="str">
        <f t="shared" si="209"/>
        <v/>
      </c>
      <c r="PY49" s="120" t="str">
        <f t="shared" si="209"/>
        <v/>
      </c>
      <c r="PZ49" s="120" t="str">
        <f t="shared" si="209"/>
        <v/>
      </c>
      <c r="QA49" s="120" t="str">
        <f t="shared" si="209"/>
        <v/>
      </c>
      <c r="QB49" s="120" t="str">
        <f t="shared" si="209"/>
        <v/>
      </c>
      <c r="QC49" s="120" t="str">
        <f t="shared" si="209"/>
        <v/>
      </c>
      <c r="QD49" s="120" t="str">
        <f t="shared" si="209"/>
        <v/>
      </c>
      <c r="QE49" s="120" t="str">
        <f t="shared" si="209"/>
        <v/>
      </c>
      <c r="QF49" s="120" t="str">
        <f t="shared" si="209"/>
        <v/>
      </c>
      <c r="QG49" s="120" t="str">
        <f t="shared" si="209"/>
        <v/>
      </c>
      <c r="QH49" s="120" t="str">
        <f t="shared" si="209"/>
        <v/>
      </c>
      <c r="QI49" s="120" t="str">
        <f t="shared" si="209"/>
        <v/>
      </c>
      <c r="QJ49" s="120" t="str">
        <f t="shared" si="209"/>
        <v/>
      </c>
      <c r="QK49" s="120" t="str">
        <f t="shared" si="209"/>
        <v/>
      </c>
      <c r="QL49" s="120" t="str">
        <f t="shared" si="209"/>
        <v/>
      </c>
      <c r="QM49" s="120" t="str">
        <f t="shared" si="209"/>
        <v/>
      </c>
      <c r="QN49" s="120" t="str">
        <f t="shared" si="209"/>
        <v/>
      </c>
      <c r="QO49" s="120" t="str">
        <f t="shared" si="209"/>
        <v/>
      </c>
      <c r="QP49" s="120" t="str">
        <f t="shared" si="209"/>
        <v/>
      </c>
      <c r="QQ49" s="120" t="str">
        <f t="shared" si="209"/>
        <v/>
      </c>
      <c r="QR49" s="120" t="str">
        <f t="shared" si="209"/>
        <v/>
      </c>
      <c r="QS49" s="120" t="str">
        <f t="shared" ref="QS49:SX49" si="210">IF($J49&gt;0%,IF(AND(QS$16&gt;=$G49,QS$16&lt;$G49+($H49*$J49)),"➤",""),"")</f>
        <v/>
      </c>
      <c r="QT49" s="120" t="str">
        <f t="shared" si="210"/>
        <v/>
      </c>
      <c r="QU49" s="120" t="str">
        <f t="shared" si="210"/>
        <v/>
      </c>
      <c r="QV49" s="120" t="str">
        <f t="shared" si="210"/>
        <v/>
      </c>
      <c r="QW49" s="120" t="str">
        <f t="shared" si="210"/>
        <v/>
      </c>
      <c r="QX49" s="120" t="str">
        <f t="shared" si="210"/>
        <v/>
      </c>
      <c r="QY49" s="120" t="str">
        <f t="shared" si="210"/>
        <v/>
      </c>
      <c r="QZ49" s="120" t="str">
        <f t="shared" si="210"/>
        <v/>
      </c>
      <c r="RA49" s="120" t="str">
        <f t="shared" si="210"/>
        <v/>
      </c>
      <c r="RB49" s="120" t="str">
        <f t="shared" si="210"/>
        <v/>
      </c>
      <c r="RC49" s="120" t="str">
        <f t="shared" si="210"/>
        <v/>
      </c>
      <c r="RD49" s="120" t="str">
        <f t="shared" si="210"/>
        <v/>
      </c>
      <c r="RE49" s="120" t="str">
        <f t="shared" si="210"/>
        <v/>
      </c>
      <c r="RF49" s="120" t="str">
        <f t="shared" si="210"/>
        <v/>
      </c>
      <c r="RG49" s="120" t="str">
        <f t="shared" si="210"/>
        <v/>
      </c>
      <c r="RH49" s="120" t="str">
        <f t="shared" si="210"/>
        <v/>
      </c>
      <c r="RI49" s="120" t="str">
        <f t="shared" si="210"/>
        <v/>
      </c>
      <c r="RJ49" s="120" t="str">
        <f t="shared" si="210"/>
        <v/>
      </c>
      <c r="RK49" s="120" t="str">
        <f t="shared" si="210"/>
        <v/>
      </c>
      <c r="RL49" s="120" t="str">
        <f t="shared" si="210"/>
        <v/>
      </c>
      <c r="RM49" s="120" t="str">
        <f t="shared" si="210"/>
        <v/>
      </c>
      <c r="RN49" s="120" t="str">
        <f t="shared" si="210"/>
        <v/>
      </c>
      <c r="RO49" s="120" t="str">
        <f t="shared" si="210"/>
        <v/>
      </c>
      <c r="RP49" s="120" t="str">
        <f t="shared" si="210"/>
        <v/>
      </c>
      <c r="RQ49" s="120" t="str">
        <f t="shared" si="210"/>
        <v/>
      </c>
      <c r="RR49" s="120" t="str">
        <f t="shared" si="210"/>
        <v/>
      </c>
      <c r="RS49" s="120" t="str">
        <f t="shared" si="210"/>
        <v/>
      </c>
      <c r="RT49" s="120" t="str">
        <f t="shared" si="210"/>
        <v/>
      </c>
      <c r="RU49" s="120" t="str">
        <f t="shared" si="210"/>
        <v/>
      </c>
      <c r="RV49" s="120" t="str">
        <f t="shared" si="210"/>
        <v/>
      </c>
      <c r="RW49" s="120" t="str">
        <f t="shared" si="210"/>
        <v/>
      </c>
      <c r="RX49" s="120" t="str">
        <f t="shared" si="210"/>
        <v/>
      </c>
      <c r="RY49" s="120" t="str">
        <f t="shared" si="210"/>
        <v/>
      </c>
      <c r="RZ49" s="120" t="str">
        <f t="shared" si="210"/>
        <v/>
      </c>
      <c r="SA49" s="120" t="str">
        <f t="shared" si="210"/>
        <v/>
      </c>
      <c r="SB49" s="120" t="str">
        <f t="shared" si="210"/>
        <v/>
      </c>
      <c r="SC49" s="120" t="str">
        <f t="shared" si="210"/>
        <v/>
      </c>
      <c r="SD49" s="120" t="str">
        <f t="shared" si="210"/>
        <v/>
      </c>
      <c r="SE49" s="120" t="str">
        <f t="shared" si="210"/>
        <v/>
      </c>
      <c r="SF49" s="120" t="str">
        <f t="shared" si="210"/>
        <v/>
      </c>
      <c r="SG49" s="120" t="str">
        <f t="shared" si="210"/>
        <v/>
      </c>
      <c r="SH49" s="120" t="str">
        <f t="shared" si="210"/>
        <v/>
      </c>
      <c r="SI49" s="120" t="str">
        <f t="shared" si="210"/>
        <v/>
      </c>
      <c r="SJ49" s="120" t="str">
        <f t="shared" si="210"/>
        <v/>
      </c>
      <c r="SK49" s="120" t="str">
        <f t="shared" si="210"/>
        <v/>
      </c>
      <c r="SL49" s="120" t="str">
        <f t="shared" si="210"/>
        <v/>
      </c>
      <c r="SM49" s="120" t="str">
        <f t="shared" si="210"/>
        <v/>
      </c>
      <c r="SN49" s="120" t="str">
        <f t="shared" si="210"/>
        <v/>
      </c>
      <c r="SO49" s="120" t="str">
        <f t="shared" si="210"/>
        <v/>
      </c>
      <c r="SP49" s="120" t="str">
        <f t="shared" si="210"/>
        <v/>
      </c>
      <c r="SQ49" s="120" t="str">
        <f t="shared" si="210"/>
        <v/>
      </c>
      <c r="SR49" s="120" t="str">
        <f t="shared" si="210"/>
        <v/>
      </c>
      <c r="SS49" s="120" t="str">
        <f t="shared" si="210"/>
        <v/>
      </c>
      <c r="ST49" s="120" t="str">
        <f t="shared" si="210"/>
        <v/>
      </c>
      <c r="SU49" s="120" t="str">
        <f t="shared" si="210"/>
        <v/>
      </c>
      <c r="SV49" s="120" t="str">
        <f t="shared" si="210"/>
        <v/>
      </c>
      <c r="SW49" s="120" t="str">
        <f t="shared" si="210"/>
        <v/>
      </c>
      <c r="SX49" s="121" t="str">
        <f t="shared" si="210"/>
        <v/>
      </c>
    </row>
    <row r="50" spans="2:518" ht="25.5" customHeight="1" outlineLevel="1" x14ac:dyDescent="0.35">
      <c r="B50" s="60"/>
      <c r="C50" s="109">
        <v>273924</v>
      </c>
      <c r="D50" s="110"/>
      <c r="E50" s="122" t="s">
        <v>1716</v>
      </c>
      <c r="F50" s="123" t="s">
        <v>432</v>
      </c>
      <c r="G50" s="113">
        <v>45567</v>
      </c>
      <c r="H50" s="124">
        <v>1</v>
      </c>
      <c r="I50" s="115">
        <f>(G50+H50)-1</f>
        <v>45567</v>
      </c>
      <c r="J50" s="125">
        <v>0</v>
      </c>
      <c r="K50" s="126" t="s">
        <v>1702</v>
      </c>
      <c r="L50" s="127"/>
      <c r="M50" s="119"/>
      <c r="N50" s="120"/>
      <c r="O50" s="120"/>
      <c r="P50" s="120"/>
      <c r="Q50" s="120"/>
      <c r="R50" s="120"/>
      <c r="S50" s="120" t="str">
        <f t="shared" ref="S50:U52" si="211">IF($J50&gt;0%,IF(AND(S$16&gt;=$G50,S$16&lt;$G50+($H50*$J50)),"➤",""),"")</f>
        <v/>
      </c>
      <c r="T50" s="120" t="str">
        <f t="shared" si="211"/>
        <v/>
      </c>
      <c r="U50" s="120" t="str">
        <f t="shared" si="211"/>
        <v/>
      </c>
      <c r="V50" s="120" t="str">
        <f t="shared" si="160"/>
        <v/>
      </c>
      <c r="W50" s="120" t="str">
        <f t="shared" si="160"/>
        <v/>
      </c>
      <c r="X50" s="120" t="str">
        <f t="shared" si="160"/>
        <v/>
      </c>
      <c r="Y50" s="120" t="str">
        <f t="shared" si="160"/>
        <v/>
      </c>
      <c r="Z50" s="120" t="str">
        <f t="shared" si="160"/>
        <v/>
      </c>
      <c r="AA50" s="120" t="str">
        <f t="shared" si="160"/>
        <v/>
      </c>
      <c r="AB50" s="120" t="str">
        <f t="shared" si="160"/>
        <v/>
      </c>
      <c r="AC50" s="120" t="str">
        <f t="shared" si="160"/>
        <v/>
      </c>
      <c r="AD50" s="120" t="str">
        <f t="shared" si="160"/>
        <v/>
      </c>
      <c r="AE50" s="120" t="str">
        <f t="shared" si="160"/>
        <v/>
      </c>
      <c r="AF50" s="120"/>
      <c r="AG50" s="120"/>
      <c r="AH50" s="120"/>
      <c r="AI50" s="120"/>
      <c r="AJ50" s="120"/>
      <c r="AK50" s="120"/>
      <c r="AL50" s="120"/>
      <c r="AM50" s="120"/>
      <c r="AN50" s="120"/>
      <c r="AO50" s="120"/>
      <c r="AP50" s="120"/>
      <c r="AQ50" s="120"/>
      <c r="AR50" s="120"/>
      <c r="AS50" s="120"/>
      <c r="AT50" s="120"/>
      <c r="AU50" s="120"/>
      <c r="AV50" s="120"/>
      <c r="AW50" s="120"/>
      <c r="AX50" s="120"/>
      <c r="AY50" s="120"/>
      <c r="AZ50" s="120"/>
      <c r="BA50" s="120"/>
      <c r="BB50" s="120"/>
      <c r="BC50" s="120"/>
      <c r="BD50" s="120"/>
      <c r="BE50" s="120"/>
      <c r="BF50" s="120"/>
      <c r="BG50" s="120"/>
      <c r="BH50" s="120"/>
      <c r="BI50" s="120"/>
      <c r="BJ50" s="120"/>
      <c r="BK50" s="120"/>
      <c r="BL50" s="120"/>
      <c r="BM50" s="120"/>
      <c r="BN50" s="120"/>
      <c r="BO50" s="120"/>
      <c r="BP50" s="120"/>
      <c r="BQ50" s="120"/>
      <c r="BR50" s="120"/>
      <c r="BS50" s="120"/>
      <c r="BT50" s="120"/>
      <c r="BU50" s="120"/>
      <c r="BV50" s="120"/>
      <c r="BW50" s="120"/>
      <c r="BX50" s="120"/>
      <c r="BY50" s="120"/>
      <c r="BZ50" s="120"/>
      <c r="CA50" s="120"/>
      <c r="CB50" s="120"/>
      <c r="CC50" s="120"/>
      <c r="CD50" s="120"/>
      <c r="CE50" s="120"/>
      <c r="CF50" s="120"/>
      <c r="CG50" s="120"/>
      <c r="CH50" s="120"/>
      <c r="CI50" s="120"/>
      <c r="CJ50" s="120"/>
      <c r="CK50" s="120"/>
      <c r="CL50" s="120"/>
      <c r="CM50" s="120"/>
      <c r="CN50" s="120"/>
      <c r="CO50" s="120"/>
      <c r="CP50" s="120"/>
      <c r="CQ50" s="120"/>
      <c r="CR50" s="120"/>
      <c r="CS50" s="120"/>
      <c r="CT50" s="120"/>
      <c r="CU50" s="120"/>
      <c r="CV50" s="120"/>
      <c r="CW50" s="120"/>
      <c r="CX50" s="120"/>
      <c r="CY50" s="120"/>
      <c r="CZ50" s="120"/>
      <c r="DA50" s="120"/>
      <c r="DB50" s="120"/>
      <c r="DC50" s="120"/>
      <c r="DD50" s="120"/>
      <c r="DE50" s="120"/>
      <c r="DF50" s="120"/>
      <c r="DG50" s="120"/>
      <c r="DH50" s="120"/>
      <c r="DI50" s="120"/>
      <c r="DJ50" s="120"/>
      <c r="DK50" s="120"/>
      <c r="DL50" s="120"/>
      <c r="DM50" s="120"/>
      <c r="DN50" s="120"/>
      <c r="DO50" s="120"/>
      <c r="DP50" s="120"/>
      <c r="DQ50" s="120"/>
      <c r="DR50" s="120"/>
      <c r="DS50" s="120"/>
      <c r="DT50" s="120"/>
      <c r="DU50" s="120"/>
      <c r="DV50" s="120"/>
      <c r="DW50" s="120"/>
      <c r="DX50" s="120"/>
      <c r="DY50" s="120"/>
      <c r="DZ50" s="120"/>
      <c r="EA50" s="120"/>
      <c r="EB50" s="120"/>
      <c r="EC50" s="120"/>
      <c r="ED50" s="120"/>
      <c r="EE50" s="120"/>
      <c r="EF50" s="120"/>
      <c r="EG50" s="120"/>
      <c r="EH50" s="120"/>
      <c r="EI50" s="120"/>
      <c r="EJ50" s="120"/>
      <c r="EK50" s="120"/>
      <c r="EL50" s="120"/>
      <c r="EM50" s="120"/>
      <c r="EN50" s="120"/>
      <c r="EO50" s="120"/>
      <c r="EP50" s="120"/>
      <c r="EQ50" s="120"/>
      <c r="ER50" s="120"/>
      <c r="ES50" s="120"/>
      <c r="ET50" s="120"/>
      <c r="EU50" s="120"/>
      <c r="EV50" s="120"/>
      <c r="EW50" s="120"/>
      <c r="EX50" s="120"/>
      <c r="EY50" s="120"/>
      <c r="EZ50" s="120"/>
      <c r="FA50" s="120"/>
      <c r="FB50" s="120"/>
      <c r="FC50" s="120"/>
      <c r="FD50" s="120"/>
      <c r="FE50" s="120"/>
      <c r="FF50" s="120"/>
      <c r="FG50" s="120"/>
      <c r="FH50" s="120"/>
      <c r="FI50" s="120"/>
      <c r="FJ50" s="120"/>
      <c r="FK50" s="120"/>
      <c r="FL50" s="120"/>
      <c r="FM50" s="120"/>
      <c r="FN50" s="120"/>
      <c r="FO50" s="120"/>
      <c r="FP50" s="120"/>
      <c r="FQ50" s="120"/>
      <c r="FR50" s="120"/>
      <c r="FS50" s="120"/>
      <c r="FT50" s="120"/>
      <c r="FU50" s="120"/>
      <c r="FV50" s="120"/>
      <c r="FW50" s="120"/>
      <c r="FX50" s="120"/>
      <c r="FY50" s="120"/>
      <c r="FZ50" s="120"/>
      <c r="GA50" s="120"/>
      <c r="GB50" s="120"/>
      <c r="GC50" s="120"/>
      <c r="GD50" s="120"/>
      <c r="GE50" s="120"/>
      <c r="GF50" s="120"/>
      <c r="GG50" s="120"/>
      <c r="GH50" s="120"/>
      <c r="GI50" s="120"/>
      <c r="GJ50" s="120"/>
      <c r="GK50" s="120"/>
      <c r="GL50" s="120"/>
      <c r="GM50" s="120"/>
      <c r="GN50" s="120"/>
      <c r="GO50" s="120"/>
      <c r="GP50" s="120"/>
      <c r="GQ50" s="120"/>
      <c r="GR50" s="120"/>
      <c r="GS50" s="120"/>
      <c r="GT50" s="120"/>
      <c r="GU50" s="120"/>
      <c r="GV50" s="120"/>
      <c r="GW50" s="120"/>
      <c r="GX50" s="120"/>
      <c r="GY50" s="120"/>
      <c r="GZ50" s="120"/>
      <c r="HA50" s="120"/>
      <c r="HB50" s="120"/>
      <c r="HC50" s="120"/>
      <c r="HD50" s="120"/>
      <c r="HE50" s="120"/>
      <c r="HF50" s="120"/>
      <c r="HG50" s="120"/>
      <c r="HH50" s="120"/>
      <c r="HI50" s="120"/>
      <c r="HJ50" s="120"/>
      <c r="HK50" s="120"/>
      <c r="HL50" s="120"/>
      <c r="HM50" s="120"/>
      <c r="HN50" s="120"/>
      <c r="HO50" s="120"/>
      <c r="HP50" s="120"/>
      <c r="HQ50" s="120"/>
      <c r="HR50" s="120"/>
      <c r="HS50" s="120"/>
      <c r="HT50" s="120"/>
      <c r="HU50" s="120"/>
      <c r="HV50" s="120"/>
      <c r="HW50" s="120"/>
      <c r="HX50" s="120"/>
      <c r="HY50" s="120"/>
      <c r="HZ50" s="120"/>
      <c r="IA50" s="120"/>
      <c r="IB50" s="120"/>
      <c r="IC50" s="120"/>
      <c r="ID50" s="120"/>
      <c r="IE50" s="120"/>
      <c r="IF50" s="120"/>
      <c r="IG50" s="120"/>
      <c r="IH50" s="120"/>
      <c r="II50" s="120"/>
      <c r="IJ50" s="120"/>
      <c r="IK50" s="120"/>
      <c r="IL50" s="120"/>
      <c r="IM50" s="120"/>
      <c r="IN50" s="120"/>
      <c r="IO50" s="120"/>
      <c r="IP50" s="120"/>
      <c r="IQ50" s="120"/>
      <c r="IR50" s="120"/>
      <c r="IS50" s="120"/>
      <c r="IT50" s="120"/>
      <c r="IU50" s="120"/>
      <c r="IV50" s="120"/>
      <c r="IW50" s="120"/>
      <c r="IX50" s="120"/>
      <c r="IY50" s="120"/>
      <c r="IZ50" s="120"/>
      <c r="JA50" s="120"/>
      <c r="JB50" s="120"/>
      <c r="JC50" s="120"/>
      <c r="JD50" s="120"/>
      <c r="JE50" s="120"/>
      <c r="JF50" s="120"/>
      <c r="JG50" s="120"/>
      <c r="JH50" s="120"/>
      <c r="JI50" s="120"/>
      <c r="JJ50" s="120"/>
      <c r="JK50" s="120"/>
      <c r="JL50" s="120"/>
      <c r="JM50" s="120"/>
      <c r="JN50" s="120"/>
      <c r="JO50" s="120"/>
      <c r="JP50" s="120"/>
      <c r="JQ50" s="120"/>
      <c r="JR50" s="120"/>
      <c r="JS50" s="120"/>
      <c r="JT50" s="120"/>
      <c r="JU50" s="120"/>
      <c r="JV50" s="120"/>
      <c r="JW50" s="120"/>
      <c r="JX50" s="120"/>
      <c r="JY50" s="120"/>
      <c r="JZ50" s="120"/>
      <c r="KA50" s="120"/>
      <c r="KB50" s="120"/>
      <c r="KC50" s="120"/>
      <c r="KD50" s="120"/>
      <c r="KE50" s="120"/>
      <c r="KF50" s="120"/>
      <c r="KG50" s="120"/>
      <c r="KH50" s="120"/>
      <c r="KI50" s="120"/>
      <c r="KJ50" s="120"/>
      <c r="KK50" s="120"/>
      <c r="KL50" s="120"/>
      <c r="KM50" s="120"/>
      <c r="KN50" s="120"/>
      <c r="KO50" s="120"/>
      <c r="KP50" s="120"/>
      <c r="KQ50" s="120"/>
      <c r="KR50" s="120"/>
      <c r="KS50" s="120"/>
      <c r="KT50" s="120"/>
      <c r="KU50" s="120"/>
      <c r="KV50" s="120"/>
      <c r="KW50" s="120"/>
      <c r="KX50" s="120"/>
      <c r="KY50" s="120"/>
      <c r="KZ50" s="120"/>
      <c r="LA50" s="120"/>
      <c r="LB50" s="120"/>
      <c r="LC50" s="120"/>
      <c r="LD50" s="120"/>
      <c r="LE50" s="120"/>
      <c r="LF50" s="120"/>
      <c r="LG50" s="120"/>
      <c r="LH50" s="120"/>
      <c r="LI50" s="120"/>
      <c r="LJ50" s="120"/>
      <c r="LK50" s="120"/>
      <c r="LL50" s="120"/>
      <c r="LM50" s="120"/>
      <c r="LN50" s="120"/>
      <c r="LO50" s="120"/>
      <c r="LP50" s="120"/>
      <c r="LQ50" s="120"/>
      <c r="LR50" s="120"/>
      <c r="LS50" s="120"/>
      <c r="LT50" s="120"/>
      <c r="LU50" s="120"/>
      <c r="LV50" s="120"/>
      <c r="LW50" s="120"/>
      <c r="LX50" s="120"/>
      <c r="LY50" s="120"/>
      <c r="LZ50" s="120"/>
      <c r="MA50" s="120"/>
      <c r="MB50" s="120"/>
      <c r="MC50" s="120"/>
      <c r="MD50" s="120"/>
      <c r="ME50" s="120"/>
      <c r="MF50" s="120"/>
      <c r="MG50" s="120"/>
      <c r="MH50" s="120"/>
      <c r="MI50" s="120"/>
      <c r="MJ50" s="120"/>
      <c r="MK50" s="120"/>
      <c r="ML50" s="120"/>
      <c r="MM50" s="120"/>
      <c r="MN50" s="120"/>
      <c r="MO50" s="120"/>
      <c r="MP50" s="120"/>
      <c r="MQ50" s="120"/>
      <c r="MR50" s="120"/>
      <c r="MS50" s="120"/>
      <c r="MT50" s="120"/>
      <c r="MU50" s="120"/>
      <c r="MV50" s="120"/>
      <c r="MW50" s="120"/>
      <c r="MX50" s="120"/>
      <c r="MY50" s="120"/>
      <c r="MZ50" s="120"/>
      <c r="NA50" s="120"/>
      <c r="NB50" s="120"/>
      <c r="NC50" s="120"/>
      <c r="ND50" s="120"/>
      <c r="NE50" s="120"/>
      <c r="NF50" s="120"/>
      <c r="NG50" s="120"/>
      <c r="NH50" s="120"/>
      <c r="NI50" s="120"/>
      <c r="NJ50" s="120"/>
      <c r="NK50" s="120"/>
      <c r="NL50" s="120"/>
      <c r="NM50" s="120"/>
      <c r="NN50" s="120"/>
      <c r="NO50" s="120"/>
      <c r="NP50" s="120"/>
      <c r="NQ50" s="120"/>
      <c r="NR50" s="120"/>
      <c r="NS50" s="120"/>
      <c r="NT50" s="120"/>
      <c r="NU50" s="120"/>
      <c r="NV50" s="120"/>
      <c r="NW50" s="120"/>
      <c r="NX50" s="120"/>
      <c r="NY50" s="120"/>
      <c r="NZ50" s="120"/>
      <c r="OA50" s="120"/>
      <c r="OB50" s="120"/>
      <c r="OC50" s="120"/>
      <c r="OD50" s="120"/>
      <c r="OE50" s="120"/>
      <c r="OF50" s="120"/>
      <c r="OG50" s="120"/>
      <c r="OH50" s="120"/>
      <c r="OI50" s="120"/>
      <c r="OJ50" s="120"/>
      <c r="OK50" s="120"/>
      <c r="OL50" s="120"/>
      <c r="OM50" s="120"/>
      <c r="ON50" s="120"/>
      <c r="OO50" s="120"/>
      <c r="OP50" s="120"/>
      <c r="OQ50" s="120"/>
      <c r="OR50" s="120"/>
      <c r="OS50" s="120"/>
      <c r="OT50" s="120"/>
      <c r="OU50" s="120"/>
      <c r="OV50" s="120"/>
      <c r="OW50" s="120"/>
      <c r="OX50" s="120"/>
      <c r="OY50" s="120"/>
      <c r="OZ50" s="120"/>
      <c r="PA50" s="120"/>
      <c r="PB50" s="120"/>
      <c r="PC50" s="120"/>
      <c r="PD50" s="120"/>
      <c r="PE50" s="120"/>
      <c r="PF50" s="120"/>
      <c r="PG50" s="120"/>
      <c r="PH50" s="120"/>
      <c r="PI50" s="120"/>
      <c r="PJ50" s="120"/>
      <c r="PK50" s="120"/>
      <c r="PL50" s="120"/>
      <c r="PM50" s="120"/>
      <c r="PN50" s="120"/>
      <c r="PO50" s="120"/>
      <c r="PP50" s="120"/>
      <c r="PQ50" s="120"/>
      <c r="PR50" s="120"/>
      <c r="PS50" s="120"/>
      <c r="PT50" s="120"/>
      <c r="PU50" s="120"/>
      <c r="PV50" s="120"/>
      <c r="PW50" s="120"/>
      <c r="PX50" s="120"/>
      <c r="PY50" s="120"/>
      <c r="PZ50" s="120"/>
      <c r="QA50" s="120"/>
      <c r="QB50" s="120"/>
      <c r="QC50" s="120"/>
      <c r="QD50" s="120"/>
      <c r="QE50" s="120"/>
      <c r="QF50" s="120"/>
      <c r="QG50" s="120"/>
      <c r="QH50" s="120"/>
      <c r="QI50" s="120"/>
      <c r="QJ50" s="120"/>
      <c r="QK50" s="120"/>
      <c r="QL50" s="120"/>
      <c r="QM50" s="120"/>
      <c r="QN50" s="120"/>
      <c r="QO50" s="120"/>
      <c r="QP50" s="120"/>
      <c r="QQ50" s="120"/>
      <c r="QR50" s="120"/>
      <c r="QS50" s="120"/>
      <c r="QT50" s="120"/>
      <c r="QU50" s="120"/>
      <c r="QV50" s="120"/>
      <c r="QW50" s="120"/>
      <c r="QX50" s="120"/>
      <c r="QY50" s="120"/>
      <c r="QZ50" s="120"/>
      <c r="RA50" s="120"/>
      <c r="RB50" s="120"/>
      <c r="RC50" s="120"/>
      <c r="RD50" s="120"/>
      <c r="RE50" s="120"/>
      <c r="RF50" s="120"/>
      <c r="RG50" s="120"/>
      <c r="RH50" s="120"/>
      <c r="RI50" s="120"/>
      <c r="RJ50" s="120"/>
      <c r="RK50" s="120"/>
      <c r="RL50" s="120"/>
      <c r="RM50" s="120"/>
      <c r="RN50" s="120"/>
      <c r="RO50" s="120"/>
      <c r="RP50" s="120"/>
      <c r="RQ50" s="120"/>
      <c r="RR50" s="120"/>
      <c r="RS50" s="120"/>
      <c r="RT50" s="120"/>
      <c r="RU50" s="120"/>
      <c r="RV50" s="120"/>
      <c r="RW50" s="120"/>
      <c r="RX50" s="120"/>
      <c r="RY50" s="120"/>
      <c r="RZ50" s="120"/>
      <c r="SA50" s="120"/>
      <c r="SB50" s="120"/>
      <c r="SC50" s="120"/>
      <c r="SD50" s="120"/>
      <c r="SE50" s="120"/>
      <c r="SF50" s="120"/>
      <c r="SG50" s="120"/>
      <c r="SH50" s="120"/>
      <c r="SI50" s="120"/>
      <c r="SJ50" s="120"/>
      <c r="SK50" s="120"/>
      <c r="SL50" s="120"/>
      <c r="SM50" s="120"/>
      <c r="SN50" s="120"/>
      <c r="SO50" s="120"/>
      <c r="SP50" s="120"/>
      <c r="SQ50" s="120"/>
      <c r="SR50" s="120"/>
      <c r="SS50" s="120"/>
      <c r="ST50" s="120"/>
      <c r="SU50" s="120"/>
      <c r="SV50" s="120"/>
      <c r="SW50" s="120"/>
      <c r="SX50" s="121"/>
    </row>
    <row r="51" spans="2:518" ht="25.5" customHeight="1" outlineLevel="1" x14ac:dyDescent="0.35">
      <c r="B51" s="60"/>
      <c r="C51" s="109">
        <v>273924</v>
      </c>
      <c r="D51" s="110"/>
      <c r="E51" s="122" t="s">
        <v>1717</v>
      </c>
      <c r="F51" s="123" t="s">
        <v>432</v>
      </c>
      <c r="G51" s="113">
        <v>45567</v>
      </c>
      <c r="H51" s="124">
        <v>2</v>
      </c>
      <c r="I51" s="115">
        <f>(G51+H51)-1</f>
        <v>45568</v>
      </c>
      <c r="J51" s="125">
        <v>0</v>
      </c>
      <c r="K51" s="126" t="s">
        <v>1702</v>
      </c>
      <c r="L51" s="127"/>
      <c r="M51" s="119"/>
      <c r="N51" s="120"/>
      <c r="O51" s="120"/>
      <c r="P51" s="120"/>
      <c r="Q51" s="120"/>
      <c r="R51" s="120"/>
      <c r="S51" s="120" t="str">
        <f t="shared" si="211"/>
        <v/>
      </c>
      <c r="T51" s="120" t="str">
        <f t="shared" si="211"/>
        <v/>
      </c>
      <c r="U51" s="120" t="str">
        <f t="shared" si="211"/>
        <v/>
      </c>
      <c r="V51" s="120" t="str">
        <f t="shared" si="160"/>
        <v/>
      </c>
      <c r="W51" s="120" t="str">
        <f t="shared" si="160"/>
        <v/>
      </c>
      <c r="X51" s="120" t="str">
        <f t="shared" si="160"/>
        <v/>
      </c>
      <c r="Y51" s="120" t="str">
        <f t="shared" si="160"/>
        <v/>
      </c>
      <c r="Z51" s="120" t="str">
        <f t="shared" si="160"/>
        <v/>
      </c>
      <c r="AA51" s="120" t="str">
        <f t="shared" si="160"/>
        <v/>
      </c>
      <c r="AB51" s="120" t="str">
        <f t="shared" si="160"/>
        <v/>
      </c>
      <c r="AC51" s="120" t="str">
        <f t="shared" si="160"/>
        <v/>
      </c>
      <c r="AD51" s="120" t="str">
        <f t="shared" si="160"/>
        <v/>
      </c>
      <c r="AE51" s="120" t="str">
        <f t="shared" si="160"/>
        <v/>
      </c>
      <c r="AF51" s="120"/>
      <c r="AG51" s="120"/>
      <c r="AH51" s="120"/>
      <c r="AI51" s="120"/>
      <c r="AJ51" s="120"/>
      <c r="AK51" s="120"/>
      <c r="AL51" s="120"/>
      <c r="AM51" s="120"/>
      <c r="AN51" s="120"/>
      <c r="AO51" s="120"/>
      <c r="AP51" s="120"/>
      <c r="AQ51" s="120"/>
      <c r="AR51" s="120"/>
      <c r="AS51" s="120"/>
      <c r="AT51" s="120"/>
      <c r="AU51" s="120"/>
      <c r="AV51" s="120"/>
      <c r="AW51" s="120"/>
      <c r="AX51" s="120"/>
      <c r="AY51" s="120"/>
      <c r="AZ51" s="120"/>
      <c r="BA51" s="120"/>
      <c r="BB51" s="120"/>
      <c r="BC51" s="120"/>
      <c r="BD51" s="120"/>
      <c r="BE51" s="120"/>
      <c r="BF51" s="120"/>
      <c r="BG51" s="120"/>
      <c r="BH51" s="120"/>
      <c r="BI51" s="120"/>
      <c r="BJ51" s="120"/>
      <c r="BK51" s="120"/>
      <c r="BL51" s="120"/>
      <c r="BM51" s="120"/>
      <c r="BN51" s="120"/>
      <c r="BO51" s="120"/>
      <c r="BP51" s="120"/>
      <c r="BQ51" s="120"/>
      <c r="BR51" s="120"/>
      <c r="BS51" s="120"/>
      <c r="BT51" s="120"/>
      <c r="BU51" s="120"/>
      <c r="BV51" s="120"/>
      <c r="BW51" s="120"/>
      <c r="BX51" s="120"/>
      <c r="BY51" s="120"/>
      <c r="BZ51" s="120"/>
      <c r="CA51" s="120"/>
      <c r="CB51" s="120"/>
      <c r="CC51" s="120"/>
      <c r="CD51" s="120"/>
      <c r="CE51" s="120"/>
      <c r="CF51" s="120"/>
      <c r="CG51" s="120"/>
      <c r="CH51" s="120"/>
      <c r="CI51" s="120"/>
      <c r="CJ51" s="120"/>
      <c r="CK51" s="120"/>
      <c r="CL51" s="120"/>
      <c r="CM51" s="120"/>
      <c r="CN51" s="120"/>
      <c r="CO51" s="120"/>
      <c r="CP51" s="120"/>
      <c r="CQ51" s="120"/>
      <c r="CR51" s="120"/>
      <c r="CS51" s="120"/>
      <c r="CT51" s="120"/>
      <c r="CU51" s="120"/>
      <c r="CV51" s="120"/>
      <c r="CW51" s="120"/>
      <c r="CX51" s="120"/>
      <c r="CY51" s="120"/>
      <c r="CZ51" s="120"/>
      <c r="DA51" s="120"/>
      <c r="DB51" s="120"/>
      <c r="DC51" s="120"/>
      <c r="DD51" s="120"/>
      <c r="DE51" s="120"/>
      <c r="DF51" s="120"/>
      <c r="DG51" s="120"/>
      <c r="DH51" s="120"/>
      <c r="DI51" s="120"/>
      <c r="DJ51" s="120"/>
      <c r="DK51" s="120"/>
      <c r="DL51" s="120"/>
      <c r="DM51" s="120"/>
      <c r="DN51" s="120"/>
      <c r="DO51" s="120"/>
      <c r="DP51" s="120"/>
      <c r="DQ51" s="120"/>
      <c r="DR51" s="120"/>
      <c r="DS51" s="120"/>
      <c r="DT51" s="120"/>
      <c r="DU51" s="120"/>
      <c r="DV51" s="120"/>
      <c r="DW51" s="120"/>
      <c r="DX51" s="120"/>
      <c r="DY51" s="120"/>
      <c r="DZ51" s="120"/>
      <c r="EA51" s="120"/>
      <c r="EB51" s="120"/>
      <c r="EC51" s="120"/>
      <c r="ED51" s="120"/>
      <c r="EE51" s="120"/>
      <c r="EF51" s="120"/>
      <c r="EG51" s="120"/>
      <c r="EH51" s="120"/>
      <c r="EI51" s="120"/>
      <c r="EJ51" s="120"/>
      <c r="EK51" s="120"/>
      <c r="EL51" s="120"/>
      <c r="EM51" s="120"/>
      <c r="EN51" s="120"/>
      <c r="EO51" s="120"/>
      <c r="EP51" s="120"/>
      <c r="EQ51" s="120"/>
      <c r="ER51" s="120"/>
      <c r="ES51" s="120"/>
      <c r="ET51" s="120"/>
      <c r="EU51" s="120"/>
      <c r="EV51" s="120"/>
      <c r="EW51" s="120"/>
      <c r="EX51" s="120"/>
      <c r="EY51" s="120"/>
      <c r="EZ51" s="120"/>
      <c r="FA51" s="120"/>
      <c r="FB51" s="120"/>
      <c r="FC51" s="120"/>
      <c r="FD51" s="120"/>
      <c r="FE51" s="120"/>
      <c r="FF51" s="120"/>
      <c r="FG51" s="120"/>
      <c r="FH51" s="120"/>
      <c r="FI51" s="120"/>
      <c r="FJ51" s="120"/>
      <c r="FK51" s="120"/>
      <c r="FL51" s="120"/>
      <c r="FM51" s="120"/>
      <c r="FN51" s="120"/>
      <c r="FO51" s="120"/>
      <c r="FP51" s="120"/>
      <c r="FQ51" s="120"/>
      <c r="FR51" s="120"/>
      <c r="FS51" s="120"/>
      <c r="FT51" s="120"/>
      <c r="FU51" s="120"/>
      <c r="FV51" s="120"/>
      <c r="FW51" s="120"/>
      <c r="FX51" s="120"/>
      <c r="FY51" s="120"/>
      <c r="FZ51" s="120"/>
      <c r="GA51" s="120"/>
      <c r="GB51" s="120"/>
      <c r="GC51" s="120"/>
      <c r="GD51" s="120"/>
      <c r="GE51" s="120"/>
      <c r="GF51" s="120"/>
      <c r="GG51" s="120"/>
      <c r="GH51" s="120"/>
      <c r="GI51" s="120"/>
      <c r="GJ51" s="120"/>
      <c r="GK51" s="120"/>
      <c r="GL51" s="120"/>
      <c r="GM51" s="120"/>
      <c r="GN51" s="120"/>
      <c r="GO51" s="120"/>
      <c r="GP51" s="120"/>
      <c r="GQ51" s="120"/>
      <c r="GR51" s="120"/>
      <c r="GS51" s="120"/>
      <c r="GT51" s="120"/>
      <c r="GU51" s="120"/>
      <c r="GV51" s="120"/>
      <c r="GW51" s="120"/>
      <c r="GX51" s="120"/>
      <c r="GY51" s="120"/>
      <c r="GZ51" s="120"/>
      <c r="HA51" s="120"/>
      <c r="HB51" s="120"/>
      <c r="HC51" s="120"/>
      <c r="HD51" s="120"/>
      <c r="HE51" s="120"/>
      <c r="HF51" s="120"/>
      <c r="HG51" s="120"/>
      <c r="HH51" s="120"/>
      <c r="HI51" s="120"/>
      <c r="HJ51" s="120"/>
      <c r="HK51" s="120"/>
      <c r="HL51" s="120"/>
      <c r="HM51" s="120"/>
      <c r="HN51" s="120"/>
      <c r="HO51" s="120"/>
      <c r="HP51" s="120"/>
      <c r="HQ51" s="120"/>
      <c r="HR51" s="120"/>
      <c r="HS51" s="120"/>
      <c r="HT51" s="120"/>
      <c r="HU51" s="120"/>
      <c r="HV51" s="120"/>
      <c r="HW51" s="120"/>
      <c r="HX51" s="120"/>
      <c r="HY51" s="120"/>
      <c r="HZ51" s="120"/>
      <c r="IA51" s="120"/>
      <c r="IB51" s="120"/>
      <c r="IC51" s="120"/>
      <c r="ID51" s="120"/>
      <c r="IE51" s="120"/>
      <c r="IF51" s="120"/>
      <c r="IG51" s="120"/>
      <c r="IH51" s="120"/>
      <c r="II51" s="120"/>
      <c r="IJ51" s="120"/>
      <c r="IK51" s="120"/>
      <c r="IL51" s="120"/>
      <c r="IM51" s="120"/>
      <c r="IN51" s="120"/>
      <c r="IO51" s="120"/>
      <c r="IP51" s="120"/>
      <c r="IQ51" s="120"/>
      <c r="IR51" s="120"/>
      <c r="IS51" s="120"/>
      <c r="IT51" s="120"/>
      <c r="IU51" s="120"/>
      <c r="IV51" s="120"/>
      <c r="IW51" s="120"/>
      <c r="IX51" s="120"/>
      <c r="IY51" s="120"/>
      <c r="IZ51" s="120"/>
      <c r="JA51" s="120"/>
      <c r="JB51" s="120"/>
      <c r="JC51" s="120"/>
      <c r="JD51" s="120"/>
      <c r="JE51" s="120"/>
      <c r="JF51" s="120"/>
      <c r="JG51" s="120"/>
      <c r="JH51" s="120"/>
      <c r="JI51" s="120"/>
      <c r="JJ51" s="120"/>
      <c r="JK51" s="120"/>
      <c r="JL51" s="120"/>
      <c r="JM51" s="120"/>
      <c r="JN51" s="120"/>
      <c r="JO51" s="120"/>
      <c r="JP51" s="120"/>
      <c r="JQ51" s="120"/>
      <c r="JR51" s="120"/>
      <c r="JS51" s="120"/>
      <c r="JT51" s="120"/>
      <c r="JU51" s="120"/>
      <c r="JV51" s="120"/>
      <c r="JW51" s="120"/>
      <c r="JX51" s="120"/>
      <c r="JY51" s="120"/>
      <c r="JZ51" s="120"/>
      <c r="KA51" s="120"/>
      <c r="KB51" s="120"/>
      <c r="KC51" s="120"/>
      <c r="KD51" s="120"/>
      <c r="KE51" s="120"/>
      <c r="KF51" s="120"/>
      <c r="KG51" s="120"/>
      <c r="KH51" s="120"/>
      <c r="KI51" s="120"/>
      <c r="KJ51" s="120"/>
      <c r="KK51" s="120"/>
      <c r="KL51" s="120"/>
      <c r="KM51" s="120"/>
      <c r="KN51" s="120"/>
      <c r="KO51" s="120"/>
      <c r="KP51" s="120"/>
      <c r="KQ51" s="120"/>
      <c r="KR51" s="120"/>
      <c r="KS51" s="120"/>
      <c r="KT51" s="120"/>
      <c r="KU51" s="120"/>
      <c r="KV51" s="120"/>
      <c r="KW51" s="120"/>
      <c r="KX51" s="120"/>
      <c r="KY51" s="120"/>
      <c r="KZ51" s="120"/>
      <c r="LA51" s="120"/>
      <c r="LB51" s="120"/>
      <c r="LC51" s="120"/>
      <c r="LD51" s="120"/>
      <c r="LE51" s="120"/>
      <c r="LF51" s="120"/>
      <c r="LG51" s="120"/>
      <c r="LH51" s="120"/>
      <c r="LI51" s="120"/>
      <c r="LJ51" s="120"/>
      <c r="LK51" s="120"/>
      <c r="LL51" s="120"/>
      <c r="LM51" s="120"/>
      <c r="LN51" s="120"/>
      <c r="LO51" s="120"/>
      <c r="LP51" s="120"/>
      <c r="LQ51" s="120"/>
      <c r="LR51" s="120"/>
      <c r="LS51" s="120"/>
      <c r="LT51" s="120"/>
      <c r="LU51" s="120"/>
      <c r="LV51" s="120"/>
      <c r="LW51" s="120"/>
      <c r="LX51" s="120"/>
      <c r="LY51" s="120"/>
      <c r="LZ51" s="120"/>
      <c r="MA51" s="120"/>
      <c r="MB51" s="120"/>
      <c r="MC51" s="120"/>
      <c r="MD51" s="120"/>
      <c r="ME51" s="120"/>
      <c r="MF51" s="120"/>
      <c r="MG51" s="120"/>
      <c r="MH51" s="120"/>
      <c r="MI51" s="120"/>
      <c r="MJ51" s="120"/>
      <c r="MK51" s="120"/>
      <c r="ML51" s="120"/>
      <c r="MM51" s="120"/>
      <c r="MN51" s="120"/>
      <c r="MO51" s="120"/>
      <c r="MP51" s="120"/>
      <c r="MQ51" s="120"/>
      <c r="MR51" s="120"/>
      <c r="MS51" s="120"/>
      <c r="MT51" s="120"/>
      <c r="MU51" s="120"/>
      <c r="MV51" s="120"/>
      <c r="MW51" s="120"/>
      <c r="MX51" s="120"/>
      <c r="MY51" s="120"/>
      <c r="MZ51" s="120"/>
      <c r="NA51" s="120"/>
      <c r="NB51" s="120"/>
      <c r="NC51" s="120"/>
      <c r="ND51" s="120"/>
      <c r="NE51" s="120"/>
      <c r="NF51" s="120"/>
      <c r="NG51" s="120"/>
      <c r="NH51" s="120"/>
      <c r="NI51" s="120"/>
      <c r="NJ51" s="120"/>
      <c r="NK51" s="120"/>
      <c r="NL51" s="120"/>
      <c r="NM51" s="120"/>
      <c r="NN51" s="120"/>
      <c r="NO51" s="120"/>
      <c r="NP51" s="120"/>
      <c r="NQ51" s="120"/>
      <c r="NR51" s="120"/>
      <c r="NS51" s="120"/>
      <c r="NT51" s="120"/>
      <c r="NU51" s="120"/>
      <c r="NV51" s="120"/>
      <c r="NW51" s="120"/>
      <c r="NX51" s="120"/>
      <c r="NY51" s="120"/>
      <c r="NZ51" s="120"/>
      <c r="OA51" s="120"/>
      <c r="OB51" s="120"/>
      <c r="OC51" s="120"/>
      <c r="OD51" s="120"/>
      <c r="OE51" s="120"/>
      <c r="OF51" s="120"/>
      <c r="OG51" s="120"/>
      <c r="OH51" s="120"/>
      <c r="OI51" s="120"/>
      <c r="OJ51" s="120"/>
      <c r="OK51" s="120"/>
      <c r="OL51" s="120"/>
      <c r="OM51" s="120"/>
      <c r="ON51" s="120"/>
      <c r="OO51" s="120"/>
      <c r="OP51" s="120"/>
      <c r="OQ51" s="120"/>
      <c r="OR51" s="120"/>
      <c r="OS51" s="120"/>
      <c r="OT51" s="120"/>
      <c r="OU51" s="120"/>
      <c r="OV51" s="120"/>
      <c r="OW51" s="120"/>
      <c r="OX51" s="120"/>
      <c r="OY51" s="120"/>
      <c r="OZ51" s="120"/>
      <c r="PA51" s="120"/>
      <c r="PB51" s="120"/>
      <c r="PC51" s="120"/>
      <c r="PD51" s="120"/>
      <c r="PE51" s="120"/>
      <c r="PF51" s="120"/>
      <c r="PG51" s="120"/>
      <c r="PH51" s="120"/>
      <c r="PI51" s="120"/>
      <c r="PJ51" s="120"/>
      <c r="PK51" s="120"/>
      <c r="PL51" s="120"/>
      <c r="PM51" s="120"/>
      <c r="PN51" s="120"/>
      <c r="PO51" s="120"/>
      <c r="PP51" s="120"/>
      <c r="PQ51" s="120"/>
      <c r="PR51" s="120"/>
      <c r="PS51" s="120"/>
      <c r="PT51" s="120"/>
      <c r="PU51" s="120"/>
      <c r="PV51" s="120"/>
      <c r="PW51" s="120"/>
      <c r="PX51" s="120"/>
      <c r="PY51" s="120"/>
      <c r="PZ51" s="120"/>
      <c r="QA51" s="120"/>
      <c r="QB51" s="120"/>
      <c r="QC51" s="120"/>
      <c r="QD51" s="120"/>
      <c r="QE51" s="120"/>
      <c r="QF51" s="120"/>
      <c r="QG51" s="120"/>
      <c r="QH51" s="120"/>
      <c r="QI51" s="120"/>
      <c r="QJ51" s="120"/>
      <c r="QK51" s="120"/>
      <c r="QL51" s="120"/>
      <c r="QM51" s="120"/>
      <c r="QN51" s="120"/>
      <c r="QO51" s="120"/>
      <c r="QP51" s="120"/>
      <c r="QQ51" s="120"/>
      <c r="QR51" s="120"/>
      <c r="QS51" s="120"/>
      <c r="QT51" s="120"/>
      <c r="QU51" s="120"/>
      <c r="QV51" s="120"/>
      <c r="QW51" s="120"/>
      <c r="QX51" s="120"/>
      <c r="QY51" s="120"/>
      <c r="QZ51" s="120"/>
      <c r="RA51" s="120"/>
      <c r="RB51" s="120"/>
      <c r="RC51" s="120"/>
      <c r="RD51" s="120"/>
      <c r="RE51" s="120"/>
      <c r="RF51" s="120"/>
      <c r="RG51" s="120"/>
      <c r="RH51" s="120"/>
      <c r="RI51" s="120"/>
      <c r="RJ51" s="120"/>
      <c r="RK51" s="120"/>
      <c r="RL51" s="120"/>
      <c r="RM51" s="120"/>
      <c r="RN51" s="120"/>
      <c r="RO51" s="120"/>
      <c r="RP51" s="120"/>
      <c r="RQ51" s="120"/>
      <c r="RR51" s="120"/>
      <c r="RS51" s="120"/>
      <c r="RT51" s="120"/>
      <c r="RU51" s="120"/>
      <c r="RV51" s="120"/>
      <c r="RW51" s="120"/>
      <c r="RX51" s="120"/>
      <c r="RY51" s="120"/>
      <c r="RZ51" s="120"/>
      <c r="SA51" s="120"/>
      <c r="SB51" s="120"/>
      <c r="SC51" s="120"/>
      <c r="SD51" s="120"/>
      <c r="SE51" s="120"/>
      <c r="SF51" s="120"/>
      <c r="SG51" s="120"/>
      <c r="SH51" s="120"/>
      <c r="SI51" s="120"/>
      <c r="SJ51" s="120"/>
      <c r="SK51" s="120"/>
      <c r="SL51" s="120"/>
      <c r="SM51" s="120"/>
      <c r="SN51" s="120"/>
      <c r="SO51" s="120"/>
      <c r="SP51" s="120"/>
      <c r="SQ51" s="120"/>
      <c r="SR51" s="120"/>
      <c r="SS51" s="120"/>
      <c r="ST51" s="120"/>
      <c r="SU51" s="120"/>
      <c r="SV51" s="120"/>
      <c r="SW51" s="120"/>
      <c r="SX51" s="121"/>
    </row>
    <row r="52" spans="2:518" ht="25.5" customHeight="1" outlineLevel="1" x14ac:dyDescent="0.35">
      <c r="B52" s="60"/>
      <c r="C52" s="109">
        <v>286624</v>
      </c>
      <c r="D52" s="110"/>
      <c r="E52" s="122" t="s">
        <v>1055</v>
      </c>
      <c r="F52" s="123" t="s">
        <v>432</v>
      </c>
      <c r="G52" s="113">
        <v>45568</v>
      </c>
      <c r="H52" s="124">
        <v>2</v>
      </c>
      <c r="I52" s="115">
        <f t="shared" si="170"/>
        <v>45569</v>
      </c>
      <c r="J52" s="125">
        <v>0</v>
      </c>
      <c r="K52" s="126" t="s">
        <v>1702</v>
      </c>
      <c r="L52" s="127"/>
      <c r="M52" s="119" t="str">
        <f t="shared" si="171"/>
        <v/>
      </c>
      <c r="N52" s="120" t="str">
        <f t="shared" si="171"/>
        <v/>
      </c>
      <c r="O52" s="120" t="str">
        <f t="shared" si="171"/>
        <v/>
      </c>
      <c r="P52" s="120" t="str">
        <f t="shared" si="171"/>
        <v/>
      </c>
      <c r="Q52" s="120" t="str">
        <f t="shared" si="171"/>
        <v/>
      </c>
      <c r="R52" s="120" t="str">
        <f t="shared" si="171"/>
        <v/>
      </c>
      <c r="S52" s="120" t="str">
        <f t="shared" si="211"/>
        <v/>
      </c>
      <c r="T52" s="120" t="str">
        <f t="shared" si="211"/>
        <v/>
      </c>
      <c r="U52" s="120" t="str">
        <f t="shared" si="211"/>
        <v/>
      </c>
      <c r="V52" s="120" t="str">
        <f t="shared" si="160"/>
        <v/>
      </c>
      <c r="W52" s="120" t="str">
        <f t="shared" si="160"/>
        <v/>
      </c>
      <c r="X52" s="120" t="str">
        <f t="shared" si="160"/>
        <v/>
      </c>
      <c r="Y52" s="120" t="str">
        <f t="shared" si="160"/>
        <v/>
      </c>
      <c r="Z52" s="120" t="str">
        <f t="shared" si="160"/>
        <v/>
      </c>
      <c r="AA52" s="120" t="str">
        <f t="shared" si="160"/>
        <v/>
      </c>
      <c r="AB52" s="120" t="str">
        <f t="shared" si="160"/>
        <v/>
      </c>
      <c r="AC52" s="120" t="str">
        <f t="shared" si="160"/>
        <v/>
      </c>
      <c r="AD52" s="120" t="str">
        <f t="shared" si="160"/>
        <v/>
      </c>
      <c r="AE52" s="120" t="str">
        <f t="shared" si="160"/>
        <v/>
      </c>
      <c r="AF52" s="120" t="str">
        <f t="shared" si="160"/>
        <v/>
      </c>
      <c r="AG52" s="120" t="str">
        <f t="shared" si="160"/>
        <v/>
      </c>
      <c r="AH52" s="120" t="str">
        <f t="shared" si="160"/>
        <v/>
      </c>
      <c r="AI52" s="120" t="str">
        <f t="shared" si="160"/>
        <v/>
      </c>
      <c r="AJ52" s="120" t="str">
        <f t="shared" ref="AJ52:AY71" si="212">IF($J52&gt;0%,IF(AND(AJ$16&gt;=$G52,AJ$16&lt;$G52+($H52*$J52)),"➤",""),"")</f>
        <v/>
      </c>
      <c r="AK52" s="120" t="str">
        <f t="shared" si="212"/>
        <v/>
      </c>
      <c r="AL52" s="120" t="str">
        <f t="shared" si="212"/>
        <v/>
      </c>
      <c r="AM52" s="120" t="str">
        <f t="shared" si="212"/>
        <v/>
      </c>
      <c r="AN52" s="120" t="str">
        <f t="shared" si="212"/>
        <v/>
      </c>
      <c r="AO52" s="120" t="str">
        <f t="shared" si="212"/>
        <v/>
      </c>
      <c r="AP52" s="120" t="str">
        <f t="shared" si="212"/>
        <v/>
      </c>
      <c r="AQ52" s="120" t="str">
        <f t="shared" si="212"/>
        <v/>
      </c>
      <c r="AR52" s="120" t="str">
        <f t="shared" si="212"/>
        <v/>
      </c>
      <c r="AS52" s="120" t="str">
        <f t="shared" si="212"/>
        <v/>
      </c>
      <c r="AT52" s="120" t="str">
        <f t="shared" si="212"/>
        <v/>
      </c>
      <c r="AU52" s="120" t="str">
        <f t="shared" si="212"/>
        <v/>
      </c>
      <c r="AV52" s="120" t="str">
        <f t="shared" si="212"/>
        <v/>
      </c>
      <c r="AW52" s="120" t="str">
        <f t="shared" si="212"/>
        <v/>
      </c>
      <c r="AX52" s="120" t="str">
        <f t="shared" si="212"/>
        <v/>
      </c>
      <c r="AY52" s="120" t="str">
        <f t="shared" si="212"/>
        <v/>
      </c>
      <c r="AZ52" s="120" t="str">
        <f t="shared" ref="AZ52:BO71" si="213">IF($J52&gt;0%,IF(AND(AZ$16&gt;=$G52,AZ$16&lt;$G52+($H52*$J52)),"➤",""),"")</f>
        <v/>
      </c>
      <c r="BA52" s="120" t="str">
        <f t="shared" si="213"/>
        <v/>
      </c>
      <c r="BB52" s="120" t="str">
        <f t="shared" si="213"/>
        <v/>
      </c>
      <c r="BC52" s="120" t="str">
        <f t="shared" si="213"/>
        <v/>
      </c>
      <c r="BD52" s="120" t="str">
        <f t="shared" si="213"/>
        <v/>
      </c>
      <c r="BE52" s="120" t="str">
        <f t="shared" si="213"/>
        <v/>
      </c>
      <c r="BF52" s="120" t="str">
        <f t="shared" si="213"/>
        <v/>
      </c>
      <c r="BG52" s="120" t="str">
        <f t="shared" si="213"/>
        <v/>
      </c>
      <c r="BH52" s="120" t="str">
        <f t="shared" si="213"/>
        <v/>
      </c>
      <c r="BI52" s="120" t="str">
        <f t="shared" si="213"/>
        <v/>
      </c>
      <c r="BJ52" s="120" t="str">
        <f t="shared" si="213"/>
        <v/>
      </c>
      <c r="BK52" s="120" t="str">
        <f t="shared" si="213"/>
        <v/>
      </c>
      <c r="BL52" s="120" t="str">
        <f t="shared" si="213"/>
        <v/>
      </c>
      <c r="BM52" s="120" t="str">
        <f t="shared" si="213"/>
        <v/>
      </c>
      <c r="BN52" s="120" t="str">
        <f t="shared" si="213"/>
        <v/>
      </c>
      <c r="BO52" s="120" t="str">
        <f t="shared" si="213"/>
        <v/>
      </c>
      <c r="BP52" s="120" t="str">
        <f t="shared" ref="BP52:CE71" si="214">IF($J52&gt;0%,IF(AND(BP$16&gt;=$G52,BP$16&lt;$G52+($H52*$J52)),"➤",""),"")</f>
        <v/>
      </c>
      <c r="BQ52" s="120" t="str">
        <f t="shared" si="214"/>
        <v/>
      </c>
      <c r="BR52" s="120" t="str">
        <f t="shared" si="214"/>
        <v/>
      </c>
      <c r="BS52" s="120" t="str">
        <f t="shared" si="214"/>
        <v/>
      </c>
      <c r="BT52" s="120" t="str">
        <f t="shared" si="214"/>
        <v/>
      </c>
      <c r="BU52" s="120" t="str">
        <f t="shared" si="214"/>
        <v/>
      </c>
      <c r="BV52" s="120" t="str">
        <f t="shared" si="214"/>
        <v/>
      </c>
      <c r="BW52" s="120" t="str">
        <f t="shared" si="214"/>
        <v/>
      </c>
      <c r="BX52" s="120" t="str">
        <f t="shared" si="214"/>
        <v/>
      </c>
      <c r="BY52" s="120" t="str">
        <f t="shared" si="214"/>
        <v/>
      </c>
      <c r="BZ52" s="120" t="str">
        <f t="shared" si="214"/>
        <v/>
      </c>
      <c r="CA52" s="120" t="str">
        <f t="shared" si="214"/>
        <v/>
      </c>
      <c r="CB52" s="120" t="str">
        <f t="shared" si="214"/>
        <v/>
      </c>
      <c r="CC52" s="120" t="str">
        <f t="shared" si="214"/>
        <v/>
      </c>
      <c r="CD52" s="120" t="str">
        <f t="shared" si="214"/>
        <v/>
      </c>
      <c r="CE52" s="120" t="str">
        <f t="shared" si="214"/>
        <v/>
      </c>
      <c r="CF52" s="120" t="str">
        <f t="shared" ref="CF52:CU71" si="215">IF($J52&gt;0%,IF(AND(CF$16&gt;=$G52,CF$16&lt;$G52+($H52*$J52)),"➤",""),"")</f>
        <v/>
      </c>
      <c r="CG52" s="120" t="str">
        <f t="shared" si="215"/>
        <v/>
      </c>
      <c r="CH52" s="120" t="str">
        <f t="shared" si="215"/>
        <v/>
      </c>
      <c r="CI52" s="120" t="str">
        <f t="shared" si="215"/>
        <v/>
      </c>
      <c r="CJ52" s="120" t="str">
        <f t="shared" si="215"/>
        <v/>
      </c>
      <c r="CK52" s="120" t="str">
        <f t="shared" si="215"/>
        <v/>
      </c>
      <c r="CL52" s="120" t="str">
        <f t="shared" si="215"/>
        <v/>
      </c>
      <c r="CM52" s="120" t="str">
        <f t="shared" si="215"/>
        <v/>
      </c>
      <c r="CN52" s="120" t="str">
        <f t="shared" si="215"/>
        <v/>
      </c>
      <c r="CO52" s="120" t="str">
        <f t="shared" si="215"/>
        <v/>
      </c>
      <c r="CP52" s="120" t="str">
        <f t="shared" si="215"/>
        <v/>
      </c>
      <c r="CQ52" s="120" t="str">
        <f t="shared" si="215"/>
        <v/>
      </c>
      <c r="CR52" s="120" t="str">
        <f t="shared" si="215"/>
        <v/>
      </c>
      <c r="CS52" s="120" t="str">
        <f t="shared" si="215"/>
        <v/>
      </c>
      <c r="CT52" s="120" t="str">
        <f t="shared" si="215"/>
        <v/>
      </c>
      <c r="CU52" s="120" t="str">
        <f t="shared" si="215"/>
        <v/>
      </c>
      <c r="CV52" s="120" t="str">
        <f t="shared" ref="CV52:DK71" si="216">IF($J52&gt;0%,IF(AND(CV$16&gt;=$G52,CV$16&lt;$G52+($H52*$J52)),"➤",""),"")</f>
        <v/>
      </c>
      <c r="CW52" s="120" t="str">
        <f t="shared" si="216"/>
        <v/>
      </c>
      <c r="CX52" s="120" t="str">
        <f t="shared" si="216"/>
        <v/>
      </c>
      <c r="CY52" s="120" t="str">
        <f t="shared" si="216"/>
        <v/>
      </c>
      <c r="CZ52" s="120" t="str">
        <f t="shared" si="216"/>
        <v/>
      </c>
      <c r="DA52" s="120" t="str">
        <f t="shared" si="216"/>
        <v/>
      </c>
      <c r="DB52" s="120" t="str">
        <f t="shared" si="216"/>
        <v/>
      </c>
      <c r="DC52" s="120" t="str">
        <f t="shared" si="216"/>
        <v/>
      </c>
      <c r="DD52" s="120" t="str">
        <f t="shared" si="216"/>
        <v/>
      </c>
      <c r="DE52" s="120" t="str">
        <f t="shared" si="216"/>
        <v/>
      </c>
      <c r="DF52" s="120" t="str">
        <f t="shared" si="216"/>
        <v/>
      </c>
      <c r="DG52" s="120" t="str">
        <f t="shared" si="216"/>
        <v/>
      </c>
      <c r="DH52" s="120" t="str">
        <f t="shared" si="216"/>
        <v/>
      </c>
      <c r="DI52" s="120" t="str">
        <f t="shared" si="216"/>
        <v/>
      </c>
      <c r="DJ52" s="120" t="str">
        <f t="shared" si="216"/>
        <v/>
      </c>
      <c r="DK52" s="120" t="str">
        <f t="shared" si="216"/>
        <v/>
      </c>
      <c r="DL52" s="120" t="str">
        <f t="shared" ref="DL52:EA71" si="217">IF($J52&gt;0%,IF(AND(DL$16&gt;=$G52,DL$16&lt;$G52+($H52*$J52)),"➤",""),"")</f>
        <v/>
      </c>
      <c r="DM52" s="120" t="str">
        <f t="shared" si="217"/>
        <v/>
      </c>
      <c r="DN52" s="120" t="str">
        <f t="shared" si="217"/>
        <v/>
      </c>
      <c r="DO52" s="120" t="str">
        <f t="shared" si="217"/>
        <v/>
      </c>
      <c r="DP52" s="120" t="str">
        <f t="shared" si="217"/>
        <v/>
      </c>
      <c r="DQ52" s="120" t="str">
        <f t="shared" si="217"/>
        <v/>
      </c>
      <c r="DR52" s="120" t="str">
        <f t="shared" si="217"/>
        <v/>
      </c>
      <c r="DS52" s="120" t="str">
        <f t="shared" si="217"/>
        <v/>
      </c>
      <c r="DT52" s="120" t="str">
        <f t="shared" si="217"/>
        <v/>
      </c>
      <c r="DU52" s="120" t="str">
        <f t="shared" si="217"/>
        <v/>
      </c>
      <c r="DV52" s="120" t="str">
        <f t="shared" si="217"/>
        <v/>
      </c>
      <c r="DW52" s="120" t="str">
        <f t="shared" si="217"/>
        <v/>
      </c>
      <c r="DX52" s="120" t="str">
        <f t="shared" si="217"/>
        <v/>
      </c>
      <c r="DY52" s="120" t="str">
        <f t="shared" si="217"/>
        <v/>
      </c>
      <c r="DZ52" s="120" t="str">
        <f t="shared" si="217"/>
        <v/>
      </c>
      <c r="EA52" s="120" t="str">
        <f t="shared" si="217"/>
        <v/>
      </c>
      <c r="EB52" s="120" t="str">
        <f t="shared" ref="EB52:EQ71" si="218">IF($J52&gt;0%,IF(AND(EB$16&gt;=$G52,EB$16&lt;$G52+($H52*$J52)),"➤",""),"")</f>
        <v/>
      </c>
      <c r="EC52" s="120" t="str">
        <f t="shared" si="218"/>
        <v/>
      </c>
      <c r="ED52" s="120" t="str">
        <f t="shared" si="218"/>
        <v/>
      </c>
      <c r="EE52" s="120" t="str">
        <f t="shared" si="218"/>
        <v/>
      </c>
      <c r="EF52" s="120" t="str">
        <f t="shared" si="218"/>
        <v/>
      </c>
      <c r="EG52" s="120" t="str">
        <f t="shared" si="218"/>
        <v/>
      </c>
      <c r="EH52" s="120" t="str">
        <f t="shared" si="218"/>
        <v/>
      </c>
      <c r="EI52" s="120" t="str">
        <f t="shared" si="218"/>
        <v/>
      </c>
      <c r="EJ52" s="120" t="str">
        <f t="shared" si="218"/>
        <v/>
      </c>
      <c r="EK52" s="120" t="str">
        <f t="shared" si="218"/>
        <v/>
      </c>
      <c r="EL52" s="120" t="str">
        <f t="shared" si="218"/>
        <v/>
      </c>
      <c r="EM52" s="120" t="str">
        <f t="shared" si="218"/>
        <v/>
      </c>
      <c r="EN52" s="120" t="str">
        <f t="shared" si="218"/>
        <v/>
      </c>
      <c r="EO52" s="120" t="str">
        <f t="shared" si="218"/>
        <v/>
      </c>
      <c r="EP52" s="120" t="str">
        <f t="shared" si="218"/>
        <v/>
      </c>
      <c r="EQ52" s="120" t="str">
        <f t="shared" si="218"/>
        <v/>
      </c>
      <c r="ER52" s="120" t="str">
        <f t="shared" ref="ER52:FG71" si="219">IF($J52&gt;0%,IF(AND(ER$16&gt;=$G52,ER$16&lt;$G52+($H52*$J52)),"➤",""),"")</f>
        <v/>
      </c>
      <c r="ES52" s="120" t="str">
        <f t="shared" si="219"/>
        <v/>
      </c>
      <c r="ET52" s="120" t="str">
        <f t="shared" si="219"/>
        <v/>
      </c>
      <c r="EU52" s="120" t="str">
        <f t="shared" si="219"/>
        <v/>
      </c>
      <c r="EV52" s="120" t="str">
        <f t="shared" si="219"/>
        <v/>
      </c>
      <c r="EW52" s="120" t="str">
        <f t="shared" si="219"/>
        <v/>
      </c>
      <c r="EX52" s="120" t="str">
        <f t="shared" si="219"/>
        <v/>
      </c>
      <c r="EY52" s="120" t="str">
        <f t="shared" si="219"/>
        <v/>
      </c>
      <c r="EZ52" s="120" t="str">
        <f t="shared" si="219"/>
        <v/>
      </c>
      <c r="FA52" s="120" t="str">
        <f t="shared" si="219"/>
        <v/>
      </c>
      <c r="FB52" s="120" t="str">
        <f t="shared" si="219"/>
        <v/>
      </c>
      <c r="FC52" s="120" t="str">
        <f t="shared" si="219"/>
        <v/>
      </c>
      <c r="FD52" s="120" t="str">
        <f t="shared" si="219"/>
        <v/>
      </c>
      <c r="FE52" s="120" t="str">
        <f t="shared" si="219"/>
        <v/>
      </c>
      <c r="FF52" s="120" t="str">
        <f t="shared" si="219"/>
        <v/>
      </c>
      <c r="FG52" s="120" t="str">
        <f t="shared" si="219"/>
        <v/>
      </c>
      <c r="FH52" s="120" t="str">
        <f t="shared" ref="FH52:FW71" si="220">IF($J52&gt;0%,IF(AND(FH$16&gt;=$G52,FH$16&lt;$G52+($H52*$J52)),"➤",""),"")</f>
        <v/>
      </c>
      <c r="FI52" s="120" t="str">
        <f t="shared" si="220"/>
        <v/>
      </c>
      <c r="FJ52" s="120" t="str">
        <f t="shared" si="220"/>
        <v/>
      </c>
      <c r="FK52" s="120" t="str">
        <f t="shared" si="220"/>
        <v/>
      </c>
      <c r="FL52" s="120" t="str">
        <f t="shared" si="220"/>
        <v/>
      </c>
      <c r="FM52" s="120" t="str">
        <f t="shared" si="220"/>
        <v/>
      </c>
      <c r="FN52" s="120" t="str">
        <f t="shared" si="220"/>
        <v/>
      </c>
      <c r="FO52" s="120" t="str">
        <f t="shared" si="220"/>
        <v/>
      </c>
      <c r="FP52" s="120" t="str">
        <f t="shared" si="220"/>
        <v/>
      </c>
      <c r="FQ52" s="120" t="str">
        <f t="shared" si="220"/>
        <v/>
      </c>
      <c r="FR52" s="120" t="str">
        <f t="shared" si="220"/>
        <v/>
      </c>
      <c r="FS52" s="120" t="str">
        <f t="shared" si="220"/>
        <v/>
      </c>
      <c r="FT52" s="120" t="str">
        <f t="shared" si="220"/>
        <v/>
      </c>
      <c r="FU52" s="120" t="str">
        <f t="shared" si="220"/>
        <v/>
      </c>
      <c r="FV52" s="120" t="str">
        <f t="shared" si="220"/>
        <v/>
      </c>
      <c r="FW52" s="120" t="str">
        <f t="shared" si="220"/>
        <v/>
      </c>
      <c r="FX52" s="120" t="str">
        <f t="shared" ref="FX52:GM71" si="221">IF($J52&gt;0%,IF(AND(FX$16&gt;=$G52,FX$16&lt;$G52+($H52*$J52)),"➤",""),"")</f>
        <v/>
      </c>
      <c r="FY52" s="120" t="str">
        <f t="shared" si="221"/>
        <v/>
      </c>
      <c r="FZ52" s="120" t="str">
        <f t="shared" si="221"/>
        <v/>
      </c>
      <c r="GA52" s="120" t="str">
        <f t="shared" si="221"/>
        <v/>
      </c>
      <c r="GB52" s="120" t="str">
        <f t="shared" si="221"/>
        <v/>
      </c>
      <c r="GC52" s="120" t="str">
        <f t="shared" si="221"/>
        <v/>
      </c>
      <c r="GD52" s="120" t="str">
        <f t="shared" si="221"/>
        <v/>
      </c>
      <c r="GE52" s="120" t="str">
        <f t="shared" si="221"/>
        <v/>
      </c>
      <c r="GF52" s="120" t="str">
        <f t="shared" si="221"/>
        <v/>
      </c>
      <c r="GG52" s="120" t="str">
        <f t="shared" si="221"/>
        <v/>
      </c>
      <c r="GH52" s="120" t="str">
        <f t="shared" si="221"/>
        <v/>
      </c>
      <c r="GI52" s="120" t="str">
        <f t="shared" si="221"/>
        <v/>
      </c>
      <c r="GJ52" s="120" t="str">
        <f t="shared" si="221"/>
        <v/>
      </c>
      <c r="GK52" s="120" t="str">
        <f t="shared" si="221"/>
        <v/>
      </c>
      <c r="GL52" s="120" t="str">
        <f t="shared" si="221"/>
        <v/>
      </c>
      <c r="GM52" s="120" t="str">
        <f t="shared" si="221"/>
        <v/>
      </c>
      <c r="GN52" s="120" t="str">
        <f t="shared" ref="GN52:HC71" si="222">IF($J52&gt;0%,IF(AND(GN$16&gt;=$G52,GN$16&lt;$G52+($H52*$J52)),"➤",""),"")</f>
        <v/>
      </c>
      <c r="GO52" s="120" t="str">
        <f t="shared" si="222"/>
        <v/>
      </c>
      <c r="GP52" s="120" t="str">
        <f t="shared" si="222"/>
        <v/>
      </c>
      <c r="GQ52" s="120" t="str">
        <f t="shared" si="222"/>
        <v/>
      </c>
      <c r="GR52" s="120" t="str">
        <f t="shared" si="222"/>
        <v/>
      </c>
      <c r="GS52" s="120" t="str">
        <f t="shared" si="222"/>
        <v/>
      </c>
      <c r="GT52" s="120" t="str">
        <f t="shared" si="222"/>
        <v/>
      </c>
      <c r="GU52" s="120" t="str">
        <f t="shared" si="222"/>
        <v/>
      </c>
      <c r="GV52" s="120" t="str">
        <f t="shared" si="222"/>
        <v/>
      </c>
      <c r="GW52" s="120" t="str">
        <f t="shared" si="222"/>
        <v/>
      </c>
      <c r="GX52" s="120" t="str">
        <f t="shared" si="222"/>
        <v/>
      </c>
      <c r="GY52" s="120" t="str">
        <f t="shared" si="222"/>
        <v/>
      </c>
      <c r="GZ52" s="120" t="str">
        <f t="shared" si="222"/>
        <v/>
      </c>
      <c r="HA52" s="120" t="str">
        <f t="shared" si="222"/>
        <v/>
      </c>
      <c r="HB52" s="120" t="str">
        <f t="shared" si="222"/>
        <v/>
      </c>
      <c r="HC52" s="120" t="str">
        <f t="shared" si="222"/>
        <v/>
      </c>
      <c r="HD52" s="120" t="str">
        <f t="shared" ref="HD52:HS71" si="223">IF($J52&gt;0%,IF(AND(HD$16&gt;=$G52,HD$16&lt;$G52+($H52*$J52)),"➤",""),"")</f>
        <v/>
      </c>
      <c r="HE52" s="120" t="str">
        <f t="shared" si="223"/>
        <v/>
      </c>
      <c r="HF52" s="120" t="str">
        <f t="shared" si="223"/>
        <v/>
      </c>
      <c r="HG52" s="120" t="str">
        <f t="shared" si="223"/>
        <v/>
      </c>
      <c r="HH52" s="120" t="str">
        <f t="shared" si="223"/>
        <v/>
      </c>
      <c r="HI52" s="120" t="str">
        <f t="shared" si="223"/>
        <v/>
      </c>
      <c r="HJ52" s="120" t="str">
        <f t="shared" si="223"/>
        <v/>
      </c>
      <c r="HK52" s="120" t="str">
        <f t="shared" si="223"/>
        <v/>
      </c>
      <c r="HL52" s="120" t="str">
        <f t="shared" si="223"/>
        <v/>
      </c>
      <c r="HM52" s="120" t="str">
        <f t="shared" si="223"/>
        <v/>
      </c>
      <c r="HN52" s="120" t="str">
        <f t="shared" si="223"/>
        <v/>
      </c>
      <c r="HO52" s="120" t="str">
        <f t="shared" si="223"/>
        <v/>
      </c>
      <c r="HP52" s="120" t="str">
        <f t="shared" si="223"/>
        <v/>
      </c>
      <c r="HQ52" s="120" t="str">
        <f t="shared" si="223"/>
        <v/>
      </c>
      <c r="HR52" s="120" t="str">
        <f t="shared" si="223"/>
        <v/>
      </c>
      <c r="HS52" s="120" t="str">
        <f t="shared" si="223"/>
        <v/>
      </c>
      <c r="HT52" s="120" t="str">
        <f t="shared" ref="HT52:II71" si="224">IF($J52&gt;0%,IF(AND(HT$16&gt;=$G52,HT$16&lt;$G52+($H52*$J52)),"➤",""),"")</f>
        <v/>
      </c>
      <c r="HU52" s="120" t="str">
        <f t="shared" si="224"/>
        <v/>
      </c>
      <c r="HV52" s="120" t="str">
        <f t="shared" si="224"/>
        <v/>
      </c>
      <c r="HW52" s="120" t="str">
        <f t="shared" si="224"/>
        <v/>
      </c>
      <c r="HX52" s="120" t="str">
        <f t="shared" si="224"/>
        <v/>
      </c>
      <c r="HY52" s="120" t="str">
        <f t="shared" si="224"/>
        <v/>
      </c>
      <c r="HZ52" s="120" t="str">
        <f t="shared" si="224"/>
        <v/>
      </c>
      <c r="IA52" s="120" t="str">
        <f t="shared" si="224"/>
        <v/>
      </c>
      <c r="IB52" s="120" t="str">
        <f t="shared" si="224"/>
        <v/>
      </c>
      <c r="IC52" s="120" t="str">
        <f t="shared" si="224"/>
        <v/>
      </c>
      <c r="ID52" s="120" t="str">
        <f t="shared" si="224"/>
        <v/>
      </c>
      <c r="IE52" s="120" t="str">
        <f t="shared" si="224"/>
        <v/>
      </c>
      <c r="IF52" s="120" t="str">
        <f t="shared" si="224"/>
        <v/>
      </c>
      <c r="IG52" s="120" t="str">
        <f t="shared" si="224"/>
        <v/>
      </c>
      <c r="IH52" s="120" t="str">
        <f t="shared" si="224"/>
        <v/>
      </c>
      <c r="II52" s="120" t="str">
        <f t="shared" si="224"/>
        <v/>
      </c>
      <c r="IJ52" s="120" t="str">
        <f t="shared" ref="IJ52:IY71" si="225">IF($J52&gt;0%,IF(AND(IJ$16&gt;=$G52,IJ$16&lt;$G52+($H52*$J52)),"➤",""),"")</f>
        <v/>
      </c>
      <c r="IK52" s="120" t="str">
        <f t="shared" si="225"/>
        <v/>
      </c>
      <c r="IL52" s="120" t="str">
        <f t="shared" si="225"/>
        <v/>
      </c>
      <c r="IM52" s="120" t="str">
        <f t="shared" si="225"/>
        <v/>
      </c>
      <c r="IN52" s="120" t="str">
        <f t="shared" si="225"/>
        <v/>
      </c>
      <c r="IO52" s="120" t="str">
        <f t="shared" si="225"/>
        <v/>
      </c>
      <c r="IP52" s="120" t="str">
        <f t="shared" si="225"/>
        <v/>
      </c>
      <c r="IQ52" s="120" t="str">
        <f t="shared" si="225"/>
        <v/>
      </c>
      <c r="IR52" s="120" t="str">
        <f t="shared" si="225"/>
        <v/>
      </c>
      <c r="IS52" s="120" t="str">
        <f t="shared" si="225"/>
        <v/>
      </c>
      <c r="IT52" s="120" t="str">
        <f t="shared" si="225"/>
        <v/>
      </c>
      <c r="IU52" s="120" t="str">
        <f t="shared" si="225"/>
        <v/>
      </c>
      <c r="IV52" s="120" t="str">
        <f t="shared" si="225"/>
        <v/>
      </c>
      <c r="IW52" s="120" t="str">
        <f t="shared" si="225"/>
        <v/>
      </c>
      <c r="IX52" s="120" t="str">
        <f t="shared" si="225"/>
        <v/>
      </c>
      <c r="IY52" s="120" t="str">
        <f t="shared" si="225"/>
        <v/>
      </c>
      <c r="IZ52" s="120" t="str">
        <f t="shared" ref="IZ52:JO71" si="226">IF($J52&gt;0%,IF(AND(IZ$16&gt;=$G52,IZ$16&lt;$G52+($H52*$J52)),"➤",""),"")</f>
        <v/>
      </c>
      <c r="JA52" s="120" t="str">
        <f t="shared" si="226"/>
        <v/>
      </c>
      <c r="JB52" s="120" t="str">
        <f t="shared" si="226"/>
        <v/>
      </c>
      <c r="JC52" s="120" t="str">
        <f t="shared" si="226"/>
        <v/>
      </c>
      <c r="JD52" s="120" t="str">
        <f t="shared" si="226"/>
        <v/>
      </c>
      <c r="JE52" s="120" t="str">
        <f t="shared" si="226"/>
        <v/>
      </c>
      <c r="JF52" s="120" t="str">
        <f t="shared" si="226"/>
        <v/>
      </c>
      <c r="JG52" s="120" t="str">
        <f t="shared" si="226"/>
        <v/>
      </c>
      <c r="JH52" s="120" t="str">
        <f t="shared" si="226"/>
        <v/>
      </c>
      <c r="JI52" s="120" t="str">
        <f t="shared" si="226"/>
        <v/>
      </c>
      <c r="JJ52" s="120" t="str">
        <f t="shared" si="226"/>
        <v/>
      </c>
      <c r="JK52" s="120" t="str">
        <f t="shared" si="226"/>
        <v/>
      </c>
      <c r="JL52" s="120" t="str">
        <f t="shared" si="226"/>
        <v/>
      </c>
      <c r="JM52" s="120" t="str">
        <f t="shared" si="226"/>
        <v/>
      </c>
      <c r="JN52" s="120" t="str">
        <f t="shared" si="226"/>
        <v/>
      </c>
      <c r="JO52" s="120" t="str">
        <f t="shared" si="226"/>
        <v/>
      </c>
      <c r="JP52" s="120" t="str">
        <f t="shared" ref="JP52:KE71" si="227">IF($J52&gt;0%,IF(AND(JP$16&gt;=$G52,JP$16&lt;$G52+($H52*$J52)),"➤",""),"")</f>
        <v/>
      </c>
      <c r="JQ52" s="120" t="str">
        <f t="shared" si="227"/>
        <v/>
      </c>
      <c r="JR52" s="120" t="str">
        <f t="shared" si="227"/>
        <v/>
      </c>
      <c r="JS52" s="120" t="str">
        <f t="shared" si="227"/>
        <v/>
      </c>
      <c r="JT52" s="120" t="str">
        <f t="shared" si="227"/>
        <v/>
      </c>
      <c r="JU52" s="120" t="str">
        <f t="shared" si="227"/>
        <v/>
      </c>
      <c r="JV52" s="120" t="str">
        <f t="shared" si="227"/>
        <v/>
      </c>
      <c r="JW52" s="120" t="str">
        <f t="shared" si="227"/>
        <v/>
      </c>
      <c r="JX52" s="120" t="str">
        <f t="shared" si="227"/>
        <v/>
      </c>
      <c r="JY52" s="120" t="str">
        <f t="shared" si="227"/>
        <v/>
      </c>
      <c r="JZ52" s="120" t="str">
        <f t="shared" si="227"/>
        <v/>
      </c>
      <c r="KA52" s="120" t="str">
        <f t="shared" si="227"/>
        <v/>
      </c>
      <c r="KB52" s="120" t="str">
        <f t="shared" si="227"/>
        <v/>
      </c>
      <c r="KC52" s="120" t="str">
        <f t="shared" si="227"/>
        <v/>
      </c>
      <c r="KD52" s="120" t="str">
        <f t="shared" si="227"/>
        <v/>
      </c>
      <c r="KE52" s="120" t="str">
        <f t="shared" si="227"/>
        <v/>
      </c>
      <c r="KF52" s="120" t="str">
        <f t="shared" ref="KF52:KU71" si="228">IF($J52&gt;0%,IF(AND(KF$16&gt;=$G52,KF$16&lt;$G52+($H52*$J52)),"➤",""),"")</f>
        <v/>
      </c>
      <c r="KG52" s="120" t="str">
        <f t="shared" si="228"/>
        <v/>
      </c>
      <c r="KH52" s="120" t="str">
        <f t="shared" si="228"/>
        <v/>
      </c>
      <c r="KI52" s="120" t="str">
        <f t="shared" si="228"/>
        <v/>
      </c>
      <c r="KJ52" s="120" t="str">
        <f t="shared" si="228"/>
        <v/>
      </c>
      <c r="KK52" s="120" t="str">
        <f t="shared" si="228"/>
        <v/>
      </c>
      <c r="KL52" s="120" t="str">
        <f t="shared" si="228"/>
        <v/>
      </c>
      <c r="KM52" s="120" t="str">
        <f t="shared" si="228"/>
        <v/>
      </c>
      <c r="KN52" s="120" t="str">
        <f t="shared" si="228"/>
        <v/>
      </c>
      <c r="KO52" s="120" t="str">
        <f t="shared" si="228"/>
        <v/>
      </c>
      <c r="KP52" s="120" t="str">
        <f t="shared" si="228"/>
        <v/>
      </c>
      <c r="KQ52" s="120" t="str">
        <f t="shared" si="228"/>
        <v/>
      </c>
      <c r="KR52" s="120" t="str">
        <f t="shared" si="228"/>
        <v/>
      </c>
      <c r="KS52" s="120" t="str">
        <f t="shared" si="228"/>
        <v/>
      </c>
      <c r="KT52" s="120" t="str">
        <f t="shared" si="228"/>
        <v/>
      </c>
      <c r="KU52" s="120" t="str">
        <f t="shared" si="228"/>
        <v/>
      </c>
      <c r="KV52" s="120" t="str">
        <f t="shared" ref="KV52:LK71" si="229">IF($J52&gt;0%,IF(AND(KV$16&gt;=$G52,KV$16&lt;$G52+($H52*$J52)),"➤",""),"")</f>
        <v/>
      </c>
      <c r="KW52" s="120" t="str">
        <f t="shared" si="229"/>
        <v/>
      </c>
      <c r="KX52" s="120" t="str">
        <f t="shared" si="229"/>
        <v/>
      </c>
      <c r="KY52" s="120" t="str">
        <f t="shared" si="229"/>
        <v/>
      </c>
      <c r="KZ52" s="120" t="str">
        <f t="shared" si="229"/>
        <v/>
      </c>
      <c r="LA52" s="120" t="str">
        <f t="shared" si="229"/>
        <v/>
      </c>
      <c r="LB52" s="120" t="str">
        <f t="shared" si="229"/>
        <v/>
      </c>
      <c r="LC52" s="120" t="str">
        <f t="shared" si="229"/>
        <v/>
      </c>
      <c r="LD52" s="120" t="str">
        <f t="shared" si="229"/>
        <v/>
      </c>
      <c r="LE52" s="120" t="str">
        <f t="shared" si="229"/>
        <v/>
      </c>
      <c r="LF52" s="120" t="str">
        <f t="shared" si="229"/>
        <v/>
      </c>
      <c r="LG52" s="120" t="str">
        <f t="shared" si="229"/>
        <v/>
      </c>
      <c r="LH52" s="120" t="str">
        <f t="shared" si="229"/>
        <v/>
      </c>
      <c r="LI52" s="120" t="str">
        <f t="shared" si="229"/>
        <v/>
      </c>
      <c r="LJ52" s="120" t="str">
        <f t="shared" si="229"/>
        <v/>
      </c>
      <c r="LK52" s="120" t="str">
        <f t="shared" si="229"/>
        <v/>
      </c>
      <c r="LL52" s="120" t="str">
        <f t="shared" ref="LL52:MA71" si="230">IF($J52&gt;0%,IF(AND(LL$16&gt;=$G52,LL$16&lt;$G52+($H52*$J52)),"➤",""),"")</f>
        <v/>
      </c>
      <c r="LM52" s="120" t="str">
        <f t="shared" si="230"/>
        <v/>
      </c>
      <c r="LN52" s="120" t="str">
        <f t="shared" si="230"/>
        <v/>
      </c>
      <c r="LO52" s="120" t="str">
        <f t="shared" si="230"/>
        <v/>
      </c>
      <c r="LP52" s="120" t="str">
        <f t="shared" si="230"/>
        <v/>
      </c>
      <c r="LQ52" s="120" t="str">
        <f t="shared" si="230"/>
        <v/>
      </c>
      <c r="LR52" s="120" t="str">
        <f t="shared" si="230"/>
        <v/>
      </c>
      <c r="LS52" s="120" t="str">
        <f t="shared" si="230"/>
        <v/>
      </c>
      <c r="LT52" s="120" t="str">
        <f t="shared" si="230"/>
        <v/>
      </c>
      <c r="LU52" s="120" t="str">
        <f t="shared" si="230"/>
        <v/>
      </c>
      <c r="LV52" s="120" t="str">
        <f t="shared" si="230"/>
        <v/>
      </c>
      <c r="LW52" s="120" t="str">
        <f t="shared" si="230"/>
        <v/>
      </c>
      <c r="LX52" s="120" t="str">
        <f t="shared" si="230"/>
        <v/>
      </c>
      <c r="LY52" s="120" t="str">
        <f t="shared" si="230"/>
        <v/>
      </c>
      <c r="LZ52" s="120" t="str">
        <f t="shared" si="230"/>
        <v/>
      </c>
      <c r="MA52" s="120" t="str">
        <f t="shared" si="230"/>
        <v/>
      </c>
      <c r="MB52" s="120" t="str">
        <f t="shared" ref="MB52:MQ71" si="231">IF($J52&gt;0%,IF(AND(MB$16&gt;=$G52,MB$16&lt;$G52+($H52*$J52)),"➤",""),"")</f>
        <v/>
      </c>
      <c r="MC52" s="120" t="str">
        <f t="shared" si="231"/>
        <v/>
      </c>
      <c r="MD52" s="120" t="str">
        <f t="shared" si="231"/>
        <v/>
      </c>
      <c r="ME52" s="120" t="str">
        <f t="shared" si="231"/>
        <v/>
      </c>
      <c r="MF52" s="120" t="str">
        <f t="shared" si="231"/>
        <v/>
      </c>
      <c r="MG52" s="120" t="str">
        <f t="shared" si="231"/>
        <v/>
      </c>
      <c r="MH52" s="120" t="str">
        <f t="shared" si="231"/>
        <v/>
      </c>
      <c r="MI52" s="120" t="str">
        <f t="shared" si="231"/>
        <v/>
      </c>
      <c r="MJ52" s="120" t="str">
        <f t="shared" si="231"/>
        <v/>
      </c>
      <c r="MK52" s="120" t="str">
        <f t="shared" si="231"/>
        <v/>
      </c>
      <c r="ML52" s="120" t="str">
        <f t="shared" si="231"/>
        <v/>
      </c>
      <c r="MM52" s="120" t="str">
        <f t="shared" si="231"/>
        <v/>
      </c>
      <c r="MN52" s="120" t="str">
        <f t="shared" si="231"/>
        <v/>
      </c>
      <c r="MO52" s="120" t="str">
        <f t="shared" si="231"/>
        <v/>
      </c>
      <c r="MP52" s="120" t="str">
        <f t="shared" si="231"/>
        <v/>
      </c>
      <c r="MQ52" s="120" t="str">
        <f t="shared" si="231"/>
        <v/>
      </c>
      <c r="MR52" s="120" t="str">
        <f t="shared" ref="MR52:NG71" si="232">IF($J52&gt;0%,IF(AND(MR$16&gt;=$G52,MR$16&lt;$G52+($H52*$J52)),"➤",""),"")</f>
        <v/>
      </c>
      <c r="MS52" s="120" t="str">
        <f t="shared" si="232"/>
        <v/>
      </c>
      <c r="MT52" s="120" t="str">
        <f t="shared" si="232"/>
        <v/>
      </c>
      <c r="MU52" s="120" t="str">
        <f t="shared" si="232"/>
        <v/>
      </c>
      <c r="MV52" s="120" t="str">
        <f t="shared" si="232"/>
        <v/>
      </c>
      <c r="MW52" s="120" t="str">
        <f t="shared" si="232"/>
        <v/>
      </c>
      <c r="MX52" s="120" t="str">
        <f t="shared" si="232"/>
        <v/>
      </c>
      <c r="MY52" s="120" t="str">
        <f t="shared" si="232"/>
        <v/>
      </c>
      <c r="MZ52" s="120" t="str">
        <f t="shared" si="232"/>
        <v/>
      </c>
      <c r="NA52" s="120" t="str">
        <f t="shared" si="232"/>
        <v/>
      </c>
      <c r="NB52" s="120" t="str">
        <f t="shared" si="232"/>
        <v/>
      </c>
      <c r="NC52" s="120" t="str">
        <f t="shared" si="232"/>
        <v/>
      </c>
      <c r="ND52" s="120" t="str">
        <f t="shared" si="232"/>
        <v/>
      </c>
      <c r="NE52" s="120" t="str">
        <f t="shared" si="232"/>
        <v/>
      </c>
      <c r="NF52" s="120" t="str">
        <f t="shared" si="232"/>
        <v/>
      </c>
      <c r="NG52" s="120" t="str">
        <f t="shared" si="232"/>
        <v/>
      </c>
      <c r="NH52" s="120" t="str">
        <f t="shared" ref="NH52:NW71" si="233">IF($J52&gt;0%,IF(AND(NH$16&gt;=$G52,NH$16&lt;$G52+($H52*$J52)),"➤",""),"")</f>
        <v/>
      </c>
      <c r="NI52" s="120" t="str">
        <f t="shared" si="233"/>
        <v/>
      </c>
      <c r="NJ52" s="120" t="str">
        <f t="shared" si="233"/>
        <v/>
      </c>
      <c r="NK52" s="120" t="str">
        <f t="shared" si="233"/>
        <v/>
      </c>
      <c r="NL52" s="120" t="str">
        <f t="shared" si="233"/>
        <v/>
      </c>
      <c r="NM52" s="120" t="str">
        <f t="shared" si="233"/>
        <v/>
      </c>
      <c r="NN52" s="120" t="str">
        <f t="shared" si="233"/>
        <v/>
      </c>
      <c r="NO52" s="120" t="str">
        <f t="shared" si="233"/>
        <v/>
      </c>
      <c r="NP52" s="120" t="str">
        <f t="shared" si="233"/>
        <v/>
      </c>
      <c r="NQ52" s="120" t="str">
        <f t="shared" si="233"/>
        <v/>
      </c>
      <c r="NR52" s="120" t="str">
        <f t="shared" si="233"/>
        <v/>
      </c>
      <c r="NS52" s="120" t="str">
        <f t="shared" si="233"/>
        <v/>
      </c>
      <c r="NT52" s="120" t="str">
        <f t="shared" si="233"/>
        <v/>
      </c>
      <c r="NU52" s="120" t="str">
        <f t="shared" si="233"/>
        <v/>
      </c>
      <c r="NV52" s="120" t="str">
        <f t="shared" si="233"/>
        <v/>
      </c>
      <c r="NW52" s="120" t="str">
        <f t="shared" si="233"/>
        <v/>
      </c>
      <c r="NX52" s="120" t="str">
        <f t="shared" ref="NX52:OM71" si="234">IF($J52&gt;0%,IF(AND(NX$16&gt;=$G52,NX$16&lt;$G52+($H52*$J52)),"➤",""),"")</f>
        <v/>
      </c>
      <c r="NY52" s="120" t="str">
        <f t="shared" si="234"/>
        <v/>
      </c>
      <c r="NZ52" s="120" t="str">
        <f t="shared" si="234"/>
        <v/>
      </c>
      <c r="OA52" s="120" t="str">
        <f t="shared" si="234"/>
        <v/>
      </c>
      <c r="OB52" s="120" t="str">
        <f t="shared" si="234"/>
        <v/>
      </c>
      <c r="OC52" s="120" t="str">
        <f t="shared" si="234"/>
        <v/>
      </c>
      <c r="OD52" s="120" t="str">
        <f t="shared" si="234"/>
        <v/>
      </c>
      <c r="OE52" s="120" t="str">
        <f t="shared" si="234"/>
        <v/>
      </c>
      <c r="OF52" s="120" t="str">
        <f t="shared" si="234"/>
        <v/>
      </c>
      <c r="OG52" s="120" t="str">
        <f t="shared" si="234"/>
        <v/>
      </c>
      <c r="OH52" s="120" t="str">
        <f t="shared" si="234"/>
        <v/>
      </c>
      <c r="OI52" s="120" t="str">
        <f t="shared" si="234"/>
        <v/>
      </c>
      <c r="OJ52" s="120" t="str">
        <f t="shared" si="234"/>
        <v/>
      </c>
      <c r="OK52" s="120" t="str">
        <f t="shared" si="234"/>
        <v/>
      </c>
      <c r="OL52" s="120" t="str">
        <f t="shared" si="234"/>
        <v/>
      </c>
      <c r="OM52" s="120" t="str">
        <f t="shared" si="234"/>
        <v/>
      </c>
      <c r="ON52" s="120" t="str">
        <f t="shared" ref="ON52:PC71" si="235">IF($J52&gt;0%,IF(AND(ON$16&gt;=$G52,ON$16&lt;$G52+($H52*$J52)),"➤",""),"")</f>
        <v/>
      </c>
      <c r="OO52" s="120" t="str">
        <f t="shared" si="235"/>
        <v/>
      </c>
      <c r="OP52" s="120" t="str">
        <f t="shared" si="235"/>
        <v/>
      </c>
      <c r="OQ52" s="120" t="str">
        <f t="shared" si="235"/>
        <v/>
      </c>
      <c r="OR52" s="120" t="str">
        <f t="shared" si="235"/>
        <v/>
      </c>
      <c r="OS52" s="120" t="str">
        <f t="shared" si="235"/>
        <v/>
      </c>
      <c r="OT52" s="120" t="str">
        <f t="shared" si="235"/>
        <v/>
      </c>
      <c r="OU52" s="120" t="str">
        <f t="shared" si="235"/>
        <v/>
      </c>
      <c r="OV52" s="120" t="str">
        <f t="shared" si="235"/>
        <v/>
      </c>
      <c r="OW52" s="120" t="str">
        <f t="shared" si="235"/>
        <v/>
      </c>
      <c r="OX52" s="120" t="str">
        <f t="shared" si="235"/>
        <v/>
      </c>
      <c r="OY52" s="120" t="str">
        <f t="shared" si="235"/>
        <v/>
      </c>
      <c r="OZ52" s="120" t="str">
        <f t="shared" si="235"/>
        <v/>
      </c>
      <c r="PA52" s="120" t="str">
        <f t="shared" si="235"/>
        <v/>
      </c>
      <c r="PB52" s="120" t="str">
        <f t="shared" si="235"/>
        <v/>
      </c>
      <c r="PC52" s="120" t="str">
        <f t="shared" si="235"/>
        <v/>
      </c>
      <c r="PD52" s="120" t="str">
        <f t="shared" ref="PD52:PS71" si="236">IF($J52&gt;0%,IF(AND(PD$16&gt;=$G52,PD$16&lt;$G52+($H52*$J52)),"➤",""),"")</f>
        <v/>
      </c>
      <c r="PE52" s="120" t="str">
        <f t="shared" si="236"/>
        <v/>
      </c>
      <c r="PF52" s="120" t="str">
        <f t="shared" si="236"/>
        <v/>
      </c>
      <c r="PG52" s="120" t="str">
        <f t="shared" si="236"/>
        <v/>
      </c>
      <c r="PH52" s="120" t="str">
        <f t="shared" si="236"/>
        <v/>
      </c>
      <c r="PI52" s="120" t="str">
        <f t="shared" si="236"/>
        <v/>
      </c>
      <c r="PJ52" s="120" t="str">
        <f t="shared" si="236"/>
        <v/>
      </c>
      <c r="PK52" s="120" t="str">
        <f t="shared" si="236"/>
        <v/>
      </c>
      <c r="PL52" s="120" t="str">
        <f t="shared" si="236"/>
        <v/>
      </c>
      <c r="PM52" s="120" t="str">
        <f t="shared" si="236"/>
        <v/>
      </c>
      <c r="PN52" s="120" t="str">
        <f t="shared" si="236"/>
        <v/>
      </c>
      <c r="PO52" s="120" t="str">
        <f t="shared" si="236"/>
        <v/>
      </c>
      <c r="PP52" s="120" t="str">
        <f t="shared" si="236"/>
        <v/>
      </c>
      <c r="PQ52" s="120" t="str">
        <f t="shared" si="236"/>
        <v/>
      </c>
      <c r="PR52" s="120" t="str">
        <f t="shared" si="236"/>
        <v/>
      </c>
      <c r="PS52" s="120" t="str">
        <f t="shared" si="236"/>
        <v/>
      </c>
      <c r="PT52" s="120" t="str">
        <f t="shared" ref="PT52:QI71" si="237">IF($J52&gt;0%,IF(AND(PT$16&gt;=$G52,PT$16&lt;$G52+($H52*$J52)),"➤",""),"")</f>
        <v/>
      </c>
      <c r="PU52" s="120" t="str">
        <f t="shared" si="237"/>
        <v/>
      </c>
      <c r="PV52" s="120" t="str">
        <f t="shared" si="237"/>
        <v/>
      </c>
      <c r="PW52" s="120" t="str">
        <f t="shared" si="237"/>
        <v/>
      </c>
      <c r="PX52" s="120" t="str">
        <f t="shared" si="237"/>
        <v/>
      </c>
      <c r="PY52" s="120" t="str">
        <f t="shared" si="237"/>
        <v/>
      </c>
      <c r="PZ52" s="120" t="str">
        <f t="shared" si="237"/>
        <v/>
      </c>
      <c r="QA52" s="120" t="str">
        <f t="shared" si="237"/>
        <v/>
      </c>
      <c r="QB52" s="120" t="str">
        <f t="shared" si="237"/>
        <v/>
      </c>
      <c r="QC52" s="120" t="str">
        <f t="shared" si="237"/>
        <v/>
      </c>
      <c r="QD52" s="120" t="str">
        <f t="shared" si="237"/>
        <v/>
      </c>
      <c r="QE52" s="120" t="str">
        <f t="shared" si="237"/>
        <v/>
      </c>
      <c r="QF52" s="120" t="str">
        <f t="shared" si="237"/>
        <v/>
      </c>
      <c r="QG52" s="120" t="str">
        <f t="shared" si="237"/>
        <v/>
      </c>
      <c r="QH52" s="120" t="str">
        <f t="shared" si="237"/>
        <v/>
      </c>
      <c r="QI52" s="120" t="str">
        <f t="shared" si="237"/>
        <v/>
      </c>
      <c r="QJ52" s="120" t="str">
        <f t="shared" ref="QJ52:QY71" si="238">IF($J52&gt;0%,IF(AND(QJ$16&gt;=$G52,QJ$16&lt;$G52+($H52*$J52)),"➤",""),"")</f>
        <v/>
      </c>
      <c r="QK52" s="120" t="str">
        <f t="shared" si="238"/>
        <v/>
      </c>
      <c r="QL52" s="120" t="str">
        <f t="shared" si="238"/>
        <v/>
      </c>
      <c r="QM52" s="120" t="str">
        <f t="shared" si="238"/>
        <v/>
      </c>
      <c r="QN52" s="120" t="str">
        <f t="shared" si="238"/>
        <v/>
      </c>
      <c r="QO52" s="120" t="str">
        <f t="shared" si="238"/>
        <v/>
      </c>
      <c r="QP52" s="120" t="str">
        <f t="shared" si="238"/>
        <v/>
      </c>
      <c r="QQ52" s="120" t="str">
        <f t="shared" si="238"/>
        <v/>
      </c>
      <c r="QR52" s="120" t="str">
        <f t="shared" si="238"/>
        <v/>
      </c>
      <c r="QS52" s="120" t="str">
        <f t="shared" si="238"/>
        <v/>
      </c>
      <c r="QT52" s="120" t="str">
        <f t="shared" si="238"/>
        <v/>
      </c>
      <c r="QU52" s="120" t="str">
        <f t="shared" si="238"/>
        <v/>
      </c>
      <c r="QV52" s="120" t="str">
        <f t="shared" si="238"/>
        <v/>
      </c>
      <c r="QW52" s="120" t="str">
        <f t="shared" si="238"/>
        <v/>
      </c>
      <c r="QX52" s="120" t="str">
        <f t="shared" si="238"/>
        <v/>
      </c>
      <c r="QY52" s="120" t="str">
        <f t="shared" si="238"/>
        <v/>
      </c>
      <c r="QZ52" s="120" t="str">
        <f t="shared" ref="QZ52:RO71" si="239">IF($J52&gt;0%,IF(AND(QZ$16&gt;=$G52,QZ$16&lt;$G52+($H52*$J52)),"➤",""),"")</f>
        <v/>
      </c>
      <c r="RA52" s="120" t="str">
        <f t="shared" si="239"/>
        <v/>
      </c>
      <c r="RB52" s="120" t="str">
        <f t="shared" si="239"/>
        <v/>
      </c>
      <c r="RC52" s="120" t="str">
        <f t="shared" si="239"/>
        <v/>
      </c>
      <c r="RD52" s="120" t="str">
        <f t="shared" si="239"/>
        <v/>
      </c>
      <c r="RE52" s="120" t="str">
        <f t="shared" si="239"/>
        <v/>
      </c>
      <c r="RF52" s="120" t="str">
        <f t="shared" si="239"/>
        <v/>
      </c>
      <c r="RG52" s="120" t="str">
        <f t="shared" si="239"/>
        <v/>
      </c>
      <c r="RH52" s="120" t="str">
        <f t="shared" si="239"/>
        <v/>
      </c>
      <c r="RI52" s="120" t="str">
        <f t="shared" si="239"/>
        <v/>
      </c>
      <c r="RJ52" s="120" t="str">
        <f t="shared" si="239"/>
        <v/>
      </c>
      <c r="RK52" s="120" t="str">
        <f t="shared" si="239"/>
        <v/>
      </c>
      <c r="RL52" s="120" t="str">
        <f t="shared" si="239"/>
        <v/>
      </c>
      <c r="RM52" s="120" t="str">
        <f t="shared" si="239"/>
        <v/>
      </c>
      <c r="RN52" s="120" t="str">
        <f t="shared" si="239"/>
        <v/>
      </c>
      <c r="RO52" s="120" t="str">
        <f t="shared" si="239"/>
        <v/>
      </c>
      <c r="RP52" s="120" t="str">
        <f t="shared" ref="RP52:SE71" si="240">IF($J52&gt;0%,IF(AND(RP$16&gt;=$G52,RP$16&lt;$G52+($H52*$J52)),"➤",""),"")</f>
        <v/>
      </c>
      <c r="RQ52" s="120" t="str">
        <f t="shared" si="240"/>
        <v/>
      </c>
      <c r="RR52" s="120" t="str">
        <f t="shared" si="240"/>
        <v/>
      </c>
      <c r="RS52" s="120" t="str">
        <f t="shared" si="240"/>
        <v/>
      </c>
      <c r="RT52" s="120" t="str">
        <f t="shared" si="240"/>
        <v/>
      </c>
      <c r="RU52" s="120" t="str">
        <f t="shared" si="240"/>
        <v/>
      </c>
      <c r="RV52" s="120" t="str">
        <f t="shared" si="240"/>
        <v/>
      </c>
      <c r="RW52" s="120" t="str">
        <f t="shared" si="240"/>
        <v/>
      </c>
      <c r="RX52" s="120" t="str">
        <f t="shared" si="240"/>
        <v/>
      </c>
      <c r="RY52" s="120" t="str">
        <f t="shared" si="240"/>
        <v/>
      </c>
      <c r="RZ52" s="120" t="str">
        <f t="shared" si="240"/>
        <v/>
      </c>
      <c r="SA52" s="120" t="str">
        <f t="shared" si="240"/>
        <v/>
      </c>
      <c r="SB52" s="120" t="str">
        <f t="shared" si="240"/>
        <v/>
      </c>
      <c r="SC52" s="120" t="str">
        <f t="shared" si="240"/>
        <v/>
      </c>
      <c r="SD52" s="120" t="str">
        <f t="shared" si="240"/>
        <v/>
      </c>
      <c r="SE52" s="120" t="str">
        <f t="shared" si="240"/>
        <v/>
      </c>
      <c r="SF52" s="120" t="str">
        <f t="shared" ref="SF52:SU71" si="241">IF($J52&gt;0%,IF(AND(SF$16&gt;=$G52,SF$16&lt;$G52+($H52*$J52)),"➤",""),"")</f>
        <v/>
      </c>
      <c r="SG52" s="120" t="str">
        <f t="shared" si="241"/>
        <v/>
      </c>
      <c r="SH52" s="120" t="str">
        <f t="shared" si="241"/>
        <v/>
      </c>
      <c r="SI52" s="120" t="str">
        <f t="shared" si="241"/>
        <v/>
      </c>
      <c r="SJ52" s="120" t="str">
        <f t="shared" si="241"/>
        <v/>
      </c>
      <c r="SK52" s="120" t="str">
        <f t="shared" si="241"/>
        <v/>
      </c>
      <c r="SL52" s="120" t="str">
        <f t="shared" si="241"/>
        <v/>
      </c>
      <c r="SM52" s="120" t="str">
        <f t="shared" si="241"/>
        <v/>
      </c>
      <c r="SN52" s="120" t="str">
        <f t="shared" si="241"/>
        <v/>
      </c>
      <c r="SO52" s="120" t="str">
        <f t="shared" si="241"/>
        <v/>
      </c>
      <c r="SP52" s="120" t="str">
        <f t="shared" si="241"/>
        <v/>
      </c>
      <c r="SQ52" s="120" t="str">
        <f t="shared" si="241"/>
        <v/>
      </c>
      <c r="SR52" s="120" t="str">
        <f t="shared" si="241"/>
        <v/>
      </c>
      <c r="SS52" s="120" t="str">
        <f t="shared" si="241"/>
        <v/>
      </c>
      <c r="ST52" s="120" t="str">
        <f t="shared" si="241"/>
        <v/>
      </c>
      <c r="SU52" s="120" t="str">
        <f t="shared" si="241"/>
        <v/>
      </c>
      <c r="SV52" s="120" t="str">
        <f t="shared" ref="SV52:SW70" si="242">IF($J52&gt;0%,IF(AND(SV$16&gt;=$G52,SV$16&lt;$G52+($H52*$J52)),"➤",""),"")</f>
        <v/>
      </c>
      <c r="SW52" s="120" t="str">
        <f t="shared" si="242"/>
        <v/>
      </c>
      <c r="SX52" s="121" t="str">
        <f>IF($J52&gt;0%,IF(AND(SX$16&gt;=$G52,SX$16&lt;$G52+($H52*$J52)),"➤",""),"")</f>
        <v/>
      </c>
    </row>
    <row r="53" spans="2:518" ht="25.5" customHeight="1" outlineLevel="1" x14ac:dyDescent="0.35">
      <c r="B53" s="60"/>
      <c r="C53" s="60">
        <v>283924</v>
      </c>
      <c r="D53" s="61"/>
      <c r="E53" s="122" t="s">
        <v>1055</v>
      </c>
      <c r="F53" s="123" t="s">
        <v>432</v>
      </c>
      <c r="G53" s="113">
        <v>45569</v>
      </c>
      <c r="H53" s="124">
        <v>1</v>
      </c>
      <c r="I53" s="115">
        <f t="shared" si="170"/>
        <v>45569</v>
      </c>
      <c r="J53" s="125">
        <v>0</v>
      </c>
      <c r="K53" s="126" t="s">
        <v>1702</v>
      </c>
      <c r="L53" s="127"/>
      <c r="M53" s="119" t="str">
        <f t="shared" si="171"/>
        <v/>
      </c>
      <c r="N53" s="120" t="str">
        <f t="shared" si="171"/>
        <v/>
      </c>
      <c r="O53" s="120" t="str">
        <f t="shared" si="171"/>
        <v/>
      </c>
      <c r="P53" s="120" t="str">
        <f t="shared" si="171"/>
        <v/>
      </c>
      <c r="Q53" s="120" t="str">
        <f t="shared" si="171"/>
        <v/>
      </c>
      <c r="R53" s="120" t="str">
        <f t="shared" si="171"/>
        <v/>
      </c>
      <c r="S53" s="120" t="str">
        <f t="shared" si="171"/>
        <v/>
      </c>
      <c r="T53" s="120" t="str">
        <f t="shared" si="171"/>
        <v/>
      </c>
      <c r="U53" s="120" t="str">
        <f t="shared" si="171"/>
        <v/>
      </c>
      <c r="V53" s="120" t="str">
        <f t="shared" si="160"/>
        <v/>
      </c>
      <c r="W53" s="120" t="str">
        <f t="shared" si="160"/>
        <v/>
      </c>
      <c r="X53" s="120" t="str">
        <f t="shared" si="160"/>
        <v/>
      </c>
      <c r="Y53" s="120" t="str">
        <f t="shared" si="160"/>
        <v/>
      </c>
      <c r="Z53" s="120" t="str">
        <f t="shared" si="160"/>
        <v/>
      </c>
      <c r="AA53" s="120" t="str">
        <f t="shared" si="160"/>
        <v/>
      </c>
      <c r="AB53" s="120" t="str">
        <f t="shared" si="160"/>
        <v/>
      </c>
      <c r="AC53" s="120" t="str">
        <f t="shared" si="160"/>
        <v/>
      </c>
      <c r="AD53" s="120" t="str">
        <f t="shared" si="160"/>
        <v/>
      </c>
      <c r="AE53" s="120" t="str">
        <f t="shared" si="160"/>
        <v/>
      </c>
      <c r="AF53" s="120" t="str">
        <f t="shared" si="160"/>
        <v/>
      </c>
      <c r="AG53" s="120" t="str">
        <f t="shared" si="160"/>
        <v/>
      </c>
      <c r="AH53" s="120" t="str">
        <f t="shared" si="160"/>
        <v/>
      </c>
      <c r="AI53" s="120" t="str">
        <f t="shared" si="160"/>
        <v/>
      </c>
      <c r="AJ53" s="120" t="str">
        <f t="shared" si="212"/>
        <v/>
      </c>
      <c r="AK53" s="120" t="str">
        <f t="shared" si="212"/>
        <v/>
      </c>
      <c r="AL53" s="120" t="str">
        <f t="shared" si="212"/>
        <v/>
      </c>
      <c r="AM53" s="120" t="str">
        <f t="shared" si="212"/>
        <v/>
      </c>
      <c r="AN53" s="120" t="str">
        <f t="shared" si="212"/>
        <v/>
      </c>
      <c r="AO53" s="120" t="str">
        <f t="shared" si="212"/>
        <v/>
      </c>
      <c r="AP53" s="120" t="str">
        <f t="shared" si="212"/>
        <v/>
      </c>
      <c r="AQ53" s="120" t="str">
        <f t="shared" si="212"/>
        <v/>
      </c>
      <c r="AR53" s="120" t="str">
        <f t="shared" si="212"/>
        <v/>
      </c>
      <c r="AS53" s="120" t="str">
        <f t="shared" si="212"/>
        <v/>
      </c>
      <c r="AT53" s="120" t="str">
        <f t="shared" si="212"/>
        <v/>
      </c>
      <c r="AU53" s="120" t="str">
        <f t="shared" si="212"/>
        <v/>
      </c>
      <c r="AV53" s="120" t="str">
        <f t="shared" si="212"/>
        <v/>
      </c>
      <c r="AW53" s="120" t="str">
        <f t="shared" si="212"/>
        <v/>
      </c>
      <c r="AX53" s="120" t="str">
        <f t="shared" si="212"/>
        <v/>
      </c>
      <c r="AY53" s="120" t="str">
        <f t="shared" si="212"/>
        <v/>
      </c>
      <c r="AZ53" s="120" t="str">
        <f t="shared" si="213"/>
        <v/>
      </c>
      <c r="BA53" s="120" t="str">
        <f t="shared" si="213"/>
        <v/>
      </c>
      <c r="BB53" s="120" t="str">
        <f t="shared" si="213"/>
        <v/>
      </c>
      <c r="BC53" s="120" t="str">
        <f t="shared" si="213"/>
        <v/>
      </c>
      <c r="BD53" s="120" t="str">
        <f t="shared" si="213"/>
        <v/>
      </c>
      <c r="BE53" s="120" t="str">
        <f t="shared" si="213"/>
        <v/>
      </c>
      <c r="BF53" s="120" t="str">
        <f t="shared" si="213"/>
        <v/>
      </c>
      <c r="BG53" s="120" t="str">
        <f t="shared" si="213"/>
        <v/>
      </c>
      <c r="BH53" s="120" t="str">
        <f t="shared" si="213"/>
        <v/>
      </c>
      <c r="BI53" s="120" t="str">
        <f t="shared" si="213"/>
        <v/>
      </c>
      <c r="BJ53" s="120" t="str">
        <f t="shared" si="213"/>
        <v/>
      </c>
      <c r="BK53" s="120" t="str">
        <f t="shared" si="213"/>
        <v/>
      </c>
      <c r="BL53" s="120" t="str">
        <f t="shared" si="213"/>
        <v/>
      </c>
      <c r="BM53" s="120" t="str">
        <f t="shared" si="213"/>
        <v/>
      </c>
      <c r="BN53" s="120" t="str">
        <f t="shared" si="213"/>
        <v/>
      </c>
      <c r="BO53" s="120" t="str">
        <f t="shared" si="213"/>
        <v/>
      </c>
      <c r="BP53" s="120" t="str">
        <f t="shared" si="214"/>
        <v/>
      </c>
      <c r="BQ53" s="120" t="str">
        <f t="shared" si="214"/>
        <v/>
      </c>
      <c r="BR53" s="120" t="str">
        <f t="shared" si="214"/>
        <v/>
      </c>
      <c r="BS53" s="120" t="str">
        <f t="shared" si="214"/>
        <v/>
      </c>
      <c r="BT53" s="120" t="str">
        <f t="shared" si="214"/>
        <v/>
      </c>
      <c r="BU53" s="120" t="str">
        <f t="shared" si="214"/>
        <v/>
      </c>
      <c r="BV53" s="120" t="str">
        <f t="shared" si="214"/>
        <v/>
      </c>
      <c r="BW53" s="120" t="str">
        <f t="shared" si="214"/>
        <v/>
      </c>
      <c r="BX53" s="120" t="str">
        <f t="shared" si="214"/>
        <v/>
      </c>
      <c r="BY53" s="120" t="str">
        <f t="shared" si="214"/>
        <v/>
      </c>
      <c r="BZ53" s="120" t="str">
        <f t="shared" si="214"/>
        <v/>
      </c>
      <c r="CA53" s="120" t="str">
        <f t="shared" si="214"/>
        <v/>
      </c>
      <c r="CB53" s="120" t="str">
        <f t="shared" si="214"/>
        <v/>
      </c>
      <c r="CC53" s="120" t="str">
        <f t="shared" si="214"/>
        <v/>
      </c>
      <c r="CD53" s="120" t="str">
        <f t="shared" si="214"/>
        <v/>
      </c>
      <c r="CE53" s="120" t="str">
        <f t="shared" si="214"/>
        <v/>
      </c>
      <c r="CF53" s="120" t="str">
        <f t="shared" si="215"/>
        <v/>
      </c>
      <c r="CG53" s="120" t="str">
        <f t="shared" si="215"/>
        <v/>
      </c>
      <c r="CH53" s="120" t="str">
        <f t="shared" si="215"/>
        <v/>
      </c>
      <c r="CI53" s="120" t="str">
        <f t="shared" si="215"/>
        <v/>
      </c>
      <c r="CJ53" s="120" t="str">
        <f t="shared" si="215"/>
        <v/>
      </c>
      <c r="CK53" s="120" t="str">
        <f t="shared" si="215"/>
        <v/>
      </c>
      <c r="CL53" s="120" t="str">
        <f t="shared" si="215"/>
        <v/>
      </c>
      <c r="CM53" s="120" t="str">
        <f t="shared" si="215"/>
        <v/>
      </c>
      <c r="CN53" s="120" t="str">
        <f t="shared" si="215"/>
        <v/>
      </c>
      <c r="CO53" s="120" t="str">
        <f t="shared" si="215"/>
        <v/>
      </c>
      <c r="CP53" s="120" t="str">
        <f t="shared" si="215"/>
        <v/>
      </c>
      <c r="CQ53" s="120" t="str">
        <f t="shared" si="215"/>
        <v/>
      </c>
      <c r="CR53" s="120" t="str">
        <f t="shared" si="215"/>
        <v/>
      </c>
      <c r="CS53" s="120" t="str">
        <f t="shared" si="215"/>
        <v/>
      </c>
      <c r="CT53" s="120" t="str">
        <f t="shared" si="215"/>
        <v/>
      </c>
      <c r="CU53" s="120" t="str">
        <f t="shared" si="215"/>
        <v/>
      </c>
      <c r="CV53" s="120" t="str">
        <f t="shared" si="216"/>
        <v/>
      </c>
      <c r="CW53" s="120" t="str">
        <f t="shared" si="216"/>
        <v/>
      </c>
      <c r="CX53" s="120" t="str">
        <f t="shared" si="216"/>
        <v/>
      </c>
      <c r="CY53" s="120" t="str">
        <f t="shared" si="216"/>
        <v/>
      </c>
      <c r="CZ53" s="120" t="str">
        <f t="shared" si="216"/>
        <v/>
      </c>
      <c r="DA53" s="120" t="str">
        <f t="shared" si="216"/>
        <v/>
      </c>
      <c r="DB53" s="120" t="str">
        <f t="shared" si="216"/>
        <v/>
      </c>
      <c r="DC53" s="120" t="str">
        <f t="shared" si="216"/>
        <v/>
      </c>
      <c r="DD53" s="120" t="str">
        <f t="shared" si="216"/>
        <v/>
      </c>
      <c r="DE53" s="120" t="str">
        <f t="shared" si="216"/>
        <v/>
      </c>
      <c r="DF53" s="120" t="str">
        <f t="shared" si="216"/>
        <v/>
      </c>
      <c r="DG53" s="120" t="str">
        <f t="shared" si="216"/>
        <v/>
      </c>
      <c r="DH53" s="120" t="str">
        <f t="shared" si="216"/>
        <v/>
      </c>
      <c r="DI53" s="120" t="str">
        <f t="shared" si="216"/>
        <v/>
      </c>
      <c r="DJ53" s="120" t="str">
        <f t="shared" si="216"/>
        <v/>
      </c>
      <c r="DK53" s="120" t="str">
        <f t="shared" si="216"/>
        <v/>
      </c>
      <c r="DL53" s="120" t="str">
        <f t="shared" si="217"/>
        <v/>
      </c>
      <c r="DM53" s="120" t="str">
        <f t="shared" si="217"/>
        <v/>
      </c>
      <c r="DN53" s="120" t="str">
        <f t="shared" si="217"/>
        <v/>
      </c>
      <c r="DO53" s="120" t="str">
        <f t="shared" si="217"/>
        <v/>
      </c>
      <c r="DP53" s="120" t="str">
        <f t="shared" si="217"/>
        <v/>
      </c>
      <c r="DQ53" s="120" t="str">
        <f t="shared" si="217"/>
        <v/>
      </c>
      <c r="DR53" s="120" t="str">
        <f t="shared" si="217"/>
        <v/>
      </c>
      <c r="DS53" s="120" t="str">
        <f t="shared" si="217"/>
        <v/>
      </c>
      <c r="DT53" s="120" t="str">
        <f t="shared" si="217"/>
        <v/>
      </c>
      <c r="DU53" s="120" t="str">
        <f t="shared" si="217"/>
        <v/>
      </c>
      <c r="DV53" s="120" t="str">
        <f t="shared" si="217"/>
        <v/>
      </c>
      <c r="DW53" s="120" t="str">
        <f t="shared" si="217"/>
        <v/>
      </c>
      <c r="DX53" s="120" t="str">
        <f t="shared" si="217"/>
        <v/>
      </c>
      <c r="DY53" s="120" t="str">
        <f t="shared" si="217"/>
        <v/>
      </c>
      <c r="DZ53" s="120" t="str">
        <f t="shared" si="217"/>
        <v/>
      </c>
      <c r="EA53" s="120" t="str">
        <f t="shared" si="217"/>
        <v/>
      </c>
      <c r="EB53" s="120" t="str">
        <f t="shared" si="218"/>
        <v/>
      </c>
      <c r="EC53" s="120" t="str">
        <f t="shared" si="218"/>
        <v/>
      </c>
      <c r="ED53" s="120" t="str">
        <f t="shared" si="218"/>
        <v/>
      </c>
      <c r="EE53" s="120" t="str">
        <f t="shared" si="218"/>
        <v/>
      </c>
      <c r="EF53" s="120" t="str">
        <f t="shared" si="218"/>
        <v/>
      </c>
      <c r="EG53" s="120" t="str">
        <f t="shared" si="218"/>
        <v/>
      </c>
      <c r="EH53" s="120" t="str">
        <f t="shared" si="218"/>
        <v/>
      </c>
      <c r="EI53" s="120" t="str">
        <f t="shared" si="218"/>
        <v/>
      </c>
      <c r="EJ53" s="120" t="str">
        <f t="shared" si="218"/>
        <v/>
      </c>
      <c r="EK53" s="120" t="str">
        <f t="shared" si="218"/>
        <v/>
      </c>
      <c r="EL53" s="120" t="str">
        <f t="shared" si="218"/>
        <v/>
      </c>
      <c r="EM53" s="120" t="str">
        <f t="shared" si="218"/>
        <v/>
      </c>
      <c r="EN53" s="120" t="str">
        <f t="shared" si="218"/>
        <v/>
      </c>
      <c r="EO53" s="120" t="str">
        <f t="shared" si="218"/>
        <v/>
      </c>
      <c r="EP53" s="120" t="str">
        <f t="shared" si="218"/>
        <v/>
      </c>
      <c r="EQ53" s="120" t="str">
        <f t="shared" si="218"/>
        <v/>
      </c>
      <c r="ER53" s="120" t="str">
        <f t="shared" si="219"/>
        <v/>
      </c>
      <c r="ES53" s="120" t="str">
        <f t="shared" si="219"/>
        <v/>
      </c>
      <c r="ET53" s="120" t="str">
        <f t="shared" si="219"/>
        <v/>
      </c>
      <c r="EU53" s="120" t="str">
        <f t="shared" si="219"/>
        <v/>
      </c>
      <c r="EV53" s="120" t="str">
        <f t="shared" si="219"/>
        <v/>
      </c>
      <c r="EW53" s="120" t="str">
        <f t="shared" si="219"/>
        <v/>
      </c>
      <c r="EX53" s="120" t="str">
        <f t="shared" si="219"/>
        <v/>
      </c>
      <c r="EY53" s="120" t="str">
        <f t="shared" si="219"/>
        <v/>
      </c>
      <c r="EZ53" s="120" t="str">
        <f t="shared" si="219"/>
        <v/>
      </c>
      <c r="FA53" s="120" t="str">
        <f t="shared" si="219"/>
        <v/>
      </c>
      <c r="FB53" s="120" t="str">
        <f t="shared" si="219"/>
        <v/>
      </c>
      <c r="FC53" s="120" t="str">
        <f t="shared" si="219"/>
        <v/>
      </c>
      <c r="FD53" s="120" t="str">
        <f t="shared" si="219"/>
        <v/>
      </c>
      <c r="FE53" s="120" t="str">
        <f t="shared" si="219"/>
        <v/>
      </c>
      <c r="FF53" s="120" t="str">
        <f t="shared" si="219"/>
        <v/>
      </c>
      <c r="FG53" s="120" t="str">
        <f t="shared" si="219"/>
        <v/>
      </c>
      <c r="FH53" s="120" t="str">
        <f t="shared" si="220"/>
        <v/>
      </c>
      <c r="FI53" s="120" t="str">
        <f t="shared" si="220"/>
        <v/>
      </c>
      <c r="FJ53" s="120" t="str">
        <f t="shared" si="220"/>
        <v/>
      </c>
      <c r="FK53" s="120" t="str">
        <f t="shared" si="220"/>
        <v/>
      </c>
      <c r="FL53" s="120" t="str">
        <f t="shared" si="220"/>
        <v/>
      </c>
      <c r="FM53" s="120" t="str">
        <f t="shared" si="220"/>
        <v/>
      </c>
      <c r="FN53" s="120" t="str">
        <f t="shared" si="220"/>
        <v/>
      </c>
      <c r="FO53" s="120" t="str">
        <f t="shared" si="220"/>
        <v/>
      </c>
      <c r="FP53" s="120" t="str">
        <f t="shared" si="220"/>
        <v/>
      </c>
      <c r="FQ53" s="120" t="str">
        <f t="shared" si="220"/>
        <v/>
      </c>
      <c r="FR53" s="120" t="str">
        <f t="shared" si="220"/>
        <v/>
      </c>
      <c r="FS53" s="120" t="str">
        <f t="shared" si="220"/>
        <v/>
      </c>
      <c r="FT53" s="120" t="str">
        <f t="shared" si="220"/>
        <v/>
      </c>
      <c r="FU53" s="120" t="str">
        <f t="shared" si="220"/>
        <v/>
      </c>
      <c r="FV53" s="120" t="str">
        <f t="shared" si="220"/>
        <v/>
      </c>
      <c r="FW53" s="120" t="str">
        <f t="shared" si="220"/>
        <v/>
      </c>
      <c r="FX53" s="120" t="str">
        <f t="shared" si="221"/>
        <v/>
      </c>
      <c r="FY53" s="120" t="str">
        <f t="shared" si="221"/>
        <v/>
      </c>
      <c r="FZ53" s="120" t="str">
        <f t="shared" si="221"/>
        <v/>
      </c>
      <c r="GA53" s="120" t="str">
        <f t="shared" si="221"/>
        <v/>
      </c>
      <c r="GB53" s="120" t="str">
        <f t="shared" si="221"/>
        <v/>
      </c>
      <c r="GC53" s="120" t="str">
        <f t="shared" si="221"/>
        <v/>
      </c>
      <c r="GD53" s="120" t="str">
        <f t="shared" si="221"/>
        <v/>
      </c>
      <c r="GE53" s="120" t="str">
        <f t="shared" si="221"/>
        <v/>
      </c>
      <c r="GF53" s="120" t="str">
        <f t="shared" si="221"/>
        <v/>
      </c>
      <c r="GG53" s="120" t="str">
        <f t="shared" si="221"/>
        <v/>
      </c>
      <c r="GH53" s="120" t="str">
        <f t="shared" si="221"/>
        <v/>
      </c>
      <c r="GI53" s="120" t="str">
        <f t="shared" si="221"/>
        <v/>
      </c>
      <c r="GJ53" s="120" t="str">
        <f t="shared" si="221"/>
        <v/>
      </c>
      <c r="GK53" s="120" t="str">
        <f t="shared" si="221"/>
        <v/>
      </c>
      <c r="GL53" s="120" t="str">
        <f t="shared" si="221"/>
        <v/>
      </c>
      <c r="GM53" s="120" t="str">
        <f t="shared" si="221"/>
        <v/>
      </c>
      <c r="GN53" s="120" t="str">
        <f t="shared" si="222"/>
        <v/>
      </c>
      <c r="GO53" s="120" t="str">
        <f t="shared" si="222"/>
        <v/>
      </c>
      <c r="GP53" s="120" t="str">
        <f t="shared" si="222"/>
        <v/>
      </c>
      <c r="GQ53" s="120" t="str">
        <f t="shared" si="222"/>
        <v/>
      </c>
      <c r="GR53" s="120" t="str">
        <f t="shared" si="222"/>
        <v/>
      </c>
      <c r="GS53" s="120" t="str">
        <f t="shared" si="222"/>
        <v/>
      </c>
      <c r="GT53" s="120" t="str">
        <f t="shared" si="222"/>
        <v/>
      </c>
      <c r="GU53" s="120" t="str">
        <f t="shared" si="222"/>
        <v/>
      </c>
      <c r="GV53" s="120" t="str">
        <f t="shared" si="222"/>
        <v/>
      </c>
      <c r="GW53" s="120" t="str">
        <f t="shared" si="222"/>
        <v/>
      </c>
      <c r="GX53" s="120" t="str">
        <f t="shared" si="222"/>
        <v/>
      </c>
      <c r="GY53" s="120" t="str">
        <f t="shared" si="222"/>
        <v/>
      </c>
      <c r="GZ53" s="120" t="str">
        <f t="shared" si="222"/>
        <v/>
      </c>
      <c r="HA53" s="120" t="str">
        <f t="shared" si="222"/>
        <v/>
      </c>
      <c r="HB53" s="120" t="str">
        <f t="shared" si="222"/>
        <v/>
      </c>
      <c r="HC53" s="120" t="str">
        <f t="shared" si="222"/>
        <v/>
      </c>
      <c r="HD53" s="120" t="str">
        <f t="shared" si="223"/>
        <v/>
      </c>
      <c r="HE53" s="120" t="str">
        <f t="shared" si="223"/>
        <v/>
      </c>
      <c r="HF53" s="120" t="str">
        <f t="shared" si="223"/>
        <v/>
      </c>
      <c r="HG53" s="120" t="str">
        <f t="shared" si="223"/>
        <v/>
      </c>
      <c r="HH53" s="120" t="str">
        <f t="shared" si="223"/>
        <v/>
      </c>
      <c r="HI53" s="120" t="str">
        <f t="shared" si="223"/>
        <v/>
      </c>
      <c r="HJ53" s="120" t="str">
        <f t="shared" si="223"/>
        <v/>
      </c>
      <c r="HK53" s="120" t="str">
        <f t="shared" si="223"/>
        <v/>
      </c>
      <c r="HL53" s="120" t="str">
        <f t="shared" si="223"/>
        <v/>
      </c>
      <c r="HM53" s="120" t="str">
        <f t="shared" si="223"/>
        <v/>
      </c>
      <c r="HN53" s="120" t="str">
        <f t="shared" si="223"/>
        <v/>
      </c>
      <c r="HO53" s="120" t="str">
        <f t="shared" si="223"/>
        <v/>
      </c>
      <c r="HP53" s="120" t="str">
        <f t="shared" si="223"/>
        <v/>
      </c>
      <c r="HQ53" s="120" t="str">
        <f t="shared" si="223"/>
        <v/>
      </c>
      <c r="HR53" s="120" t="str">
        <f t="shared" si="223"/>
        <v/>
      </c>
      <c r="HS53" s="120" t="str">
        <f t="shared" si="223"/>
        <v/>
      </c>
      <c r="HT53" s="120" t="str">
        <f t="shared" si="224"/>
        <v/>
      </c>
      <c r="HU53" s="120" t="str">
        <f t="shared" si="224"/>
        <v/>
      </c>
      <c r="HV53" s="120" t="str">
        <f t="shared" si="224"/>
        <v/>
      </c>
      <c r="HW53" s="120" t="str">
        <f t="shared" si="224"/>
        <v/>
      </c>
      <c r="HX53" s="120" t="str">
        <f t="shared" si="224"/>
        <v/>
      </c>
      <c r="HY53" s="120" t="str">
        <f t="shared" si="224"/>
        <v/>
      </c>
      <c r="HZ53" s="120" t="str">
        <f t="shared" si="224"/>
        <v/>
      </c>
      <c r="IA53" s="120" t="str">
        <f t="shared" si="224"/>
        <v/>
      </c>
      <c r="IB53" s="120" t="str">
        <f t="shared" si="224"/>
        <v/>
      </c>
      <c r="IC53" s="120" t="str">
        <f t="shared" si="224"/>
        <v/>
      </c>
      <c r="ID53" s="120" t="str">
        <f t="shared" si="224"/>
        <v/>
      </c>
      <c r="IE53" s="120" t="str">
        <f t="shared" si="224"/>
        <v/>
      </c>
      <c r="IF53" s="120" t="str">
        <f t="shared" si="224"/>
        <v/>
      </c>
      <c r="IG53" s="120" t="str">
        <f t="shared" si="224"/>
        <v/>
      </c>
      <c r="IH53" s="120" t="str">
        <f t="shared" si="224"/>
        <v/>
      </c>
      <c r="II53" s="120" t="str">
        <f t="shared" si="224"/>
        <v/>
      </c>
      <c r="IJ53" s="120" t="str">
        <f t="shared" si="225"/>
        <v/>
      </c>
      <c r="IK53" s="120" t="str">
        <f t="shared" si="225"/>
        <v/>
      </c>
      <c r="IL53" s="120" t="str">
        <f t="shared" si="225"/>
        <v/>
      </c>
      <c r="IM53" s="120" t="str">
        <f t="shared" si="225"/>
        <v/>
      </c>
      <c r="IN53" s="120" t="str">
        <f t="shared" si="225"/>
        <v/>
      </c>
      <c r="IO53" s="120" t="str">
        <f t="shared" si="225"/>
        <v/>
      </c>
      <c r="IP53" s="120" t="str">
        <f t="shared" si="225"/>
        <v/>
      </c>
      <c r="IQ53" s="120" t="str">
        <f t="shared" si="225"/>
        <v/>
      </c>
      <c r="IR53" s="120" t="str">
        <f t="shared" si="225"/>
        <v/>
      </c>
      <c r="IS53" s="120" t="str">
        <f t="shared" si="225"/>
        <v/>
      </c>
      <c r="IT53" s="120" t="str">
        <f t="shared" si="225"/>
        <v/>
      </c>
      <c r="IU53" s="120" t="str">
        <f t="shared" si="225"/>
        <v/>
      </c>
      <c r="IV53" s="120" t="str">
        <f t="shared" si="225"/>
        <v/>
      </c>
      <c r="IW53" s="120" t="str">
        <f t="shared" si="225"/>
        <v/>
      </c>
      <c r="IX53" s="120" t="str">
        <f t="shared" si="225"/>
        <v/>
      </c>
      <c r="IY53" s="120" t="str">
        <f t="shared" si="225"/>
        <v/>
      </c>
      <c r="IZ53" s="120" t="str">
        <f t="shared" si="226"/>
        <v/>
      </c>
      <c r="JA53" s="120" t="str">
        <f t="shared" si="226"/>
        <v/>
      </c>
      <c r="JB53" s="120" t="str">
        <f t="shared" si="226"/>
        <v/>
      </c>
      <c r="JC53" s="120" t="str">
        <f t="shared" si="226"/>
        <v/>
      </c>
      <c r="JD53" s="120" t="str">
        <f t="shared" si="226"/>
        <v/>
      </c>
      <c r="JE53" s="120" t="str">
        <f t="shared" si="226"/>
        <v/>
      </c>
      <c r="JF53" s="120" t="str">
        <f t="shared" si="226"/>
        <v/>
      </c>
      <c r="JG53" s="120" t="str">
        <f t="shared" si="226"/>
        <v/>
      </c>
      <c r="JH53" s="120" t="str">
        <f t="shared" si="226"/>
        <v/>
      </c>
      <c r="JI53" s="120" t="str">
        <f t="shared" si="226"/>
        <v/>
      </c>
      <c r="JJ53" s="120" t="str">
        <f t="shared" si="226"/>
        <v/>
      </c>
      <c r="JK53" s="120" t="str">
        <f t="shared" si="226"/>
        <v/>
      </c>
      <c r="JL53" s="120" t="str">
        <f t="shared" si="226"/>
        <v/>
      </c>
      <c r="JM53" s="120" t="str">
        <f t="shared" si="226"/>
        <v/>
      </c>
      <c r="JN53" s="120" t="str">
        <f t="shared" si="226"/>
        <v/>
      </c>
      <c r="JO53" s="120" t="str">
        <f t="shared" si="226"/>
        <v/>
      </c>
      <c r="JP53" s="120" t="str">
        <f t="shared" si="227"/>
        <v/>
      </c>
      <c r="JQ53" s="120" t="str">
        <f t="shared" si="227"/>
        <v/>
      </c>
      <c r="JR53" s="120" t="str">
        <f t="shared" si="227"/>
        <v/>
      </c>
      <c r="JS53" s="120" t="str">
        <f t="shared" si="227"/>
        <v/>
      </c>
      <c r="JT53" s="120" t="str">
        <f t="shared" si="227"/>
        <v/>
      </c>
      <c r="JU53" s="120" t="str">
        <f t="shared" si="227"/>
        <v/>
      </c>
      <c r="JV53" s="120" t="str">
        <f t="shared" si="227"/>
        <v/>
      </c>
      <c r="JW53" s="120" t="str">
        <f t="shared" si="227"/>
        <v/>
      </c>
      <c r="JX53" s="120" t="str">
        <f t="shared" si="227"/>
        <v/>
      </c>
      <c r="JY53" s="120" t="str">
        <f t="shared" si="227"/>
        <v/>
      </c>
      <c r="JZ53" s="120" t="str">
        <f t="shared" si="227"/>
        <v/>
      </c>
      <c r="KA53" s="120" t="str">
        <f t="shared" si="227"/>
        <v/>
      </c>
      <c r="KB53" s="120" t="str">
        <f t="shared" si="227"/>
        <v/>
      </c>
      <c r="KC53" s="120" t="str">
        <f t="shared" si="227"/>
        <v/>
      </c>
      <c r="KD53" s="120" t="str">
        <f t="shared" si="227"/>
        <v/>
      </c>
      <c r="KE53" s="120" t="str">
        <f t="shared" si="227"/>
        <v/>
      </c>
      <c r="KF53" s="120" t="str">
        <f t="shared" si="228"/>
        <v/>
      </c>
      <c r="KG53" s="120" t="str">
        <f t="shared" si="228"/>
        <v/>
      </c>
      <c r="KH53" s="120" t="str">
        <f t="shared" si="228"/>
        <v/>
      </c>
      <c r="KI53" s="120" t="str">
        <f t="shared" si="228"/>
        <v/>
      </c>
      <c r="KJ53" s="120" t="str">
        <f t="shared" si="228"/>
        <v/>
      </c>
      <c r="KK53" s="120" t="str">
        <f t="shared" si="228"/>
        <v/>
      </c>
      <c r="KL53" s="120" t="str">
        <f t="shared" si="228"/>
        <v/>
      </c>
      <c r="KM53" s="120" t="str">
        <f t="shared" si="228"/>
        <v/>
      </c>
      <c r="KN53" s="120" t="str">
        <f t="shared" si="228"/>
        <v/>
      </c>
      <c r="KO53" s="120" t="str">
        <f t="shared" si="228"/>
        <v/>
      </c>
      <c r="KP53" s="120" t="str">
        <f t="shared" si="228"/>
        <v/>
      </c>
      <c r="KQ53" s="120" t="str">
        <f t="shared" si="228"/>
        <v/>
      </c>
      <c r="KR53" s="120" t="str">
        <f t="shared" si="228"/>
        <v/>
      </c>
      <c r="KS53" s="120" t="str">
        <f t="shared" si="228"/>
        <v/>
      </c>
      <c r="KT53" s="120" t="str">
        <f t="shared" si="228"/>
        <v/>
      </c>
      <c r="KU53" s="120" t="str">
        <f t="shared" si="228"/>
        <v/>
      </c>
      <c r="KV53" s="120" t="str">
        <f t="shared" si="229"/>
        <v/>
      </c>
      <c r="KW53" s="120" t="str">
        <f t="shared" si="229"/>
        <v/>
      </c>
      <c r="KX53" s="120" t="str">
        <f t="shared" si="229"/>
        <v/>
      </c>
      <c r="KY53" s="120" t="str">
        <f t="shared" si="229"/>
        <v/>
      </c>
      <c r="KZ53" s="120" t="str">
        <f t="shared" si="229"/>
        <v/>
      </c>
      <c r="LA53" s="120" t="str">
        <f t="shared" si="229"/>
        <v/>
      </c>
      <c r="LB53" s="120" t="str">
        <f t="shared" si="229"/>
        <v/>
      </c>
      <c r="LC53" s="120" t="str">
        <f t="shared" si="229"/>
        <v/>
      </c>
      <c r="LD53" s="120" t="str">
        <f t="shared" si="229"/>
        <v/>
      </c>
      <c r="LE53" s="120" t="str">
        <f t="shared" si="229"/>
        <v/>
      </c>
      <c r="LF53" s="120" t="str">
        <f t="shared" si="229"/>
        <v/>
      </c>
      <c r="LG53" s="120" t="str">
        <f t="shared" si="229"/>
        <v/>
      </c>
      <c r="LH53" s="120" t="str">
        <f t="shared" si="229"/>
        <v/>
      </c>
      <c r="LI53" s="120" t="str">
        <f t="shared" si="229"/>
        <v/>
      </c>
      <c r="LJ53" s="120" t="str">
        <f t="shared" si="229"/>
        <v/>
      </c>
      <c r="LK53" s="120" t="str">
        <f t="shared" si="229"/>
        <v/>
      </c>
      <c r="LL53" s="120" t="str">
        <f t="shared" si="230"/>
        <v/>
      </c>
      <c r="LM53" s="120" t="str">
        <f t="shared" si="230"/>
        <v/>
      </c>
      <c r="LN53" s="120" t="str">
        <f t="shared" si="230"/>
        <v/>
      </c>
      <c r="LO53" s="120" t="str">
        <f t="shared" si="230"/>
        <v/>
      </c>
      <c r="LP53" s="120" t="str">
        <f t="shared" si="230"/>
        <v/>
      </c>
      <c r="LQ53" s="120" t="str">
        <f t="shared" si="230"/>
        <v/>
      </c>
      <c r="LR53" s="120" t="str">
        <f t="shared" si="230"/>
        <v/>
      </c>
      <c r="LS53" s="120" t="str">
        <f t="shared" si="230"/>
        <v/>
      </c>
      <c r="LT53" s="120" t="str">
        <f t="shared" si="230"/>
        <v/>
      </c>
      <c r="LU53" s="120" t="str">
        <f t="shared" si="230"/>
        <v/>
      </c>
      <c r="LV53" s="120" t="str">
        <f t="shared" si="230"/>
        <v/>
      </c>
      <c r="LW53" s="120" t="str">
        <f t="shared" si="230"/>
        <v/>
      </c>
      <c r="LX53" s="120" t="str">
        <f t="shared" si="230"/>
        <v/>
      </c>
      <c r="LY53" s="120" t="str">
        <f t="shared" si="230"/>
        <v/>
      </c>
      <c r="LZ53" s="120" t="str">
        <f t="shared" si="230"/>
        <v/>
      </c>
      <c r="MA53" s="120" t="str">
        <f t="shared" si="230"/>
        <v/>
      </c>
      <c r="MB53" s="120" t="str">
        <f t="shared" si="231"/>
        <v/>
      </c>
      <c r="MC53" s="120" t="str">
        <f t="shared" si="231"/>
        <v/>
      </c>
      <c r="MD53" s="120" t="str">
        <f t="shared" si="231"/>
        <v/>
      </c>
      <c r="ME53" s="120" t="str">
        <f t="shared" si="231"/>
        <v/>
      </c>
      <c r="MF53" s="120" t="str">
        <f t="shared" si="231"/>
        <v/>
      </c>
      <c r="MG53" s="120" t="str">
        <f t="shared" si="231"/>
        <v/>
      </c>
      <c r="MH53" s="120" t="str">
        <f t="shared" si="231"/>
        <v/>
      </c>
      <c r="MI53" s="120" t="str">
        <f t="shared" si="231"/>
        <v/>
      </c>
      <c r="MJ53" s="120" t="str">
        <f t="shared" si="231"/>
        <v/>
      </c>
      <c r="MK53" s="120" t="str">
        <f t="shared" si="231"/>
        <v/>
      </c>
      <c r="ML53" s="120" t="str">
        <f t="shared" si="231"/>
        <v/>
      </c>
      <c r="MM53" s="120" t="str">
        <f t="shared" si="231"/>
        <v/>
      </c>
      <c r="MN53" s="120" t="str">
        <f t="shared" si="231"/>
        <v/>
      </c>
      <c r="MO53" s="120" t="str">
        <f t="shared" si="231"/>
        <v/>
      </c>
      <c r="MP53" s="120" t="str">
        <f t="shared" si="231"/>
        <v/>
      </c>
      <c r="MQ53" s="120" t="str">
        <f t="shared" si="231"/>
        <v/>
      </c>
      <c r="MR53" s="120" t="str">
        <f t="shared" si="232"/>
        <v/>
      </c>
      <c r="MS53" s="120" t="str">
        <f t="shared" si="232"/>
        <v/>
      </c>
      <c r="MT53" s="120" t="str">
        <f t="shared" si="232"/>
        <v/>
      </c>
      <c r="MU53" s="120" t="str">
        <f t="shared" si="232"/>
        <v/>
      </c>
      <c r="MV53" s="120" t="str">
        <f t="shared" si="232"/>
        <v/>
      </c>
      <c r="MW53" s="120" t="str">
        <f t="shared" si="232"/>
        <v/>
      </c>
      <c r="MX53" s="120" t="str">
        <f t="shared" si="232"/>
        <v/>
      </c>
      <c r="MY53" s="120" t="str">
        <f t="shared" si="232"/>
        <v/>
      </c>
      <c r="MZ53" s="120" t="str">
        <f t="shared" si="232"/>
        <v/>
      </c>
      <c r="NA53" s="120" t="str">
        <f t="shared" si="232"/>
        <v/>
      </c>
      <c r="NB53" s="120" t="str">
        <f t="shared" si="232"/>
        <v/>
      </c>
      <c r="NC53" s="120" t="str">
        <f t="shared" si="232"/>
        <v/>
      </c>
      <c r="ND53" s="120" t="str">
        <f t="shared" si="232"/>
        <v/>
      </c>
      <c r="NE53" s="120" t="str">
        <f t="shared" si="232"/>
        <v/>
      </c>
      <c r="NF53" s="120" t="str">
        <f t="shared" si="232"/>
        <v/>
      </c>
      <c r="NG53" s="120" t="str">
        <f t="shared" si="232"/>
        <v/>
      </c>
      <c r="NH53" s="120" t="str">
        <f t="shared" si="233"/>
        <v/>
      </c>
      <c r="NI53" s="120" t="str">
        <f t="shared" si="233"/>
        <v/>
      </c>
      <c r="NJ53" s="120" t="str">
        <f t="shared" si="233"/>
        <v/>
      </c>
      <c r="NK53" s="120" t="str">
        <f t="shared" si="233"/>
        <v/>
      </c>
      <c r="NL53" s="120" t="str">
        <f t="shared" si="233"/>
        <v/>
      </c>
      <c r="NM53" s="120" t="str">
        <f t="shared" si="233"/>
        <v/>
      </c>
      <c r="NN53" s="120" t="str">
        <f t="shared" si="233"/>
        <v/>
      </c>
      <c r="NO53" s="120" t="str">
        <f t="shared" si="233"/>
        <v/>
      </c>
      <c r="NP53" s="120" t="str">
        <f t="shared" si="233"/>
        <v/>
      </c>
      <c r="NQ53" s="120" t="str">
        <f t="shared" si="233"/>
        <v/>
      </c>
      <c r="NR53" s="120" t="str">
        <f t="shared" si="233"/>
        <v/>
      </c>
      <c r="NS53" s="120" t="str">
        <f t="shared" si="233"/>
        <v/>
      </c>
      <c r="NT53" s="120" t="str">
        <f t="shared" si="233"/>
        <v/>
      </c>
      <c r="NU53" s="120" t="str">
        <f t="shared" si="233"/>
        <v/>
      </c>
      <c r="NV53" s="120" t="str">
        <f t="shared" si="233"/>
        <v/>
      </c>
      <c r="NW53" s="120" t="str">
        <f t="shared" si="233"/>
        <v/>
      </c>
      <c r="NX53" s="120" t="str">
        <f t="shared" si="234"/>
        <v/>
      </c>
      <c r="NY53" s="120" t="str">
        <f t="shared" si="234"/>
        <v/>
      </c>
      <c r="NZ53" s="120" t="str">
        <f t="shared" si="234"/>
        <v/>
      </c>
      <c r="OA53" s="120" t="str">
        <f t="shared" si="234"/>
        <v/>
      </c>
      <c r="OB53" s="120" t="str">
        <f t="shared" si="234"/>
        <v/>
      </c>
      <c r="OC53" s="120" t="str">
        <f t="shared" si="234"/>
        <v/>
      </c>
      <c r="OD53" s="120" t="str">
        <f t="shared" si="234"/>
        <v/>
      </c>
      <c r="OE53" s="120" t="str">
        <f t="shared" si="234"/>
        <v/>
      </c>
      <c r="OF53" s="120" t="str">
        <f t="shared" si="234"/>
        <v/>
      </c>
      <c r="OG53" s="120" t="str">
        <f t="shared" si="234"/>
        <v/>
      </c>
      <c r="OH53" s="120" t="str">
        <f t="shared" si="234"/>
        <v/>
      </c>
      <c r="OI53" s="120" t="str">
        <f t="shared" si="234"/>
        <v/>
      </c>
      <c r="OJ53" s="120" t="str">
        <f t="shared" si="234"/>
        <v/>
      </c>
      <c r="OK53" s="120" t="str">
        <f t="shared" si="234"/>
        <v/>
      </c>
      <c r="OL53" s="120" t="str">
        <f t="shared" si="234"/>
        <v/>
      </c>
      <c r="OM53" s="120" t="str">
        <f t="shared" si="234"/>
        <v/>
      </c>
      <c r="ON53" s="120" t="str">
        <f t="shared" si="235"/>
        <v/>
      </c>
      <c r="OO53" s="120" t="str">
        <f t="shared" si="235"/>
        <v/>
      </c>
      <c r="OP53" s="120" t="str">
        <f t="shared" si="235"/>
        <v/>
      </c>
      <c r="OQ53" s="120" t="str">
        <f t="shared" si="235"/>
        <v/>
      </c>
      <c r="OR53" s="120" t="str">
        <f t="shared" si="235"/>
        <v/>
      </c>
      <c r="OS53" s="120" t="str">
        <f t="shared" si="235"/>
        <v/>
      </c>
      <c r="OT53" s="120" t="str">
        <f t="shared" si="235"/>
        <v/>
      </c>
      <c r="OU53" s="120" t="str">
        <f t="shared" si="235"/>
        <v/>
      </c>
      <c r="OV53" s="120" t="str">
        <f t="shared" si="235"/>
        <v/>
      </c>
      <c r="OW53" s="120" t="str">
        <f t="shared" si="235"/>
        <v/>
      </c>
      <c r="OX53" s="120" t="str">
        <f t="shared" si="235"/>
        <v/>
      </c>
      <c r="OY53" s="120" t="str">
        <f t="shared" si="235"/>
        <v/>
      </c>
      <c r="OZ53" s="120" t="str">
        <f t="shared" si="235"/>
        <v/>
      </c>
      <c r="PA53" s="120" t="str">
        <f t="shared" si="235"/>
        <v/>
      </c>
      <c r="PB53" s="120" t="str">
        <f t="shared" si="235"/>
        <v/>
      </c>
      <c r="PC53" s="120" t="str">
        <f t="shared" si="235"/>
        <v/>
      </c>
      <c r="PD53" s="120" t="str">
        <f t="shared" si="236"/>
        <v/>
      </c>
      <c r="PE53" s="120" t="str">
        <f t="shared" si="236"/>
        <v/>
      </c>
      <c r="PF53" s="120" t="str">
        <f t="shared" si="236"/>
        <v/>
      </c>
      <c r="PG53" s="120" t="str">
        <f t="shared" si="236"/>
        <v/>
      </c>
      <c r="PH53" s="120" t="str">
        <f t="shared" si="236"/>
        <v/>
      </c>
      <c r="PI53" s="120" t="str">
        <f t="shared" si="236"/>
        <v/>
      </c>
      <c r="PJ53" s="120" t="str">
        <f t="shared" si="236"/>
        <v/>
      </c>
      <c r="PK53" s="120" t="str">
        <f t="shared" si="236"/>
        <v/>
      </c>
      <c r="PL53" s="120" t="str">
        <f t="shared" si="236"/>
        <v/>
      </c>
      <c r="PM53" s="120" t="str">
        <f t="shared" si="236"/>
        <v/>
      </c>
      <c r="PN53" s="120" t="str">
        <f t="shared" si="236"/>
        <v/>
      </c>
      <c r="PO53" s="120" t="str">
        <f t="shared" si="236"/>
        <v/>
      </c>
      <c r="PP53" s="120" t="str">
        <f t="shared" si="236"/>
        <v/>
      </c>
      <c r="PQ53" s="120" t="str">
        <f t="shared" si="236"/>
        <v/>
      </c>
      <c r="PR53" s="120" t="str">
        <f t="shared" si="236"/>
        <v/>
      </c>
      <c r="PS53" s="120" t="str">
        <f t="shared" si="236"/>
        <v/>
      </c>
      <c r="PT53" s="120" t="str">
        <f t="shared" si="237"/>
        <v/>
      </c>
      <c r="PU53" s="120" t="str">
        <f t="shared" si="237"/>
        <v/>
      </c>
      <c r="PV53" s="120" t="str">
        <f t="shared" si="237"/>
        <v/>
      </c>
      <c r="PW53" s="120" t="str">
        <f t="shared" si="237"/>
        <v/>
      </c>
      <c r="PX53" s="120" t="str">
        <f t="shared" si="237"/>
        <v/>
      </c>
      <c r="PY53" s="120" t="str">
        <f t="shared" si="237"/>
        <v/>
      </c>
      <c r="PZ53" s="120" t="str">
        <f t="shared" si="237"/>
        <v/>
      </c>
      <c r="QA53" s="120" t="str">
        <f t="shared" si="237"/>
        <v/>
      </c>
      <c r="QB53" s="120" t="str">
        <f t="shared" si="237"/>
        <v/>
      </c>
      <c r="QC53" s="120" t="str">
        <f t="shared" si="237"/>
        <v/>
      </c>
      <c r="QD53" s="120" t="str">
        <f t="shared" si="237"/>
        <v/>
      </c>
      <c r="QE53" s="120" t="str">
        <f t="shared" si="237"/>
        <v/>
      </c>
      <c r="QF53" s="120" t="str">
        <f t="shared" si="237"/>
        <v/>
      </c>
      <c r="QG53" s="120" t="str">
        <f t="shared" si="237"/>
        <v/>
      </c>
      <c r="QH53" s="120" t="str">
        <f t="shared" si="237"/>
        <v/>
      </c>
      <c r="QI53" s="120" t="str">
        <f t="shared" si="237"/>
        <v/>
      </c>
      <c r="QJ53" s="120" t="str">
        <f t="shared" si="238"/>
        <v/>
      </c>
      <c r="QK53" s="120" t="str">
        <f t="shared" si="238"/>
        <v/>
      </c>
      <c r="QL53" s="120" t="str">
        <f t="shared" si="238"/>
        <v/>
      </c>
      <c r="QM53" s="120" t="str">
        <f t="shared" si="238"/>
        <v/>
      </c>
      <c r="QN53" s="120" t="str">
        <f t="shared" si="238"/>
        <v/>
      </c>
      <c r="QO53" s="120" t="str">
        <f t="shared" si="238"/>
        <v/>
      </c>
      <c r="QP53" s="120" t="str">
        <f t="shared" si="238"/>
        <v/>
      </c>
      <c r="QQ53" s="120" t="str">
        <f t="shared" si="238"/>
        <v/>
      </c>
      <c r="QR53" s="120" t="str">
        <f t="shared" si="238"/>
        <v/>
      </c>
      <c r="QS53" s="120" t="str">
        <f t="shared" si="238"/>
        <v/>
      </c>
      <c r="QT53" s="120" t="str">
        <f t="shared" si="238"/>
        <v/>
      </c>
      <c r="QU53" s="120" t="str">
        <f t="shared" si="238"/>
        <v/>
      </c>
      <c r="QV53" s="120" t="str">
        <f t="shared" si="238"/>
        <v/>
      </c>
      <c r="QW53" s="120" t="str">
        <f t="shared" si="238"/>
        <v/>
      </c>
      <c r="QX53" s="120" t="str">
        <f t="shared" si="238"/>
        <v/>
      </c>
      <c r="QY53" s="120" t="str">
        <f t="shared" si="238"/>
        <v/>
      </c>
      <c r="QZ53" s="120" t="str">
        <f t="shared" si="239"/>
        <v/>
      </c>
      <c r="RA53" s="120" t="str">
        <f t="shared" si="239"/>
        <v/>
      </c>
      <c r="RB53" s="120" t="str">
        <f t="shared" si="239"/>
        <v/>
      </c>
      <c r="RC53" s="120" t="str">
        <f t="shared" si="239"/>
        <v/>
      </c>
      <c r="RD53" s="120" t="str">
        <f t="shared" si="239"/>
        <v/>
      </c>
      <c r="RE53" s="120" t="str">
        <f t="shared" si="239"/>
        <v/>
      </c>
      <c r="RF53" s="120" t="str">
        <f t="shared" si="239"/>
        <v/>
      </c>
      <c r="RG53" s="120" t="str">
        <f t="shared" si="239"/>
        <v/>
      </c>
      <c r="RH53" s="120" t="str">
        <f t="shared" si="239"/>
        <v/>
      </c>
      <c r="RI53" s="120" t="str">
        <f t="shared" si="239"/>
        <v/>
      </c>
      <c r="RJ53" s="120" t="str">
        <f t="shared" si="239"/>
        <v/>
      </c>
      <c r="RK53" s="120" t="str">
        <f t="shared" si="239"/>
        <v/>
      </c>
      <c r="RL53" s="120" t="str">
        <f t="shared" si="239"/>
        <v/>
      </c>
      <c r="RM53" s="120" t="str">
        <f t="shared" si="239"/>
        <v/>
      </c>
      <c r="RN53" s="120" t="str">
        <f t="shared" si="239"/>
        <v/>
      </c>
      <c r="RO53" s="120" t="str">
        <f t="shared" si="239"/>
        <v/>
      </c>
      <c r="RP53" s="120" t="str">
        <f t="shared" si="240"/>
        <v/>
      </c>
      <c r="RQ53" s="120" t="str">
        <f t="shared" si="240"/>
        <v/>
      </c>
      <c r="RR53" s="120" t="str">
        <f t="shared" si="240"/>
        <v/>
      </c>
      <c r="RS53" s="120" t="str">
        <f t="shared" si="240"/>
        <v/>
      </c>
      <c r="RT53" s="120" t="str">
        <f t="shared" si="240"/>
        <v/>
      </c>
      <c r="RU53" s="120" t="str">
        <f t="shared" si="240"/>
        <v/>
      </c>
      <c r="RV53" s="120" t="str">
        <f t="shared" si="240"/>
        <v/>
      </c>
      <c r="RW53" s="120" t="str">
        <f t="shared" si="240"/>
        <v/>
      </c>
      <c r="RX53" s="120" t="str">
        <f t="shared" si="240"/>
        <v/>
      </c>
      <c r="RY53" s="120" t="str">
        <f t="shared" si="240"/>
        <v/>
      </c>
      <c r="RZ53" s="120" t="str">
        <f t="shared" si="240"/>
        <v/>
      </c>
      <c r="SA53" s="120" t="str">
        <f t="shared" si="240"/>
        <v/>
      </c>
      <c r="SB53" s="120" t="str">
        <f t="shared" si="240"/>
        <v/>
      </c>
      <c r="SC53" s="120" t="str">
        <f t="shared" si="240"/>
        <v/>
      </c>
      <c r="SD53" s="120" t="str">
        <f t="shared" si="240"/>
        <v/>
      </c>
      <c r="SE53" s="120" t="str">
        <f t="shared" si="240"/>
        <v/>
      </c>
      <c r="SF53" s="120" t="str">
        <f t="shared" si="241"/>
        <v/>
      </c>
      <c r="SG53" s="120" t="str">
        <f t="shared" si="241"/>
        <v/>
      </c>
      <c r="SH53" s="120" t="str">
        <f t="shared" si="241"/>
        <v/>
      </c>
      <c r="SI53" s="120" t="str">
        <f t="shared" si="241"/>
        <v/>
      </c>
      <c r="SJ53" s="120" t="str">
        <f t="shared" si="241"/>
        <v/>
      </c>
      <c r="SK53" s="120" t="str">
        <f t="shared" si="241"/>
        <v/>
      </c>
      <c r="SL53" s="120" t="str">
        <f t="shared" si="241"/>
        <v/>
      </c>
      <c r="SM53" s="120" t="str">
        <f t="shared" si="241"/>
        <v/>
      </c>
      <c r="SN53" s="120" t="str">
        <f t="shared" si="241"/>
        <v/>
      </c>
      <c r="SO53" s="120" t="str">
        <f t="shared" si="241"/>
        <v/>
      </c>
      <c r="SP53" s="120" t="str">
        <f t="shared" si="241"/>
        <v/>
      </c>
      <c r="SQ53" s="120" t="str">
        <f t="shared" si="241"/>
        <v/>
      </c>
      <c r="SR53" s="120" t="str">
        <f t="shared" si="241"/>
        <v/>
      </c>
      <c r="SS53" s="120" t="str">
        <f t="shared" si="241"/>
        <v/>
      </c>
      <c r="ST53" s="120" t="str">
        <f t="shared" si="241"/>
        <v/>
      </c>
      <c r="SU53" s="120" t="str">
        <f t="shared" si="241"/>
        <v/>
      </c>
      <c r="SV53" s="120" t="str">
        <f t="shared" si="242"/>
        <v/>
      </c>
      <c r="SW53" s="120" t="str">
        <f t="shared" si="242"/>
        <v/>
      </c>
      <c r="SX53" s="121" t="str">
        <f>IF($J53&gt;0%,IF(AND(SX$16&gt;=$G53,SX$16&lt;$G53+($H53*$J53)),"➤",""),"")</f>
        <v/>
      </c>
    </row>
    <row r="54" spans="2:518" ht="24.75" customHeight="1" outlineLevel="1" x14ac:dyDescent="0.35">
      <c r="B54" s="60"/>
      <c r="C54" s="60">
        <v>286624</v>
      </c>
      <c r="D54" s="61"/>
      <c r="E54" s="122" t="s">
        <v>987</v>
      </c>
      <c r="F54" s="123" t="s">
        <v>432</v>
      </c>
      <c r="G54" s="113">
        <v>45568</v>
      </c>
      <c r="H54" s="124">
        <v>1</v>
      </c>
      <c r="I54" s="115">
        <f t="shared" si="170"/>
        <v>45568</v>
      </c>
      <c r="J54" s="125">
        <v>0</v>
      </c>
      <c r="K54" s="126" t="s">
        <v>1702</v>
      </c>
      <c r="L54" s="127"/>
      <c r="M54" s="119" t="str">
        <f t="shared" si="171"/>
        <v/>
      </c>
      <c r="N54" s="120" t="str">
        <f t="shared" si="171"/>
        <v/>
      </c>
      <c r="O54" s="120" t="str">
        <f t="shared" si="171"/>
        <v/>
      </c>
      <c r="P54" s="120" t="str">
        <f t="shared" si="171"/>
        <v/>
      </c>
      <c r="Q54" s="120" t="str">
        <f t="shared" si="171"/>
        <v/>
      </c>
      <c r="R54" s="120" t="str">
        <f t="shared" si="171"/>
        <v/>
      </c>
      <c r="S54" s="120" t="str">
        <f t="shared" si="171"/>
        <v/>
      </c>
      <c r="T54" s="120" t="str">
        <f t="shared" si="171"/>
        <v/>
      </c>
      <c r="U54" s="120" t="str">
        <f t="shared" si="171"/>
        <v/>
      </c>
      <c r="V54" s="120" t="str">
        <f t="shared" si="160"/>
        <v/>
      </c>
      <c r="W54" s="120" t="str">
        <f t="shared" si="160"/>
        <v/>
      </c>
      <c r="X54" s="120" t="str">
        <f t="shared" si="160"/>
        <v/>
      </c>
      <c r="Y54" s="120" t="str">
        <f t="shared" si="160"/>
        <v/>
      </c>
      <c r="Z54" s="120" t="str">
        <f t="shared" si="160"/>
        <v/>
      </c>
      <c r="AA54" s="120" t="str">
        <f t="shared" si="160"/>
        <v/>
      </c>
      <c r="AB54" s="120" t="str">
        <f t="shared" si="160"/>
        <v/>
      </c>
      <c r="AC54" s="120" t="str">
        <f t="shared" si="160"/>
        <v/>
      </c>
      <c r="AD54" s="120" t="str">
        <f t="shared" si="160"/>
        <v/>
      </c>
      <c r="AE54" s="120" t="str">
        <f t="shared" si="160"/>
        <v/>
      </c>
      <c r="AF54" s="120" t="str">
        <f t="shared" si="160"/>
        <v/>
      </c>
      <c r="AG54" s="120" t="str">
        <f t="shared" si="160"/>
        <v/>
      </c>
      <c r="AH54" s="120" t="str">
        <f t="shared" si="160"/>
        <v/>
      </c>
      <c r="AI54" s="120" t="str">
        <f t="shared" si="160"/>
        <v/>
      </c>
      <c r="AJ54" s="120" t="str">
        <f t="shared" si="212"/>
        <v/>
      </c>
      <c r="AK54" s="120" t="str">
        <f t="shared" si="212"/>
        <v/>
      </c>
      <c r="AL54" s="120" t="str">
        <f t="shared" si="212"/>
        <v/>
      </c>
      <c r="AM54" s="120" t="str">
        <f t="shared" si="212"/>
        <v/>
      </c>
      <c r="AN54" s="120" t="str">
        <f t="shared" si="212"/>
        <v/>
      </c>
      <c r="AO54" s="120" t="str">
        <f t="shared" si="212"/>
        <v/>
      </c>
      <c r="AP54" s="120" t="str">
        <f t="shared" si="212"/>
        <v/>
      </c>
      <c r="AQ54" s="120" t="str">
        <f t="shared" si="212"/>
        <v/>
      </c>
      <c r="AR54" s="120" t="str">
        <f t="shared" si="212"/>
        <v/>
      </c>
      <c r="AS54" s="120" t="str">
        <f t="shared" si="212"/>
        <v/>
      </c>
      <c r="AT54" s="120" t="str">
        <f t="shared" si="212"/>
        <v/>
      </c>
      <c r="AU54" s="120" t="str">
        <f t="shared" si="212"/>
        <v/>
      </c>
      <c r="AV54" s="120" t="str">
        <f t="shared" si="212"/>
        <v/>
      </c>
      <c r="AW54" s="120" t="str">
        <f t="shared" si="212"/>
        <v/>
      </c>
      <c r="AX54" s="120" t="str">
        <f t="shared" si="212"/>
        <v/>
      </c>
      <c r="AY54" s="120" t="str">
        <f t="shared" si="212"/>
        <v/>
      </c>
      <c r="AZ54" s="120" t="str">
        <f t="shared" si="213"/>
        <v/>
      </c>
      <c r="BA54" s="120" t="str">
        <f t="shared" si="213"/>
        <v/>
      </c>
      <c r="BB54" s="120" t="str">
        <f t="shared" si="213"/>
        <v/>
      </c>
      <c r="BC54" s="120" t="str">
        <f t="shared" si="213"/>
        <v/>
      </c>
      <c r="BD54" s="120" t="str">
        <f t="shared" si="213"/>
        <v/>
      </c>
      <c r="BE54" s="120" t="str">
        <f t="shared" si="213"/>
        <v/>
      </c>
      <c r="BF54" s="120" t="str">
        <f t="shared" si="213"/>
        <v/>
      </c>
      <c r="BG54" s="120" t="str">
        <f t="shared" si="213"/>
        <v/>
      </c>
      <c r="BH54" s="120" t="str">
        <f t="shared" si="213"/>
        <v/>
      </c>
      <c r="BI54" s="120" t="str">
        <f t="shared" si="213"/>
        <v/>
      </c>
      <c r="BJ54" s="120" t="str">
        <f t="shared" si="213"/>
        <v/>
      </c>
      <c r="BK54" s="120" t="str">
        <f t="shared" si="213"/>
        <v/>
      </c>
      <c r="BL54" s="120" t="str">
        <f t="shared" si="213"/>
        <v/>
      </c>
      <c r="BM54" s="120" t="str">
        <f t="shared" si="213"/>
        <v/>
      </c>
      <c r="BN54" s="120" t="str">
        <f t="shared" si="213"/>
        <v/>
      </c>
      <c r="BO54" s="120" t="str">
        <f t="shared" si="213"/>
        <v/>
      </c>
      <c r="BP54" s="120" t="str">
        <f t="shared" si="214"/>
        <v/>
      </c>
      <c r="BQ54" s="120" t="str">
        <f t="shared" si="214"/>
        <v/>
      </c>
      <c r="BR54" s="120" t="str">
        <f t="shared" si="214"/>
        <v/>
      </c>
      <c r="BS54" s="120" t="str">
        <f t="shared" si="214"/>
        <v/>
      </c>
      <c r="BT54" s="120" t="str">
        <f t="shared" si="214"/>
        <v/>
      </c>
      <c r="BU54" s="120" t="str">
        <f t="shared" si="214"/>
        <v/>
      </c>
      <c r="BV54" s="120" t="str">
        <f t="shared" si="214"/>
        <v/>
      </c>
      <c r="BW54" s="120" t="str">
        <f t="shared" si="214"/>
        <v/>
      </c>
      <c r="BX54" s="120" t="str">
        <f t="shared" si="214"/>
        <v/>
      </c>
      <c r="BY54" s="120" t="str">
        <f t="shared" si="214"/>
        <v/>
      </c>
      <c r="BZ54" s="120" t="str">
        <f t="shared" si="214"/>
        <v/>
      </c>
      <c r="CA54" s="120" t="str">
        <f t="shared" si="214"/>
        <v/>
      </c>
      <c r="CB54" s="120" t="str">
        <f t="shared" si="214"/>
        <v/>
      </c>
      <c r="CC54" s="120" t="str">
        <f t="shared" si="214"/>
        <v/>
      </c>
      <c r="CD54" s="120" t="str">
        <f t="shared" si="214"/>
        <v/>
      </c>
      <c r="CE54" s="120" t="str">
        <f t="shared" si="214"/>
        <v/>
      </c>
      <c r="CF54" s="120" t="str">
        <f t="shared" si="215"/>
        <v/>
      </c>
      <c r="CG54" s="120" t="str">
        <f t="shared" si="215"/>
        <v/>
      </c>
      <c r="CH54" s="120" t="str">
        <f t="shared" si="215"/>
        <v/>
      </c>
      <c r="CI54" s="120" t="str">
        <f t="shared" si="215"/>
        <v/>
      </c>
      <c r="CJ54" s="120" t="str">
        <f t="shared" si="215"/>
        <v/>
      </c>
      <c r="CK54" s="120" t="str">
        <f t="shared" si="215"/>
        <v/>
      </c>
      <c r="CL54" s="120" t="str">
        <f t="shared" si="215"/>
        <v/>
      </c>
      <c r="CM54" s="120" t="str">
        <f t="shared" si="215"/>
        <v/>
      </c>
      <c r="CN54" s="120" t="str">
        <f t="shared" si="215"/>
        <v/>
      </c>
      <c r="CO54" s="120" t="str">
        <f t="shared" si="215"/>
        <v/>
      </c>
      <c r="CP54" s="120" t="str">
        <f t="shared" si="215"/>
        <v/>
      </c>
      <c r="CQ54" s="120" t="str">
        <f t="shared" si="215"/>
        <v/>
      </c>
      <c r="CR54" s="120" t="str">
        <f t="shared" si="215"/>
        <v/>
      </c>
      <c r="CS54" s="120" t="str">
        <f t="shared" si="215"/>
        <v/>
      </c>
      <c r="CT54" s="120" t="str">
        <f t="shared" si="215"/>
        <v/>
      </c>
      <c r="CU54" s="120" t="str">
        <f t="shared" si="215"/>
        <v/>
      </c>
      <c r="CV54" s="120" t="str">
        <f t="shared" si="216"/>
        <v/>
      </c>
      <c r="CW54" s="120" t="str">
        <f t="shared" si="216"/>
        <v/>
      </c>
      <c r="CX54" s="120" t="str">
        <f t="shared" si="216"/>
        <v/>
      </c>
      <c r="CY54" s="120" t="str">
        <f t="shared" si="216"/>
        <v/>
      </c>
      <c r="CZ54" s="120" t="str">
        <f t="shared" si="216"/>
        <v/>
      </c>
      <c r="DA54" s="120" t="str">
        <f t="shared" si="216"/>
        <v/>
      </c>
      <c r="DB54" s="120" t="str">
        <f t="shared" si="216"/>
        <v/>
      </c>
      <c r="DC54" s="120" t="str">
        <f t="shared" si="216"/>
        <v/>
      </c>
      <c r="DD54" s="120" t="str">
        <f t="shared" si="216"/>
        <v/>
      </c>
      <c r="DE54" s="120" t="str">
        <f t="shared" si="216"/>
        <v/>
      </c>
      <c r="DF54" s="120" t="str">
        <f t="shared" si="216"/>
        <v/>
      </c>
      <c r="DG54" s="120" t="str">
        <f t="shared" si="216"/>
        <v/>
      </c>
      <c r="DH54" s="120" t="str">
        <f t="shared" si="216"/>
        <v/>
      </c>
      <c r="DI54" s="120" t="str">
        <f t="shared" si="216"/>
        <v/>
      </c>
      <c r="DJ54" s="120" t="str">
        <f t="shared" si="216"/>
        <v/>
      </c>
      <c r="DK54" s="120" t="str">
        <f t="shared" si="216"/>
        <v/>
      </c>
      <c r="DL54" s="120" t="str">
        <f t="shared" si="217"/>
        <v/>
      </c>
      <c r="DM54" s="120" t="str">
        <f t="shared" si="217"/>
        <v/>
      </c>
      <c r="DN54" s="120" t="str">
        <f t="shared" si="217"/>
        <v/>
      </c>
      <c r="DO54" s="120" t="str">
        <f t="shared" si="217"/>
        <v/>
      </c>
      <c r="DP54" s="120" t="str">
        <f t="shared" si="217"/>
        <v/>
      </c>
      <c r="DQ54" s="120" t="str">
        <f t="shared" si="217"/>
        <v/>
      </c>
      <c r="DR54" s="120" t="str">
        <f t="shared" si="217"/>
        <v/>
      </c>
      <c r="DS54" s="120" t="str">
        <f t="shared" si="217"/>
        <v/>
      </c>
      <c r="DT54" s="120" t="str">
        <f t="shared" si="217"/>
        <v/>
      </c>
      <c r="DU54" s="120" t="str">
        <f t="shared" si="217"/>
        <v/>
      </c>
      <c r="DV54" s="120" t="str">
        <f t="shared" si="217"/>
        <v/>
      </c>
      <c r="DW54" s="120" t="str">
        <f t="shared" si="217"/>
        <v/>
      </c>
      <c r="DX54" s="120" t="str">
        <f t="shared" si="217"/>
        <v/>
      </c>
      <c r="DY54" s="120" t="str">
        <f t="shared" si="217"/>
        <v/>
      </c>
      <c r="DZ54" s="120" t="str">
        <f t="shared" si="217"/>
        <v/>
      </c>
      <c r="EA54" s="120" t="str">
        <f t="shared" si="217"/>
        <v/>
      </c>
      <c r="EB54" s="120" t="str">
        <f t="shared" si="218"/>
        <v/>
      </c>
      <c r="EC54" s="120" t="str">
        <f t="shared" si="218"/>
        <v/>
      </c>
      <c r="ED54" s="120" t="str">
        <f t="shared" si="218"/>
        <v/>
      </c>
      <c r="EE54" s="120" t="str">
        <f t="shared" si="218"/>
        <v/>
      </c>
      <c r="EF54" s="120" t="str">
        <f t="shared" si="218"/>
        <v/>
      </c>
      <c r="EG54" s="120" t="str">
        <f t="shared" si="218"/>
        <v/>
      </c>
      <c r="EH54" s="120" t="str">
        <f t="shared" si="218"/>
        <v/>
      </c>
      <c r="EI54" s="120" t="str">
        <f t="shared" si="218"/>
        <v/>
      </c>
      <c r="EJ54" s="120" t="str">
        <f t="shared" si="218"/>
        <v/>
      </c>
      <c r="EK54" s="120" t="str">
        <f t="shared" si="218"/>
        <v/>
      </c>
      <c r="EL54" s="120" t="str">
        <f t="shared" si="218"/>
        <v/>
      </c>
      <c r="EM54" s="120" t="str">
        <f t="shared" si="218"/>
        <v/>
      </c>
      <c r="EN54" s="120" t="str">
        <f t="shared" si="218"/>
        <v/>
      </c>
      <c r="EO54" s="120" t="str">
        <f t="shared" si="218"/>
        <v/>
      </c>
      <c r="EP54" s="120" t="str">
        <f t="shared" si="218"/>
        <v/>
      </c>
      <c r="EQ54" s="120" t="str">
        <f t="shared" si="218"/>
        <v/>
      </c>
      <c r="ER54" s="120" t="str">
        <f t="shared" si="219"/>
        <v/>
      </c>
      <c r="ES54" s="120" t="str">
        <f t="shared" si="219"/>
        <v/>
      </c>
      <c r="ET54" s="120" t="str">
        <f t="shared" si="219"/>
        <v/>
      </c>
      <c r="EU54" s="120" t="str">
        <f t="shared" si="219"/>
        <v/>
      </c>
      <c r="EV54" s="120" t="str">
        <f t="shared" si="219"/>
        <v/>
      </c>
      <c r="EW54" s="120" t="str">
        <f t="shared" si="219"/>
        <v/>
      </c>
      <c r="EX54" s="120" t="str">
        <f t="shared" si="219"/>
        <v/>
      </c>
      <c r="EY54" s="120" t="str">
        <f t="shared" si="219"/>
        <v/>
      </c>
      <c r="EZ54" s="120" t="str">
        <f t="shared" si="219"/>
        <v/>
      </c>
      <c r="FA54" s="120" t="str">
        <f t="shared" si="219"/>
        <v/>
      </c>
      <c r="FB54" s="120" t="str">
        <f t="shared" si="219"/>
        <v/>
      </c>
      <c r="FC54" s="120" t="str">
        <f t="shared" si="219"/>
        <v/>
      </c>
      <c r="FD54" s="120" t="str">
        <f t="shared" si="219"/>
        <v/>
      </c>
      <c r="FE54" s="120" t="str">
        <f t="shared" si="219"/>
        <v/>
      </c>
      <c r="FF54" s="120" t="str">
        <f t="shared" si="219"/>
        <v/>
      </c>
      <c r="FG54" s="120" t="str">
        <f t="shared" si="219"/>
        <v/>
      </c>
      <c r="FH54" s="120" t="str">
        <f t="shared" si="220"/>
        <v/>
      </c>
      <c r="FI54" s="120" t="str">
        <f t="shared" si="220"/>
        <v/>
      </c>
      <c r="FJ54" s="120" t="str">
        <f t="shared" si="220"/>
        <v/>
      </c>
      <c r="FK54" s="120" t="str">
        <f t="shared" si="220"/>
        <v/>
      </c>
      <c r="FL54" s="120" t="str">
        <f t="shared" si="220"/>
        <v/>
      </c>
      <c r="FM54" s="120" t="str">
        <f t="shared" si="220"/>
        <v/>
      </c>
      <c r="FN54" s="120" t="str">
        <f t="shared" si="220"/>
        <v/>
      </c>
      <c r="FO54" s="120" t="str">
        <f t="shared" si="220"/>
        <v/>
      </c>
      <c r="FP54" s="120" t="str">
        <f t="shared" si="220"/>
        <v/>
      </c>
      <c r="FQ54" s="120" t="str">
        <f t="shared" si="220"/>
        <v/>
      </c>
      <c r="FR54" s="120" t="str">
        <f t="shared" si="220"/>
        <v/>
      </c>
      <c r="FS54" s="120" t="str">
        <f t="shared" si="220"/>
        <v/>
      </c>
      <c r="FT54" s="120" t="str">
        <f t="shared" si="220"/>
        <v/>
      </c>
      <c r="FU54" s="120" t="str">
        <f t="shared" si="220"/>
        <v/>
      </c>
      <c r="FV54" s="120" t="str">
        <f t="shared" si="220"/>
        <v/>
      </c>
      <c r="FW54" s="120" t="str">
        <f t="shared" si="220"/>
        <v/>
      </c>
      <c r="FX54" s="120" t="str">
        <f t="shared" si="221"/>
        <v/>
      </c>
      <c r="FY54" s="120" t="str">
        <f t="shared" si="221"/>
        <v/>
      </c>
      <c r="FZ54" s="120" t="str">
        <f t="shared" si="221"/>
        <v/>
      </c>
      <c r="GA54" s="120" t="str">
        <f t="shared" si="221"/>
        <v/>
      </c>
      <c r="GB54" s="120" t="str">
        <f t="shared" si="221"/>
        <v/>
      </c>
      <c r="GC54" s="120" t="str">
        <f t="shared" si="221"/>
        <v/>
      </c>
      <c r="GD54" s="120" t="str">
        <f t="shared" si="221"/>
        <v/>
      </c>
      <c r="GE54" s="120" t="str">
        <f t="shared" si="221"/>
        <v/>
      </c>
      <c r="GF54" s="120" t="str">
        <f t="shared" si="221"/>
        <v/>
      </c>
      <c r="GG54" s="120" t="str">
        <f t="shared" si="221"/>
        <v/>
      </c>
      <c r="GH54" s="120" t="str">
        <f t="shared" si="221"/>
        <v/>
      </c>
      <c r="GI54" s="120" t="str">
        <f t="shared" si="221"/>
        <v/>
      </c>
      <c r="GJ54" s="120" t="str">
        <f t="shared" si="221"/>
        <v/>
      </c>
      <c r="GK54" s="120" t="str">
        <f t="shared" si="221"/>
        <v/>
      </c>
      <c r="GL54" s="120" t="str">
        <f t="shared" si="221"/>
        <v/>
      </c>
      <c r="GM54" s="120" t="str">
        <f t="shared" si="221"/>
        <v/>
      </c>
      <c r="GN54" s="120" t="str">
        <f t="shared" si="222"/>
        <v/>
      </c>
      <c r="GO54" s="120" t="str">
        <f t="shared" si="222"/>
        <v/>
      </c>
      <c r="GP54" s="120" t="str">
        <f t="shared" si="222"/>
        <v/>
      </c>
      <c r="GQ54" s="120" t="str">
        <f t="shared" si="222"/>
        <v/>
      </c>
      <c r="GR54" s="120" t="str">
        <f t="shared" si="222"/>
        <v/>
      </c>
      <c r="GS54" s="120" t="str">
        <f t="shared" si="222"/>
        <v/>
      </c>
      <c r="GT54" s="120" t="str">
        <f t="shared" si="222"/>
        <v/>
      </c>
      <c r="GU54" s="120" t="str">
        <f t="shared" si="222"/>
        <v/>
      </c>
      <c r="GV54" s="120" t="str">
        <f t="shared" si="222"/>
        <v/>
      </c>
      <c r="GW54" s="120" t="str">
        <f t="shared" si="222"/>
        <v/>
      </c>
      <c r="GX54" s="120" t="str">
        <f t="shared" si="222"/>
        <v/>
      </c>
      <c r="GY54" s="120" t="str">
        <f t="shared" si="222"/>
        <v/>
      </c>
      <c r="GZ54" s="120" t="str">
        <f t="shared" si="222"/>
        <v/>
      </c>
      <c r="HA54" s="120" t="str">
        <f t="shared" si="222"/>
        <v/>
      </c>
      <c r="HB54" s="120" t="str">
        <f t="shared" si="222"/>
        <v/>
      </c>
      <c r="HC54" s="120" t="str">
        <f t="shared" si="222"/>
        <v/>
      </c>
      <c r="HD54" s="120" t="str">
        <f t="shared" si="223"/>
        <v/>
      </c>
      <c r="HE54" s="120" t="str">
        <f t="shared" si="223"/>
        <v/>
      </c>
      <c r="HF54" s="120" t="str">
        <f t="shared" si="223"/>
        <v/>
      </c>
      <c r="HG54" s="120" t="str">
        <f t="shared" si="223"/>
        <v/>
      </c>
      <c r="HH54" s="120" t="str">
        <f t="shared" si="223"/>
        <v/>
      </c>
      <c r="HI54" s="120" t="str">
        <f t="shared" si="223"/>
        <v/>
      </c>
      <c r="HJ54" s="120" t="str">
        <f t="shared" si="223"/>
        <v/>
      </c>
      <c r="HK54" s="120" t="str">
        <f t="shared" si="223"/>
        <v/>
      </c>
      <c r="HL54" s="120" t="str">
        <f t="shared" si="223"/>
        <v/>
      </c>
      <c r="HM54" s="120" t="str">
        <f t="shared" si="223"/>
        <v/>
      </c>
      <c r="HN54" s="120" t="str">
        <f t="shared" si="223"/>
        <v/>
      </c>
      <c r="HO54" s="120" t="str">
        <f t="shared" si="223"/>
        <v/>
      </c>
      <c r="HP54" s="120" t="str">
        <f t="shared" si="223"/>
        <v/>
      </c>
      <c r="HQ54" s="120" t="str">
        <f t="shared" si="223"/>
        <v/>
      </c>
      <c r="HR54" s="120" t="str">
        <f t="shared" si="223"/>
        <v/>
      </c>
      <c r="HS54" s="120" t="str">
        <f t="shared" si="223"/>
        <v/>
      </c>
      <c r="HT54" s="120" t="str">
        <f t="shared" si="224"/>
        <v/>
      </c>
      <c r="HU54" s="120" t="str">
        <f t="shared" si="224"/>
        <v/>
      </c>
      <c r="HV54" s="120" t="str">
        <f t="shared" si="224"/>
        <v/>
      </c>
      <c r="HW54" s="120" t="str">
        <f t="shared" si="224"/>
        <v/>
      </c>
      <c r="HX54" s="120" t="str">
        <f t="shared" si="224"/>
        <v/>
      </c>
      <c r="HY54" s="120" t="str">
        <f t="shared" si="224"/>
        <v/>
      </c>
      <c r="HZ54" s="120" t="str">
        <f t="shared" si="224"/>
        <v/>
      </c>
      <c r="IA54" s="120" t="str">
        <f t="shared" si="224"/>
        <v/>
      </c>
      <c r="IB54" s="120" t="str">
        <f t="shared" si="224"/>
        <v/>
      </c>
      <c r="IC54" s="120" t="str">
        <f t="shared" si="224"/>
        <v/>
      </c>
      <c r="ID54" s="120" t="str">
        <f t="shared" si="224"/>
        <v/>
      </c>
      <c r="IE54" s="120" t="str">
        <f t="shared" si="224"/>
        <v/>
      </c>
      <c r="IF54" s="120" t="str">
        <f t="shared" si="224"/>
        <v/>
      </c>
      <c r="IG54" s="120" t="str">
        <f t="shared" si="224"/>
        <v/>
      </c>
      <c r="IH54" s="120" t="str">
        <f t="shared" si="224"/>
        <v/>
      </c>
      <c r="II54" s="120" t="str">
        <f t="shared" si="224"/>
        <v/>
      </c>
      <c r="IJ54" s="120" t="str">
        <f t="shared" si="225"/>
        <v/>
      </c>
      <c r="IK54" s="120" t="str">
        <f t="shared" si="225"/>
        <v/>
      </c>
      <c r="IL54" s="120" t="str">
        <f t="shared" si="225"/>
        <v/>
      </c>
      <c r="IM54" s="120" t="str">
        <f t="shared" si="225"/>
        <v/>
      </c>
      <c r="IN54" s="120" t="str">
        <f t="shared" si="225"/>
        <v/>
      </c>
      <c r="IO54" s="120" t="str">
        <f t="shared" si="225"/>
        <v/>
      </c>
      <c r="IP54" s="120" t="str">
        <f t="shared" si="225"/>
        <v/>
      </c>
      <c r="IQ54" s="120" t="str">
        <f t="shared" si="225"/>
        <v/>
      </c>
      <c r="IR54" s="120" t="str">
        <f t="shared" si="225"/>
        <v/>
      </c>
      <c r="IS54" s="120" t="str">
        <f t="shared" si="225"/>
        <v/>
      </c>
      <c r="IT54" s="120" t="str">
        <f t="shared" si="225"/>
        <v/>
      </c>
      <c r="IU54" s="120" t="str">
        <f t="shared" si="225"/>
        <v/>
      </c>
      <c r="IV54" s="120" t="str">
        <f t="shared" si="225"/>
        <v/>
      </c>
      <c r="IW54" s="120" t="str">
        <f t="shared" si="225"/>
        <v/>
      </c>
      <c r="IX54" s="120" t="str">
        <f t="shared" si="225"/>
        <v/>
      </c>
      <c r="IY54" s="120" t="str">
        <f t="shared" si="225"/>
        <v/>
      </c>
      <c r="IZ54" s="120" t="str">
        <f t="shared" si="226"/>
        <v/>
      </c>
      <c r="JA54" s="120" t="str">
        <f t="shared" si="226"/>
        <v/>
      </c>
      <c r="JB54" s="120" t="str">
        <f t="shared" si="226"/>
        <v/>
      </c>
      <c r="JC54" s="120" t="str">
        <f t="shared" si="226"/>
        <v/>
      </c>
      <c r="JD54" s="120" t="str">
        <f t="shared" si="226"/>
        <v/>
      </c>
      <c r="JE54" s="120" t="str">
        <f t="shared" si="226"/>
        <v/>
      </c>
      <c r="JF54" s="120" t="str">
        <f t="shared" si="226"/>
        <v/>
      </c>
      <c r="JG54" s="120" t="str">
        <f t="shared" si="226"/>
        <v/>
      </c>
      <c r="JH54" s="120" t="str">
        <f t="shared" si="226"/>
        <v/>
      </c>
      <c r="JI54" s="120" t="str">
        <f t="shared" si="226"/>
        <v/>
      </c>
      <c r="JJ54" s="120" t="str">
        <f t="shared" si="226"/>
        <v/>
      </c>
      <c r="JK54" s="120" t="str">
        <f t="shared" si="226"/>
        <v/>
      </c>
      <c r="JL54" s="120" t="str">
        <f t="shared" si="226"/>
        <v/>
      </c>
      <c r="JM54" s="120" t="str">
        <f t="shared" si="226"/>
        <v/>
      </c>
      <c r="JN54" s="120" t="str">
        <f t="shared" si="226"/>
        <v/>
      </c>
      <c r="JO54" s="120" t="str">
        <f t="shared" si="226"/>
        <v/>
      </c>
      <c r="JP54" s="120" t="str">
        <f t="shared" si="227"/>
        <v/>
      </c>
      <c r="JQ54" s="120" t="str">
        <f t="shared" si="227"/>
        <v/>
      </c>
      <c r="JR54" s="120" t="str">
        <f t="shared" si="227"/>
        <v/>
      </c>
      <c r="JS54" s="120" t="str">
        <f t="shared" si="227"/>
        <v/>
      </c>
      <c r="JT54" s="120" t="str">
        <f t="shared" si="227"/>
        <v/>
      </c>
      <c r="JU54" s="120" t="str">
        <f t="shared" si="227"/>
        <v/>
      </c>
      <c r="JV54" s="120" t="str">
        <f t="shared" si="227"/>
        <v/>
      </c>
      <c r="JW54" s="120" t="str">
        <f t="shared" si="227"/>
        <v/>
      </c>
      <c r="JX54" s="120" t="str">
        <f t="shared" si="227"/>
        <v/>
      </c>
      <c r="JY54" s="120" t="str">
        <f t="shared" si="227"/>
        <v/>
      </c>
      <c r="JZ54" s="120" t="str">
        <f t="shared" si="227"/>
        <v/>
      </c>
      <c r="KA54" s="120" t="str">
        <f t="shared" si="227"/>
        <v/>
      </c>
      <c r="KB54" s="120" t="str">
        <f t="shared" si="227"/>
        <v/>
      </c>
      <c r="KC54" s="120" t="str">
        <f t="shared" si="227"/>
        <v/>
      </c>
      <c r="KD54" s="120" t="str">
        <f t="shared" si="227"/>
        <v/>
      </c>
      <c r="KE54" s="120" t="str">
        <f t="shared" si="227"/>
        <v/>
      </c>
      <c r="KF54" s="120" t="str">
        <f t="shared" si="228"/>
        <v/>
      </c>
      <c r="KG54" s="120" t="str">
        <f t="shared" si="228"/>
        <v/>
      </c>
      <c r="KH54" s="120" t="str">
        <f t="shared" si="228"/>
        <v/>
      </c>
      <c r="KI54" s="120" t="str">
        <f t="shared" si="228"/>
        <v/>
      </c>
      <c r="KJ54" s="120" t="str">
        <f t="shared" si="228"/>
        <v/>
      </c>
      <c r="KK54" s="120" t="str">
        <f t="shared" si="228"/>
        <v/>
      </c>
      <c r="KL54" s="120" t="str">
        <f t="shared" si="228"/>
        <v/>
      </c>
      <c r="KM54" s="120" t="str">
        <f t="shared" si="228"/>
        <v/>
      </c>
      <c r="KN54" s="120" t="str">
        <f t="shared" si="228"/>
        <v/>
      </c>
      <c r="KO54" s="120" t="str">
        <f t="shared" si="228"/>
        <v/>
      </c>
      <c r="KP54" s="120" t="str">
        <f t="shared" si="228"/>
        <v/>
      </c>
      <c r="KQ54" s="120" t="str">
        <f t="shared" si="228"/>
        <v/>
      </c>
      <c r="KR54" s="120" t="str">
        <f t="shared" si="228"/>
        <v/>
      </c>
      <c r="KS54" s="120" t="str">
        <f t="shared" si="228"/>
        <v/>
      </c>
      <c r="KT54" s="120" t="str">
        <f t="shared" si="228"/>
        <v/>
      </c>
      <c r="KU54" s="120" t="str">
        <f t="shared" si="228"/>
        <v/>
      </c>
      <c r="KV54" s="120" t="str">
        <f t="shared" si="229"/>
        <v/>
      </c>
      <c r="KW54" s="120" t="str">
        <f t="shared" si="229"/>
        <v/>
      </c>
      <c r="KX54" s="120" t="str">
        <f t="shared" si="229"/>
        <v/>
      </c>
      <c r="KY54" s="120" t="str">
        <f t="shared" si="229"/>
        <v/>
      </c>
      <c r="KZ54" s="120" t="str">
        <f t="shared" si="229"/>
        <v/>
      </c>
      <c r="LA54" s="120" t="str">
        <f t="shared" si="229"/>
        <v/>
      </c>
      <c r="LB54" s="120" t="str">
        <f t="shared" si="229"/>
        <v/>
      </c>
      <c r="LC54" s="120" t="str">
        <f t="shared" si="229"/>
        <v/>
      </c>
      <c r="LD54" s="120" t="str">
        <f t="shared" si="229"/>
        <v/>
      </c>
      <c r="LE54" s="120" t="str">
        <f t="shared" si="229"/>
        <v/>
      </c>
      <c r="LF54" s="120" t="str">
        <f t="shared" si="229"/>
        <v/>
      </c>
      <c r="LG54" s="120" t="str">
        <f t="shared" si="229"/>
        <v/>
      </c>
      <c r="LH54" s="120" t="str">
        <f t="shared" si="229"/>
        <v/>
      </c>
      <c r="LI54" s="120" t="str">
        <f t="shared" si="229"/>
        <v/>
      </c>
      <c r="LJ54" s="120" t="str">
        <f t="shared" si="229"/>
        <v/>
      </c>
      <c r="LK54" s="120" t="str">
        <f t="shared" si="229"/>
        <v/>
      </c>
      <c r="LL54" s="120" t="str">
        <f t="shared" si="230"/>
        <v/>
      </c>
      <c r="LM54" s="120" t="str">
        <f t="shared" si="230"/>
        <v/>
      </c>
      <c r="LN54" s="120" t="str">
        <f t="shared" si="230"/>
        <v/>
      </c>
      <c r="LO54" s="120" t="str">
        <f t="shared" si="230"/>
        <v/>
      </c>
      <c r="LP54" s="120" t="str">
        <f t="shared" si="230"/>
        <v/>
      </c>
      <c r="LQ54" s="120" t="str">
        <f t="shared" si="230"/>
        <v/>
      </c>
      <c r="LR54" s="120" t="str">
        <f t="shared" si="230"/>
        <v/>
      </c>
      <c r="LS54" s="120" t="str">
        <f t="shared" si="230"/>
        <v/>
      </c>
      <c r="LT54" s="120" t="str">
        <f t="shared" si="230"/>
        <v/>
      </c>
      <c r="LU54" s="120" t="str">
        <f t="shared" si="230"/>
        <v/>
      </c>
      <c r="LV54" s="120" t="str">
        <f t="shared" si="230"/>
        <v/>
      </c>
      <c r="LW54" s="120" t="str">
        <f t="shared" si="230"/>
        <v/>
      </c>
      <c r="LX54" s="120" t="str">
        <f t="shared" si="230"/>
        <v/>
      </c>
      <c r="LY54" s="120" t="str">
        <f t="shared" si="230"/>
        <v/>
      </c>
      <c r="LZ54" s="120" t="str">
        <f t="shared" si="230"/>
        <v/>
      </c>
      <c r="MA54" s="120" t="str">
        <f t="shared" si="230"/>
        <v/>
      </c>
      <c r="MB54" s="120" t="str">
        <f t="shared" si="231"/>
        <v/>
      </c>
      <c r="MC54" s="120" t="str">
        <f t="shared" si="231"/>
        <v/>
      </c>
      <c r="MD54" s="120" t="str">
        <f t="shared" si="231"/>
        <v/>
      </c>
      <c r="ME54" s="120" t="str">
        <f t="shared" si="231"/>
        <v/>
      </c>
      <c r="MF54" s="120" t="str">
        <f t="shared" si="231"/>
        <v/>
      </c>
      <c r="MG54" s="120" t="str">
        <f t="shared" si="231"/>
        <v/>
      </c>
      <c r="MH54" s="120" t="str">
        <f t="shared" si="231"/>
        <v/>
      </c>
      <c r="MI54" s="120" t="str">
        <f t="shared" si="231"/>
        <v/>
      </c>
      <c r="MJ54" s="120" t="str">
        <f t="shared" si="231"/>
        <v/>
      </c>
      <c r="MK54" s="120" t="str">
        <f t="shared" si="231"/>
        <v/>
      </c>
      <c r="ML54" s="120" t="str">
        <f t="shared" si="231"/>
        <v/>
      </c>
      <c r="MM54" s="120" t="str">
        <f t="shared" si="231"/>
        <v/>
      </c>
      <c r="MN54" s="120" t="str">
        <f t="shared" si="231"/>
        <v/>
      </c>
      <c r="MO54" s="120" t="str">
        <f t="shared" si="231"/>
        <v/>
      </c>
      <c r="MP54" s="120" t="str">
        <f t="shared" si="231"/>
        <v/>
      </c>
      <c r="MQ54" s="120" t="str">
        <f t="shared" si="231"/>
        <v/>
      </c>
      <c r="MR54" s="120" t="str">
        <f t="shared" si="232"/>
        <v/>
      </c>
      <c r="MS54" s="120" t="str">
        <f t="shared" si="232"/>
        <v/>
      </c>
      <c r="MT54" s="120" t="str">
        <f t="shared" si="232"/>
        <v/>
      </c>
      <c r="MU54" s="120" t="str">
        <f t="shared" si="232"/>
        <v/>
      </c>
      <c r="MV54" s="120" t="str">
        <f t="shared" si="232"/>
        <v/>
      </c>
      <c r="MW54" s="120" t="str">
        <f t="shared" si="232"/>
        <v/>
      </c>
      <c r="MX54" s="120" t="str">
        <f t="shared" si="232"/>
        <v/>
      </c>
      <c r="MY54" s="120" t="str">
        <f t="shared" si="232"/>
        <v/>
      </c>
      <c r="MZ54" s="120" t="str">
        <f t="shared" si="232"/>
        <v/>
      </c>
      <c r="NA54" s="120" t="str">
        <f t="shared" si="232"/>
        <v/>
      </c>
      <c r="NB54" s="120" t="str">
        <f t="shared" si="232"/>
        <v/>
      </c>
      <c r="NC54" s="120" t="str">
        <f t="shared" si="232"/>
        <v/>
      </c>
      <c r="ND54" s="120" t="str">
        <f t="shared" si="232"/>
        <v/>
      </c>
      <c r="NE54" s="120" t="str">
        <f t="shared" si="232"/>
        <v/>
      </c>
      <c r="NF54" s="120" t="str">
        <f t="shared" si="232"/>
        <v/>
      </c>
      <c r="NG54" s="120" t="str">
        <f t="shared" si="232"/>
        <v/>
      </c>
      <c r="NH54" s="120" t="str">
        <f t="shared" si="233"/>
        <v/>
      </c>
      <c r="NI54" s="120" t="str">
        <f t="shared" si="233"/>
        <v/>
      </c>
      <c r="NJ54" s="120" t="str">
        <f t="shared" si="233"/>
        <v/>
      </c>
      <c r="NK54" s="120" t="str">
        <f t="shared" si="233"/>
        <v/>
      </c>
      <c r="NL54" s="120" t="str">
        <f t="shared" si="233"/>
        <v/>
      </c>
      <c r="NM54" s="120" t="str">
        <f t="shared" si="233"/>
        <v/>
      </c>
      <c r="NN54" s="120" t="str">
        <f t="shared" si="233"/>
        <v/>
      </c>
      <c r="NO54" s="120" t="str">
        <f t="shared" si="233"/>
        <v/>
      </c>
      <c r="NP54" s="120" t="str">
        <f t="shared" si="233"/>
        <v/>
      </c>
      <c r="NQ54" s="120" t="str">
        <f t="shared" si="233"/>
        <v/>
      </c>
      <c r="NR54" s="120" t="str">
        <f t="shared" si="233"/>
        <v/>
      </c>
      <c r="NS54" s="120" t="str">
        <f t="shared" si="233"/>
        <v/>
      </c>
      <c r="NT54" s="120" t="str">
        <f t="shared" si="233"/>
        <v/>
      </c>
      <c r="NU54" s="120" t="str">
        <f t="shared" si="233"/>
        <v/>
      </c>
      <c r="NV54" s="120" t="str">
        <f t="shared" si="233"/>
        <v/>
      </c>
      <c r="NW54" s="120" t="str">
        <f t="shared" si="233"/>
        <v/>
      </c>
      <c r="NX54" s="120" t="str">
        <f t="shared" si="234"/>
        <v/>
      </c>
      <c r="NY54" s="120" t="str">
        <f t="shared" si="234"/>
        <v/>
      </c>
      <c r="NZ54" s="120" t="str">
        <f t="shared" si="234"/>
        <v/>
      </c>
      <c r="OA54" s="120" t="str">
        <f t="shared" si="234"/>
        <v/>
      </c>
      <c r="OB54" s="120" t="str">
        <f t="shared" si="234"/>
        <v/>
      </c>
      <c r="OC54" s="120" t="str">
        <f t="shared" si="234"/>
        <v/>
      </c>
      <c r="OD54" s="120" t="str">
        <f t="shared" si="234"/>
        <v/>
      </c>
      <c r="OE54" s="120" t="str">
        <f t="shared" si="234"/>
        <v/>
      </c>
      <c r="OF54" s="120" t="str">
        <f t="shared" si="234"/>
        <v/>
      </c>
      <c r="OG54" s="120" t="str">
        <f t="shared" si="234"/>
        <v/>
      </c>
      <c r="OH54" s="120" t="str">
        <f t="shared" si="234"/>
        <v/>
      </c>
      <c r="OI54" s="120" t="str">
        <f t="shared" si="234"/>
        <v/>
      </c>
      <c r="OJ54" s="120" t="str">
        <f t="shared" si="234"/>
        <v/>
      </c>
      <c r="OK54" s="120" t="str">
        <f t="shared" si="234"/>
        <v/>
      </c>
      <c r="OL54" s="120" t="str">
        <f t="shared" si="234"/>
        <v/>
      </c>
      <c r="OM54" s="120" t="str">
        <f t="shared" si="234"/>
        <v/>
      </c>
      <c r="ON54" s="120" t="str">
        <f t="shared" si="235"/>
        <v/>
      </c>
      <c r="OO54" s="120" t="str">
        <f t="shared" si="235"/>
        <v/>
      </c>
      <c r="OP54" s="120" t="str">
        <f t="shared" si="235"/>
        <v/>
      </c>
      <c r="OQ54" s="120" t="str">
        <f t="shared" si="235"/>
        <v/>
      </c>
      <c r="OR54" s="120" t="str">
        <f t="shared" si="235"/>
        <v/>
      </c>
      <c r="OS54" s="120" t="str">
        <f t="shared" si="235"/>
        <v/>
      </c>
      <c r="OT54" s="120" t="str">
        <f t="shared" si="235"/>
        <v/>
      </c>
      <c r="OU54" s="120" t="str">
        <f t="shared" si="235"/>
        <v/>
      </c>
      <c r="OV54" s="120" t="str">
        <f t="shared" si="235"/>
        <v/>
      </c>
      <c r="OW54" s="120" t="str">
        <f t="shared" si="235"/>
        <v/>
      </c>
      <c r="OX54" s="120" t="str">
        <f t="shared" si="235"/>
        <v/>
      </c>
      <c r="OY54" s="120" t="str">
        <f t="shared" si="235"/>
        <v/>
      </c>
      <c r="OZ54" s="120" t="str">
        <f t="shared" si="235"/>
        <v/>
      </c>
      <c r="PA54" s="120" t="str">
        <f t="shared" si="235"/>
        <v/>
      </c>
      <c r="PB54" s="120" t="str">
        <f t="shared" si="235"/>
        <v/>
      </c>
      <c r="PC54" s="120" t="str">
        <f t="shared" si="235"/>
        <v/>
      </c>
      <c r="PD54" s="120" t="str">
        <f t="shared" si="236"/>
        <v/>
      </c>
      <c r="PE54" s="120" t="str">
        <f t="shared" si="236"/>
        <v/>
      </c>
      <c r="PF54" s="120" t="str">
        <f t="shared" si="236"/>
        <v/>
      </c>
      <c r="PG54" s="120" t="str">
        <f t="shared" si="236"/>
        <v/>
      </c>
      <c r="PH54" s="120" t="str">
        <f t="shared" si="236"/>
        <v/>
      </c>
      <c r="PI54" s="120" t="str">
        <f t="shared" si="236"/>
        <v/>
      </c>
      <c r="PJ54" s="120" t="str">
        <f t="shared" si="236"/>
        <v/>
      </c>
      <c r="PK54" s="120" t="str">
        <f t="shared" si="236"/>
        <v/>
      </c>
      <c r="PL54" s="120" t="str">
        <f t="shared" si="236"/>
        <v/>
      </c>
      <c r="PM54" s="120" t="str">
        <f t="shared" si="236"/>
        <v/>
      </c>
      <c r="PN54" s="120" t="str">
        <f t="shared" si="236"/>
        <v/>
      </c>
      <c r="PO54" s="120" t="str">
        <f t="shared" si="236"/>
        <v/>
      </c>
      <c r="PP54" s="120" t="str">
        <f t="shared" si="236"/>
        <v/>
      </c>
      <c r="PQ54" s="120" t="str">
        <f t="shared" si="236"/>
        <v/>
      </c>
      <c r="PR54" s="120" t="str">
        <f t="shared" si="236"/>
        <v/>
      </c>
      <c r="PS54" s="120" t="str">
        <f t="shared" si="236"/>
        <v/>
      </c>
      <c r="PT54" s="120" t="str">
        <f t="shared" si="237"/>
        <v/>
      </c>
      <c r="PU54" s="120" t="str">
        <f t="shared" si="237"/>
        <v/>
      </c>
      <c r="PV54" s="120" t="str">
        <f t="shared" si="237"/>
        <v/>
      </c>
      <c r="PW54" s="120" t="str">
        <f t="shared" si="237"/>
        <v/>
      </c>
      <c r="PX54" s="120" t="str">
        <f t="shared" si="237"/>
        <v/>
      </c>
      <c r="PY54" s="120" t="str">
        <f t="shared" si="237"/>
        <v/>
      </c>
      <c r="PZ54" s="120" t="str">
        <f t="shared" si="237"/>
        <v/>
      </c>
      <c r="QA54" s="120" t="str">
        <f t="shared" si="237"/>
        <v/>
      </c>
      <c r="QB54" s="120" t="str">
        <f t="shared" si="237"/>
        <v/>
      </c>
      <c r="QC54" s="120" t="str">
        <f t="shared" si="237"/>
        <v/>
      </c>
      <c r="QD54" s="120" t="str">
        <f t="shared" si="237"/>
        <v/>
      </c>
      <c r="QE54" s="120" t="str">
        <f t="shared" si="237"/>
        <v/>
      </c>
      <c r="QF54" s="120" t="str">
        <f t="shared" si="237"/>
        <v/>
      </c>
      <c r="QG54" s="120" t="str">
        <f t="shared" si="237"/>
        <v/>
      </c>
      <c r="QH54" s="120" t="str">
        <f t="shared" si="237"/>
        <v/>
      </c>
      <c r="QI54" s="120" t="str">
        <f t="shared" si="237"/>
        <v/>
      </c>
      <c r="QJ54" s="120" t="str">
        <f t="shared" si="238"/>
        <v/>
      </c>
      <c r="QK54" s="120" t="str">
        <f t="shared" si="238"/>
        <v/>
      </c>
      <c r="QL54" s="120" t="str">
        <f t="shared" si="238"/>
        <v/>
      </c>
      <c r="QM54" s="120" t="str">
        <f t="shared" si="238"/>
        <v/>
      </c>
      <c r="QN54" s="120" t="str">
        <f t="shared" si="238"/>
        <v/>
      </c>
      <c r="QO54" s="120" t="str">
        <f t="shared" si="238"/>
        <v/>
      </c>
      <c r="QP54" s="120" t="str">
        <f t="shared" si="238"/>
        <v/>
      </c>
      <c r="QQ54" s="120" t="str">
        <f t="shared" si="238"/>
        <v/>
      </c>
      <c r="QR54" s="120" t="str">
        <f t="shared" si="238"/>
        <v/>
      </c>
      <c r="QS54" s="120" t="str">
        <f t="shared" si="238"/>
        <v/>
      </c>
      <c r="QT54" s="120" t="str">
        <f t="shared" si="238"/>
        <v/>
      </c>
      <c r="QU54" s="120" t="str">
        <f t="shared" si="238"/>
        <v/>
      </c>
      <c r="QV54" s="120" t="str">
        <f t="shared" si="238"/>
        <v/>
      </c>
      <c r="QW54" s="120" t="str">
        <f t="shared" si="238"/>
        <v/>
      </c>
      <c r="QX54" s="120" t="str">
        <f t="shared" si="238"/>
        <v/>
      </c>
      <c r="QY54" s="120" t="str">
        <f t="shared" si="238"/>
        <v/>
      </c>
      <c r="QZ54" s="120" t="str">
        <f t="shared" si="239"/>
        <v/>
      </c>
      <c r="RA54" s="120" t="str">
        <f t="shared" si="239"/>
        <v/>
      </c>
      <c r="RB54" s="120" t="str">
        <f t="shared" si="239"/>
        <v/>
      </c>
      <c r="RC54" s="120" t="str">
        <f t="shared" si="239"/>
        <v/>
      </c>
      <c r="RD54" s="120" t="str">
        <f t="shared" si="239"/>
        <v/>
      </c>
      <c r="RE54" s="120" t="str">
        <f t="shared" si="239"/>
        <v/>
      </c>
      <c r="RF54" s="120" t="str">
        <f t="shared" si="239"/>
        <v/>
      </c>
      <c r="RG54" s="120" t="str">
        <f t="shared" si="239"/>
        <v/>
      </c>
      <c r="RH54" s="120" t="str">
        <f t="shared" si="239"/>
        <v/>
      </c>
      <c r="RI54" s="120" t="str">
        <f t="shared" si="239"/>
        <v/>
      </c>
      <c r="RJ54" s="120" t="str">
        <f t="shared" si="239"/>
        <v/>
      </c>
      <c r="RK54" s="120" t="str">
        <f t="shared" si="239"/>
        <v/>
      </c>
      <c r="RL54" s="120" t="str">
        <f t="shared" si="239"/>
        <v/>
      </c>
      <c r="RM54" s="120" t="str">
        <f t="shared" si="239"/>
        <v/>
      </c>
      <c r="RN54" s="120" t="str">
        <f t="shared" si="239"/>
        <v/>
      </c>
      <c r="RO54" s="120" t="str">
        <f t="shared" si="239"/>
        <v/>
      </c>
      <c r="RP54" s="120" t="str">
        <f t="shared" si="240"/>
        <v/>
      </c>
      <c r="RQ54" s="120" t="str">
        <f t="shared" si="240"/>
        <v/>
      </c>
      <c r="RR54" s="120" t="str">
        <f t="shared" si="240"/>
        <v/>
      </c>
      <c r="RS54" s="120" t="str">
        <f t="shared" si="240"/>
        <v/>
      </c>
      <c r="RT54" s="120" t="str">
        <f t="shared" si="240"/>
        <v/>
      </c>
      <c r="RU54" s="120" t="str">
        <f t="shared" si="240"/>
        <v/>
      </c>
      <c r="RV54" s="120" t="str">
        <f t="shared" si="240"/>
        <v/>
      </c>
      <c r="RW54" s="120" t="str">
        <f t="shared" si="240"/>
        <v/>
      </c>
      <c r="RX54" s="120" t="str">
        <f t="shared" si="240"/>
        <v/>
      </c>
      <c r="RY54" s="120" t="str">
        <f t="shared" si="240"/>
        <v/>
      </c>
      <c r="RZ54" s="120" t="str">
        <f t="shared" si="240"/>
        <v/>
      </c>
      <c r="SA54" s="120" t="str">
        <f t="shared" si="240"/>
        <v/>
      </c>
      <c r="SB54" s="120" t="str">
        <f t="shared" si="240"/>
        <v/>
      </c>
      <c r="SC54" s="120" t="str">
        <f t="shared" si="240"/>
        <v/>
      </c>
      <c r="SD54" s="120" t="str">
        <f t="shared" si="240"/>
        <v/>
      </c>
      <c r="SE54" s="120" t="str">
        <f t="shared" si="240"/>
        <v/>
      </c>
      <c r="SF54" s="120" t="str">
        <f t="shared" si="241"/>
        <v/>
      </c>
      <c r="SG54" s="120" t="str">
        <f t="shared" si="241"/>
        <v/>
      </c>
      <c r="SH54" s="120" t="str">
        <f t="shared" si="241"/>
        <v/>
      </c>
      <c r="SI54" s="120" t="str">
        <f t="shared" si="241"/>
        <v/>
      </c>
      <c r="SJ54" s="120" t="str">
        <f t="shared" si="241"/>
        <v/>
      </c>
      <c r="SK54" s="120" t="str">
        <f t="shared" si="241"/>
        <v/>
      </c>
      <c r="SL54" s="120" t="str">
        <f t="shared" si="241"/>
        <v/>
      </c>
      <c r="SM54" s="120" t="str">
        <f t="shared" si="241"/>
        <v/>
      </c>
      <c r="SN54" s="120" t="str">
        <f t="shared" si="241"/>
        <v/>
      </c>
      <c r="SO54" s="120" t="str">
        <f t="shared" si="241"/>
        <v/>
      </c>
      <c r="SP54" s="120" t="str">
        <f t="shared" si="241"/>
        <v/>
      </c>
      <c r="SQ54" s="120" t="str">
        <f t="shared" si="241"/>
        <v/>
      </c>
      <c r="SR54" s="120" t="str">
        <f t="shared" si="241"/>
        <v/>
      </c>
      <c r="SS54" s="120" t="str">
        <f t="shared" si="241"/>
        <v/>
      </c>
      <c r="ST54" s="120" t="str">
        <f t="shared" si="241"/>
        <v/>
      </c>
      <c r="SU54" s="120" t="str">
        <f t="shared" si="241"/>
        <v/>
      </c>
      <c r="SV54" s="120" t="str">
        <f t="shared" si="242"/>
        <v/>
      </c>
      <c r="SW54" s="120" t="str">
        <f t="shared" si="242"/>
        <v/>
      </c>
      <c r="SX54" s="121" t="str">
        <f>IF($J54&gt;0%,IF(AND(SX$16&gt;=$G54,SX$16&lt;$G54+($H54*$J54)),"➤",""),"")</f>
        <v/>
      </c>
    </row>
    <row r="55" spans="2:518" ht="25.5" customHeight="1" outlineLevel="1" x14ac:dyDescent="0.35">
      <c r="B55" s="60"/>
      <c r="C55" s="109">
        <v>285724</v>
      </c>
      <c r="D55" s="110"/>
      <c r="E55" s="122" t="s">
        <v>1055</v>
      </c>
      <c r="F55" s="123" t="s">
        <v>432</v>
      </c>
      <c r="G55" s="113">
        <v>45569</v>
      </c>
      <c r="H55" s="124">
        <v>1</v>
      </c>
      <c r="I55" s="115">
        <f>(G55+H55)-1</f>
        <v>45569</v>
      </c>
      <c r="J55" s="125">
        <v>0</v>
      </c>
      <c r="K55" s="126" t="s">
        <v>1702</v>
      </c>
      <c r="L55" s="127"/>
      <c r="M55" s="119"/>
      <c r="N55" s="120"/>
      <c r="O55" s="120"/>
      <c r="P55" s="120"/>
      <c r="Q55" s="120"/>
      <c r="R55" s="120"/>
      <c r="S55" s="120" t="str">
        <f t="shared" ref="S55:AE55" si="243">IF($J55&gt;0%,IF(AND(S$16&gt;=$G55,S$16&lt;$G55+($H55*$J55)),"➤",""),"")</f>
        <v/>
      </c>
      <c r="T55" s="120" t="str">
        <f t="shared" si="243"/>
        <v/>
      </c>
      <c r="U55" s="120" t="str">
        <f t="shared" si="243"/>
        <v/>
      </c>
      <c r="V55" s="120" t="str">
        <f t="shared" si="243"/>
        <v/>
      </c>
      <c r="W55" s="120" t="str">
        <f t="shared" si="243"/>
        <v/>
      </c>
      <c r="X55" s="120" t="str">
        <f t="shared" si="243"/>
        <v/>
      </c>
      <c r="Y55" s="120" t="str">
        <f t="shared" si="243"/>
        <v/>
      </c>
      <c r="Z55" s="120" t="str">
        <f t="shared" si="243"/>
        <v/>
      </c>
      <c r="AA55" s="120" t="str">
        <f t="shared" si="243"/>
        <v/>
      </c>
      <c r="AB55" s="120" t="str">
        <f t="shared" si="243"/>
        <v/>
      </c>
      <c r="AC55" s="120" t="str">
        <f t="shared" si="243"/>
        <v/>
      </c>
      <c r="AD55" s="120" t="str">
        <f t="shared" si="243"/>
        <v/>
      </c>
      <c r="AE55" s="120" t="str">
        <f t="shared" si="243"/>
        <v/>
      </c>
      <c r="AF55" s="120"/>
      <c r="AG55" s="120"/>
      <c r="AH55" s="120"/>
      <c r="AI55" s="120"/>
      <c r="AJ55" s="120"/>
      <c r="AK55" s="120"/>
      <c r="AL55" s="120"/>
      <c r="AM55" s="120"/>
      <c r="AN55" s="120"/>
      <c r="AO55" s="120"/>
      <c r="AP55" s="120"/>
      <c r="AQ55" s="120"/>
      <c r="AR55" s="120"/>
      <c r="AS55" s="120"/>
      <c r="AT55" s="120"/>
      <c r="AU55" s="120"/>
      <c r="AV55" s="120"/>
      <c r="AW55" s="120"/>
      <c r="AX55" s="120"/>
      <c r="AY55" s="120"/>
      <c r="AZ55" s="120"/>
      <c r="BA55" s="120"/>
      <c r="BB55" s="120"/>
      <c r="BC55" s="120"/>
      <c r="BD55" s="120"/>
      <c r="BE55" s="120"/>
      <c r="BF55" s="120"/>
      <c r="BG55" s="120"/>
      <c r="BH55" s="120"/>
      <c r="BI55" s="120"/>
      <c r="BJ55" s="120"/>
      <c r="BK55" s="120"/>
      <c r="BL55" s="120"/>
      <c r="BM55" s="120"/>
      <c r="BN55" s="120"/>
      <c r="BO55" s="120"/>
      <c r="BP55" s="120"/>
      <c r="BQ55" s="120"/>
      <c r="BR55" s="120"/>
      <c r="BS55" s="120"/>
      <c r="BT55" s="120"/>
      <c r="BU55" s="120"/>
      <c r="BV55" s="120"/>
      <c r="BW55" s="120"/>
      <c r="BX55" s="120"/>
      <c r="BY55" s="120"/>
      <c r="BZ55" s="120"/>
      <c r="CA55" s="120"/>
      <c r="CB55" s="120"/>
      <c r="CC55" s="120"/>
      <c r="CD55" s="120"/>
      <c r="CE55" s="120"/>
      <c r="CF55" s="120"/>
      <c r="CG55" s="120"/>
      <c r="CH55" s="120"/>
      <c r="CI55" s="120"/>
      <c r="CJ55" s="120"/>
      <c r="CK55" s="120"/>
      <c r="CL55" s="120"/>
      <c r="CM55" s="120"/>
      <c r="CN55" s="120"/>
      <c r="CO55" s="120"/>
      <c r="CP55" s="120"/>
      <c r="CQ55" s="120"/>
      <c r="CR55" s="120"/>
      <c r="CS55" s="120"/>
      <c r="CT55" s="120"/>
      <c r="CU55" s="120"/>
      <c r="CV55" s="120"/>
      <c r="CW55" s="120"/>
      <c r="CX55" s="120"/>
      <c r="CY55" s="120"/>
      <c r="CZ55" s="120"/>
      <c r="DA55" s="120"/>
      <c r="DB55" s="120"/>
      <c r="DC55" s="120"/>
      <c r="DD55" s="120"/>
      <c r="DE55" s="120"/>
      <c r="DF55" s="120"/>
      <c r="DG55" s="120"/>
      <c r="DH55" s="120"/>
      <c r="DI55" s="120"/>
      <c r="DJ55" s="120"/>
      <c r="DK55" s="120"/>
      <c r="DL55" s="120"/>
      <c r="DM55" s="120"/>
      <c r="DN55" s="120"/>
      <c r="DO55" s="120"/>
      <c r="DP55" s="120"/>
      <c r="DQ55" s="120"/>
      <c r="DR55" s="120"/>
      <c r="DS55" s="120"/>
      <c r="DT55" s="120"/>
      <c r="DU55" s="120"/>
      <c r="DV55" s="120"/>
      <c r="DW55" s="120"/>
      <c r="DX55" s="120"/>
      <c r="DY55" s="120"/>
      <c r="DZ55" s="120"/>
      <c r="EA55" s="120"/>
      <c r="EB55" s="120"/>
      <c r="EC55" s="120"/>
      <c r="ED55" s="120"/>
      <c r="EE55" s="120"/>
      <c r="EF55" s="120"/>
      <c r="EG55" s="120"/>
      <c r="EH55" s="120"/>
      <c r="EI55" s="120"/>
      <c r="EJ55" s="120"/>
      <c r="EK55" s="120"/>
      <c r="EL55" s="120"/>
      <c r="EM55" s="120"/>
      <c r="EN55" s="120"/>
      <c r="EO55" s="120"/>
      <c r="EP55" s="120"/>
      <c r="EQ55" s="120"/>
      <c r="ER55" s="120"/>
      <c r="ES55" s="120"/>
      <c r="ET55" s="120"/>
      <c r="EU55" s="120"/>
      <c r="EV55" s="120"/>
      <c r="EW55" s="120"/>
      <c r="EX55" s="120"/>
      <c r="EY55" s="120"/>
      <c r="EZ55" s="120"/>
      <c r="FA55" s="120"/>
      <c r="FB55" s="120"/>
      <c r="FC55" s="120"/>
      <c r="FD55" s="120"/>
      <c r="FE55" s="120"/>
      <c r="FF55" s="120"/>
      <c r="FG55" s="120"/>
      <c r="FH55" s="120"/>
      <c r="FI55" s="120"/>
      <c r="FJ55" s="120"/>
      <c r="FK55" s="120"/>
      <c r="FL55" s="120"/>
      <c r="FM55" s="120"/>
      <c r="FN55" s="120"/>
      <c r="FO55" s="120"/>
      <c r="FP55" s="120"/>
      <c r="FQ55" s="120"/>
      <c r="FR55" s="120"/>
      <c r="FS55" s="120"/>
      <c r="FT55" s="120"/>
      <c r="FU55" s="120"/>
      <c r="FV55" s="120"/>
      <c r="FW55" s="120"/>
      <c r="FX55" s="120"/>
      <c r="FY55" s="120"/>
      <c r="FZ55" s="120"/>
      <c r="GA55" s="120"/>
      <c r="GB55" s="120"/>
      <c r="GC55" s="120"/>
      <c r="GD55" s="120"/>
      <c r="GE55" s="120"/>
      <c r="GF55" s="120"/>
      <c r="GG55" s="120"/>
      <c r="GH55" s="120"/>
      <c r="GI55" s="120"/>
      <c r="GJ55" s="120"/>
      <c r="GK55" s="120"/>
      <c r="GL55" s="120"/>
      <c r="GM55" s="120"/>
      <c r="GN55" s="120"/>
      <c r="GO55" s="120"/>
      <c r="GP55" s="120"/>
      <c r="GQ55" s="120"/>
      <c r="GR55" s="120"/>
      <c r="GS55" s="120"/>
      <c r="GT55" s="120"/>
      <c r="GU55" s="120"/>
      <c r="GV55" s="120"/>
      <c r="GW55" s="120"/>
      <c r="GX55" s="120"/>
      <c r="GY55" s="120"/>
      <c r="GZ55" s="120"/>
      <c r="HA55" s="120"/>
      <c r="HB55" s="120"/>
      <c r="HC55" s="120"/>
      <c r="HD55" s="120"/>
      <c r="HE55" s="120"/>
      <c r="HF55" s="120"/>
      <c r="HG55" s="120"/>
      <c r="HH55" s="120"/>
      <c r="HI55" s="120"/>
      <c r="HJ55" s="120"/>
      <c r="HK55" s="120"/>
      <c r="HL55" s="120"/>
      <c r="HM55" s="120"/>
      <c r="HN55" s="120"/>
      <c r="HO55" s="120"/>
      <c r="HP55" s="120"/>
      <c r="HQ55" s="120"/>
      <c r="HR55" s="120"/>
      <c r="HS55" s="120"/>
      <c r="HT55" s="120"/>
      <c r="HU55" s="120"/>
      <c r="HV55" s="120"/>
      <c r="HW55" s="120"/>
      <c r="HX55" s="120"/>
      <c r="HY55" s="120"/>
      <c r="HZ55" s="120"/>
      <c r="IA55" s="120"/>
      <c r="IB55" s="120"/>
      <c r="IC55" s="120"/>
      <c r="ID55" s="120"/>
      <c r="IE55" s="120"/>
      <c r="IF55" s="120"/>
      <c r="IG55" s="120"/>
      <c r="IH55" s="120"/>
      <c r="II55" s="120"/>
      <c r="IJ55" s="120"/>
      <c r="IK55" s="120"/>
      <c r="IL55" s="120"/>
      <c r="IM55" s="120"/>
      <c r="IN55" s="120"/>
      <c r="IO55" s="120"/>
      <c r="IP55" s="120"/>
      <c r="IQ55" s="120"/>
      <c r="IR55" s="120"/>
      <c r="IS55" s="120"/>
      <c r="IT55" s="120"/>
      <c r="IU55" s="120"/>
      <c r="IV55" s="120"/>
      <c r="IW55" s="120"/>
      <c r="IX55" s="120"/>
      <c r="IY55" s="120"/>
      <c r="IZ55" s="120"/>
      <c r="JA55" s="120"/>
      <c r="JB55" s="120"/>
      <c r="JC55" s="120"/>
      <c r="JD55" s="120"/>
      <c r="JE55" s="120"/>
      <c r="JF55" s="120"/>
      <c r="JG55" s="120"/>
      <c r="JH55" s="120"/>
      <c r="JI55" s="120"/>
      <c r="JJ55" s="120"/>
      <c r="JK55" s="120"/>
      <c r="JL55" s="120"/>
      <c r="JM55" s="120"/>
      <c r="JN55" s="120"/>
      <c r="JO55" s="120"/>
      <c r="JP55" s="120"/>
      <c r="JQ55" s="120"/>
      <c r="JR55" s="120"/>
      <c r="JS55" s="120"/>
      <c r="JT55" s="120"/>
      <c r="JU55" s="120"/>
      <c r="JV55" s="120"/>
      <c r="JW55" s="120"/>
      <c r="JX55" s="120"/>
      <c r="JY55" s="120"/>
      <c r="JZ55" s="120"/>
      <c r="KA55" s="120"/>
      <c r="KB55" s="120"/>
      <c r="KC55" s="120"/>
      <c r="KD55" s="120"/>
      <c r="KE55" s="120"/>
      <c r="KF55" s="120"/>
      <c r="KG55" s="120"/>
      <c r="KH55" s="120"/>
      <c r="KI55" s="120"/>
      <c r="KJ55" s="120"/>
      <c r="KK55" s="120"/>
      <c r="KL55" s="120"/>
      <c r="KM55" s="120"/>
      <c r="KN55" s="120"/>
      <c r="KO55" s="120"/>
      <c r="KP55" s="120"/>
      <c r="KQ55" s="120"/>
      <c r="KR55" s="120"/>
      <c r="KS55" s="120"/>
      <c r="KT55" s="120"/>
      <c r="KU55" s="120"/>
      <c r="KV55" s="120"/>
      <c r="KW55" s="120"/>
      <c r="KX55" s="120"/>
      <c r="KY55" s="120"/>
      <c r="KZ55" s="120"/>
      <c r="LA55" s="120"/>
      <c r="LB55" s="120"/>
      <c r="LC55" s="120"/>
      <c r="LD55" s="120"/>
      <c r="LE55" s="120"/>
      <c r="LF55" s="120"/>
      <c r="LG55" s="120"/>
      <c r="LH55" s="120"/>
      <c r="LI55" s="120"/>
      <c r="LJ55" s="120"/>
      <c r="LK55" s="120"/>
      <c r="LL55" s="120"/>
      <c r="LM55" s="120"/>
      <c r="LN55" s="120"/>
      <c r="LO55" s="120"/>
      <c r="LP55" s="120"/>
      <c r="LQ55" s="120"/>
      <c r="LR55" s="120"/>
      <c r="LS55" s="120"/>
      <c r="LT55" s="120"/>
      <c r="LU55" s="120"/>
      <c r="LV55" s="120"/>
      <c r="LW55" s="120"/>
      <c r="LX55" s="120"/>
      <c r="LY55" s="120"/>
      <c r="LZ55" s="120"/>
      <c r="MA55" s="120"/>
      <c r="MB55" s="120"/>
      <c r="MC55" s="120"/>
      <c r="MD55" s="120"/>
      <c r="ME55" s="120"/>
      <c r="MF55" s="120"/>
      <c r="MG55" s="120"/>
      <c r="MH55" s="120"/>
      <c r="MI55" s="120"/>
      <c r="MJ55" s="120"/>
      <c r="MK55" s="120"/>
      <c r="ML55" s="120"/>
      <c r="MM55" s="120"/>
      <c r="MN55" s="120"/>
      <c r="MO55" s="120"/>
      <c r="MP55" s="120"/>
      <c r="MQ55" s="120"/>
      <c r="MR55" s="120"/>
      <c r="MS55" s="120"/>
      <c r="MT55" s="120"/>
      <c r="MU55" s="120"/>
      <c r="MV55" s="120"/>
      <c r="MW55" s="120"/>
      <c r="MX55" s="120"/>
      <c r="MY55" s="120"/>
      <c r="MZ55" s="120"/>
      <c r="NA55" s="120"/>
      <c r="NB55" s="120"/>
      <c r="NC55" s="120"/>
      <c r="ND55" s="120"/>
      <c r="NE55" s="120"/>
      <c r="NF55" s="120"/>
      <c r="NG55" s="120"/>
      <c r="NH55" s="120"/>
      <c r="NI55" s="120"/>
      <c r="NJ55" s="120"/>
      <c r="NK55" s="120"/>
      <c r="NL55" s="120"/>
      <c r="NM55" s="120"/>
      <c r="NN55" s="120"/>
      <c r="NO55" s="120"/>
      <c r="NP55" s="120"/>
      <c r="NQ55" s="120"/>
      <c r="NR55" s="120"/>
      <c r="NS55" s="120"/>
      <c r="NT55" s="120"/>
      <c r="NU55" s="120"/>
      <c r="NV55" s="120"/>
      <c r="NW55" s="120"/>
      <c r="NX55" s="120"/>
      <c r="NY55" s="120"/>
      <c r="NZ55" s="120"/>
      <c r="OA55" s="120"/>
      <c r="OB55" s="120"/>
      <c r="OC55" s="120"/>
      <c r="OD55" s="120"/>
      <c r="OE55" s="120"/>
      <c r="OF55" s="120"/>
      <c r="OG55" s="120"/>
      <c r="OH55" s="120"/>
      <c r="OI55" s="120"/>
      <c r="OJ55" s="120"/>
      <c r="OK55" s="120"/>
      <c r="OL55" s="120"/>
      <c r="OM55" s="120"/>
      <c r="ON55" s="120"/>
      <c r="OO55" s="120"/>
      <c r="OP55" s="120"/>
      <c r="OQ55" s="120"/>
      <c r="OR55" s="120"/>
      <c r="OS55" s="120"/>
      <c r="OT55" s="120"/>
      <c r="OU55" s="120"/>
      <c r="OV55" s="120"/>
      <c r="OW55" s="120"/>
      <c r="OX55" s="120"/>
      <c r="OY55" s="120"/>
      <c r="OZ55" s="120"/>
      <c r="PA55" s="120"/>
      <c r="PB55" s="120"/>
      <c r="PC55" s="120"/>
      <c r="PD55" s="120"/>
      <c r="PE55" s="120"/>
      <c r="PF55" s="120"/>
      <c r="PG55" s="120"/>
      <c r="PH55" s="120"/>
      <c r="PI55" s="120"/>
      <c r="PJ55" s="120"/>
      <c r="PK55" s="120"/>
      <c r="PL55" s="120"/>
      <c r="PM55" s="120"/>
      <c r="PN55" s="120"/>
      <c r="PO55" s="120"/>
      <c r="PP55" s="120"/>
      <c r="PQ55" s="120"/>
      <c r="PR55" s="120"/>
      <c r="PS55" s="120"/>
      <c r="PT55" s="120"/>
      <c r="PU55" s="120"/>
      <c r="PV55" s="120"/>
      <c r="PW55" s="120"/>
      <c r="PX55" s="120"/>
      <c r="PY55" s="120"/>
      <c r="PZ55" s="120"/>
      <c r="QA55" s="120"/>
      <c r="QB55" s="120"/>
      <c r="QC55" s="120"/>
      <c r="QD55" s="120"/>
      <c r="QE55" s="120"/>
      <c r="QF55" s="120"/>
      <c r="QG55" s="120"/>
      <c r="QH55" s="120"/>
      <c r="QI55" s="120"/>
      <c r="QJ55" s="120"/>
      <c r="QK55" s="120"/>
      <c r="QL55" s="120"/>
      <c r="QM55" s="120"/>
      <c r="QN55" s="120"/>
      <c r="QO55" s="120"/>
      <c r="QP55" s="120"/>
      <c r="QQ55" s="120"/>
      <c r="QR55" s="120"/>
      <c r="QS55" s="120"/>
      <c r="QT55" s="120"/>
      <c r="QU55" s="120"/>
      <c r="QV55" s="120"/>
      <c r="QW55" s="120"/>
      <c r="QX55" s="120"/>
      <c r="QY55" s="120"/>
      <c r="QZ55" s="120"/>
      <c r="RA55" s="120"/>
      <c r="RB55" s="120"/>
      <c r="RC55" s="120"/>
      <c r="RD55" s="120"/>
      <c r="RE55" s="120"/>
      <c r="RF55" s="120"/>
      <c r="RG55" s="120"/>
      <c r="RH55" s="120"/>
      <c r="RI55" s="120"/>
      <c r="RJ55" s="120"/>
      <c r="RK55" s="120"/>
      <c r="RL55" s="120"/>
      <c r="RM55" s="120"/>
      <c r="RN55" s="120"/>
      <c r="RO55" s="120"/>
      <c r="RP55" s="120"/>
      <c r="RQ55" s="120"/>
      <c r="RR55" s="120"/>
      <c r="RS55" s="120"/>
      <c r="RT55" s="120"/>
      <c r="RU55" s="120"/>
      <c r="RV55" s="120"/>
      <c r="RW55" s="120"/>
      <c r="RX55" s="120"/>
      <c r="RY55" s="120"/>
      <c r="RZ55" s="120"/>
      <c r="SA55" s="120"/>
      <c r="SB55" s="120"/>
      <c r="SC55" s="120"/>
      <c r="SD55" s="120"/>
      <c r="SE55" s="120"/>
      <c r="SF55" s="120"/>
      <c r="SG55" s="120"/>
      <c r="SH55" s="120"/>
      <c r="SI55" s="120"/>
      <c r="SJ55" s="120"/>
      <c r="SK55" s="120"/>
      <c r="SL55" s="120"/>
      <c r="SM55" s="120"/>
      <c r="SN55" s="120"/>
      <c r="SO55" s="120"/>
      <c r="SP55" s="120"/>
      <c r="SQ55" s="120"/>
      <c r="SR55" s="120"/>
      <c r="SS55" s="120"/>
      <c r="ST55" s="120"/>
      <c r="SU55" s="120"/>
      <c r="SV55" s="120"/>
      <c r="SW55" s="120"/>
      <c r="SX55" s="121"/>
    </row>
    <row r="56" spans="2:518" ht="15" outlineLevel="1" x14ac:dyDescent="0.35">
      <c r="B56" s="60"/>
      <c r="C56" s="60">
        <v>291224</v>
      </c>
      <c r="D56" s="61"/>
      <c r="E56" s="111" t="s">
        <v>816</v>
      </c>
      <c r="F56" s="112" t="s">
        <v>442</v>
      </c>
      <c r="G56" s="113">
        <v>45565</v>
      </c>
      <c r="H56" s="124">
        <v>1</v>
      </c>
      <c r="I56" s="115">
        <f t="shared" si="170"/>
        <v>45565</v>
      </c>
      <c r="J56" s="125">
        <v>0</v>
      </c>
      <c r="K56" s="126" t="s">
        <v>1702</v>
      </c>
      <c r="L56" s="127"/>
      <c r="M56" s="119" t="str">
        <f t="shared" si="171"/>
        <v/>
      </c>
      <c r="N56" s="120" t="str">
        <f t="shared" si="171"/>
        <v/>
      </c>
      <c r="O56" s="120" t="str">
        <f t="shared" si="171"/>
        <v/>
      </c>
      <c r="P56" s="120" t="str">
        <f t="shared" si="171"/>
        <v/>
      </c>
      <c r="Q56" s="120" t="str">
        <f t="shared" si="171"/>
        <v/>
      </c>
      <c r="R56" s="120" t="str">
        <f t="shared" si="171"/>
        <v/>
      </c>
      <c r="S56" s="120" t="str">
        <f t="shared" si="171"/>
        <v/>
      </c>
      <c r="T56" s="120" t="str">
        <f t="shared" si="171"/>
        <v/>
      </c>
      <c r="U56" s="120" t="str">
        <f t="shared" si="171"/>
        <v/>
      </c>
      <c r="V56" s="120" t="str">
        <f t="shared" si="160"/>
        <v/>
      </c>
      <c r="W56" s="120" t="str">
        <f t="shared" si="160"/>
        <v/>
      </c>
      <c r="X56" s="120" t="str">
        <f t="shared" si="160"/>
        <v/>
      </c>
      <c r="Y56" s="120" t="str">
        <f t="shared" si="160"/>
        <v/>
      </c>
      <c r="Z56" s="120" t="str">
        <f t="shared" si="160"/>
        <v/>
      </c>
      <c r="AA56" s="120" t="str">
        <f t="shared" si="160"/>
        <v/>
      </c>
      <c r="AB56" s="120" t="str">
        <f t="shared" si="160"/>
        <v/>
      </c>
      <c r="AC56" s="120" t="str">
        <f t="shared" si="160"/>
        <v/>
      </c>
      <c r="AD56" s="120" t="str">
        <f t="shared" si="160"/>
        <v/>
      </c>
      <c r="AE56" s="120" t="str">
        <f t="shared" si="160"/>
        <v/>
      </c>
      <c r="AF56" s="120" t="str">
        <f t="shared" si="160"/>
        <v/>
      </c>
      <c r="AG56" s="120" t="str">
        <f t="shared" si="160"/>
        <v/>
      </c>
      <c r="AH56" s="120" t="str">
        <f t="shared" si="160"/>
        <v/>
      </c>
      <c r="AI56" s="120" t="str">
        <f t="shared" si="160"/>
        <v/>
      </c>
      <c r="AJ56" s="120" t="str">
        <f t="shared" si="212"/>
        <v/>
      </c>
      <c r="AK56" s="120" t="str">
        <f t="shared" si="212"/>
        <v/>
      </c>
      <c r="AL56" s="120" t="str">
        <f t="shared" si="212"/>
        <v/>
      </c>
      <c r="AM56" s="120" t="str">
        <f t="shared" si="212"/>
        <v/>
      </c>
      <c r="AN56" s="120" t="str">
        <f t="shared" si="212"/>
        <v/>
      </c>
      <c r="AO56" s="120" t="str">
        <f t="shared" si="212"/>
        <v/>
      </c>
      <c r="AP56" s="120" t="str">
        <f t="shared" si="212"/>
        <v/>
      </c>
      <c r="AQ56" s="120" t="str">
        <f t="shared" si="212"/>
        <v/>
      </c>
      <c r="AR56" s="120" t="str">
        <f t="shared" si="212"/>
        <v/>
      </c>
      <c r="AS56" s="120" t="str">
        <f t="shared" si="212"/>
        <v/>
      </c>
      <c r="AT56" s="120" t="str">
        <f t="shared" si="212"/>
        <v/>
      </c>
      <c r="AU56" s="120" t="str">
        <f t="shared" si="212"/>
        <v/>
      </c>
      <c r="AV56" s="120" t="str">
        <f t="shared" si="212"/>
        <v/>
      </c>
      <c r="AW56" s="120" t="str">
        <f t="shared" si="212"/>
        <v/>
      </c>
      <c r="AX56" s="120" t="str">
        <f t="shared" si="212"/>
        <v/>
      </c>
      <c r="AY56" s="120" t="str">
        <f t="shared" si="212"/>
        <v/>
      </c>
      <c r="AZ56" s="120" t="str">
        <f t="shared" si="213"/>
        <v/>
      </c>
      <c r="BA56" s="120" t="str">
        <f t="shared" si="213"/>
        <v/>
      </c>
      <c r="BB56" s="120" t="str">
        <f t="shared" si="213"/>
        <v/>
      </c>
      <c r="BC56" s="120" t="str">
        <f t="shared" si="213"/>
        <v/>
      </c>
      <c r="BD56" s="120" t="str">
        <f t="shared" si="213"/>
        <v/>
      </c>
      <c r="BE56" s="120" t="str">
        <f t="shared" si="213"/>
        <v/>
      </c>
      <c r="BF56" s="120" t="str">
        <f t="shared" si="213"/>
        <v/>
      </c>
      <c r="BG56" s="120" t="str">
        <f t="shared" si="213"/>
        <v/>
      </c>
      <c r="BH56" s="120" t="str">
        <f t="shared" si="213"/>
        <v/>
      </c>
      <c r="BI56" s="120" t="str">
        <f t="shared" si="213"/>
        <v/>
      </c>
      <c r="BJ56" s="120" t="str">
        <f t="shared" si="213"/>
        <v/>
      </c>
      <c r="BK56" s="120" t="str">
        <f t="shared" si="213"/>
        <v/>
      </c>
      <c r="BL56" s="120" t="str">
        <f t="shared" si="213"/>
        <v/>
      </c>
      <c r="BM56" s="120" t="str">
        <f t="shared" si="213"/>
        <v/>
      </c>
      <c r="BN56" s="120" t="str">
        <f t="shared" si="213"/>
        <v/>
      </c>
      <c r="BO56" s="120" t="str">
        <f t="shared" si="213"/>
        <v/>
      </c>
      <c r="BP56" s="120" t="str">
        <f t="shared" si="214"/>
        <v/>
      </c>
      <c r="BQ56" s="120" t="str">
        <f t="shared" si="214"/>
        <v/>
      </c>
      <c r="BR56" s="120" t="str">
        <f t="shared" si="214"/>
        <v/>
      </c>
      <c r="BS56" s="120" t="str">
        <f t="shared" si="214"/>
        <v/>
      </c>
      <c r="BT56" s="120" t="str">
        <f t="shared" si="214"/>
        <v/>
      </c>
      <c r="BU56" s="120" t="str">
        <f t="shared" si="214"/>
        <v/>
      </c>
      <c r="BV56" s="120" t="str">
        <f t="shared" si="214"/>
        <v/>
      </c>
      <c r="BW56" s="120" t="str">
        <f t="shared" si="214"/>
        <v/>
      </c>
      <c r="BX56" s="120" t="str">
        <f t="shared" si="214"/>
        <v/>
      </c>
      <c r="BY56" s="120" t="str">
        <f t="shared" si="214"/>
        <v/>
      </c>
      <c r="BZ56" s="120" t="str">
        <f t="shared" si="214"/>
        <v/>
      </c>
      <c r="CA56" s="120" t="str">
        <f t="shared" si="214"/>
        <v/>
      </c>
      <c r="CB56" s="120" t="str">
        <f t="shared" si="214"/>
        <v/>
      </c>
      <c r="CC56" s="120" t="str">
        <f t="shared" si="214"/>
        <v/>
      </c>
      <c r="CD56" s="120" t="str">
        <f t="shared" si="214"/>
        <v/>
      </c>
      <c r="CE56" s="120" t="str">
        <f t="shared" si="214"/>
        <v/>
      </c>
      <c r="CF56" s="120" t="str">
        <f t="shared" si="215"/>
        <v/>
      </c>
      <c r="CG56" s="120" t="str">
        <f t="shared" si="215"/>
        <v/>
      </c>
      <c r="CH56" s="120" t="str">
        <f t="shared" si="215"/>
        <v/>
      </c>
      <c r="CI56" s="120" t="str">
        <f t="shared" si="215"/>
        <v/>
      </c>
      <c r="CJ56" s="120" t="str">
        <f t="shared" si="215"/>
        <v/>
      </c>
      <c r="CK56" s="120" t="str">
        <f t="shared" si="215"/>
        <v/>
      </c>
      <c r="CL56" s="120" t="str">
        <f t="shared" si="215"/>
        <v/>
      </c>
      <c r="CM56" s="120" t="str">
        <f t="shared" si="215"/>
        <v/>
      </c>
      <c r="CN56" s="120" t="str">
        <f t="shared" si="215"/>
        <v/>
      </c>
      <c r="CO56" s="120" t="str">
        <f t="shared" si="215"/>
        <v/>
      </c>
      <c r="CP56" s="120" t="str">
        <f t="shared" si="215"/>
        <v/>
      </c>
      <c r="CQ56" s="120" t="str">
        <f t="shared" si="215"/>
        <v/>
      </c>
      <c r="CR56" s="120" t="str">
        <f t="shared" si="215"/>
        <v/>
      </c>
      <c r="CS56" s="120" t="str">
        <f t="shared" si="215"/>
        <v/>
      </c>
      <c r="CT56" s="120" t="str">
        <f t="shared" si="215"/>
        <v/>
      </c>
      <c r="CU56" s="120" t="str">
        <f t="shared" si="215"/>
        <v/>
      </c>
      <c r="CV56" s="120" t="str">
        <f t="shared" si="216"/>
        <v/>
      </c>
      <c r="CW56" s="120" t="str">
        <f t="shared" si="216"/>
        <v/>
      </c>
      <c r="CX56" s="120" t="str">
        <f t="shared" si="216"/>
        <v/>
      </c>
      <c r="CY56" s="120" t="str">
        <f t="shared" si="216"/>
        <v/>
      </c>
      <c r="CZ56" s="120" t="str">
        <f t="shared" si="216"/>
        <v/>
      </c>
      <c r="DA56" s="120" t="str">
        <f t="shared" si="216"/>
        <v/>
      </c>
      <c r="DB56" s="120" t="str">
        <f t="shared" si="216"/>
        <v/>
      </c>
      <c r="DC56" s="120" t="str">
        <f t="shared" si="216"/>
        <v/>
      </c>
      <c r="DD56" s="120" t="str">
        <f t="shared" si="216"/>
        <v/>
      </c>
      <c r="DE56" s="120" t="str">
        <f t="shared" si="216"/>
        <v/>
      </c>
      <c r="DF56" s="120" t="str">
        <f t="shared" si="216"/>
        <v/>
      </c>
      <c r="DG56" s="120" t="str">
        <f t="shared" si="216"/>
        <v/>
      </c>
      <c r="DH56" s="120" t="str">
        <f t="shared" si="216"/>
        <v/>
      </c>
      <c r="DI56" s="120" t="str">
        <f t="shared" si="216"/>
        <v/>
      </c>
      <c r="DJ56" s="120" t="str">
        <f t="shared" si="216"/>
        <v/>
      </c>
      <c r="DK56" s="120" t="str">
        <f t="shared" si="216"/>
        <v/>
      </c>
      <c r="DL56" s="120" t="str">
        <f t="shared" si="217"/>
        <v/>
      </c>
      <c r="DM56" s="120" t="str">
        <f t="shared" si="217"/>
        <v/>
      </c>
      <c r="DN56" s="120" t="str">
        <f t="shared" si="217"/>
        <v/>
      </c>
      <c r="DO56" s="120" t="str">
        <f t="shared" si="217"/>
        <v/>
      </c>
      <c r="DP56" s="120" t="str">
        <f t="shared" si="217"/>
        <v/>
      </c>
      <c r="DQ56" s="120" t="str">
        <f t="shared" si="217"/>
        <v/>
      </c>
      <c r="DR56" s="120" t="str">
        <f t="shared" si="217"/>
        <v/>
      </c>
      <c r="DS56" s="120" t="str">
        <f t="shared" si="217"/>
        <v/>
      </c>
      <c r="DT56" s="120" t="str">
        <f t="shared" si="217"/>
        <v/>
      </c>
      <c r="DU56" s="120" t="str">
        <f t="shared" si="217"/>
        <v/>
      </c>
      <c r="DV56" s="120" t="str">
        <f t="shared" si="217"/>
        <v/>
      </c>
      <c r="DW56" s="120" t="str">
        <f t="shared" si="217"/>
        <v/>
      </c>
      <c r="DX56" s="120" t="str">
        <f t="shared" si="217"/>
        <v/>
      </c>
      <c r="DY56" s="120" t="str">
        <f t="shared" si="217"/>
        <v/>
      </c>
      <c r="DZ56" s="120" t="str">
        <f t="shared" si="217"/>
        <v/>
      </c>
      <c r="EA56" s="120" t="str">
        <f t="shared" si="217"/>
        <v/>
      </c>
      <c r="EB56" s="120" t="str">
        <f t="shared" si="218"/>
        <v/>
      </c>
      <c r="EC56" s="120" t="str">
        <f t="shared" si="218"/>
        <v/>
      </c>
      <c r="ED56" s="120" t="str">
        <f t="shared" si="218"/>
        <v/>
      </c>
      <c r="EE56" s="120" t="str">
        <f t="shared" si="218"/>
        <v/>
      </c>
      <c r="EF56" s="120" t="str">
        <f t="shared" si="218"/>
        <v/>
      </c>
      <c r="EG56" s="120" t="str">
        <f t="shared" si="218"/>
        <v/>
      </c>
      <c r="EH56" s="120" t="str">
        <f t="shared" si="218"/>
        <v/>
      </c>
      <c r="EI56" s="120" t="str">
        <f t="shared" si="218"/>
        <v/>
      </c>
      <c r="EJ56" s="120" t="str">
        <f t="shared" si="218"/>
        <v/>
      </c>
      <c r="EK56" s="120" t="str">
        <f t="shared" si="218"/>
        <v/>
      </c>
      <c r="EL56" s="120" t="str">
        <f t="shared" si="218"/>
        <v/>
      </c>
      <c r="EM56" s="120" t="str">
        <f t="shared" si="218"/>
        <v/>
      </c>
      <c r="EN56" s="120" t="str">
        <f t="shared" si="218"/>
        <v/>
      </c>
      <c r="EO56" s="120" t="str">
        <f t="shared" si="218"/>
        <v/>
      </c>
      <c r="EP56" s="120" t="str">
        <f t="shared" si="218"/>
        <v/>
      </c>
      <c r="EQ56" s="120" t="str">
        <f t="shared" si="218"/>
        <v/>
      </c>
      <c r="ER56" s="120" t="str">
        <f t="shared" si="219"/>
        <v/>
      </c>
      <c r="ES56" s="120" t="str">
        <f t="shared" si="219"/>
        <v/>
      </c>
      <c r="ET56" s="120" t="str">
        <f t="shared" si="219"/>
        <v/>
      </c>
      <c r="EU56" s="120" t="str">
        <f t="shared" si="219"/>
        <v/>
      </c>
      <c r="EV56" s="120" t="str">
        <f t="shared" si="219"/>
        <v/>
      </c>
      <c r="EW56" s="120" t="str">
        <f t="shared" si="219"/>
        <v/>
      </c>
      <c r="EX56" s="120" t="str">
        <f t="shared" si="219"/>
        <v/>
      </c>
      <c r="EY56" s="120" t="str">
        <f t="shared" si="219"/>
        <v/>
      </c>
      <c r="EZ56" s="120" t="str">
        <f t="shared" si="219"/>
        <v/>
      </c>
      <c r="FA56" s="120" t="str">
        <f t="shared" si="219"/>
        <v/>
      </c>
      <c r="FB56" s="120" t="str">
        <f t="shared" si="219"/>
        <v/>
      </c>
      <c r="FC56" s="120" t="str">
        <f t="shared" si="219"/>
        <v/>
      </c>
      <c r="FD56" s="120" t="str">
        <f t="shared" si="219"/>
        <v/>
      </c>
      <c r="FE56" s="120" t="str">
        <f t="shared" si="219"/>
        <v/>
      </c>
      <c r="FF56" s="120" t="str">
        <f t="shared" si="219"/>
        <v/>
      </c>
      <c r="FG56" s="120" t="str">
        <f t="shared" si="219"/>
        <v/>
      </c>
      <c r="FH56" s="120" t="str">
        <f t="shared" si="220"/>
        <v/>
      </c>
      <c r="FI56" s="120" t="str">
        <f t="shared" si="220"/>
        <v/>
      </c>
      <c r="FJ56" s="120" t="str">
        <f t="shared" si="220"/>
        <v/>
      </c>
      <c r="FK56" s="120" t="str">
        <f t="shared" si="220"/>
        <v/>
      </c>
      <c r="FL56" s="120" t="str">
        <f t="shared" si="220"/>
        <v/>
      </c>
      <c r="FM56" s="120" t="str">
        <f t="shared" si="220"/>
        <v/>
      </c>
      <c r="FN56" s="120" t="str">
        <f t="shared" si="220"/>
        <v/>
      </c>
      <c r="FO56" s="120" t="str">
        <f t="shared" si="220"/>
        <v/>
      </c>
      <c r="FP56" s="120" t="str">
        <f t="shared" si="220"/>
        <v/>
      </c>
      <c r="FQ56" s="120" t="str">
        <f t="shared" si="220"/>
        <v/>
      </c>
      <c r="FR56" s="120" t="str">
        <f t="shared" si="220"/>
        <v/>
      </c>
      <c r="FS56" s="120" t="str">
        <f t="shared" si="220"/>
        <v/>
      </c>
      <c r="FT56" s="120" t="str">
        <f t="shared" si="220"/>
        <v/>
      </c>
      <c r="FU56" s="120" t="str">
        <f t="shared" si="220"/>
        <v/>
      </c>
      <c r="FV56" s="120" t="str">
        <f t="shared" si="220"/>
        <v/>
      </c>
      <c r="FW56" s="120" t="str">
        <f t="shared" si="220"/>
        <v/>
      </c>
      <c r="FX56" s="120" t="str">
        <f t="shared" si="221"/>
        <v/>
      </c>
      <c r="FY56" s="120" t="str">
        <f t="shared" si="221"/>
        <v/>
      </c>
      <c r="FZ56" s="120" t="str">
        <f t="shared" si="221"/>
        <v/>
      </c>
      <c r="GA56" s="120" t="str">
        <f t="shared" si="221"/>
        <v/>
      </c>
      <c r="GB56" s="120" t="str">
        <f t="shared" si="221"/>
        <v/>
      </c>
      <c r="GC56" s="120" t="str">
        <f t="shared" si="221"/>
        <v/>
      </c>
      <c r="GD56" s="120" t="str">
        <f t="shared" si="221"/>
        <v/>
      </c>
      <c r="GE56" s="120" t="str">
        <f t="shared" si="221"/>
        <v/>
      </c>
      <c r="GF56" s="120" t="str">
        <f t="shared" si="221"/>
        <v/>
      </c>
      <c r="GG56" s="120" t="str">
        <f t="shared" si="221"/>
        <v/>
      </c>
      <c r="GH56" s="120" t="str">
        <f t="shared" si="221"/>
        <v/>
      </c>
      <c r="GI56" s="120" t="str">
        <f t="shared" si="221"/>
        <v/>
      </c>
      <c r="GJ56" s="120" t="str">
        <f t="shared" si="221"/>
        <v/>
      </c>
      <c r="GK56" s="120" t="str">
        <f t="shared" si="221"/>
        <v/>
      </c>
      <c r="GL56" s="120" t="str">
        <f t="shared" si="221"/>
        <v/>
      </c>
      <c r="GM56" s="120" t="str">
        <f t="shared" si="221"/>
        <v/>
      </c>
      <c r="GN56" s="120" t="str">
        <f t="shared" si="222"/>
        <v/>
      </c>
      <c r="GO56" s="120" t="str">
        <f t="shared" si="222"/>
        <v/>
      </c>
      <c r="GP56" s="120" t="str">
        <f t="shared" si="222"/>
        <v/>
      </c>
      <c r="GQ56" s="120" t="str">
        <f t="shared" si="222"/>
        <v/>
      </c>
      <c r="GR56" s="120" t="str">
        <f t="shared" si="222"/>
        <v/>
      </c>
      <c r="GS56" s="120" t="str">
        <f t="shared" si="222"/>
        <v/>
      </c>
      <c r="GT56" s="120" t="str">
        <f t="shared" si="222"/>
        <v/>
      </c>
      <c r="GU56" s="120" t="str">
        <f t="shared" si="222"/>
        <v/>
      </c>
      <c r="GV56" s="120" t="str">
        <f t="shared" si="222"/>
        <v/>
      </c>
      <c r="GW56" s="120" t="str">
        <f t="shared" si="222"/>
        <v/>
      </c>
      <c r="GX56" s="120" t="str">
        <f t="shared" si="222"/>
        <v/>
      </c>
      <c r="GY56" s="120" t="str">
        <f t="shared" si="222"/>
        <v/>
      </c>
      <c r="GZ56" s="120" t="str">
        <f t="shared" si="222"/>
        <v/>
      </c>
      <c r="HA56" s="120" t="str">
        <f t="shared" si="222"/>
        <v/>
      </c>
      <c r="HB56" s="120" t="str">
        <f t="shared" si="222"/>
        <v/>
      </c>
      <c r="HC56" s="120" t="str">
        <f t="shared" si="222"/>
        <v/>
      </c>
      <c r="HD56" s="120" t="str">
        <f t="shared" si="223"/>
        <v/>
      </c>
      <c r="HE56" s="120" t="str">
        <f t="shared" si="223"/>
        <v/>
      </c>
      <c r="HF56" s="120" t="str">
        <f t="shared" si="223"/>
        <v/>
      </c>
      <c r="HG56" s="120" t="str">
        <f t="shared" si="223"/>
        <v/>
      </c>
      <c r="HH56" s="120" t="str">
        <f t="shared" si="223"/>
        <v/>
      </c>
      <c r="HI56" s="120" t="str">
        <f t="shared" si="223"/>
        <v/>
      </c>
      <c r="HJ56" s="120" t="str">
        <f t="shared" si="223"/>
        <v/>
      </c>
      <c r="HK56" s="120" t="str">
        <f t="shared" si="223"/>
        <v/>
      </c>
      <c r="HL56" s="120" t="str">
        <f t="shared" si="223"/>
        <v/>
      </c>
      <c r="HM56" s="120" t="str">
        <f t="shared" si="223"/>
        <v/>
      </c>
      <c r="HN56" s="120" t="str">
        <f t="shared" si="223"/>
        <v/>
      </c>
      <c r="HO56" s="120" t="str">
        <f t="shared" si="223"/>
        <v/>
      </c>
      <c r="HP56" s="120" t="str">
        <f t="shared" si="223"/>
        <v/>
      </c>
      <c r="HQ56" s="120" t="str">
        <f t="shared" si="223"/>
        <v/>
      </c>
      <c r="HR56" s="120" t="str">
        <f t="shared" si="223"/>
        <v/>
      </c>
      <c r="HS56" s="120" t="str">
        <f t="shared" si="223"/>
        <v/>
      </c>
      <c r="HT56" s="120" t="str">
        <f t="shared" si="224"/>
        <v/>
      </c>
      <c r="HU56" s="120" t="str">
        <f t="shared" si="224"/>
        <v/>
      </c>
      <c r="HV56" s="120" t="str">
        <f t="shared" si="224"/>
        <v/>
      </c>
      <c r="HW56" s="120" t="str">
        <f t="shared" si="224"/>
        <v/>
      </c>
      <c r="HX56" s="120" t="str">
        <f t="shared" si="224"/>
        <v/>
      </c>
      <c r="HY56" s="120" t="str">
        <f t="shared" si="224"/>
        <v/>
      </c>
      <c r="HZ56" s="120" t="str">
        <f t="shared" si="224"/>
        <v/>
      </c>
      <c r="IA56" s="120" t="str">
        <f t="shared" si="224"/>
        <v/>
      </c>
      <c r="IB56" s="120" t="str">
        <f t="shared" si="224"/>
        <v/>
      </c>
      <c r="IC56" s="120" t="str">
        <f t="shared" si="224"/>
        <v/>
      </c>
      <c r="ID56" s="120" t="str">
        <f t="shared" si="224"/>
        <v/>
      </c>
      <c r="IE56" s="120" t="str">
        <f t="shared" si="224"/>
        <v/>
      </c>
      <c r="IF56" s="120" t="str">
        <f t="shared" si="224"/>
        <v/>
      </c>
      <c r="IG56" s="120" t="str">
        <f t="shared" si="224"/>
        <v/>
      </c>
      <c r="IH56" s="120" t="str">
        <f t="shared" si="224"/>
        <v/>
      </c>
      <c r="II56" s="120" t="str">
        <f t="shared" si="224"/>
        <v/>
      </c>
      <c r="IJ56" s="120" t="str">
        <f t="shared" si="225"/>
        <v/>
      </c>
      <c r="IK56" s="120" t="str">
        <f t="shared" si="225"/>
        <v/>
      </c>
      <c r="IL56" s="120" t="str">
        <f t="shared" si="225"/>
        <v/>
      </c>
      <c r="IM56" s="120" t="str">
        <f t="shared" si="225"/>
        <v/>
      </c>
      <c r="IN56" s="120" t="str">
        <f t="shared" si="225"/>
        <v/>
      </c>
      <c r="IO56" s="120" t="str">
        <f t="shared" si="225"/>
        <v/>
      </c>
      <c r="IP56" s="120" t="str">
        <f t="shared" si="225"/>
        <v/>
      </c>
      <c r="IQ56" s="120" t="str">
        <f t="shared" si="225"/>
        <v/>
      </c>
      <c r="IR56" s="120" t="str">
        <f t="shared" si="225"/>
        <v/>
      </c>
      <c r="IS56" s="120" t="str">
        <f t="shared" si="225"/>
        <v/>
      </c>
      <c r="IT56" s="120" t="str">
        <f t="shared" si="225"/>
        <v/>
      </c>
      <c r="IU56" s="120" t="str">
        <f t="shared" si="225"/>
        <v/>
      </c>
      <c r="IV56" s="120" t="str">
        <f t="shared" si="225"/>
        <v/>
      </c>
      <c r="IW56" s="120" t="str">
        <f t="shared" si="225"/>
        <v/>
      </c>
      <c r="IX56" s="120" t="str">
        <f t="shared" si="225"/>
        <v/>
      </c>
      <c r="IY56" s="120" t="str">
        <f t="shared" si="225"/>
        <v/>
      </c>
      <c r="IZ56" s="120" t="str">
        <f t="shared" si="226"/>
        <v/>
      </c>
      <c r="JA56" s="120" t="str">
        <f t="shared" si="226"/>
        <v/>
      </c>
      <c r="JB56" s="120" t="str">
        <f t="shared" si="226"/>
        <v/>
      </c>
      <c r="JC56" s="120" t="str">
        <f t="shared" si="226"/>
        <v/>
      </c>
      <c r="JD56" s="120" t="str">
        <f t="shared" si="226"/>
        <v/>
      </c>
      <c r="JE56" s="120" t="str">
        <f t="shared" si="226"/>
        <v/>
      </c>
      <c r="JF56" s="120" t="str">
        <f t="shared" si="226"/>
        <v/>
      </c>
      <c r="JG56" s="120" t="str">
        <f t="shared" si="226"/>
        <v/>
      </c>
      <c r="JH56" s="120" t="str">
        <f t="shared" si="226"/>
        <v/>
      </c>
      <c r="JI56" s="120" t="str">
        <f t="shared" si="226"/>
        <v/>
      </c>
      <c r="JJ56" s="120" t="str">
        <f t="shared" si="226"/>
        <v/>
      </c>
      <c r="JK56" s="120" t="str">
        <f t="shared" si="226"/>
        <v/>
      </c>
      <c r="JL56" s="120" t="str">
        <f t="shared" si="226"/>
        <v/>
      </c>
      <c r="JM56" s="120" t="str">
        <f t="shared" si="226"/>
        <v/>
      </c>
      <c r="JN56" s="120" t="str">
        <f t="shared" si="226"/>
        <v/>
      </c>
      <c r="JO56" s="120" t="str">
        <f t="shared" si="226"/>
        <v/>
      </c>
      <c r="JP56" s="120" t="str">
        <f t="shared" si="227"/>
        <v/>
      </c>
      <c r="JQ56" s="120" t="str">
        <f t="shared" si="227"/>
        <v/>
      </c>
      <c r="JR56" s="120" t="str">
        <f t="shared" si="227"/>
        <v/>
      </c>
      <c r="JS56" s="120" t="str">
        <f t="shared" si="227"/>
        <v/>
      </c>
      <c r="JT56" s="120" t="str">
        <f t="shared" si="227"/>
        <v/>
      </c>
      <c r="JU56" s="120" t="str">
        <f t="shared" si="227"/>
        <v/>
      </c>
      <c r="JV56" s="120" t="str">
        <f t="shared" si="227"/>
        <v/>
      </c>
      <c r="JW56" s="120" t="str">
        <f t="shared" si="227"/>
        <v/>
      </c>
      <c r="JX56" s="120" t="str">
        <f t="shared" si="227"/>
        <v/>
      </c>
      <c r="JY56" s="120" t="str">
        <f t="shared" si="227"/>
        <v/>
      </c>
      <c r="JZ56" s="120" t="str">
        <f t="shared" si="227"/>
        <v/>
      </c>
      <c r="KA56" s="120" t="str">
        <f t="shared" si="227"/>
        <v/>
      </c>
      <c r="KB56" s="120" t="str">
        <f t="shared" si="227"/>
        <v/>
      </c>
      <c r="KC56" s="120" t="str">
        <f t="shared" si="227"/>
        <v/>
      </c>
      <c r="KD56" s="120" t="str">
        <f t="shared" si="227"/>
        <v/>
      </c>
      <c r="KE56" s="120" t="str">
        <f t="shared" si="227"/>
        <v/>
      </c>
      <c r="KF56" s="120" t="str">
        <f t="shared" si="228"/>
        <v/>
      </c>
      <c r="KG56" s="120" t="str">
        <f t="shared" si="228"/>
        <v/>
      </c>
      <c r="KH56" s="120" t="str">
        <f t="shared" si="228"/>
        <v/>
      </c>
      <c r="KI56" s="120" t="str">
        <f t="shared" si="228"/>
        <v/>
      </c>
      <c r="KJ56" s="120" t="str">
        <f t="shared" si="228"/>
        <v/>
      </c>
      <c r="KK56" s="120" t="str">
        <f t="shared" si="228"/>
        <v/>
      </c>
      <c r="KL56" s="120" t="str">
        <f t="shared" si="228"/>
        <v/>
      </c>
      <c r="KM56" s="120" t="str">
        <f t="shared" si="228"/>
        <v/>
      </c>
      <c r="KN56" s="120" t="str">
        <f t="shared" si="228"/>
        <v/>
      </c>
      <c r="KO56" s="120" t="str">
        <f t="shared" si="228"/>
        <v/>
      </c>
      <c r="KP56" s="120" t="str">
        <f t="shared" si="228"/>
        <v/>
      </c>
      <c r="KQ56" s="120" t="str">
        <f t="shared" si="228"/>
        <v/>
      </c>
      <c r="KR56" s="120" t="str">
        <f t="shared" si="228"/>
        <v/>
      </c>
      <c r="KS56" s="120" t="str">
        <f t="shared" si="228"/>
        <v/>
      </c>
      <c r="KT56" s="120" t="str">
        <f t="shared" si="228"/>
        <v/>
      </c>
      <c r="KU56" s="120" t="str">
        <f t="shared" si="228"/>
        <v/>
      </c>
      <c r="KV56" s="120" t="str">
        <f t="shared" si="229"/>
        <v/>
      </c>
      <c r="KW56" s="120" t="str">
        <f t="shared" si="229"/>
        <v/>
      </c>
      <c r="KX56" s="120" t="str">
        <f t="shared" si="229"/>
        <v/>
      </c>
      <c r="KY56" s="120" t="str">
        <f t="shared" si="229"/>
        <v/>
      </c>
      <c r="KZ56" s="120" t="str">
        <f t="shared" si="229"/>
        <v/>
      </c>
      <c r="LA56" s="120" t="str">
        <f t="shared" si="229"/>
        <v/>
      </c>
      <c r="LB56" s="120" t="str">
        <f t="shared" si="229"/>
        <v/>
      </c>
      <c r="LC56" s="120" t="str">
        <f t="shared" si="229"/>
        <v/>
      </c>
      <c r="LD56" s="120" t="str">
        <f t="shared" si="229"/>
        <v/>
      </c>
      <c r="LE56" s="120" t="str">
        <f t="shared" si="229"/>
        <v/>
      </c>
      <c r="LF56" s="120" t="str">
        <f t="shared" si="229"/>
        <v/>
      </c>
      <c r="LG56" s="120" t="str">
        <f t="shared" si="229"/>
        <v/>
      </c>
      <c r="LH56" s="120" t="str">
        <f t="shared" si="229"/>
        <v/>
      </c>
      <c r="LI56" s="120" t="str">
        <f t="shared" si="229"/>
        <v/>
      </c>
      <c r="LJ56" s="120" t="str">
        <f t="shared" si="229"/>
        <v/>
      </c>
      <c r="LK56" s="120" t="str">
        <f t="shared" si="229"/>
        <v/>
      </c>
      <c r="LL56" s="120" t="str">
        <f t="shared" si="230"/>
        <v/>
      </c>
      <c r="LM56" s="120" t="str">
        <f t="shared" si="230"/>
        <v/>
      </c>
      <c r="LN56" s="120" t="str">
        <f t="shared" si="230"/>
        <v/>
      </c>
      <c r="LO56" s="120" t="str">
        <f t="shared" si="230"/>
        <v/>
      </c>
      <c r="LP56" s="120" t="str">
        <f t="shared" si="230"/>
        <v/>
      </c>
      <c r="LQ56" s="120" t="str">
        <f t="shared" si="230"/>
        <v/>
      </c>
      <c r="LR56" s="120" t="str">
        <f t="shared" si="230"/>
        <v/>
      </c>
      <c r="LS56" s="120" t="str">
        <f t="shared" si="230"/>
        <v/>
      </c>
      <c r="LT56" s="120" t="str">
        <f t="shared" si="230"/>
        <v/>
      </c>
      <c r="LU56" s="120" t="str">
        <f t="shared" si="230"/>
        <v/>
      </c>
      <c r="LV56" s="120" t="str">
        <f t="shared" si="230"/>
        <v/>
      </c>
      <c r="LW56" s="120" t="str">
        <f t="shared" si="230"/>
        <v/>
      </c>
      <c r="LX56" s="120" t="str">
        <f t="shared" si="230"/>
        <v/>
      </c>
      <c r="LY56" s="120" t="str">
        <f t="shared" si="230"/>
        <v/>
      </c>
      <c r="LZ56" s="120" t="str">
        <f t="shared" si="230"/>
        <v/>
      </c>
      <c r="MA56" s="120" t="str">
        <f t="shared" si="230"/>
        <v/>
      </c>
      <c r="MB56" s="120" t="str">
        <f t="shared" si="231"/>
        <v/>
      </c>
      <c r="MC56" s="120" t="str">
        <f t="shared" si="231"/>
        <v/>
      </c>
      <c r="MD56" s="120" t="str">
        <f t="shared" si="231"/>
        <v/>
      </c>
      <c r="ME56" s="120" t="str">
        <f t="shared" si="231"/>
        <v/>
      </c>
      <c r="MF56" s="120" t="str">
        <f t="shared" si="231"/>
        <v/>
      </c>
      <c r="MG56" s="120" t="str">
        <f t="shared" si="231"/>
        <v/>
      </c>
      <c r="MH56" s="120" t="str">
        <f t="shared" si="231"/>
        <v/>
      </c>
      <c r="MI56" s="120" t="str">
        <f t="shared" si="231"/>
        <v/>
      </c>
      <c r="MJ56" s="120" t="str">
        <f t="shared" si="231"/>
        <v/>
      </c>
      <c r="MK56" s="120" t="str">
        <f t="shared" si="231"/>
        <v/>
      </c>
      <c r="ML56" s="120" t="str">
        <f t="shared" si="231"/>
        <v/>
      </c>
      <c r="MM56" s="120" t="str">
        <f t="shared" si="231"/>
        <v/>
      </c>
      <c r="MN56" s="120" t="str">
        <f t="shared" si="231"/>
        <v/>
      </c>
      <c r="MO56" s="120" t="str">
        <f t="shared" si="231"/>
        <v/>
      </c>
      <c r="MP56" s="120" t="str">
        <f t="shared" si="231"/>
        <v/>
      </c>
      <c r="MQ56" s="120" t="str">
        <f t="shared" si="231"/>
        <v/>
      </c>
      <c r="MR56" s="120" t="str">
        <f t="shared" si="232"/>
        <v/>
      </c>
      <c r="MS56" s="120" t="str">
        <f t="shared" si="232"/>
        <v/>
      </c>
      <c r="MT56" s="120" t="str">
        <f t="shared" si="232"/>
        <v/>
      </c>
      <c r="MU56" s="120" t="str">
        <f t="shared" si="232"/>
        <v/>
      </c>
      <c r="MV56" s="120" t="str">
        <f t="shared" si="232"/>
        <v/>
      </c>
      <c r="MW56" s="120" t="str">
        <f t="shared" si="232"/>
        <v/>
      </c>
      <c r="MX56" s="120" t="str">
        <f t="shared" si="232"/>
        <v/>
      </c>
      <c r="MY56" s="120" t="str">
        <f t="shared" si="232"/>
        <v/>
      </c>
      <c r="MZ56" s="120" t="str">
        <f t="shared" si="232"/>
        <v/>
      </c>
      <c r="NA56" s="120" t="str">
        <f t="shared" si="232"/>
        <v/>
      </c>
      <c r="NB56" s="120" t="str">
        <f t="shared" si="232"/>
        <v/>
      </c>
      <c r="NC56" s="120" t="str">
        <f t="shared" si="232"/>
        <v/>
      </c>
      <c r="ND56" s="120" t="str">
        <f t="shared" si="232"/>
        <v/>
      </c>
      <c r="NE56" s="120" t="str">
        <f t="shared" si="232"/>
        <v/>
      </c>
      <c r="NF56" s="120" t="str">
        <f t="shared" si="232"/>
        <v/>
      </c>
      <c r="NG56" s="120" t="str">
        <f t="shared" si="232"/>
        <v/>
      </c>
      <c r="NH56" s="120" t="str">
        <f t="shared" si="233"/>
        <v/>
      </c>
      <c r="NI56" s="120" t="str">
        <f t="shared" si="233"/>
        <v/>
      </c>
      <c r="NJ56" s="120" t="str">
        <f t="shared" si="233"/>
        <v/>
      </c>
      <c r="NK56" s="120" t="str">
        <f t="shared" si="233"/>
        <v/>
      </c>
      <c r="NL56" s="120" t="str">
        <f t="shared" si="233"/>
        <v/>
      </c>
      <c r="NM56" s="120" t="str">
        <f t="shared" si="233"/>
        <v/>
      </c>
      <c r="NN56" s="120" t="str">
        <f t="shared" si="233"/>
        <v/>
      </c>
      <c r="NO56" s="120" t="str">
        <f t="shared" si="233"/>
        <v/>
      </c>
      <c r="NP56" s="120" t="str">
        <f t="shared" si="233"/>
        <v/>
      </c>
      <c r="NQ56" s="120" t="str">
        <f t="shared" si="233"/>
        <v/>
      </c>
      <c r="NR56" s="120" t="str">
        <f t="shared" si="233"/>
        <v/>
      </c>
      <c r="NS56" s="120" t="str">
        <f t="shared" si="233"/>
        <v/>
      </c>
      <c r="NT56" s="120" t="str">
        <f t="shared" si="233"/>
        <v/>
      </c>
      <c r="NU56" s="120" t="str">
        <f t="shared" si="233"/>
        <v/>
      </c>
      <c r="NV56" s="120" t="str">
        <f t="shared" si="233"/>
        <v/>
      </c>
      <c r="NW56" s="120" t="str">
        <f t="shared" si="233"/>
        <v/>
      </c>
      <c r="NX56" s="120" t="str">
        <f t="shared" si="234"/>
        <v/>
      </c>
      <c r="NY56" s="120" t="str">
        <f t="shared" si="234"/>
        <v/>
      </c>
      <c r="NZ56" s="120" t="str">
        <f t="shared" si="234"/>
        <v/>
      </c>
      <c r="OA56" s="120" t="str">
        <f t="shared" si="234"/>
        <v/>
      </c>
      <c r="OB56" s="120" t="str">
        <f t="shared" si="234"/>
        <v/>
      </c>
      <c r="OC56" s="120" t="str">
        <f t="shared" si="234"/>
        <v/>
      </c>
      <c r="OD56" s="120" t="str">
        <f t="shared" si="234"/>
        <v/>
      </c>
      <c r="OE56" s="120" t="str">
        <f t="shared" si="234"/>
        <v/>
      </c>
      <c r="OF56" s="120" t="str">
        <f t="shared" si="234"/>
        <v/>
      </c>
      <c r="OG56" s="120" t="str">
        <f t="shared" si="234"/>
        <v/>
      </c>
      <c r="OH56" s="120" t="str">
        <f t="shared" si="234"/>
        <v/>
      </c>
      <c r="OI56" s="120" t="str">
        <f t="shared" si="234"/>
        <v/>
      </c>
      <c r="OJ56" s="120" t="str">
        <f t="shared" si="234"/>
        <v/>
      </c>
      <c r="OK56" s="120" t="str">
        <f t="shared" si="234"/>
        <v/>
      </c>
      <c r="OL56" s="120" t="str">
        <f t="shared" si="234"/>
        <v/>
      </c>
      <c r="OM56" s="120" t="str">
        <f t="shared" si="234"/>
        <v/>
      </c>
      <c r="ON56" s="120" t="str">
        <f t="shared" si="235"/>
        <v/>
      </c>
      <c r="OO56" s="120" t="str">
        <f t="shared" si="235"/>
        <v/>
      </c>
      <c r="OP56" s="120" t="str">
        <f t="shared" si="235"/>
        <v/>
      </c>
      <c r="OQ56" s="120" t="str">
        <f t="shared" si="235"/>
        <v/>
      </c>
      <c r="OR56" s="120" t="str">
        <f t="shared" si="235"/>
        <v/>
      </c>
      <c r="OS56" s="120" t="str">
        <f t="shared" si="235"/>
        <v/>
      </c>
      <c r="OT56" s="120" t="str">
        <f t="shared" si="235"/>
        <v/>
      </c>
      <c r="OU56" s="120" t="str">
        <f t="shared" si="235"/>
        <v/>
      </c>
      <c r="OV56" s="120" t="str">
        <f t="shared" si="235"/>
        <v/>
      </c>
      <c r="OW56" s="120" t="str">
        <f t="shared" si="235"/>
        <v/>
      </c>
      <c r="OX56" s="120" t="str">
        <f t="shared" si="235"/>
        <v/>
      </c>
      <c r="OY56" s="120" t="str">
        <f t="shared" si="235"/>
        <v/>
      </c>
      <c r="OZ56" s="120" t="str">
        <f t="shared" si="235"/>
        <v/>
      </c>
      <c r="PA56" s="120" t="str">
        <f t="shared" si="235"/>
        <v/>
      </c>
      <c r="PB56" s="120" t="str">
        <f t="shared" si="235"/>
        <v/>
      </c>
      <c r="PC56" s="120" t="str">
        <f t="shared" si="235"/>
        <v/>
      </c>
      <c r="PD56" s="120" t="str">
        <f t="shared" si="236"/>
        <v/>
      </c>
      <c r="PE56" s="120" t="str">
        <f t="shared" si="236"/>
        <v/>
      </c>
      <c r="PF56" s="120" t="str">
        <f t="shared" si="236"/>
        <v/>
      </c>
      <c r="PG56" s="120" t="str">
        <f t="shared" si="236"/>
        <v/>
      </c>
      <c r="PH56" s="120" t="str">
        <f t="shared" si="236"/>
        <v/>
      </c>
      <c r="PI56" s="120" t="str">
        <f t="shared" si="236"/>
        <v/>
      </c>
      <c r="PJ56" s="120" t="str">
        <f t="shared" si="236"/>
        <v/>
      </c>
      <c r="PK56" s="120" t="str">
        <f t="shared" si="236"/>
        <v/>
      </c>
      <c r="PL56" s="120" t="str">
        <f t="shared" si="236"/>
        <v/>
      </c>
      <c r="PM56" s="120" t="str">
        <f t="shared" si="236"/>
        <v/>
      </c>
      <c r="PN56" s="120" t="str">
        <f t="shared" si="236"/>
        <v/>
      </c>
      <c r="PO56" s="120" t="str">
        <f t="shared" si="236"/>
        <v/>
      </c>
      <c r="PP56" s="120" t="str">
        <f t="shared" si="236"/>
        <v/>
      </c>
      <c r="PQ56" s="120" t="str">
        <f t="shared" si="236"/>
        <v/>
      </c>
      <c r="PR56" s="120" t="str">
        <f t="shared" si="236"/>
        <v/>
      </c>
      <c r="PS56" s="120" t="str">
        <f t="shared" si="236"/>
        <v/>
      </c>
      <c r="PT56" s="120" t="str">
        <f t="shared" si="237"/>
        <v/>
      </c>
      <c r="PU56" s="120" t="str">
        <f t="shared" si="237"/>
        <v/>
      </c>
      <c r="PV56" s="120" t="str">
        <f t="shared" si="237"/>
        <v/>
      </c>
      <c r="PW56" s="120" t="str">
        <f t="shared" si="237"/>
        <v/>
      </c>
      <c r="PX56" s="120" t="str">
        <f t="shared" si="237"/>
        <v/>
      </c>
      <c r="PY56" s="120" t="str">
        <f t="shared" si="237"/>
        <v/>
      </c>
      <c r="PZ56" s="120" t="str">
        <f t="shared" si="237"/>
        <v/>
      </c>
      <c r="QA56" s="120" t="str">
        <f t="shared" si="237"/>
        <v/>
      </c>
      <c r="QB56" s="120" t="str">
        <f t="shared" si="237"/>
        <v/>
      </c>
      <c r="QC56" s="120" t="str">
        <f t="shared" si="237"/>
        <v/>
      </c>
      <c r="QD56" s="120" t="str">
        <f t="shared" si="237"/>
        <v/>
      </c>
      <c r="QE56" s="120" t="str">
        <f t="shared" si="237"/>
        <v/>
      </c>
      <c r="QF56" s="120" t="str">
        <f t="shared" si="237"/>
        <v/>
      </c>
      <c r="QG56" s="120" t="str">
        <f t="shared" si="237"/>
        <v/>
      </c>
      <c r="QH56" s="120" t="str">
        <f t="shared" si="237"/>
        <v/>
      </c>
      <c r="QI56" s="120" t="str">
        <f t="shared" si="237"/>
        <v/>
      </c>
      <c r="QJ56" s="120" t="str">
        <f t="shared" si="238"/>
        <v/>
      </c>
      <c r="QK56" s="120" t="str">
        <f t="shared" si="238"/>
        <v/>
      </c>
      <c r="QL56" s="120" t="str">
        <f t="shared" si="238"/>
        <v/>
      </c>
      <c r="QM56" s="120" t="str">
        <f t="shared" si="238"/>
        <v/>
      </c>
      <c r="QN56" s="120" t="str">
        <f t="shared" si="238"/>
        <v/>
      </c>
      <c r="QO56" s="120" t="str">
        <f t="shared" si="238"/>
        <v/>
      </c>
      <c r="QP56" s="120" t="str">
        <f t="shared" si="238"/>
        <v/>
      </c>
      <c r="QQ56" s="120" t="str">
        <f t="shared" si="238"/>
        <v/>
      </c>
      <c r="QR56" s="120" t="str">
        <f t="shared" si="238"/>
        <v/>
      </c>
      <c r="QS56" s="120" t="str">
        <f t="shared" si="238"/>
        <v/>
      </c>
      <c r="QT56" s="120" t="str">
        <f t="shared" si="238"/>
        <v/>
      </c>
      <c r="QU56" s="120" t="str">
        <f t="shared" si="238"/>
        <v/>
      </c>
      <c r="QV56" s="120" t="str">
        <f t="shared" si="238"/>
        <v/>
      </c>
      <c r="QW56" s="120" t="str">
        <f t="shared" si="238"/>
        <v/>
      </c>
      <c r="QX56" s="120" t="str">
        <f t="shared" si="238"/>
        <v/>
      </c>
      <c r="QY56" s="120" t="str">
        <f t="shared" si="238"/>
        <v/>
      </c>
      <c r="QZ56" s="120" t="str">
        <f t="shared" si="239"/>
        <v/>
      </c>
      <c r="RA56" s="120" t="str">
        <f t="shared" si="239"/>
        <v/>
      </c>
      <c r="RB56" s="120" t="str">
        <f t="shared" si="239"/>
        <v/>
      </c>
      <c r="RC56" s="120" t="str">
        <f t="shared" si="239"/>
        <v/>
      </c>
      <c r="RD56" s="120" t="str">
        <f t="shared" si="239"/>
        <v/>
      </c>
      <c r="RE56" s="120" t="str">
        <f t="shared" si="239"/>
        <v/>
      </c>
      <c r="RF56" s="120" t="str">
        <f t="shared" si="239"/>
        <v/>
      </c>
      <c r="RG56" s="120" t="str">
        <f t="shared" si="239"/>
        <v/>
      </c>
      <c r="RH56" s="120" t="str">
        <f t="shared" si="239"/>
        <v/>
      </c>
      <c r="RI56" s="120" t="str">
        <f t="shared" si="239"/>
        <v/>
      </c>
      <c r="RJ56" s="120" t="str">
        <f t="shared" si="239"/>
        <v/>
      </c>
      <c r="RK56" s="120" t="str">
        <f t="shared" si="239"/>
        <v/>
      </c>
      <c r="RL56" s="120" t="str">
        <f t="shared" si="239"/>
        <v/>
      </c>
      <c r="RM56" s="120" t="str">
        <f t="shared" si="239"/>
        <v/>
      </c>
      <c r="RN56" s="120" t="str">
        <f t="shared" si="239"/>
        <v/>
      </c>
      <c r="RO56" s="120" t="str">
        <f t="shared" si="239"/>
        <v/>
      </c>
      <c r="RP56" s="120" t="str">
        <f t="shared" si="240"/>
        <v/>
      </c>
      <c r="RQ56" s="120" t="str">
        <f t="shared" si="240"/>
        <v/>
      </c>
      <c r="RR56" s="120" t="str">
        <f t="shared" si="240"/>
        <v/>
      </c>
      <c r="RS56" s="120" t="str">
        <f t="shared" si="240"/>
        <v/>
      </c>
      <c r="RT56" s="120" t="str">
        <f t="shared" si="240"/>
        <v/>
      </c>
      <c r="RU56" s="120" t="str">
        <f t="shared" si="240"/>
        <v/>
      </c>
      <c r="RV56" s="120" t="str">
        <f t="shared" si="240"/>
        <v/>
      </c>
      <c r="RW56" s="120" t="str">
        <f t="shared" si="240"/>
        <v/>
      </c>
      <c r="RX56" s="120" t="str">
        <f t="shared" si="240"/>
        <v/>
      </c>
      <c r="RY56" s="120" t="str">
        <f t="shared" si="240"/>
        <v/>
      </c>
      <c r="RZ56" s="120" t="str">
        <f t="shared" si="240"/>
        <v/>
      </c>
      <c r="SA56" s="120" t="str">
        <f t="shared" si="240"/>
        <v/>
      </c>
      <c r="SB56" s="120" t="str">
        <f t="shared" si="240"/>
        <v/>
      </c>
      <c r="SC56" s="120" t="str">
        <f t="shared" si="240"/>
        <v/>
      </c>
      <c r="SD56" s="120" t="str">
        <f t="shared" si="240"/>
        <v/>
      </c>
      <c r="SE56" s="120" t="str">
        <f t="shared" si="240"/>
        <v/>
      </c>
      <c r="SF56" s="120" t="str">
        <f t="shared" si="241"/>
        <v/>
      </c>
      <c r="SG56" s="120" t="str">
        <f t="shared" si="241"/>
        <v/>
      </c>
      <c r="SH56" s="120" t="str">
        <f t="shared" si="241"/>
        <v/>
      </c>
      <c r="SI56" s="120" t="str">
        <f t="shared" si="241"/>
        <v/>
      </c>
      <c r="SJ56" s="120" t="str">
        <f t="shared" si="241"/>
        <v/>
      </c>
      <c r="SK56" s="120" t="str">
        <f t="shared" si="241"/>
        <v/>
      </c>
      <c r="SL56" s="120" t="str">
        <f t="shared" si="241"/>
        <v/>
      </c>
      <c r="SM56" s="120" t="str">
        <f t="shared" si="241"/>
        <v/>
      </c>
      <c r="SN56" s="120" t="str">
        <f t="shared" si="241"/>
        <v/>
      </c>
      <c r="SO56" s="120" t="str">
        <f t="shared" si="241"/>
        <v/>
      </c>
      <c r="SP56" s="120" t="str">
        <f t="shared" si="241"/>
        <v/>
      </c>
      <c r="SQ56" s="120" t="str">
        <f t="shared" si="241"/>
        <v/>
      </c>
      <c r="SR56" s="120" t="str">
        <f t="shared" si="241"/>
        <v/>
      </c>
      <c r="SS56" s="120" t="str">
        <f t="shared" si="241"/>
        <v/>
      </c>
      <c r="ST56" s="120" t="str">
        <f t="shared" si="241"/>
        <v/>
      </c>
      <c r="SU56" s="120" t="str">
        <f t="shared" si="241"/>
        <v/>
      </c>
      <c r="SV56" s="120" t="str">
        <f t="shared" si="242"/>
        <v/>
      </c>
      <c r="SW56" s="120" t="str">
        <f t="shared" si="242"/>
        <v/>
      </c>
      <c r="SX56" s="121" t="str">
        <f t="shared" ref="SX56:SX71" si="244">IF($J56&gt;0%,IF(AND(SX$16&gt;=$G56,SX$16&lt;$G56+($H56*$J56)),"➤",""),"")</f>
        <v/>
      </c>
    </row>
    <row r="57" spans="2:518" ht="15" outlineLevel="1" x14ac:dyDescent="0.35">
      <c r="B57" s="60"/>
      <c r="C57" s="60">
        <v>291424</v>
      </c>
      <c r="D57" s="61"/>
      <c r="E57" s="111" t="s">
        <v>816</v>
      </c>
      <c r="F57" s="123" t="s">
        <v>442</v>
      </c>
      <c r="G57" s="113">
        <v>45565</v>
      </c>
      <c r="H57" s="124">
        <v>1</v>
      </c>
      <c r="I57" s="115">
        <f t="shared" si="170"/>
        <v>45565</v>
      </c>
      <c r="J57" s="125">
        <v>0</v>
      </c>
      <c r="K57" s="126" t="s">
        <v>1702</v>
      </c>
      <c r="L57" s="127"/>
      <c r="M57" s="119" t="str">
        <f t="shared" si="171"/>
        <v/>
      </c>
      <c r="N57" s="120" t="str">
        <f t="shared" si="171"/>
        <v/>
      </c>
      <c r="O57" s="120" t="str">
        <f t="shared" si="171"/>
        <v/>
      </c>
      <c r="P57" s="120" t="str">
        <f t="shared" si="171"/>
        <v/>
      </c>
      <c r="Q57" s="120" t="str">
        <f t="shared" si="171"/>
        <v/>
      </c>
      <c r="R57" s="120" t="str">
        <f t="shared" si="171"/>
        <v/>
      </c>
      <c r="S57" s="120" t="str">
        <f t="shared" si="171"/>
        <v/>
      </c>
      <c r="T57" s="120" t="str">
        <f t="shared" si="171"/>
        <v/>
      </c>
      <c r="U57" s="120" t="str">
        <f t="shared" si="171"/>
        <v/>
      </c>
      <c r="V57" s="120" t="str">
        <f t="shared" si="160"/>
        <v/>
      </c>
      <c r="W57" s="120" t="str">
        <f t="shared" si="160"/>
        <v/>
      </c>
      <c r="X57" s="120" t="str">
        <f t="shared" si="160"/>
        <v/>
      </c>
      <c r="Y57" s="120" t="str">
        <f t="shared" si="160"/>
        <v/>
      </c>
      <c r="Z57" s="120" t="str">
        <f t="shared" si="160"/>
        <v/>
      </c>
      <c r="AA57" s="120" t="str">
        <f t="shared" si="160"/>
        <v/>
      </c>
      <c r="AB57" s="120" t="str">
        <f t="shared" si="160"/>
        <v/>
      </c>
      <c r="AC57" s="120" t="str">
        <f t="shared" si="160"/>
        <v/>
      </c>
      <c r="AD57" s="120" t="str">
        <f t="shared" si="160"/>
        <v/>
      </c>
      <c r="AE57" s="120" t="str">
        <f t="shared" si="160"/>
        <v/>
      </c>
      <c r="AF57" s="120" t="str">
        <f t="shared" si="160"/>
        <v/>
      </c>
      <c r="AG57" s="120" t="str">
        <f t="shared" si="160"/>
        <v/>
      </c>
      <c r="AH57" s="120" t="str">
        <f t="shared" si="160"/>
        <v/>
      </c>
      <c r="AI57" s="120" t="str">
        <f t="shared" si="160"/>
        <v/>
      </c>
      <c r="AJ57" s="120" t="str">
        <f t="shared" si="212"/>
        <v/>
      </c>
      <c r="AK57" s="120" t="str">
        <f t="shared" si="212"/>
        <v/>
      </c>
      <c r="AL57" s="120" t="str">
        <f t="shared" si="212"/>
        <v/>
      </c>
      <c r="AM57" s="120" t="str">
        <f t="shared" si="212"/>
        <v/>
      </c>
      <c r="AN57" s="120" t="str">
        <f t="shared" si="212"/>
        <v/>
      </c>
      <c r="AO57" s="120" t="str">
        <f t="shared" si="212"/>
        <v/>
      </c>
      <c r="AP57" s="120" t="str">
        <f t="shared" si="212"/>
        <v/>
      </c>
      <c r="AQ57" s="120" t="str">
        <f t="shared" si="212"/>
        <v/>
      </c>
      <c r="AR57" s="120" t="str">
        <f t="shared" si="212"/>
        <v/>
      </c>
      <c r="AS57" s="120" t="str">
        <f t="shared" si="212"/>
        <v/>
      </c>
      <c r="AT57" s="120" t="str">
        <f t="shared" si="212"/>
        <v/>
      </c>
      <c r="AU57" s="120" t="str">
        <f t="shared" si="212"/>
        <v/>
      </c>
      <c r="AV57" s="120" t="str">
        <f t="shared" si="212"/>
        <v/>
      </c>
      <c r="AW57" s="120" t="str">
        <f t="shared" si="212"/>
        <v/>
      </c>
      <c r="AX57" s="120" t="str">
        <f t="shared" si="212"/>
        <v/>
      </c>
      <c r="AY57" s="120" t="str">
        <f t="shared" si="212"/>
        <v/>
      </c>
      <c r="AZ57" s="120" t="str">
        <f t="shared" si="213"/>
        <v/>
      </c>
      <c r="BA57" s="120" t="str">
        <f t="shared" si="213"/>
        <v/>
      </c>
      <c r="BB57" s="120" t="str">
        <f t="shared" si="213"/>
        <v/>
      </c>
      <c r="BC57" s="120" t="str">
        <f t="shared" si="213"/>
        <v/>
      </c>
      <c r="BD57" s="120" t="str">
        <f t="shared" si="213"/>
        <v/>
      </c>
      <c r="BE57" s="120" t="str">
        <f t="shared" si="213"/>
        <v/>
      </c>
      <c r="BF57" s="120" t="str">
        <f t="shared" si="213"/>
        <v/>
      </c>
      <c r="BG57" s="120" t="str">
        <f t="shared" si="213"/>
        <v/>
      </c>
      <c r="BH57" s="120" t="str">
        <f t="shared" si="213"/>
        <v/>
      </c>
      <c r="BI57" s="120" t="str">
        <f t="shared" si="213"/>
        <v/>
      </c>
      <c r="BJ57" s="120" t="str">
        <f t="shared" si="213"/>
        <v/>
      </c>
      <c r="BK57" s="120" t="str">
        <f t="shared" si="213"/>
        <v/>
      </c>
      <c r="BL57" s="120" t="str">
        <f t="shared" si="213"/>
        <v/>
      </c>
      <c r="BM57" s="120" t="str">
        <f t="shared" si="213"/>
        <v/>
      </c>
      <c r="BN57" s="120" t="str">
        <f t="shared" si="213"/>
        <v/>
      </c>
      <c r="BO57" s="120" t="str">
        <f t="shared" si="213"/>
        <v/>
      </c>
      <c r="BP57" s="120" t="str">
        <f t="shared" si="214"/>
        <v/>
      </c>
      <c r="BQ57" s="120" t="str">
        <f t="shared" si="214"/>
        <v/>
      </c>
      <c r="BR57" s="120" t="str">
        <f t="shared" si="214"/>
        <v/>
      </c>
      <c r="BS57" s="120" t="str">
        <f t="shared" si="214"/>
        <v/>
      </c>
      <c r="BT57" s="120" t="str">
        <f t="shared" si="214"/>
        <v/>
      </c>
      <c r="BU57" s="120" t="str">
        <f t="shared" si="214"/>
        <v/>
      </c>
      <c r="BV57" s="120" t="str">
        <f t="shared" si="214"/>
        <v/>
      </c>
      <c r="BW57" s="120" t="str">
        <f t="shared" si="214"/>
        <v/>
      </c>
      <c r="BX57" s="120" t="str">
        <f t="shared" si="214"/>
        <v/>
      </c>
      <c r="BY57" s="120" t="str">
        <f t="shared" si="214"/>
        <v/>
      </c>
      <c r="BZ57" s="120" t="str">
        <f t="shared" si="214"/>
        <v/>
      </c>
      <c r="CA57" s="120" t="str">
        <f t="shared" si="214"/>
        <v/>
      </c>
      <c r="CB57" s="120" t="str">
        <f t="shared" si="214"/>
        <v/>
      </c>
      <c r="CC57" s="120" t="str">
        <f t="shared" si="214"/>
        <v/>
      </c>
      <c r="CD57" s="120" t="str">
        <f t="shared" si="214"/>
        <v/>
      </c>
      <c r="CE57" s="120" t="str">
        <f t="shared" si="214"/>
        <v/>
      </c>
      <c r="CF57" s="120" t="str">
        <f t="shared" si="215"/>
        <v/>
      </c>
      <c r="CG57" s="120" t="str">
        <f t="shared" si="215"/>
        <v/>
      </c>
      <c r="CH57" s="120" t="str">
        <f t="shared" si="215"/>
        <v/>
      </c>
      <c r="CI57" s="120" t="str">
        <f t="shared" si="215"/>
        <v/>
      </c>
      <c r="CJ57" s="120" t="str">
        <f t="shared" si="215"/>
        <v/>
      </c>
      <c r="CK57" s="120" t="str">
        <f t="shared" si="215"/>
        <v/>
      </c>
      <c r="CL57" s="120" t="str">
        <f t="shared" si="215"/>
        <v/>
      </c>
      <c r="CM57" s="120" t="str">
        <f t="shared" si="215"/>
        <v/>
      </c>
      <c r="CN57" s="120" t="str">
        <f t="shared" si="215"/>
        <v/>
      </c>
      <c r="CO57" s="120" t="str">
        <f t="shared" si="215"/>
        <v/>
      </c>
      <c r="CP57" s="120" t="str">
        <f t="shared" si="215"/>
        <v/>
      </c>
      <c r="CQ57" s="120" t="str">
        <f t="shared" si="215"/>
        <v/>
      </c>
      <c r="CR57" s="120" t="str">
        <f t="shared" si="215"/>
        <v/>
      </c>
      <c r="CS57" s="120" t="str">
        <f t="shared" si="215"/>
        <v/>
      </c>
      <c r="CT57" s="120" t="str">
        <f t="shared" si="215"/>
        <v/>
      </c>
      <c r="CU57" s="120" t="str">
        <f t="shared" si="215"/>
        <v/>
      </c>
      <c r="CV57" s="120" t="str">
        <f t="shared" si="216"/>
        <v/>
      </c>
      <c r="CW57" s="120" t="str">
        <f t="shared" si="216"/>
        <v/>
      </c>
      <c r="CX57" s="120" t="str">
        <f t="shared" si="216"/>
        <v/>
      </c>
      <c r="CY57" s="120" t="str">
        <f t="shared" si="216"/>
        <v/>
      </c>
      <c r="CZ57" s="120" t="str">
        <f t="shared" si="216"/>
        <v/>
      </c>
      <c r="DA57" s="120" t="str">
        <f t="shared" si="216"/>
        <v/>
      </c>
      <c r="DB57" s="120" t="str">
        <f t="shared" si="216"/>
        <v/>
      </c>
      <c r="DC57" s="120" t="str">
        <f t="shared" si="216"/>
        <v/>
      </c>
      <c r="DD57" s="120" t="str">
        <f t="shared" si="216"/>
        <v/>
      </c>
      <c r="DE57" s="120" t="str">
        <f t="shared" si="216"/>
        <v/>
      </c>
      <c r="DF57" s="120" t="str">
        <f t="shared" si="216"/>
        <v/>
      </c>
      <c r="DG57" s="120" t="str">
        <f t="shared" si="216"/>
        <v/>
      </c>
      <c r="DH57" s="120" t="str">
        <f t="shared" si="216"/>
        <v/>
      </c>
      <c r="DI57" s="120" t="str">
        <f t="shared" si="216"/>
        <v/>
      </c>
      <c r="DJ57" s="120" t="str">
        <f t="shared" si="216"/>
        <v/>
      </c>
      <c r="DK57" s="120" t="str">
        <f t="shared" si="216"/>
        <v/>
      </c>
      <c r="DL57" s="120" t="str">
        <f t="shared" si="217"/>
        <v/>
      </c>
      <c r="DM57" s="120" t="str">
        <f t="shared" si="217"/>
        <v/>
      </c>
      <c r="DN57" s="120" t="str">
        <f t="shared" si="217"/>
        <v/>
      </c>
      <c r="DO57" s="120" t="str">
        <f t="shared" si="217"/>
        <v/>
      </c>
      <c r="DP57" s="120" t="str">
        <f t="shared" si="217"/>
        <v/>
      </c>
      <c r="DQ57" s="120" t="str">
        <f t="shared" si="217"/>
        <v/>
      </c>
      <c r="DR57" s="120" t="str">
        <f t="shared" si="217"/>
        <v/>
      </c>
      <c r="DS57" s="120" t="str">
        <f t="shared" si="217"/>
        <v/>
      </c>
      <c r="DT57" s="120" t="str">
        <f t="shared" si="217"/>
        <v/>
      </c>
      <c r="DU57" s="120" t="str">
        <f t="shared" si="217"/>
        <v/>
      </c>
      <c r="DV57" s="120" t="str">
        <f t="shared" si="217"/>
        <v/>
      </c>
      <c r="DW57" s="120" t="str">
        <f t="shared" si="217"/>
        <v/>
      </c>
      <c r="DX57" s="120" t="str">
        <f t="shared" si="217"/>
        <v/>
      </c>
      <c r="DY57" s="120" t="str">
        <f t="shared" si="217"/>
        <v/>
      </c>
      <c r="DZ57" s="120" t="str">
        <f t="shared" si="217"/>
        <v/>
      </c>
      <c r="EA57" s="120" t="str">
        <f t="shared" si="217"/>
        <v/>
      </c>
      <c r="EB57" s="120" t="str">
        <f t="shared" si="218"/>
        <v/>
      </c>
      <c r="EC57" s="120" t="str">
        <f t="shared" si="218"/>
        <v/>
      </c>
      <c r="ED57" s="120" t="str">
        <f t="shared" si="218"/>
        <v/>
      </c>
      <c r="EE57" s="120" t="str">
        <f t="shared" si="218"/>
        <v/>
      </c>
      <c r="EF57" s="120" t="str">
        <f t="shared" si="218"/>
        <v/>
      </c>
      <c r="EG57" s="120" t="str">
        <f t="shared" si="218"/>
        <v/>
      </c>
      <c r="EH57" s="120" t="str">
        <f t="shared" si="218"/>
        <v/>
      </c>
      <c r="EI57" s="120" t="str">
        <f t="shared" si="218"/>
        <v/>
      </c>
      <c r="EJ57" s="120" t="str">
        <f t="shared" si="218"/>
        <v/>
      </c>
      <c r="EK57" s="120" t="str">
        <f t="shared" si="218"/>
        <v/>
      </c>
      <c r="EL57" s="120" t="str">
        <f t="shared" si="218"/>
        <v/>
      </c>
      <c r="EM57" s="120" t="str">
        <f t="shared" si="218"/>
        <v/>
      </c>
      <c r="EN57" s="120" t="str">
        <f t="shared" si="218"/>
        <v/>
      </c>
      <c r="EO57" s="120" t="str">
        <f t="shared" si="218"/>
        <v/>
      </c>
      <c r="EP57" s="120" t="str">
        <f t="shared" si="218"/>
        <v/>
      </c>
      <c r="EQ57" s="120" t="str">
        <f t="shared" si="218"/>
        <v/>
      </c>
      <c r="ER57" s="120" t="str">
        <f t="shared" si="219"/>
        <v/>
      </c>
      <c r="ES57" s="120" t="str">
        <f t="shared" si="219"/>
        <v/>
      </c>
      <c r="ET57" s="120" t="str">
        <f t="shared" si="219"/>
        <v/>
      </c>
      <c r="EU57" s="120" t="str">
        <f t="shared" si="219"/>
        <v/>
      </c>
      <c r="EV57" s="120" t="str">
        <f t="shared" si="219"/>
        <v/>
      </c>
      <c r="EW57" s="120" t="str">
        <f t="shared" si="219"/>
        <v/>
      </c>
      <c r="EX57" s="120" t="str">
        <f t="shared" si="219"/>
        <v/>
      </c>
      <c r="EY57" s="120" t="str">
        <f t="shared" si="219"/>
        <v/>
      </c>
      <c r="EZ57" s="120" t="str">
        <f t="shared" si="219"/>
        <v/>
      </c>
      <c r="FA57" s="120" t="str">
        <f t="shared" si="219"/>
        <v/>
      </c>
      <c r="FB57" s="120" t="str">
        <f t="shared" si="219"/>
        <v/>
      </c>
      <c r="FC57" s="120" t="str">
        <f t="shared" si="219"/>
        <v/>
      </c>
      <c r="FD57" s="120" t="str">
        <f t="shared" si="219"/>
        <v/>
      </c>
      <c r="FE57" s="120" t="str">
        <f t="shared" si="219"/>
        <v/>
      </c>
      <c r="FF57" s="120" t="str">
        <f t="shared" si="219"/>
        <v/>
      </c>
      <c r="FG57" s="120" t="str">
        <f t="shared" si="219"/>
        <v/>
      </c>
      <c r="FH57" s="120" t="str">
        <f t="shared" si="220"/>
        <v/>
      </c>
      <c r="FI57" s="120" t="str">
        <f t="shared" si="220"/>
        <v/>
      </c>
      <c r="FJ57" s="120" t="str">
        <f t="shared" si="220"/>
        <v/>
      </c>
      <c r="FK57" s="120" t="str">
        <f t="shared" si="220"/>
        <v/>
      </c>
      <c r="FL57" s="120" t="str">
        <f t="shared" si="220"/>
        <v/>
      </c>
      <c r="FM57" s="120" t="str">
        <f t="shared" si="220"/>
        <v/>
      </c>
      <c r="FN57" s="120" t="str">
        <f t="shared" si="220"/>
        <v/>
      </c>
      <c r="FO57" s="120" t="str">
        <f t="shared" si="220"/>
        <v/>
      </c>
      <c r="FP57" s="120" t="str">
        <f t="shared" si="220"/>
        <v/>
      </c>
      <c r="FQ57" s="120" t="str">
        <f t="shared" si="220"/>
        <v/>
      </c>
      <c r="FR57" s="120" t="str">
        <f t="shared" si="220"/>
        <v/>
      </c>
      <c r="FS57" s="120" t="str">
        <f t="shared" si="220"/>
        <v/>
      </c>
      <c r="FT57" s="120" t="str">
        <f t="shared" si="220"/>
        <v/>
      </c>
      <c r="FU57" s="120" t="str">
        <f t="shared" si="220"/>
        <v/>
      </c>
      <c r="FV57" s="120" t="str">
        <f t="shared" si="220"/>
        <v/>
      </c>
      <c r="FW57" s="120" t="str">
        <f t="shared" si="220"/>
        <v/>
      </c>
      <c r="FX57" s="120" t="str">
        <f t="shared" si="221"/>
        <v/>
      </c>
      <c r="FY57" s="120" t="str">
        <f t="shared" si="221"/>
        <v/>
      </c>
      <c r="FZ57" s="120" t="str">
        <f t="shared" si="221"/>
        <v/>
      </c>
      <c r="GA57" s="120" t="str">
        <f t="shared" si="221"/>
        <v/>
      </c>
      <c r="GB57" s="120" t="str">
        <f t="shared" si="221"/>
        <v/>
      </c>
      <c r="GC57" s="120" t="str">
        <f t="shared" si="221"/>
        <v/>
      </c>
      <c r="GD57" s="120" t="str">
        <f t="shared" si="221"/>
        <v/>
      </c>
      <c r="GE57" s="120" t="str">
        <f t="shared" si="221"/>
        <v/>
      </c>
      <c r="GF57" s="120" t="str">
        <f t="shared" si="221"/>
        <v/>
      </c>
      <c r="GG57" s="120" t="str">
        <f t="shared" si="221"/>
        <v/>
      </c>
      <c r="GH57" s="120" t="str">
        <f t="shared" si="221"/>
        <v/>
      </c>
      <c r="GI57" s="120" t="str">
        <f t="shared" si="221"/>
        <v/>
      </c>
      <c r="GJ57" s="120" t="str">
        <f t="shared" si="221"/>
        <v/>
      </c>
      <c r="GK57" s="120" t="str">
        <f t="shared" si="221"/>
        <v/>
      </c>
      <c r="GL57" s="120" t="str">
        <f t="shared" si="221"/>
        <v/>
      </c>
      <c r="GM57" s="120" t="str">
        <f t="shared" si="221"/>
        <v/>
      </c>
      <c r="GN57" s="120" t="str">
        <f t="shared" si="222"/>
        <v/>
      </c>
      <c r="GO57" s="120" t="str">
        <f t="shared" si="222"/>
        <v/>
      </c>
      <c r="GP57" s="120" t="str">
        <f t="shared" si="222"/>
        <v/>
      </c>
      <c r="GQ57" s="120" t="str">
        <f t="shared" si="222"/>
        <v/>
      </c>
      <c r="GR57" s="120" t="str">
        <f t="shared" si="222"/>
        <v/>
      </c>
      <c r="GS57" s="120" t="str">
        <f t="shared" si="222"/>
        <v/>
      </c>
      <c r="GT57" s="120" t="str">
        <f t="shared" si="222"/>
        <v/>
      </c>
      <c r="GU57" s="120" t="str">
        <f t="shared" si="222"/>
        <v/>
      </c>
      <c r="GV57" s="120" t="str">
        <f t="shared" si="222"/>
        <v/>
      </c>
      <c r="GW57" s="120" t="str">
        <f t="shared" si="222"/>
        <v/>
      </c>
      <c r="GX57" s="120" t="str">
        <f t="shared" si="222"/>
        <v/>
      </c>
      <c r="GY57" s="120" t="str">
        <f t="shared" si="222"/>
        <v/>
      </c>
      <c r="GZ57" s="120" t="str">
        <f t="shared" si="222"/>
        <v/>
      </c>
      <c r="HA57" s="120" t="str">
        <f t="shared" si="222"/>
        <v/>
      </c>
      <c r="HB57" s="120" t="str">
        <f t="shared" si="222"/>
        <v/>
      </c>
      <c r="HC57" s="120" t="str">
        <f t="shared" si="222"/>
        <v/>
      </c>
      <c r="HD57" s="120" t="str">
        <f t="shared" si="223"/>
        <v/>
      </c>
      <c r="HE57" s="120" t="str">
        <f t="shared" si="223"/>
        <v/>
      </c>
      <c r="HF57" s="120" t="str">
        <f t="shared" si="223"/>
        <v/>
      </c>
      <c r="HG57" s="120" t="str">
        <f t="shared" si="223"/>
        <v/>
      </c>
      <c r="HH57" s="120" t="str">
        <f t="shared" si="223"/>
        <v/>
      </c>
      <c r="HI57" s="120" t="str">
        <f t="shared" si="223"/>
        <v/>
      </c>
      <c r="HJ57" s="120" t="str">
        <f t="shared" si="223"/>
        <v/>
      </c>
      <c r="HK57" s="120" t="str">
        <f t="shared" si="223"/>
        <v/>
      </c>
      <c r="HL57" s="120" t="str">
        <f t="shared" si="223"/>
        <v/>
      </c>
      <c r="HM57" s="120" t="str">
        <f t="shared" si="223"/>
        <v/>
      </c>
      <c r="HN57" s="120" t="str">
        <f t="shared" si="223"/>
        <v/>
      </c>
      <c r="HO57" s="120" t="str">
        <f t="shared" si="223"/>
        <v/>
      </c>
      <c r="HP57" s="120" t="str">
        <f t="shared" si="223"/>
        <v/>
      </c>
      <c r="HQ57" s="120" t="str">
        <f t="shared" si="223"/>
        <v/>
      </c>
      <c r="HR57" s="120" t="str">
        <f t="shared" si="223"/>
        <v/>
      </c>
      <c r="HS57" s="120" t="str">
        <f t="shared" si="223"/>
        <v/>
      </c>
      <c r="HT57" s="120" t="str">
        <f t="shared" si="224"/>
        <v/>
      </c>
      <c r="HU57" s="120" t="str">
        <f t="shared" si="224"/>
        <v/>
      </c>
      <c r="HV57" s="120" t="str">
        <f t="shared" si="224"/>
        <v/>
      </c>
      <c r="HW57" s="120" t="str">
        <f t="shared" si="224"/>
        <v/>
      </c>
      <c r="HX57" s="120" t="str">
        <f t="shared" si="224"/>
        <v/>
      </c>
      <c r="HY57" s="120" t="str">
        <f t="shared" si="224"/>
        <v/>
      </c>
      <c r="HZ57" s="120" t="str">
        <f t="shared" si="224"/>
        <v/>
      </c>
      <c r="IA57" s="120" t="str">
        <f t="shared" si="224"/>
        <v/>
      </c>
      <c r="IB57" s="120" t="str">
        <f t="shared" si="224"/>
        <v/>
      </c>
      <c r="IC57" s="120" t="str">
        <f t="shared" si="224"/>
        <v/>
      </c>
      <c r="ID57" s="120" t="str">
        <f t="shared" si="224"/>
        <v/>
      </c>
      <c r="IE57" s="120" t="str">
        <f t="shared" si="224"/>
        <v/>
      </c>
      <c r="IF57" s="120" t="str">
        <f t="shared" si="224"/>
        <v/>
      </c>
      <c r="IG57" s="120" t="str">
        <f t="shared" si="224"/>
        <v/>
      </c>
      <c r="IH57" s="120" t="str">
        <f t="shared" si="224"/>
        <v/>
      </c>
      <c r="II57" s="120" t="str">
        <f t="shared" si="224"/>
        <v/>
      </c>
      <c r="IJ57" s="120" t="str">
        <f t="shared" si="225"/>
        <v/>
      </c>
      <c r="IK57" s="120" t="str">
        <f t="shared" si="225"/>
        <v/>
      </c>
      <c r="IL57" s="120" t="str">
        <f t="shared" si="225"/>
        <v/>
      </c>
      <c r="IM57" s="120" t="str">
        <f t="shared" si="225"/>
        <v/>
      </c>
      <c r="IN57" s="120" t="str">
        <f t="shared" si="225"/>
        <v/>
      </c>
      <c r="IO57" s="120" t="str">
        <f t="shared" si="225"/>
        <v/>
      </c>
      <c r="IP57" s="120" t="str">
        <f t="shared" si="225"/>
        <v/>
      </c>
      <c r="IQ57" s="120" t="str">
        <f t="shared" si="225"/>
        <v/>
      </c>
      <c r="IR57" s="120" t="str">
        <f t="shared" si="225"/>
        <v/>
      </c>
      <c r="IS57" s="120" t="str">
        <f t="shared" si="225"/>
        <v/>
      </c>
      <c r="IT57" s="120" t="str">
        <f t="shared" si="225"/>
        <v/>
      </c>
      <c r="IU57" s="120" t="str">
        <f t="shared" si="225"/>
        <v/>
      </c>
      <c r="IV57" s="120" t="str">
        <f t="shared" si="225"/>
        <v/>
      </c>
      <c r="IW57" s="120" t="str">
        <f t="shared" si="225"/>
        <v/>
      </c>
      <c r="IX57" s="120" t="str">
        <f t="shared" si="225"/>
        <v/>
      </c>
      <c r="IY57" s="120" t="str">
        <f t="shared" si="225"/>
        <v/>
      </c>
      <c r="IZ57" s="120" t="str">
        <f t="shared" si="226"/>
        <v/>
      </c>
      <c r="JA57" s="120" t="str">
        <f t="shared" si="226"/>
        <v/>
      </c>
      <c r="JB57" s="120" t="str">
        <f t="shared" si="226"/>
        <v/>
      </c>
      <c r="JC57" s="120" t="str">
        <f t="shared" si="226"/>
        <v/>
      </c>
      <c r="JD57" s="120" t="str">
        <f t="shared" si="226"/>
        <v/>
      </c>
      <c r="JE57" s="120" t="str">
        <f t="shared" si="226"/>
        <v/>
      </c>
      <c r="JF57" s="120" t="str">
        <f t="shared" si="226"/>
        <v/>
      </c>
      <c r="JG57" s="120" t="str">
        <f t="shared" si="226"/>
        <v/>
      </c>
      <c r="JH57" s="120" t="str">
        <f t="shared" si="226"/>
        <v/>
      </c>
      <c r="JI57" s="120" t="str">
        <f t="shared" si="226"/>
        <v/>
      </c>
      <c r="JJ57" s="120" t="str">
        <f t="shared" si="226"/>
        <v/>
      </c>
      <c r="JK57" s="120" t="str">
        <f t="shared" si="226"/>
        <v/>
      </c>
      <c r="JL57" s="120" t="str">
        <f t="shared" si="226"/>
        <v/>
      </c>
      <c r="JM57" s="120" t="str">
        <f t="shared" si="226"/>
        <v/>
      </c>
      <c r="JN57" s="120" t="str">
        <f t="shared" si="226"/>
        <v/>
      </c>
      <c r="JO57" s="120" t="str">
        <f t="shared" si="226"/>
        <v/>
      </c>
      <c r="JP57" s="120" t="str">
        <f t="shared" si="227"/>
        <v/>
      </c>
      <c r="JQ57" s="120" t="str">
        <f t="shared" si="227"/>
        <v/>
      </c>
      <c r="JR57" s="120" t="str">
        <f t="shared" si="227"/>
        <v/>
      </c>
      <c r="JS57" s="120" t="str">
        <f t="shared" si="227"/>
        <v/>
      </c>
      <c r="JT57" s="120" t="str">
        <f t="shared" si="227"/>
        <v/>
      </c>
      <c r="JU57" s="120" t="str">
        <f t="shared" si="227"/>
        <v/>
      </c>
      <c r="JV57" s="120" t="str">
        <f t="shared" si="227"/>
        <v/>
      </c>
      <c r="JW57" s="120" t="str">
        <f t="shared" si="227"/>
        <v/>
      </c>
      <c r="JX57" s="120" t="str">
        <f t="shared" si="227"/>
        <v/>
      </c>
      <c r="JY57" s="120" t="str">
        <f t="shared" si="227"/>
        <v/>
      </c>
      <c r="JZ57" s="120" t="str">
        <f t="shared" si="227"/>
        <v/>
      </c>
      <c r="KA57" s="120" t="str">
        <f t="shared" si="227"/>
        <v/>
      </c>
      <c r="KB57" s="120" t="str">
        <f t="shared" si="227"/>
        <v/>
      </c>
      <c r="KC57" s="120" t="str">
        <f t="shared" si="227"/>
        <v/>
      </c>
      <c r="KD57" s="120" t="str">
        <f t="shared" si="227"/>
        <v/>
      </c>
      <c r="KE57" s="120" t="str">
        <f t="shared" si="227"/>
        <v/>
      </c>
      <c r="KF57" s="120" t="str">
        <f t="shared" si="228"/>
        <v/>
      </c>
      <c r="KG57" s="120" t="str">
        <f t="shared" si="228"/>
        <v/>
      </c>
      <c r="KH57" s="120" t="str">
        <f t="shared" si="228"/>
        <v/>
      </c>
      <c r="KI57" s="120" t="str">
        <f t="shared" si="228"/>
        <v/>
      </c>
      <c r="KJ57" s="120" t="str">
        <f t="shared" si="228"/>
        <v/>
      </c>
      <c r="KK57" s="120" t="str">
        <f t="shared" si="228"/>
        <v/>
      </c>
      <c r="KL57" s="120" t="str">
        <f t="shared" si="228"/>
        <v/>
      </c>
      <c r="KM57" s="120" t="str">
        <f t="shared" si="228"/>
        <v/>
      </c>
      <c r="KN57" s="120" t="str">
        <f t="shared" si="228"/>
        <v/>
      </c>
      <c r="KO57" s="120" t="str">
        <f t="shared" si="228"/>
        <v/>
      </c>
      <c r="KP57" s="120" t="str">
        <f t="shared" si="228"/>
        <v/>
      </c>
      <c r="KQ57" s="120" t="str">
        <f t="shared" si="228"/>
        <v/>
      </c>
      <c r="KR57" s="120" t="str">
        <f t="shared" si="228"/>
        <v/>
      </c>
      <c r="KS57" s="120" t="str">
        <f t="shared" si="228"/>
        <v/>
      </c>
      <c r="KT57" s="120" t="str">
        <f t="shared" si="228"/>
        <v/>
      </c>
      <c r="KU57" s="120" t="str">
        <f t="shared" si="228"/>
        <v/>
      </c>
      <c r="KV57" s="120" t="str">
        <f t="shared" si="229"/>
        <v/>
      </c>
      <c r="KW57" s="120" t="str">
        <f t="shared" si="229"/>
        <v/>
      </c>
      <c r="KX57" s="120" t="str">
        <f t="shared" si="229"/>
        <v/>
      </c>
      <c r="KY57" s="120" t="str">
        <f t="shared" si="229"/>
        <v/>
      </c>
      <c r="KZ57" s="120" t="str">
        <f t="shared" si="229"/>
        <v/>
      </c>
      <c r="LA57" s="120" t="str">
        <f t="shared" si="229"/>
        <v/>
      </c>
      <c r="LB57" s="120" t="str">
        <f t="shared" si="229"/>
        <v/>
      </c>
      <c r="LC57" s="120" t="str">
        <f t="shared" si="229"/>
        <v/>
      </c>
      <c r="LD57" s="120" t="str">
        <f t="shared" si="229"/>
        <v/>
      </c>
      <c r="LE57" s="120" t="str">
        <f t="shared" si="229"/>
        <v/>
      </c>
      <c r="LF57" s="120" t="str">
        <f t="shared" si="229"/>
        <v/>
      </c>
      <c r="LG57" s="120" t="str">
        <f t="shared" si="229"/>
        <v/>
      </c>
      <c r="LH57" s="120" t="str">
        <f t="shared" si="229"/>
        <v/>
      </c>
      <c r="LI57" s="120" t="str">
        <f t="shared" si="229"/>
        <v/>
      </c>
      <c r="LJ57" s="120" t="str">
        <f t="shared" si="229"/>
        <v/>
      </c>
      <c r="LK57" s="120" t="str">
        <f t="shared" si="229"/>
        <v/>
      </c>
      <c r="LL57" s="120" t="str">
        <f t="shared" si="230"/>
        <v/>
      </c>
      <c r="LM57" s="120" t="str">
        <f t="shared" si="230"/>
        <v/>
      </c>
      <c r="LN57" s="120" t="str">
        <f t="shared" si="230"/>
        <v/>
      </c>
      <c r="LO57" s="120" t="str">
        <f t="shared" si="230"/>
        <v/>
      </c>
      <c r="LP57" s="120" t="str">
        <f t="shared" si="230"/>
        <v/>
      </c>
      <c r="LQ57" s="120" t="str">
        <f t="shared" si="230"/>
        <v/>
      </c>
      <c r="LR57" s="120" t="str">
        <f t="shared" si="230"/>
        <v/>
      </c>
      <c r="LS57" s="120" t="str">
        <f t="shared" si="230"/>
        <v/>
      </c>
      <c r="LT57" s="120" t="str">
        <f t="shared" si="230"/>
        <v/>
      </c>
      <c r="LU57" s="120" t="str">
        <f t="shared" si="230"/>
        <v/>
      </c>
      <c r="LV57" s="120" t="str">
        <f t="shared" si="230"/>
        <v/>
      </c>
      <c r="LW57" s="120" t="str">
        <f t="shared" si="230"/>
        <v/>
      </c>
      <c r="LX57" s="120" t="str">
        <f t="shared" si="230"/>
        <v/>
      </c>
      <c r="LY57" s="120" t="str">
        <f t="shared" si="230"/>
        <v/>
      </c>
      <c r="LZ57" s="120" t="str">
        <f t="shared" si="230"/>
        <v/>
      </c>
      <c r="MA57" s="120" t="str">
        <f t="shared" si="230"/>
        <v/>
      </c>
      <c r="MB57" s="120" t="str">
        <f t="shared" si="231"/>
        <v/>
      </c>
      <c r="MC57" s="120" t="str">
        <f t="shared" si="231"/>
        <v/>
      </c>
      <c r="MD57" s="120" t="str">
        <f t="shared" si="231"/>
        <v/>
      </c>
      <c r="ME57" s="120" t="str">
        <f t="shared" si="231"/>
        <v/>
      </c>
      <c r="MF57" s="120" t="str">
        <f t="shared" si="231"/>
        <v/>
      </c>
      <c r="MG57" s="120" t="str">
        <f t="shared" si="231"/>
        <v/>
      </c>
      <c r="MH57" s="120" t="str">
        <f t="shared" si="231"/>
        <v/>
      </c>
      <c r="MI57" s="120" t="str">
        <f t="shared" si="231"/>
        <v/>
      </c>
      <c r="MJ57" s="120" t="str">
        <f t="shared" si="231"/>
        <v/>
      </c>
      <c r="MK57" s="120" t="str">
        <f t="shared" si="231"/>
        <v/>
      </c>
      <c r="ML57" s="120" t="str">
        <f t="shared" si="231"/>
        <v/>
      </c>
      <c r="MM57" s="120" t="str">
        <f t="shared" si="231"/>
        <v/>
      </c>
      <c r="MN57" s="120" t="str">
        <f t="shared" si="231"/>
        <v/>
      </c>
      <c r="MO57" s="120" t="str">
        <f t="shared" si="231"/>
        <v/>
      </c>
      <c r="MP57" s="120" t="str">
        <f t="shared" si="231"/>
        <v/>
      </c>
      <c r="MQ57" s="120" t="str">
        <f t="shared" si="231"/>
        <v/>
      </c>
      <c r="MR57" s="120" t="str">
        <f t="shared" si="232"/>
        <v/>
      </c>
      <c r="MS57" s="120" t="str">
        <f t="shared" si="232"/>
        <v/>
      </c>
      <c r="MT57" s="120" t="str">
        <f t="shared" si="232"/>
        <v/>
      </c>
      <c r="MU57" s="120" t="str">
        <f t="shared" si="232"/>
        <v/>
      </c>
      <c r="MV57" s="120" t="str">
        <f t="shared" si="232"/>
        <v/>
      </c>
      <c r="MW57" s="120" t="str">
        <f t="shared" si="232"/>
        <v/>
      </c>
      <c r="MX57" s="120" t="str">
        <f t="shared" si="232"/>
        <v/>
      </c>
      <c r="MY57" s="120" t="str">
        <f t="shared" si="232"/>
        <v/>
      </c>
      <c r="MZ57" s="120" t="str">
        <f t="shared" si="232"/>
        <v/>
      </c>
      <c r="NA57" s="120" t="str">
        <f t="shared" si="232"/>
        <v/>
      </c>
      <c r="NB57" s="120" t="str">
        <f t="shared" si="232"/>
        <v/>
      </c>
      <c r="NC57" s="120" t="str">
        <f t="shared" si="232"/>
        <v/>
      </c>
      <c r="ND57" s="120" t="str">
        <f t="shared" si="232"/>
        <v/>
      </c>
      <c r="NE57" s="120" t="str">
        <f t="shared" si="232"/>
        <v/>
      </c>
      <c r="NF57" s="120" t="str">
        <f t="shared" si="232"/>
        <v/>
      </c>
      <c r="NG57" s="120" t="str">
        <f t="shared" si="232"/>
        <v/>
      </c>
      <c r="NH57" s="120" t="str">
        <f t="shared" si="233"/>
        <v/>
      </c>
      <c r="NI57" s="120" t="str">
        <f t="shared" si="233"/>
        <v/>
      </c>
      <c r="NJ57" s="120" t="str">
        <f t="shared" si="233"/>
        <v/>
      </c>
      <c r="NK57" s="120" t="str">
        <f t="shared" si="233"/>
        <v/>
      </c>
      <c r="NL57" s="120" t="str">
        <f t="shared" si="233"/>
        <v/>
      </c>
      <c r="NM57" s="120" t="str">
        <f t="shared" si="233"/>
        <v/>
      </c>
      <c r="NN57" s="120" t="str">
        <f t="shared" si="233"/>
        <v/>
      </c>
      <c r="NO57" s="120" t="str">
        <f t="shared" si="233"/>
        <v/>
      </c>
      <c r="NP57" s="120" t="str">
        <f t="shared" si="233"/>
        <v/>
      </c>
      <c r="NQ57" s="120" t="str">
        <f t="shared" si="233"/>
        <v/>
      </c>
      <c r="NR57" s="120" t="str">
        <f t="shared" si="233"/>
        <v/>
      </c>
      <c r="NS57" s="120" t="str">
        <f t="shared" si="233"/>
        <v/>
      </c>
      <c r="NT57" s="120" t="str">
        <f t="shared" si="233"/>
        <v/>
      </c>
      <c r="NU57" s="120" t="str">
        <f t="shared" si="233"/>
        <v/>
      </c>
      <c r="NV57" s="120" t="str">
        <f t="shared" si="233"/>
        <v/>
      </c>
      <c r="NW57" s="120" t="str">
        <f t="shared" si="233"/>
        <v/>
      </c>
      <c r="NX57" s="120" t="str">
        <f t="shared" si="234"/>
        <v/>
      </c>
      <c r="NY57" s="120" t="str">
        <f t="shared" si="234"/>
        <v/>
      </c>
      <c r="NZ57" s="120" t="str">
        <f t="shared" si="234"/>
        <v/>
      </c>
      <c r="OA57" s="120" t="str">
        <f t="shared" si="234"/>
        <v/>
      </c>
      <c r="OB57" s="120" t="str">
        <f t="shared" si="234"/>
        <v/>
      </c>
      <c r="OC57" s="120" t="str">
        <f t="shared" si="234"/>
        <v/>
      </c>
      <c r="OD57" s="120" t="str">
        <f t="shared" si="234"/>
        <v/>
      </c>
      <c r="OE57" s="120" t="str">
        <f t="shared" si="234"/>
        <v/>
      </c>
      <c r="OF57" s="120" t="str">
        <f t="shared" si="234"/>
        <v/>
      </c>
      <c r="OG57" s="120" t="str">
        <f t="shared" si="234"/>
        <v/>
      </c>
      <c r="OH57" s="120" t="str">
        <f t="shared" si="234"/>
        <v/>
      </c>
      <c r="OI57" s="120" t="str">
        <f t="shared" si="234"/>
        <v/>
      </c>
      <c r="OJ57" s="120" t="str">
        <f t="shared" si="234"/>
        <v/>
      </c>
      <c r="OK57" s="120" t="str">
        <f t="shared" si="234"/>
        <v/>
      </c>
      <c r="OL57" s="120" t="str">
        <f t="shared" si="234"/>
        <v/>
      </c>
      <c r="OM57" s="120" t="str">
        <f t="shared" si="234"/>
        <v/>
      </c>
      <c r="ON57" s="120" t="str">
        <f t="shared" si="235"/>
        <v/>
      </c>
      <c r="OO57" s="120" t="str">
        <f t="shared" si="235"/>
        <v/>
      </c>
      <c r="OP57" s="120" t="str">
        <f t="shared" si="235"/>
        <v/>
      </c>
      <c r="OQ57" s="120" t="str">
        <f t="shared" si="235"/>
        <v/>
      </c>
      <c r="OR57" s="120" t="str">
        <f t="shared" si="235"/>
        <v/>
      </c>
      <c r="OS57" s="120" t="str">
        <f t="shared" si="235"/>
        <v/>
      </c>
      <c r="OT57" s="120" t="str">
        <f t="shared" si="235"/>
        <v/>
      </c>
      <c r="OU57" s="120" t="str">
        <f t="shared" si="235"/>
        <v/>
      </c>
      <c r="OV57" s="120" t="str">
        <f t="shared" si="235"/>
        <v/>
      </c>
      <c r="OW57" s="120" t="str">
        <f t="shared" si="235"/>
        <v/>
      </c>
      <c r="OX57" s="120" t="str">
        <f t="shared" si="235"/>
        <v/>
      </c>
      <c r="OY57" s="120" t="str">
        <f t="shared" si="235"/>
        <v/>
      </c>
      <c r="OZ57" s="120" t="str">
        <f t="shared" si="235"/>
        <v/>
      </c>
      <c r="PA57" s="120" t="str">
        <f t="shared" si="235"/>
        <v/>
      </c>
      <c r="PB57" s="120" t="str">
        <f t="shared" si="235"/>
        <v/>
      </c>
      <c r="PC57" s="120" t="str">
        <f t="shared" si="235"/>
        <v/>
      </c>
      <c r="PD57" s="120" t="str">
        <f t="shared" si="236"/>
        <v/>
      </c>
      <c r="PE57" s="120" t="str">
        <f t="shared" si="236"/>
        <v/>
      </c>
      <c r="PF57" s="120" t="str">
        <f t="shared" si="236"/>
        <v/>
      </c>
      <c r="PG57" s="120" t="str">
        <f t="shared" si="236"/>
        <v/>
      </c>
      <c r="PH57" s="120" t="str">
        <f t="shared" si="236"/>
        <v/>
      </c>
      <c r="PI57" s="120" t="str">
        <f t="shared" si="236"/>
        <v/>
      </c>
      <c r="PJ57" s="120" t="str">
        <f t="shared" si="236"/>
        <v/>
      </c>
      <c r="PK57" s="120" t="str">
        <f t="shared" si="236"/>
        <v/>
      </c>
      <c r="PL57" s="120" t="str">
        <f t="shared" si="236"/>
        <v/>
      </c>
      <c r="PM57" s="120" t="str">
        <f t="shared" si="236"/>
        <v/>
      </c>
      <c r="PN57" s="120" t="str">
        <f t="shared" si="236"/>
        <v/>
      </c>
      <c r="PO57" s="120" t="str">
        <f t="shared" si="236"/>
        <v/>
      </c>
      <c r="PP57" s="120" t="str">
        <f t="shared" si="236"/>
        <v/>
      </c>
      <c r="PQ57" s="120" t="str">
        <f t="shared" si="236"/>
        <v/>
      </c>
      <c r="PR57" s="120" t="str">
        <f t="shared" si="236"/>
        <v/>
      </c>
      <c r="PS57" s="120" t="str">
        <f t="shared" si="236"/>
        <v/>
      </c>
      <c r="PT57" s="120" t="str">
        <f t="shared" si="237"/>
        <v/>
      </c>
      <c r="PU57" s="120" t="str">
        <f t="shared" si="237"/>
        <v/>
      </c>
      <c r="PV57" s="120" t="str">
        <f t="shared" si="237"/>
        <v/>
      </c>
      <c r="PW57" s="120" t="str">
        <f t="shared" si="237"/>
        <v/>
      </c>
      <c r="PX57" s="120" t="str">
        <f t="shared" si="237"/>
        <v/>
      </c>
      <c r="PY57" s="120" t="str">
        <f t="shared" si="237"/>
        <v/>
      </c>
      <c r="PZ57" s="120" t="str">
        <f t="shared" si="237"/>
        <v/>
      </c>
      <c r="QA57" s="120" t="str">
        <f t="shared" si="237"/>
        <v/>
      </c>
      <c r="QB57" s="120" t="str">
        <f t="shared" si="237"/>
        <v/>
      </c>
      <c r="QC57" s="120" t="str">
        <f t="shared" si="237"/>
        <v/>
      </c>
      <c r="QD57" s="120" t="str">
        <f t="shared" si="237"/>
        <v/>
      </c>
      <c r="QE57" s="120" t="str">
        <f t="shared" si="237"/>
        <v/>
      </c>
      <c r="QF57" s="120" t="str">
        <f t="shared" si="237"/>
        <v/>
      </c>
      <c r="QG57" s="120" t="str">
        <f t="shared" si="237"/>
        <v/>
      </c>
      <c r="QH57" s="120" t="str">
        <f t="shared" si="237"/>
        <v/>
      </c>
      <c r="QI57" s="120" t="str">
        <f t="shared" si="237"/>
        <v/>
      </c>
      <c r="QJ57" s="120" t="str">
        <f t="shared" si="238"/>
        <v/>
      </c>
      <c r="QK57" s="120" t="str">
        <f t="shared" si="238"/>
        <v/>
      </c>
      <c r="QL57" s="120" t="str">
        <f t="shared" si="238"/>
        <v/>
      </c>
      <c r="QM57" s="120" t="str">
        <f t="shared" si="238"/>
        <v/>
      </c>
      <c r="QN57" s="120" t="str">
        <f t="shared" si="238"/>
        <v/>
      </c>
      <c r="QO57" s="120" t="str">
        <f t="shared" si="238"/>
        <v/>
      </c>
      <c r="QP57" s="120" t="str">
        <f t="shared" si="238"/>
        <v/>
      </c>
      <c r="QQ57" s="120" t="str">
        <f t="shared" si="238"/>
        <v/>
      </c>
      <c r="QR57" s="120" t="str">
        <f t="shared" si="238"/>
        <v/>
      </c>
      <c r="QS57" s="120" t="str">
        <f t="shared" si="238"/>
        <v/>
      </c>
      <c r="QT57" s="120" t="str">
        <f t="shared" si="238"/>
        <v/>
      </c>
      <c r="QU57" s="120" t="str">
        <f t="shared" si="238"/>
        <v/>
      </c>
      <c r="QV57" s="120" t="str">
        <f t="shared" si="238"/>
        <v/>
      </c>
      <c r="QW57" s="120" t="str">
        <f t="shared" si="238"/>
        <v/>
      </c>
      <c r="QX57" s="120" t="str">
        <f t="shared" si="238"/>
        <v/>
      </c>
      <c r="QY57" s="120" t="str">
        <f t="shared" si="238"/>
        <v/>
      </c>
      <c r="QZ57" s="120" t="str">
        <f t="shared" si="239"/>
        <v/>
      </c>
      <c r="RA57" s="120" t="str">
        <f t="shared" si="239"/>
        <v/>
      </c>
      <c r="RB57" s="120" t="str">
        <f t="shared" si="239"/>
        <v/>
      </c>
      <c r="RC57" s="120" t="str">
        <f t="shared" si="239"/>
        <v/>
      </c>
      <c r="RD57" s="120" t="str">
        <f t="shared" si="239"/>
        <v/>
      </c>
      <c r="RE57" s="120" t="str">
        <f t="shared" si="239"/>
        <v/>
      </c>
      <c r="RF57" s="120" t="str">
        <f t="shared" si="239"/>
        <v/>
      </c>
      <c r="RG57" s="120" t="str">
        <f t="shared" si="239"/>
        <v/>
      </c>
      <c r="RH57" s="120" t="str">
        <f t="shared" si="239"/>
        <v/>
      </c>
      <c r="RI57" s="120" t="str">
        <f t="shared" si="239"/>
        <v/>
      </c>
      <c r="RJ57" s="120" t="str">
        <f t="shared" si="239"/>
        <v/>
      </c>
      <c r="RK57" s="120" t="str">
        <f t="shared" si="239"/>
        <v/>
      </c>
      <c r="RL57" s="120" t="str">
        <f t="shared" si="239"/>
        <v/>
      </c>
      <c r="RM57" s="120" t="str">
        <f t="shared" si="239"/>
        <v/>
      </c>
      <c r="RN57" s="120" t="str">
        <f t="shared" si="239"/>
        <v/>
      </c>
      <c r="RO57" s="120" t="str">
        <f t="shared" si="239"/>
        <v/>
      </c>
      <c r="RP57" s="120" t="str">
        <f t="shared" si="240"/>
        <v/>
      </c>
      <c r="RQ57" s="120" t="str">
        <f t="shared" si="240"/>
        <v/>
      </c>
      <c r="RR57" s="120" t="str">
        <f t="shared" si="240"/>
        <v/>
      </c>
      <c r="RS57" s="120" t="str">
        <f t="shared" si="240"/>
        <v/>
      </c>
      <c r="RT57" s="120" t="str">
        <f t="shared" si="240"/>
        <v/>
      </c>
      <c r="RU57" s="120" t="str">
        <f t="shared" si="240"/>
        <v/>
      </c>
      <c r="RV57" s="120" t="str">
        <f t="shared" si="240"/>
        <v/>
      </c>
      <c r="RW57" s="120" t="str">
        <f t="shared" si="240"/>
        <v/>
      </c>
      <c r="RX57" s="120" t="str">
        <f t="shared" si="240"/>
        <v/>
      </c>
      <c r="RY57" s="120" t="str">
        <f t="shared" si="240"/>
        <v/>
      </c>
      <c r="RZ57" s="120" t="str">
        <f t="shared" si="240"/>
        <v/>
      </c>
      <c r="SA57" s="120" t="str">
        <f t="shared" si="240"/>
        <v/>
      </c>
      <c r="SB57" s="120" t="str">
        <f t="shared" si="240"/>
        <v/>
      </c>
      <c r="SC57" s="120" t="str">
        <f t="shared" si="240"/>
        <v/>
      </c>
      <c r="SD57" s="120" t="str">
        <f t="shared" si="240"/>
        <v/>
      </c>
      <c r="SE57" s="120" t="str">
        <f t="shared" si="240"/>
        <v/>
      </c>
      <c r="SF57" s="120" t="str">
        <f t="shared" si="241"/>
        <v/>
      </c>
      <c r="SG57" s="120" t="str">
        <f t="shared" si="241"/>
        <v/>
      </c>
      <c r="SH57" s="120" t="str">
        <f t="shared" si="241"/>
        <v/>
      </c>
      <c r="SI57" s="120" t="str">
        <f t="shared" si="241"/>
        <v/>
      </c>
      <c r="SJ57" s="120" t="str">
        <f t="shared" si="241"/>
        <v/>
      </c>
      <c r="SK57" s="120" t="str">
        <f t="shared" si="241"/>
        <v/>
      </c>
      <c r="SL57" s="120" t="str">
        <f t="shared" si="241"/>
        <v/>
      </c>
      <c r="SM57" s="120" t="str">
        <f t="shared" si="241"/>
        <v/>
      </c>
      <c r="SN57" s="120" t="str">
        <f t="shared" si="241"/>
        <v/>
      </c>
      <c r="SO57" s="120" t="str">
        <f t="shared" si="241"/>
        <v/>
      </c>
      <c r="SP57" s="120" t="str">
        <f t="shared" si="241"/>
        <v/>
      </c>
      <c r="SQ57" s="120" t="str">
        <f t="shared" si="241"/>
        <v/>
      </c>
      <c r="SR57" s="120" t="str">
        <f t="shared" si="241"/>
        <v/>
      </c>
      <c r="SS57" s="120" t="str">
        <f t="shared" si="241"/>
        <v/>
      </c>
      <c r="ST57" s="120" t="str">
        <f t="shared" si="241"/>
        <v/>
      </c>
      <c r="SU57" s="120" t="str">
        <f t="shared" si="241"/>
        <v/>
      </c>
      <c r="SV57" s="120" t="str">
        <f t="shared" si="242"/>
        <v/>
      </c>
      <c r="SW57" s="120" t="str">
        <f t="shared" si="242"/>
        <v/>
      </c>
      <c r="SX57" s="121" t="str">
        <f t="shared" si="244"/>
        <v/>
      </c>
    </row>
    <row r="58" spans="2:518" ht="15" outlineLevel="1" x14ac:dyDescent="0.35">
      <c r="B58" s="60"/>
      <c r="C58" s="60">
        <v>291524</v>
      </c>
      <c r="D58" s="61"/>
      <c r="E58" s="111" t="s">
        <v>816</v>
      </c>
      <c r="F58" s="123" t="s">
        <v>442</v>
      </c>
      <c r="G58" s="113">
        <v>45565</v>
      </c>
      <c r="H58" s="124">
        <v>1</v>
      </c>
      <c r="I58" s="115">
        <f t="shared" si="170"/>
        <v>45565</v>
      </c>
      <c r="J58" s="125">
        <v>0</v>
      </c>
      <c r="K58" s="126" t="s">
        <v>1702</v>
      </c>
      <c r="L58" s="127"/>
      <c r="M58" s="119" t="str">
        <f t="shared" si="171"/>
        <v/>
      </c>
      <c r="N58" s="120" t="str">
        <f t="shared" si="171"/>
        <v/>
      </c>
      <c r="O58" s="120" t="str">
        <f t="shared" si="171"/>
        <v/>
      </c>
      <c r="P58" s="120" t="str">
        <f t="shared" si="171"/>
        <v/>
      </c>
      <c r="Q58" s="120" t="str">
        <f t="shared" si="171"/>
        <v/>
      </c>
      <c r="R58" s="120" t="str">
        <f t="shared" si="171"/>
        <v/>
      </c>
      <c r="S58" s="120" t="str">
        <f t="shared" si="171"/>
        <v/>
      </c>
      <c r="T58" s="120" t="str">
        <f t="shared" si="171"/>
        <v/>
      </c>
      <c r="U58" s="120" t="str">
        <f t="shared" si="171"/>
        <v/>
      </c>
      <c r="V58" s="120" t="str">
        <f t="shared" si="160"/>
        <v/>
      </c>
      <c r="W58" s="120" t="str">
        <f t="shared" si="160"/>
        <v/>
      </c>
      <c r="X58" s="120" t="str">
        <f t="shared" si="160"/>
        <v/>
      </c>
      <c r="Y58" s="120" t="str">
        <f t="shared" si="160"/>
        <v/>
      </c>
      <c r="Z58" s="120" t="str">
        <f t="shared" si="160"/>
        <v/>
      </c>
      <c r="AA58" s="120" t="str">
        <f t="shared" si="160"/>
        <v/>
      </c>
      <c r="AB58" s="120" t="str">
        <f t="shared" si="160"/>
        <v/>
      </c>
      <c r="AC58" s="120" t="str">
        <f t="shared" si="160"/>
        <v/>
      </c>
      <c r="AD58" s="120" t="str">
        <f t="shared" si="160"/>
        <v/>
      </c>
      <c r="AE58" s="120" t="str">
        <f t="shared" si="160"/>
        <v/>
      </c>
      <c r="AF58" s="120" t="str">
        <f t="shared" si="160"/>
        <v/>
      </c>
      <c r="AG58" s="120" t="str">
        <f t="shared" si="160"/>
        <v/>
      </c>
      <c r="AH58" s="120" t="str">
        <f t="shared" si="160"/>
        <v/>
      </c>
      <c r="AI58" s="120" t="str">
        <f t="shared" si="160"/>
        <v/>
      </c>
      <c r="AJ58" s="120" t="str">
        <f t="shared" si="212"/>
        <v/>
      </c>
      <c r="AK58" s="120" t="str">
        <f t="shared" si="212"/>
        <v/>
      </c>
      <c r="AL58" s="120" t="str">
        <f t="shared" si="212"/>
        <v/>
      </c>
      <c r="AM58" s="120" t="str">
        <f t="shared" si="212"/>
        <v/>
      </c>
      <c r="AN58" s="120" t="str">
        <f t="shared" si="212"/>
        <v/>
      </c>
      <c r="AO58" s="120" t="str">
        <f t="shared" si="212"/>
        <v/>
      </c>
      <c r="AP58" s="120" t="str">
        <f t="shared" si="212"/>
        <v/>
      </c>
      <c r="AQ58" s="120" t="str">
        <f t="shared" si="212"/>
        <v/>
      </c>
      <c r="AR58" s="120" t="str">
        <f t="shared" si="212"/>
        <v/>
      </c>
      <c r="AS58" s="120" t="str">
        <f t="shared" si="212"/>
        <v/>
      </c>
      <c r="AT58" s="120" t="str">
        <f t="shared" si="212"/>
        <v/>
      </c>
      <c r="AU58" s="120" t="str">
        <f t="shared" si="212"/>
        <v/>
      </c>
      <c r="AV58" s="120" t="str">
        <f t="shared" si="212"/>
        <v/>
      </c>
      <c r="AW58" s="120" t="str">
        <f t="shared" si="212"/>
        <v/>
      </c>
      <c r="AX58" s="120" t="str">
        <f t="shared" si="212"/>
        <v/>
      </c>
      <c r="AY58" s="120" t="str">
        <f t="shared" si="212"/>
        <v/>
      </c>
      <c r="AZ58" s="120" t="str">
        <f t="shared" si="213"/>
        <v/>
      </c>
      <c r="BA58" s="120" t="str">
        <f t="shared" si="213"/>
        <v/>
      </c>
      <c r="BB58" s="120" t="str">
        <f t="shared" si="213"/>
        <v/>
      </c>
      <c r="BC58" s="120" t="str">
        <f t="shared" si="213"/>
        <v/>
      </c>
      <c r="BD58" s="120" t="str">
        <f t="shared" si="213"/>
        <v/>
      </c>
      <c r="BE58" s="120" t="str">
        <f t="shared" si="213"/>
        <v/>
      </c>
      <c r="BF58" s="120" t="str">
        <f t="shared" si="213"/>
        <v/>
      </c>
      <c r="BG58" s="120" t="str">
        <f t="shared" si="213"/>
        <v/>
      </c>
      <c r="BH58" s="120" t="str">
        <f t="shared" si="213"/>
        <v/>
      </c>
      <c r="BI58" s="120" t="str">
        <f t="shared" si="213"/>
        <v/>
      </c>
      <c r="BJ58" s="120" t="str">
        <f t="shared" si="213"/>
        <v/>
      </c>
      <c r="BK58" s="120" t="str">
        <f t="shared" si="213"/>
        <v/>
      </c>
      <c r="BL58" s="120" t="str">
        <f t="shared" si="213"/>
        <v/>
      </c>
      <c r="BM58" s="120" t="str">
        <f t="shared" si="213"/>
        <v/>
      </c>
      <c r="BN58" s="120" t="str">
        <f t="shared" si="213"/>
        <v/>
      </c>
      <c r="BO58" s="120" t="str">
        <f t="shared" si="213"/>
        <v/>
      </c>
      <c r="BP58" s="120" t="str">
        <f t="shared" si="214"/>
        <v/>
      </c>
      <c r="BQ58" s="120" t="str">
        <f t="shared" si="214"/>
        <v/>
      </c>
      <c r="BR58" s="120" t="str">
        <f t="shared" si="214"/>
        <v/>
      </c>
      <c r="BS58" s="120" t="str">
        <f t="shared" si="214"/>
        <v/>
      </c>
      <c r="BT58" s="120" t="str">
        <f t="shared" si="214"/>
        <v/>
      </c>
      <c r="BU58" s="120" t="str">
        <f t="shared" si="214"/>
        <v/>
      </c>
      <c r="BV58" s="120" t="str">
        <f t="shared" si="214"/>
        <v/>
      </c>
      <c r="BW58" s="120" t="str">
        <f t="shared" si="214"/>
        <v/>
      </c>
      <c r="BX58" s="120" t="str">
        <f t="shared" si="214"/>
        <v/>
      </c>
      <c r="BY58" s="120" t="str">
        <f t="shared" si="214"/>
        <v/>
      </c>
      <c r="BZ58" s="120" t="str">
        <f t="shared" si="214"/>
        <v/>
      </c>
      <c r="CA58" s="120" t="str">
        <f t="shared" si="214"/>
        <v/>
      </c>
      <c r="CB58" s="120" t="str">
        <f t="shared" si="214"/>
        <v/>
      </c>
      <c r="CC58" s="120" t="str">
        <f t="shared" si="214"/>
        <v/>
      </c>
      <c r="CD58" s="120" t="str">
        <f t="shared" si="214"/>
        <v/>
      </c>
      <c r="CE58" s="120" t="str">
        <f t="shared" si="214"/>
        <v/>
      </c>
      <c r="CF58" s="120" t="str">
        <f t="shared" si="215"/>
        <v/>
      </c>
      <c r="CG58" s="120" t="str">
        <f t="shared" si="215"/>
        <v/>
      </c>
      <c r="CH58" s="120" t="str">
        <f t="shared" si="215"/>
        <v/>
      </c>
      <c r="CI58" s="120" t="str">
        <f t="shared" si="215"/>
        <v/>
      </c>
      <c r="CJ58" s="120" t="str">
        <f t="shared" si="215"/>
        <v/>
      </c>
      <c r="CK58" s="120" t="str">
        <f t="shared" si="215"/>
        <v/>
      </c>
      <c r="CL58" s="120" t="str">
        <f t="shared" si="215"/>
        <v/>
      </c>
      <c r="CM58" s="120" t="str">
        <f t="shared" si="215"/>
        <v/>
      </c>
      <c r="CN58" s="120" t="str">
        <f t="shared" si="215"/>
        <v/>
      </c>
      <c r="CO58" s="120" t="str">
        <f t="shared" si="215"/>
        <v/>
      </c>
      <c r="CP58" s="120" t="str">
        <f t="shared" si="215"/>
        <v/>
      </c>
      <c r="CQ58" s="120" t="str">
        <f t="shared" si="215"/>
        <v/>
      </c>
      <c r="CR58" s="120" t="str">
        <f t="shared" si="215"/>
        <v/>
      </c>
      <c r="CS58" s="120" t="str">
        <f t="shared" si="215"/>
        <v/>
      </c>
      <c r="CT58" s="120" t="str">
        <f t="shared" si="215"/>
        <v/>
      </c>
      <c r="CU58" s="120" t="str">
        <f t="shared" si="215"/>
        <v/>
      </c>
      <c r="CV58" s="120" t="str">
        <f t="shared" si="216"/>
        <v/>
      </c>
      <c r="CW58" s="120" t="str">
        <f t="shared" si="216"/>
        <v/>
      </c>
      <c r="CX58" s="120" t="str">
        <f t="shared" si="216"/>
        <v/>
      </c>
      <c r="CY58" s="120" t="str">
        <f t="shared" si="216"/>
        <v/>
      </c>
      <c r="CZ58" s="120" t="str">
        <f t="shared" si="216"/>
        <v/>
      </c>
      <c r="DA58" s="120" t="str">
        <f t="shared" si="216"/>
        <v/>
      </c>
      <c r="DB58" s="120" t="str">
        <f t="shared" si="216"/>
        <v/>
      </c>
      <c r="DC58" s="120" t="str">
        <f t="shared" si="216"/>
        <v/>
      </c>
      <c r="DD58" s="120" t="str">
        <f t="shared" si="216"/>
        <v/>
      </c>
      <c r="DE58" s="120" t="str">
        <f t="shared" si="216"/>
        <v/>
      </c>
      <c r="DF58" s="120" t="str">
        <f t="shared" si="216"/>
        <v/>
      </c>
      <c r="DG58" s="120" t="str">
        <f t="shared" si="216"/>
        <v/>
      </c>
      <c r="DH58" s="120" t="str">
        <f t="shared" si="216"/>
        <v/>
      </c>
      <c r="DI58" s="120" t="str">
        <f t="shared" si="216"/>
        <v/>
      </c>
      <c r="DJ58" s="120" t="str">
        <f t="shared" si="216"/>
        <v/>
      </c>
      <c r="DK58" s="120" t="str">
        <f t="shared" si="216"/>
        <v/>
      </c>
      <c r="DL58" s="120" t="str">
        <f t="shared" si="217"/>
        <v/>
      </c>
      <c r="DM58" s="120" t="str">
        <f t="shared" si="217"/>
        <v/>
      </c>
      <c r="DN58" s="120" t="str">
        <f t="shared" si="217"/>
        <v/>
      </c>
      <c r="DO58" s="120" t="str">
        <f t="shared" si="217"/>
        <v/>
      </c>
      <c r="DP58" s="120" t="str">
        <f t="shared" si="217"/>
        <v/>
      </c>
      <c r="DQ58" s="120" t="str">
        <f t="shared" si="217"/>
        <v/>
      </c>
      <c r="DR58" s="120" t="str">
        <f t="shared" si="217"/>
        <v/>
      </c>
      <c r="DS58" s="120" t="str">
        <f t="shared" si="217"/>
        <v/>
      </c>
      <c r="DT58" s="120" t="str">
        <f t="shared" si="217"/>
        <v/>
      </c>
      <c r="DU58" s="120" t="str">
        <f t="shared" si="217"/>
        <v/>
      </c>
      <c r="DV58" s="120" t="str">
        <f t="shared" si="217"/>
        <v/>
      </c>
      <c r="DW58" s="120" t="str">
        <f t="shared" si="217"/>
        <v/>
      </c>
      <c r="DX58" s="120" t="str">
        <f t="shared" si="217"/>
        <v/>
      </c>
      <c r="DY58" s="120" t="str">
        <f t="shared" si="217"/>
        <v/>
      </c>
      <c r="DZ58" s="120" t="str">
        <f t="shared" si="217"/>
        <v/>
      </c>
      <c r="EA58" s="120" t="str">
        <f t="shared" si="217"/>
        <v/>
      </c>
      <c r="EB58" s="120" t="str">
        <f t="shared" si="218"/>
        <v/>
      </c>
      <c r="EC58" s="120" t="str">
        <f t="shared" si="218"/>
        <v/>
      </c>
      <c r="ED58" s="120" t="str">
        <f t="shared" si="218"/>
        <v/>
      </c>
      <c r="EE58" s="120" t="str">
        <f t="shared" si="218"/>
        <v/>
      </c>
      <c r="EF58" s="120" t="str">
        <f t="shared" si="218"/>
        <v/>
      </c>
      <c r="EG58" s="120" t="str">
        <f t="shared" si="218"/>
        <v/>
      </c>
      <c r="EH58" s="120" t="str">
        <f t="shared" si="218"/>
        <v/>
      </c>
      <c r="EI58" s="120" t="str">
        <f t="shared" si="218"/>
        <v/>
      </c>
      <c r="EJ58" s="120" t="str">
        <f t="shared" si="218"/>
        <v/>
      </c>
      <c r="EK58" s="120" t="str">
        <f t="shared" si="218"/>
        <v/>
      </c>
      <c r="EL58" s="120" t="str">
        <f t="shared" si="218"/>
        <v/>
      </c>
      <c r="EM58" s="120" t="str">
        <f t="shared" si="218"/>
        <v/>
      </c>
      <c r="EN58" s="120" t="str">
        <f t="shared" si="218"/>
        <v/>
      </c>
      <c r="EO58" s="120" t="str">
        <f t="shared" si="218"/>
        <v/>
      </c>
      <c r="EP58" s="120" t="str">
        <f t="shared" si="218"/>
        <v/>
      </c>
      <c r="EQ58" s="120" t="str">
        <f t="shared" si="218"/>
        <v/>
      </c>
      <c r="ER58" s="120" t="str">
        <f t="shared" si="219"/>
        <v/>
      </c>
      <c r="ES58" s="120" t="str">
        <f t="shared" si="219"/>
        <v/>
      </c>
      <c r="ET58" s="120" t="str">
        <f t="shared" si="219"/>
        <v/>
      </c>
      <c r="EU58" s="120" t="str">
        <f t="shared" si="219"/>
        <v/>
      </c>
      <c r="EV58" s="120" t="str">
        <f t="shared" si="219"/>
        <v/>
      </c>
      <c r="EW58" s="120" t="str">
        <f t="shared" si="219"/>
        <v/>
      </c>
      <c r="EX58" s="120" t="str">
        <f t="shared" si="219"/>
        <v/>
      </c>
      <c r="EY58" s="120" t="str">
        <f t="shared" si="219"/>
        <v/>
      </c>
      <c r="EZ58" s="120" t="str">
        <f t="shared" si="219"/>
        <v/>
      </c>
      <c r="FA58" s="120" t="str">
        <f t="shared" si="219"/>
        <v/>
      </c>
      <c r="FB58" s="120" t="str">
        <f t="shared" si="219"/>
        <v/>
      </c>
      <c r="FC58" s="120" t="str">
        <f t="shared" si="219"/>
        <v/>
      </c>
      <c r="FD58" s="120" t="str">
        <f t="shared" si="219"/>
        <v/>
      </c>
      <c r="FE58" s="120" t="str">
        <f t="shared" si="219"/>
        <v/>
      </c>
      <c r="FF58" s="120" t="str">
        <f t="shared" si="219"/>
        <v/>
      </c>
      <c r="FG58" s="120" t="str">
        <f t="shared" si="219"/>
        <v/>
      </c>
      <c r="FH58" s="120" t="str">
        <f t="shared" si="220"/>
        <v/>
      </c>
      <c r="FI58" s="120" t="str">
        <f t="shared" si="220"/>
        <v/>
      </c>
      <c r="FJ58" s="120" t="str">
        <f t="shared" si="220"/>
        <v/>
      </c>
      <c r="FK58" s="120" t="str">
        <f t="shared" si="220"/>
        <v/>
      </c>
      <c r="FL58" s="120" t="str">
        <f t="shared" si="220"/>
        <v/>
      </c>
      <c r="FM58" s="120" t="str">
        <f t="shared" si="220"/>
        <v/>
      </c>
      <c r="FN58" s="120" t="str">
        <f t="shared" si="220"/>
        <v/>
      </c>
      <c r="FO58" s="120" t="str">
        <f t="shared" si="220"/>
        <v/>
      </c>
      <c r="FP58" s="120" t="str">
        <f t="shared" si="220"/>
        <v/>
      </c>
      <c r="FQ58" s="120" t="str">
        <f t="shared" si="220"/>
        <v/>
      </c>
      <c r="FR58" s="120" t="str">
        <f t="shared" si="220"/>
        <v/>
      </c>
      <c r="FS58" s="120" t="str">
        <f t="shared" si="220"/>
        <v/>
      </c>
      <c r="FT58" s="120" t="str">
        <f t="shared" si="220"/>
        <v/>
      </c>
      <c r="FU58" s="120" t="str">
        <f t="shared" si="220"/>
        <v/>
      </c>
      <c r="FV58" s="120" t="str">
        <f t="shared" si="220"/>
        <v/>
      </c>
      <c r="FW58" s="120" t="str">
        <f t="shared" si="220"/>
        <v/>
      </c>
      <c r="FX58" s="120" t="str">
        <f t="shared" si="221"/>
        <v/>
      </c>
      <c r="FY58" s="120" t="str">
        <f t="shared" si="221"/>
        <v/>
      </c>
      <c r="FZ58" s="120" t="str">
        <f t="shared" si="221"/>
        <v/>
      </c>
      <c r="GA58" s="120" t="str">
        <f t="shared" si="221"/>
        <v/>
      </c>
      <c r="GB58" s="120" t="str">
        <f t="shared" si="221"/>
        <v/>
      </c>
      <c r="GC58" s="120" t="str">
        <f t="shared" si="221"/>
        <v/>
      </c>
      <c r="GD58" s="120" t="str">
        <f t="shared" si="221"/>
        <v/>
      </c>
      <c r="GE58" s="120" t="str">
        <f t="shared" si="221"/>
        <v/>
      </c>
      <c r="GF58" s="120" t="str">
        <f t="shared" si="221"/>
        <v/>
      </c>
      <c r="GG58" s="120" t="str">
        <f t="shared" si="221"/>
        <v/>
      </c>
      <c r="GH58" s="120" t="str">
        <f t="shared" si="221"/>
        <v/>
      </c>
      <c r="GI58" s="120" t="str">
        <f t="shared" si="221"/>
        <v/>
      </c>
      <c r="GJ58" s="120" t="str">
        <f t="shared" si="221"/>
        <v/>
      </c>
      <c r="GK58" s="120" t="str">
        <f t="shared" si="221"/>
        <v/>
      </c>
      <c r="GL58" s="120" t="str">
        <f t="shared" si="221"/>
        <v/>
      </c>
      <c r="GM58" s="120" t="str">
        <f t="shared" si="221"/>
        <v/>
      </c>
      <c r="GN58" s="120" t="str">
        <f t="shared" si="222"/>
        <v/>
      </c>
      <c r="GO58" s="120" t="str">
        <f t="shared" si="222"/>
        <v/>
      </c>
      <c r="GP58" s="120" t="str">
        <f t="shared" si="222"/>
        <v/>
      </c>
      <c r="GQ58" s="120" t="str">
        <f t="shared" si="222"/>
        <v/>
      </c>
      <c r="GR58" s="120" t="str">
        <f t="shared" si="222"/>
        <v/>
      </c>
      <c r="GS58" s="120" t="str">
        <f t="shared" si="222"/>
        <v/>
      </c>
      <c r="GT58" s="120" t="str">
        <f t="shared" si="222"/>
        <v/>
      </c>
      <c r="GU58" s="120" t="str">
        <f t="shared" si="222"/>
        <v/>
      </c>
      <c r="GV58" s="120" t="str">
        <f t="shared" si="222"/>
        <v/>
      </c>
      <c r="GW58" s="120" t="str">
        <f t="shared" si="222"/>
        <v/>
      </c>
      <c r="GX58" s="120" t="str">
        <f t="shared" si="222"/>
        <v/>
      </c>
      <c r="GY58" s="120" t="str">
        <f t="shared" si="222"/>
        <v/>
      </c>
      <c r="GZ58" s="120" t="str">
        <f t="shared" si="222"/>
        <v/>
      </c>
      <c r="HA58" s="120" t="str">
        <f t="shared" si="222"/>
        <v/>
      </c>
      <c r="HB58" s="120" t="str">
        <f t="shared" si="222"/>
        <v/>
      </c>
      <c r="HC58" s="120" t="str">
        <f t="shared" si="222"/>
        <v/>
      </c>
      <c r="HD58" s="120" t="str">
        <f t="shared" si="223"/>
        <v/>
      </c>
      <c r="HE58" s="120" t="str">
        <f t="shared" si="223"/>
        <v/>
      </c>
      <c r="HF58" s="120" t="str">
        <f t="shared" si="223"/>
        <v/>
      </c>
      <c r="HG58" s="120" t="str">
        <f t="shared" si="223"/>
        <v/>
      </c>
      <c r="HH58" s="120" t="str">
        <f t="shared" si="223"/>
        <v/>
      </c>
      <c r="HI58" s="120" t="str">
        <f t="shared" si="223"/>
        <v/>
      </c>
      <c r="HJ58" s="120" t="str">
        <f t="shared" si="223"/>
        <v/>
      </c>
      <c r="HK58" s="120" t="str">
        <f t="shared" si="223"/>
        <v/>
      </c>
      <c r="HL58" s="120" t="str">
        <f t="shared" si="223"/>
        <v/>
      </c>
      <c r="HM58" s="120" t="str">
        <f t="shared" si="223"/>
        <v/>
      </c>
      <c r="HN58" s="120" t="str">
        <f t="shared" si="223"/>
        <v/>
      </c>
      <c r="HO58" s="120" t="str">
        <f t="shared" si="223"/>
        <v/>
      </c>
      <c r="HP58" s="120" t="str">
        <f t="shared" si="223"/>
        <v/>
      </c>
      <c r="HQ58" s="120" t="str">
        <f t="shared" si="223"/>
        <v/>
      </c>
      <c r="HR58" s="120" t="str">
        <f t="shared" si="223"/>
        <v/>
      </c>
      <c r="HS58" s="120" t="str">
        <f t="shared" si="223"/>
        <v/>
      </c>
      <c r="HT58" s="120" t="str">
        <f t="shared" si="224"/>
        <v/>
      </c>
      <c r="HU58" s="120" t="str">
        <f t="shared" si="224"/>
        <v/>
      </c>
      <c r="HV58" s="120" t="str">
        <f t="shared" si="224"/>
        <v/>
      </c>
      <c r="HW58" s="120" t="str">
        <f t="shared" si="224"/>
        <v/>
      </c>
      <c r="HX58" s="120" t="str">
        <f t="shared" si="224"/>
        <v/>
      </c>
      <c r="HY58" s="120" t="str">
        <f t="shared" si="224"/>
        <v/>
      </c>
      <c r="HZ58" s="120" t="str">
        <f t="shared" si="224"/>
        <v/>
      </c>
      <c r="IA58" s="120" t="str">
        <f t="shared" si="224"/>
        <v/>
      </c>
      <c r="IB58" s="120" t="str">
        <f t="shared" si="224"/>
        <v/>
      </c>
      <c r="IC58" s="120" t="str">
        <f t="shared" si="224"/>
        <v/>
      </c>
      <c r="ID58" s="120" t="str">
        <f t="shared" si="224"/>
        <v/>
      </c>
      <c r="IE58" s="120" t="str">
        <f t="shared" si="224"/>
        <v/>
      </c>
      <c r="IF58" s="120" t="str">
        <f t="shared" si="224"/>
        <v/>
      </c>
      <c r="IG58" s="120" t="str">
        <f t="shared" si="224"/>
        <v/>
      </c>
      <c r="IH58" s="120" t="str">
        <f t="shared" si="224"/>
        <v/>
      </c>
      <c r="II58" s="120" t="str">
        <f t="shared" si="224"/>
        <v/>
      </c>
      <c r="IJ58" s="120" t="str">
        <f t="shared" si="225"/>
        <v/>
      </c>
      <c r="IK58" s="120" t="str">
        <f t="shared" si="225"/>
        <v/>
      </c>
      <c r="IL58" s="120" t="str">
        <f t="shared" si="225"/>
        <v/>
      </c>
      <c r="IM58" s="120" t="str">
        <f t="shared" si="225"/>
        <v/>
      </c>
      <c r="IN58" s="120" t="str">
        <f t="shared" si="225"/>
        <v/>
      </c>
      <c r="IO58" s="120" t="str">
        <f t="shared" si="225"/>
        <v/>
      </c>
      <c r="IP58" s="120" t="str">
        <f t="shared" si="225"/>
        <v/>
      </c>
      <c r="IQ58" s="120" t="str">
        <f t="shared" si="225"/>
        <v/>
      </c>
      <c r="IR58" s="120" t="str">
        <f t="shared" si="225"/>
        <v/>
      </c>
      <c r="IS58" s="120" t="str">
        <f t="shared" si="225"/>
        <v/>
      </c>
      <c r="IT58" s="120" t="str">
        <f t="shared" si="225"/>
        <v/>
      </c>
      <c r="IU58" s="120" t="str">
        <f t="shared" si="225"/>
        <v/>
      </c>
      <c r="IV58" s="120" t="str">
        <f t="shared" si="225"/>
        <v/>
      </c>
      <c r="IW58" s="120" t="str">
        <f t="shared" si="225"/>
        <v/>
      </c>
      <c r="IX58" s="120" t="str">
        <f t="shared" si="225"/>
        <v/>
      </c>
      <c r="IY58" s="120" t="str">
        <f t="shared" si="225"/>
        <v/>
      </c>
      <c r="IZ58" s="120" t="str">
        <f t="shared" si="226"/>
        <v/>
      </c>
      <c r="JA58" s="120" t="str">
        <f t="shared" si="226"/>
        <v/>
      </c>
      <c r="JB58" s="120" t="str">
        <f t="shared" si="226"/>
        <v/>
      </c>
      <c r="JC58" s="120" t="str">
        <f t="shared" si="226"/>
        <v/>
      </c>
      <c r="JD58" s="120" t="str">
        <f t="shared" si="226"/>
        <v/>
      </c>
      <c r="JE58" s="120" t="str">
        <f t="shared" si="226"/>
        <v/>
      </c>
      <c r="JF58" s="120" t="str">
        <f t="shared" si="226"/>
        <v/>
      </c>
      <c r="JG58" s="120" t="str">
        <f t="shared" si="226"/>
        <v/>
      </c>
      <c r="JH58" s="120" t="str">
        <f t="shared" si="226"/>
        <v/>
      </c>
      <c r="JI58" s="120" t="str">
        <f t="shared" si="226"/>
        <v/>
      </c>
      <c r="JJ58" s="120" t="str">
        <f t="shared" si="226"/>
        <v/>
      </c>
      <c r="JK58" s="120" t="str">
        <f t="shared" si="226"/>
        <v/>
      </c>
      <c r="JL58" s="120" t="str">
        <f t="shared" si="226"/>
        <v/>
      </c>
      <c r="JM58" s="120" t="str">
        <f t="shared" si="226"/>
        <v/>
      </c>
      <c r="JN58" s="120" t="str">
        <f t="shared" si="226"/>
        <v/>
      </c>
      <c r="JO58" s="120" t="str">
        <f t="shared" si="226"/>
        <v/>
      </c>
      <c r="JP58" s="120" t="str">
        <f t="shared" si="227"/>
        <v/>
      </c>
      <c r="JQ58" s="120" t="str">
        <f t="shared" si="227"/>
        <v/>
      </c>
      <c r="JR58" s="120" t="str">
        <f t="shared" si="227"/>
        <v/>
      </c>
      <c r="JS58" s="120" t="str">
        <f t="shared" si="227"/>
        <v/>
      </c>
      <c r="JT58" s="120" t="str">
        <f t="shared" si="227"/>
        <v/>
      </c>
      <c r="JU58" s="120" t="str">
        <f t="shared" si="227"/>
        <v/>
      </c>
      <c r="JV58" s="120" t="str">
        <f t="shared" si="227"/>
        <v/>
      </c>
      <c r="JW58" s="120" t="str">
        <f t="shared" si="227"/>
        <v/>
      </c>
      <c r="JX58" s="120" t="str">
        <f t="shared" si="227"/>
        <v/>
      </c>
      <c r="JY58" s="120" t="str">
        <f t="shared" si="227"/>
        <v/>
      </c>
      <c r="JZ58" s="120" t="str">
        <f t="shared" si="227"/>
        <v/>
      </c>
      <c r="KA58" s="120" t="str">
        <f t="shared" si="227"/>
        <v/>
      </c>
      <c r="KB58" s="120" t="str">
        <f t="shared" si="227"/>
        <v/>
      </c>
      <c r="KC58" s="120" t="str">
        <f t="shared" si="227"/>
        <v/>
      </c>
      <c r="KD58" s="120" t="str">
        <f t="shared" si="227"/>
        <v/>
      </c>
      <c r="KE58" s="120" t="str">
        <f t="shared" si="227"/>
        <v/>
      </c>
      <c r="KF58" s="120" t="str">
        <f t="shared" si="228"/>
        <v/>
      </c>
      <c r="KG58" s="120" t="str">
        <f t="shared" si="228"/>
        <v/>
      </c>
      <c r="KH58" s="120" t="str">
        <f t="shared" si="228"/>
        <v/>
      </c>
      <c r="KI58" s="120" t="str">
        <f t="shared" si="228"/>
        <v/>
      </c>
      <c r="KJ58" s="120" t="str">
        <f t="shared" si="228"/>
        <v/>
      </c>
      <c r="KK58" s="120" t="str">
        <f t="shared" si="228"/>
        <v/>
      </c>
      <c r="KL58" s="120" t="str">
        <f t="shared" si="228"/>
        <v/>
      </c>
      <c r="KM58" s="120" t="str">
        <f t="shared" si="228"/>
        <v/>
      </c>
      <c r="KN58" s="120" t="str">
        <f t="shared" si="228"/>
        <v/>
      </c>
      <c r="KO58" s="120" t="str">
        <f t="shared" si="228"/>
        <v/>
      </c>
      <c r="KP58" s="120" t="str">
        <f t="shared" si="228"/>
        <v/>
      </c>
      <c r="KQ58" s="120" t="str">
        <f t="shared" si="228"/>
        <v/>
      </c>
      <c r="KR58" s="120" t="str">
        <f t="shared" si="228"/>
        <v/>
      </c>
      <c r="KS58" s="120" t="str">
        <f t="shared" si="228"/>
        <v/>
      </c>
      <c r="KT58" s="120" t="str">
        <f t="shared" si="228"/>
        <v/>
      </c>
      <c r="KU58" s="120" t="str">
        <f t="shared" si="228"/>
        <v/>
      </c>
      <c r="KV58" s="120" t="str">
        <f t="shared" si="229"/>
        <v/>
      </c>
      <c r="KW58" s="120" t="str">
        <f t="shared" si="229"/>
        <v/>
      </c>
      <c r="KX58" s="120" t="str">
        <f t="shared" si="229"/>
        <v/>
      </c>
      <c r="KY58" s="120" t="str">
        <f t="shared" si="229"/>
        <v/>
      </c>
      <c r="KZ58" s="120" t="str">
        <f t="shared" si="229"/>
        <v/>
      </c>
      <c r="LA58" s="120" t="str">
        <f t="shared" si="229"/>
        <v/>
      </c>
      <c r="LB58" s="120" t="str">
        <f t="shared" si="229"/>
        <v/>
      </c>
      <c r="LC58" s="120" t="str">
        <f t="shared" si="229"/>
        <v/>
      </c>
      <c r="LD58" s="120" t="str">
        <f t="shared" si="229"/>
        <v/>
      </c>
      <c r="LE58" s="120" t="str">
        <f t="shared" si="229"/>
        <v/>
      </c>
      <c r="LF58" s="120" t="str">
        <f t="shared" si="229"/>
        <v/>
      </c>
      <c r="LG58" s="120" t="str">
        <f t="shared" si="229"/>
        <v/>
      </c>
      <c r="LH58" s="120" t="str">
        <f t="shared" si="229"/>
        <v/>
      </c>
      <c r="LI58" s="120" t="str">
        <f t="shared" si="229"/>
        <v/>
      </c>
      <c r="LJ58" s="120" t="str">
        <f t="shared" si="229"/>
        <v/>
      </c>
      <c r="LK58" s="120" t="str">
        <f t="shared" si="229"/>
        <v/>
      </c>
      <c r="LL58" s="120" t="str">
        <f t="shared" si="230"/>
        <v/>
      </c>
      <c r="LM58" s="120" t="str">
        <f t="shared" si="230"/>
        <v/>
      </c>
      <c r="LN58" s="120" t="str">
        <f t="shared" si="230"/>
        <v/>
      </c>
      <c r="LO58" s="120" t="str">
        <f t="shared" si="230"/>
        <v/>
      </c>
      <c r="LP58" s="120" t="str">
        <f t="shared" si="230"/>
        <v/>
      </c>
      <c r="LQ58" s="120" t="str">
        <f t="shared" si="230"/>
        <v/>
      </c>
      <c r="LR58" s="120" t="str">
        <f t="shared" si="230"/>
        <v/>
      </c>
      <c r="LS58" s="120" t="str">
        <f t="shared" si="230"/>
        <v/>
      </c>
      <c r="LT58" s="120" t="str">
        <f t="shared" si="230"/>
        <v/>
      </c>
      <c r="LU58" s="120" t="str">
        <f t="shared" si="230"/>
        <v/>
      </c>
      <c r="LV58" s="120" t="str">
        <f t="shared" si="230"/>
        <v/>
      </c>
      <c r="LW58" s="120" t="str">
        <f t="shared" si="230"/>
        <v/>
      </c>
      <c r="LX58" s="120" t="str">
        <f t="shared" si="230"/>
        <v/>
      </c>
      <c r="LY58" s="120" t="str">
        <f t="shared" si="230"/>
        <v/>
      </c>
      <c r="LZ58" s="120" t="str">
        <f t="shared" si="230"/>
        <v/>
      </c>
      <c r="MA58" s="120" t="str">
        <f t="shared" si="230"/>
        <v/>
      </c>
      <c r="MB58" s="120" t="str">
        <f t="shared" si="231"/>
        <v/>
      </c>
      <c r="MC58" s="120" t="str">
        <f t="shared" si="231"/>
        <v/>
      </c>
      <c r="MD58" s="120" t="str">
        <f t="shared" si="231"/>
        <v/>
      </c>
      <c r="ME58" s="120" t="str">
        <f t="shared" si="231"/>
        <v/>
      </c>
      <c r="MF58" s="120" t="str">
        <f t="shared" si="231"/>
        <v/>
      </c>
      <c r="MG58" s="120" t="str">
        <f t="shared" si="231"/>
        <v/>
      </c>
      <c r="MH58" s="120" t="str">
        <f t="shared" si="231"/>
        <v/>
      </c>
      <c r="MI58" s="120" t="str">
        <f t="shared" si="231"/>
        <v/>
      </c>
      <c r="MJ58" s="120" t="str">
        <f t="shared" si="231"/>
        <v/>
      </c>
      <c r="MK58" s="120" t="str">
        <f t="shared" si="231"/>
        <v/>
      </c>
      <c r="ML58" s="120" t="str">
        <f t="shared" si="231"/>
        <v/>
      </c>
      <c r="MM58" s="120" t="str">
        <f t="shared" si="231"/>
        <v/>
      </c>
      <c r="MN58" s="120" t="str">
        <f t="shared" si="231"/>
        <v/>
      </c>
      <c r="MO58" s="120" t="str">
        <f t="shared" si="231"/>
        <v/>
      </c>
      <c r="MP58" s="120" t="str">
        <f t="shared" si="231"/>
        <v/>
      </c>
      <c r="MQ58" s="120" t="str">
        <f t="shared" si="231"/>
        <v/>
      </c>
      <c r="MR58" s="120" t="str">
        <f t="shared" si="232"/>
        <v/>
      </c>
      <c r="MS58" s="120" t="str">
        <f t="shared" si="232"/>
        <v/>
      </c>
      <c r="MT58" s="120" t="str">
        <f t="shared" si="232"/>
        <v/>
      </c>
      <c r="MU58" s="120" t="str">
        <f t="shared" si="232"/>
        <v/>
      </c>
      <c r="MV58" s="120" t="str">
        <f t="shared" si="232"/>
        <v/>
      </c>
      <c r="MW58" s="120" t="str">
        <f t="shared" si="232"/>
        <v/>
      </c>
      <c r="MX58" s="120" t="str">
        <f t="shared" si="232"/>
        <v/>
      </c>
      <c r="MY58" s="120" t="str">
        <f t="shared" si="232"/>
        <v/>
      </c>
      <c r="MZ58" s="120" t="str">
        <f t="shared" si="232"/>
        <v/>
      </c>
      <c r="NA58" s="120" t="str">
        <f t="shared" si="232"/>
        <v/>
      </c>
      <c r="NB58" s="120" t="str">
        <f t="shared" si="232"/>
        <v/>
      </c>
      <c r="NC58" s="120" t="str">
        <f t="shared" si="232"/>
        <v/>
      </c>
      <c r="ND58" s="120" t="str">
        <f t="shared" si="232"/>
        <v/>
      </c>
      <c r="NE58" s="120" t="str">
        <f t="shared" si="232"/>
        <v/>
      </c>
      <c r="NF58" s="120" t="str">
        <f t="shared" si="232"/>
        <v/>
      </c>
      <c r="NG58" s="120" t="str">
        <f t="shared" si="232"/>
        <v/>
      </c>
      <c r="NH58" s="120" t="str">
        <f t="shared" si="233"/>
        <v/>
      </c>
      <c r="NI58" s="120" t="str">
        <f t="shared" si="233"/>
        <v/>
      </c>
      <c r="NJ58" s="120" t="str">
        <f t="shared" si="233"/>
        <v/>
      </c>
      <c r="NK58" s="120" t="str">
        <f t="shared" si="233"/>
        <v/>
      </c>
      <c r="NL58" s="120" t="str">
        <f t="shared" si="233"/>
        <v/>
      </c>
      <c r="NM58" s="120" t="str">
        <f t="shared" si="233"/>
        <v/>
      </c>
      <c r="NN58" s="120" t="str">
        <f t="shared" si="233"/>
        <v/>
      </c>
      <c r="NO58" s="120" t="str">
        <f t="shared" si="233"/>
        <v/>
      </c>
      <c r="NP58" s="120" t="str">
        <f t="shared" si="233"/>
        <v/>
      </c>
      <c r="NQ58" s="120" t="str">
        <f t="shared" si="233"/>
        <v/>
      </c>
      <c r="NR58" s="120" t="str">
        <f t="shared" si="233"/>
        <v/>
      </c>
      <c r="NS58" s="120" t="str">
        <f t="shared" si="233"/>
        <v/>
      </c>
      <c r="NT58" s="120" t="str">
        <f t="shared" si="233"/>
        <v/>
      </c>
      <c r="NU58" s="120" t="str">
        <f t="shared" si="233"/>
        <v/>
      </c>
      <c r="NV58" s="120" t="str">
        <f t="shared" si="233"/>
        <v/>
      </c>
      <c r="NW58" s="120" t="str">
        <f t="shared" si="233"/>
        <v/>
      </c>
      <c r="NX58" s="120" t="str">
        <f t="shared" si="234"/>
        <v/>
      </c>
      <c r="NY58" s="120" t="str">
        <f t="shared" si="234"/>
        <v/>
      </c>
      <c r="NZ58" s="120" t="str">
        <f t="shared" si="234"/>
        <v/>
      </c>
      <c r="OA58" s="120" t="str">
        <f t="shared" si="234"/>
        <v/>
      </c>
      <c r="OB58" s="120" t="str">
        <f t="shared" si="234"/>
        <v/>
      </c>
      <c r="OC58" s="120" t="str">
        <f t="shared" si="234"/>
        <v/>
      </c>
      <c r="OD58" s="120" t="str">
        <f t="shared" si="234"/>
        <v/>
      </c>
      <c r="OE58" s="120" t="str">
        <f t="shared" si="234"/>
        <v/>
      </c>
      <c r="OF58" s="120" t="str">
        <f t="shared" si="234"/>
        <v/>
      </c>
      <c r="OG58" s="120" t="str">
        <f t="shared" si="234"/>
        <v/>
      </c>
      <c r="OH58" s="120" t="str">
        <f t="shared" si="234"/>
        <v/>
      </c>
      <c r="OI58" s="120" t="str">
        <f t="shared" si="234"/>
        <v/>
      </c>
      <c r="OJ58" s="120" t="str">
        <f t="shared" si="234"/>
        <v/>
      </c>
      <c r="OK58" s="120" t="str">
        <f t="shared" si="234"/>
        <v/>
      </c>
      <c r="OL58" s="120" t="str">
        <f t="shared" si="234"/>
        <v/>
      </c>
      <c r="OM58" s="120" t="str">
        <f t="shared" si="234"/>
        <v/>
      </c>
      <c r="ON58" s="120" t="str">
        <f t="shared" si="235"/>
        <v/>
      </c>
      <c r="OO58" s="120" t="str">
        <f t="shared" si="235"/>
        <v/>
      </c>
      <c r="OP58" s="120" t="str">
        <f t="shared" si="235"/>
        <v/>
      </c>
      <c r="OQ58" s="120" t="str">
        <f t="shared" si="235"/>
        <v/>
      </c>
      <c r="OR58" s="120" t="str">
        <f t="shared" si="235"/>
        <v/>
      </c>
      <c r="OS58" s="120" t="str">
        <f t="shared" si="235"/>
        <v/>
      </c>
      <c r="OT58" s="120" t="str">
        <f t="shared" si="235"/>
        <v/>
      </c>
      <c r="OU58" s="120" t="str">
        <f t="shared" si="235"/>
        <v/>
      </c>
      <c r="OV58" s="120" t="str">
        <f t="shared" si="235"/>
        <v/>
      </c>
      <c r="OW58" s="120" t="str">
        <f t="shared" si="235"/>
        <v/>
      </c>
      <c r="OX58" s="120" t="str">
        <f t="shared" si="235"/>
        <v/>
      </c>
      <c r="OY58" s="120" t="str">
        <f t="shared" si="235"/>
        <v/>
      </c>
      <c r="OZ58" s="120" t="str">
        <f t="shared" si="235"/>
        <v/>
      </c>
      <c r="PA58" s="120" t="str">
        <f t="shared" si="235"/>
        <v/>
      </c>
      <c r="PB58" s="120" t="str">
        <f t="shared" si="235"/>
        <v/>
      </c>
      <c r="PC58" s="120" t="str">
        <f t="shared" si="235"/>
        <v/>
      </c>
      <c r="PD58" s="120" t="str">
        <f t="shared" si="236"/>
        <v/>
      </c>
      <c r="PE58" s="120" t="str">
        <f t="shared" si="236"/>
        <v/>
      </c>
      <c r="PF58" s="120" t="str">
        <f t="shared" si="236"/>
        <v/>
      </c>
      <c r="PG58" s="120" t="str">
        <f t="shared" si="236"/>
        <v/>
      </c>
      <c r="PH58" s="120" t="str">
        <f t="shared" si="236"/>
        <v/>
      </c>
      <c r="PI58" s="120" t="str">
        <f t="shared" si="236"/>
        <v/>
      </c>
      <c r="PJ58" s="120" t="str">
        <f t="shared" si="236"/>
        <v/>
      </c>
      <c r="PK58" s="120" t="str">
        <f t="shared" si="236"/>
        <v/>
      </c>
      <c r="PL58" s="120" t="str">
        <f t="shared" si="236"/>
        <v/>
      </c>
      <c r="PM58" s="120" t="str">
        <f t="shared" si="236"/>
        <v/>
      </c>
      <c r="PN58" s="120" t="str">
        <f t="shared" si="236"/>
        <v/>
      </c>
      <c r="PO58" s="120" t="str">
        <f t="shared" si="236"/>
        <v/>
      </c>
      <c r="PP58" s="120" t="str">
        <f t="shared" si="236"/>
        <v/>
      </c>
      <c r="PQ58" s="120" t="str">
        <f t="shared" si="236"/>
        <v/>
      </c>
      <c r="PR58" s="120" t="str">
        <f t="shared" si="236"/>
        <v/>
      </c>
      <c r="PS58" s="120" t="str">
        <f t="shared" si="236"/>
        <v/>
      </c>
      <c r="PT58" s="120" t="str">
        <f t="shared" si="237"/>
        <v/>
      </c>
      <c r="PU58" s="120" t="str">
        <f t="shared" si="237"/>
        <v/>
      </c>
      <c r="PV58" s="120" t="str">
        <f t="shared" si="237"/>
        <v/>
      </c>
      <c r="PW58" s="120" t="str">
        <f t="shared" si="237"/>
        <v/>
      </c>
      <c r="PX58" s="120" t="str">
        <f t="shared" si="237"/>
        <v/>
      </c>
      <c r="PY58" s="120" t="str">
        <f t="shared" si="237"/>
        <v/>
      </c>
      <c r="PZ58" s="120" t="str">
        <f t="shared" si="237"/>
        <v/>
      </c>
      <c r="QA58" s="120" t="str">
        <f t="shared" si="237"/>
        <v/>
      </c>
      <c r="QB58" s="120" t="str">
        <f t="shared" si="237"/>
        <v/>
      </c>
      <c r="QC58" s="120" t="str">
        <f t="shared" si="237"/>
        <v/>
      </c>
      <c r="QD58" s="120" t="str">
        <f t="shared" si="237"/>
        <v/>
      </c>
      <c r="QE58" s="120" t="str">
        <f t="shared" si="237"/>
        <v/>
      </c>
      <c r="QF58" s="120" t="str">
        <f t="shared" si="237"/>
        <v/>
      </c>
      <c r="QG58" s="120" t="str">
        <f t="shared" si="237"/>
        <v/>
      </c>
      <c r="QH58" s="120" t="str">
        <f t="shared" si="237"/>
        <v/>
      </c>
      <c r="QI58" s="120" t="str">
        <f t="shared" si="237"/>
        <v/>
      </c>
      <c r="QJ58" s="120" t="str">
        <f t="shared" si="238"/>
        <v/>
      </c>
      <c r="QK58" s="120" t="str">
        <f t="shared" si="238"/>
        <v/>
      </c>
      <c r="QL58" s="120" t="str">
        <f t="shared" si="238"/>
        <v/>
      </c>
      <c r="QM58" s="120" t="str">
        <f t="shared" si="238"/>
        <v/>
      </c>
      <c r="QN58" s="120" t="str">
        <f t="shared" si="238"/>
        <v/>
      </c>
      <c r="QO58" s="120" t="str">
        <f t="shared" si="238"/>
        <v/>
      </c>
      <c r="QP58" s="120" t="str">
        <f t="shared" si="238"/>
        <v/>
      </c>
      <c r="QQ58" s="120" t="str">
        <f t="shared" si="238"/>
        <v/>
      </c>
      <c r="QR58" s="120" t="str">
        <f t="shared" si="238"/>
        <v/>
      </c>
      <c r="QS58" s="120" t="str">
        <f t="shared" si="238"/>
        <v/>
      </c>
      <c r="QT58" s="120" t="str">
        <f t="shared" si="238"/>
        <v/>
      </c>
      <c r="QU58" s="120" t="str">
        <f t="shared" si="238"/>
        <v/>
      </c>
      <c r="QV58" s="120" t="str">
        <f t="shared" si="238"/>
        <v/>
      </c>
      <c r="QW58" s="120" t="str">
        <f t="shared" si="238"/>
        <v/>
      </c>
      <c r="QX58" s="120" t="str">
        <f t="shared" si="238"/>
        <v/>
      </c>
      <c r="QY58" s="120" t="str">
        <f t="shared" si="238"/>
        <v/>
      </c>
      <c r="QZ58" s="120" t="str">
        <f t="shared" si="239"/>
        <v/>
      </c>
      <c r="RA58" s="120" t="str">
        <f t="shared" si="239"/>
        <v/>
      </c>
      <c r="RB58" s="120" t="str">
        <f t="shared" si="239"/>
        <v/>
      </c>
      <c r="RC58" s="120" t="str">
        <f t="shared" si="239"/>
        <v/>
      </c>
      <c r="RD58" s="120" t="str">
        <f t="shared" si="239"/>
        <v/>
      </c>
      <c r="RE58" s="120" t="str">
        <f t="shared" si="239"/>
        <v/>
      </c>
      <c r="RF58" s="120" t="str">
        <f t="shared" si="239"/>
        <v/>
      </c>
      <c r="RG58" s="120" t="str">
        <f t="shared" si="239"/>
        <v/>
      </c>
      <c r="RH58" s="120" t="str">
        <f t="shared" si="239"/>
        <v/>
      </c>
      <c r="RI58" s="120" t="str">
        <f t="shared" si="239"/>
        <v/>
      </c>
      <c r="RJ58" s="120" t="str">
        <f t="shared" si="239"/>
        <v/>
      </c>
      <c r="RK58" s="120" t="str">
        <f t="shared" si="239"/>
        <v/>
      </c>
      <c r="RL58" s="120" t="str">
        <f t="shared" si="239"/>
        <v/>
      </c>
      <c r="RM58" s="120" t="str">
        <f t="shared" si="239"/>
        <v/>
      </c>
      <c r="RN58" s="120" t="str">
        <f t="shared" si="239"/>
        <v/>
      </c>
      <c r="RO58" s="120" t="str">
        <f t="shared" si="239"/>
        <v/>
      </c>
      <c r="RP58" s="120" t="str">
        <f t="shared" si="240"/>
        <v/>
      </c>
      <c r="RQ58" s="120" t="str">
        <f t="shared" si="240"/>
        <v/>
      </c>
      <c r="RR58" s="120" t="str">
        <f t="shared" si="240"/>
        <v/>
      </c>
      <c r="RS58" s="120" t="str">
        <f t="shared" si="240"/>
        <v/>
      </c>
      <c r="RT58" s="120" t="str">
        <f t="shared" si="240"/>
        <v/>
      </c>
      <c r="RU58" s="120" t="str">
        <f t="shared" si="240"/>
        <v/>
      </c>
      <c r="RV58" s="120" t="str">
        <f t="shared" si="240"/>
        <v/>
      </c>
      <c r="RW58" s="120" t="str">
        <f t="shared" si="240"/>
        <v/>
      </c>
      <c r="RX58" s="120" t="str">
        <f t="shared" si="240"/>
        <v/>
      </c>
      <c r="RY58" s="120" t="str">
        <f t="shared" si="240"/>
        <v/>
      </c>
      <c r="RZ58" s="120" t="str">
        <f t="shared" si="240"/>
        <v/>
      </c>
      <c r="SA58" s="120" t="str">
        <f t="shared" si="240"/>
        <v/>
      </c>
      <c r="SB58" s="120" t="str">
        <f t="shared" si="240"/>
        <v/>
      </c>
      <c r="SC58" s="120" t="str">
        <f t="shared" si="240"/>
        <v/>
      </c>
      <c r="SD58" s="120" t="str">
        <f t="shared" si="240"/>
        <v/>
      </c>
      <c r="SE58" s="120" t="str">
        <f t="shared" si="240"/>
        <v/>
      </c>
      <c r="SF58" s="120" t="str">
        <f t="shared" si="241"/>
        <v/>
      </c>
      <c r="SG58" s="120" t="str">
        <f t="shared" si="241"/>
        <v/>
      </c>
      <c r="SH58" s="120" t="str">
        <f t="shared" si="241"/>
        <v/>
      </c>
      <c r="SI58" s="120" t="str">
        <f t="shared" si="241"/>
        <v/>
      </c>
      <c r="SJ58" s="120" t="str">
        <f t="shared" si="241"/>
        <v/>
      </c>
      <c r="SK58" s="120" t="str">
        <f t="shared" si="241"/>
        <v/>
      </c>
      <c r="SL58" s="120" t="str">
        <f t="shared" si="241"/>
        <v/>
      </c>
      <c r="SM58" s="120" t="str">
        <f t="shared" si="241"/>
        <v/>
      </c>
      <c r="SN58" s="120" t="str">
        <f t="shared" si="241"/>
        <v/>
      </c>
      <c r="SO58" s="120" t="str">
        <f t="shared" si="241"/>
        <v/>
      </c>
      <c r="SP58" s="120" t="str">
        <f t="shared" si="241"/>
        <v/>
      </c>
      <c r="SQ58" s="120" t="str">
        <f t="shared" si="241"/>
        <v/>
      </c>
      <c r="SR58" s="120" t="str">
        <f t="shared" si="241"/>
        <v/>
      </c>
      <c r="SS58" s="120" t="str">
        <f t="shared" si="241"/>
        <v/>
      </c>
      <c r="ST58" s="120" t="str">
        <f t="shared" si="241"/>
        <v/>
      </c>
      <c r="SU58" s="120" t="str">
        <f t="shared" si="241"/>
        <v/>
      </c>
      <c r="SV58" s="120" t="str">
        <f t="shared" si="242"/>
        <v/>
      </c>
      <c r="SW58" s="120" t="str">
        <f t="shared" si="242"/>
        <v/>
      </c>
      <c r="SX58" s="121" t="str">
        <f t="shared" si="244"/>
        <v/>
      </c>
    </row>
    <row r="59" spans="2:518" ht="15" outlineLevel="1" x14ac:dyDescent="0.35">
      <c r="B59" s="60"/>
      <c r="C59" s="60">
        <v>291924</v>
      </c>
      <c r="D59" s="61"/>
      <c r="E59" s="111" t="s">
        <v>816</v>
      </c>
      <c r="F59" s="123" t="s">
        <v>442</v>
      </c>
      <c r="G59" s="113">
        <v>45566</v>
      </c>
      <c r="H59" s="124">
        <v>1</v>
      </c>
      <c r="I59" s="115">
        <f t="shared" si="170"/>
        <v>45566</v>
      </c>
      <c r="J59" s="125">
        <v>0</v>
      </c>
      <c r="K59" s="126" t="s">
        <v>1702</v>
      </c>
      <c r="L59" s="127"/>
      <c r="M59" s="119" t="str">
        <f t="shared" si="171"/>
        <v/>
      </c>
      <c r="N59" s="120" t="str">
        <f t="shared" si="171"/>
        <v/>
      </c>
      <c r="O59" s="120" t="str">
        <f t="shared" si="171"/>
        <v/>
      </c>
      <c r="P59" s="120" t="str">
        <f t="shared" si="171"/>
        <v/>
      </c>
      <c r="Q59" s="120" t="str">
        <f t="shared" si="171"/>
        <v/>
      </c>
      <c r="R59" s="120" t="str">
        <f t="shared" si="171"/>
        <v/>
      </c>
      <c r="S59" s="120" t="str">
        <f t="shared" si="171"/>
        <v/>
      </c>
      <c r="T59" s="120" t="str">
        <f t="shared" si="171"/>
        <v/>
      </c>
      <c r="U59" s="120" t="str">
        <f t="shared" si="171"/>
        <v/>
      </c>
      <c r="V59" s="120" t="str">
        <f t="shared" si="160"/>
        <v/>
      </c>
      <c r="W59" s="120" t="str">
        <f t="shared" si="160"/>
        <v/>
      </c>
      <c r="X59" s="120" t="str">
        <f t="shared" si="160"/>
        <v/>
      </c>
      <c r="Y59" s="120" t="str">
        <f t="shared" si="160"/>
        <v/>
      </c>
      <c r="Z59" s="120" t="str">
        <f t="shared" si="160"/>
        <v/>
      </c>
      <c r="AA59" s="120" t="str">
        <f t="shared" si="160"/>
        <v/>
      </c>
      <c r="AB59" s="120" t="str">
        <f t="shared" si="160"/>
        <v/>
      </c>
      <c r="AC59" s="120" t="str">
        <f t="shared" si="160"/>
        <v/>
      </c>
      <c r="AD59" s="120" t="str">
        <f t="shared" si="160"/>
        <v/>
      </c>
      <c r="AE59" s="120" t="str">
        <f t="shared" si="160"/>
        <v/>
      </c>
      <c r="AF59" s="120" t="str">
        <f t="shared" si="160"/>
        <v/>
      </c>
      <c r="AG59" s="120" t="str">
        <f t="shared" si="160"/>
        <v/>
      </c>
      <c r="AH59" s="120" t="str">
        <f t="shared" si="160"/>
        <v/>
      </c>
      <c r="AI59" s="120" t="str">
        <f t="shared" si="160"/>
        <v/>
      </c>
      <c r="AJ59" s="120" t="str">
        <f t="shared" si="212"/>
        <v/>
      </c>
      <c r="AK59" s="120" t="str">
        <f t="shared" si="212"/>
        <v/>
      </c>
      <c r="AL59" s="120" t="str">
        <f t="shared" si="212"/>
        <v/>
      </c>
      <c r="AM59" s="120" t="str">
        <f t="shared" si="212"/>
        <v/>
      </c>
      <c r="AN59" s="120" t="str">
        <f t="shared" si="212"/>
        <v/>
      </c>
      <c r="AO59" s="120" t="str">
        <f t="shared" si="212"/>
        <v/>
      </c>
      <c r="AP59" s="120" t="str">
        <f t="shared" si="212"/>
        <v/>
      </c>
      <c r="AQ59" s="120" t="str">
        <f t="shared" si="212"/>
        <v/>
      </c>
      <c r="AR59" s="120" t="str">
        <f t="shared" si="212"/>
        <v/>
      </c>
      <c r="AS59" s="120" t="str">
        <f t="shared" si="212"/>
        <v/>
      </c>
      <c r="AT59" s="120" t="str">
        <f t="shared" si="212"/>
        <v/>
      </c>
      <c r="AU59" s="120" t="str">
        <f t="shared" si="212"/>
        <v/>
      </c>
      <c r="AV59" s="120" t="str">
        <f t="shared" si="212"/>
        <v/>
      </c>
      <c r="AW59" s="120" t="str">
        <f t="shared" si="212"/>
        <v/>
      </c>
      <c r="AX59" s="120" t="str">
        <f t="shared" si="212"/>
        <v/>
      </c>
      <c r="AY59" s="120" t="str">
        <f t="shared" si="212"/>
        <v/>
      </c>
      <c r="AZ59" s="120" t="str">
        <f t="shared" si="213"/>
        <v/>
      </c>
      <c r="BA59" s="120" t="str">
        <f t="shared" si="213"/>
        <v/>
      </c>
      <c r="BB59" s="120" t="str">
        <f t="shared" si="213"/>
        <v/>
      </c>
      <c r="BC59" s="120" t="str">
        <f t="shared" si="213"/>
        <v/>
      </c>
      <c r="BD59" s="120" t="str">
        <f t="shared" si="213"/>
        <v/>
      </c>
      <c r="BE59" s="120" t="str">
        <f t="shared" si="213"/>
        <v/>
      </c>
      <c r="BF59" s="120" t="str">
        <f t="shared" si="213"/>
        <v/>
      </c>
      <c r="BG59" s="120" t="str">
        <f t="shared" si="213"/>
        <v/>
      </c>
      <c r="BH59" s="120" t="str">
        <f t="shared" si="213"/>
        <v/>
      </c>
      <c r="BI59" s="120" t="str">
        <f t="shared" si="213"/>
        <v/>
      </c>
      <c r="BJ59" s="120" t="str">
        <f t="shared" si="213"/>
        <v/>
      </c>
      <c r="BK59" s="120" t="str">
        <f t="shared" si="213"/>
        <v/>
      </c>
      <c r="BL59" s="120" t="str">
        <f t="shared" si="213"/>
        <v/>
      </c>
      <c r="BM59" s="120" t="str">
        <f t="shared" si="213"/>
        <v/>
      </c>
      <c r="BN59" s="120" t="str">
        <f t="shared" si="213"/>
        <v/>
      </c>
      <c r="BO59" s="120" t="str">
        <f t="shared" si="213"/>
        <v/>
      </c>
      <c r="BP59" s="120" t="str">
        <f t="shared" si="214"/>
        <v/>
      </c>
      <c r="BQ59" s="120" t="str">
        <f t="shared" si="214"/>
        <v/>
      </c>
      <c r="BR59" s="120" t="str">
        <f t="shared" si="214"/>
        <v/>
      </c>
      <c r="BS59" s="120" t="str">
        <f t="shared" si="214"/>
        <v/>
      </c>
      <c r="BT59" s="120" t="str">
        <f t="shared" si="214"/>
        <v/>
      </c>
      <c r="BU59" s="120" t="str">
        <f t="shared" si="214"/>
        <v/>
      </c>
      <c r="BV59" s="120" t="str">
        <f t="shared" si="214"/>
        <v/>
      </c>
      <c r="BW59" s="120" t="str">
        <f t="shared" si="214"/>
        <v/>
      </c>
      <c r="BX59" s="120" t="str">
        <f t="shared" si="214"/>
        <v/>
      </c>
      <c r="BY59" s="120" t="str">
        <f t="shared" si="214"/>
        <v/>
      </c>
      <c r="BZ59" s="120" t="str">
        <f t="shared" si="214"/>
        <v/>
      </c>
      <c r="CA59" s="120" t="str">
        <f t="shared" si="214"/>
        <v/>
      </c>
      <c r="CB59" s="120" t="str">
        <f t="shared" si="214"/>
        <v/>
      </c>
      <c r="CC59" s="120" t="str">
        <f t="shared" si="214"/>
        <v/>
      </c>
      <c r="CD59" s="120" t="str">
        <f t="shared" si="214"/>
        <v/>
      </c>
      <c r="CE59" s="120" t="str">
        <f t="shared" si="214"/>
        <v/>
      </c>
      <c r="CF59" s="120" t="str">
        <f t="shared" si="215"/>
        <v/>
      </c>
      <c r="CG59" s="120" t="str">
        <f t="shared" si="215"/>
        <v/>
      </c>
      <c r="CH59" s="120" t="str">
        <f t="shared" si="215"/>
        <v/>
      </c>
      <c r="CI59" s="120" t="str">
        <f t="shared" si="215"/>
        <v/>
      </c>
      <c r="CJ59" s="120" t="str">
        <f t="shared" si="215"/>
        <v/>
      </c>
      <c r="CK59" s="120" t="str">
        <f t="shared" si="215"/>
        <v/>
      </c>
      <c r="CL59" s="120" t="str">
        <f t="shared" si="215"/>
        <v/>
      </c>
      <c r="CM59" s="120" t="str">
        <f t="shared" si="215"/>
        <v/>
      </c>
      <c r="CN59" s="120" t="str">
        <f t="shared" si="215"/>
        <v/>
      </c>
      <c r="CO59" s="120" t="str">
        <f t="shared" si="215"/>
        <v/>
      </c>
      <c r="CP59" s="120" t="str">
        <f t="shared" si="215"/>
        <v/>
      </c>
      <c r="CQ59" s="120" t="str">
        <f t="shared" si="215"/>
        <v/>
      </c>
      <c r="CR59" s="120" t="str">
        <f t="shared" si="215"/>
        <v/>
      </c>
      <c r="CS59" s="120" t="str">
        <f t="shared" si="215"/>
        <v/>
      </c>
      <c r="CT59" s="120" t="str">
        <f t="shared" si="215"/>
        <v/>
      </c>
      <c r="CU59" s="120" t="str">
        <f t="shared" si="215"/>
        <v/>
      </c>
      <c r="CV59" s="120" t="str">
        <f t="shared" si="216"/>
        <v/>
      </c>
      <c r="CW59" s="120" t="str">
        <f t="shared" si="216"/>
        <v/>
      </c>
      <c r="CX59" s="120" t="str">
        <f t="shared" si="216"/>
        <v/>
      </c>
      <c r="CY59" s="120" t="str">
        <f t="shared" si="216"/>
        <v/>
      </c>
      <c r="CZ59" s="120" t="str">
        <f t="shared" si="216"/>
        <v/>
      </c>
      <c r="DA59" s="120" t="str">
        <f t="shared" si="216"/>
        <v/>
      </c>
      <c r="DB59" s="120" t="str">
        <f t="shared" si="216"/>
        <v/>
      </c>
      <c r="DC59" s="120" t="str">
        <f t="shared" si="216"/>
        <v/>
      </c>
      <c r="DD59" s="120" t="str">
        <f t="shared" si="216"/>
        <v/>
      </c>
      <c r="DE59" s="120" t="str">
        <f t="shared" si="216"/>
        <v/>
      </c>
      <c r="DF59" s="120" t="str">
        <f t="shared" si="216"/>
        <v/>
      </c>
      <c r="DG59" s="120" t="str">
        <f t="shared" si="216"/>
        <v/>
      </c>
      <c r="DH59" s="120" t="str">
        <f t="shared" si="216"/>
        <v/>
      </c>
      <c r="DI59" s="120" t="str">
        <f t="shared" si="216"/>
        <v/>
      </c>
      <c r="DJ59" s="120" t="str">
        <f t="shared" si="216"/>
        <v/>
      </c>
      <c r="DK59" s="120" t="str">
        <f t="shared" si="216"/>
        <v/>
      </c>
      <c r="DL59" s="120" t="str">
        <f t="shared" si="217"/>
        <v/>
      </c>
      <c r="DM59" s="120" t="str">
        <f t="shared" si="217"/>
        <v/>
      </c>
      <c r="DN59" s="120" t="str">
        <f t="shared" si="217"/>
        <v/>
      </c>
      <c r="DO59" s="120" t="str">
        <f t="shared" si="217"/>
        <v/>
      </c>
      <c r="DP59" s="120" t="str">
        <f t="shared" si="217"/>
        <v/>
      </c>
      <c r="DQ59" s="120" t="str">
        <f t="shared" si="217"/>
        <v/>
      </c>
      <c r="DR59" s="120" t="str">
        <f t="shared" si="217"/>
        <v/>
      </c>
      <c r="DS59" s="120" t="str">
        <f t="shared" si="217"/>
        <v/>
      </c>
      <c r="DT59" s="120" t="str">
        <f t="shared" si="217"/>
        <v/>
      </c>
      <c r="DU59" s="120" t="str">
        <f t="shared" si="217"/>
        <v/>
      </c>
      <c r="DV59" s="120" t="str">
        <f t="shared" si="217"/>
        <v/>
      </c>
      <c r="DW59" s="120" t="str">
        <f t="shared" si="217"/>
        <v/>
      </c>
      <c r="DX59" s="120" t="str">
        <f t="shared" si="217"/>
        <v/>
      </c>
      <c r="DY59" s="120" t="str">
        <f t="shared" si="217"/>
        <v/>
      </c>
      <c r="DZ59" s="120" t="str">
        <f t="shared" si="217"/>
        <v/>
      </c>
      <c r="EA59" s="120" t="str">
        <f t="shared" si="217"/>
        <v/>
      </c>
      <c r="EB59" s="120" t="str">
        <f t="shared" si="218"/>
        <v/>
      </c>
      <c r="EC59" s="120" t="str">
        <f t="shared" si="218"/>
        <v/>
      </c>
      <c r="ED59" s="120" t="str">
        <f t="shared" si="218"/>
        <v/>
      </c>
      <c r="EE59" s="120" t="str">
        <f t="shared" si="218"/>
        <v/>
      </c>
      <c r="EF59" s="120" t="str">
        <f t="shared" si="218"/>
        <v/>
      </c>
      <c r="EG59" s="120" t="str">
        <f t="shared" si="218"/>
        <v/>
      </c>
      <c r="EH59" s="120" t="str">
        <f t="shared" si="218"/>
        <v/>
      </c>
      <c r="EI59" s="120" t="str">
        <f t="shared" si="218"/>
        <v/>
      </c>
      <c r="EJ59" s="120" t="str">
        <f t="shared" si="218"/>
        <v/>
      </c>
      <c r="EK59" s="120" t="str">
        <f t="shared" si="218"/>
        <v/>
      </c>
      <c r="EL59" s="120" t="str">
        <f t="shared" si="218"/>
        <v/>
      </c>
      <c r="EM59" s="120" t="str">
        <f t="shared" si="218"/>
        <v/>
      </c>
      <c r="EN59" s="120" t="str">
        <f t="shared" si="218"/>
        <v/>
      </c>
      <c r="EO59" s="120" t="str">
        <f t="shared" si="218"/>
        <v/>
      </c>
      <c r="EP59" s="120" t="str">
        <f t="shared" si="218"/>
        <v/>
      </c>
      <c r="EQ59" s="120" t="str">
        <f t="shared" si="218"/>
        <v/>
      </c>
      <c r="ER59" s="120" t="str">
        <f t="shared" si="219"/>
        <v/>
      </c>
      <c r="ES59" s="120" t="str">
        <f t="shared" si="219"/>
        <v/>
      </c>
      <c r="ET59" s="120" t="str">
        <f t="shared" si="219"/>
        <v/>
      </c>
      <c r="EU59" s="120" t="str">
        <f t="shared" si="219"/>
        <v/>
      </c>
      <c r="EV59" s="120" t="str">
        <f t="shared" si="219"/>
        <v/>
      </c>
      <c r="EW59" s="120" t="str">
        <f t="shared" si="219"/>
        <v/>
      </c>
      <c r="EX59" s="120" t="str">
        <f t="shared" si="219"/>
        <v/>
      </c>
      <c r="EY59" s="120" t="str">
        <f t="shared" si="219"/>
        <v/>
      </c>
      <c r="EZ59" s="120" t="str">
        <f t="shared" si="219"/>
        <v/>
      </c>
      <c r="FA59" s="120" t="str">
        <f t="shared" si="219"/>
        <v/>
      </c>
      <c r="FB59" s="120" t="str">
        <f t="shared" si="219"/>
        <v/>
      </c>
      <c r="FC59" s="120" t="str">
        <f t="shared" si="219"/>
        <v/>
      </c>
      <c r="FD59" s="120" t="str">
        <f t="shared" si="219"/>
        <v/>
      </c>
      <c r="FE59" s="120" t="str">
        <f t="shared" si="219"/>
        <v/>
      </c>
      <c r="FF59" s="120" t="str">
        <f t="shared" si="219"/>
        <v/>
      </c>
      <c r="FG59" s="120" t="str">
        <f t="shared" si="219"/>
        <v/>
      </c>
      <c r="FH59" s="120" t="str">
        <f t="shared" si="220"/>
        <v/>
      </c>
      <c r="FI59" s="120" t="str">
        <f t="shared" si="220"/>
        <v/>
      </c>
      <c r="FJ59" s="120" t="str">
        <f t="shared" si="220"/>
        <v/>
      </c>
      <c r="FK59" s="120" t="str">
        <f t="shared" si="220"/>
        <v/>
      </c>
      <c r="FL59" s="120" t="str">
        <f t="shared" si="220"/>
        <v/>
      </c>
      <c r="FM59" s="120" t="str">
        <f t="shared" si="220"/>
        <v/>
      </c>
      <c r="FN59" s="120" t="str">
        <f t="shared" si="220"/>
        <v/>
      </c>
      <c r="FO59" s="120" t="str">
        <f t="shared" si="220"/>
        <v/>
      </c>
      <c r="FP59" s="120" t="str">
        <f t="shared" si="220"/>
        <v/>
      </c>
      <c r="FQ59" s="120" t="str">
        <f t="shared" si="220"/>
        <v/>
      </c>
      <c r="FR59" s="120" t="str">
        <f t="shared" si="220"/>
        <v/>
      </c>
      <c r="FS59" s="120" t="str">
        <f t="shared" si="220"/>
        <v/>
      </c>
      <c r="FT59" s="120" t="str">
        <f t="shared" si="220"/>
        <v/>
      </c>
      <c r="FU59" s="120" t="str">
        <f t="shared" si="220"/>
        <v/>
      </c>
      <c r="FV59" s="120" t="str">
        <f t="shared" si="220"/>
        <v/>
      </c>
      <c r="FW59" s="120" t="str">
        <f t="shared" si="220"/>
        <v/>
      </c>
      <c r="FX59" s="120" t="str">
        <f t="shared" si="221"/>
        <v/>
      </c>
      <c r="FY59" s="120" t="str">
        <f t="shared" si="221"/>
        <v/>
      </c>
      <c r="FZ59" s="120" t="str">
        <f t="shared" si="221"/>
        <v/>
      </c>
      <c r="GA59" s="120" t="str">
        <f t="shared" si="221"/>
        <v/>
      </c>
      <c r="GB59" s="120" t="str">
        <f t="shared" si="221"/>
        <v/>
      </c>
      <c r="GC59" s="120" t="str">
        <f t="shared" si="221"/>
        <v/>
      </c>
      <c r="GD59" s="120" t="str">
        <f t="shared" si="221"/>
        <v/>
      </c>
      <c r="GE59" s="120" t="str">
        <f t="shared" si="221"/>
        <v/>
      </c>
      <c r="GF59" s="120" t="str">
        <f t="shared" si="221"/>
        <v/>
      </c>
      <c r="GG59" s="120" t="str">
        <f t="shared" si="221"/>
        <v/>
      </c>
      <c r="GH59" s="120" t="str">
        <f t="shared" si="221"/>
        <v/>
      </c>
      <c r="GI59" s="120" t="str">
        <f t="shared" si="221"/>
        <v/>
      </c>
      <c r="GJ59" s="120" t="str">
        <f t="shared" si="221"/>
        <v/>
      </c>
      <c r="GK59" s="120" t="str">
        <f t="shared" si="221"/>
        <v/>
      </c>
      <c r="GL59" s="120" t="str">
        <f t="shared" si="221"/>
        <v/>
      </c>
      <c r="GM59" s="120" t="str">
        <f t="shared" si="221"/>
        <v/>
      </c>
      <c r="GN59" s="120" t="str">
        <f t="shared" si="222"/>
        <v/>
      </c>
      <c r="GO59" s="120" t="str">
        <f t="shared" si="222"/>
        <v/>
      </c>
      <c r="GP59" s="120" t="str">
        <f t="shared" si="222"/>
        <v/>
      </c>
      <c r="GQ59" s="120" t="str">
        <f t="shared" si="222"/>
        <v/>
      </c>
      <c r="GR59" s="120" t="str">
        <f t="shared" si="222"/>
        <v/>
      </c>
      <c r="GS59" s="120" t="str">
        <f t="shared" si="222"/>
        <v/>
      </c>
      <c r="GT59" s="120" t="str">
        <f t="shared" si="222"/>
        <v/>
      </c>
      <c r="GU59" s="120" t="str">
        <f t="shared" si="222"/>
        <v/>
      </c>
      <c r="GV59" s="120" t="str">
        <f t="shared" si="222"/>
        <v/>
      </c>
      <c r="GW59" s="120" t="str">
        <f t="shared" si="222"/>
        <v/>
      </c>
      <c r="GX59" s="120" t="str">
        <f t="shared" si="222"/>
        <v/>
      </c>
      <c r="GY59" s="120" t="str">
        <f t="shared" si="222"/>
        <v/>
      </c>
      <c r="GZ59" s="120" t="str">
        <f t="shared" si="222"/>
        <v/>
      </c>
      <c r="HA59" s="120" t="str">
        <f t="shared" si="222"/>
        <v/>
      </c>
      <c r="HB59" s="120" t="str">
        <f t="shared" si="222"/>
        <v/>
      </c>
      <c r="HC59" s="120" t="str">
        <f t="shared" si="222"/>
        <v/>
      </c>
      <c r="HD59" s="120" t="str">
        <f t="shared" si="223"/>
        <v/>
      </c>
      <c r="HE59" s="120" t="str">
        <f t="shared" si="223"/>
        <v/>
      </c>
      <c r="HF59" s="120" t="str">
        <f t="shared" si="223"/>
        <v/>
      </c>
      <c r="HG59" s="120" t="str">
        <f t="shared" si="223"/>
        <v/>
      </c>
      <c r="HH59" s="120" t="str">
        <f t="shared" si="223"/>
        <v/>
      </c>
      <c r="HI59" s="120" t="str">
        <f t="shared" si="223"/>
        <v/>
      </c>
      <c r="HJ59" s="120" t="str">
        <f t="shared" si="223"/>
        <v/>
      </c>
      <c r="HK59" s="120" t="str">
        <f t="shared" si="223"/>
        <v/>
      </c>
      <c r="HL59" s="120" t="str">
        <f t="shared" si="223"/>
        <v/>
      </c>
      <c r="HM59" s="120" t="str">
        <f t="shared" si="223"/>
        <v/>
      </c>
      <c r="HN59" s="120" t="str">
        <f t="shared" si="223"/>
        <v/>
      </c>
      <c r="HO59" s="120" t="str">
        <f t="shared" si="223"/>
        <v/>
      </c>
      <c r="HP59" s="120" t="str">
        <f t="shared" si="223"/>
        <v/>
      </c>
      <c r="HQ59" s="120" t="str">
        <f t="shared" si="223"/>
        <v/>
      </c>
      <c r="HR59" s="120" t="str">
        <f t="shared" si="223"/>
        <v/>
      </c>
      <c r="HS59" s="120" t="str">
        <f t="shared" si="223"/>
        <v/>
      </c>
      <c r="HT59" s="120" t="str">
        <f t="shared" si="224"/>
        <v/>
      </c>
      <c r="HU59" s="120" t="str">
        <f t="shared" si="224"/>
        <v/>
      </c>
      <c r="HV59" s="120" t="str">
        <f t="shared" si="224"/>
        <v/>
      </c>
      <c r="HW59" s="120" t="str">
        <f t="shared" si="224"/>
        <v/>
      </c>
      <c r="HX59" s="120" t="str">
        <f t="shared" si="224"/>
        <v/>
      </c>
      <c r="HY59" s="120" t="str">
        <f t="shared" si="224"/>
        <v/>
      </c>
      <c r="HZ59" s="120" t="str">
        <f t="shared" si="224"/>
        <v/>
      </c>
      <c r="IA59" s="120" t="str">
        <f t="shared" si="224"/>
        <v/>
      </c>
      <c r="IB59" s="120" t="str">
        <f t="shared" si="224"/>
        <v/>
      </c>
      <c r="IC59" s="120" t="str">
        <f t="shared" si="224"/>
        <v/>
      </c>
      <c r="ID59" s="120" t="str">
        <f t="shared" si="224"/>
        <v/>
      </c>
      <c r="IE59" s="120" t="str">
        <f t="shared" si="224"/>
        <v/>
      </c>
      <c r="IF59" s="120" t="str">
        <f t="shared" si="224"/>
        <v/>
      </c>
      <c r="IG59" s="120" t="str">
        <f t="shared" si="224"/>
        <v/>
      </c>
      <c r="IH59" s="120" t="str">
        <f t="shared" si="224"/>
        <v/>
      </c>
      <c r="II59" s="120" t="str">
        <f t="shared" si="224"/>
        <v/>
      </c>
      <c r="IJ59" s="120" t="str">
        <f t="shared" si="225"/>
        <v/>
      </c>
      <c r="IK59" s="120" t="str">
        <f t="shared" si="225"/>
        <v/>
      </c>
      <c r="IL59" s="120" t="str">
        <f t="shared" si="225"/>
        <v/>
      </c>
      <c r="IM59" s="120" t="str">
        <f t="shared" si="225"/>
        <v/>
      </c>
      <c r="IN59" s="120" t="str">
        <f t="shared" si="225"/>
        <v/>
      </c>
      <c r="IO59" s="120" t="str">
        <f t="shared" si="225"/>
        <v/>
      </c>
      <c r="IP59" s="120" t="str">
        <f t="shared" si="225"/>
        <v/>
      </c>
      <c r="IQ59" s="120" t="str">
        <f t="shared" si="225"/>
        <v/>
      </c>
      <c r="IR59" s="120" t="str">
        <f t="shared" si="225"/>
        <v/>
      </c>
      <c r="IS59" s="120" t="str">
        <f t="shared" si="225"/>
        <v/>
      </c>
      <c r="IT59" s="120" t="str">
        <f t="shared" si="225"/>
        <v/>
      </c>
      <c r="IU59" s="120" t="str">
        <f t="shared" si="225"/>
        <v/>
      </c>
      <c r="IV59" s="120" t="str">
        <f t="shared" si="225"/>
        <v/>
      </c>
      <c r="IW59" s="120" t="str">
        <f t="shared" si="225"/>
        <v/>
      </c>
      <c r="IX59" s="120" t="str">
        <f t="shared" si="225"/>
        <v/>
      </c>
      <c r="IY59" s="120" t="str">
        <f t="shared" si="225"/>
        <v/>
      </c>
      <c r="IZ59" s="120" t="str">
        <f t="shared" si="226"/>
        <v/>
      </c>
      <c r="JA59" s="120" t="str">
        <f t="shared" si="226"/>
        <v/>
      </c>
      <c r="JB59" s="120" t="str">
        <f t="shared" si="226"/>
        <v/>
      </c>
      <c r="JC59" s="120" t="str">
        <f t="shared" si="226"/>
        <v/>
      </c>
      <c r="JD59" s="120" t="str">
        <f t="shared" si="226"/>
        <v/>
      </c>
      <c r="JE59" s="120" t="str">
        <f t="shared" si="226"/>
        <v/>
      </c>
      <c r="JF59" s="120" t="str">
        <f t="shared" si="226"/>
        <v/>
      </c>
      <c r="JG59" s="120" t="str">
        <f t="shared" si="226"/>
        <v/>
      </c>
      <c r="JH59" s="120" t="str">
        <f t="shared" si="226"/>
        <v/>
      </c>
      <c r="JI59" s="120" t="str">
        <f t="shared" si="226"/>
        <v/>
      </c>
      <c r="JJ59" s="120" t="str">
        <f t="shared" si="226"/>
        <v/>
      </c>
      <c r="JK59" s="120" t="str">
        <f t="shared" si="226"/>
        <v/>
      </c>
      <c r="JL59" s="120" t="str">
        <f t="shared" si="226"/>
        <v/>
      </c>
      <c r="JM59" s="120" t="str">
        <f t="shared" si="226"/>
        <v/>
      </c>
      <c r="JN59" s="120" t="str">
        <f t="shared" si="226"/>
        <v/>
      </c>
      <c r="JO59" s="120" t="str">
        <f t="shared" si="226"/>
        <v/>
      </c>
      <c r="JP59" s="120" t="str">
        <f t="shared" si="227"/>
        <v/>
      </c>
      <c r="JQ59" s="120" t="str">
        <f t="shared" si="227"/>
        <v/>
      </c>
      <c r="JR59" s="120" t="str">
        <f t="shared" si="227"/>
        <v/>
      </c>
      <c r="JS59" s="120" t="str">
        <f t="shared" si="227"/>
        <v/>
      </c>
      <c r="JT59" s="120" t="str">
        <f t="shared" si="227"/>
        <v/>
      </c>
      <c r="JU59" s="120" t="str">
        <f t="shared" si="227"/>
        <v/>
      </c>
      <c r="JV59" s="120" t="str">
        <f t="shared" si="227"/>
        <v/>
      </c>
      <c r="JW59" s="120" t="str">
        <f t="shared" si="227"/>
        <v/>
      </c>
      <c r="JX59" s="120" t="str">
        <f t="shared" si="227"/>
        <v/>
      </c>
      <c r="JY59" s="120" t="str">
        <f t="shared" si="227"/>
        <v/>
      </c>
      <c r="JZ59" s="120" t="str">
        <f t="shared" si="227"/>
        <v/>
      </c>
      <c r="KA59" s="120" t="str">
        <f t="shared" si="227"/>
        <v/>
      </c>
      <c r="KB59" s="120" t="str">
        <f t="shared" si="227"/>
        <v/>
      </c>
      <c r="KC59" s="120" t="str">
        <f t="shared" si="227"/>
        <v/>
      </c>
      <c r="KD59" s="120" t="str">
        <f t="shared" si="227"/>
        <v/>
      </c>
      <c r="KE59" s="120" t="str">
        <f t="shared" si="227"/>
        <v/>
      </c>
      <c r="KF59" s="120" t="str">
        <f t="shared" si="228"/>
        <v/>
      </c>
      <c r="KG59" s="120" t="str">
        <f t="shared" si="228"/>
        <v/>
      </c>
      <c r="KH59" s="120" t="str">
        <f t="shared" si="228"/>
        <v/>
      </c>
      <c r="KI59" s="120" t="str">
        <f t="shared" si="228"/>
        <v/>
      </c>
      <c r="KJ59" s="120" t="str">
        <f t="shared" si="228"/>
        <v/>
      </c>
      <c r="KK59" s="120" t="str">
        <f t="shared" si="228"/>
        <v/>
      </c>
      <c r="KL59" s="120" t="str">
        <f t="shared" si="228"/>
        <v/>
      </c>
      <c r="KM59" s="120" t="str">
        <f t="shared" si="228"/>
        <v/>
      </c>
      <c r="KN59" s="120" t="str">
        <f t="shared" si="228"/>
        <v/>
      </c>
      <c r="KO59" s="120" t="str">
        <f t="shared" si="228"/>
        <v/>
      </c>
      <c r="KP59" s="120" t="str">
        <f t="shared" si="228"/>
        <v/>
      </c>
      <c r="KQ59" s="120" t="str">
        <f t="shared" si="228"/>
        <v/>
      </c>
      <c r="KR59" s="120" t="str">
        <f t="shared" si="228"/>
        <v/>
      </c>
      <c r="KS59" s="120" t="str">
        <f t="shared" si="228"/>
        <v/>
      </c>
      <c r="KT59" s="120" t="str">
        <f t="shared" si="228"/>
        <v/>
      </c>
      <c r="KU59" s="120" t="str">
        <f t="shared" si="228"/>
        <v/>
      </c>
      <c r="KV59" s="120" t="str">
        <f t="shared" si="229"/>
        <v/>
      </c>
      <c r="KW59" s="120" t="str">
        <f t="shared" si="229"/>
        <v/>
      </c>
      <c r="KX59" s="120" t="str">
        <f t="shared" si="229"/>
        <v/>
      </c>
      <c r="KY59" s="120" t="str">
        <f t="shared" si="229"/>
        <v/>
      </c>
      <c r="KZ59" s="120" t="str">
        <f t="shared" si="229"/>
        <v/>
      </c>
      <c r="LA59" s="120" t="str">
        <f t="shared" si="229"/>
        <v/>
      </c>
      <c r="LB59" s="120" t="str">
        <f t="shared" si="229"/>
        <v/>
      </c>
      <c r="LC59" s="120" t="str">
        <f t="shared" si="229"/>
        <v/>
      </c>
      <c r="LD59" s="120" t="str">
        <f t="shared" si="229"/>
        <v/>
      </c>
      <c r="LE59" s="120" t="str">
        <f t="shared" si="229"/>
        <v/>
      </c>
      <c r="LF59" s="120" t="str">
        <f t="shared" si="229"/>
        <v/>
      </c>
      <c r="LG59" s="120" t="str">
        <f t="shared" si="229"/>
        <v/>
      </c>
      <c r="LH59" s="120" t="str">
        <f t="shared" si="229"/>
        <v/>
      </c>
      <c r="LI59" s="120" t="str">
        <f t="shared" si="229"/>
        <v/>
      </c>
      <c r="LJ59" s="120" t="str">
        <f t="shared" si="229"/>
        <v/>
      </c>
      <c r="LK59" s="120" t="str">
        <f t="shared" si="229"/>
        <v/>
      </c>
      <c r="LL59" s="120" t="str">
        <f t="shared" si="230"/>
        <v/>
      </c>
      <c r="LM59" s="120" t="str">
        <f t="shared" si="230"/>
        <v/>
      </c>
      <c r="LN59" s="120" t="str">
        <f t="shared" si="230"/>
        <v/>
      </c>
      <c r="LO59" s="120" t="str">
        <f t="shared" si="230"/>
        <v/>
      </c>
      <c r="LP59" s="120" t="str">
        <f t="shared" si="230"/>
        <v/>
      </c>
      <c r="LQ59" s="120" t="str">
        <f t="shared" si="230"/>
        <v/>
      </c>
      <c r="LR59" s="120" t="str">
        <f t="shared" si="230"/>
        <v/>
      </c>
      <c r="LS59" s="120" t="str">
        <f t="shared" si="230"/>
        <v/>
      </c>
      <c r="LT59" s="120" t="str">
        <f t="shared" si="230"/>
        <v/>
      </c>
      <c r="LU59" s="120" t="str">
        <f t="shared" si="230"/>
        <v/>
      </c>
      <c r="LV59" s="120" t="str">
        <f t="shared" si="230"/>
        <v/>
      </c>
      <c r="LW59" s="120" t="str">
        <f t="shared" si="230"/>
        <v/>
      </c>
      <c r="LX59" s="120" t="str">
        <f t="shared" si="230"/>
        <v/>
      </c>
      <c r="LY59" s="120" t="str">
        <f t="shared" si="230"/>
        <v/>
      </c>
      <c r="LZ59" s="120" t="str">
        <f t="shared" si="230"/>
        <v/>
      </c>
      <c r="MA59" s="120" t="str">
        <f t="shared" si="230"/>
        <v/>
      </c>
      <c r="MB59" s="120" t="str">
        <f t="shared" si="231"/>
        <v/>
      </c>
      <c r="MC59" s="120" t="str">
        <f t="shared" si="231"/>
        <v/>
      </c>
      <c r="MD59" s="120" t="str">
        <f t="shared" si="231"/>
        <v/>
      </c>
      <c r="ME59" s="120" t="str">
        <f t="shared" si="231"/>
        <v/>
      </c>
      <c r="MF59" s="120" t="str">
        <f t="shared" si="231"/>
        <v/>
      </c>
      <c r="MG59" s="120" t="str">
        <f t="shared" si="231"/>
        <v/>
      </c>
      <c r="MH59" s="120" t="str">
        <f t="shared" si="231"/>
        <v/>
      </c>
      <c r="MI59" s="120" t="str">
        <f t="shared" si="231"/>
        <v/>
      </c>
      <c r="MJ59" s="120" t="str">
        <f t="shared" si="231"/>
        <v/>
      </c>
      <c r="MK59" s="120" t="str">
        <f t="shared" si="231"/>
        <v/>
      </c>
      <c r="ML59" s="120" t="str">
        <f t="shared" si="231"/>
        <v/>
      </c>
      <c r="MM59" s="120" t="str">
        <f t="shared" si="231"/>
        <v/>
      </c>
      <c r="MN59" s="120" t="str">
        <f t="shared" si="231"/>
        <v/>
      </c>
      <c r="MO59" s="120" t="str">
        <f t="shared" si="231"/>
        <v/>
      </c>
      <c r="MP59" s="120" t="str">
        <f t="shared" si="231"/>
        <v/>
      </c>
      <c r="MQ59" s="120" t="str">
        <f t="shared" si="231"/>
        <v/>
      </c>
      <c r="MR59" s="120" t="str">
        <f t="shared" si="232"/>
        <v/>
      </c>
      <c r="MS59" s="120" t="str">
        <f t="shared" si="232"/>
        <v/>
      </c>
      <c r="MT59" s="120" t="str">
        <f t="shared" si="232"/>
        <v/>
      </c>
      <c r="MU59" s="120" t="str">
        <f t="shared" si="232"/>
        <v/>
      </c>
      <c r="MV59" s="120" t="str">
        <f t="shared" si="232"/>
        <v/>
      </c>
      <c r="MW59" s="120" t="str">
        <f t="shared" si="232"/>
        <v/>
      </c>
      <c r="MX59" s="120" t="str">
        <f t="shared" si="232"/>
        <v/>
      </c>
      <c r="MY59" s="120" t="str">
        <f t="shared" si="232"/>
        <v/>
      </c>
      <c r="MZ59" s="120" t="str">
        <f t="shared" si="232"/>
        <v/>
      </c>
      <c r="NA59" s="120" t="str">
        <f t="shared" si="232"/>
        <v/>
      </c>
      <c r="NB59" s="120" t="str">
        <f t="shared" si="232"/>
        <v/>
      </c>
      <c r="NC59" s="120" t="str">
        <f t="shared" si="232"/>
        <v/>
      </c>
      <c r="ND59" s="120" t="str">
        <f t="shared" si="232"/>
        <v/>
      </c>
      <c r="NE59" s="120" t="str">
        <f t="shared" si="232"/>
        <v/>
      </c>
      <c r="NF59" s="120" t="str">
        <f t="shared" si="232"/>
        <v/>
      </c>
      <c r="NG59" s="120" t="str">
        <f t="shared" si="232"/>
        <v/>
      </c>
      <c r="NH59" s="120" t="str">
        <f t="shared" si="233"/>
        <v/>
      </c>
      <c r="NI59" s="120" t="str">
        <f t="shared" si="233"/>
        <v/>
      </c>
      <c r="NJ59" s="120" t="str">
        <f t="shared" si="233"/>
        <v/>
      </c>
      <c r="NK59" s="120" t="str">
        <f t="shared" si="233"/>
        <v/>
      </c>
      <c r="NL59" s="120" t="str">
        <f t="shared" si="233"/>
        <v/>
      </c>
      <c r="NM59" s="120" t="str">
        <f t="shared" si="233"/>
        <v/>
      </c>
      <c r="NN59" s="120" t="str">
        <f t="shared" si="233"/>
        <v/>
      </c>
      <c r="NO59" s="120" t="str">
        <f t="shared" si="233"/>
        <v/>
      </c>
      <c r="NP59" s="120" t="str">
        <f t="shared" si="233"/>
        <v/>
      </c>
      <c r="NQ59" s="120" t="str">
        <f t="shared" si="233"/>
        <v/>
      </c>
      <c r="NR59" s="120" t="str">
        <f t="shared" si="233"/>
        <v/>
      </c>
      <c r="NS59" s="120" t="str">
        <f t="shared" si="233"/>
        <v/>
      </c>
      <c r="NT59" s="120" t="str">
        <f t="shared" si="233"/>
        <v/>
      </c>
      <c r="NU59" s="120" t="str">
        <f t="shared" si="233"/>
        <v/>
      </c>
      <c r="NV59" s="120" t="str">
        <f t="shared" si="233"/>
        <v/>
      </c>
      <c r="NW59" s="120" t="str">
        <f t="shared" si="233"/>
        <v/>
      </c>
      <c r="NX59" s="120" t="str">
        <f t="shared" si="234"/>
        <v/>
      </c>
      <c r="NY59" s="120" t="str">
        <f t="shared" si="234"/>
        <v/>
      </c>
      <c r="NZ59" s="120" t="str">
        <f t="shared" si="234"/>
        <v/>
      </c>
      <c r="OA59" s="120" t="str">
        <f t="shared" si="234"/>
        <v/>
      </c>
      <c r="OB59" s="120" t="str">
        <f t="shared" si="234"/>
        <v/>
      </c>
      <c r="OC59" s="120" t="str">
        <f t="shared" si="234"/>
        <v/>
      </c>
      <c r="OD59" s="120" t="str">
        <f t="shared" si="234"/>
        <v/>
      </c>
      <c r="OE59" s="120" t="str">
        <f t="shared" si="234"/>
        <v/>
      </c>
      <c r="OF59" s="120" t="str">
        <f t="shared" si="234"/>
        <v/>
      </c>
      <c r="OG59" s="120" t="str">
        <f t="shared" si="234"/>
        <v/>
      </c>
      <c r="OH59" s="120" t="str">
        <f t="shared" si="234"/>
        <v/>
      </c>
      <c r="OI59" s="120" t="str">
        <f t="shared" si="234"/>
        <v/>
      </c>
      <c r="OJ59" s="120" t="str">
        <f t="shared" si="234"/>
        <v/>
      </c>
      <c r="OK59" s="120" t="str">
        <f t="shared" si="234"/>
        <v/>
      </c>
      <c r="OL59" s="120" t="str">
        <f t="shared" si="234"/>
        <v/>
      </c>
      <c r="OM59" s="120" t="str">
        <f t="shared" si="234"/>
        <v/>
      </c>
      <c r="ON59" s="120" t="str">
        <f t="shared" si="235"/>
        <v/>
      </c>
      <c r="OO59" s="120" t="str">
        <f t="shared" si="235"/>
        <v/>
      </c>
      <c r="OP59" s="120" t="str">
        <f t="shared" si="235"/>
        <v/>
      </c>
      <c r="OQ59" s="120" t="str">
        <f t="shared" si="235"/>
        <v/>
      </c>
      <c r="OR59" s="120" t="str">
        <f t="shared" si="235"/>
        <v/>
      </c>
      <c r="OS59" s="120" t="str">
        <f t="shared" si="235"/>
        <v/>
      </c>
      <c r="OT59" s="120" t="str">
        <f t="shared" si="235"/>
        <v/>
      </c>
      <c r="OU59" s="120" t="str">
        <f t="shared" si="235"/>
        <v/>
      </c>
      <c r="OV59" s="120" t="str">
        <f t="shared" si="235"/>
        <v/>
      </c>
      <c r="OW59" s="120" t="str">
        <f t="shared" si="235"/>
        <v/>
      </c>
      <c r="OX59" s="120" t="str">
        <f t="shared" si="235"/>
        <v/>
      </c>
      <c r="OY59" s="120" t="str">
        <f t="shared" si="235"/>
        <v/>
      </c>
      <c r="OZ59" s="120" t="str">
        <f t="shared" si="235"/>
        <v/>
      </c>
      <c r="PA59" s="120" t="str">
        <f t="shared" si="235"/>
        <v/>
      </c>
      <c r="PB59" s="120" t="str">
        <f t="shared" si="235"/>
        <v/>
      </c>
      <c r="PC59" s="120" t="str">
        <f t="shared" si="235"/>
        <v/>
      </c>
      <c r="PD59" s="120" t="str">
        <f t="shared" si="236"/>
        <v/>
      </c>
      <c r="PE59" s="120" t="str">
        <f t="shared" si="236"/>
        <v/>
      </c>
      <c r="PF59" s="120" t="str">
        <f t="shared" si="236"/>
        <v/>
      </c>
      <c r="PG59" s="120" t="str">
        <f t="shared" si="236"/>
        <v/>
      </c>
      <c r="PH59" s="120" t="str">
        <f t="shared" si="236"/>
        <v/>
      </c>
      <c r="PI59" s="120" t="str">
        <f t="shared" si="236"/>
        <v/>
      </c>
      <c r="PJ59" s="120" t="str">
        <f t="shared" si="236"/>
        <v/>
      </c>
      <c r="PK59" s="120" t="str">
        <f t="shared" si="236"/>
        <v/>
      </c>
      <c r="PL59" s="120" t="str">
        <f t="shared" si="236"/>
        <v/>
      </c>
      <c r="PM59" s="120" t="str">
        <f t="shared" si="236"/>
        <v/>
      </c>
      <c r="PN59" s="120" t="str">
        <f t="shared" si="236"/>
        <v/>
      </c>
      <c r="PO59" s="120" t="str">
        <f t="shared" si="236"/>
        <v/>
      </c>
      <c r="PP59" s="120" t="str">
        <f t="shared" si="236"/>
        <v/>
      </c>
      <c r="PQ59" s="120" t="str">
        <f t="shared" si="236"/>
        <v/>
      </c>
      <c r="PR59" s="120" t="str">
        <f t="shared" si="236"/>
        <v/>
      </c>
      <c r="PS59" s="120" t="str">
        <f t="shared" si="236"/>
        <v/>
      </c>
      <c r="PT59" s="120" t="str">
        <f t="shared" si="237"/>
        <v/>
      </c>
      <c r="PU59" s="120" t="str">
        <f t="shared" si="237"/>
        <v/>
      </c>
      <c r="PV59" s="120" t="str">
        <f t="shared" si="237"/>
        <v/>
      </c>
      <c r="PW59" s="120" t="str">
        <f t="shared" si="237"/>
        <v/>
      </c>
      <c r="PX59" s="120" t="str">
        <f t="shared" si="237"/>
        <v/>
      </c>
      <c r="PY59" s="120" t="str">
        <f t="shared" si="237"/>
        <v/>
      </c>
      <c r="PZ59" s="120" t="str">
        <f t="shared" si="237"/>
        <v/>
      </c>
      <c r="QA59" s="120" t="str">
        <f t="shared" si="237"/>
        <v/>
      </c>
      <c r="QB59" s="120" t="str">
        <f t="shared" si="237"/>
        <v/>
      </c>
      <c r="QC59" s="120" t="str">
        <f t="shared" si="237"/>
        <v/>
      </c>
      <c r="QD59" s="120" t="str">
        <f t="shared" si="237"/>
        <v/>
      </c>
      <c r="QE59" s="120" t="str">
        <f t="shared" si="237"/>
        <v/>
      </c>
      <c r="QF59" s="120" t="str">
        <f t="shared" si="237"/>
        <v/>
      </c>
      <c r="QG59" s="120" t="str">
        <f t="shared" si="237"/>
        <v/>
      </c>
      <c r="QH59" s="120" t="str">
        <f t="shared" si="237"/>
        <v/>
      </c>
      <c r="QI59" s="120" t="str">
        <f t="shared" si="237"/>
        <v/>
      </c>
      <c r="QJ59" s="120" t="str">
        <f t="shared" si="238"/>
        <v/>
      </c>
      <c r="QK59" s="120" t="str">
        <f t="shared" si="238"/>
        <v/>
      </c>
      <c r="QL59" s="120" t="str">
        <f t="shared" si="238"/>
        <v/>
      </c>
      <c r="QM59" s="120" t="str">
        <f t="shared" si="238"/>
        <v/>
      </c>
      <c r="QN59" s="120" t="str">
        <f t="shared" si="238"/>
        <v/>
      </c>
      <c r="QO59" s="120" t="str">
        <f t="shared" si="238"/>
        <v/>
      </c>
      <c r="QP59" s="120" t="str">
        <f t="shared" si="238"/>
        <v/>
      </c>
      <c r="QQ59" s="120" t="str">
        <f t="shared" si="238"/>
        <v/>
      </c>
      <c r="QR59" s="120" t="str">
        <f t="shared" si="238"/>
        <v/>
      </c>
      <c r="QS59" s="120" t="str">
        <f t="shared" si="238"/>
        <v/>
      </c>
      <c r="QT59" s="120" t="str">
        <f t="shared" si="238"/>
        <v/>
      </c>
      <c r="QU59" s="120" t="str">
        <f t="shared" si="238"/>
        <v/>
      </c>
      <c r="QV59" s="120" t="str">
        <f t="shared" si="238"/>
        <v/>
      </c>
      <c r="QW59" s="120" t="str">
        <f t="shared" si="238"/>
        <v/>
      </c>
      <c r="QX59" s="120" t="str">
        <f t="shared" si="238"/>
        <v/>
      </c>
      <c r="QY59" s="120" t="str">
        <f t="shared" si="238"/>
        <v/>
      </c>
      <c r="QZ59" s="120" t="str">
        <f t="shared" si="239"/>
        <v/>
      </c>
      <c r="RA59" s="120" t="str">
        <f t="shared" si="239"/>
        <v/>
      </c>
      <c r="RB59" s="120" t="str">
        <f t="shared" si="239"/>
        <v/>
      </c>
      <c r="RC59" s="120" t="str">
        <f t="shared" si="239"/>
        <v/>
      </c>
      <c r="RD59" s="120" t="str">
        <f t="shared" si="239"/>
        <v/>
      </c>
      <c r="RE59" s="120" t="str">
        <f t="shared" si="239"/>
        <v/>
      </c>
      <c r="RF59" s="120" t="str">
        <f t="shared" si="239"/>
        <v/>
      </c>
      <c r="RG59" s="120" t="str">
        <f t="shared" si="239"/>
        <v/>
      </c>
      <c r="RH59" s="120" t="str">
        <f t="shared" si="239"/>
        <v/>
      </c>
      <c r="RI59" s="120" t="str">
        <f t="shared" si="239"/>
        <v/>
      </c>
      <c r="RJ59" s="120" t="str">
        <f t="shared" si="239"/>
        <v/>
      </c>
      <c r="RK59" s="120" t="str">
        <f t="shared" si="239"/>
        <v/>
      </c>
      <c r="RL59" s="120" t="str">
        <f t="shared" si="239"/>
        <v/>
      </c>
      <c r="RM59" s="120" t="str">
        <f t="shared" si="239"/>
        <v/>
      </c>
      <c r="RN59" s="120" t="str">
        <f t="shared" si="239"/>
        <v/>
      </c>
      <c r="RO59" s="120" t="str">
        <f t="shared" si="239"/>
        <v/>
      </c>
      <c r="RP59" s="120" t="str">
        <f t="shared" si="240"/>
        <v/>
      </c>
      <c r="RQ59" s="120" t="str">
        <f t="shared" si="240"/>
        <v/>
      </c>
      <c r="RR59" s="120" t="str">
        <f t="shared" si="240"/>
        <v/>
      </c>
      <c r="RS59" s="120" t="str">
        <f t="shared" si="240"/>
        <v/>
      </c>
      <c r="RT59" s="120" t="str">
        <f t="shared" si="240"/>
        <v/>
      </c>
      <c r="RU59" s="120" t="str">
        <f t="shared" si="240"/>
        <v/>
      </c>
      <c r="RV59" s="120" t="str">
        <f t="shared" si="240"/>
        <v/>
      </c>
      <c r="RW59" s="120" t="str">
        <f t="shared" si="240"/>
        <v/>
      </c>
      <c r="RX59" s="120" t="str">
        <f t="shared" si="240"/>
        <v/>
      </c>
      <c r="RY59" s="120" t="str">
        <f t="shared" si="240"/>
        <v/>
      </c>
      <c r="RZ59" s="120" t="str">
        <f t="shared" si="240"/>
        <v/>
      </c>
      <c r="SA59" s="120" t="str">
        <f t="shared" si="240"/>
        <v/>
      </c>
      <c r="SB59" s="120" t="str">
        <f t="shared" si="240"/>
        <v/>
      </c>
      <c r="SC59" s="120" t="str">
        <f t="shared" si="240"/>
        <v/>
      </c>
      <c r="SD59" s="120" t="str">
        <f t="shared" si="240"/>
        <v/>
      </c>
      <c r="SE59" s="120" t="str">
        <f t="shared" si="240"/>
        <v/>
      </c>
      <c r="SF59" s="120" t="str">
        <f t="shared" si="241"/>
        <v/>
      </c>
      <c r="SG59" s="120" t="str">
        <f t="shared" si="241"/>
        <v/>
      </c>
      <c r="SH59" s="120" t="str">
        <f t="shared" si="241"/>
        <v/>
      </c>
      <c r="SI59" s="120" t="str">
        <f t="shared" si="241"/>
        <v/>
      </c>
      <c r="SJ59" s="120" t="str">
        <f t="shared" si="241"/>
        <v/>
      </c>
      <c r="SK59" s="120" t="str">
        <f t="shared" si="241"/>
        <v/>
      </c>
      <c r="SL59" s="120" t="str">
        <f t="shared" si="241"/>
        <v/>
      </c>
      <c r="SM59" s="120" t="str">
        <f t="shared" si="241"/>
        <v/>
      </c>
      <c r="SN59" s="120" t="str">
        <f t="shared" si="241"/>
        <v/>
      </c>
      <c r="SO59" s="120" t="str">
        <f t="shared" si="241"/>
        <v/>
      </c>
      <c r="SP59" s="120" t="str">
        <f t="shared" si="241"/>
        <v/>
      </c>
      <c r="SQ59" s="120" t="str">
        <f t="shared" si="241"/>
        <v/>
      </c>
      <c r="SR59" s="120" t="str">
        <f t="shared" si="241"/>
        <v/>
      </c>
      <c r="SS59" s="120" t="str">
        <f t="shared" si="241"/>
        <v/>
      </c>
      <c r="ST59" s="120" t="str">
        <f t="shared" si="241"/>
        <v/>
      </c>
      <c r="SU59" s="120" t="str">
        <f t="shared" si="241"/>
        <v/>
      </c>
      <c r="SV59" s="120" t="str">
        <f t="shared" si="242"/>
        <v/>
      </c>
      <c r="SW59" s="120" t="str">
        <f t="shared" si="242"/>
        <v/>
      </c>
      <c r="SX59" s="121" t="str">
        <f t="shared" si="244"/>
        <v/>
      </c>
    </row>
    <row r="60" spans="2:518" ht="15" outlineLevel="1" x14ac:dyDescent="0.35">
      <c r="B60" s="60"/>
      <c r="C60" s="60">
        <v>291924</v>
      </c>
      <c r="D60" s="61"/>
      <c r="E60" s="111" t="s">
        <v>816</v>
      </c>
      <c r="F60" s="123" t="s">
        <v>442</v>
      </c>
      <c r="G60" s="113">
        <v>45566</v>
      </c>
      <c r="H60" s="124">
        <v>1</v>
      </c>
      <c r="I60" s="115">
        <f t="shared" si="170"/>
        <v>45566</v>
      </c>
      <c r="J60" s="125">
        <v>0</v>
      </c>
      <c r="K60" s="126" t="s">
        <v>1702</v>
      </c>
      <c r="L60" s="127"/>
      <c r="M60" s="119" t="str">
        <f t="shared" si="171"/>
        <v/>
      </c>
      <c r="N60" s="120" t="str">
        <f t="shared" si="171"/>
        <v/>
      </c>
      <c r="O60" s="120" t="str">
        <f t="shared" si="171"/>
        <v/>
      </c>
      <c r="P60" s="120" t="str">
        <f t="shared" si="171"/>
        <v/>
      </c>
      <c r="Q60" s="120" t="str">
        <f t="shared" si="171"/>
        <v/>
      </c>
      <c r="R60" s="120" t="str">
        <f t="shared" si="171"/>
        <v/>
      </c>
      <c r="S60" s="120" t="str">
        <f t="shared" si="171"/>
        <v/>
      </c>
      <c r="T60" s="120" t="str">
        <f t="shared" si="171"/>
        <v/>
      </c>
      <c r="U60" s="120" t="str">
        <f t="shared" si="171"/>
        <v/>
      </c>
      <c r="V60" s="120" t="str">
        <f t="shared" si="171"/>
        <v/>
      </c>
      <c r="W60" s="120" t="str">
        <f t="shared" si="171"/>
        <v/>
      </c>
      <c r="X60" s="120" t="str">
        <f t="shared" si="171"/>
        <v/>
      </c>
      <c r="Y60" s="120" t="str">
        <f t="shared" si="171"/>
        <v/>
      </c>
      <c r="Z60" s="120" t="str">
        <f t="shared" si="171"/>
        <v/>
      </c>
      <c r="AA60" s="120" t="str">
        <f t="shared" si="171"/>
        <v/>
      </c>
      <c r="AB60" s="120" t="str">
        <f t="shared" si="171"/>
        <v/>
      </c>
      <c r="AC60" s="120" t="str">
        <f t="shared" si="160"/>
        <v/>
      </c>
      <c r="AD60" s="120" t="str">
        <f t="shared" si="160"/>
        <v/>
      </c>
      <c r="AE60" s="120" t="str">
        <f t="shared" si="160"/>
        <v/>
      </c>
      <c r="AF60" s="120" t="str">
        <f t="shared" si="160"/>
        <v/>
      </c>
      <c r="AG60" s="120" t="str">
        <f t="shared" si="160"/>
        <v/>
      </c>
      <c r="AH60" s="120" t="str">
        <f t="shared" si="160"/>
        <v/>
      </c>
      <c r="AI60" s="120" t="str">
        <f t="shared" si="160"/>
        <v/>
      </c>
      <c r="AJ60" s="120" t="str">
        <f t="shared" si="212"/>
        <v/>
      </c>
      <c r="AK60" s="120" t="str">
        <f t="shared" si="212"/>
        <v/>
      </c>
      <c r="AL60" s="120" t="str">
        <f t="shared" si="212"/>
        <v/>
      </c>
      <c r="AM60" s="120" t="str">
        <f t="shared" si="212"/>
        <v/>
      </c>
      <c r="AN60" s="120" t="str">
        <f t="shared" si="212"/>
        <v/>
      </c>
      <c r="AO60" s="120" t="str">
        <f t="shared" si="212"/>
        <v/>
      </c>
      <c r="AP60" s="120" t="str">
        <f t="shared" si="212"/>
        <v/>
      </c>
      <c r="AQ60" s="120" t="str">
        <f t="shared" si="212"/>
        <v/>
      </c>
      <c r="AR60" s="120" t="str">
        <f t="shared" si="212"/>
        <v/>
      </c>
      <c r="AS60" s="120" t="str">
        <f t="shared" si="212"/>
        <v/>
      </c>
      <c r="AT60" s="120" t="str">
        <f t="shared" si="212"/>
        <v/>
      </c>
      <c r="AU60" s="120" t="str">
        <f t="shared" si="212"/>
        <v/>
      </c>
      <c r="AV60" s="120" t="str">
        <f t="shared" si="212"/>
        <v/>
      </c>
      <c r="AW60" s="120" t="str">
        <f t="shared" si="212"/>
        <v/>
      </c>
      <c r="AX60" s="120" t="str">
        <f t="shared" si="212"/>
        <v/>
      </c>
      <c r="AY60" s="120" t="str">
        <f t="shared" si="212"/>
        <v/>
      </c>
      <c r="AZ60" s="120" t="str">
        <f t="shared" si="213"/>
        <v/>
      </c>
      <c r="BA60" s="120" t="str">
        <f t="shared" si="213"/>
        <v/>
      </c>
      <c r="BB60" s="120" t="str">
        <f t="shared" si="213"/>
        <v/>
      </c>
      <c r="BC60" s="120" t="str">
        <f t="shared" si="213"/>
        <v/>
      </c>
      <c r="BD60" s="120" t="str">
        <f t="shared" si="213"/>
        <v/>
      </c>
      <c r="BE60" s="120" t="str">
        <f t="shared" si="213"/>
        <v/>
      </c>
      <c r="BF60" s="120" t="str">
        <f t="shared" si="213"/>
        <v/>
      </c>
      <c r="BG60" s="120" t="str">
        <f t="shared" si="213"/>
        <v/>
      </c>
      <c r="BH60" s="120" t="str">
        <f t="shared" si="213"/>
        <v/>
      </c>
      <c r="BI60" s="120" t="str">
        <f t="shared" si="213"/>
        <v/>
      </c>
      <c r="BJ60" s="120" t="str">
        <f t="shared" si="213"/>
        <v/>
      </c>
      <c r="BK60" s="120" t="str">
        <f t="shared" si="213"/>
        <v/>
      </c>
      <c r="BL60" s="120" t="str">
        <f t="shared" si="213"/>
        <v/>
      </c>
      <c r="BM60" s="120" t="str">
        <f t="shared" si="213"/>
        <v/>
      </c>
      <c r="BN60" s="120" t="str">
        <f t="shared" si="213"/>
        <v/>
      </c>
      <c r="BO60" s="120" t="str">
        <f t="shared" si="213"/>
        <v/>
      </c>
      <c r="BP60" s="120" t="str">
        <f t="shared" si="214"/>
        <v/>
      </c>
      <c r="BQ60" s="120" t="str">
        <f t="shared" si="214"/>
        <v/>
      </c>
      <c r="BR60" s="120" t="str">
        <f t="shared" si="214"/>
        <v/>
      </c>
      <c r="BS60" s="120" t="str">
        <f t="shared" si="214"/>
        <v/>
      </c>
      <c r="BT60" s="120" t="str">
        <f t="shared" si="214"/>
        <v/>
      </c>
      <c r="BU60" s="120" t="str">
        <f t="shared" si="214"/>
        <v/>
      </c>
      <c r="BV60" s="120" t="str">
        <f t="shared" si="214"/>
        <v/>
      </c>
      <c r="BW60" s="120" t="str">
        <f t="shared" si="214"/>
        <v/>
      </c>
      <c r="BX60" s="120" t="str">
        <f t="shared" si="214"/>
        <v/>
      </c>
      <c r="BY60" s="120" t="str">
        <f t="shared" si="214"/>
        <v/>
      </c>
      <c r="BZ60" s="120" t="str">
        <f t="shared" si="214"/>
        <v/>
      </c>
      <c r="CA60" s="120" t="str">
        <f t="shared" si="214"/>
        <v/>
      </c>
      <c r="CB60" s="120" t="str">
        <f t="shared" si="214"/>
        <v/>
      </c>
      <c r="CC60" s="120" t="str">
        <f t="shared" si="214"/>
        <v/>
      </c>
      <c r="CD60" s="120" t="str">
        <f t="shared" si="214"/>
        <v/>
      </c>
      <c r="CE60" s="120" t="str">
        <f t="shared" si="214"/>
        <v/>
      </c>
      <c r="CF60" s="120" t="str">
        <f t="shared" si="215"/>
        <v/>
      </c>
      <c r="CG60" s="120" t="str">
        <f t="shared" si="215"/>
        <v/>
      </c>
      <c r="CH60" s="120" t="str">
        <f t="shared" si="215"/>
        <v/>
      </c>
      <c r="CI60" s="120" t="str">
        <f t="shared" si="215"/>
        <v/>
      </c>
      <c r="CJ60" s="120" t="str">
        <f t="shared" si="215"/>
        <v/>
      </c>
      <c r="CK60" s="120" t="str">
        <f t="shared" si="215"/>
        <v/>
      </c>
      <c r="CL60" s="120" t="str">
        <f t="shared" si="215"/>
        <v/>
      </c>
      <c r="CM60" s="120" t="str">
        <f t="shared" si="215"/>
        <v/>
      </c>
      <c r="CN60" s="120" t="str">
        <f t="shared" si="215"/>
        <v/>
      </c>
      <c r="CO60" s="120" t="str">
        <f t="shared" si="215"/>
        <v/>
      </c>
      <c r="CP60" s="120" t="str">
        <f t="shared" si="215"/>
        <v/>
      </c>
      <c r="CQ60" s="120" t="str">
        <f t="shared" si="215"/>
        <v/>
      </c>
      <c r="CR60" s="120" t="str">
        <f t="shared" si="215"/>
        <v/>
      </c>
      <c r="CS60" s="120" t="str">
        <f t="shared" si="215"/>
        <v/>
      </c>
      <c r="CT60" s="120" t="str">
        <f t="shared" si="215"/>
        <v/>
      </c>
      <c r="CU60" s="120" t="str">
        <f t="shared" si="215"/>
        <v/>
      </c>
      <c r="CV60" s="120" t="str">
        <f t="shared" si="216"/>
        <v/>
      </c>
      <c r="CW60" s="120" t="str">
        <f t="shared" si="216"/>
        <v/>
      </c>
      <c r="CX60" s="120" t="str">
        <f t="shared" si="216"/>
        <v/>
      </c>
      <c r="CY60" s="120" t="str">
        <f t="shared" si="216"/>
        <v/>
      </c>
      <c r="CZ60" s="120" t="str">
        <f t="shared" si="216"/>
        <v/>
      </c>
      <c r="DA60" s="120" t="str">
        <f t="shared" si="216"/>
        <v/>
      </c>
      <c r="DB60" s="120" t="str">
        <f t="shared" si="216"/>
        <v/>
      </c>
      <c r="DC60" s="120" t="str">
        <f t="shared" si="216"/>
        <v/>
      </c>
      <c r="DD60" s="120" t="str">
        <f t="shared" si="216"/>
        <v/>
      </c>
      <c r="DE60" s="120" t="str">
        <f t="shared" si="216"/>
        <v/>
      </c>
      <c r="DF60" s="120" t="str">
        <f t="shared" si="216"/>
        <v/>
      </c>
      <c r="DG60" s="120" t="str">
        <f t="shared" si="216"/>
        <v/>
      </c>
      <c r="DH60" s="120" t="str">
        <f t="shared" si="216"/>
        <v/>
      </c>
      <c r="DI60" s="120" t="str">
        <f t="shared" si="216"/>
        <v/>
      </c>
      <c r="DJ60" s="120" t="str">
        <f t="shared" si="216"/>
        <v/>
      </c>
      <c r="DK60" s="120" t="str">
        <f t="shared" si="216"/>
        <v/>
      </c>
      <c r="DL60" s="120" t="str">
        <f t="shared" si="217"/>
        <v/>
      </c>
      <c r="DM60" s="120" t="str">
        <f t="shared" si="217"/>
        <v/>
      </c>
      <c r="DN60" s="120" t="str">
        <f t="shared" si="217"/>
        <v/>
      </c>
      <c r="DO60" s="120" t="str">
        <f t="shared" si="217"/>
        <v/>
      </c>
      <c r="DP60" s="120" t="str">
        <f t="shared" si="217"/>
        <v/>
      </c>
      <c r="DQ60" s="120" t="str">
        <f t="shared" si="217"/>
        <v/>
      </c>
      <c r="DR60" s="120" t="str">
        <f t="shared" si="217"/>
        <v/>
      </c>
      <c r="DS60" s="120" t="str">
        <f t="shared" si="217"/>
        <v/>
      </c>
      <c r="DT60" s="120" t="str">
        <f t="shared" si="217"/>
        <v/>
      </c>
      <c r="DU60" s="120" t="str">
        <f t="shared" si="217"/>
        <v/>
      </c>
      <c r="DV60" s="120" t="str">
        <f t="shared" si="217"/>
        <v/>
      </c>
      <c r="DW60" s="120" t="str">
        <f t="shared" si="217"/>
        <v/>
      </c>
      <c r="DX60" s="120" t="str">
        <f t="shared" si="217"/>
        <v/>
      </c>
      <c r="DY60" s="120" t="str">
        <f t="shared" si="217"/>
        <v/>
      </c>
      <c r="DZ60" s="120" t="str">
        <f t="shared" si="217"/>
        <v/>
      </c>
      <c r="EA60" s="120" t="str">
        <f t="shared" si="217"/>
        <v/>
      </c>
      <c r="EB60" s="120" t="str">
        <f t="shared" si="218"/>
        <v/>
      </c>
      <c r="EC60" s="120" t="str">
        <f t="shared" si="218"/>
        <v/>
      </c>
      <c r="ED60" s="120" t="str">
        <f t="shared" si="218"/>
        <v/>
      </c>
      <c r="EE60" s="120" t="str">
        <f t="shared" si="218"/>
        <v/>
      </c>
      <c r="EF60" s="120" t="str">
        <f t="shared" si="218"/>
        <v/>
      </c>
      <c r="EG60" s="120" t="str">
        <f t="shared" si="218"/>
        <v/>
      </c>
      <c r="EH60" s="120" t="str">
        <f t="shared" si="218"/>
        <v/>
      </c>
      <c r="EI60" s="120" t="str">
        <f t="shared" si="218"/>
        <v/>
      </c>
      <c r="EJ60" s="120" t="str">
        <f t="shared" si="218"/>
        <v/>
      </c>
      <c r="EK60" s="120" t="str">
        <f t="shared" si="218"/>
        <v/>
      </c>
      <c r="EL60" s="120" t="str">
        <f t="shared" si="218"/>
        <v/>
      </c>
      <c r="EM60" s="120" t="str">
        <f t="shared" si="218"/>
        <v/>
      </c>
      <c r="EN60" s="120" t="str">
        <f t="shared" si="218"/>
        <v/>
      </c>
      <c r="EO60" s="120" t="str">
        <f t="shared" si="218"/>
        <v/>
      </c>
      <c r="EP60" s="120" t="str">
        <f t="shared" si="218"/>
        <v/>
      </c>
      <c r="EQ60" s="120" t="str">
        <f t="shared" si="218"/>
        <v/>
      </c>
      <c r="ER60" s="120" t="str">
        <f t="shared" si="219"/>
        <v/>
      </c>
      <c r="ES60" s="120" t="str">
        <f t="shared" si="219"/>
        <v/>
      </c>
      <c r="ET60" s="120" t="str">
        <f t="shared" si="219"/>
        <v/>
      </c>
      <c r="EU60" s="120" t="str">
        <f t="shared" si="219"/>
        <v/>
      </c>
      <c r="EV60" s="120" t="str">
        <f t="shared" si="219"/>
        <v/>
      </c>
      <c r="EW60" s="120" t="str">
        <f t="shared" si="219"/>
        <v/>
      </c>
      <c r="EX60" s="120" t="str">
        <f t="shared" si="219"/>
        <v/>
      </c>
      <c r="EY60" s="120" t="str">
        <f t="shared" si="219"/>
        <v/>
      </c>
      <c r="EZ60" s="120" t="str">
        <f t="shared" si="219"/>
        <v/>
      </c>
      <c r="FA60" s="120" t="str">
        <f t="shared" si="219"/>
        <v/>
      </c>
      <c r="FB60" s="120" t="str">
        <f t="shared" si="219"/>
        <v/>
      </c>
      <c r="FC60" s="120" t="str">
        <f t="shared" si="219"/>
        <v/>
      </c>
      <c r="FD60" s="120" t="str">
        <f t="shared" si="219"/>
        <v/>
      </c>
      <c r="FE60" s="120" t="str">
        <f t="shared" si="219"/>
        <v/>
      </c>
      <c r="FF60" s="120" t="str">
        <f t="shared" si="219"/>
        <v/>
      </c>
      <c r="FG60" s="120" t="str">
        <f t="shared" si="219"/>
        <v/>
      </c>
      <c r="FH60" s="120" t="str">
        <f t="shared" si="220"/>
        <v/>
      </c>
      <c r="FI60" s="120" t="str">
        <f t="shared" si="220"/>
        <v/>
      </c>
      <c r="FJ60" s="120" t="str">
        <f t="shared" si="220"/>
        <v/>
      </c>
      <c r="FK60" s="120" t="str">
        <f t="shared" si="220"/>
        <v/>
      </c>
      <c r="FL60" s="120" t="str">
        <f t="shared" si="220"/>
        <v/>
      </c>
      <c r="FM60" s="120" t="str">
        <f t="shared" si="220"/>
        <v/>
      </c>
      <c r="FN60" s="120" t="str">
        <f t="shared" si="220"/>
        <v/>
      </c>
      <c r="FO60" s="120" t="str">
        <f t="shared" si="220"/>
        <v/>
      </c>
      <c r="FP60" s="120" t="str">
        <f t="shared" si="220"/>
        <v/>
      </c>
      <c r="FQ60" s="120" t="str">
        <f t="shared" si="220"/>
        <v/>
      </c>
      <c r="FR60" s="120" t="str">
        <f t="shared" si="220"/>
        <v/>
      </c>
      <c r="FS60" s="120" t="str">
        <f t="shared" si="220"/>
        <v/>
      </c>
      <c r="FT60" s="120" t="str">
        <f t="shared" si="220"/>
        <v/>
      </c>
      <c r="FU60" s="120" t="str">
        <f t="shared" si="220"/>
        <v/>
      </c>
      <c r="FV60" s="120" t="str">
        <f t="shared" si="220"/>
        <v/>
      </c>
      <c r="FW60" s="120" t="str">
        <f t="shared" si="220"/>
        <v/>
      </c>
      <c r="FX60" s="120" t="str">
        <f t="shared" si="221"/>
        <v/>
      </c>
      <c r="FY60" s="120" t="str">
        <f t="shared" si="221"/>
        <v/>
      </c>
      <c r="FZ60" s="120" t="str">
        <f t="shared" si="221"/>
        <v/>
      </c>
      <c r="GA60" s="120" t="str">
        <f t="shared" si="221"/>
        <v/>
      </c>
      <c r="GB60" s="120" t="str">
        <f t="shared" si="221"/>
        <v/>
      </c>
      <c r="GC60" s="120" t="str">
        <f t="shared" si="221"/>
        <v/>
      </c>
      <c r="GD60" s="120" t="str">
        <f t="shared" si="221"/>
        <v/>
      </c>
      <c r="GE60" s="120" t="str">
        <f t="shared" si="221"/>
        <v/>
      </c>
      <c r="GF60" s="120" t="str">
        <f t="shared" si="221"/>
        <v/>
      </c>
      <c r="GG60" s="120" t="str">
        <f t="shared" si="221"/>
        <v/>
      </c>
      <c r="GH60" s="120" t="str">
        <f t="shared" si="221"/>
        <v/>
      </c>
      <c r="GI60" s="120" t="str">
        <f t="shared" si="221"/>
        <v/>
      </c>
      <c r="GJ60" s="120" t="str">
        <f t="shared" si="221"/>
        <v/>
      </c>
      <c r="GK60" s="120" t="str">
        <f t="shared" si="221"/>
        <v/>
      </c>
      <c r="GL60" s="120" t="str">
        <f t="shared" si="221"/>
        <v/>
      </c>
      <c r="GM60" s="120" t="str">
        <f t="shared" si="221"/>
        <v/>
      </c>
      <c r="GN60" s="120" t="str">
        <f t="shared" si="222"/>
        <v/>
      </c>
      <c r="GO60" s="120" t="str">
        <f t="shared" si="222"/>
        <v/>
      </c>
      <c r="GP60" s="120" t="str">
        <f t="shared" si="222"/>
        <v/>
      </c>
      <c r="GQ60" s="120" t="str">
        <f t="shared" si="222"/>
        <v/>
      </c>
      <c r="GR60" s="120" t="str">
        <f t="shared" si="222"/>
        <v/>
      </c>
      <c r="GS60" s="120" t="str">
        <f t="shared" si="222"/>
        <v/>
      </c>
      <c r="GT60" s="120" t="str">
        <f t="shared" si="222"/>
        <v/>
      </c>
      <c r="GU60" s="120" t="str">
        <f t="shared" si="222"/>
        <v/>
      </c>
      <c r="GV60" s="120" t="str">
        <f t="shared" si="222"/>
        <v/>
      </c>
      <c r="GW60" s="120" t="str">
        <f t="shared" si="222"/>
        <v/>
      </c>
      <c r="GX60" s="120" t="str">
        <f t="shared" si="222"/>
        <v/>
      </c>
      <c r="GY60" s="120" t="str">
        <f t="shared" si="222"/>
        <v/>
      </c>
      <c r="GZ60" s="120" t="str">
        <f t="shared" si="222"/>
        <v/>
      </c>
      <c r="HA60" s="120" t="str">
        <f t="shared" si="222"/>
        <v/>
      </c>
      <c r="HB60" s="120" t="str">
        <f t="shared" si="222"/>
        <v/>
      </c>
      <c r="HC60" s="120" t="str">
        <f t="shared" si="222"/>
        <v/>
      </c>
      <c r="HD60" s="120" t="str">
        <f t="shared" si="223"/>
        <v/>
      </c>
      <c r="HE60" s="120" t="str">
        <f t="shared" si="223"/>
        <v/>
      </c>
      <c r="HF60" s="120" t="str">
        <f t="shared" si="223"/>
        <v/>
      </c>
      <c r="HG60" s="120" t="str">
        <f t="shared" si="223"/>
        <v/>
      </c>
      <c r="HH60" s="120" t="str">
        <f t="shared" si="223"/>
        <v/>
      </c>
      <c r="HI60" s="120" t="str">
        <f t="shared" si="223"/>
        <v/>
      </c>
      <c r="HJ60" s="120" t="str">
        <f t="shared" si="223"/>
        <v/>
      </c>
      <c r="HK60" s="120" t="str">
        <f t="shared" si="223"/>
        <v/>
      </c>
      <c r="HL60" s="120" t="str">
        <f t="shared" si="223"/>
        <v/>
      </c>
      <c r="HM60" s="120" t="str">
        <f t="shared" si="223"/>
        <v/>
      </c>
      <c r="HN60" s="120" t="str">
        <f t="shared" si="223"/>
        <v/>
      </c>
      <c r="HO60" s="120" t="str">
        <f t="shared" si="223"/>
        <v/>
      </c>
      <c r="HP60" s="120" t="str">
        <f t="shared" si="223"/>
        <v/>
      </c>
      <c r="HQ60" s="120" t="str">
        <f t="shared" si="223"/>
        <v/>
      </c>
      <c r="HR60" s="120" t="str">
        <f t="shared" si="223"/>
        <v/>
      </c>
      <c r="HS60" s="120" t="str">
        <f t="shared" si="223"/>
        <v/>
      </c>
      <c r="HT60" s="120" t="str">
        <f t="shared" si="224"/>
        <v/>
      </c>
      <c r="HU60" s="120" t="str">
        <f t="shared" si="224"/>
        <v/>
      </c>
      <c r="HV60" s="120" t="str">
        <f t="shared" si="224"/>
        <v/>
      </c>
      <c r="HW60" s="120" t="str">
        <f t="shared" si="224"/>
        <v/>
      </c>
      <c r="HX60" s="120" t="str">
        <f t="shared" si="224"/>
        <v/>
      </c>
      <c r="HY60" s="120" t="str">
        <f t="shared" si="224"/>
        <v/>
      </c>
      <c r="HZ60" s="120" t="str">
        <f t="shared" si="224"/>
        <v/>
      </c>
      <c r="IA60" s="120" t="str">
        <f t="shared" si="224"/>
        <v/>
      </c>
      <c r="IB60" s="120" t="str">
        <f t="shared" si="224"/>
        <v/>
      </c>
      <c r="IC60" s="120" t="str">
        <f t="shared" si="224"/>
        <v/>
      </c>
      <c r="ID60" s="120" t="str">
        <f t="shared" si="224"/>
        <v/>
      </c>
      <c r="IE60" s="120" t="str">
        <f t="shared" si="224"/>
        <v/>
      </c>
      <c r="IF60" s="120" t="str">
        <f t="shared" si="224"/>
        <v/>
      </c>
      <c r="IG60" s="120" t="str">
        <f t="shared" si="224"/>
        <v/>
      </c>
      <c r="IH60" s="120" t="str">
        <f t="shared" si="224"/>
        <v/>
      </c>
      <c r="II60" s="120" t="str">
        <f t="shared" si="224"/>
        <v/>
      </c>
      <c r="IJ60" s="120" t="str">
        <f t="shared" si="225"/>
        <v/>
      </c>
      <c r="IK60" s="120" t="str">
        <f t="shared" si="225"/>
        <v/>
      </c>
      <c r="IL60" s="120" t="str">
        <f t="shared" si="225"/>
        <v/>
      </c>
      <c r="IM60" s="120" t="str">
        <f t="shared" si="225"/>
        <v/>
      </c>
      <c r="IN60" s="120" t="str">
        <f t="shared" si="225"/>
        <v/>
      </c>
      <c r="IO60" s="120" t="str">
        <f t="shared" si="225"/>
        <v/>
      </c>
      <c r="IP60" s="120" t="str">
        <f t="shared" si="225"/>
        <v/>
      </c>
      <c r="IQ60" s="120" t="str">
        <f t="shared" si="225"/>
        <v/>
      </c>
      <c r="IR60" s="120" t="str">
        <f t="shared" si="225"/>
        <v/>
      </c>
      <c r="IS60" s="120" t="str">
        <f t="shared" si="225"/>
        <v/>
      </c>
      <c r="IT60" s="120" t="str">
        <f t="shared" si="225"/>
        <v/>
      </c>
      <c r="IU60" s="120" t="str">
        <f t="shared" si="225"/>
        <v/>
      </c>
      <c r="IV60" s="120" t="str">
        <f t="shared" si="225"/>
        <v/>
      </c>
      <c r="IW60" s="120" t="str">
        <f t="shared" si="225"/>
        <v/>
      </c>
      <c r="IX60" s="120" t="str">
        <f t="shared" si="225"/>
        <v/>
      </c>
      <c r="IY60" s="120" t="str">
        <f t="shared" si="225"/>
        <v/>
      </c>
      <c r="IZ60" s="120" t="str">
        <f t="shared" si="226"/>
        <v/>
      </c>
      <c r="JA60" s="120" t="str">
        <f t="shared" si="226"/>
        <v/>
      </c>
      <c r="JB60" s="120" t="str">
        <f t="shared" si="226"/>
        <v/>
      </c>
      <c r="JC60" s="120" t="str">
        <f t="shared" si="226"/>
        <v/>
      </c>
      <c r="JD60" s="120" t="str">
        <f t="shared" si="226"/>
        <v/>
      </c>
      <c r="JE60" s="120" t="str">
        <f t="shared" si="226"/>
        <v/>
      </c>
      <c r="JF60" s="120" t="str">
        <f t="shared" si="226"/>
        <v/>
      </c>
      <c r="JG60" s="120" t="str">
        <f t="shared" si="226"/>
        <v/>
      </c>
      <c r="JH60" s="120" t="str">
        <f t="shared" si="226"/>
        <v/>
      </c>
      <c r="JI60" s="120" t="str">
        <f t="shared" si="226"/>
        <v/>
      </c>
      <c r="JJ60" s="120" t="str">
        <f t="shared" si="226"/>
        <v/>
      </c>
      <c r="JK60" s="120" t="str">
        <f t="shared" si="226"/>
        <v/>
      </c>
      <c r="JL60" s="120" t="str">
        <f t="shared" si="226"/>
        <v/>
      </c>
      <c r="JM60" s="120" t="str">
        <f t="shared" si="226"/>
        <v/>
      </c>
      <c r="JN60" s="120" t="str">
        <f t="shared" si="226"/>
        <v/>
      </c>
      <c r="JO60" s="120" t="str">
        <f t="shared" si="226"/>
        <v/>
      </c>
      <c r="JP60" s="120" t="str">
        <f t="shared" si="227"/>
        <v/>
      </c>
      <c r="JQ60" s="120" t="str">
        <f t="shared" si="227"/>
        <v/>
      </c>
      <c r="JR60" s="120" t="str">
        <f t="shared" si="227"/>
        <v/>
      </c>
      <c r="JS60" s="120" t="str">
        <f t="shared" si="227"/>
        <v/>
      </c>
      <c r="JT60" s="120" t="str">
        <f t="shared" si="227"/>
        <v/>
      </c>
      <c r="JU60" s="120" t="str">
        <f t="shared" si="227"/>
        <v/>
      </c>
      <c r="JV60" s="120" t="str">
        <f t="shared" si="227"/>
        <v/>
      </c>
      <c r="JW60" s="120" t="str">
        <f t="shared" si="227"/>
        <v/>
      </c>
      <c r="JX60" s="120" t="str">
        <f t="shared" si="227"/>
        <v/>
      </c>
      <c r="JY60" s="120" t="str">
        <f t="shared" si="227"/>
        <v/>
      </c>
      <c r="JZ60" s="120" t="str">
        <f t="shared" si="227"/>
        <v/>
      </c>
      <c r="KA60" s="120" t="str">
        <f t="shared" si="227"/>
        <v/>
      </c>
      <c r="KB60" s="120" t="str">
        <f t="shared" si="227"/>
        <v/>
      </c>
      <c r="KC60" s="120" t="str">
        <f t="shared" si="227"/>
        <v/>
      </c>
      <c r="KD60" s="120" t="str">
        <f t="shared" si="227"/>
        <v/>
      </c>
      <c r="KE60" s="120" t="str">
        <f t="shared" si="227"/>
        <v/>
      </c>
      <c r="KF60" s="120" t="str">
        <f t="shared" si="228"/>
        <v/>
      </c>
      <c r="KG60" s="120" t="str">
        <f t="shared" si="228"/>
        <v/>
      </c>
      <c r="KH60" s="120" t="str">
        <f t="shared" si="228"/>
        <v/>
      </c>
      <c r="KI60" s="120" t="str">
        <f t="shared" si="228"/>
        <v/>
      </c>
      <c r="KJ60" s="120" t="str">
        <f t="shared" si="228"/>
        <v/>
      </c>
      <c r="KK60" s="120" t="str">
        <f t="shared" si="228"/>
        <v/>
      </c>
      <c r="KL60" s="120" t="str">
        <f t="shared" si="228"/>
        <v/>
      </c>
      <c r="KM60" s="120" t="str">
        <f t="shared" si="228"/>
        <v/>
      </c>
      <c r="KN60" s="120" t="str">
        <f t="shared" si="228"/>
        <v/>
      </c>
      <c r="KO60" s="120" t="str">
        <f t="shared" si="228"/>
        <v/>
      </c>
      <c r="KP60" s="120" t="str">
        <f t="shared" si="228"/>
        <v/>
      </c>
      <c r="KQ60" s="120" t="str">
        <f t="shared" si="228"/>
        <v/>
      </c>
      <c r="KR60" s="120" t="str">
        <f t="shared" si="228"/>
        <v/>
      </c>
      <c r="KS60" s="120" t="str">
        <f t="shared" si="228"/>
        <v/>
      </c>
      <c r="KT60" s="120" t="str">
        <f t="shared" si="228"/>
        <v/>
      </c>
      <c r="KU60" s="120" t="str">
        <f t="shared" si="228"/>
        <v/>
      </c>
      <c r="KV60" s="120" t="str">
        <f t="shared" si="229"/>
        <v/>
      </c>
      <c r="KW60" s="120" t="str">
        <f t="shared" si="229"/>
        <v/>
      </c>
      <c r="KX60" s="120" t="str">
        <f t="shared" si="229"/>
        <v/>
      </c>
      <c r="KY60" s="120" t="str">
        <f t="shared" si="229"/>
        <v/>
      </c>
      <c r="KZ60" s="120" t="str">
        <f t="shared" si="229"/>
        <v/>
      </c>
      <c r="LA60" s="120" t="str">
        <f t="shared" si="229"/>
        <v/>
      </c>
      <c r="LB60" s="120" t="str">
        <f t="shared" si="229"/>
        <v/>
      </c>
      <c r="LC60" s="120" t="str">
        <f t="shared" si="229"/>
        <v/>
      </c>
      <c r="LD60" s="120" t="str">
        <f t="shared" si="229"/>
        <v/>
      </c>
      <c r="LE60" s="120" t="str">
        <f t="shared" si="229"/>
        <v/>
      </c>
      <c r="LF60" s="120" t="str">
        <f t="shared" si="229"/>
        <v/>
      </c>
      <c r="LG60" s="120" t="str">
        <f t="shared" si="229"/>
        <v/>
      </c>
      <c r="LH60" s="120" t="str">
        <f t="shared" si="229"/>
        <v/>
      </c>
      <c r="LI60" s="120" t="str">
        <f t="shared" si="229"/>
        <v/>
      </c>
      <c r="LJ60" s="120" t="str">
        <f t="shared" si="229"/>
        <v/>
      </c>
      <c r="LK60" s="120" t="str">
        <f t="shared" si="229"/>
        <v/>
      </c>
      <c r="LL60" s="120" t="str">
        <f t="shared" si="230"/>
        <v/>
      </c>
      <c r="LM60" s="120" t="str">
        <f t="shared" si="230"/>
        <v/>
      </c>
      <c r="LN60" s="120" t="str">
        <f t="shared" si="230"/>
        <v/>
      </c>
      <c r="LO60" s="120" t="str">
        <f t="shared" si="230"/>
        <v/>
      </c>
      <c r="LP60" s="120" t="str">
        <f t="shared" si="230"/>
        <v/>
      </c>
      <c r="LQ60" s="120" t="str">
        <f t="shared" si="230"/>
        <v/>
      </c>
      <c r="LR60" s="120" t="str">
        <f t="shared" si="230"/>
        <v/>
      </c>
      <c r="LS60" s="120" t="str">
        <f t="shared" si="230"/>
        <v/>
      </c>
      <c r="LT60" s="120" t="str">
        <f t="shared" si="230"/>
        <v/>
      </c>
      <c r="LU60" s="120" t="str">
        <f t="shared" si="230"/>
        <v/>
      </c>
      <c r="LV60" s="120" t="str">
        <f t="shared" si="230"/>
        <v/>
      </c>
      <c r="LW60" s="120" t="str">
        <f t="shared" si="230"/>
        <v/>
      </c>
      <c r="LX60" s="120" t="str">
        <f t="shared" si="230"/>
        <v/>
      </c>
      <c r="LY60" s="120" t="str">
        <f t="shared" si="230"/>
        <v/>
      </c>
      <c r="LZ60" s="120" t="str">
        <f t="shared" si="230"/>
        <v/>
      </c>
      <c r="MA60" s="120" t="str">
        <f t="shared" si="230"/>
        <v/>
      </c>
      <c r="MB60" s="120" t="str">
        <f t="shared" si="231"/>
        <v/>
      </c>
      <c r="MC60" s="120" t="str">
        <f t="shared" si="231"/>
        <v/>
      </c>
      <c r="MD60" s="120" t="str">
        <f t="shared" si="231"/>
        <v/>
      </c>
      <c r="ME60" s="120" t="str">
        <f t="shared" si="231"/>
        <v/>
      </c>
      <c r="MF60" s="120" t="str">
        <f t="shared" si="231"/>
        <v/>
      </c>
      <c r="MG60" s="120" t="str">
        <f t="shared" si="231"/>
        <v/>
      </c>
      <c r="MH60" s="120" t="str">
        <f t="shared" si="231"/>
        <v/>
      </c>
      <c r="MI60" s="120" t="str">
        <f t="shared" si="231"/>
        <v/>
      </c>
      <c r="MJ60" s="120" t="str">
        <f t="shared" si="231"/>
        <v/>
      </c>
      <c r="MK60" s="120" t="str">
        <f t="shared" si="231"/>
        <v/>
      </c>
      <c r="ML60" s="120" t="str">
        <f t="shared" si="231"/>
        <v/>
      </c>
      <c r="MM60" s="120" t="str">
        <f t="shared" si="231"/>
        <v/>
      </c>
      <c r="MN60" s="120" t="str">
        <f t="shared" si="231"/>
        <v/>
      </c>
      <c r="MO60" s="120" t="str">
        <f t="shared" si="231"/>
        <v/>
      </c>
      <c r="MP60" s="120" t="str">
        <f t="shared" si="231"/>
        <v/>
      </c>
      <c r="MQ60" s="120" t="str">
        <f t="shared" si="231"/>
        <v/>
      </c>
      <c r="MR60" s="120" t="str">
        <f t="shared" si="232"/>
        <v/>
      </c>
      <c r="MS60" s="120" t="str">
        <f t="shared" si="232"/>
        <v/>
      </c>
      <c r="MT60" s="120" t="str">
        <f t="shared" si="232"/>
        <v/>
      </c>
      <c r="MU60" s="120" t="str">
        <f t="shared" si="232"/>
        <v/>
      </c>
      <c r="MV60" s="120" t="str">
        <f t="shared" si="232"/>
        <v/>
      </c>
      <c r="MW60" s="120" t="str">
        <f t="shared" si="232"/>
        <v/>
      </c>
      <c r="MX60" s="120" t="str">
        <f t="shared" si="232"/>
        <v/>
      </c>
      <c r="MY60" s="120" t="str">
        <f t="shared" si="232"/>
        <v/>
      </c>
      <c r="MZ60" s="120" t="str">
        <f t="shared" si="232"/>
        <v/>
      </c>
      <c r="NA60" s="120" t="str">
        <f t="shared" si="232"/>
        <v/>
      </c>
      <c r="NB60" s="120" t="str">
        <f t="shared" si="232"/>
        <v/>
      </c>
      <c r="NC60" s="120" t="str">
        <f t="shared" si="232"/>
        <v/>
      </c>
      <c r="ND60" s="120" t="str">
        <f t="shared" si="232"/>
        <v/>
      </c>
      <c r="NE60" s="120" t="str">
        <f t="shared" si="232"/>
        <v/>
      </c>
      <c r="NF60" s="120" t="str">
        <f t="shared" si="232"/>
        <v/>
      </c>
      <c r="NG60" s="120" t="str">
        <f t="shared" si="232"/>
        <v/>
      </c>
      <c r="NH60" s="120" t="str">
        <f t="shared" si="233"/>
        <v/>
      </c>
      <c r="NI60" s="120" t="str">
        <f t="shared" si="233"/>
        <v/>
      </c>
      <c r="NJ60" s="120" t="str">
        <f t="shared" si="233"/>
        <v/>
      </c>
      <c r="NK60" s="120" t="str">
        <f t="shared" si="233"/>
        <v/>
      </c>
      <c r="NL60" s="120" t="str">
        <f t="shared" si="233"/>
        <v/>
      </c>
      <c r="NM60" s="120" t="str">
        <f t="shared" si="233"/>
        <v/>
      </c>
      <c r="NN60" s="120" t="str">
        <f t="shared" si="233"/>
        <v/>
      </c>
      <c r="NO60" s="120" t="str">
        <f t="shared" si="233"/>
        <v/>
      </c>
      <c r="NP60" s="120" t="str">
        <f t="shared" si="233"/>
        <v/>
      </c>
      <c r="NQ60" s="120" t="str">
        <f t="shared" si="233"/>
        <v/>
      </c>
      <c r="NR60" s="120" t="str">
        <f t="shared" si="233"/>
        <v/>
      </c>
      <c r="NS60" s="120" t="str">
        <f t="shared" si="233"/>
        <v/>
      </c>
      <c r="NT60" s="120" t="str">
        <f t="shared" si="233"/>
        <v/>
      </c>
      <c r="NU60" s="120" t="str">
        <f t="shared" si="233"/>
        <v/>
      </c>
      <c r="NV60" s="120" t="str">
        <f t="shared" si="233"/>
        <v/>
      </c>
      <c r="NW60" s="120" t="str">
        <f t="shared" si="233"/>
        <v/>
      </c>
      <c r="NX60" s="120" t="str">
        <f t="shared" si="234"/>
        <v/>
      </c>
      <c r="NY60" s="120" t="str">
        <f t="shared" si="234"/>
        <v/>
      </c>
      <c r="NZ60" s="120" t="str">
        <f t="shared" si="234"/>
        <v/>
      </c>
      <c r="OA60" s="120" t="str">
        <f t="shared" si="234"/>
        <v/>
      </c>
      <c r="OB60" s="120" t="str">
        <f t="shared" si="234"/>
        <v/>
      </c>
      <c r="OC60" s="120" t="str">
        <f t="shared" si="234"/>
        <v/>
      </c>
      <c r="OD60" s="120" t="str">
        <f t="shared" si="234"/>
        <v/>
      </c>
      <c r="OE60" s="120" t="str">
        <f t="shared" si="234"/>
        <v/>
      </c>
      <c r="OF60" s="120" t="str">
        <f t="shared" si="234"/>
        <v/>
      </c>
      <c r="OG60" s="120" t="str">
        <f t="shared" si="234"/>
        <v/>
      </c>
      <c r="OH60" s="120" t="str">
        <f t="shared" si="234"/>
        <v/>
      </c>
      <c r="OI60" s="120" t="str">
        <f t="shared" si="234"/>
        <v/>
      </c>
      <c r="OJ60" s="120" t="str">
        <f t="shared" si="234"/>
        <v/>
      </c>
      <c r="OK60" s="120" t="str">
        <f t="shared" si="234"/>
        <v/>
      </c>
      <c r="OL60" s="120" t="str">
        <f t="shared" si="234"/>
        <v/>
      </c>
      <c r="OM60" s="120" t="str">
        <f t="shared" si="234"/>
        <v/>
      </c>
      <c r="ON60" s="120" t="str">
        <f t="shared" si="235"/>
        <v/>
      </c>
      <c r="OO60" s="120" t="str">
        <f t="shared" si="235"/>
        <v/>
      </c>
      <c r="OP60" s="120" t="str">
        <f t="shared" si="235"/>
        <v/>
      </c>
      <c r="OQ60" s="120" t="str">
        <f t="shared" si="235"/>
        <v/>
      </c>
      <c r="OR60" s="120" t="str">
        <f t="shared" si="235"/>
        <v/>
      </c>
      <c r="OS60" s="120" t="str">
        <f t="shared" si="235"/>
        <v/>
      </c>
      <c r="OT60" s="120" t="str">
        <f t="shared" si="235"/>
        <v/>
      </c>
      <c r="OU60" s="120" t="str">
        <f t="shared" si="235"/>
        <v/>
      </c>
      <c r="OV60" s="120" t="str">
        <f t="shared" si="235"/>
        <v/>
      </c>
      <c r="OW60" s="120" t="str">
        <f t="shared" si="235"/>
        <v/>
      </c>
      <c r="OX60" s="120" t="str">
        <f t="shared" si="235"/>
        <v/>
      </c>
      <c r="OY60" s="120" t="str">
        <f t="shared" si="235"/>
        <v/>
      </c>
      <c r="OZ60" s="120" t="str">
        <f t="shared" si="235"/>
        <v/>
      </c>
      <c r="PA60" s="120" t="str">
        <f t="shared" si="235"/>
        <v/>
      </c>
      <c r="PB60" s="120" t="str">
        <f t="shared" si="235"/>
        <v/>
      </c>
      <c r="PC60" s="120" t="str">
        <f t="shared" si="235"/>
        <v/>
      </c>
      <c r="PD60" s="120" t="str">
        <f t="shared" si="236"/>
        <v/>
      </c>
      <c r="PE60" s="120" t="str">
        <f t="shared" si="236"/>
        <v/>
      </c>
      <c r="PF60" s="120" t="str">
        <f t="shared" si="236"/>
        <v/>
      </c>
      <c r="PG60" s="120" t="str">
        <f t="shared" si="236"/>
        <v/>
      </c>
      <c r="PH60" s="120" t="str">
        <f t="shared" si="236"/>
        <v/>
      </c>
      <c r="PI60" s="120" t="str">
        <f t="shared" si="236"/>
        <v/>
      </c>
      <c r="PJ60" s="120" t="str">
        <f t="shared" si="236"/>
        <v/>
      </c>
      <c r="PK60" s="120" t="str">
        <f t="shared" si="236"/>
        <v/>
      </c>
      <c r="PL60" s="120" t="str">
        <f t="shared" si="236"/>
        <v/>
      </c>
      <c r="PM60" s="120" t="str">
        <f t="shared" si="236"/>
        <v/>
      </c>
      <c r="PN60" s="120" t="str">
        <f t="shared" si="236"/>
        <v/>
      </c>
      <c r="PO60" s="120" t="str">
        <f t="shared" si="236"/>
        <v/>
      </c>
      <c r="PP60" s="120" t="str">
        <f t="shared" si="236"/>
        <v/>
      </c>
      <c r="PQ60" s="120" t="str">
        <f t="shared" si="236"/>
        <v/>
      </c>
      <c r="PR60" s="120" t="str">
        <f t="shared" si="236"/>
        <v/>
      </c>
      <c r="PS60" s="120" t="str">
        <f t="shared" si="236"/>
        <v/>
      </c>
      <c r="PT60" s="120" t="str">
        <f t="shared" si="237"/>
        <v/>
      </c>
      <c r="PU60" s="120" t="str">
        <f t="shared" si="237"/>
        <v/>
      </c>
      <c r="PV60" s="120" t="str">
        <f t="shared" si="237"/>
        <v/>
      </c>
      <c r="PW60" s="120" t="str">
        <f t="shared" si="237"/>
        <v/>
      </c>
      <c r="PX60" s="120" t="str">
        <f t="shared" si="237"/>
        <v/>
      </c>
      <c r="PY60" s="120" t="str">
        <f t="shared" si="237"/>
        <v/>
      </c>
      <c r="PZ60" s="120" t="str">
        <f t="shared" si="237"/>
        <v/>
      </c>
      <c r="QA60" s="120" t="str">
        <f t="shared" si="237"/>
        <v/>
      </c>
      <c r="QB60" s="120" t="str">
        <f t="shared" si="237"/>
        <v/>
      </c>
      <c r="QC60" s="120" t="str">
        <f t="shared" si="237"/>
        <v/>
      </c>
      <c r="QD60" s="120" t="str">
        <f t="shared" si="237"/>
        <v/>
      </c>
      <c r="QE60" s="120" t="str">
        <f t="shared" si="237"/>
        <v/>
      </c>
      <c r="QF60" s="120" t="str">
        <f t="shared" si="237"/>
        <v/>
      </c>
      <c r="QG60" s="120" t="str">
        <f t="shared" si="237"/>
        <v/>
      </c>
      <c r="QH60" s="120" t="str">
        <f t="shared" si="237"/>
        <v/>
      </c>
      <c r="QI60" s="120" t="str">
        <f t="shared" si="237"/>
        <v/>
      </c>
      <c r="QJ60" s="120" t="str">
        <f t="shared" si="238"/>
        <v/>
      </c>
      <c r="QK60" s="120" t="str">
        <f t="shared" si="238"/>
        <v/>
      </c>
      <c r="QL60" s="120" t="str">
        <f t="shared" si="238"/>
        <v/>
      </c>
      <c r="QM60" s="120" t="str">
        <f t="shared" si="238"/>
        <v/>
      </c>
      <c r="QN60" s="120" t="str">
        <f t="shared" si="238"/>
        <v/>
      </c>
      <c r="QO60" s="120" t="str">
        <f t="shared" si="238"/>
        <v/>
      </c>
      <c r="QP60" s="120" t="str">
        <f t="shared" si="238"/>
        <v/>
      </c>
      <c r="QQ60" s="120" t="str">
        <f t="shared" si="238"/>
        <v/>
      </c>
      <c r="QR60" s="120" t="str">
        <f t="shared" si="238"/>
        <v/>
      </c>
      <c r="QS60" s="120" t="str">
        <f t="shared" si="238"/>
        <v/>
      </c>
      <c r="QT60" s="120" t="str">
        <f t="shared" si="238"/>
        <v/>
      </c>
      <c r="QU60" s="120" t="str">
        <f t="shared" si="238"/>
        <v/>
      </c>
      <c r="QV60" s="120" t="str">
        <f t="shared" si="238"/>
        <v/>
      </c>
      <c r="QW60" s="120" t="str">
        <f t="shared" si="238"/>
        <v/>
      </c>
      <c r="QX60" s="120" t="str">
        <f t="shared" si="238"/>
        <v/>
      </c>
      <c r="QY60" s="120" t="str">
        <f t="shared" si="238"/>
        <v/>
      </c>
      <c r="QZ60" s="120" t="str">
        <f t="shared" si="239"/>
        <v/>
      </c>
      <c r="RA60" s="120" t="str">
        <f t="shared" si="239"/>
        <v/>
      </c>
      <c r="RB60" s="120" t="str">
        <f t="shared" si="239"/>
        <v/>
      </c>
      <c r="RC60" s="120" t="str">
        <f t="shared" si="239"/>
        <v/>
      </c>
      <c r="RD60" s="120" t="str">
        <f t="shared" si="239"/>
        <v/>
      </c>
      <c r="RE60" s="120" t="str">
        <f t="shared" si="239"/>
        <v/>
      </c>
      <c r="RF60" s="120" t="str">
        <f t="shared" si="239"/>
        <v/>
      </c>
      <c r="RG60" s="120" t="str">
        <f t="shared" si="239"/>
        <v/>
      </c>
      <c r="RH60" s="120" t="str">
        <f t="shared" si="239"/>
        <v/>
      </c>
      <c r="RI60" s="120" t="str">
        <f t="shared" si="239"/>
        <v/>
      </c>
      <c r="RJ60" s="120" t="str">
        <f t="shared" si="239"/>
        <v/>
      </c>
      <c r="RK60" s="120" t="str">
        <f t="shared" si="239"/>
        <v/>
      </c>
      <c r="RL60" s="120" t="str">
        <f t="shared" si="239"/>
        <v/>
      </c>
      <c r="RM60" s="120" t="str">
        <f t="shared" si="239"/>
        <v/>
      </c>
      <c r="RN60" s="120" t="str">
        <f t="shared" si="239"/>
        <v/>
      </c>
      <c r="RO60" s="120" t="str">
        <f t="shared" si="239"/>
        <v/>
      </c>
      <c r="RP60" s="120" t="str">
        <f t="shared" si="240"/>
        <v/>
      </c>
      <c r="RQ60" s="120" t="str">
        <f t="shared" si="240"/>
        <v/>
      </c>
      <c r="RR60" s="120" t="str">
        <f t="shared" si="240"/>
        <v/>
      </c>
      <c r="RS60" s="120" t="str">
        <f t="shared" si="240"/>
        <v/>
      </c>
      <c r="RT60" s="120" t="str">
        <f t="shared" si="240"/>
        <v/>
      </c>
      <c r="RU60" s="120" t="str">
        <f t="shared" si="240"/>
        <v/>
      </c>
      <c r="RV60" s="120" t="str">
        <f t="shared" si="240"/>
        <v/>
      </c>
      <c r="RW60" s="120" t="str">
        <f t="shared" si="240"/>
        <v/>
      </c>
      <c r="RX60" s="120" t="str">
        <f t="shared" si="240"/>
        <v/>
      </c>
      <c r="RY60" s="120" t="str">
        <f t="shared" si="240"/>
        <v/>
      </c>
      <c r="RZ60" s="120" t="str">
        <f t="shared" si="240"/>
        <v/>
      </c>
      <c r="SA60" s="120" t="str">
        <f t="shared" si="240"/>
        <v/>
      </c>
      <c r="SB60" s="120" t="str">
        <f t="shared" si="240"/>
        <v/>
      </c>
      <c r="SC60" s="120" t="str">
        <f t="shared" si="240"/>
        <v/>
      </c>
      <c r="SD60" s="120" t="str">
        <f t="shared" si="240"/>
        <v/>
      </c>
      <c r="SE60" s="120" t="str">
        <f t="shared" si="240"/>
        <v/>
      </c>
      <c r="SF60" s="120" t="str">
        <f t="shared" si="241"/>
        <v/>
      </c>
      <c r="SG60" s="120" t="str">
        <f t="shared" si="241"/>
        <v/>
      </c>
      <c r="SH60" s="120" t="str">
        <f t="shared" si="241"/>
        <v/>
      </c>
      <c r="SI60" s="120" t="str">
        <f t="shared" si="241"/>
        <v/>
      </c>
      <c r="SJ60" s="120" t="str">
        <f t="shared" si="241"/>
        <v/>
      </c>
      <c r="SK60" s="120" t="str">
        <f t="shared" si="241"/>
        <v/>
      </c>
      <c r="SL60" s="120" t="str">
        <f t="shared" si="241"/>
        <v/>
      </c>
      <c r="SM60" s="120" t="str">
        <f t="shared" si="241"/>
        <v/>
      </c>
      <c r="SN60" s="120" t="str">
        <f t="shared" si="241"/>
        <v/>
      </c>
      <c r="SO60" s="120" t="str">
        <f t="shared" si="241"/>
        <v/>
      </c>
      <c r="SP60" s="120" t="str">
        <f t="shared" si="241"/>
        <v/>
      </c>
      <c r="SQ60" s="120" t="str">
        <f t="shared" si="241"/>
        <v/>
      </c>
      <c r="SR60" s="120" t="str">
        <f t="shared" si="241"/>
        <v/>
      </c>
      <c r="SS60" s="120" t="str">
        <f t="shared" si="241"/>
        <v/>
      </c>
      <c r="ST60" s="120" t="str">
        <f t="shared" si="241"/>
        <v/>
      </c>
      <c r="SU60" s="120" t="str">
        <f t="shared" si="241"/>
        <v/>
      </c>
      <c r="SV60" s="120" t="str">
        <f t="shared" si="242"/>
        <v/>
      </c>
      <c r="SW60" s="120" t="str">
        <f t="shared" si="242"/>
        <v/>
      </c>
      <c r="SX60" s="121" t="str">
        <f t="shared" si="244"/>
        <v/>
      </c>
    </row>
    <row r="61" spans="2:518" ht="15" outlineLevel="1" x14ac:dyDescent="0.35">
      <c r="B61" s="60"/>
      <c r="C61" s="60">
        <v>292524</v>
      </c>
      <c r="D61" s="61"/>
      <c r="E61" s="111" t="s">
        <v>816</v>
      </c>
      <c r="F61" s="123" t="s">
        <v>442</v>
      </c>
      <c r="G61" s="113">
        <v>45566</v>
      </c>
      <c r="H61" s="124">
        <v>1</v>
      </c>
      <c r="I61" s="115">
        <f t="shared" si="170"/>
        <v>45566</v>
      </c>
      <c r="J61" s="125">
        <v>0</v>
      </c>
      <c r="K61" s="126" t="s">
        <v>1702</v>
      </c>
      <c r="L61" s="127"/>
      <c r="M61" s="119" t="str">
        <f t="shared" si="171"/>
        <v/>
      </c>
      <c r="N61" s="120" t="str">
        <f t="shared" si="171"/>
        <v/>
      </c>
      <c r="O61" s="120" t="str">
        <f t="shared" si="171"/>
        <v/>
      </c>
      <c r="P61" s="120" t="str">
        <f t="shared" si="171"/>
        <v/>
      </c>
      <c r="Q61" s="120" t="str">
        <f t="shared" si="171"/>
        <v/>
      </c>
      <c r="R61" s="120" t="str">
        <f t="shared" si="171"/>
        <v/>
      </c>
      <c r="S61" s="120" t="str">
        <f t="shared" si="171"/>
        <v/>
      </c>
      <c r="T61" s="120" t="str">
        <f t="shared" si="171"/>
        <v/>
      </c>
      <c r="U61" s="120" t="str">
        <f t="shared" si="171"/>
        <v/>
      </c>
      <c r="V61" s="120" t="str">
        <f t="shared" si="171"/>
        <v/>
      </c>
      <c r="W61" s="120" t="str">
        <f t="shared" si="171"/>
        <v/>
      </c>
      <c r="X61" s="120" t="str">
        <f t="shared" si="171"/>
        <v/>
      </c>
      <c r="Y61" s="120" t="str">
        <f t="shared" si="171"/>
        <v/>
      </c>
      <c r="Z61" s="120" t="str">
        <f t="shared" si="171"/>
        <v/>
      </c>
      <c r="AA61" s="120" t="str">
        <f t="shared" si="171"/>
        <v/>
      </c>
      <c r="AB61" s="120" t="str">
        <f t="shared" si="171"/>
        <v/>
      </c>
      <c r="AC61" s="120" t="str">
        <f t="shared" ref="AC61:AK61" si="245">IF($J61&gt;0%,IF(AND(AC$16&gt;=$G61,AC$16&lt;$G61+($H61*$J61)),"➤",""),"")</f>
        <v/>
      </c>
      <c r="AD61" s="120" t="str">
        <f t="shared" si="245"/>
        <v/>
      </c>
      <c r="AE61" s="120" t="str">
        <f t="shared" si="245"/>
        <v/>
      </c>
      <c r="AF61" s="120" t="str">
        <f t="shared" si="245"/>
        <v/>
      </c>
      <c r="AG61" s="120" t="str">
        <f t="shared" si="245"/>
        <v/>
      </c>
      <c r="AH61" s="120" t="str">
        <f t="shared" si="245"/>
        <v/>
      </c>
      <c r="AI61" s="120" t="str">
        <f t="shared" si="245"/>
        <v/>
      </c>
      <c r="AJ61" s="120" t="str">
        <f t="shared" si="245"/>
        <v/>
      </c>
      <c r="AK61" s="120" t="str">
        <f t="shared" si="245"/>
        <v/>
      </c>
      <c r="AL61" s="120" t="str">
        <f t="shared" si="212"/>
        <v/>
      </c>
      <c r="AM61" s="120" t="str">
        <f t="shared" si="212"/>
        <v/>
      </c>
      <c r="AN61" s="120" t="str">
        <f t="shared" si="212"/>
        <v/>
      </c>
      <c r="AO61" s="120" t="str">
        <f t="shared" si="212"/>
        <v/>
      </c>
      <c r="AP61" s="120" t="str">
        <f t="shared" si="212"/>
        <v/>
      </c>
      <c r="AQ61" s="120" t="str">
        <f t="shared" si="212"/>
        <v/>
      </c>
      <c r="AR61" s="120" t="str">
        <f t="shared" si="212"/>
        <v/>
      </c>
      <c r="AS61" s="120" t="str">
        <f t="shared" si="212"/>
        <v/>
      </c>
      <c r="AT61" s="120" t="str">
        <f t="shared" si="212"/>
        <v/>
      </c>
      <c r="AU61" s="120" t="str">
        <f t="shared" si="212"/>
        <v/>
      </c>
      <c r="AV61" s="120" t="str">
        <f t="shared" si="212"/>
        <v/>
      </c>
      <c r="AW61" s="120" t="str">
        <f t="shared" si="212"/>
        <v/>
      </c>
      <c r="AX61" s="120" t="str">
        <f t="shared" si="212"/>
        <v/>
      </c>
      <c r="AY61" s="120" t="str">
        <f t="shared" si="212"/>
        <v/>
      </c>
      <c r="AZ61" s="120" t="str">
        <f t="shared" si="213"/>
        <v/>
      </c>
      <c r="BA61" s="120" t="str">
        <f t="shared" si="213"/>
        <v/>
      </c>
      <c r="BB61" s="120" t="str">
        <f t="shared" si="213"/>
        <v/>
      </c>
      <c r="BC61" s="120" t="str">
        <f t="shared" si="213"/>
        <v/>
      </c>
      <c r="BD61" s="120" t="str">
        <f t="shared" si="213"/>
        <v/>
      </c>
      <c r="BE61" s="120" t="str">
        <f t="shared" si="213"/>
        <v/>
      </c>
      <c r="BF61" s="120" t="str">
        <f t="shared" si="213"/>
        <v/>
      </c>
      <c r="BG61" s="120" t="str">
        <f t="shared" si="213"/>
        <v/>
      </c>
      <c r="BH61" s="120" t="str">
        <f t="shared" si="213"/>
        <v/>
      </c>
      <c r="BI61" s="120" t="str">
        <f t="shared" si="213"/>
        <v/>
      </c>
      <c r="BJ61" s="120" t="str">
        <f t="shared" si="213"/>
        <v/>
      </c>
      <c r="BK61" s="120" t="str">
        <f t="shared" si="213"/>
        <v/>
      </c>
      <c r="BL61" s="120" t="str">
        <f t="shared" si="213"/>
        <v/>
      </c>
      <c r="BM61" s="120" t="str">
        <f t="shared" si="213"/>
        <v/>
      </c>
      <c r="BN61" s="120" t="str">
        <f t="shared" si="213"/>
        <v/>
      </c>
      <c r="BO61" s="120" t="str">
        <f t="shared" si="213"/>
        <v/>
      </c>
      <c r="BP61" s="120" t="str">
        <f t="shared" si="214"/>
        <v/>
      </c>
      <c r="BQ61" s="120" t="str">
        <f t="shared" si="214"/>
        <v/>
      </c>
      <c r="BR61" s="120" t="str">
        <f t="shared" si="214"/>
        <v/>
      </c>
      <c r="BS61" s="120" t="str">
        <f t="shared" si="214"/>
        <v/>
      </c>
      <c r="BT61" s="120" t="str">
        <f t="shared" si="214"/>
        <v/>
      </c>
      <c r="BU61" s="120" t="str">
        <f t="shared" si="214"/>
        <v/>
      </c>
      <c r="BV61" s="120" t="str">
        <f t="shared" si="214"/>
        <v/>
      </c>
      <c r="BW61" s="120" t="str">
        <f t="shared" si="214"/>
        <v/>
      </c>
      <c r="BX61" s="120" t="str">
        <f t="shared" si="214"/>
        <v/>
      </c>
      <c r="BY61" s="120" t="str">
        <f t="shared" si="214"/>
        <v/>
      </c>
      <c r="BZ61" s="120" t="str">
        <f t="shared" si="214"/>
        <v/>
      </c>
      <c r="CA61" s="120" t="str">
        <f t="shared" si="214"/>
        <v/>
      </c>
      <c r="CB61" s="120" t="str">
        <f t="shared" si="214"/>
        <v/>
      </c>
      <c r="CC61" s="120" t="str">
        <f t="shared" si="214"/>
        <v/>
      </c>
      <c r="CD61" s="120" t="str">
        <f t="shared" si="214"/>
        <v/>
      </c>
      <c r="CE61" s="120" t="str">
        <f t="shared" si="214"/>
        <v/>
      </c>
      <c r="CF61" s="120" t="str">
        <f t="shared" si="215"/>
        <v/>
      </c>
      <c r="CG61" s="120" t="str">
        <f t="shared" si="215"/>
        <v/>
      </c>
      <c r="CH61" s="120" t="str">
        <f t="shared" si="215"/>
        <v/>
      </c>
      <c r="CI61" s="120" t="str">
        <f t="shared" si="215"/>
        <v/>
      </c>
      <c r="CJ61" s="120" t="str">
        <f t="shared" si="215"/>
        <v/>
      </c>
      <c r="CK61" s="120" t="str">
        <f t="shared" si="215"/>
        <v/>
      </c>
      <c r="CL61" s="120" t="str">
        <f t="shared" si="215"/>
        <v/>
      </c>
      <c r="CM61" s="120" t="str">
        <f t="shared" si="215"/>
        <v/>
      </c>
      <c r="CN61" s="120" t="str">
        <f t="shared" si="215"/>
        <v/>
      </c>
      <c r="CO61" s="120" t="str">
        <f t="shared" si="215"/>
        <v/>
      </c>
      <c r="CP61" s="120" t="str">
        <f t="shared" si="215"/>
        <v/>
      </c>
      <c r="CQ61" s="120" t="str">
        <f t="shared" si="215"/>
        <v/>
      </c>
      <c r="CR61" s="120" t="str">
        <f t="shared" si="215"/>
        <v/>
      </c>
      <c r="CS61" s="120" t="str">
        <f t="shared" si="215"/>
        <v/>
      </c>
      <c r="CT61" s="120" t="str">
        <f t="shared" si="215"/>
        <v/>
      </c>
      <c r="CU61" s="120" t="str">
        <f t="shared" si="215"/>
        <v/>
      </c>
      <c r="CV61" s="120" t="str">
        <f t="shared" si="216"/>
        <v/>
      </c>
      <c r="CW61" s="120" t="str">
        <f t="shared" si="216"/>
        <v/>
      </c>
      <c r="CX61" s="120" t="str">
        <f t="shared" si="216"/>
        <v/>
      </c>
      <c r="CY61" s="120" t="str">
        <f t="shared" si="216"/>
        <v/>
      </c>
      <c r="CZ61" s="120" t="str">
        <f t="shared" si="216"/>
        <v/>
      </c>
      <c r="DA61" s="120" t="str">
        <f t="shared" si="216"/>
        <v/>
      </c>
      <c r="DB61" s="120" t="str">
        <f t="shared" si="216"/>
        <v/>
      </c>
      <c r="DC61" s="120" t="str">
        <f t="shared" si="216"/>
        <v/>
      </c>
      <c r="DD61" s="120" t="str">
        <f t="shared" si="216"/>
        <v/>
      </c>
      <c r="DE61" s="120" t="str">
        <f t="shared" si="216"/>
        <v/>
      </c>
      <c r="DF61" s="120" t="str">
        <f t="shared" si="216"/>
        <v/>
      </c>
      <c r="DG61" s="120" t="str">
        <f t="shared" si="216"/>
        <v/>
      </c>
      <c r="DH61" s="120" t="str">
        <f t="shared" si="216"/>
        <v/>
      </c>
      <c r="DI61" s="120" t="str">
        <f t="shared" si="216"/>
        <v/>
      </c>
      <c r="DJ61" s="120" t="str">
        <f t="shared" si="216"/>
        <v/>
      </c>
      <c r="DK61" s="120" t="str">
        <f t="shared" si="216"/>
        <v/>
      </c>
      <c r="DL61" s="120" t="str">
        <f t="shared" si="217"/>
        <v/>
      </c>
      <c r="DM61" s="120" t="str">
        <f t="shared" si="217"/>
        <v/>
      </c>
      <c r="DN61" s="120" t="str">
        <f t="shared" si="217"/>
        <v/>
      </c>
      <c r="DO61" s="120" t="str">
        <f t="shared" si="217"/>
        <v/>
      </c>
      <c r="DP61" s="120" t="str">
        <f t="shared" si="217"/>
        <v/>
      </c>
      <c r="DQ61" s="120" t="str">
        <f t="shared" si="217"/>
        <v/>
      </c>
      <c r="DR61" s="120" t="str">
        <f t="shared" si="217"/>
        <v/>
      </c>
      <c r="DS61" s="120" t="str">
        <f t="shared" si="217"/>
        <v/>
      </c>
      <c r="DT61" s="120" t="str">
        <f t="shared" si="217"/>
        <v/>
      </c>
      <c r="DU61" s="120" t="str">
        <f t="shared" si="217"/>
        <v/>
      </c>
      <c r="DV61" s="120" t="str">
        <f t="shared" si="217"/>
        <v/>
      </c>
      <c r="DW61" s="120" t="str">
        <f t="shared" si="217"/>
        <v/>
      </c>
      <c r="DX61" s="120" t="str">
        <f t="shared" si="217"/>
        <v/>
      </c>
      <c r="DY61" s="120" t="str">
        <f t="shared" si="217"/>
        <v/>
      </c>
      <c r="DZ61" s="120" t="str">
        <f t="shared" si="217"/>
        <v/>
      </c>
      <c r="EA61" s="120" t="str">
        <f t="shared" si="217"/>
        <v/>
      </c>
      <c r="EB61" s="120" t="str">
        <f t="shared" si="218"/>
        <v/>
      </c>
      <c r="EC61" s="120" t="str">
        <f t="shared" si="218"/>
        <v/>
      </c>
      <c r="ED61" s="120" t="str">
        <f t="shared" si="218"/>
        <v/>
      </c>
      <c r="EE61" s="120" t="str">
        <f t="shared" si="218"/>
        <v/>
      </c>
      <c r="EF61" s="120" t="str">
        <f t="shared" si="218"/>
        <v/>
      </c>
      <c r="EG61" s="120" t="str">
        <f t="shared" si="218"/>
        <v/>
      </c>
      <c r="EH61" s="120" t="str">
        <f t="shared" si="218"/>
        <v/>
      </c>
      <c r="EI61" s="120" t="str">
        <f t="shared" si="218"/>
        <v/>
      </c>
      <c r="EJ61" s="120" t="str">
        <f t="shared" si="218"/>
        <v/>
      </c>
      <c r="EK61" s="120" t="str">
        <f t="shared" si="218"/>
        <v/>
      </c>
      <c r="EL61" s="120" t="str">
        <f t="shared" si="218"/>
        <v/>
      </c>
      <c r="EM61" s="120" t="str">
        <f t="shared" si="218"/>
        <v/>
      </c>
      <c r="EN61" s="120" t="str">
        <f t="shared" si="218"/>
        <v/>
      </c>
      <c r="EO61" s="120" t="str">
        <f t="shared" si="218"/>
        <v/>
      </c>
      <c r="EP61" s="120" t="str">
        <f t="shared" si="218"/>
        <v/>
      </c>
      <c r="EQ61" s="120" t="str">
        <f t="shared" si="218"/>
        <v/>
      </c>
      <c r="ER61" s="120" t="str">
        <f t="shared" si="219"/>
        <v/>
      </c>
      <c r="ES61" s="120" t="str">
        <f t="shared" si="219"/>
        <v/>
      </c>
      <c r="ET61" s="120" t="str">
        <f t="shared" si="219"/>
        <v/>
      </c>
      <c r="EU61" s="120" t="str">
        <f t="shared" si="219"/>
        <v/>
      </c>
      <c r="EV61" s="120" t="str">
        <f t="shared" si="219"/>
        <v/>
      </c>
      <c r="EW61" s="120" t="str">
        <f t="shared" si="219"/>
        <v/>
      </c>
      <c r="EX61" s="120" t="str">
        <f t="shared" si="219"/>
        <v/>
      </c>
      <c r="EY61" s="120" t="str">
        <f t="shared" si="219"/>
        <v/>
      </c>
      <c r="EZ61" s="120" t="str">
        <f t="shared" si="219"/>
        <v/>
      </c>
      <c r="FA61" s="120" t="str">
        <f t="shared" si="219"/>
        <v/>
      </c>
      <c r="FB61" s="120" t="str">
        <f t="shared" si="219"/>
        <v/>
      </c>
      <c r="FC61" s="120" t="str">
        <f t="shared" si="219"/>
        <v/>
      </c>
      <c r="FD61" s="120" t="str">
        <f t="shared" si="219"/>
        <v/>
      </c>
      <c r="FE61" s="120" t="str">
        <f t="shared" si="219"/>
        <v/>
      </c>
      <c r="FF61" s="120" t="str">
        <f t="shared" si="219"/>
        <v/>
      </c>
      <c r="FG61" s="120" t="str">
        <f t="shared" si="219"/>
        <v/>
      </c>
      <c r="FH61" s="120" t="str">
        <f t="shared" si="220"/>
        <v/>
      </c>
      <c r="FI61" s="120" t="str">
        <f t="shared" si="220"/>
        <v/>
      </c>
      <c r="FJ61" s="120" t="str">
        <f t="shared" si="220"/>
        <v/>
      </c>
      <c r="FK61" s="120" t="str">
        <f t="shared" si="220"/>
        <v/>
      </c>
      <c r="FL61" s="120" t="str">
        <f t="shared" si="220"/>
        <v/>
      </c>
      <c r="FM61" s="120" t="str">
        <f t="shared" si="220"/>
        <v/>
      </c>
      <c r="FN61" s="120" t="str">
        <f t="shared" si="220"/>
        <v/>
      </c>
      <c r="FO61" s="120" t="str">
        <f t="shared" si="220"/>
        <v/>
      </c>
      <c r="FP61" s="120" t="str">
        <f t="shared" si="220"/>
        <v/>
      </c>
      <c r="FQ61" s="120" t="str">
        <f t="shared" si="220"/>
        <v/>
      </c>
      <c r="FR61" s="120" t="str">
        <f t="shared" si="220"/>
        <v/>
      </c>
      <c r="FS61" s="120" t="str">
        <f t="shared" si="220"/>
        <v/>
      </c>
      <c r="FT61" s="120" t="str">
        <f t="shared" si="220"/>
        <v/>
      </c>
      <c r="FU61" s="120" t="str">
        <f t="shared" si="220"/>
        <v/>
      </c>
      <c r="FV61" s="120" t="str">
        <f t="shared" si="220"/>
        <v/>
      </c>
      <c r="FW61" s="120" t="str">
        <f t="shared" si="220"/>
        <v/>
      </c>
      <c r="FX61" s="120" t="str">
        <f t="shared" si="221"/>
        <v/>
      </c>
      <c r="FY61" s="120" t="str">
        <f t="shared" si="221"/>
        <v/>
      </c>
      <c r="FZ61" s="120" t="str">
        <f t="shared" si="221"/>
        <v/>
      </c>
      <c r="GA61" s="120" t="str">
        <f t="shared" si="221"/>
        <v/>
      </c>
      <c r="GB61" s="120" t="str">
        <f t="shared" si="221"/>
        <v/>
      </c>
      <c r="GC61" s="120" t="str">
        <f t="shared" si="221"/>
        <v/>
      </c>
      <c r="GD61" s="120" t="str">
        <f t="shared" si="221"/>
        <v/>
      </c>
      <c r="GE61" s="120" t="str">
        <f t="shared" si="221"/>
        <v/>
      </c>
      <c r="GF61" s="120" t="str">
        <f t="shared" si="221"/>
        <v/>
      </c>
      <c r="GG61" s="120" t="str">
        <f t="shared" si="221"/>
        <v/>
      </c>
      <c r="GH61" s="120" t="str">
        <f t="shared" si="221"/>
        <v/>
      </c>
      <c r="GI61" s="120" t="str">
        <f t="shared" si="221"/>
        <v/>
      </c>
      <c r="GJ61" s="120" t="str">
        <f t="shared" si="221"/>
        <v/>
      </c>
      <c r="GK61" s="120" t="str">
        <f t="shared" si="221"/>
        <v/>
      </c>
      <c r="GL61" s="120" t="str">
        <f t="shared" si="221"/>
        <v/>
      </c>
      <c r="GM61" s="120" t="str">
        <f t="shared" si="221"/>
        <v/>
      </c>
      <c r="GN61" s="120" t="str">
        <f t="shared" si="222"/>
        <v/>
      </c>
      <c r="GO61" s="120" t="str">
        <f t="shared" si="222"/>
        <v/>
      </c>
      <c r="GP61" s="120" t="str">
        <f t="shared" si="222"/>
        <v/>
      </c>
      <c r="GQ61" s="120" t="str">
        <f t="shared" si="222"/>
        <v/>
      </c>
      <c r="GR61" s="120" t="str">
        <f t="shared" si="222"/>
        <v/>
      </c>
      <c r="GS61" s="120" t="str">
        <f t="shared" si="222"/>
        <v/>
      </c>
      <c r="GT61" s="120" t="str">
        <f t="shared" si="222"/>
        <v/>
      </c>
      <c r="GU61" s="120" t="str">
        <f t="shared" si="222"/>
        <v/>
      </c>
      <c r="GV61" s="120" t="str">
        <f t="shared" si="222"/>
        <v/>
      </c>
      <c r="GW61" s="120" t="str">
        <f t="shared" si="222"/>
        <v/>
      </c>
      <c r="GX61" s="120" t="str">
        <f t="shared" si="222"/>
        <v/>
      </c>
      <c r="GY61" s="120" t="str">
        <f t="shared" si="222"/>
        <v/>
      </c>
      <c r="GZ61" s="120" t="str">
        <f t="shared" si="222"/>
        <v/>
      </c>
      <c r="HA61" s="120" t="str">
        <f t="shared" si="222"/>
        <v/>
      </c>
      <c r="HB61" s="120" t="str">
        <f t="shared" si="222"/>
        <v/>
      </c>
      <c r="HC61" s="120" t="str">
        <f t="shared" si="222"/>
        <v/>
      </c>
      <c r="HD61" s="120" t="str">
        <f t="shared" si="223"/>
        <v/>
      </c>
      <c r="HE61" s="120" t="str">
        <f t="shared" si="223"/>
        <v/>
      </c>
      <c r="HF61" s="120" t="str">
        <f t="shared" si="223"/>
        <v/>
      </c>
      <c r="HG61" s="120" t="str">
        <f t="shared" si="223"/>
        <v/>
      </c>
      <c r="HH61" s="120" t="str">
        <f t="shared" si="223"/>
        <v/>
      </c>
      <c r="HI61" s="120" t="str">
        <f t="shared" si="223"/>
        <v/>
      </c>
      <c r="HJ61" s="120" t="str">
        <f t="shared" si="223"/>
        <v/>
      </c>
      <c r="HK61" s="120" t="str">
        <f t="shared" si="223"/>
        <v/>
      </c>
      <c r="HL61" s="120" t="str">
        <f t="shared" si="223"/>
        <v/>
      </c>
      <c r="HM61" s="120" t="str">
        <f t="shared" si="223"/>
        <v/>
      </c>
      <c r="HN61" s="120" t="str">
        <f t="shared" si="223"/>
        <v/>
      </c>
      <c r="HO61" s="120" t="str">
        <f t="shared" si="223"/>
        <v/>
      </c>
      <c r="HP61" s="120" t="str">
        <f t="shared" si="223"/>
        <v/>
      </c>
      <c r="HQ61" s="120" t="str">
        <f t="shared" si="223"/>
        <v/>
      </c>
      <c r="HR61" s="120" t="str">
        <f t="shared" si="223"/>
        <v/>
      </c>
      <c r="HS61" s="120" t="str">
        <f t="shared" si="223"/>
        <v/>
      </c>
      <c r="HT61" s="120" t="str">
        <f t="shared" si="224"/>
        <v/>
      </c>
      <c r="HU61" s="120" t="str">
        <f t="shared" si="224"/>
        <v/>
      </c>
      <c r="HV61" s="120" t="str">
        <f t="shared" si="224"/>
        <v/>
      </c>
      <c r="HW61" s="120" t="str">
        <f t="shared" si="224"/>
        <v/>
      </c>
      <c r="HX61" s="120" t="str">
        <f t="shared" si="224"/>
        <v/>
      </c>
      <c r="HY61" s="120" t="str">
        <f t="shared" si="224"/>
        <v/>
      </c>
      <c r="HZ61" s="120" t="str">
        <f t="shared" si="224"/>
        <v/>
      </c>
      <c r="IA61" s="120" t="str">
        <f t="shared" si="224"/>
        <v/>
      </c>
      <c r="IB61" s="120" t="str">
        <f t="shared" si="224"/>
        <v/>
      </c>
      <c r="IC61" s="120" t="str">
        <f t="shared" si="224"/>
        <v/>
      </c>
      <c r="ID61" s="120" t="str">
        <f t="shared" si="224"/>
        <v/>
      </c>
      <c r="IE61" s="120" t="str">
        <f t="shared" si="224"/>
        <v/>
      </c>
      <c r="IF61" s="120" t="str">
        <f t="shared" si="224"/>
        <v/>
      </c>
      <c r="IG61" s="120" t="str">
        <f t="shared" si="224"/>
        <v/>
      </c>
      <c r="IH61" s="120" t="str">
        <f t="shared" si="224"/>
        <v/>
      </c>
      <c r="II61" s="120" t="str">
        <f t="shared" si="224"/>
        <v/>
      </c>
      <c r="IJ61" s="120" t="str">
        <f t="shared" si="225"/>
        <v/>
      </c>
      <c r="IK61" s="120" t="str">
        <f t="shared" si="225"/>
        <v/>
      </c>
      <c r="IL61" s="120" t="str">
        <f t="shared" si="225"/>
        <v/>
      </c>
      <c r="IM61" s="120" t="str">
        <f t="shared" si="225"/>
        <v/>
      </c>
      <c r="IN61" s="120" t="str">
        <f t="shared" si="225"/>
        <v/>
      </c>
      <c r="IO61" s="120" t="str">
        <f t="shared" si="225"/>
        <v/>
      </c>
      <c r="IP61" s="120" t="str">
        <f t="shared" si="225"/>
        <v/>
      </c>
      <c r="IQ61" s="120" t="str">
        <f t="shared" si="225"/>
        <v/>
      </c>
      <c r="IR61" s="120" t="str">
        <f t="shared" si="225"/>
        <v/>
      </c>
      <c r="IS61" s="120" t="str">
        <f t="shared" si="225"/>
        <v/>
      </c>
      <c r="IT61" s="120" t="str">
        <f t="shared" si="225"/>
        <v/>
      </c>
      <c r="IU61" s="120" t="str">
        <f t="shared" si="225"/>
        <v/>
      </c>
      <c r="IV61" s="120" t="str">
        <f t="shared" si="225"/>
        <v/>
      </c>
      <c r="IW61" s="120" t="str">
        <f t="shared" si="225"/>
        <v/>
      </c>
      <c r="IX61" s="120" t="str">
        <f t="shared" si="225"/>
        <v/>
      </c>
      <c r="IY61" s="120" t="str">
        <f t="shared" si="225"/>
        <v/>
      </c>
      <c r="IZ61" s="120" t="str">
        <f t="shared" si="226"/>
        <v/>
      </c>
      <c r="JA61" s="120" t="str">
        <f t="shared" si="226"/>
        <v/>
      </c>
      <c r="JB61" s="120" t="str">
        <f t="shared" si="226"/>
        <v/>
      </c>
      <c r="JC61" s="120" t="str">
        <f t="shared" si="226"/>
        <v/>
      </c>
      <c r="JD61" s="120" t="str">
        <f t="shared" si="226"/>
        <v/>
      </c>
      <c r="JE61" s="120" t="str">
        <f t="shared" si="226"/>
        <v/>
      </c>
      <c r="JF61" s="120" t="str">
        <f t="shared" si="226"/>
        <v/>
      </c>
      <c r="JG61" s="120" t="str">
        <f t="shared" si="226"/>
        <v/>
      </c>
      <c r="JH61" s="120" t="str">
        <f t="shared" si="226"/>
        <v/>
      </c>
      <c r="JI61" s="120" t="str">
        <f t="shared" si="226"/>
        <v/>
      </c>
      <c r="JJ61" s="120" t="str">
        <f t="shared" si="226"/>
        <v/>
      </c>
      <c r="JK61" s="120" t="str">
        <f t="shared" si="226"/>
        <v/>
      </c>
      <c r="JL61" s="120" t="str">
        <f t="shared" si="226"/>
        <v/>
      </c>
      <c r="JM61" s="120" t="str">
        <f t="shared" si="226"/>
        <v/>
      </c>
      <c r="JN61" s="120" t="str">
        <f t="shared" si="226"/>
        <v/>
      </c>
      <c r="JO61" s="120" t="str">
        <f t="shared" si="226"/>
        <v/>
      </c>
      <c r="JP61" s="120" t="str">
        <f t="shared" si="227"/>
        <v/>
      </c>
      <c r="JQ61" s="120" t="str">
        <f t="shared" si="227"/>
        <v/>
      </c>
      <c r="JR61" s="120" t="str">
        <f t="shared" si="227"/>
        <v/>
      </c>
      <c r="JS61" s="120" t="str">
        <f t="shared" si="227"/>
        <v/>
      </c>
      <c r="JT61" s="120" t="str">
        <f t="shared" si="227"/>
        <v/>
      </c>
      <c r="JU61" s="120" t="str">
        <f t="shared" si="227"/>
        <v/>
      </c>
      <c r="JV61" s="120" t="str">
        <f t="shared" si="227"/>
        <v/>
      </c>
      <c r="JW61" s="120" t="str">
        <f t="shared" si="227"/>
        <v/>
      </c>
      <c r="JX61" s="120" t="str">
        <f t="shared" si="227"/>
        <v/>
      </c>
      <c r="JY61" s="120" t="str">
        <f t="shared" si="227"/>
        <v/>
      </c>
      <c r="JZ61" s="120" t="str">
        <f t="shared" si="227"/>
        <v/>
      </c>
      <c r="KA61" s="120" t="str">
        <f t="shared" si="227"/>
        <v/>
      </c>
      <c r="KB61" s="120" t="str">
        <f t="shared" si="227"/>
        <v/>
      </c>
      <c r="KC61" s="120" t="str">
        <f t="shared" si="227"/>
        <v/>
      </c>
      <c r="KD61" s="120" t="str">
        <f t="shared" si="227"/>
        <v/>
      </c>
      <c r="KE61" s="120" t="str">
        <f t="shared" si="227"/>
        <v/>
      </c>
      <c r="KF61" s="120" t="str">
        <f t="shared" si="228"/>
        <v/>
      </c>
      <c r="KG61" s="120" t="str">
        <f t="shared" si="228"/>
        <v/>
      </c>
      <c r="KH61" s="120" t="str">
        <f t="shared" si="228"/>
        <v/>
      </c>
      <c r="KI61" s="120" t="str">
        <f t="shared" si="228"/>
        <v/>
      </c>
      <c r="KJ61" s="120" t="str">
        <f t="shared" si="228"/>
        <v/>
      </c>
      <c r="KK61" s="120" t="str">
        <f t="shared" si="228"/>
        <v/>
      </c>
      <c r="KL61" s="120" t="str">
        <f t="shared" si="228"/>
        <v/>
      </c>
      <c r="KM61" s="120" t="str">
        <f t="shared" si="228"/>
        <v/>
      </c>
      <c r="KN61" s="120" t="str">
        <f t="shared" si="228"/>
        <v/>
      </c>
      <c r="KO61" s="120" t="str">
        <f t="shared" si="228"/>
        <v/>
      </c>
      <c r="KP61" s="120" t="str">
        <f t="shared" si="228"/>
        <v/>
      </c>
      <c r="KQ61" s="120" t="str">
        <f t="shared" si="228"/>
        <v/>
      </c>
      <c r="KR61" s="120" t="str">
        <f t="shared" si="228"/>
        <v/>
      </c>
      <c r="KS61" s="120" t="str">
        <f t="shared" si="228"/>
        <v/>
      </c>
      <c r="KT61" s="120" t="str">
        <f t="shared" si="228"/>
        <v/>
      </c>
      <c r="KU61" s="120" t="str">
        <f t="shared" si="228"/>
        <v/>
      </c>
      <c r="KV61" s="120" t="str">
        <f t="shared" si="229"/>
        <v/>
      </c>
      <c r="KW61" s="120" t="str">
        <f t="shared" si="229"/>
        <v/>
      </c>
      <c r="KX61" s="120" t="str">
        <f t="shared" si="229"/>
        <v/>
      </c>
      <c r="KY61" s="120" t="str">
        <f t="shared" si="229"/>
        <v/>
      </c>
      <c r="KZ61" s="120" t="str">
        <f t="shared" si="229"/>
        <v/>
      </c>
      <c r="LA61" s="120" t="str">
        <f t="shared" si="229"/>
        <v/>
      </c>
      <c r="LB61" s="120" t="str">
        <f t="shared" si="229"/>
        <v/>
      </c>
      <c r="LC61" s="120" t="str">
        <f t="shared" si="229"/>
        <v/>
      </c>
      <c r="LD61" s="120" t="str">
        <f t="shared" si="229"/>
        <v/>
      </c>
      <c r="LE61" s="120" t="str">
        <f t="shared" si="229"/>
        <v/>
      </c>
      <c r="LF61" s="120" t="str">
        <f t="shared" si="229"/>
        <v/>
      </c>
      <c r="LG61" s="120" t="str">
        <f t="shared" si="229"/>
        <v/>
      </c>
      <c r="LH61" s="120" t="str">
        <f t="shared" si="229"/>
        <v/>
      </c>
      <c r="LI61" s="120" t="str">
        <f t="shared" si="229"/>
        <v/>
      </c>
      <c r="LJ61" s="120" t="str">
        <f t="shared" si="229"/>
        <v/>
      </c>
      <c r="LK61" s="120" t="str">
        <f t="shared" si="229"/>
        <v/>
      </c>
      <c r="LL61" s="120" t="str">
        <f t="shared" si="230"/>
        <v/>
      </c>
      <c r="LM61" s="120" t="str">
        <f t="shared" si="230"/>
        <v/>
      </c>
      <c r="LN61" s="120" t="str">
        <f t="shared" si="230"/>
        <v/>
      </c>
      <c r="LO61" s="120" t="str">
        <f t="shared" si="230"/>
        <v/>
      </c>
      <c r="LP61" s="120" t="str">
        <f t="shared" si="230"/>
        <v/>
      </c>
      <c r="LQ61" s="120" t="str">
        <f t="shared" si="230"/>
        <v/>
      </c>
      <c r="LR61" s="120" t="str">
        <f t="shared" si="230"/>
        <v/>
      </c>
      <c r="LS61" s="120" t="str">
        <f t="shared" si="230"/>
        <v/>
      </c>
      <c r="LT61" s="120" t="str">
        <f t="shared" si="230"/>
        <v/>
      </c>
      <c r="LU61" s="120" t="str">
        <f t="shared" si="230"/>
        <v/>
      </c>
      <c r="LV61" s="120" t="str">
        <f t="shared" si="230"/>
        <v/>
      </c>
      <c r="LW61" s="120" t="str">
        <f t="shared" si="230"/>
        <v/>
      </c>
      <c r="LX61" s="120" t="str">
        <f t="shared" si="230"/>
        <v/>
      </c>
      <c r="LY61" s="120" t="str">
        <f t="shared" si="230"/>
        <v/>
      </c>
      <c r="LZ61" s="120" t="str">
        <f t="shared" si="230"/>
        <v/>
      </c>
      <c r="MA61" s="120" t="str">
        <f t="shared" si="230"/>
        <v/>
      </c>
      <c r="MB61" s="120" t="str">
        <f t="shared" si="231"/>
        <v/>
      </c>
      <c r="MC61" s="120" t="str">
        <f t="shared" si="231"/>
        <v/>
      </c>
      <c r="MD61" s="120" t="str">
        <f t="shared" si="231"/>
        <v/>
      </c>
      <c r="ME61" s="120" t="str">
        <f t="shared" si="231"/>
        <v/>
      </c>
      <c r="MF61" s="120" t="str">
        <f t="shared" si="231"/>
        <v/>
      </c>
      <c r="MG61" s="120" t="str">
        <f t="shared" si="231"/>
        <v/>
      </c>
      <c r="MH61" s="120" t="str">
        <f t="shared" si="231"/>
        <v/>
      </c>
      <c r="MI61" s="120" t="str">
        <f t="shared" si="231"/>
        <v/>
      </c>
      <c r="MJ61" s="120" t="str">
        <f t="shared" si="231"/>
        <v/>
      </c>
      <c r="MK61" s="120" t="str">
        <f t="shared" si="231"/>
        <v/>
      </c>
      <c r="ML61" s="120" t="str">
        <f t="shared" si="231"/>
        <v/>
      </c>
      <c r="MM61" s="120" t="str">
        <f t="shared" si="231"/>
        <v/>
      </c>
      <c r="MN61" s="120" t="str">
        <f t="shared" si="231"/>
        <v/>
      </c>
      <c r="MO61" s="120" t="str">
        <f t="shared" si="231"/>
        <v/>
      </c>
      <c r="MP61" s="120" t="str">
        <f t="shared" si="231"/>
        <v/>
      </c>
      <c r="MQ61" s="120" t="str">
        <f t="shared" si="231"/>
        <v/>
      </c>
      <c r="MR61" s="120" t="str">
        <f t="shared" si="232"/>
        <v/>
      </c>
      <c r="MS61" s="120" t="str">
        <f t="shared" si="232"/>
        <v/>
      </c>
      <c r="MT61" s="120" t="str">
        <f t="shared" si="232"/>
        <v/>
      </c>
      <c r="MU61" s="120" t="str">
        <f t="shared" si="232"/>
        <v/>
      </c>
      <c r="MV61" s="120" t="str">
        <f t="shared" si="232"/>
        <v/>
      </c>
      <c r="MW61" s="120" t="str">
        <f t="shared" si="232"/>
        <v/>
      </c>
      <c r="MX61" s="120" t="str">
        <f t="shared" si="232"/>
        <v/>
      </c>
      <c r="MY61" s="120" t="str">
        <f t="shared" si="232"/>
        <v/>
      </c>
      <c r="MZ61" s="120" t="str">
        <f t="shared" si="232"/>
        <v/>
      </c>
      <c r="NA61" s="120" t="str">
        <f t="shared" si="232"/>
        <v/>
      </c>
      <c r="NB61" s="120" t="str">
        <f t="shared" si="232"/>
        <v/>
      </c>
      <c r="NC61" s="120" t="str">
        <f t="shared" si="232"/>
        <v/>
      </c>
      <c r="ND61" s="120" t="str">
        <f t="shared" si="232"/>
        <v/>
      </c>
      <c r="NE61" s="120" t="str">
        <f t="shared" si="232"/>
        <v/>
      </c>
      <c r="NF61" s="120" t="str">
        <f t="shared" si="232"/>
        <v/>
      </c>
      <c r="NG61" s="120" t="str">
        <f t="shared" si="232"/>
        <v/>
      </c>
      <c r="NH61" s="120" t="str">
        <f t="shared" si="233"/>
        <v/>
      </c>
      <c r="NI61" s="120" t="str">
        <f t="shared" si="233"/>
        <v/>
      </c>
      <c r="NJ61" s="120" t="str">
        <f t="shared" si="233"/>
        <v/>
      </c>
      <c r="NK61" s="120" t="str">
        <f t="shared" si="233"/>
        <v/>
      </c>
      <c r="NL61" s="120" t="str">
        <f t="shared" si="233"/>
        <v/>
      </c>
      <c r="NM61" s="120" t="str">
        <f t="shared" si="233"/>
        <v/>
      </c>
      <c r="NN61" s="120" t="str">
        <f t="shared" si="233"/>
        <v/>
      </c>
      <c r="NO61" s="120" t="str">
        <f t="shared" si="233"/>
        <v/>
      </c>
      <c r="NP61" s="120" t="str">
        <f t="shared" si="233"/>
        <v/>
      </c>
      <c r="NQ61" s="120" t="str">
        <f t="shared" si="233"/>
        <v/>
      </c>
      <c r="NR61" s="120" t="str">
        <f t="shared" si="233"/>
        <v/>
      </c>
      <c r="NS61" s="120" t="str">
        <f t="shared" si="233"/>
        <v/>
      </c>
      <c r="NT61" s="120" t="str">
        <f t="shared" si="233"/>
        <v/>
      </c>
      <c r="NU61" s="120" t="str">
        <f t="shared" si="233"/>
        <v/>
      </c>
      <c r="NV61" s="120" t="str">
        <f t="shared" si="233"/>
        <v/>
      </c>
      <c r="NW61" s="120" t="str">
        <f t="shared" si="233"/>
        <v/>
      </c>
      <c r="NX61" s="120" t="str">
        <f t="shared" si="234"/>
        <v/>
      </c>
      <c r="NY61" s="120" t="str">
        <f t="shared" si="234"/>
        <v/>
      </c>
      <c r="NZ61" s="120" t="str">
        <f t="shared" si="234"/>
        <v/>
      </c>
      <c r="OA61" s="120" t="str">
        <f t="shared" si="234"/>
        <v/>
      </c>
      <c r="OB61" s="120" t="str">
        <f t="shared" si="234"/>
        <v/>
      </c>
      <c r="OC61" s="120" t="str">
        <f t="shared" si="234"/>
        <v/>
      </c>
      <c r="OD61" s="120" t="str">
        <f t="shared" si="234"/>
        <v/>
      </c>
      <c r="OE61" s="120" t="str">
        <f t="shared" si="234"/>
        <v/>
      </c>
      <c r="OF61" s="120" t="str">
        <f t="shared" si="234"/>
        <v/>
      </c>
      <c r="OG61" s="120" t="str">
        <f t="shared" si="234"/>
        <v/>
      </c>
      <c r="OH61" s="120" t="str">
        <f t="shared" si="234"/>
        <v/>
      </c>
      <c r="OI61" s="120" t="str">
        <f t="shared" si="234"/>
        <v/>
      </c>
      <c r="OJ61" s="120" t="str">
        <f t="shared" si="234"/>
        <v/>
      </c>
      <c r="OK61" s="120" t="str">
        <f t="shared" si="234"/>
        <v/>
      </c>
      <c r="OL61" s="120" t="str">
        <f t="shared" si="234"/>
        <v/>
      </c>
      <c r="OM61" s="120" t="str">
        <f t="shared" si="234"/>
        <v/>
      </c>
      <c r="ON61" s="120" t="str">
        <f t="shared" si="235"/>
        <v/>
      </c>
      <c r="OO61" s="120" t="str">
        <f t="shared" si="235"/>
        <v/>
      </c>
      <c r="OP61" s="120" t="str">
        <f t="shared" si="235"/>
        <v/>
      </c>
      <c r="OQ61" s="120" t="str">
        <f t="shared" si="235"/>
        <v/>
      </c>
      <c r="OR61" s="120" t="str">
        <f t="shared" si="235"/>
        <v/>
      </c>
      <c r="OS61" s="120" t="str">
        <f t="shared" si="235"/>
        <v/>
      </c>
      <c r="OT61" s="120" t="str">
        <f t="shared" si="235"/>
        <v/>
      </c>
      <c r="OU61" s="120" t="str">
        <f t="shared" si="235"/>
        <v/>
      </c>
      <c r="OV61" s="120" t="str">
        <f t="shared" si="235"/>
        <v/>
      </c>
      <c r="OW61" s="120" t="str">
        <f t="shared" si="235"/>
        <v/>
      </c>
      <c r="OX61" s="120" t="str">
        <f t="shared" si="235"/>
        <v/>
      </c>
      <c r="OY61" s="120" t="str">
        <f t="shared" si="235"/>
        <v/>
      </c>
      <c r="OZ61" s="120" t="str">
        <f t="shared" si="235"/>
        <v/>
      </c>
      <c r="PA61" s="120" t="str">
        <f t="shared" si="235"/>
        <v/>
      </c>
      <c r="PB61" s="120" t="str">
        <f t="shared" si="235"/>
        <v/>
      </c>
      <c r="PC61" s="120" t="str">
        <f t="shared" si="235"/>
        <v/>
      </c>
      <c r="PD61" s="120" t="str">
        <f t="shared" si="236"/>
        <v/>
      </c>
      <c r="PE61" s="120" t="str">
        <f t="shared" si="236"/>
        <v/>
      </c>
      <c r="PF61" s="120" t="str">
        <f t="shared" si="236"/>
        <v/>
      </c>
      <c r="PG61" s="120" t="str">
        <f t="shared" si="236"/>
        <v/>
      </c>
      <c r="PH61" s="120" t="str">
        <f t="shared" si="236"/>
        <v/>
      </c>
      <c r="PI61" s="120" t="str">
        <f t="shared" si="236"/>
        <v/>
      </c>
      <c r="PJ61" s="120" t="str">
        <f t="shared" si="236"/>
        <v/>
      </c>
      <c r="PK61" s="120" t="str">
        <f t="shared" si="236"/>
        <v/>
      </c>
      <c r="PL61" s="120" t="str">
        <f t="shared" si="236"/>
        <v/>
      </c>
      <c r="PM61" s="120" t="str">
        <f t="shared" si="236"/>
        <v/>
      </c>
      <c r="PN61" s="120" t="str">
        <f t="shared" si="236"/>
        <v/>
      </c>
      <c r="PO61" s="120" t="str">
        <f t="shared" si="236"/>
        <v/>
      </c>
      <c r="PP61" s="120" t="str">
        <f t="shared" si="236"/>
        <v/>
      </c>
      <c r="PQ61" s="120" t="str">
        <f t="shared" si="236"/>
        <v/>
      </c>
      <c r="PR61" s="120" t="str">
        <f t="shared" si="236"/>
        <v/>
      </c>
      <c r="PS61" s="120" t="str">
        <f t="shared" si="236"/>
        <v/>
      </c>
      <c r="PT61" s="120" t="str">
        <f t="shared" si="237"/>
        <v/>
      </c>
      <c r="PU61" s="120" t="str">
        <f t="shared" si="237"/>
        <v/>
      </c>
      <c r="PV61" s="120" t="str">
        <f t="shared" si="237"/>
        <v/>
      </c>
      <c r="PW61" s="120" t="str">
        <f t="shared" si="237"/>
        <v/>
      </c>
      <c r="PX61" s="120" t="str">
        <f t="shared" si="237"/>
        <v/>
      </c>
      <c r="PY61" s="120" t="str">
        <f t="shared" si="237"/>
        <v/>
      </c>
      <c r="PZ61" s="120" t="str">
        <f t="shared" si="237"/>
        <v/>
      </c>
      <c r="QA61" s="120" t="str">
        <f t="shared" si="237"/>
        <v/>
      </c>
      <c r="QB61" s="120" t="str">
        <f t="shared" si="237"/>
        <v/>
      </c>
      <c r="QC61" s="120" t="str">
        <f t="shared" si="237"/>
        <v/>
      </c>
      <c r="QD61" s="120" t="str">
        <f t="shared" si="237"/>
        <v/>
      </c>
      <c r="QE61" s="120" t="str">
        <f t="shared" si="237"/>
        <v/>
      </c>
      <c r="QF61" s="120" t="str">
        <f t="shared" si="237"/>
        <v/>
      </c>
      <c r="QG61" s="120" t="str">
        <f t="shared" si="237"/>
        <v/>
      </c>
      <c r="QH61" s="120" t="str">
        <f t="shared" si="237"/>
        <v/>
      </c>
      <c r="QI61" s="120" t="str">
        <f t="shared" si="237"/>
        <v/>
      </c>
      <c r="QJ61" s="120" t="str">
        <f t="shared" si="238"/>
        <v/>
      </c>
      <c r="QK61" s="120" t="str">
        <f t="shared" si="238"/>
        <v/>
      </c>
      <c r="QL61" s="120" t="str">
        <f t="shared" si="238"/>
        <v/>
      </c>
      <c r="QM61" s="120" t="str">
        <f t="shared" si="238"/>
        <v/>
      </c>
      <c r="QN61" s="120" t="str">
        <f t="shared" si="238"/>
        <v/>
      </c>
      <c r="QO61" s="120" t="str">
        <f t="shared" si="238"/>
        <v/>
      </c>
      <c r="QP61" s="120" t="str">
        <f t="shared" si="238"/>
        <v/>
      </c>
      <c r="QQ61" s="120" t="str">
        <f t="shared" si="238"/>
        <v/>
      </c>
      <c r="QR61" s="120" t="str">
        <f t="shared" si="238"/>
        <v/>
      </c>
      <c r="QS61" s="120" t="str">
        <f t="shared" si="238"/>
        <v/>
      </c>
      <c r="QT61" s="120" t="str">
        <f t="shared" si="238"/>
        <v/>
      </c>
      <c r="QU61" s="120" t="str">
        <f t="shared" si="238"/>
        <v/>
      </c>
      <c r="QV61" s="120" t="str">
        <f t="shared" si="238"/>
        <v/>
      </c>
      <c r="QW61" s="120" t="str">
        <f t="shared" si="238"/>
        <v/>
      </c>
      <c r="QX61" s="120" t="str">
        <f t="shared" si="238"/>
        <v/>
      </c>
      <c r="QY61" s="120" t="str">
        <f t="shared" si="238"/>
        <v/>
      </c>
      <c r="QZ61" s="120" t="str">
        <f t="shared" si="239"/>
        <v/>
      </c>
      <c r="RA61" s="120" t="str">
        <f t="shared" si="239"/>
        <v/>
      </c>
      <c r="RB61" s="120" t="str">
        <f t="shared" si="239"/>
        <v/>
      </c>
      <c r="RC61" s="120" t="str">
        <f t="shared" si="239"/>
        <v/>
      </c>
      <c r="RD61" s="120" t="str">
        <f t="shared" si="239"/>
        <v/>
      </c>
      <c r="RE61" s="120" t="str">
        <f t="shared" si="239"/>
        <v/>
      </c>
      <c r="RF61" s="120" t="str">
        <f t="shared" si="239"/>
        <v/>
      </c>
      <c r="RG61" s="120" t="str">
        <f t="shared" si="239"/>
        <v/>
      </c>
      <c r="RH61" s="120" t="str">
        <f t="shared" si="239"/>
        <v/>
      </c>
      <c r="RI61" s="120" t="str">
        <f t="shared" si="239"/>
        <v/>
      </c>
      <c r="RJ61" s="120" t="str">
        <f t="shared" si="239"/>
        <v/>
      </c>
      <c r="RK61" s="120" t="str">
        <f t="shared" si="239"/>
        <v/>
      </c>
      <c r="RL61" s="120" t="str">
        <f t="shared" si="239"/>
        <v/>
      </c>
      <c r="RM61" s="120" t="str">
        <f t="shared" si="239"/>
        <v/>
      </c>
      <c r="RN61" s="120" t="str">
        <f t="shared" si="239"/>
        <v/>
      </c>
      <c r="RO61" s="120" t="str">
        <f t="shared" si="239"/>
        <v/>
      </c>
      <c r="RP61" s="120" t="str">
        <f t="shared" si="240"/>
        <v/>
      </c>
      <c r="RQ61" s="120" t="str">
        <f t="shared" si="240"/>
        <v/>
      </c>
      <c r="RR61" s="120" t="str">
        <f t="shared" si="240"/>
        <v/>
      </c>
      <c r="RS61" s="120" t="str">
        <f t="shared" si="240"/>
        <v/>
      </c>
      <c r="RT61" s="120" t="str">
        <f t="shared" si="240"/>
        <v/>
      </c>
      <c r="RU61" s="120" t="str">
        <f t="shared" si="240"/>
        <v/>
      </c>
      <c r="RV61" s="120" t="str">
        <f t="shared" si="240"/>
        <v/>
      </c>
      <c r="RW61" s="120" t="str">
        <f t="shared" si="240"/>
        <v/>
      </c>
      <c r="RX61" s="120" t="str">
        <f t="shared" si="240"/>
        <v/>
      </c>
      <c r="RY61" s="120" t="str">
        <f t="shared" si="240"/>
        <v/>
      </c>
      <c r="RZ61" s="120" t="str">
        <f t="shared" si="240"/>
        <v/>
      </c>
      <c r="SA61" s="120" t="str">
        <f t="shared" si="240"/>
        <v/>
      </c>
      <c r="SB61" s="120" t="str">
        <f t="shared" si="240"/>
        <v/>
      </c>
      <c r="SC61" s="120" t="str">
        <f t="shared" si="240"/>
        <v/>
      </c>
      <c r="SD61" s="120" t="str">
        <f t="shared" si="240"/>
        <v/>
      </c>
      <c r="SE61" s="120" t="str">
        <f t="shared" si="240"/>
        <v/>
      </c>
      <c r="SF61" s="120" t="str">
        <f t="shared" si="241"/>
        <v/>
      </c>
      <c r="SG61" s="120" t="str">
        <f t="shared" si="241"/>
        <v/>
      </c>
      <c r="SH61" s="120" t="str">
        <f t="shared" si="241"/>
        <v/>
      </c>
      <c r="SI61" s="120" t="str">
        <f t="shared" si="241"/>
        <v/>
      </c>
      <c r="SJ61" s="120" t="str">
        <f t="shared" si="241"/>
        <v/>
      </c>
      <c r="SK61" s="120" t="str">
        <f t="shared" si="241"/>
        <v/>
      </c>
      <c r="SL61" s="120" t="str">
        <f t="shared" si="241"/>
        <v/>
      </c>
      <c r="SM61" s="120" t="str">
        <f t="shared" si="241"/>
        <v/>
      </c>
      <c r="SN61" s="120" t="str">
        <f t="shared" si="241"/>
        <v/>
      </c>
      <c r="SO61" s="120" t="str">
        <f t="shared" si="241"/>
        <v/>
      </c>
      <c r="SP61" s="120" t="str">
        <f t="shared" si="241"/>
        <v/>
      </c>
      <c r="SQ61" s="120" t="str">
        <f t="shared" si="241"/>
        <v/>
      </c>
      <c r="SR61" s="120" t="str">
        <f t="shared" si="241"/>
        <v/>
      </c>
      <c r="SS61" s="120" t="str">
        <f t="shared" si="241"/>
        <v/>
      </c>
      <c r="ST61" s="120" t="str">
        <f t="shared" si="241"/>
        <v/>
      </c>
      <c r="SU61" s="120" t="str">
        <f t="shared" si="241"/>
        <v/>
      </c>
      <c r="SV61" s="120" t="str">
        <f t="shared" si="242"/>
        <v/>
      </c>
      <c r="SW61" s="120" t="str">
        <f t="shared" si="242"/>
        <v/>
      </c>
      <c r="SX61" s="121" t="str">
        <f t="shared" si="244"/>
        <v/>
      </c>
    </row>
    <row r="62" spans="2:518" ht="27" outlineLevel="1" x14ac:dyDescent="0.35">
      <c r="B62" s="60"/>
      <c r="C62" s="60">
        <v>287024</v>
      </c>
      <c r="D62" s="61">
        <v>1</v>
      </c>
      <c r="E62" s="111" t="s">
        <v>1718</v>
      </c>
      <c r="F62" s="112" t="s">
        <v>442</v>
      </c>
      <c r="G62" s="113">
        <v>45566</v>
      </c>
      <c r="H62" s="124">
        <v>2</v>
      </c>
      <c r="I62" s="115">
        <f t="shared" si="170"/>
        <v>45567</v>
      </c>
      <c r="J62" s="125">
        <v>0</v>
      </c>
      <c r="K62" s="126" t="s">
        <v>1702</v>
      </c>
      <c r="L62" s="127"/>
      <c r="M62" s="119" t="str">
        <f t="shared" ref="M62:AI66" si="246">IF($J62&gt;0%,IF(AND(M$16&gt;=$G62,M$16&lt;$G62+($H62*$J62)),"➤",""),"")</f>
        <v/>
      </c>
      <c r="N62" s="120" t="str">
        <f t="shared" si="246"/>
        <v/>
      </c>
      <c r="O62" s="120" t="str">
        <f t="shared" si="246"/>
        <v/>
      </c>
      <c r="P62" s="120" t="str">
        <f t="shared" si="246"/>
        <v/>
      </c>
      <c r="Q62" s="120" t="str">
        <f t="shared" si="246"/>
        <v/>
      </c>
      <c r="R62" s="120" t="str">
        <f t="shared" si="246"/>
        <v/>
      </c>
      <c r="S62" s="120" t="str">
        <f t="shared" si="246"/>
        <v/>
      </c>
      <c r="T62" s="120" t="str">
        <f t="shared" si="246"/>
        <v/>
      </c>
      <c r="U62" s="120" t="str">
        <f t="shared" si="246"/>
        <v/>
      </c>
      <c r="V62" s="120" t="str">
        <f t="shared" si="246"/>
        <v/>
      </c>
      <c r="W62" s="120" t="str">
        <f t="shared" si="246"/>
        <v/>
      </c>
      <c r="X62" s="120" t="str">
        <f t="shared" si="246"/>
        <v/>
      </c>
      <c r="Y62" s="120" t="str">
        <f t="shared" si="246"/>
        <v/>
      </c>
      <c r="Z62" s="120" t="str">
        <f t="shared" si="246"/>
        <v/>
      </c>
      <c r="AA62" s="120" t="str">
        <f t="shared" si="246"/>
        <v/>
      </c>
      <c r="AB62" s="120" t="str">
        <f t="shared" si="246"/>
        <v/>
      </c>
      <c r="AC62" s="120" t="str">
        <f t="shared" si="246"/>
        <v/>
      </c>
      <c r="AD62" s="120" t="str">
        <f t="shared" si="246"/>
        <v/>
      </c>
      <c r="AE62" s="120" t="str">
        <f t="shared" si="246"/>
        <v/>
      </c>
      <c r="AF62" s="120" t="str">
        <f t="shared" si="246"/>
        <v/>
      </c>
      <c r="AG62" s="120" t="str">
        <f t="shared" si="246"/>
        <v/>
      </c>
      <c r="AH62" s="120" t="str">
        <f t="shared" si="246"/>
        <v/>
      </c>
      <c r="AI62" s="120" t="str">
        <f t="shared" si="246"/>
        <v/>
      </c>
      <c r="AJ62" s="120" t="str">
        <f t="shared" ref="AJ62:AL63" si="247">IF($J62&gt;0%,IF(AND(AJ$16&gt;=$G62,AJ$16&lt;$G62+($H62*$J62)),"➤",""),"")</f>
        <v/>
      </c>
      <c r="AK62" s="120" t="str">
        <f t="shared" si="247"/>
        <v/>
      </c>
      <c r="AL62" s="120" t="str">
        <f t="shared" si="247"/>
        <v/>
      </c>
      <c r="AM62" s="120" t="str">
        <f t="shared" ref="AM62:AV64" si="248">IF($J62&gt;0%,IF(AND(AM$16&gt;=$G62,AM$16&lt;$G62+($H62*$J62)),"➤",""),"")</f>
        <v/>
      </c>
      <c r="AN62" s="120" t="str">
        <f t="shared" si="248"/>
        <v/>
      </c>
      <c r="AO62" s="120" t="str">
        <f t="shared" si="248"/>
        <v/>
      </c>
      <c r="AP62" s="120" t="str">
        <f t="shared" si="248"/>
        <v/>
      </c>
      <c r="AQ62" s="120" t="str">
        <f t="shared" si="248"/>
        <v/>
      </c>
      <c r="AR62" s="120" t="str">
        <f t="shared" si="248"/>
        <v/>
      </c>
      <c r="AS62" s="120" t="str">
        <f t="shared" si="248"/>
        <v/>
      </c>
      <c r="AT62" s="120" t="str">
        <f t="shared" si="248"/>
        <v/>
      </c>
      <c r="AU62" s="120" t="str">
        <f t="shared" si="248"/>
        <v/>
      </c>
      <c r="AV62" s="120" t="str">
        <f t="shared" si="248"/>
        <v/>
      </c>
      <c r="AW62" s="120" t="str">
        <f t="shared" ref="AW62:BO66" si="249">IF($J62&gt;0%,IF(AND(AW$16&gt;=$G62,AW$16&lt;$G62+($H62*$J62)),"➤",""),"")</f>
        <v/>
      </c>
      <c r="AX62" s="120" t="str">
        <f t="shared" si="249"/>
        <v/>
      </c>
      <c r="AY62" s="120" t="str">
        <f t="shared" si="249"/>
        <v/>
      </c>
      <c r="AZ62" s="120" t="str">
        <f t="shared" si="249"/>
        <v/>
      </c>
      <c r="BA62" s="120" t="str">
        <f t="shared" si="249"/>
        <v/>
      </c>
      <c r="BB62" s="120" t="str">
        <f t="shared" si="249"/>
        <v/>
      </c>
      <c r="BC62" s="120" t="str">
        <f t="shared" si="249"/>
        <v/>
      </c>
      <c r="BD62" s="120" t="str">
        <f t="shared" si="249"/>
        <v/>
      </c>
      <c r="BE62" s="120" t="str">
        <f t="shared" si="249"/>
        <v/>
      </c>
      <c r="BF62" s="120" t="str">
        <f t="shared" si="249"/>
        <v/>
      </c>
      <c r="BG62" s="120" t="str">
        <f t="shared" si="249"/>
        <v/>
      </c>
      <c r="BH62" s="120" t="str">
        <f t="shared" si="249"/>
        <v/>
      </c>
      <c r="BI62" s="120" t="str">
        <f t="shared" si="249"/>
        <v/>
      </c>
      <c r="BJ62" s="120" t="str">
        <f t="shared" si="249"/>
        <v/>
      </c>
      <c r="BK62" s="120" t="str">
        <f t="shared" si="249"/>
        <v/>
      </c>
      <c r="BL62" s="120" t="str">
        <f t="shared" si="249"/>
        <v/>
      </c>
      <c r="BM62" s="120" t="str">
        <f t="shared" si="249"/>
        <v/>
      </c>
      <c r="BN62" s="120" t="str">
        <f t="shared" si="249"/>
        <v/>
      </c>
      <c r="BO62" s="120" t="str">
        <f t="shared" si="249"/>
        <v/>
      </c>
      <c r="BP62" s="120" t="str">
        <f t="shared" si="214"/>
        <v/>
      </c>
      <c r="BQ62" s="120" t="str">
        <f t="shared" ref="BQ62:CU66" si="250">IF($J62&gt;0%,IF(AND(BQ$16&gt;=$G62,BQ$16&lt;$G62+($H62*$J62)),"➤",""),"")</f>
        <v/>
      </c>
      <c r="BR62" s="120" t="str">
        <f t="shared" si="250"/>
        <v/>
      </c>
      <c r="BS62" s="120" t="str">
        <f t="shared" si="250"/>
        <v/>
      </c>
      <c r="BT62" s="120" t="str">
        <f t="shared" si="250"/>
        <v/>
      </c>
      <c r="BU62" s="120" t="str">
        <f t="shared" si="250"/>
        <v/>
      </c>
      <c r="BV62" s="120" t="str">
        <f t="shared" si="250"/>
        <v/>
      </c>
      <c r="BW62" s="120" t="str">
        <f t="shared" si="250"/>
        <v/>
      </c>
      <c r="BX62" s="120" t="str">
        <f t="shared" si="250"/>
        <v/>
      </c>
      <c r="BY62" s="120" t="str">
        <f t="shared" si="250"/>
        <v/>
      </c>
      <c r="BZ62" s="120" t="str">
        <f t="shared" si="250"/>
        <v/>
      </c>
      <c r="CA62" s="120" t="str">
        <f t="shared" si="250"/>
        <v/>
      </c>
      <c r="CB62" s="120" t="str">
        <f t="shared" si="250"/>
        <v/>
      </c>
      <c r="CC62" s="120" t="str">
        <f t="shared" si="250"/>
        <v/>
      </c>
      <c r="CD62" s="120" t="str">
        <f t="shared" si="250"/>
        <v/>
      </c>
      <c r="CE62" s="120" t="str">
        <f t="shared" si="250"/>
        <v/>
      </c>
      <c r="CF62" s="120" t="str">
        <f t="shared" si="250"/>
        <v/>
      </c>
      <c r="CG62" s="120" t="str">
        <f t="shared" si="250"/>
        <v/>
      </c>
      <c r="CH62" s="120" t="str">
        <f t="shared" si="250"/>
        <v/>
      </c>
      <c r="CI62" s="120" t="str">
        <f t="shared" si="250"/>
        <v/>
      </c>
      <c r="CJ62" s="120" t="str">
        <f t="shared" si="250"/>
        <v/>
      </c>
      <c r="CK62" s="120" t="str">
        <f t="shared" si="250"/>
        <v/>
      </c>
      <c r="CL62" s="120" t="str">
        <f t="shared" si="250"/>
        <v/>
      </c>
      <c r="CM62" s="120" t="str">
        <f t="shared" si="250"/>
        <v/>
      </c>
      <c r="CN62" s="120" t="str">
        <f t="shared" si="250"/>
        <v/>
      </c>
      <c r="CO62" s="120" t="str">
        <f t="shared" si="250"/>
        <v/>
      </c>
      <c r="CP62" s="120" t="str">
        <f t="shared" si="250"/>
        <v/>
      </c>
      <c r="CQ62" s="120" t="str">
        <f t="shared" si="250"/>
        <v/>
      </c>
      <c r="CR62" s="120" t="str">
        <f t="shared" si="250"/>
        <v/>
      </c>
      <c r="CS62" s="120" t="str">
        <f t="shared" si="250"/>
        <v/>
      </c>
      <c r="CT62" s="120" t="str">
        <f t="shared" si="250"/>
        <v/>
      </c>
      <c r="CU62" s="120" t="str">
        <f t="shared" si="250"/>
        <v/>
      </c>
      <c r="CV62" s="120" t="str">
        <f t="shared" si="216"/>
        <v/>
      </c>
      <c r="CW62" s="120" t="str">
        <f t="shared" ref="CW62:EA66" si="251">IF($J62&gt;0%,IF(AND(CW$16&gt;=$G62,CW$16&lt;$G62+($H62*$J62)),"➤",""),"")</f>
        <v/>
      </c>
      <c r="CX62" s="120" t="str">
        <f t="shared" si="251"/>
        <v/>
      </c>
      <c r="CY62" s="120" t="str">
        <f t="shared" si="251"/>
        <v/>
      </c>
      <c r="CZ62" s="120" t="str">
        <f t="shared" si="251"/>
        <v/>
      </c>
      <c r="DA62" s="120" t="str">
        <f t="shared" si="251"/>
        <v/>
      </c>
      <c r="DB62" s="120" t="str">
        <f t="shared" si="251"/>
        <v/>
      </c>
      <c r="DC62" s="120" t="str">
        <f t="shared" si="251"/>
        <v/>
      </c>
      <c r="DD62" s="120" t="str">
        <f t="shared" si="251"/>
        <v/>
      </c>
      <c r="DE62" s="120" t="str">
        <f t="shared" si="251"/>
        <v/>
      </c>
      <c r="DF62" s="120" t="str">
        <f t="shared" si="251"/>
        <v/>
      </c>
      <c r="DG62" s="120" t="str">
        <f t="shared" si="251"/>
        <v/>
      </c>
      <c r="DH62" s="120" t="str">
        <f t="shared" si="251"/>
        <v/>
      </c>
      <c r="DI62" s="120" t="str">
        <f t="shared" si="251"/>
        <v/>
      </c>
      <c r="DJ62" s="120" t="str">
        <f t="shared" si="251"/>
        <v/>
      </c>
      <c r="DK62" s="120" t="str">
        <f t="shared" si="251"/>
        <v/>
      </c>
      <c r="DL62" s="120" t="str">
        <f t="shared" si="251"/>
        <v/>
      </c>
      <c r="DM62" s="120" t="str">
        <f t="shared" si="251"/>
        <v/>
      </c>
      <c r="DN62" s="120" t="str">
        <f t="shared" si="251"/>
        <v/>
      </c>
      <c r="DO62" s="120" t="str">
        <f t="shared" si="251"/>
        <v/>
      </c>
      <c r="DP62" s="120" t="str">
        <f t="shared" si="251"/>
        <v/>
      </c>
      <c r="DQ62" s="120" t="str">
        <f t="shared" si="251"/>
        <v/>
      </c>
      <c r="DR62" s="120" t="str">
        <f t="shared" si="251"/>
        <v/>
      </c>
      <c r="DS62" s="120" t="str">
        <f t="shared" si="251"/>
        <v/>
      </c>
      <c r="DT62" s="120" t="str">
        <f t="shared" si="251"/>
        <v/>
      </c>
      <c r="DU62" s="120" t="str">
        <f t="shared" si="251"/>
        <v/>
      </c>
      <c r="DV62" s="120" t="str">
        <f t="shared" si="251"/>
        <v/>
      </c>
      <c r="DW62" s="120" t="str">
        <f t="shared" si="251"/>
        <v/>
      </c>
      <c r="DX62" s="120" t="str">
        <f t="shared" si="251"/>
        <v/>
      </c>
      <c r="DY62" s="120" t="str">
        <f t="shared" si="251"/>
        <v/>
      </c>
      <c r="DZ62" s="120" t="str">
        <f t="shared" si="251"/>
        <v/>
      </c>
      <c r="EA62" s="120" t="str">
        <f t="shared" si="251"/>
        <v/>
      </c>
      <c r="EB62" s="120" t="str">
        <f t="shared" si="218"/>
        <v/>
      </c>
      <c r="EC62" s="120" t="str">
        <f t="shared" ref="EC62:FG66" si="252">IF($J62&gt;0%,IF(AND(EC$16&gt;=$G62,EC$16&lt;$G62+($H62*$J62)),"➤",""),"")</f>
        <v/>
      </c>
      <c r="ED62" s="120" t="str">
        <f t="shared" si="252"/>
        <v/>
      </c>
      <c r="EE62" s="120" t="str">
        <f t="shared" si="252"/>
        <v/>
      </c>
      <c r="EF62" s="120" t="str">
        <f t="shared" si="252"/>
        <v/>
      </c>
      <c r="EG62" s="120" t="str">
        <f t="shared" si="252"/>
        <v/>
      </c>
      <c r="EH62" s="120" t="str">
        <f t="shared" si="252"/>
        <v/>
      </c>
      <c r="EI62" s="120" t="str">
        <f t="shared" si="252"/>
        <v/>
      </c>
      <c r="EJ62" s="120" t="str">
        <f t="shared" si="252"/>
        <v/>
      </c>
      <c r="EK62" s="120" t="str">
        <f t="shared" si="252"/>
        <v/>
      </c>
      <c r="EL62" s="120" t="str">
        <f t="shared" si="252"/>
        <v/>
      </c>
      <c r="EM62" s="120" t="str">
        <f t="shared" si="252"/>
        <v/>
      </c>
      <c r="EN62" s="120" t="str">
        <f t="shared" si="252"/>
        <v/>
      </c>
      <c r="EO62" s="120" t="str">
        <f t="shared" si="252"/>
        <v/>
      </c>
      <c r="EP62" s="120" t="str">
        <f t="shared" si="252"/>
        <v/>
      </c>
      <c r="EQ62" s="120" t="str">
        <f t="shared" si="252"/>
        <v/>
      </c>
      <c r="ER62" s="120" t="str">
        <f t="shared" si="252"/>
        <v/>
      </c>
      <c r="ES62" s="120" t="str">
        <f t="shared" si="252"/>
        <v/>
      </c>
      <c r="ET62" s="120" t="str">
        <f t="shared" si="252"/>
        <v/>
      </c>
      <c r="EU62" s="120" t="str">
        <f t="shared" si="252"/>
        <v/>
      </c>
      <c r="EV62" s="120" t="str">
        <f t="shared" si="252"/>
        <v/>
      </c>
      <c r="EW62" s="120" t="str">
        <f t="shared" si="252"/>
        <v/>
      </c>
      <c r="EX62" s="120" t="str">
        <f t="shared" si="252"/>
        <v/>
      </c>
      <c r="EY62" s="120" t="str">
        <f t="shared" si="252"/>
        <v/>
      </c>
      <c r="EZ62" s="120" t="str">
        <f t="shared" si="252"/>
        <v/>
      </c>
      <c r="FA62" s="120" t="str">
        <f t="shared" si="252"/>
        <v/>
      </c>
      <c r="FB62" s="120" t="str">
        <f t="shared" si="252"/>
        <v/>
      </c>
      <c r="FC62" s="120" t="str">
        <f t="shared" si="252"/>
        <v/>
      </c>
      <c r="FD62" s="120" t="str">
        <f t="shared" si="252"/>
        <v/>
      </c>
      <c r="FE62" s="120" t="str">
        <f t="shared" si="252"/>
        <v/>
      </c>
      <c r="FF62" s="120" t="str">
        <f t="shared" si="252"/>
        <v/>
      </c>
      <c r="FG62" s="120" t="str">
        <f t="shared" si="252"/>
        <v/>
      </c>
      <c r="FH62" s="120" t="str">
        <f t="shared" si="220"/>
        <v/>
      </c>
      <c r="FI62" s="120" t="str">
        <f t="shared" ref="FI62:GM66" si="253">IF($J62&gt;0%,IF(AND(FI$16&gt;=$G62,FI$16&lt;$G62+($H62*$J62)),"➤",""),"")</f>
        <v/>
      </c>
      <c r="FJ62" s="120" t="str">
        <f t="shared" si="253"/>
        <v/>
      </c>
      <c r="FK62" s="120" t="str">
        <f t="shared" si="253"/>
        <v/>
      </c>
      <c r="FL62" s="120" t="str">
        <f t="shared" si="253"/>
        <v/>
      </c>
      <c r="FM62" s="120" t="str">
        <f t="shared" si="253"/>
        <v/>
      </c>
      <c r="FN62" s="120" t="str">
        <f t="shared" si="253"/>
        <v/>
      </c>
      <c r="FO62" s="120" t="str">
        <f t="shared" si="253"/>
        <v/>
      </c>
      <c r="FP62" s="120" t="str">
        <f t="shared" si="253"/>
        <v/>
      </c>
      <c r="FQ62" s="120" t="str">
        <f t="shared" si="253"/>
        <v/>
      </c>
      <c r="FR62" s="120" t="str">
        <f t="shared" si="253"/>
        <v/>
      </c>
      <c r="FS62" s="120" t="str">
        <f t="shared" si="253"/>
        <v/>
      </c>
      <c r="FT62" s="120" t="str">
        <f t="shared" si="253"/>
        <v/>
      </c>
      <c r="FU62" s="120" t="str">
        <f t="shared" si="253"/>
        <v/>
      </c>
      <c r="FV62" s="120" t="str">
        <f t="shared" si="253"/>
        <v/>
      </c>
      <c r="FW62" s="120" t="str">
        <f t="shared" si="253"/>
        <v/>
      </c>
      <c r="FX62" s="120" t="str">
        <f t="shared" si="253"/>
        <v/>
      </c>
      <c r="FY62" s="120" t="str">
        <f t="shared" si="253"/>
        <v/>
      </c>
      <c r="FZ62" s="120" t="str">
        <f t="shared" si="253"/>
        <v/>
      </c>
      <c r="GA62" s="120" t="str">
        <f t="shared" si="253"/>
        <v/>
      </c>
      <c r="GB62" s="120" t="str">
        <f t="shared" si="253"/>
        <v/>
      </c>
      <c r="GC62" s="120" t="str">
        <f t="shared" si="253"/>
        <v/>
      </c>
      <c r="GD62" s="120" t="str">
        <f t="shared" si="253"/>
        <v/>
      </c>
      <c r="GE62" s="120" t="str">
        <f t="shared" si="253"/>
        <v/>
      </c>
      <c r="GF62" s="120" t="str">
        <f t="shared" si="253"/>
        <v/>
      </c>
      <c r="GG62" s="120" t="str">
        <f t="shared" si="253"/>
        <v/>
      </c>
      <c r="GH62" s="120" t="str">
        <f t="shared" si="253"/>
        <v/>
      </c>
      <c r="GI62" s="120" t="str">
        <f t="shared" si="253"/>
        <v/>
      </c>
      <c r="GJ62" s="120" t="str">
        <f t="shared" si="253"/>
        <v/>
      </c>
      <c r="GK62" s="120" t="str">
        <f t="shared" si="253"/>
        <v/>
      </c>
      <c r="GL62" s="120" t="str">
        <f t="shared" si="253"/>
        <v/>
      </c>
      <c r="GM62" s="120" t="str">
        <f t="shared" si="253"/>
        <v/>
      </c>
      <c r="GN62" s="120" t="str">
        <f t="shared" si="222"/>
        <v/>
      </c>
      <c r="GO62" s="120" t="str">
        <f t="shared" ref="GO62:HS66" si="254">IF($J62&gt;0%,IF(AND(GO$16&gt;=$G62,GO$16&lt;$G62+($H62*$J62)),"➤",""),"")</f>
        <v/>
      </c>
      <c r="GP62" s="120" t="str">
        <f t="shared" si="254"/>
        <v/>
      </c>
      <c r="GQ62" s="120" t="str">
        <f t="shared" si="254"/>
        <v/>
      </c>
      <c r="GR62" s="120" t="str">
        <f t="shared" si="254"/>
        <v/>
      </c>
      <c r="GS62" s="120" t="str">
        <f t="shared" si="254"/>
        <v/>
      </c>
      <c r="GT62" s="120" t="str">
        <f t="shared" si="254"/>
        <v/>
      </c>
      <c r="GU62" s="120" t="str">
        <f t="shared" si="254"/>
        <v/>
      </c>
      <c r="GV62" s="120" t="str">
        <f t="shared" si="254"/>
        <v/>
      </c>
      <c r="GW62" s="120" t="str">
        <f t="shared" si="254"/>
        <v/>
      </c>
      <c r="GX62" s="120" t="str">
        <f t="shared" si="254"/>
        <v/>
      </c>
      <c r="GY62" s="120" t="str">
        <f t="shared" si="254"/>
        <v/>
      </c>
      <c r="GZ62" s="120" t="str">
        <f t="shared" si="254"/>
        <v/>
      </c>
      <c r="HA62" s="120" t="str">
        <f t="shared" si="254"/>
        <v/>
      </c>
      <c r="HB62" s="120" t="str">
        <f t="shared" si="254"/>
        <v/>
      </c>
      <c r="HC62" s="120" t="str">
        <f t="shared" si="254"/>
        <v/>
      </c>
      <c r="HD62" s="120" t="str">
        <f t="shared" si="254"/>
        <v/>
      </c>
      <c r="HE62" s="120" t="str">
        <f t="shared" si="254"/>
        <v/>
      </c>
      <c r="HF62" s="120" t="str">
        <f t="shared" si="254"/>
        <v/>
      </c>
      <c r="HG62" s="120" t="str">
        <f t="shared" si="254"/>
        <v/>
      </c>
      <c r="HH62" s="120" t="str">
        <f t="shared" si="254"/>
        <v/>
      </c>
      <c r="HI62" s="120" t="str">
        <f t="shared" si="254"/>
        <v/>
      </c>
      <c r="HJ62" s="120" t="str">
        <f t="shared" si="254"/>
        <v/>
      </c>
      <c r="HK62" s="120" t="str">
        <f t="shared" si="254"/>
        <v/>
      </c>
      <c r="HL62" s="120" t="str">
        <f t="shared" si="254"/>
        <v/>
      </c>
      <c r="HM62" s="120" t="str">
        <f t="shared" si="254"/>
        <v/>
      </c>
      <c r="HN62" s="120" t="str">
        <f t="shared" si="254"/>
        <v/>
      </c>
      <c r="HO62" s="120" t="str">
        <f t="shared" si="254"/>
        <v/>
      </c>
      <c r="HP62" s="120" t="str">
        <f t="shared" si="254"/>
        <v/>
      </c>
      <c r="HQ62" s="120" t="str">
        <f t="shared" si="254"/>
        <v/>
      </c>
      <c r="HR62" s="120" t="str">
        <f t="shared" si="254"/>
        <v/>
      </c>
      <c r="HS62" s="120" t="str">
        <f t="shared" si="254"/>
        <v/>
      </c>
      <c r="HT62" s="120" t="str">
        <f t="shared" si="224"/>
        <v/>
      </c>
      <c r="HU62" s="120" t="str">
        <f t="shared" ref="HU62:IY66" si="255">IF($J62&gt;0%,IF(AND(HU$16&gt;=$G62,HU$16&lt;$G62+($H62*$J62)),"➤",""),"")</f>
        <v/>
      </c>
      <c r="HV62" s="120" t="str">
        <f t="shared" si="255"/>
        <v/>
      </c>
      <c r="HW62" s="120" t="str">
        <f t="shared" si="255"/>
        <v/>
      </c>
      <c r="HX62" s="120" t="str">
        <f t="shared" si="255"/>
        <v/>
      </c>
      <c r="HY62" s="120" t="str">
        <f t="shared" si="255"/>
        <v/>
      </c>
      <c r="HZ62" s="120" t="str">
        <f t="shared" si="255"/>
        <v/>
      </c>
      <c r="IA62" s="120" t="str">
        <f t="shared" si="255"/>
        <v/>
      </c>
      <c r="IB62" s="120" t="str">
        <f t="shared" si="255"/>
        <v/>
      </c>
      <c r="IC62" s="120" t="str">
        <f t="shared" si="255"/>
        <v/>
      </c>
      <c r="ID62" s="120" t="str">
        <f t="shared" si="255"/>
        <v/>
      </c>
      <c r="IE62" s="120" t="str">
        <f t="shared" si="255"/>
        <v/>
      </c>
      <c r="IF62" s="120" t="str">
        <f t="shared" si="255"/>
        <v/>
      </c>
      <c r="IG62" s="120" t="str">
        <f t="shared" si="255"/>
        <v/>
      </c>
      <c r="IH62" s="120" t="str">
        <f t="shared" si="255"/>
        <v/>
      </c>
      <c r="II62" s="120" t="str">
        <f t="shared" si="255"/>
        <v/>
      </c>
      <c r="IJ62" s="120" t="str">
        <f t="shared" si="255"/>
        <v/>
      </c>
      <c r="IK62" s="120" t="str">
        <f t="shared" si="255"/>
        <v/>
      </c>
      <c r="IL62" s="120" t="str">
        <f t="shared" si="255"/>
        <v/>
      </c>
      <c r="IM62" s="120" t="str">
        <f t="shared" si="255"/>
        <v/>
      </c>
      <c r="IN62" s="120" t="str">
        <f t="shared" si="255"/>
        <v/>
      </c>
      <c r="IO62" s="120" t="str">
        <f t="shared" si="255"/>
        <v/>
      </c>
      <c r="IP62" s="120" t="str">
        <f t="shared" si="255"/>
        <v/>
      </c>
      <c r="IQ62" s="120" t="str">
        <f t="shared" si="255"/>
        <v/>
      </c>
      <c r="IR62" s="120" t="str">
        <f t="shared" si="255"/>
        <v/>
      </c>
      <c r="IS62" s="120" t="str">
        <f t="shared" si="255"/>
        <v/>
      </c>
      <c r="IT62" s="120" t="str">
        <f t="shared" si="255"/>
        <v/>
      </c>
      <c r="IU62" s="120" t="str">
        <f t="shared" si="255"/>
        <v/>
      </c>
      <c r="IV62" s="120" t="str">
        <f t="shared" si="255"/>
        <v/>
      </c>
      <c r="IW62" s="120" t="str">
        <f t="shared" si="255"/>
        <v/>
      </c>
      <c r="IX62" s="120" t="str">
        <f t="shared" si="255"/>
        <v/>
      </c>
      <c r="IY62" s="120" t="str">
        <f t="shared" si="255"/>
        <v/>
      </c>
      <c r="IZ62" s="120" t="str">
        <f t="shared" si="226"/>
        <v/>
      </c>
      <c r="JA62" s="120" t="str">
        <f t="shared" ref="JA62:KE66" si="256">IF($J62&gt;0%,IF(AND(JA$16&gt;=$G62,JA$16&lt;$G62+($H62*$J62)),"➤",""),"")</f>
        <v/>
      </c>
      <c r="JB62" s="120" t="str">
        <f t="shared" si="256"/>
        <v/>
      </c>
      <c r="JC62" s="120" t="str">
        <f t="shared" si="256"/>
        <v/>
      </c>
      <c r="JD62" s="120" t="str">
        <f t="shared" si="256"/>
        <v/>
      </c>
      <c r="JE62" s="120" t="str">
        <f t="shared" si="256"/>
        <v/>
      </c>
      <c r="JF62" s="120" t="str">
        <f t="shared" si="256"/>
        <v/>
      </c>
      <c r="JG62" s="120" t="str">
        <f t="shared" si="256"/>
        <v/>
      </c>
      <c r="JH62" s="120" t="str">
        <f t="shared" si="256"/>
        <v/>
      </c>
      <c r="JI62" s="120" t="str">
        <f t="shared" si="256"/>
        <v/>
      </c>
      <c r="JJ62" s="120" t="str">
        <f t="shared" si="256"/>
        <v/>
      </c>
      <c r="JK62" s="120" t="str">
        <f t="shared" si="256"/>
        <v/>
      </c>
      <c r="JL62" s="120" t="str">
        <f t="shared" si="256"/>
        <v/>
      </c>
      <c r="JM62" s="120" t="str">
        <f t="shared" si="256"/>
        <v/>
      </c>
      <c r="JN62" s="120" t="str">
        <f t="shared" si="256"/>
        <v/>
      </c>
      <c r="JO62" s="120" t="str">
        <f t="shared" si="256"/>
        <v/>
      </c>
      <c r="JP62" s="120" t="str">
        <f t="shared" si="256"/>
        <v/>
      </c>
      <c r="JQ62" s="120" t="str">
        <f t="shared" si="256"/>
        <v/>
      </c>
      <c r="JR62" s="120" t="str">
        <f t="shared" si="256"/>
        <v/>
      </c>
      <c r="JS62" s="120" t="str">
        <f t="shared" si="256"/>
        <v/>
      </c>
      <c r="JT62" s="120" t="str">
        <f t="shared" si="256"/>
        <v/>
      </c>
      <c r="JU62" s="120" t="str">
        <f t="shared" si="256"/>
        <v/>
      </c>
      <c r="JV62" s="120" t="str">
        <f t="shared" si="256"/>
        <v/>
      </c>
      <c r="JW62" s="120" t="str">
        <f t="shared" si="256"/>
        <v/>
      </c>
      <c r="JX62" s="120" t="str">
        <f t="shared" si="256"/>
        <v/>
      </c>
      <c r="JY62" s="120" t="str">
        <f t="shared" si="256"/>
        <v/>
      </c>
      <c r="JZ62" s="120" t="str">
        <f t="shared" si="256"/>
        <v/>
      </c>
      <c r="KA62" s="120" t="str">
        <f t="shared" si="256"/>
        <v/>
      </c>
      <c r="KB62" s="120" t="str">
        <f t="shared" si="256"/>
        <v/>
      </c>
      <c r="KC62" s="120" t="str">
        <f t="shared" si="256"/>
        <v/>
      </c>
      <c r="KD62" s="120" t="str">
        <f t="shared" si="256"/>
        <v/>
      </c>
      <c r="KE62" s="120" t="str">
        <f t="shared" si="256"/>
        <v/>
      </c>
      <c r="KF62" s="120" t="str">
        <f t="shared" si="228"/>
        <v/>
      </c>
      <c r="KG62" s="120" t="str">
        <f t="shared" ref="KG62:LK66" si="257">IF($J62&gt;0%,IF(AND(KG$16&gt;=$G62,KG$16&lt;$G62+($H62*$J62)),"➤",""),"")</f>
        <v/>
      </c>
      <c r="KH62" s="120" t="str">
        <f t="shared" si="257"/>
        <v/>
      </c>
      <c r="KI62" s="120" t="str">
        <f t="shared" si="257"/>
        <v/>
      </c>
      <c r="KJ62" s="120" t="str">
        <f t="shared" si="257"/>
        <v/>
      </c>
      <c r="KK62" s="120" t="str">
        <f t="shared" si="257"/>
        <v/>
      </c>
      <c r="KL62" s="120" t="str">
        <f t="shared" si="257"/>
        <v/>
      </c>
      <c r="KM62" s="120" t="str">
        <f t="shared" si="257"/>
        <v/>
      </c>
      <c r="KN62" s="120" t="str">
        <f t="shared" si="257"/>
        <v/>
      </c>
      <c r="KO62" s="120" t="str">
        <f t="shared" si="257"/>
        <v/>
      </c>
      <c r="KP62" s="120" t="str">
        <f t="shared" si="257"/>
        <v/>
      </c>
      <c r="KQ62" s="120" t="str">
        <f t="shared" si="257"/>
        <v/>
      </c>
      <c r="KR62" s="120" t="str">
        <f t="shared" si="257"/>
        <v/>
      </c>
      <c r="KS62" s="120" t="str">
        <f t="shared" si="257"/>
        <v/>
      </c>
      <c r="KT62" s="120" t="str">
        <f t="shared" si="257"/>
        <v/>
      </c>
      <c r="KU62" s="120" t="str">
        <f t="shared" si="257"/>
        <v/>
      </c>
      <c r="KV62" s="120" t="str">
        <f t="shared" si="257"/>
        <v/>
      </c>
      <c r="KW62" s="120" t="str">
        <f t="shared" si="257"/>
        <v/>
      </c>
      <c r="KX62" s="120" t="str">
        <f t="shared" si="257"/>
        <v/>
      </c>
      <c r="KY62" s="120" t="str">
        <f t="shared" si="257"/>
        <v/>
      </c>
      <c r="KZ62" s="120" t="str">
        <f t="shared" si="257"/>
        <v/>
      </c>
      <c r="LA62" s="120" t="str">
        <f t="shared" si="257"/>
        <v/>
      </c>
      <c r="LB62" s="120" t="str">
        <f t="shared" si="257"/>
        <v/>
      </c>
      <c r="LC62" s="120" t="str">
        <f t="shared" si="257"/>
        <v/>
      </c>
      <c r="LD62" s="120" t="str">
        <f t="shared" si="257"/>
        <v/>
      </c>
      <c r="LE62" s="120" t="str">
        <f t="shared" si="257"/>
        <v/>
      </c>
      <c r="LF62" s="120" t="str">
        <f t="shared" si="257"/>
        <v/>
      </c>
      <c r="LG62" s="120" t="str">
        <f t="shared" si="257"/>
        <v/>
      </c>
      <c r="LH62" s="120" t="str">
        <f t="shared" si="257"/>
        <v/>
      </c>
      <c r="LI62" s="120" t="str">
        <f t="shared" si="257"/>
        <v/>
      </c>
      <c r="LJ62" s="120" t="str">
        <f t="shared" si="257"/>
        <v/>
      </c>
      <c r="LK62" s="120" t="str">
        <f t="shared" si="257"/>
        <v/>
      </c>
      <c r="LL62" s="120" t="str">
        <f t="shared" si="230"/>
        <v/>
      </c>
      <c r="LM62" s="120" t="str">
        <f t="shared" ref="LM62:MQ66" si="258">IF($J62&gt;0%,IF(AND(LM$16&gt;=$G62,LM$16&lt;$G62+($H62*$J62)),"➤",""),"")</f>
        <v/>
      </c>
      <c r="LN62" s="120" t="str">
        <f t="shared" si="258"/>
        <v/>
      </c>
      <c r="LO62" s="120" t="str">
        <f t="shared" si="258"/>
        <v/>
      </c>
      <c r="LP62" s="120" t="str">
        <f t="shared" si="258"/>
        <v/>
      </c>
      <c r="LQ62" s="120" t="str">
        <f t="shared" si="258"/>
        <v/>
      </c>
      <c r="LR62" s="120" t="str">
        <f t="shared" si="258"/>
        <v/>
      </c>
      <c r="LS62" s="120" t="str">
        <f t="shared" si="258"/>
        <v/>
      </c>
      <c r="LT62" s="120" t="str">
        <f t="shared" si="258"/>
        <v/>
      </c>
      <c r="LU62" s="120" t="str">
        <f t="shared" si="258"/>
        <v/>
      </c>
      <c r="LV62" s="120" t="str">
        <f t="shared" si="258"/>
        <v/>
      </c>
      <c r="LW62" s="120" t="str">
        <f t="shared" si="258"/>
        <v/>
      </c>
      <c r="LX62" s="120" t="str">
        <f t="shared" si="258"/>
        <v/>
      </c>
      <c r="LY62" s="120" t="str">
        <f t="shared" si="258"/>
        <v/>
      </c>
      <c r="LZ62" s="120" t="str">
        <f t="shared" si="258"/>
        <v/>
      </c>
      <c r="MA62" s="120" t="str">
        <f t="shared" si="258"/>
        <v/>
      </c>
      <c r="MB62" s="120" t="str">
        <f t="shared" si="258"/>
        <v/>
      </c>
      <c r="MC62" s="120" t="str">
        <f t="shared" si="258"/>
        <v/>
      </c>
      <c r="MD62" s="120" t="str">
        <f t="shared" si="258"/>
        <v/>
      </c>
      <c r="ME62" s="120" t="str">
        <f t="shared" si="258"/>
        <v/>
      </c>
      <c r="MF62" s="120" t="str">
        <f t="shared" si="258"/>
        <v/>
      </c>
      <c r="MG62" s="120" t="str">
        <f t="shared" si="258"/>
        <v/>
      </c>
      <c r="MH62" s="120" t="str">
        <f t="shared" si="258"/>
        <v/>
      </c>
      <c r="MI62" s="120" t="str">
        <f t="shared" si="258"/>
        <v/>
      </c>
      <c r="MJ62" s="120" t="str">
        <f t="shared" si="258"/>
        <v/>
      </c>
      <c r="MK62" s="120" t="str">
        <f t="shared" si="258"/>
        <v/>
      </c>
      <c r="ML62" s="120" t="str">
        <f t="shared" si="258"/>
        <v/>
      </c>
      <c r="MM62" s="120" t="str">
        <f t="shared" si="258"/>
        <v/>
      </c>
      <c r="MN62" s="120" t="str">
        <f t="shared" si="258"/>
        <v/>
      </c>
      <c r="MO62" s="120" t="str">
        <f t="shared" si="258"/>
        <v/>
      </c>
      <c r="MP62" s="120" t="str">
        <f t="shared" si="258"/>
        <v/>
      </c>
      <c r="MQ62" s="120" t="str">
        <f t="shared" si="258"/>
        <v/>
      </c>
      <c r="MR62" s="120" t="str">
        <f t="shared" si="232"/>
        <v/>
      </c>
      <c r="MS62" s="120" t="str">
        <f t="shared" ref="MS62:NW66" si="259">IF($J62&gt;0%,IF(AND(MS$16&gt;=$G62,MS$16&lt;$G62+($H62*$J62)),"➤",""),"")</f>
        <v/>
      </c>
      <c r="MT62" s="120" t="str">
        <f t="shared" si="259"/>
        <v/>
      </c>
      <c r="MU62" s="120" t="str">
        <f t="shared" si="259"/>
        <v/>
      </c>
      <c r="MV62" s="120" t="str">
        <f t="shared" si="259"/>
        <v/>
      </c>
      <c r="MW62" s="120" t="str">
        <f t="shared" si="259"/>
        <v/>
      </c>
      <c r="MX62" s="120" t="str">
        <f t="shared" si="259"/>
        <v/>
      </c>
      <c r="MY62" s="120" t="str">
        <f t="shared" si="259"/>
        <v/>
      </c>
      <c r="MZ62" s="120" t="str">
        <f t="shared" si="259"/>
        <v/>
      </c>
      <c r="NA62" s="120" t="str">
        <f t="shared" si="259"/>
        <v/>
      </c>
      <c r="NB62" s="120" t="str">
        <f t="shared" si="259"/>
        <v/>
      </c>
      <c r="NC62" s="120" t="str">
        <f t="shared" si="259"/>
        <v/>
      </c>
      <c r="ND62" s="120" t="str">
        <f t="shared" si="259"/>
        <v/>
      </c>
      <c r="NE62" s="120" t="str">
        <f t="shared" si="259"/>
        <v/>
      </c>
      <c r="NF62" s="120" t="str">
        <f t="shared" si="259"/>
        <v/>
      </c>
      <c r="NG62" s="120" t="str">
        <f t="shared" si="259"/>
        <v/>
      </c>
      <c r="NH62" s="120" t="str">
        <f t="shared" si="259"/>
        <v/>
      </c>
      <c r="NI62" s="120" t="str">
        <f t="shared" si="259"/>
        <v/>
      </c>
      <c r="NJ62" s="120" t="str">
        <f t="shared" si="259"/>
        <v/>
      </c>
      <c r="NK62" s="120" t="str">
        <f t="shared" si="259"/>
        <v/>
      </c>
      <c r="NL62" s="120" t="str">
        <f t="shared" si="259"/>
        <v/>
      </c>
      <c r="NM62" s="120" t="str">
        <f t="shared" si="259"/>
        <v/>
      </c>
      <c r="NN62" s="120" t="str">
        <f t="shared" si="259"/>
        <v/>
      </c>
      <c r="NO62" s="120" t="str">
        <f t="shared" si="259"/>
        <v/>
      </c>
      <c r="NP62" s="120" t="str">
        <f t="shared" si="259"/>
        <v/>
      </c>
      <c r="NQ62" s="120" t="str">
        <f t="shared" si="259"/>
        <v/>
      </c>
      <c r="NR62" s="120" t="str">
        <f t="shared" si="259"/>
        <v/>
      </c>
      <c r="NS62" s="120" t="str">
        <f t="shared" si="259"/>
        <v/>
      </c>
      <c r="NT62" s="120" t="str">
        <f t="shared" si="259"/>
        <v/>
      </c>
      <c r="NU62" s="120" t="str">
        <f t="shared" si="259"/>
        <v/>
      </c>
      <c r="NV62" s="120" t="str">
        <f t="shared" si="259"/>
        <v/>
      </c>
      <c r="NW62" s="120" t="str">
        <f t="shared" si="259"/>
        <v/>
      </c>
      <c r="NX62" s="120" t="str">
        <f t="shared" si="234"/>
        <v/>
      </c>
      <c r="NY62" s="120" t="str">
        <f t="shared" ref="NY62:PC66" si="260">IF($J62&gt;0%,IF(AND(NY$16&gt;=$G62,NY$16&lt;$G62+($H62*$J62)),"➤",""),"")</f>
        <v/>
      </c>
      <c r="NZ62" s="120" t="str">
        <f t="shared" si="260"/>
        <v/>
      </c>
      <c r="OA62" s="120" t="str">
        <f t="shared" si="260"/>
        <v/>
      </c>
      <c r="OB62" s="120" t="str">
        <f t="shared" si="260"/>
        <v/>
      </c>
      <c r="OC62" s="120" t="str">
        <f t="shared" si="260"/>
        <v/>
      </c>
      <c r="OD62" s="120" t="str">
        <f t="shared" si="260"/>
        <v/>
      </c>
      <c r="OE62" s="120" t="str">
        <f t="shared" si="260"/>
        <v/>
      </c>
      <c r="OF62" s="120" t="str">
        <f t="shared" si="260"/>
        <v/>
      </c>
      <c r="OG62" s="120" t="str">
        <f t="shared" si="260"/>
        <v/>
      </c>
      <c r="OH62" s="120" t="str">
        <f t="shared" si="260"/>
        <v/>
      </c>
      <c r="OI62" s="120" t="str">
        <f t="shared" si="260"/>
        <v/>
      </c>
      <c r="OJ62" s="120" t="str">
        <f t="shared" si="260"/>
        <v/>
      </c>
      <c r="OK62" s="120" t="str">
        <f t="shared" si="260"/>
        <v/>
      </c>
      <c r="OL62" s="120" t="str">
        <f t="shared" si="260"/>
        <v/>
      </c>
      <c r="OM62" s="120" t="str">
        <f t="shared" si="260"/>
        <v/>
      </c>
      <c r="ON62" s="120" t="str">
        <f t="shared" si="260"/>
        <v/>
      </c>
      <c r="OO62" s="120" t="str">
        <f t="shared" si="260"/>
        <v/>
      </c>
      <c r="OP62" s="120" t="str">
        <f t="shared" si="260"/>
        <v/>
      </c>
      <c r="OQ62" s="120" t="str">
        <f t="shared" si="260"/>
        <v/>
      </c>
      <c r="OR62" s="120" t="str">
        <f t="shared" si="260"/>
        <v/>
      </c>
      <c r="OS62" s="120" t="str">
        <f t="shared" si="260"/>
        <v/>
      </c>
      <c r="OT62" s="120" t="str">
        <f t="shared" si="260"/>
        <v/>
      </c>
      <c r="OU62" s="120" t="str">
        <f t="shared" si="260"/>
        <v/>
      </c>
      <c r="OV62" s="120" t="str">
        <f t="shared" si="260"/>
        <v/>
      </c>
      <c r="OW62" s="120" t="str">
        <f t="shared" si="260"/>
        <v/>
      </c>
      <c r="OX62" s="120" t="str">
        <f t="shared" si="260"/>
        <v/>
      </c>
      <c r="OY62" s="120" t="str">
        <f t="shared" si="260"/>
        <v/>
      </c>
      <c r="OZ62" s="120" t="str">
        <f t="shared" si="260"/>
        <v/>
      </c>
      <c r="PA62" s="120" t="str">
        <f t="shared" si="260"/>
        <v/>
      </c>
      <c r="PB62" s="120" t="str">
        <f t="shared" si="260"/>
        <v/>
      </c>
      <c r="PC62" s="120" t="str">
        <f t="shared" si="260"/>
        <v/>
      </c>
      <c r="PD62" s="120" t="str">
        <f t="shared" si="236"/>
        <v/>
      </c>
      <c r="PE62" s="120" t="str">
        <f t="shared" ref="PE62:QI66" si="261">IF($J62&gt;0%,IF(AND(PE$16&gt;=$G62,PE$16&lt;$G62+($H62*$J62)),"➤",""),"")</f>
        <v/>
      </c>
      <c r="PF62" s="120" t="str">
        <f t="shared" si="261"/>
        <v/>
      </c>
      <c r="PG62" s="120" t="str">
        <f t="shared" si="261"/>
        <v/>
      </c>
      <c r="PH62" s="120" t="str">
        <f t="shared" si="261"/>
        <v/>
      </c>
      <c r="PI62" s="120" t="str">
        <f t="shared" si="261"/>
        <v/>
      </c>
      <c r="PJ62" s="120" t="str">
        <f t="shared" si="261"/>
        <v/>
      </c>
      <c r="PK62" s="120" t="str">
        <f t="shared" si="261"/>
        <v/>
      </c>
      <c r="PL62" s="120" t="str">
        <f t="shared" si="261"/>
        <v/>
      </c>
      <c r="PM62" s="120" t="str">
        <f t="shared" si="261"/>
        <v/>
      </c>
      <c r="PN62" s="120" t="str">
        <f t="shared" si="261"/>
        <v/>
      </c>
      <c r="PO62" s="120" t="str">
        <f t="shared" si="261"/>
        <v/>
      </c>
      <c r="PP62" s="120" t="str">
        <f t="shared" si="261"/>
        <v/>
      </c>
      <c r="PQ62" s="120" t="str">
        <f t="shared" si="261"/>
        <v/>
      </c>
      <c r="PR62" s="120" t="str">
        <f t="shared" si="261"/>
        <v/>
      </c>
      <c r="PS62" s="120" t="str">
        <f t="shared" si="261"/>
        <v/>
      </c>
      <c r="PT62" s="120" t="str">
        <f t="shared" si="261"/>
        <v/>
      </c>
      <c r="PU62" s="120" t="str">
        <f t="shared" si="261"/>
        <v/>
      </c>
      <c r="PV62" s="120" t="str">
        <f t="shared" si="261"/>
        <v/>
      </c>
      <c r="PW62" s="120" t="str">
        <f t="shared" si="261"/>
        <v/>
      </c>
      <c r="PX62" s="120" t="str">
        <f t="shared" si="261"/>
        <v/>
      </c>
      <c r="PY62" s="120" t="str">
        <f t="shared" si="261"/>
        <v/>
      </c>
      <c r="PZ62" s="120" t="str">
        <f t="shared" si="261"/>
        <v/>
      </c>
      <c r="QA62" s="120" t="str">
        <f t="shared" si="261"/>
        <v/>
      </c>
      <c r="QB62" s="120" t="str">
        <f t="shared" si="261"/>
        <v/>
      </c>
      <c r="QC62" s="120" t="str">
        <f t="shared" si="261"/>
        <v/>
      </c>
      <c r="QD62" s="120" t="str">
        <f t="shared" si="261"/>
        <v/>
      </c>
      <c r="QE62" s="120" t="str">
        <f t="shared" si="261"/>
        <v/>
      </c>
      <c r="QF62" s="120" t="str">
        <f t="shared" si="261"/>
        <v/>
      </c>
      <c r="QG62" s="120" t="str">
        <f t="shared" si="261"/>
        <v/>
      </c>
      <c r="QH62" s="120" t="str">
        <f t="shared" si="261"/>
        <v/>
      </c>
      <c r="QI62" s="120" t="str">
        <f t="shared" si="261"/>
        <v/>
      </c>
      <c r="QJ62" s="120" t="str">
        <f t="shared" si="238"/>
        <v/>
      </c>
      <c r="QK62" s="120" t="str">
        <f t="shared" ref="QK62:RO66" si="262">IF($J62&gt;0%,IF(AND(QK$16&gt;=$G62,QK$16&lt;$G62+($H62*$J62)),"➤",""),"")</f>
        <v/>
      </c>
      <c r="QL62" s="120" t="str">
        <f t="shared" si="262"/>
        <v/>
      </c>
      <c r="QM62" s="120" t="str">
        <f t="shared" si="262"/>
        <v/>
      </c>
      <c r="QN62" s="120" t="str">
        <f t="shared" si="262"/>
        <v/>
      </c>
      <c r="QO62" s="120" t="str">
        <f t="shared" si="262"/>
        <v/>
      </c>
      <c r="QP62" s="120" t="str">
        <f t="shared" si="262"/>
        <v/>
      </c>
      <c r="QQ62" s="120" t="str">
        <f t="shared" si="262"/>
        <v/>
      </c>
      <c r="QR62" s="120" t="str">
        <f t="shared" si="262"/>
        <v/>
      </c>
      <c r="QS62" s="120" t="str">
        <f t="shared" si="262"/>
        <v/>
      </c>
      <c r="QT62" s="120" t="str">
        <f t="shared" si="262"/>
        <v/>
      </c>
      <c r="QU62" s="120" t="str">
        <f t="shared" si="262"/>
        <v/>
      </c>
      <c r="QV62" s="120" t="str">
        <f t="shared" si="262"/>
        <v/>
      </c>
      <c r="QW62" s="120" t="str">
        <f t="shared" si="262"/>
        <v/>
      </c>
      <c r="QX62" s="120" t="str">
        <f t="shared" si="262"/>
        <v/>
      </c>
      <c r="QY62" s="120" t="str">
        <f t="shared" si="262"/>
        <v/>
      </c>
      <c r="QZ62" s="120" t="str">
        <f t="shared" si="262"/>
        <v/>
      </c>
      <c r="RA62" s="120" t="str">
        <f t="shared" si="262"/>
        <v/>
      </c>
      <c r="RB62" s="120" t="str">
        <f t="shared" si="262"/>
        <v/>
      </c>
      <c r="RC62" s="120" t="str">
        <f t="shared" si="262"/>
        <v/>
      </c>
      <c r="RD62" s="120" t="str">
        <f t="shared" si="262"/>
        <v/>
      </c>
      <c r="RE62" s="120" t="str">
        <f t="shared" si="262"/>
        <v/>
      </c>
      <c r="RF62" s="120" t="str">
        <f t="shared" si="262"/>
        <v/>
      </c>
      <c r="RG62" s="120" t="str">
        <f t="shared" si="262"/>
        <v/>
      </c>
      <c r="RH62" s="120" t="str">
        <f t="shared" si="262"/>
        <v/>
      </c>
      <c r="RI62" s="120" t="str">
        <f t="shared" si="262"/>
        <v/>
      </c>
      <c r="RJ62" s="120" t="str">
        <f t="shared" si="262"/>
        <v/>
      </c>
      <c r="RK62" s="120" t="str">
        <f t="shared" si="262"/>
        <v/>
      </c>
      <c r="RL62" s="120" t="str">
        <f t="shared" si="262"/>
        <v/>
      </c>
      <c r="RM62" s="120" t="str">
        <f t="shared" si="262"/>
        <v/>
      </c>
      <c r="RN62" s="120" t="str">
        <f t="shared" si="262"/>
        <v/>
      </c>
      <c r="RO62" s="120" t="str">
        <f t="shared" si="262"/>
        <v/>
      </c>
      <c r="RP62" s="120" t="str">
        <f t="shared" si="240"/>
        <v/>
      </c>
      <c r="RQ62" s="120" t="str">
        <f t="shared" ref="RQ62:SU66" si="263">IF($J62&gt;0%,IF(AND(RQ$16&gt;=$G62,RQ$16&lt;$G62+($H62*$J62)),"➤",""),"")</f>
        <v/>
      </c>
      <c r="RR62" s="120" t="str">
        <f t="shared" si="263"/>
        <v/>
      </c>
      <c r="RS62" s="120" t="str">
        <f t="shared" si="263"/>
        <v/>
      </c>
      <c r="RT62" s="120" t="str">
        <f t="shared" si="263"/>
        <v/>
      </c>
      <c r="RU62" s="120" t="str">
        <f t="shared" si="263"/>
        <v/>
      </c>
      <c r="RV62" s="120" t="str">
        <f t="shared" si="263"/>
        <v/>
      </c>
      <c r="RW62" s="120" t="str">
        <f t="shared" si="263"/>
        <v/>
      </c>
      <c r="RX62" s="120" t="str">
        <f t="shared" si="263"/>
        <v/>
      </c>
      <c r="RY62" s="120" t="str">
        <f t="shared" si="263"/>
        <v/>
      </c>
      <c r="RZ62" s="120" t="str">
        <f t="shared" si="263"/>
        <v/>
      </c>
      <c r="SA62" s="120" t="str">
        <f t="shared" si="263"/>
        <v/>
      </c>
      <c r="SB62" s="120" t="str">
        <f t="shared" si="263"/>
        <v/>
      </c>
      <c r="SC62" s="120" t="str">
        <f t="shared" si="263"/>
        <v/>
      </c>
      <c r="SD62" s="120" t="str">
        <f t="shared" si="263"/>
        <v/>
      </c>
      <c r="SE62" s="120" t="str">
        <f t="shared" si="263"/>
        <v/>
      </c>
      <c r="SF62" s="120" t="str">
        <f t="shared" si="263"/>
        <v/>
      </c>
      <c r="SG62" s="120" t="str">
        <f t="shared" si="263"/>
        <v/>
      </c>
      <c r="SH62" s="120" t="str">
        <f t="shared" si="263"/>
        <v/>
      </c>
      <c r="SI62" s="120" t="str">
        <f t="shared" si="263"/>
        <v/>
      </c>
      <c r="SJ62" s="120" t="str">
        <f t="shared" si="263"/>
        <v/>
      </c>
      <c r="SK62" s="120" t="str">
        <f t="shared" si="263"/>
        <v/>
      </c>
      <c r="SL62" s="120" t="str">
        <f t="shared" si="263"/>
        <v/>
      </c>
      <c r="SM62" s="120" t="str">
        <f t="shared" si="263"/>
        <v/>
      </c>
      <c r="SN62" s="120" t="str">
        <f t="shared" si="263"/>
        <v/>
      </c>
      <c r="SO62" s="120" t="str">
        <f t="shared" si="263"/>
        <v/>
      </c>
      <c r="SP62" s="120" t="str">
        <f t="shared" si="263"/>
        <v/>
      </c>
      <c r="SQ62" s="120" t="str">
        <f t="shared" si="263"/>
        <v/>
      </c>
      <c r="SR62" s="120" t="str">
        <f t="shared" si="263"/>
        <v/>
      </c>
      <c r="SS62" s="120" t="str">
        <f t="shared" si="263"/>
        <v/>
      </c>
      <c r="ST62" s="120" t="str">
        <f t="shared" si="263"/>
        <v/>
      </c>
      <c r="SU62" s="120" t="str">
        <f t="shared" si="263"/>
        <v/>
      </c>
      <c r="SV62" s="120" t="str">
        <f t="shared" si="242"/>
        <v/>
      </c>
      <c r="SW62" s="120" t="str">
        <f t="shared" si="242"/>
        <v/>
      </c>
      <c r="SX62" s="121" t="str">
        <f t="shared" si="244"/>
        <v/>
      </c>
    </row>
    <row r="63" spans="2:518" ht="15" outlineLevel="1" x14ac:dyDescent="0.35">
      <c r="B63" s="60"/>
      <c r="C63" s="60">
        <v>287024</v>
      </c>
      <c r="D63" s="61">
        <v>1</v>
      </c>
      <c r="E63" s="111" t="s">
        <v>1719</v>
      </c>
      <c r="F63" s="112" t="s">
        <v>442</v>
      </c>
      <c r="G63" s="113">
        <v>45567</v>
      </c>
      <c r="H63" s="124">
        <v>1</v>
      </c>
      <c r="I63" s="115">
        <f>(G63+H63)-1</f>
        <v>45567</v>
      </c>
      <c r="J63" s="125">
        <v>0</v>
      </c>
      <c r="K63" s="126" t="s">
        <v>1702</v>
      </c>
      <c r="L63" s="127"/>
      <c r="M63" s="119" t="str">
        <f t="shared" si="246"/>
        <v/>
      </c>
      <c r="N63" s="120" t="str">
        <f t="shared" si="246"/>
        <v/>
      </c>
      <c r="O63" s="120" t="str">
        <f t="shared" si="246"/>
        <v/>
      </c>
      <c r="P63" s="120" t="str">
        <f t="shared" si="246"/>
        <v/>
      </c>
      <c r="Q63" s="120" t="str">
        <f t="shared" si="246"/>
        <v/>
      </c>
      <c r="R63" s="120" t="str">
        <f t="shared" si="246"/>
        <v/>
      </c>
      <c r="S63" s="120" t="str">
        <f t="shared" si="246"/>
        <v/>
      </c>
      <c r="T63" s="120" t="str">
        <f t="shared" si="246"/>
        <v/>
      </c>
      <c r="U63" s="120" t="str">
        <f t="shared" si="246"/>
        <v/>
      </c>
      <c r="V63" s="120" t="str">
        <f t="shared" si="246"/>
        <v/>
      </c>
      <c r="W63" s="120" t="str">
        <f t="shared" si="246"/>
        <v/>
      </c>
      <c r="X63" s="120" t="str">
        <f t="shared" si="246"/>
        <v/>
      </c>
      <c r="Y63" s="120" t="str">
        <f t="shared" si="246"/>
        <v/>
      </c>
      <c r="Z63" s="120" t="str">
        <f t="shared" si="246"/>
        <v/>
      </c>
      <c r="AA63" s="120" t="str">
        <f t="shared" si="246"/>
        <v/>
      </c>
      <c r="AB63" s="120" t="str">
        <f t="shared" si="246"/>
        <v/>
      </c>
      <c r="AC63" s="120" t="str">
        <f t="shared" si="246"/>
        <v/>
      </c>
      <c r="AD63" s="120" t="str">
        <f t="shared" si="246"/>
        <v/>
      </c>
      <c r="AE63" s="120" t="str">
        <f t="shared" si="246"/>
        <v/>
      </c>
      <c r="AF63" s="120" t="str">
        <f t="shared" si="246"/>
        <v/>
      </c>
      <c r="AG63" s="120" t="str">
        <f t="shared" si="246"/>
        <v/>
      </c>
      <c r="AH63" s="120" t="str">
        <f t="shared" si="246"/>
        <v/>
      </c>
      <c r="AI63" s="120" t="str">
        <f t="shared" si="246"/>
        <v/>
      </c>
      <c r="AJ63" s="120" t="str">
        <f t="shared" si="247"/>
        <v/>
      </c>
      <c r="AK63" s="120" t="str">
        <f t="shared" si="247"/>
        <v/>
      </c>
      <c r="AL63" s="120" t="str">
        <f t="shared" si="247"/>
        <v/>
      </c>
      <c r="AM63" s="120" t="str">
        <f t="shared" si="248"/>
        <v/>
      </c>
      <c r="AN63" s="120" t="str">
        <f t="shared" si="248"/>
        <v/>
      </c>
      <c r="AO63" s="120" t="str">
        <f t="shared" si="248"/>
        <v/>
      </c>
      <c r="AP63" s="120" t="str">
        <f t="shared" si="248"/>
        <v/>
      </c>
      <c r="AQ63" s="120" t="str">
        <f t="shared" si="248"/>
        <v/>
      </c>
      <c r="AR63" s="120" t="str">
        <f t="shared" si="248"/>
        <v/>
      </c>
      <c r="AS63" s="120" t="str">
        <f t="shared" si="248"/>
        <v/>
      </c>
      <c r="AT63" s="120" t="str">
        <f t="shared" si="248"/>
        <v/>
      </c>
      <c r="AU63" s="120" t="str">
        <f t="shared" si="248"/>
        <v/>
      </c>
      <c r="AV63" s="120" t="str">
        <f t="shared" si="248"/>
        <v/>
      </c>
      <c r="AW63" s="120" t="str">
        <f t="shared" si="249"/>
        <v/>
      </c>
      <c r="AX63" s="120" t="str">
        <f t="shared" si="249"/>
        <v/>
      </c>
      <c r="AY63" s="120" t="str">
        <f t="shared" si="249"/>
        <v/>
      </c>
      <c r="AZ63" s="120" t="str">
        <f t="shared" si="249"/>
        <v/>
      </c>
      <c r="BA63" s="120" t="str">
        <f t="shared" si="249"/>
        <v/>
      </c>
      <c r="BB63" s="120" t="str">
        <f t="shared" si="249"/>
        <v/>
      </c>
      <c r="BC63" s="120" t="str">
        <f t="shared" si="249"/>
        <v/>
      </c>
      <c r="BD63" s="120" t="str">
        <f t="shared" si="249"/>
        <v/>
      </c>
      <c r="BE63" s="120" t="str">
        <f t="shared" si="249"/>
        <v/>
      </c>
      <c r="BF63" s="120" t="str">
        <f t="shared" si="249"/>
        <v/>
      </c>
      <c r="BG63" s="120" t="str">
        <f t="shared" si="249"/>
        <v/>
      </c>
      <c r="BH63" s="120" t="str">
        <f t="shared" si="249"/>
        <v/>
      </c>
      <c r="BI63" s="120" t="str">
        <f t="shared" si="249"/>
        <v/>
      </c>
      <c r="BJ63" s="120" t="str">
        <f t="shared" si="249"/>
        <v/>
      </c>
      <c r="BK63" s="120" t="str">
        <f t="shared" si="249"/>
        <v/>
      </c>
      <c r="BL63" s="120" t="str">
        <f t="shared" si="249"/>
        <v/>
      </c>
      <c r="BM63" s="120" t="str">
        <f t="shared" si="249"/>
        <v/>
      </c>
      <c r="BN63" s="120" t="str">
        <f t="shared" si="249"/>
        <v/>
      </c>
      <c r="BO63" s="120" t="str">
        <f t="shared" si="249"/>
        <v/>
      </c>
      <c r="BP63" s="120" t="str">
        <f t="shared" si="214"/>
        <v/>
      </c>
      <c r="BQ63" s="120" t="str">
        <f t="shared" si="250"/>
        <v/>
      </c>
      <c r="BR63" s="120" t="str">
        <f t="shared" si="250"/>
        <v/>
      </c>
      <c r="BS63" s="120" t="str">
        <f t="shared" si="250"/>
        <v/>
      </c>
      <c r="BT63" s="120" t="str">
        <f t="shared" si="250"/>
        <v/>
      </c>
      <c r="BU63" s="120" t="str">
        <f t="shared" si="250"/>
        <v/>
      </c>
      <c r="BV63" s="120" t="str">
        <f t="shared" si="250"/>
        <v/>
      </c>
      <c r="BW63" s="120" t="str">
        <f t="shared" si="250"/>
        <v/>
      </c>
      <c r="BX63" s="120" t="str">
        <f t="shared" si="250"/>
        <v/>
      </c>
      <c r="BY63" s="120" t="str">
        <f t="shared" si="250"/>
        <v/>
      </c>
      <c r="BZ63" s="120" t="str">
        <f t="shared" si="250"/>
        <v/>
      </c>
      <c r="CA63" s="120" t="str">
        <f t="shared" si="250"/>
        <v/>
      </c>
      <c r="CB63" s="120" t="str">
        <f t="shared" si="250"/>
        <v/>
      </c>
      <c r="CC63" s="120" t="str">
        <f t="shared" si="250"/>
        <v/>
      </c>
      <c r="CD63" s="120" t="str">
        <f t="shared" si="250"/>
        <v/>
      </c>
      <c r="CE63" s="120" t="str">
        <f t="shared" si="250"/>
        <v/>
      </c>
      <c r="CF63" s="120" t="str">
        <f t="shared" si="250"/>
        <v/>
      </c>
      <c r="CG63" s="120" t="str">
        <f t="shared" si="250"/>
        <v/>
      </c>
      <c r="CH63" s="120" t="str">
        <f t="shared" si="250"/>
        <v/>
      </c>
      <c r="CI63" s="120" t="str">
        <f t="shared" si="250"/>
        <v/>
      </c>
      <c r="CJ63" s="120" t="str">
        <f t="shared" si="250"/>
        <v/>
      </c>
      <c r="CK63" s="120" t="str">
        <f t="shared" si="250"/>
        <v/>
      </c>
      <c r="CL63" s="120" t="str">
        <f t="shared" si="250"/>
        <v/>
      </c>
      <c r="CM63" s="120" t="str">
        <f t="shared" si="250"/>
        <v/>
      </c>
      <c r="CN63" s="120" t="str">
        <f t="shared" si="250"/>
        <v/>
      </c>
      <c r="CO63" s="120" t="str">
        <f t="shared" si="250"/>
        <v/>
      </c>
      <c r="CP63" s="120" t="str">
        <f t="shared" si="250"/>
        <v/>
      </c>
      <c r="CQ63" s="120" t="str">
        <f t="shared" si="250"/>
        <v/>
      </c>
      <c r="CR63" s="120" t="str">
        <f t="shared" si="250"/>
        <v/>
      </c>
      <c r="CS63" s="120" t="str">
        <f t="shared" si="250"/>
        <v/>
      </c>
      <c r="CT63" s="120" t="str">
        <f t="shared" si="250"/>
        <v/>
      </c>
      <c r="CU63" s="120" t="str">
        <f t="shared" si="250"/>
        <v/>
      </c>
      <c r="CV63" s="120" t="str">
        <f t="shared" si="216"/>
        <v/>
      </c>
      <c r="CW63" s="120" t="str">
        <f t="shared" si="251"/>
        <v/>
      </c>
      <c r="CX63" s="120" t="str">
        <f t="shared" si="251"/>
        <v/>
      </c>
      <c r="CY63" s="120" t="str">
        <f t="shared" si="251"/>
        <v/>
      </c>
      <c r="CZ63" s="120" t="str">
        <f t="shared" si="251"/>
        <v/>
      </c>
      <c r="DA63" s="120" t="str">
        <f t="shared" si="251"/>
        <v/>
      </c>
      <c r="DB63" s="120" t="str">
        <f t="shared" si="251"/>
        <v/>
      </c>
      <c r="DC63" s="120" t="str">
        <f t="shared" si="251"/>
        <v/>
      </c>
      <c r="DD63" s="120" t="str">
        <f t="shared" si="251"/>
        <v/>
      </c>
      <c r="DE63" s="120" t="str">
        <f t="shared" si="251"/>
        <v/>
      </c>
      <c r="DF63" s="120" t="str">
        <f t="shared" si="251"/>
        <v/>
      </c>
      <c r="DG63" s="120" t="str">
        <f t="shared" si="251"/>
        <v/>
      </c>
      <c r="DH63" s="120" t="str">
        <f t="shared" si="251"/>
        <v/>
      </c>
      <c r="DI63" s="120" t="str">
        <f t="shared" si="251"/>
        <v/>
      </c>
      <c r="DJ63" s="120" t="str">
        <f t="shared" si="251"/>
        <v/>
      </c>
      <c r="DK63" s="120" t="str">
        <f t="shared" si="251"/>
        <v/>
      </c>
      <c r="DL63" s="120" t="str">
        <f t="shared" si="251"/>
        <v/>
      </c>
      <c r="DM63" s="120" t="str">
        <f t="shared" si="251"/>
        <v/>
      </c>
      <c r="DN63" s="120" t="str">
        <f t="shared" si="251"/>
        <v/>
      </c>
      <c r="DO63" s="120" t="str">
        <f t="shared" si="251"/>
        <v/>
      </c>
      <c r="DP63" s="120" t="str">
        <f t="shared" si="251"/>
        <v/>
      </c>
      <c r="DQ63" s="120" t="str">
        <f t="shared" si="251"/>
        <v/>
      </c>
      <c r="DR63" s="120" t="str">
        <f t="shared" si="251"/>
        <v/>
      </c>
      <c r="DS63" s="120" t="str">
        <f t="shared" si="251"/>
        <v/>
      </c>
      <c r="DT63" s="120" t="str">
        <f t="shared" si="251"/>
        <v/>
      </c>
      <c r="DU63" s="120" t="str">
        <f t="shared" si="251"/>
        <v/>
      </c>
      <c r="DV63" s="120" t="str">
        <f t="shared" si="251"/>
        <v/>
      </c>
      <c r="DW63" s="120" t="str">
        <f t="shared" si="251"/>
        <v/>
      </c>
      <c r="DX63" s="120" t="str">
        <f t="shared" si="251"/>
        <v/>
      </c>
      <c r="DY63" s="120" t="str">
        <f t="shared" si="251"/>
        <v/>
      </c>
      <c r="DZ63" s="120" t="str">
        <f t="shared" si="251"/>
        <v/>
      </c>
      <c r="EA63" s="120" t="str">
        <f t="shared" si="251"/>
        <v/>
      </c>
      <c r="EB63" s="120" t="str">
        <f t="shared" si="218"/>
        <v/>
      </c>
      <c r="EC63" s="120" t="str">
        <f t="shared" si="252"/>
        <v/>
      </c>
      <c r="ED63" s="120" t="str">
        <f t="shared" si="252"/>
        <v/>
      </c>
      <c r="EE63" s="120" t="str">
        <f t="shared" si="252"/>
        <v/>
      </c>
      <c r="EF63" s="120" t="str">
        <f t="shared" si="252"/>
        <v/>
      </c>
      <c r="EG63" s="120" t="str">
        <f t="shared" si="252"/>
        <v/>
      </c>
      <c r="EH63" s="120" t="str">
        <f t="shared" si="252"/>
        <v/>
      </c>
      <c r="EI63" s="120" t="str">
        <f t="shared" si="252"/>
        <v/>
      </c>
      <c r="EJ63" s="120" t="str">
        <f t="shared" si="252"/>
        <v/>
      </c>
      <c r="EK63" s="120" t="str">
        <f t="shared" si="252"/>
        <v/>
      </c>
      <c r="EL63" s="120" t="str">
        <f t="shared" si="252"/>
        <v/>
      </c>
      <c r="EM63" s="120" t="str">
        <f t="shared" si="252"/>
        <v/>
      </c>
      <c r="EN63" s="120" t="str">
        <f t="shared" si="252"/>
        <v/>
      </c>
      <c r="EO63" s="120" t="str">
        <f t="shared" si="252"/>
        <v/>
      </c>
      <c r="EP63" s="120" t="str">
        <f t="shared" si="252"/>
        <v/>
      </c>
      <c r="EQ63" s="120" t="str">
        <f t="shared" si="252"/>
        <v/>
      </c>
      <c r="ER63" s="120" t="str">
        <f t="shared" si="252"/>
        <v/>
      </c>
      <c r="ES63" s="120" t="str">
        <f t="shared" si="252"/>
        <v/>
      </c>
      <c r="ET63" s="120" t="str">
        <f t="shared" si="252"/>
        <v/>
      </c>
      <c r="EU63" s="120" t="str">
        <f t="shared" si="252"/>
        <v/>
      </c>
      <c r="EV63" s="120" t="str">
        <f t="shared" si="252"/>
        <v/>
      </c>
      <c r="EW63" s="120" t="str">
        <f t="shared" si="252"/>
        <v/>
      </c>
      <c r="EX63" s="120" t="str">
        <f t="shared" si="252"/>
        <v/>
      </c>
      <c r="EY63" s="120" t="str">
        <f t="shared" si="252"/>
        <v/>
      </c>
      <c r="EZ63" s="120" t="str">
        <f t="shared" si="252"/>
        <v/>
      </c>
      <c r="FA63" s="120" t="str">
        <f t="shared" si="252"/>
        <v/>
      </c>
      <c r="FB63" s="120" t="str">
        <f t="shared" si="252"/>
        <v/>
      </c>
      <c r="FC63" s="120" t="str">
        <f t="shared" si="252"/>
        <v/>
      </c>
      <c r="FD63" s="120" t="str">
        <f t="shared" si="252"/>
        <v/>
      </c>
      <c r="FE63" s="120" t="str">
        <f t="shared" si="252"/>
        <v/>
      </c>
      <c r="FF63" s="120" t="str">
        <f t="shared" si="252"/>
        <v/>
      </c>
      <c r="FG63" s="120" t="str">
        <f t="shared" si="252"/>
        <v/>
      </c>
      <c r="FH63" s="120" t="str">
        <f t="shared" si="220"/>
        <v/>
      </c>
      <c r="FI63" s="120" t="str">
        <f t="shared" si="253"/>
        <v/>
      </c>
      <c r="FJ63" s="120" t="str">
        <f t="shared" si="253"/>
        <v/>
      </c>
      <c r="FK63" s="120" t="str">
        <f t="shared" si="253"/>
        <v/>
      </c>
      <c r="FL63" s="120" t="str">
        <f t="shared" si="253"/>
        <v/>
      </c>
      <c r="FM63" s="120" t="str">
        <f t="shared" si="253"/>
        <v/>
      </c>
      <c r="FN63" s="120" t="str">
        <f t="shared" si="253"/>
        <v/>
      </c>
      <c r="FO63" s="120" t="str">
        <f t="shared" si="253"/>
        <v/>
      </c>
      <c r="FP63" s="120" t="str">
        <f t="shared" si="253"/>
        <v/>
      </c>
      <c r="FQ63" s="120" t="str">
        <f t="shared" si="253"/>
        <v/>
      </c>
      <c r="FR63" s="120" t="str">
        <f t="shared" si="253"/>
        <v/>
      </c>
      <c r="FS63" s="120" t="str">
        <f t="shared" si="253"/>
        <v/>
      </c>
      <c r="FT63" s="120" t="str">
        <f t="shared" si="253"/>
        <v/>
      </c>
      <c r="FU63" s="120" t="str">
        <f t="shared" si="253"/>
        <v/>
      </c>
      <c r="FV63" s="120" t="str">
        <f t="shared" si="253"/>
        <v/>
      </c>
      <c r="FW63" s="120" t="str">
        <f t="shared" si="253"/>
        <v/>
      </c>
      <c r="FX63" s="120" t="str">
        <f t="shared" si="253"/>
        <v/>
      </c>
      <c r="FY63" s="120" t="str">
        <f t="shared" si="253"/>
        <v/>
      </c>
      <c r="FZ63" s="120" t="str">
        <f t="shared" si="253"/>
        <v/>
      </c>
      <c r="GA63" s="120" t="str">
        <f t="shared" si="253"/>
        <v/>
      </c>
      <c r="GB63" s="120" t="str">
        <f t="shared" si="253"/>
        <v/>
      </c>
      <c r="GC63" s="120" t="str">
        <f t="shared" si="253"/>
        <v/>
      </c>
      <c r="GD63" s="120" t="str">
        <f t="shared" si="253"/>
        <v/>
      </c>
      <c r="GE63" s="120" t="str">
        <f t="shared" si="253"/>
        <v/>
      </c>
      <c r="GF63" s="120" t="str">
        <f t="shared" si="253"/>
        <v/>
      </c>
      <c r="GG63" s="120" t="str">
        <f t="shared" si="253"/>
        <v/>
      </c>
      <c r="GH63" s="120" t="str">
        <f t="shared" si="253"/>
        <v/>
      </c>
      <c r="GI63" s="120" t="str">
        <f t="shared" si="253"/>
        <v/>
      </c>
      <c r="GJ63" s="120" t="str">
        <f t="shared" si="253"/>
        <v/>
      </c>
      <c r="GK63" s="120" t="str">
        <f t="shared" si="253"/>
        <v/>
      </c>
      <c r="GL63" s="120" t="str">
        <f t="shared" si="253"/>
        <v/>
      </c>
      <c r="GM63" s="120" t="str">
        <f t="shared" si="253"/>
        <v/>
      </c>
      <c r="GN63" s="120" t="str">
        <f t="shared" si="222"/>
        <v/>
      </c>
      <c r="GO63" s="120" t="str">
        <f t="shared" si="254"/>
        <v/>
      </c>
      <c r="GP63" s="120" t="str">
        <f t="shared" si="254"/>
        <v/>
      </c>
      <c r="GQ63" s="120" t="str">
        <f t="shared" si="254"/>
        <v/>
      </c>
      <c r="GR63" s="120" t="str">
        <f t="shared" si="254"/>
        <v/>
      </c>
      <c r="GS63" s="120" t="str">
        <f t="shared" si="254"/>
        <v/>
      </c>
      <c r="GT63" s="120" t="str">
        <f t="shared" si="254"/>
        <v/>
      </c>
      <c r="GU63" s="120" t="str">
        <f t="shared" si="254"/>
        <v/>
      </c>
      <c r="GV63" s="120" t="str">
        <f t="shared" si="254"/>
        <v/>
      </c>
      <c r="GW63" s="120" t="str">
        <f t="shared" si="254"/>
        <v/>
      </c>
      <c r="GX63" s="120" t="str">
        <f t="shared" si="254"/>
        <v/>
      </c>
      <c r="GY63" s="120" t="str">
        <f t="shared" si="254"/>
        <v/>
      </c>
      <c r="GZ63" s="120" t="str">
        <f t="shared" si="254"/>
        <v/>
      </c>
      <c r="HA63" s="120" t="str">
        <f t="shared" si="254"/>
        <v/>
      </c>
      <c r="HB63" s="120" t="str">
        <f t="shared" si="254"/>
        <v/>
      </c>
      <c r="HC63" s="120" t="str">
        <f t="shared" si="254"/>
        <v/>
      </c>
      <c r="HD63" s="120" t="str">
        <f t="shared" si="254"/>
        <v/>
      </c>
      <c r="HE63" s="120" t="str">
        <f t="shared" si="254"/>
        <v/>
      </c>
      <c r="HF63" s="120" t="str">
        <f t="shared" si="254"/>
        <v/>
      </c>
      <c r="HG63" s="120" t="str">
        <f t="shared" si="254"/>
        <v/>
      </c>
      <c r="HH63" s="120" t="str">
        <f t="shared" si="254"/>
        <v/>
      </c>
      <c r="HI63" s="120" t="str">
        <f t="shared" si="254"/>
        <v/>
      </c>
      <c r="HJ63" s="120" t="str">
        <f t="shared" si="254"/>
        <v/>
      </c>
      <c r="HK63" s="120" t="str">
        <f t="shared" si="254"/>
        <v/>
      </c>
      <c r="HL63" s="120" t="str">
        <f t="shared" si="254"/>
        <v/>
      </c>
      <c r="HM63" s="120" t="str">
        <f t="shared" si="254"/>
        <v/>
      </c>
      <c r="HN63" s="120" t="str">
        <f t="shared" si="254"/>
        <v/>
      </c>
      <c r="HO63" s="120" t="str">
        <f t="shared" si="254"/>
        <v/>
      </c>
      <c r="HP63" s="120" t="str">
        <f t="shared" si="254"/>
        <v/>
      </c>
      <c r="HQ63" s="120" t="str">
        <f t="shared" si="254"/>
        <v/>
      </c>
      <c r="HR63" s="120" t="str">
        <f t="shared" si="254"/>
        <v/>
      </c>
      <c r="HS63" s="120" t="str">
        <f t="shared" si="254"/>
        <v/>
      </c>
      <c r="HT63" s="120" t="str">
        <f t="shared" si="224"/>
        <v/>
      </c>
      <c r="HU63" s="120" t="str">
        <f t="shared" si="255"/>
        <v/>
      </c>
      <c r="HV63" s="120" t="str">
        <f t="shared" si="255"/>
        <v/>
      </c>
      <c r="HW63" s="120" t="str">
        <f t="shared" si="255"/>
        <v/>
      </c>
      <c r="HX63" s="120" t="str">
        <f t="shared" si="255"/>
        <v/>
      </c>
      <c r="HY63" s="120" t="str">
        <f t="shared" si="255"/>
        <v/>
      </c>
      <c r="HZ63" s="120" t="str">
        <f t="shared" si="255"/>
        <v/>
      </c>
      <c r="IA63" s="120" t="str">
        <f t="shared" si="255"/>
        <v/>
      </c>
      <c r="IB63" s="120" t="str">
        <f t="shared" si="255"/>
        <v/>
      </c>
      <c r="IC63" s="120" t="str">
        <f t="shared" si="255"/>
        <v/>
      </c>
      <c r="ID63" s="120" t="str">
        <f t="shared" si="255"/>
        <v/>
      </c>
      <c r="IE63" s="120" t="str">
        <f t="shared" si="255"/>
        <v/>
      </c>
      <c r="IF63" s="120" t="str">
        <f t="shared" si="255"/>
        <v/>
      </c>
      <c r="IG63" s="120" t="str">
        <f t="shared" si="255"/>
        <v/>
      </c>
      <c r="IH63" s="120" t="str">
        <f t="shared" si="255"/>
        <v/>
      </c>
      <c r="II63" s="120" t="str">
        <f t="shared" si="255"/>
        <v/>
      </c>
      <c r="IJ63" s="120" t="str">
        <f t="shared" si="255"/>
        <v/>
      </c>
      <c r="IK63" s="120" t="str">
        <f t="shared" si="255"/>
        <v/>
      </c>
      <c r="IL63" s="120" t="str">
        <f t="shared" si="255"/>
        <v/>
      </c>
      <c r="IM63" s="120" t="str">
        <f t="shared" si="255"/>
        <v/>
      </c>
      <c r="IN63" s="120" t="str">
        <f t="shared" si="255"/>
        <v/>
      </c>
      <c r="IO63" s="120" t="str">
        <f t="shared" si="255"/>
        <v/>
      </c>
      <c r="IP63" s="120" t="str">
        <f t="shared" si="255"/>
        <v/>
      </c>
      <c r="IQ63" s="120" t="str">
        <f t="shared" si="255"/>
        <v/>
      </c>
      <c r="IR63" s="120" t="str">
        <f t="shared" si="255"/>
        <v/>
      </c>
      <c r="IS63" s="120" t="str">
        <f t="shared" si="255"/>
        <v/>
      </c>
      <c r="IT63" s="120" t="str">
        <f t="shared" si="255"/>
        <v/>
      </c>
      <c r="IU63" s="120" t="str">
        <f t="shared" si="255"/>
        <v/>
      </c>
      <c r="IV63" s="120" t="str">
        <f t="shared" si="255"/>
        <v/>
      </c>
      <c r="IW63" s="120" t="str">
        <f t="shared" si="255"/>
        <v/>
      </c>
      <c r="IX63" s="120" t="str">
        <f t="shared" si="255"/>
        <v/>
      </c>
      <c r="IY63" s="120" t="str">
        <f t="shared" si="255"/>
        <v/>
      </c>
      <c r="IZ63" s="120" t="str">
        <f t="shared" si="226"/>
        <v/>
      </c>
      <c r="JA63" s="120" t="str">
        <f t="shared" si="256"/>
        <v/>
      </c>
      <c r="JB63" s="120" t="str">
        <f t="shared" si="256"/>
        <v/>
      </c>
      <c r="JC63" s="120" t="str">
        <f t="shared" si="256"/>
        <v/>
      </c>
      <c r="JD63" s="120" t="str">
        <f t="shared" si="256"/>
        <v/>
      </c>
      <c r="JE63" s="120" t="str">
        <f t="shared" si="256"/>
        <v/>
      </c>
      <c r="JF63" s="120" t="str">
        <f t="shared" si="256"/>
        <v/>
      </c>
      <c r="JG63" s="120" t="str">
        <f t="shared" si="256"/>
        <v/>
      </c>
      <c r="JH63" s="120" t="str">
        <f t="shared" si="256"/>
        <v/>
      </c>
      <c r="JI63" s="120" t="str">
        <f t="shared" si="256"/>
        <v/>
      </c>
      <c r="JJ63" s="120" t="str">
        <f t="shared" si="256"/>
        <v/>
      </c>
      <c r="JK63" s="120" t="str">
        <f t="shared" si="256"/>
        <v/>
      </c>
      <c r="JL63" s="120" t="str">
        <f t="shared" si="256"/>
        <v/>
      </c>
      <c r="JM63" s="120" t="str">
        <f t="shared" si="256"/>
        <v/>
      </c>
      <c r="JN63" s="120" t="str">
        <f t="shared" si="256"/>
        <v/>
      </c>
      <c r="JO63" s="120" t="str">
        <f t="shared" si="256"/>
        <v/>
      </c>
      <c r="JP63" s="120" t="str">
        <f t="shared" si="256"/>
        <v/>
      </c>
      <c r="JQ63" s="120" t="str">
        <f t="shared" si="256"/>
        <v/>
      </c>
      <c r="JR63" s="120" t="str">
        <f t="shared" si="256"/>
        <v/>
      </c>
      <c r="JS63" s="120" t="str">
        <f t="shared" si="256"/>
        <v/>
      </c>
      <c r="JT63" s="120" t="str">
        <f t="shared" si="256"/>
        <v/>
      </c>
      <c r="JU63" s="120" t="str">
        <f t="shared" si="256"/>
        <v/>
      </c>
      <c r="JV63" s="120" t="str">
        <f t="shared" si="256"/>
        <v/>
      </c>
      <c r="JW63" s="120" t="str">
        <f t="shared" si="256"/>
        <v/>
      </c>
      <c r="JX63" s="120" t="str">
        <f t="shared" si="256"/>
        <v/>
      </c>
      <c r="JY63" s="120" t="str">
        <f t="shared" si="256"/>
        <v/>
      </c>
      <c r="JZ63" s="120" t="str">
        <f t="shared" si="256"/>
        <v/>
      </c>
      <c r="KA63" s="120" t="str">
        <f t="shared" si="256"/>
        <v/>
      </c>
      <c r="KB63" s="120" t="str">
        <f t="shared" si="256"/>
        <v/>
      </c>
      <c r="KC63" s="120" t="str">
        <f t="shared" si="256"/>
        <v/>
      </c>
      <c r="KD63" s="120" t="str">
        <f t="shared" si="256"/>
        <v/>
      </c>
      <c r="KE63" s="120" t="str">
        <f t="shared" si="256"/>
        <v/>
      </c>
      <c r="KF63" s="120" t="str">
        <f t="shared" si="228"/>
        <v/>
      </c>
      <c r="KG63" s="120" t="str">
        <f t="shared" si="257"/>
        <v/>
      </c>
      <c r="KH63" s="120" t="str">
        <f t="shared" si="257"/>
        <v/>
      </c>
      <c r="KI63" s="120" t="str">
        <f t="shared" si="257"/>
        <v/>
      </c>
      <c r="KJ63" s="120" t="str">
        <f t="shared" si="257"/>
        <v/>
      </c>
      <c r="KK63" s="120" t="str">
        <f t="shared" si="257"/>
        <v/>
      </c>
      <c r="KL63" s="120" t="str">
        <f t="shared" si="257"/>
        <v/>
      </c>
      <c r="KM63" s="120" t="str">
        <f t="shared" si="257"/>
        <v/>
      </c>
      <c r="KN63" s="120" t="str">
        <f t="shared" si="257"/>
        <v/>
      </c>
      <c r="KO63" s="120" t="str">
        <f t="shared" si="257"/>
        <v/>
      </c>
      <c r="KP63" s="120" t="str">
        <f t="shared" si="257"/>
        <v/>
      </c>
      <c r="KQ63" s="120" t="str">
        <f t="shared" si="257"/>
        <v/>
      </c>
      <c r="KR63" s="120" t="str">
        <f t="shared" si="257"/>
        <v/>
      </c>
      <c r="KS63" s="120" t="str">
        <f t="shared" si="257"/>
        <v/>
      </c>
      <c r="KT63" s="120" t="str">
        <f t="shared" si="257"/>
        <v/>
      </c>
      <c r="KU63" s="120" t="str">
        <f t="shared" si="257"/>
        <v/>
      </c>
      <c r="KV63" s="120" t="str">
        <f t="shared" si="257"/>
        <v/>
      </c>
      <c r="KW63" s="120" t="str">
        <f t="shared" si="257"/>
        <v/>
      </c>
      <c r="KX63" s="120" t="str">
        <f t="shared" si="257"/>
        <v/>
      </c>
      <c r="KY63" s="120" t="str">
        <f t="shared" si="257"/>
        <v/>
      </c>
      <c r="KZ63" s="120" t="str">
        <f t="shared" si="257"/>
        <v/>
      </c>
      <c r="LA63" s="120" t="str">
        <f t="shared" si="257"/>
        <v/>
      </c>
      <c r="LB63" s="120" t="str">
        <f t="shared" si="257"/>
        <v/>
      </c>
      <c r="LC63" s="120" t="str">
        <f t="shared" si="257"/>
        <v/>
      </c>
      <c r="LD63" s="120" t="str">
        <f t="shared" si="257"/>
        <v/>
      </c>
      <c r="LE63" s="120" t="str">
        <f t="shared" si="257"/>
        <v/>
      </c>
      <c r="LF63" s="120" t="str">
        <f t="shared" si="257"/>
        <v/>
      </c>
      <c r="LG63" s="120" t="str">
        <f t="shared" si="257"/>
        <v/>
      </c>
      <c r="LH63" s="120" t="str">
        <f t="shared" si="257"/>
        <v/>
      </c>
      <c r="LI63" s="120" t="str">
        <f t="shared" si="257"/>
        <v/>
      </c>
      <c r="LJ63" s="120" t="str">
        <f t="shared" si="257"/>
        <v/>
      </c>
      <c r="LK63" s="120" t="str">
        <f t="shared" si="257"/>
        <v/>
      </c>
      <c r="LL63" s="120" t="str">
        <f t="shared" si="230"/>
        <v/>
      </c>
      <c r="LM63" s="120" t="str">
        <f t="shared" si="258"/>
        <v/>
      </c>
      <c r="LN63" s="120" t="str">
        <f t="shared" si="258"/>
        <v/>
      </c>
      <c r="LO63" s="120" t="str">
        <f t="shared" si="258"/>
        <v/>
      </c>
      <c r="LP63" s="120" t="str">
        <f t="shared" si="258"/>
        <v/>
      </c>
      <c r="LQ63" s="120" t="str">
        <f t="shared" si="258"/>
        <v/>
      </c>
      <c r="LR63" s="120" t="str">
        <f t="shared" si="258"/>
        <v/>
      </c>
      <c r="LS63" s="120" t="str">
        <f t="shared" si="258"/>
        <v/>
      </c>
      <c r="LT63" s="120" t="str">
        <f t="shared" si="258"/>
        <v/>
      </c>
      <c r="LU63" s="120" t="str">
        <f t="shared" si="258"/>
        <v/>
      </c>
      <c r="LV63" s="120" t="str">
        <f t="shared" si="258"/>
        <v/>
      </c>
      <c r="LW63" s="120" t="str">
        <f t="shared" si="258"/>
        <v/>
      </c>
      <c r="LX63" s="120" t="str">
        <f t="shared" si="258"/>
        <v/>
      </c>
      <c r="LY63" s="120" t="str">
        <f t="shared" si="258"/>
        <v/>
      </c>
      <c r="LZ63" s="120" t="str">
        <f t="shared" si="258"/>
        <v/>
      </c>
      <c r="MA63" s="120" t="str">
        <f t="shared" si="258"/>
        <v/>
      </c>
      <c r="MB63" s="120" t="str">
        <f t="shared" si="258"/>
        <v/>
      </c>
      <c r="MC63" s="120" t="str">
        <f t="shared" si="258"/>
        <v/>
      </c>
      <c r="MD63" s="120" t="str">
        <f t="shared" si="258"/>
        <v/>
      </c>
      <c r="ME63" s="120" t="str">
        <f t="shared" si="258"/>
        <v/>
      </c>
      <c r="MF63" s="120" t="str">
        <f t="shared" si="258"/>
        <v/>
      </c>
      <c r="MG63" s="120" t="str">
        <f t="shared" si="258"/>
        <v/>
      </c>
      <c r="MH63" s="120" t="str">
        <f t="shared" si="258"/>
        <v/>
      </c>
      <c r="MI63" s="120" t="str">
        <f t="shared" si="258"/>
        <v/>
      </c>
      <c r="MJ63" s="120" t="str">
        <f t="shared" si="258"/>
        <v/>
      </c>
      <c r="MK63" s="120" t="str">
        <f t="shared" si="258"/>
        <v/>
      </c>
      <c r="ML63" s="120" t="str">
        <f t="shared" si="258"/>
        <v/>
      </c>
      <c r="MM63" s="120" t="str">
        <f t="shared" si="258"/>
        <v/>
      </c>
      <c r="MN63" s="120" t="str">
        <f t="shared" si="258"/>
        <v/>
      </c>
      <c r="MO63" s="120" t="str">
        <f t="shared" si="258"/>
        <v/>
      </c>
      <c r="MP63" s="120" t="str">
        <f t="shared" si="258"/>
        <v/>
      </c>
      <c r="MQ63" s="120" t="str">
        <f t="shared" si="258"/>
        <v/>
      </c>
      <c r="MR63" s="120" t="str">
        <f t="shared" si="232"/>
        <v/>
      </c>
      <c r="MS63" s="120" t="str">
        <f t="shared" si="259"/>
        <v/>
      </c>
      <c r="MT63" s="120" t="str">
        <f t="shared" si="259"/>
        <v/>
      </c>
      <c r="MU63" s="120" t="str">
        <f t="shared" si="259"/>
        <v/>
      </c>
      <c r="MV63" s="120" t="str">
        <f t="shared" si="259"/>
        <v/>
      </c>
      <c r="MW63" s="120" t="str">
        <f t="shared" si="259"/>
        <v/>
      </c>
      <c r="MX63" s="120" t="str">
        <f t="shared" si="259"/>
        <v/>
      </c>
      <c r="MY63" s="120" t="str">
        <f t="shared" si="259"/>
        <v/>
      </c>
      <c r="MZ63" s="120" t="str">
        <f t="shared" si="259"/>
        <v/>
      </c>
      <c r="NA63" s="120" t="str">
        <f t="shared" si="259"/>
        <v/>
      </c>
      <c r="NB63" s="120" t="str">
        <f t="shared" si="259"/>
        <v/>
      </c>
      <c r="NC63" s="120" t="str">
        <f t="shared" si="259"/>
        <v/>
      </c>
      <c r="ND63" s="120" t="str">
        <f t="shared" si="259"/>
        <v/>
      </c>
      <c r="NE63" s="120" t="str">
        <f t="shared" si="259"/>
        <v/>
      </c>
      <c r="NF63" s="120" t="str">
        <f t="shared" si="259"/>
        <v/>
      </c>
      <c r="NG63" s="120" t="str">
        <f t="shared" si="259"/>
        <v/>
      </c>
      <c r="NH63" s="120" t="str">
        <f t="shared" si="259"/>
        <v/>
      </c>
      <c r="NI63" s="120" t="str">
        <f t="shared" si="259"/>
        <v/>
      </c>
      <c r="NJ63" s="120" t="str">
        <f t="shared" si="259"/>
        <v/>
      </c>
      <c r="NK63" s="120" t="str">
        <f t="shared" si="259"/>
        <v/>
      </c>
      <c r="NL63" s="120" t="str">
        <f t="shared" si="259"/>
        <v/>
      </c>
      <c r="NM63" s="120" t="str">
        <f t="shared" si="259"/>
        <v/>
      </c>
      <c r="NN63" s="120" t="str">
        <f t="shared" si="259"/>
        <v/>
      </c>
      <c r="NO63" s="120" t="str">
        <f t="shared" si="259"/>
        <v/>
      </c>
      <c r="NP63" s="120" t="str">
        <f t="shared" si="259"/>
        <v/>
      </c>
      <c r="NQ63" s="120" t="str">
        <f t="shared" si="259"/>
        <v/>
      </c>
      <c r="NR63" s="120" t="str">
        <f t="shared" si="259"/>
        <v/>
      </c>
      <c r="NS63" s="120" t="str">
        <f t="shared" si="259"/>
        <v/>
      </c>
      <c r="NT63" s="120" t="str">
        <f t="shared" si="259"/>
        <v/>
      </c>
      <c r="NU63" s="120" t="str">
        <f t="shared" si="259"/>
        <v/>
      </c>
      <c r="NV63" s="120" t="str">
        <f t="shared" si="259"/>
        <v/>
      </c>
      <c r="NW63" s="120" t="str">
        <f t="shared" si="259"/>
        <v/>
      </c>
      <c r="NX63" s="120" t="str">
        <f t="shared" si="234"/>
        <v/>
      </c>
      <c r="NY63" s="120" t="str">
        <f t="shared" si="260"/>
        <v/>
      </c>
      <c r="NZ63" s="120" t="str">
        <f t="shared" si="260"/>
        <v/>
      </c>
      <c r="OA63" s="120" t="str">
        <f t="shared" si="260"/>
        <v/>
      </c>
      <c r="OB63" s="120" t="str">
        <f t="shared" si="260"/>
        <v/>
      </c>
      <c r="OC63" s="120" t="str">
        <f t="shared" si="260"/>
        <v/>
      </c>
      <c r="OD63" s="120" t="str">
        <f t="shared" si="260"/>
        <v/>
      </c>
      <c r="OE63" s="120" t="str">
        <f t="shared" si="260"/>
        <v/>
      </c>
      <c r="OF63" s="120" t="str">
        <f t="shared" si="260"/>
        <v/>
      </c>
      <c r="OG63" s="120" t="str">
        <f t="shared" si="260"/>
        <v/>
      </c>
      <c r="OH63" s="120" t="str">
        <f t="shared" si="260"/>
        <v/>
      </c>
      <c r="OI63" s="120" t="str">
        <f t="shared" si="260"/>
        <v/>
      </c>
      <c r="OJ63" s="120" t="str">
        <f t="shared" si="260"/>
        <v/>
      </c>
      <c r="OK63" s="120" t="str">
        <f t="shared" si="260"/>
        <v/>
      </c>
      <c r="OL63" s="120" t="str">
        <f t="shared" si="260"/>
        <v/>
      </c>
      <c r="OM63" s="120" t="str">
        <f t="shared" si="260"/>
        <v/>
      </c>
      <c r="ON63" s="120" t="str">
        <f t="shared" si="260"/>
        <v/>
      </c>
      <c r="OO63" s="120" t="str">
        <f t="shared" si="260"/>
        <v/>
      </c>
      <c r="OP63" s="120" t="str">
        <f t="shared" si="260"/>
        <v/>
      </c>
      <c r="OQ63" s="120" t="str">
        <f t="shared" si="260"/>
        <v/>
      </c>
      <c r="OR63" s="120" t="str">
        <f t="shared" si="260"/>
        <v/>
      </c>
      <c r="OS63" s="120" t="str">
        <f t="shared" si="260"/>
        <v/>
      </c>
      <c r="OT63" s="120" t="str">
        <f t="shared" si="260"/>
        <v/>
      </c>
      <c r="OU63" s="120" t="str">
        <f t="shared" si="260"/>
        <v/>
      </c>
      <c r="OV63" s="120" t="str">
        <f t="shared" si="260"/>
        <v/>
      </c>
      <c r="OW63" s="120" t="str">
        <f t="shared" si="260"/>
        <v/>
      </c>
      <c r="OX63" s="120" t="str">
        <f t="shared" si="260"/>
        <v/>
      </c>
      <c r="OY63" s="120" t="str">
        <f t="shared" si="260"/>
        <v/>
      </c>
      <c r="OZ63" s="120" t="str">
        <f t="shared" si="260"/>
        <v/>
      </c>
      <c r="PA63" s="120" t="str">
        <f t="shared" si="260"/>
        <v/>
      </c>
      <c r="PB63" s="120" t="str">
        <f t="shared" si="260"/>
        <v/>
      </c>
      <c r="PC63" s="120" t="str">
        <f t="shared" si="260"/>
        <v/>
      </c>
      <c r="PD63" s="120" t="str">
        <f t="shared" si="236"/>
        <v/>
      </c>
      <c r="PE63" s="120" t="str">
        <f t="shared" si="261"/>
        <v/>
      </c>
      <c r="PF63" s="120" t="str">
        <f t="shared" si="261"/>
        <v/>
      </c>
      <c r="PG63" s="120" t="str">
        <f t="shared" si="261"/>
        <v/>
      </c>
      <c r="PH63" s="120" t="str">
        <f t="shared" si="261"/>
        <v/>
      </c>
      <c r="PI63" s="120" t="str">
        <f t="shared" si="261"/>
        <v/>
      </c>
      <c r="PJ63" s="120" t="str">
        <f t="shared" si="261"/>
        <v/>
      </c>
      <c r="PK63" s="120" t="str">
        <f t="shared" si="261"/>
        <v/>
      </c>
      <c r="PL63" s="120" t="str">
        <f t="shared" si="261"/>
        <v/>
      </c>
      <c r="PM63" s="120" t="str">
        <f t="shared" si="261"/>
        <v/>
      </c>
      <c r="PN63" s="120" t="str">
        <f t="shared" si="261"/>
        <v/>
      </c>
      <c r="PO63" s="120" t="str">
        <f t="shared" si="261"/>
        <v/>
      </c>
      <c r="PP63" s="120" t="str">
        <f t="shared" si="261"/>
        <v/>
      </c>
      <c r="PQ63" s="120" t="str">
        <f t="shared" si="261"/>
        <v/>
      </c>
      <c r="PR63" s="120" t="str">
        <f t="shared" si="261"/>
        <v/>
      </c>
      <c r="PS63" s="120" t="str">
        <f t="shared" si="261"/>
        <v/>
      </c>
      <c r="PT63" s="120" t="str">
        <f t="shared" si="261"/>
        <v/>
      </c>
      <c r="PU63" s="120" t="str">
        <f t="shared" si="261"/>
        <v/>
      </c>
      <c r="PV63" s="120" t="str">
        <f t="shared" si="261"/>
        <v/>
      </c>
      <c r="PW63" s="120" t="str">
        <f t="shared" si="261"/>
        <v/>
      </c>
      <c r="PX63" s="120" t="str">
        <f t="shared" si="261"/>
        <v/>
      </c>
      <c r="PY63" s="120" t="str">
        <f t="shared" si="261"/>
        <v/>
      </c>
      <c r="PZ63" s="120" t="str">
        <f t="shared" si="261"/>
        <v/>
      </c>
      <c r="QA63" s="120" t="str">
        <f t="shared" si="261"/>
        <v/>
      </c>
      <c r="QB63" s="120" t="str">
        <f t="shared" si="261"/>
        <v/>
      </c>
      <c r="QC63" s="120" t="str">
        <f t="shared" si="261"/>
        <v/>
      </c>
      <c r="QD63" s="120" t="str">
        <f t="shared" si="261"/>
        <v/>
      </c>
      <c r="QE63" s="120" t="str">
        <f t="shared" si="261"/>
        <v/>
      </c>
      <c r="QF63" s="120" t="str">
        <f t="shared" si="261"/>
        <v/>
      </c>
      <c r="QG63" s="120" t="str">
        <f t="shared" si="261"/>
        <v/>
      </c>
      <c r="QH63" s="120" t="str">
        <f t="shared" si="261"/>
        <v/>
      </c>
      <c r="QI63" s="120" t="str">
        <f t="shared" si="261"/>
        <v/>
      </c>
      <c r="QJ63" s="120" t="str">
        <f t="shared" si="238"/>
        <v/>
      </c>
      <c r="QK63" s="120" t="str">
        <f t="shared" si="262"/>
        <v/>
      </c>
      <c r="QL63" s="120" t="str">
        <f t="shared" si="262"/>
        <v/>
      </c>
      <c r="QM63" s="120" t="str">
        <f t="shared" si="262"/>
        <v/>
      </c>
      <c r="QN63" s="120" t="str">
        <f t="shared" si="262"/>
        <v/>
      </c>
      <c r="QO63" s="120" t="str">
        <f t="shared" si="262"/>
        <v/>
      </c>
      <c r="QP63" s="120" t="str">
        <f t="shared" si="262"/>
        <v/>
      </c>
      <c r="QQ63" s="120" t="str">
        <f t="shared" si="262"/>
        <v/>
      </c>
      <c r="QR63" s="120" t="str">
        <f t="shared" si="262"/>
        <v/>
      </c>
      <c r="QS63" s="120" t="str">
        <f t="shared" si="262"/>
        <v/>
      </c>
      <c r="QT63" s="120" t="str">
        <f t="shared" si="262"/>
        <v/>
      </c>
      <c r="QU63" s="120" t="str">
        <f t="shared" si="262"/>
        <v/>
      </c>
      <c r="QV63" s="120" t="str">
        <f t="shared" si="262"/>
        <v/>
      </c>
      <c r="QW63" s="120" t="str">
        <f t="shared" si="262"/>
        <v/>
      </c>
      <c r="QX63" s="120" t="str">
        <f t="shared" si="262"/>
        <v/>
      </c>
      <c r="QY63" s="120" t="str">
        <f t="shared" si="262"/>
        <v/>
      </c>
      <c r="QZ63" s="120" t="str">
        <f t="shared" si="262"/>
        <v/>
      </c>
      <c r="RA63" s="120" t="str">
        <f t="shared" si="262"/>
        <v/>
      </c>
      <c r="RB63" s="120" t="str">
        <f t="shared" si="262"/>
        <v/>
      </c>
      <c r="RC63" s="120" t="str">
        <f t="shared" si="262"/>
        <v/>
      </c>
      <c r="RD63" s="120" t="str">
        <f t="shared" si="262"/>
        <v/>
      </c>
      <c r="RE63" s="120" t="str">
        <f t="shared" si="262"/>
        <v/>
      </c>
      <c r="RF63" s="120" t="str">
        <f t="shared" si="262"/>
        <v/>
      </c>
      <c r="RG63" s="120" t="str">
        <f t="shared" si="262"/>
        <v/>
      </c>
      <c r="RH63" s="120" t="str">
        <f t="shared" si="262"/>
        <v/>
      </c>
      <c r="RI63" s="120" t="str">
        <f t="shared" si="262"/>
        <v/>
      </c>
      <c r="RJ63" s="120" t="str">
        <f t="shared" si="262"/>
        <v/>
      </c>
      <c r="RK63" s="120" t="str">
        <f t="shared" si="262"/>
        <v/>
      </c>
      <c r="RL63" s="120" t="str">
        <f t="shared" si="262"/>
        <v/>
      </c>
      <c r="RM63" s="120" t="str">
        <f t="shared" si="262"/>
        <v/>
      </c>
      <c r="RN63" s="120" t="str">
        <f t="shared" si="262"/>
        <v/>
      </c>
      <c r="RO63" s="120" t="str">
        <f t="shared" si="262"/>
        <v/>
      </c>
      <c r="RP63" s="120" t="str">
        <f t="shared" si="240"/>
        <v/>
      </c>
      <c r="RQ63" s="120" t="str">
        <f t="shared" si="263"/>
        <v/>
      </c>
      <c r="RR63" s="120" t="str">
        <f t="shared" si="263"/>
        <v/>
      </c>
      <c r="RS63" s="120" t="str">
        <f t="shared" si="263"/>
        <v/>
      </c>
      <c r="RT63" s="120" t="str">
        <f t="shared" si="263"/>
        <v/>
      </c>
      <c r="RU63" s="120" t="str">
        <f t="shared" si="263"/>
        <v/>
      </c>
      <c r="RV63" s="120" t="str">
        <f t="shared" si="263"/>
        <v/>
      </c>
      <c r="RW63" s="120" t="str">
        <f t="shared" si="263"/>
        <v/>
      </c>
      <c r="RX63" s="120" t="str">
        <f t="shared" si="263"/>
        <v/>
      </c>
      <c r="RY63" s="120" t="str">
        <f t="shared" si="263"/>
        <v/>
      </c>
      <c r="RZ63" s="120" t="str">
        <f t="shared" si="263"/>
        <v/>
      </c>
      <c r="SA63" s="120" t="str">
        <f t="shared" si="263"/>
        <v/>
      </c>
      <c r="SB63" s="120" t="str">
        <f t="shared" si="263"/>
        <v/>
      </c>
      <c r="SC63" s="120" t="str">
        <f t="shared" si="263"/>
        <v/>
      </c>
      <c r="SD63" s="120" t="str">
        <f t="shared" si="263"/>
        <v/>
      </c>
      <c r="SE63" s="120" t="str">
        <f t="shared" si="263"/>
        <v/>
      </c>
      <c r="SF63" s="120" t="str">
        <f t="shared" si="263"/>
        <v/>
      </c>
      <c r="SG63" s="120" t="str">
        <f t="shared" si="263"/>
        <v/>
      </c>
      <c r="SH63" s="120" t="str">
        <f t="shared" si="263"/>
        <v/>
      </c>
      <c r="SI63" s="120" t="str">
        <f t="shared" si="263"/>
        <v/>
      </c>
      <c r="SJ63" s="120" t="str">
        <f t="shared" si="263"/>
        <v/>
      </c>
      <c r="SK63" s="120" t="str">
        <f t="shared" si="263"/>
        <v/>
      </c>
      <c r="SL63" s="120" t="str">
        <f t="shared" si="263"/>
        <v/>
      </c>
      <c r="SM63" s="120" t="str">
        <f t="shared" si="263"/>
        <v/>
      </c>
      <c r="SN63" s="120" t="str">
        <f t="shared" si="263"/>
        <v/>
      </c>
      <c r="SO63" s="120" t="str">
        <f t="shared" si="263"/>
        <v/>
      </c>
      <c r="SP63" s="120" t="str">
        <f t="shared" si="263"/>
        <v/>
      </c>
      <c r="SQ63" s="120" t="str">
        <f t="shared" si="263"/>
        <v/>
      </c>
      <c r="SR63" s="120" t="str">
        <f t="shared" si="263"/>
        <v/>
      </c>
      <c r="SS63" s="120" t="str">
        <f t="shared" si="263"/>
        <v/>
      </c>
      <c r="ST63" s="120" t="str">
        <f t="shared" si="263"/>
        <v/>
      </c>
      <c r="SU63" s="120" t="str">
        <f t="shared" si="263"/>
        <v/>
      </c>
      <c r="SV63" s="120" t="str">
        <f t="shared" si="242"/>
        <v/>
      </c>
      <c r="SW63" s="120" t="str">
        <f t="shared" si="242"/>
        <v/>
      </c>
      <c r="SX63" s="121" t="str">
        <f t="shared" si="244"/>
        <v/>
      </c>
    </row>
    <row r="64" spans="2:518" ht="15" outlineLevel="1" x14ac:dyDescent="0.35">
      <c r="B64" s="60"/>
      <c r="C64" s="60">
        <v>287624</v>
      </c>
      <c r="D64" s="61">
        <v>1</v>
      </c>
      <c r="E64" s="111" t="s">
        <v>1720</v>
      </c>
      <c r="F64" s="112" t="s">
        <v>442</v>
      </c>
      <c r="G64" s="113">
        <v>45567</v>
      </c>
      <c r="H64" s="124">
        <v>1</v>
      </c>
      <c r="I64" s="115">
        <f>(G64+H64)-1</f>
        <v>45567</v>
      </c>
      <c r="J64" s="125">
        <v>0</v>
      </c>
      <c r="K64" s="126" t="s">
        <v>1702</v>
      </c>
      <c r="L64" s="127"/>
      <c r="M64" s="119" t="str">
        <f t="shared" si="246"/>
        <v/>
      </c>
      <c r="N64" s="120" t="str">
        <f t="shared" si="246"/>
        <v/>
      </c>
      <c r="O64" s="120" t="str">
        <f t="shared" si="246"/>
        <v/>
      </c>
      <c r="P64" s="120" t="str">
        <f t="shared" si="246"/>
        <v/>
      </c>
      <c r="Q64" s="120" t="str">
        <f t="shared" si="246"/>
        <v/>
      </c>
      <c r="R64" s="120" t="str">
        <f t="shared" si="246"/>
        <v/>
      </c>
      <c r="S64" s="120" t="str">
        <f t="shared" si="246"/>
        <v/>
      </c>
      <c r="T64" s="120" t="str">
        <f t="shared" si="246"/>
        <v/>
      </c>
      <c r="U64" s="120" t="str">
        <f t="shared" si="246"/>
        <v/>
      </c>
      <c r="V64" s="120" t="str">
        <f t="shared" si="246"/>
        <v/>
      </c>
      <c r="W64" s="120" t="str">
        <f t="shared" si="246"/>
        <v/>
      </c>
      <c r="X64" s="120" t="str">
        <f t="shared" si="246"/>
        <v/>
      </c>
      <c r="Y64" s="120" t="str">
        <f t="shared" si="246"/>
        <v/>
      </c>
      <c r="Z64" s="120" t="str">
        <f t="shared" si="246"/>
        <v/>
      </c>
      <c r="AA64" s="120" t="str">
        <f t="shared" si="246"/>
        <v/>
      </c>
      <c r="AB64" s="120" t="str">
        <f t="shared" si="246"/>
        <v/>
      </c>
      <c r="AC64" s="120" t="str">
        <f t="shared" si="246"/>
        <v/>
      </c>
      <c r="AD64" s="120" t="str">
        <f t="shared" si="246"/>
        <v/>
      </c>
      <c r="AE64" s="120" t="str">
        <f t="shared" si="246"/>
        <v/>
      </c>
      <c r="AF64" s="120" t="str">
        <f t="shared" si="246"/>
        <v/>
      </c>
      <c r="AG64" s="120" t="str">
        <f t="shared" si="246"/>
        <v/>
      </c>
      <c r="AH64" s="120" t="str">
        <f t="shared" si="246"/>
        <v/>
      </c>
      <c r="AI64" s="120" t="str">
        <f t="shared" si="246"/>
        <v/>
      </c>
      <c r="AJ64" s="120" t="str">
        <f t="shared" si="212"/>
        <v/>
      </c>
      <c r="AK64" s="120" t="str">
        <f t="shared" si="212"/>
        <v/>
      </c>
      <c r="AL64" s="120" t="str">
        <f t="shared" si="212"/>
        <v/>
      </c>
      <c r="AM64" s="120" t="str">
        <f t="shared" si="248"/>
        <v/>
      </c>
      <c r="AN64" s="120" t="str">
        <f t="shared" si="248"/>
        <v/>
      </c>
      <c r="AO64" s="120" t="str">
        <f t="shared" si="248"/>
        <v/>
      </c>
      <c r="AP64" s="120" t="str">
        <f t="shared" si="248"/>
        <v/>
      </c>
      <c r="AQ64" s="120" t="str">
        <f t="shared" si="248"/>
        <v/>
      </c>
      <c r="AR64" s="120" t="str">
        <f t="shared" si="248"/>
        <v/>
      </c>
      <c r="AS64" s="120" t="str">
        <f t="shared" si="248"/>
        <v/>
      </c>
      <c r="AT64" s="120" t="str">
        <f t="shared" si="248"/>
        <v/>
      </c>
      <c r="AU64" s="120" t="str">
        <f t="shared" si="248"/>
        <v/>
      </c>
      <c r="AV64" s="120" t="str">
        <f t="shared" si="248"/>
        <v/>
      </c>
      <c r="AW64" s="120" t="str">
        <f t="shared" si="249"/>
        <v/>
      </c>
      <c r="AX64" s="120" t="str">
        <f t="shared" si="249"/>
        <v/>
      </c>
      <c r="AY64" s="120" t="str">
        <f t="shared" si="249"/>
        <v/>
      </c>
      <c r="AZ64" s="120" t="str">
        <f t="shared" si="249"/>
        <v/>
      </c>
      <c r="BA64" s="120" t="str">
        <f t="shared" si="249"/>
        <v/>
      </c>
      <c r="BB64" s="120" t="str">
        <f t="shared" si="249"/>
        <v/>
      </c>
      <c r="BC64" s="120" t="str">
        <f t="shared" si="249"/>
        <v/>
      </c>
      <c r="BD64" s="120" t="str">
        <f t="shared" si="249"/>
        <v/>
      </c>
      <c r="BE64" s="120" t="str">
        <f t="shared" si="249"/>
        <v/>
      </c>
      <c r="BF64" s="120" t="str">
        <f t="shared" si="249"/>
        <v/>
      </c>
      <c r="BG64" s="120" t="str">
        <f t="shared" si="249"/>
        <v/>
      </c>
      <c r="BH64" s="120" t="str">
        <f t="shared" si="249"/>
        <v/>
      </c>
      <c r="BI64" s="120" t="str">
        <f t="shared" si="249"/>
        <v/>
      </c>
      <c r="BJ64" s="120" t="str">
        <f t="shared" si="249"/>
        <v/>
      </c>
      <c r="BK64" s="120" t="str">
        <f t="shared" si="249"/>
        <v/>
      </c>
      <c r="BL64" s="120" t="str">
        <f t="shared" si="249"/>
        <v/>
      </c>
      <c r="BM64" s="120" t="str">
        <f t="shared" si="249"/>
        <v/>
      </c>
      <c r="BN64" s="120" t="str">
        <f t="shared" si="249"/>
        <v/>
      </c>
      <c r="BO64" s="120" t="str">
        <f t="shared" si="249"/>
        <v/>
      </c>
      <c r="BP64" s="120" t="str">
        <f t="shared" si="214"/>
        <v/>
      </c>
      <c r="BQ64" s="120" t="str">
        <f t="shared" si="250"/>
        <v/>
      </c>
      <c r="BR64" s="120" t="str">
        <f t="shared" si="250"/>
        <v/>
      </c>
      <c r="BS64" s="120" t="str">
        <f t="shared" si="250"/>
        <v/>
      </c>
      <c r="BT64" s="120" t="str">
        <f t="shared" si="250"/>
        <v/>
      </c>
      <c r="BU64" s="120" t="str">
        <f t="shared" si="250"/>
        <v/>
      </c>
      <c r="BV64" s="120" t="str">
        <f t="shared" si="250"/>
        <v/>
      </c>
      <c r="BW64" s="120" t="str">
        <f t="shared" si="250"/>
        <v/>
      </c>
      <c r="BX64" s="120" t="str">
        <f t="shared" si="250"/>
        <v/>
      </c>
      <c r="BY64" s="120" t="str">
        <f t="shared" si="250"/>
        <v/>
      </c>
      <c r="BZ64" s="120" t="str">
        <f t="shared" si="250"/>
        <v/>
      </c>
      <c r="CA64" s="120" t="str">
        <f t="shared" si="250"/>
        <v/>
      </c>
      <c r="CB64" s="120" t="str">
        <f t="shared" si="250"/>
        <v/>
      </c>
      <c r="CC64" s="120" t="str">
        <f t="shared" si="250"/>
        <v/>
      </c>
      <c r="CD64" s="120" t="str">
        <f t="shared" si="250"/>
        <v/>
      </c>
      <c r="CE64" s="120" t="str">
        <f t="shared" si="250"/>
        <v/>
      </c>
      <c r="CF64" s="120" t="str">
        <f t="shared" si="250"/>
        <v/>
      </c>
      <c r="CG64" s="120" t="str">
        <f t="shared" si="250"/>
        <v/>
      </c>
      <c r="CH64" s="120" t="str">
        <f t="shared" si="250"/>
        <v/>
      </c>
      <c r="CI64" s="120" t="str">
        <f t="shared" si="250"/>
        <v/>
      </c>
      <c r="CJ64" s="120" t="str">
        <f t="shared" si="250"/>
        <v/>
      </c>
      <c r="CK64" s="120" t="str">
        <f t="shared" si="250"/>
        <v/>
      </c>
      <c r="CL64" s="120" t="str">
        <f t="shared" si="250"/>
        <v/>
      </c>
      <c r="CM64" s="120" t="str">
        <f t="shared" si="250"/>
        <v/>
      </c>
      <c r="CN64" s="120" t="str">
        <f t="shared" si="250"/>
        <v/>
      </c>
      <c r="CO64" s="120" t="str">
        <f t="shared" si="250"/>
        <v/>
      </c>
      <c r="CP64" s="120" t="str">
        <f t="shared" si="250"/>
        <v/>
      </c>
      <c r="CQ64" s="120" t="str">
        <f t="shared" si="250"/>
        <v/>
      </c>
      <c r="CR64" s="120" t="str">
        <f t="shared" si="250"/>
        <v/>
      </c>
      <c r="CS64" s="120" t="str">
        <f t="shared" si="250"/>
        <v/>
      </c>
      <c r="CT64" s="120" t="str">
        <f t="shared" si="250"/>
        <v/>
      </c>
      <c r="CU64" s="120" t="str">
        <f t="shared" si="250"/>
        <v/>
      </c>
      <c r="CV64" s="120" t="str">
        <f t="shared" si="216"/>
        <v/>
      </c>
      <c r="CW64" s="120" t="str">
        <f t="shared" si="251"/>
        <v/>
      </c>
      <c r="CX64" s="120" t="str">
        <f t="shared" si="251"/>
        <v/>
      </c>
      <c r="CY64" s="120" t="str">
        <f t="shared" si="251"/>
        <v/>
      </c>
      <c r="CZ64" s="120" t="str">
        <f t="shared" si="251"/>
        <v/>
      </c>
      <c r="DA64" s="120" t="str">
        <f t="shared" si="251"/>
        <v/>
      </c>
      <c r="DB64" s="120" t="str">
        <f t="shared" si="251"/>
        <v/>
      </c>
      <c r="DC64" s="120" t="str">
        <f t="shared" si="251"/>
        <v/>
      </c>
      <c r="DD64" s="120" t="str">
        <f t="shared" si="251"/>
        <v/>
      </c>
      <c r="DE64" s="120" t="str">
        <f t="shared" si="251"/>
        <v/>
      </c>
      <c r="DF64" s="120" t="str">
        <f t="shared" si="251"/>
        <v/>
      </c>
      <c r="DG64" s="120" t="str">
        <f t="shared" si="251"/>
        <v/>
      </c>
      <c r="DH64" s="120" t="str">
        <f t="shared" si="251"/>
        <v/>
      </c>
      <c r="DI64" s="120" t="str">
        <f t="shared" si="251"/>
        <v/>
      </c>
      <c r="DJ64" s="120" t="str">
        <f t="shared" si="251"/>
        <v/>
      </c>
      <c r="DK64" s="120" t="str">
        <f t="shared" si="251"/>
        <v/>
      </c>
      <c r="DL64" s="120" t="str">
        <f t="shared" si="251"/>
        <v/>
      </c>
      <c r="DM64" s="120" t="str">
        <f t="shared" si="251"/>
        <v/>
      </c>
      <c r="DN64" s="120" t="str">
        <f t="shared" si="251"/>
        <v/>
      </c>
      <c r="DO64" s="120" t="str">
        <f t="shared" si="251"/>
        <v/>
      </c>
      <c r="DP64" s="120" t="str">
        <f t="shared" si="251"/>
        <v/>
      </c>
      <c r="DQ64" s="120" t="str">
        <f t="shared" si="251"/>
        <v/>
      </c>
      <c r="DR64" s="120" t="str">
        <f t="shared" si="251"/>
        <v/>
      </c>
      <c r="DS64" s="120" t="str">
        <f t="shared" si="251"/>
        <v/>
      </c>
      <c r="DT64" s="120" t="str">
        <f t="shared" si="251"/>
        <v/>
      </c>
      <c r="DU64" s="120" t="str">
        <f t="shared" si="251"/>
        <v/>
      </c>
      <c r="DV64" s="120" t="str">
        <f t="shared" si="251"/>
        <v/>
      </c>
      <c r="DW64" s="120" t="str">
        <f t="shared" si="251"/>
        <v/>
      </c>
      <c r="DX64" s="120" t="str">
        <f t="shared" si="251"/>
        <v/>
      </c>
      <c r="DY64" s="120" t="str">
        <f t="shared" si="251"/>
        <v/>
      </c>
      <c r="DZ64" s="120" t="str">
        <f t="shared" si="251"/>
        <v/>
      </c>
      <c r="EA64" s="120" t="str">
        <f t="shared" si="251"/>
        <v/>
      </c>
      <c r="EB64" s="120" t="str">
        <f t="shared" si="218"/>
        <v/>
      </c>
      <c r="EC64" s="120" t="str">
        <f t="shared" si="252"/>
        <v/>
      </c>
      <c r="ED64" s="120" t="str">
        <f t="shared" si="252"/>
        <v/>
      </c>
      <c r="EE64" s="120" t="str">
        <f t="shared" si="252"/>
        <v/>
      </c>
      <c r="EF64" s="120" t="str">
        <f t="shared" si="252"/>
        <v/>
      </c>
      <c r="EG64" s="120" t="str">
        <f t="shared" si="252"/>
        <v/>
      </c>
      <c r="EH64" s="120" t="str">
        <f t="shared" si="252"/>
        <v/>
      </c>
      <c r="EI64" s="120" t="str">
        <f t="shared" si="252"/>
        <v/>
      </c>
      <c r="EJ64" s="120" t="str">
        <f t="shared" si="252"/>
        <v/>
      </c>
      <c r="EK64" s="120" t="str">
        <f t="shared" si="252"/>
        <v/>
      </c>
      <c r="EL64" s="120" t="str">
        <f t="shared" si="252"/>
        <v/>
      </c>
      <c r="EM64" s="120" t="str">
        <f t="shared" si="252"/>
        <v/>
      </c>
      <c r="EN64" s="120" t="str">
        <f t="shared" si="252"/>
        <v/>
      </c>
      <c r="EO64" s="120" t="str">
        <f t="shared" si="252"/>
        <v/>
      </c>
      <c r="EP64" s="120" t="str">
        <f t="shared" si="252"/>
        <v/>
      </c>
      <c r="EQ64" s="120" t="str">
        <f t="shared" si="252"/>
        <v/>
      </c>
      <c r="ER64" s="120" t="str">
        <f t="shared" si="252"/>
        <v/>
      </c>
      <c r="ES64" s="120" t="str">
        <f t="shared" si="252"/>
        <v/>
      </c>
      <c r="ET64" s="120" t="str">
        <f t="shared" si="252"/>
        <v/>
      </c>
      <c r="EU64" s="120" t="str">
        <f t="shared" si="252"/>
        <v/>
      </c>
      <c r="EV64" s="120" t="str">
        <f t="shared" si="252"/>
        <v/>
      </c>
      <c r="EW64" s="120" t="str">
        <f t="shared" si="252"/>
        <v/>
      </c>
      <c r="EX64" s="120" t="str">
        <f t="shared" si="252"/>
        <v/>
      </c>
      <c r="EY64" s="120" t="str">
        <f t="shared" si="252"/>
        <v/>
      </c>
      <c r="EZ64" s="120" t="str">
        <f t="shared" si="252"/>
        <v/>
      </c>
      <c r="FA64" s="120" t="str">
        <f t="shared" si="252"/>
        <v/>
      </c>
      <c r="FB64" s="120" t="str">
        <f t="shared" si="252"/>
        <v/>
      </c>
      <c r="FC64" s="120" t="str">
        <f t="shared" si="252"/>
        <v/>
      </c>
      <c r="FD64" s="120" t="str">
        <f t="shared" si="252"/>
        <v/>
      </c>
      <c r="FE64" s="120" t="str">
        <f t="shared" si="252"/>
        <v/>
      </c>
      <c r="FF64" s="120" t="str">
        <f t="shared" si="252"/>
        <v/>
      </c>
      <c r="FG64" s="120" t="str">
        <f t="shared" si="252"/>
        <v/>
      </c>
      <c r="FH64" s="120" t="str">
        <f t="shared" si="220"/>
        <v/>
      </c>
      <c r="FI64" s="120" t="str">
        <f t="shared" si="253"/>
        <v/>
      </c>
      <c r="FJ64" s="120" t="str">
        <f t="shared" si="253"/>
        <v/>
      </c>
      <c r="FK64" s="120" t="str">
        <f t="shared" si="253"/>
        <v/>
      </c>
      <c r="FL64" s="120" t="str">
        <f t="shared" si="253"/>
        <v/>
      </c>
      <c r="FM64" s="120" t="str">
        <f t="shared" si="253"/>
        <v/>
      </c>
      <c r="FN64" s="120" t="str">
        <f t="shared" si="253"/>
        <v/>
      </c>
      <c r="FO64" s="120" t="str">
        <f t="shared" si="253"/>
        <v/>
      </c>
      <c r="FP64" s="120" t="str">
        <f t="shared" si="253"/>
        <v/>
      </c>
      <c r="FQ64" s="120" t="str">
        <f t="shared" si="253"/>
        <v/>
      </c>
      <c r="FR64" s="120" t="str">
        <f t="shared" si="253"/>
        <v/>
      </c>
      <c r="FS64" s="120" t="str">
        <f t="shared" si="253"/>
        <v/>
      </c>
      <c r="FT64" s="120" t="str">
        <f t="shared" si="253"/>
        <v/>
      </c>
      <c r="FU64" s="120" t="str">
        <f t="shared" si="253"/>
        <v/>
      </c>
      <c r="FV64" s="120" t="str">
        <f t="shared" si="253"/>
        <v/>
      </c>
      <c r="FW64" s="120" t="str">
        <f t="shared" si="253"/>
        <v/>
      </c>
      <c r="FX64" s="120" t="str">
        <f t="shared" si="253"/>
        <v/>
      </c>
      <c r="FY64" s="120" t="str">
        <f t="shared" si="253"/>
        <v/>
      </c>
      <c r="FZ64" s="120" t="str">
        <f t="shared" si="253"/>
        <v/>
      </c>
      <c r="GA64" s="120" t="str">
        <f t="shared" si="253"/>
        <v/>
      </c>
      <c r="GB64" s="120" t="str">
        <f t="shared" si="253"/>
        <v/>
      </c>
      <c r="GC64" s="120" t="str">
        <f t="shared" si="253"/>
        <v/>
      </c>
      <c r="GD64" s="120" t="str">
        <f t="shared" si="253"/>
        <v/>
      </c>
      <c r="GE64" s="120" t="str">
        <f t="shared" si="253"/>
        <v/>
      </c>
      <c r="GF64" s="120" t="str">
        <f t="shared" si="253"/>
        <v/>
      </c>
      <c r="GG64" s="120" t="str">
        <f t="shared" si="253"/>
        <v/>
      </c>
      <c r="GH64" s="120" t="str">
        <f t="shared" si="253"/>
        <v/>
      </c>
      <c r="GI64" s="120" t="str">
        <f t="shared" si="253"/>
        <v/>
      </c>
      <c r="GJ64" s="120" t="str">
        <f t="shared" si="253"/>
        <v/>
      </c>
      <c r="GK64" s="120" t="str">
        <f t="shared" si="253"/>
        <v/>
      </c>
      <c r="GL64" s="120" t="str">
        <f t="shared" si="253"/>
        <v/>
      </c>
      <c r="GM64" s="120" t="str">
        <f t="shared" si="253"/>
        <v/>
      </c>
      <c r="GN64" s="120" t="str">
        <f t="shared" si="222"/>
        <v/>
      </c>
      <c r="GO64" s="120" t="str">
        <f t="shared" si="254"/>
        <v/>
      </c>
      <c r="GP64" s="120" t="str">
        <f t="shared" si="254"/>
        <v/>
      </c>
      <c r="GQ64" s="120" t="str">
        <f t="shared" si="254"/>
        <v/>
      </c>
      <c r="GR64" s="120" t="str">
        <f t="shared" si="254"/>
        <v/>
      </c>
      <c r="GS64" s="120" t="str">
        <f t="shared" si="254"/>
        <v/>
      </c>
      <c r="GT64" s="120" t="str">
        <f t="shared" si="254"/>
        <v/>
      </c>
      <c r="GU64" s="120" t="str">
        <f t="shared" si="254"/>
        <v/>
      </c>
      <c r="GV64" s="120" t="str">
        <f t="shared" si="254"/>
        <v/>
      </c>
      <c r="GW64" s="120" t="str">
        <f t="shared" si="254"/>
        <v/>
      </c>
      <c r="GX64" s="120" t="str">
        <f t="shared" si="254"/>
        <v/>
      </c>
      <c r="GY64" s="120" t="str">
        <f t="shared" si="254"/>
        <v/>
      </c>
      <c r="GZ64" s="120" t="str">
        <f t="shared" si="254"/>
        <v/>
      </c>
      <c r="HA64" s="120" t="str">
        <f t="shared" si="254"/>
        <v/>
      </c>
      <c r="HB64" s="120" t="str">
        <f t="shared" si="254"/>
        <v/>
      </c>
      <c r="HC64" s="120" t="str">
        <f t="shared" si="254"/>
        <v/>
      </c>
      <c r="HD64" s="120" t="str">
        <f t="shared" si="254"/>
        <v/>
      </c>
      <c r="HE64" s="120" t="str">
        <f t="shared" si="254"/>
        <v/>
      </c>
      <c r="HF64" s="120" t="str">
        <f t="shared" si="254"/>
        <v/>
      </c>
      <c r="HG64" s="120" t="str">
        <f t="shared" si="254"/>
        <v/>
      </c>
      <c r="HH64" s="120" t="str">
        <f t="shared" si="254"/>
        <v/>
      </c>
      <c r="HI64" s="120" t="str">
        <f t="shared" si="254"/>
        <v/>
      </c>
      <c r="HJ64" s="120" t="str">
        <f t="shared" si="254"/>
        <v/>
      </c>
      <c r="HK64" s="120" t="str">
        <f t="shared" si="254"/>
        <v/>
      </c>
      <c r="HL64" s="120" t="str">
        <f t="shared" si="254"/>
        <v/>
      </c>
      <c r="HM64" s="120" t="str">
        <f t="shared" si="254"/>
        <v/>
      </c>
      <c r="HN64" s="120" t="str">
        <f t="shared" si="254"/>
        <v/>
      </c>
      <c r="HO64" s="120" t="str">
        <f t="shared" si="254"/>
        <v/>
      </c>
      <c r="HP64" s="120" t="str">
        <f t="shared" si="254"/>
        <v/>
      </c>
      <c r="HQ64" s="120" t="str">
        <f t="shared" si="254"/>
        <v/>
      </c>
      <c r="HR64" s="120" t="str">
        <f t="shared" si="254"/>
        <v/>
      </c>
      <c r="HS64" s="120" t="str">
        <f t="shared" si="254"/>
        <v/>
      </c>
      <c r="HT64" s="120" t="str">
        <f t="shared" si="224"/>
        <v/>
      </c>
      <c r="HU64" s="120" t="str">
        <f t="shared" si="255"/>
        <v/>
      </c>
      <c r="HV64" s="120" t="str">
        <f t="shared" si="255"/>
        <v/>
      </c>
      <c r="HW64" s="120" t="str">
        <f t="shared" si="255"/>
        <v/>
      </c>
      <c r="HX64" s="120" t="str">
        <f t="shared" si="255"/>
        <v/>
      </c>
      <c r="HY64" s="120" t="str">
        <f t="shared" si="255"/>
        <v/>
      </c>
      <c r="HZ64" s="120" t="str">
        <f t="shared" si="255"/>
        <v/>
      </c>
      <c r="IA64" s="120" t="str">
        <f t="shared" si="255"/>
        <v/>
      </c>
      <c r="IB64" s="120" t="str">
        <f t="shared" si="255"/>
        <v/>
      </c>
      <c r="IC64" s="120" t="str">
        <f t="shared" si="255"/>
        <v/>
      </c>
      <c r="ID64" s="120" t="str">
        <f t="shared" si="255"/>
        <v/>
      </c>
      <c r="IE64" s="120" t="str">
        <f t="shared" si="255"/>
        <v/>
      </c>
      <c r="IF64" s="120" t="str">
        <f t="shared" si="255"/>
        <v/>
      </c>
      <c r="IG64" s="120" t="str">
        <f t="shared" si="255"/>
        <v/>
      </c>
      <c r="IH64" s="120" t="str">
        <f t="shared" si="255"/>
        <v/>
      </c>
      <c r="II64" s="120" t="str">
        <f t="shared" si="255"/>
        <v/>
      </c>
      <c r="IJ64" s="120" t="str">
        <f t="shared" si="255"/>
        <v/>
      </c>
      <c r="IK64" s="120" t="str">
        <f t="shared" si="255"/>
        <v/>
      </c>
      <c r="IL64" s="120" t="str">
        <f t="shared" si="255"/>
        <v/>
      </c>
      <c r="IM64" s="120" t="str">
        <f t="shared" si="255"/>
        <v/>
      </c>
      <c r="IN64" s="120" t="str">
        <f t="shared" si="255"/>
        <v/>
      </c>
      <c r="IO64" s="120" t="str">
        <f t="shared" si="255"/>
        <v/>
      </c>
      <c r="IP64" s="120" t="str">
        <f t="shared" si="255"/>
        <v/>
      </c>
      <c r="IQ64" s="120" t="str">
        <f t="shared" si="255"/>
        <v/>
      </c>
      <c r="IR64" s="120" t="str">
        <f t="shared" si="255"/>
        <v/>
      </c>
      <c r="IS64" s="120" t="str">
        <f t="shared" si="255"/>
        <v/>
      </c>
      <c r="IT64" s="120" t="str">
        <f t="shared" si="255"/>
        <v/>
      </c>
      <c r="IU64" s="120" t="str">
        <f t="shared" si="255"/>
        <v/>
      </c>
      <c r="IV64" s="120" t="str">
        <f t="shared" si="255"/>
        <v/>
      </c>
      <c r="IW64" s="120" t="str">
        <f t="shared" si="255"/>
        <v/>
      </c>
      <c r="IX64" s="120" t="str">
        <f t="shared" si="255"/>
        <v/>
      </c>
      <c r="IY64" s="120" t="str">
        <f t="shared" si="255"/>
        <v/>
      </c>
      <c r="IZ64" s="120" t="str">
        <f t="shared" si="226"/>
        <v/>
      </c>
      <c r="JA64" s="120" t="str">
        <f t="shared" si="256"/>
        <v/>
      </c>
      <c r="JB64" s="120" t="str">
        <f t="shared" si="256"/>
        <v/>
      </c>
      <c r="JC64" s="120" t="str">
        <f t="shared" si="256"/>
        <v/>
      </c>
      <c r="JD64" s="120" t="str">
        <f t="shared" si="256"/>
        <v/>
      </c>
      <c r="JE64" s="120" t="str">
        <f t="shared" si="256"/>
        <v/>
      </c>
      <c r="JF64" s="120" t="str">
        <f t="shared" si="256"/>
        <v/>
      </c>
      <c r="JG64" s="120" t="str">
        <f t="shared" si="256"/>
        <v/>
      </c>
      <c r="JH64" s="120" t="str">
        <f t="shared" si="256"/>
        <v/>
      </c>
      <c r="JI64" s="120" t="str">
        <f t="shared" si="256"/>
        <v/>
      </c>
      <c r="JJ64" s="120" t="str">
        <f t="shared" si="256"/>
        <v/>
      </c>
      <c r="JK64" s="120" t="str">
        <f t="shared" si="256"/>
        <v/>
      </c>
      <c r="JL64" s="120" t="str">
        <f t="shared" si="256"/>
        <v/>
      </c>
      <c r="JM64" s="120" t="str">
        <f t="shared" si="256"/>
        <v/>
      </c>
      <c r="JN64" s="120" t="str">
        <f t="shared" si="256"/>
        <v/>
      </c>
      <c r="JO64" s="120" t="str">
        <f t="shared" si="256"/>
        <v/>
      </c>
      <c r="JP64" s="120" t="str">
        <f t="shared" si="256"/>
        <v/>
      </c>
      <c r="JQ64" s="120" t="str">
        <f t="shared" si="256"/>
        <v/>
      </c>
      <c r="JR64" s="120" t="str">
        <f t="shared" si="256"/>
        <v/>
      </c>
      <c r="JS64" s="120" t="str">
        <f t="shared" si="256"/>
        <v/>
      </c>
      <c r="JT64" s="120" t="str">
        <f t="shared" si="256"/>
        <v/>
      </c>
      <c r="JU64" s="120" t="str">
        <f t="shared" si="256"/>
        <v/>
      </c>
      <c r="JV64" s="120" t="str">
        <f t="shared" si="256"/>
        <v/>
      </c>
      <c r="JW64" s="120" t="str">
        <f t="shared" si="256"/>
        <v/>
      </c>
      <c r="JX64" s="120" t="str">
        <f t="shared" si="256"/>
        <v/>
      </c>
      <c r="JY64" s="120" t="str">
        <f t="shared" si="256"/>
        <v/>
      </c>
      <c r="JZ64" s="120" t="str">
        <f t="shared" si="256"/>
        <v/>
      </c>
      <c r="KA64" s="120" t="str">
        <f t="shared" si="256"/>
        <v/>
      </c>
      <c r="KB64" s="120" t="str">
        <f t="shared" si="256"/>
        <v/>
      </c>
      <c r="KC64" s="120" t="str">
        <f t="shared" si="256"/>
        <v/>
      </c>
      <c r="KD64" s="120" t="str">
        <f t="shared" si="256"/>
        <v/>
      </c>
      <c r="KE64" s="120" t="str">
        <f t="shared" si="256"/>
        <v/>
      </c>
      <c r="KF64" s="120" t="str">
        <f t="shared" si="228"/>
        <v/>
      </c>
      <c r="KG64" s="120" t="str">
        <f t="shared" si="257"/>
        <v/>
      </c>
      <c r="KH64" s="120" t="str">
        <f t="shared" si="257"/>
        <v/>
      </c>
      <c r="KI64" s="120" t="str">
        <f t="shared" si="257"/>
        <v/>
      </c>
      <c r="KJ64" s="120" t="str">
        <f t="shared" si="257"/>
        <v/>
      </c>
      <c r="KK64" s="120" t="str">
        <f t="shared" si="257"/>
        <v/>
      </c>
      <c r="KL64" s="120" t="str">
        <f t="shared" si="257"/>
        <v/>
      </c>
      <c r="KM64" s="120" t="str">
        <f t="shared" si="257"/>
        <v/>
      </c>
      <c r="KN64" s="120" t="str">
        <f t="shared" si="257"/>
        <v/>
      </c>
      <c r="KO64" s="120" t="str">
        <f t="shared" si="257"/>
        <v/>
      </c>
      <c r="KP64" s="120" t="str">
        <f t="shared" si="257"/>
        <v/>
      </c>
      <c r="KQ64" s="120" t="str">
        <f t="shared" si="257"/>
        <v/>
      </c>
      <c r="KR64" s="120" t="str">
        <f t="shared" si="257"/>
        <v/>
      </c>
      <c r="KS64" s="120" t="str">
        <f t="shared" si="257"/>
        <v/>
      </c>
      <c r="KT64" s="120" t="str">
        <f t="shared" si="257"/>
        <v/>
      </c>
      <c r="KU64" s="120" t="str">
        <f t="shared" si="257"/>
        <v/>
      </c>
      <c r="KV64" s="120" t="str">
        <f t="shared" si="257"/>
        <v/>
      </c>
      <c r="KW64" s="120" t="str">
        <f t="shared" si="257"/>
        <v/>
      </c>
      <c r="KX64" s="120" t="str">
        <f t="shared" si="257"/>
        <v/>
      </c>
      <c r="KY64" s="120" t="str">
        <f t="shared" si="257"/>
        <v/>
      </c>
      <c r="KZ64" s="120" t="str">
        <f t="shared" si="257"/>
        <v/>
      </c>
      <c r="LA64" s="120" t="str">
        <f t="shared" si="257"/>
        <v/>
      </c>
      <c r="LB64" s="120" t="str">
        <f t="shared" si="257"/>
        <v/>
      </c>
      <c r="LC64" s="120" t="str">
        <f t="shared" si="257"/>
        <v/>
      </c>
      <c r="LD64" s="120" t="str">
        <f t="shared" si="257"/>
        <v/>
      </c>
      <c r="LE64" s="120" t="str">
        <f t="shared" si="257"/>
        <v/>
      </c>
      <c r="LF64" s="120" t="str">
        <f t="shared" si="257"/>
        <v/>
      </c>
      <c r="LG64" s="120" t="str">
        <f t="shared" si="257"/>
        <v/>
      </c>
      <c r="LH64" s="120" t="str">
        <f t="shared" si="257"/>
        <v/>
      </c>
      <c r="LI64" s="120" t="str">
        <f t="shared" si="257"/>
        <v/>
      </c>
      <c r="LJ64" s="120" t="str">
        <f t="shared" si="257"/>
        <v/>
      </c>
      <c r="LK64" s="120" t="str">
        <f t="shared" si="257"/>
        <v/>
      </c>
      <c r="LL64" s="120" t="str">
        <f t="shared" si="230"/>
        <v/>
      </c>
      <c r="LM64" s="120" t="str">
        <f t="shared" si="258"/>
        <v/>
      </c>
      <c r="LN64" s="120" t="str">
        <f t="shared" si="258"/>
        <v/>
      </c>
      <c r="LO64" s="120" t="str">
        <f t="shared" si="258"/>
        <v/>
      </c>
      <c r="LP64" s="120" t="str">
        <f t="shared" si="258"/>
        <v/>
      </c>
      <c r="LQ64" s="120" t="str">
        <f t="shared" si="258"/>
        <v/>
      </c>
      <c r="LR64" s="120" t="str">
        <f t="shared" si="258"/>
        <v/>
      </c>
      <c r="LS64" s="120" t="str">
        <f t="shared" si="258"/>
        <v/>
      </c>
      <c r="LT64" s="120" t="str">
        <f t="shared" si="258"/>
        <v/>
      </c>
      <c r="LU64" s="120" t="str">
        <f t="shared" si="258"/>
        <v/>
      </c>
      <c r="LV64" s="120" t="str">
        <f t="shared" si="258"/>
        <v/>
      </c>
      <c r="LW64" s="120" t="str">
        <f t="shared" si="258"/>
        <v/>
      </c>
      <c r="LX64" s="120" t="str">
        <f t="shared" si="258"/>
        <v/>
      </c>
      <c r="LY64" s="120" t="str">
        <f t="shared" si="258"/>
        <v/>
      </c>
      <c r="LZ64" s="120" t="str">
        <f t="shared" si="258"/>
        <v/>
      </c>
      <c r="MA64" s="120" t="str">
        <f t="shared" si="258"/>
        <v/>
      </c>
      <c r="MB64" s="120" t="str">
        <f t="shared" si="258"/>
        <v/>
      </c>
      <c r="MC64" s="120" t="str">
        <f t="shared" si="258"/>
        <v/>
      </c>
      <c r="MD64" s="120" t="str">
        <f t="shared" si="258"/>
        <v/>
      </c>
      <c r="ME64" s="120" t="str">
        <f t="shared" si="258"/>
        <v/>
      </c>
      <c r="MF64" s="120" t="str">
        <f t="shared" si="258"/>
        <v/>
      </c>
      <c r="MG64" s="120" t="str">
        <f t="shared" si="258"/>
        <v/>
      </c>
      <c r="MH64" s="120" t="str">
        <f t="shared" si="258"/>
        <v/>
      </c>
      <c r="MI64" s="120" t="str">
        <f t="shared" si="258"/>
        <v/>
      </c>
      <c r="MJ64" s="120" t="str">
        <f t="shared" si="258"/>
        <v/>
      </c>
      <c r="MK64" s="120" t="str">
        <f t="shared" si="258"/>
        <v/>
      </c>
      <c r="ML64" s="120" t="str">
        <f t="shared" si="258"/>
        <v/>
      </c>
      <c r="MM64" s="120" t="str">
        <f t="shared" si="258"/>
        <v/>
      </c>
      <c r="MN64" s="120" t="str">
        <f t="shared" si="258"/>
        <v/>
      </c>
      <c r="MO64" s="120" t="str">
        <f t="shared" si="258"/>
        <v/>
      </c>
      <c r="MP64" s="120" t="str">
        <f t="shared" si="258"/>
        <v/>
      </c>
      <c r="MQ64" s="120" t="str">
        <f t="shared" si="258"/>
        <v/>
      </c>
      <c r="MR64" s="120" t="str">
        <f t="shared" si="232"/>
        <v/>
      </c>
      <c r="MS64" s="120" t="str">
        <f t="shared" si="259"/>
        <v/>
      </c>
      <c r="MT64" s="120" t="str">
        <f t="shared" si="259"/>
        <v/>
      </c>
      <c r="MU64" s="120" t="str">
        <f t="shared" si="259"/>
        <v/>
      </c>
      <c r="MV64" s="120" t="str">
        <f t="shared" si="259"/>
        <v/>
      </c>
      <c r="MW64" s="120" t="str">
        <f t="shared" si="259"/>
        <v/>
      </c>
      <c r="MX64" s="120" t="str">
        <f t="shared" si="259"/>
        <v/>
      </c>
      <c r="MY64" s="120" t="str">
        <f t="shared" si="259"/>
        <v/>
      </c>
      <c r="MZ64" s="120" t="str">
        <f t="shared" si="259"/>
        <v/>
      </c>
      <c r="NA64" s="120" t="str">
        <f t="shared" si="259"/>
        <v/>
      </c>
      <c r="NB64" s="120" t="str">
        <f t="shared" si="259"/>
        <v/>
      </c>
      <c r="NC64" s="120" t="str">
        <f t="shared" si="259"/>
        <v/>
      </c>
      <c r="ND64" s="120" t="str">
        <f t="shared" si="259"/>
        <v/>
      </c>
      <c r="NE64" s="120" t="str">
        <f t="shared" si="259"/>
        <v/>
      </c>
      <c r="NF64" s="120" t="str">
        <f t="shared" si="259"/>
        <v/>
      </c>
      <c r="NG64" s="120" t="str">
        <f t="shared" si="259"/>
        <v/>
      </c>
      <c r="NH64" s="120" t="str">
        <f t="shared" si="259"/>
        <v/>
      </c>
      <c r="NI64" s="120" t="str">
        <f t="shared" si="259"/>
        <v/>
      </c>
      <c r="NJ64" s="120" t="str">
        <f t="shared" si="259"/>
        <v/>
      </c>
      <c r="NK64" s="120" t="str">
        <f t="shared" si="259"/>
        <v/>
      </c>
      <c r="NL64" s="120" t="str">
        <f t="shared" si="259"/>
        <v/>
      </c>
      <c r="NM64" s="120" t="str">
        <f t="shared" si="259"/>
        <v/>
      </c>
      <c r="NN64" s="120" t="str">
        <f t="shared" si="259"/>
        <v/>
      </c>
      <c r="NO64" s="120" t="str">
        <f t="shared" si="259"/>
        <v/>
      </c>
      <c r="NP64" s="120" t="str">
        <f t="shared" si="259"/>
        <v/>
      </c>
      <c r="NQ64" s="120" t="str">
        <f t="shared" si="259"/>
        <v/>
      </c>
      <c r="NR64" s="120" t="str">
        <f t="shared" si="259"/>
        <v/>
      </c>
      <c r="NS64" s="120" t="str">
        <f t="shared" si="259"/>
        <v/>
      </c>
      <c r="NT64" s="120" t="str">
        <f t="shared" si="259"/>
        <v/>
      </c>
      <c r="NU64" s="120" t="str">
        <f t="shared" si="259"/>
        <v/>
      </c>
      <c r="NV64" s="120" t="str">
        <f t="shared" si="259"/>
        <v/>
      </c>
      <c r="NW64" s="120" t="str">
        <f t="shared" si="259"/>
        <v/>
      </c>
      <c r="NX64" s="120" t="str">
        <f t="shared" si="234"/>
        <v/>
      </c>
      <c r="NY64" s="120" t="str">
        <f t="shared" si="260"/>
        <v/>
      </c>
      <c r="NZ64" s="120" t="str">
        <f t="shared" si="260"/>
        <v/>
      </c>
      <c r="OA64" s="120" t="str">
        <f t="shared" si="260"/>
        <v/>
      </c>
      <c r="OB64" s="120" t="str">
        <f t="shared" si="260"/>
        <v/>
      </c>
      <c r="OC64" s="120" t="str">
        <f t="shared" si="260"/>
        <v/>
      </c>
      <c r="OD64" s="120" t="str">
        <f t="shared" si="260"/>
        <v/>
      </c>
      <c r="OE64" s="120" t="str">
        <f t="shared" si="260"/>
        <v/>
      </c>
      <c r="OF64" s="120" t="str">
        <f t="shared" si="260"/>
        <v/>
      </c>
      <c r="OG64" s="120" t="str">
        <f t="shared" si="260"/>
        <v/>
      </c>
      <c r="OH64" s="120" t="str">
        <f t="shared" si="260"/>
        <v/>
      </c>
      <c r="OI64" s="120" t="str">
        <f t="shared" si="260"/>
        <v/>
      </c>
      <c r="OJ64" s="120" t="str">
        <f t="shared" si="260"/>
        <v/>
      </c>
      <c r="OK64" s="120" t="str">
        <f t="shared" si="260"/>
        <v/>
      </c>
      <c r="OL64" s="120" t="str">
        <f t="shared" si="260"/>
        <v/>
      </c>
      <c r="OM64" s="120" t="str">
        <f t="shared" si="260"/>
        <v/>
      </c>
      <c r="ON64" s="120" t="str">
        <f t="shared" si="260"/>
        <v/>
      </c>
      <c r="OO64" s="120" t="str">
        <f t="shared" si="260"/>
        <v/>
      </c>
      <c r="OP64" s="120" t="str">
        <f t="shared" si="260"/>
        <v/>
      </c>
      <c r="OQ64" s="120" t="str">
        <f t="shared" si="260"/>
        <v/>
      </c>
      <c r="OR64" s="120" t="str">
        <f t="shared" si="260"/>
        <v/>
      </c>
      <c r="OS64" s="120" t="str">
        <f t="shared" si="260"/>
        <v/>
      </c>
      <c r="OT64" s="120" t="str">
        <f t="shared" si="260"/>
        <v/>
      </c>
      <c r="OU64" s="120" t="str">
        <f t="shared" si="260"/>
        <v/>
      </c>
      <c r="OV64" s="120" t="str">
        <f t="shared" si="260"/>
        <v/>
      </c>
      <c r="OW64" s="120" t="str">
        <f t="shared" si="260"/>
        <v/>
      </c>
      <c r="OX64" s="120" t="str">
        <f t="shared" si="260"/>
        <v/>
      </c>
      <c r="OY64" s="120" t="str">
        <f t="shared" si="260"/>
        <v/>
      </c>
      <c r="OZ64" s="120" t="str">
        <f t="shared" si="260"/>
        <v/>
      </c>
      <c r="PA64" s="120" t="str">
        <f t="shared" si="260"/>
        <v/>
      </c>
      <c r="PB64" s="120" t="str">
        <f t="shared" si="260"/>
        <v/>
      </c>
      <c r="PC64" s="120" t="str">
        <f t="shared" si="260"/>
        <v/>
      </c>
      <c r="PD64" s="120" t="str">
        <f t="shared" si="236"/>
        <v/>
      </c>
      <c r="PE64" s="120" t="str">
        <f t="shared" si="261"/>
        <v/>
      </c>
      <c r="PF64" s="120" t="str">
        <f t="shared" si="261"/>
        <v/>
      </c>
      <c r="PG64" s="120" t="str">
        <f t="shared" si="261"/>
        <v/>
      </c>
      <c r="PH64" s="120" t="str">
        <f t="shared" si="261"/>
        <v/>
      </c>
      <c r="PI64" s="120" t="str">
        <f t="shared" si="261"/>
        <v/>
      </c>
      <c r="PJ64" s="120" t="str">
        <f t="shared" si="261"/>
        <v/>
      </c>
      <c r="PK64" s="120" t="str">
        <f t="shared" si="261"/>
        <v/>
      </c>
      <c r="PL64" s="120" t="str">
        <f t="shared" si="261"/>
        <v/>
      </c>
      <c r="PM64" s="120" t="str">
        <f t="shared" si="261"/>
        <v/>
      </c>
      <c r="PN64" s="120" t="str">
        <f t="shared" si="261"/>
        <v/>
      </c>
      <c r="PO64" s="120" t="str">
        <f t="shared" si="261"/>
        <v/>
      </c>
      <c r="PP64" s="120" t="str">
        <f t="shared" si="261"/>
        <v/>
      </c>
      <c r="PQ64" s="120" t="str">
        <f t="shared" si="261"/>
        <v/>
      </c>
      <c r="PR64" s="120" t="str">
        <f t="shared" si="261"/>
        <v/>
      </c>
      <c r="PS64" s="120" t="str">
        <f t="shared" si="261"/>
        <v/>
      </c>
      <c r="PT64" s="120" t="str">
        <f t="shared" si="261"/>
        <v/>
      </c>
      <c r="PU64" s="120" t="str">
        <f t="shared" si="261"/>
        <v/>
      </c>
      <c r="PV64" s="120" t="str">
        <f t="shared" si="261"/>
        <v/>
      </c>
      <c r="PW64" s="120" t="str">
        <f t="shared" si="261"/>
        <v/>
      </c>
      <c r="PX64" s="120" t="str">
        <f t="shared" si="261"/>
        <v/>
      </c>
      <c r="PY64" s="120" t="str">
        <f t="shared" si="261"/>
        <v/>
      </c>
      <c r="PZ64" s="120" t="str">
        <f t="shared" si="261"/>
        <v/>
      </c>
      <c r="QA64" s="120" t="str">
        <f t="shared" si="261"/>
        <v/>
      </c>
      <c r="QB64" s="120" t="str">
        <f t="shared" si="261"/>
        <v/>
      </c>
      <c r="QC64" s="120" t="str">
        <f t="shared" si="261"/>
        <v/>
      </c>
      <c r="QD64" s="120" t="str">
        <f t="shared" si="261"/>
        <v/>
      </c>
      <c r="QE64" s="120" t="str">
        <f t="shared" si="261"/>
        <v/>
      </c>
      <c r="QF64" s="120" t="str">
        <f t="shared" si="261"/>
        <v/>
      </c>
      <c r="QG64" s="120" t="str">
        <f t="shared" si="261"/>
        <v/>
      </c>
      <c r="QH64" s="120" t="str">
        <f t="shared" si="261"/>
        <v/>
      </c>
      <c r="QI64" s="120" t="str">
        <f t="shared" si="261"/>
        <v/>
      </c>
      <c r="QJ64" s="120" t="str">
        <f t="shared" si="238"/>
        <v/>
      </c>
      <c r="QK64" s="120" t="str">
        <f t="shared" si="262"/>
        <v/>
      </c>
      <c r="QL64" s="120" t="str">
        <f t="shared" si="262"/>
        <v/>
      </c>
      <c r="QM64" s="120" t="str">
        <f t="shared" si="262"/>
        <v/>
      </c>
      <c r="QN64" s="120" t="str">
        <f t="shared" si="262"/>
        <v/>
      </c>
      <c r="QO64" s="120" t="str">
        <f t="shared" si="262"/>
        <v/>
      </c>
      <c r="QP64" s="120" t="str">
        <f t="shared" si="262"/>
        <v/>
      </c>
      <c r="QQ64" s="120" t="str">
        <f t="shared" si="262"/>
        <v/>
      </c>
      <c r="QR64" s="120" t="str">
        <f t="shared" si="262"/>
        <v/>
      </c>
      <c r="QS64" s="120" t="str">
        <f t="shared" si="262"/>
        <v/>
      </c>
      <c r="QT64" s="120" t="str">
        <f t="shared" si="262"/>
        <v/>
      </c>
      <c r="QU64" s="120" t="str">
        <f t="shared" si="262"/>
        <v/>
      </c>
      <c r="QV64" s="120" t="str">
        <f t="shared" si="262"/>
        <v/>
      </c>
      <c r="QW64" s="120" t="str">
        <f t="shared" si="262"/>
        <v/>
      </c>
      <c r="QX64" s="120" t="str">
        <f t="shared" si="262"/>
        <v/>
      </c>
      <c r="QY64" s="120" t="str">
        <f t="shared" si="262"/>
        <v/>
      </c>
      <c r="QZ64" s="120" t="str">
        <f t="shared" si="262"/>
        <v/>
      </c>
      <c r="RA64" s="120" t="str">
        <f t="shared" si="262"/>
        <v/>
      </c>
      <c r="RB64" s="120" t="str">
        <f t="shared" si="262"/>
        <v/>
      </c>
      <c r="RC64" s="120" t="str">
        <f t="shared" si="262"/>
        <v/>
      </c>
      <c r="RD64" s="120" t="str">
        <f t="shared" si="262"/>
        <v/>
      </c>
      <c r="RE64" s="120" t="str">
        <f t="shared" si="262"/>
        <v/>
      </c>
      <c r="RF64" s="120" t="str">
        <f t="shared" si="262"/>
        <v/>
      </c>
      <c r="RG64" s="120" t="str">
        <f t="shared" si="262"/>
        <v/>
      </c>
      <c r="RH64" s="120" t="str">
        <f t="shared" si="262"/>
        <v/>
      </c>
      <c r="RI64" s="120" t="str">
        <f t="shared" si="262"/>
        <v/>
      </c>
      <c r="RJ64" s="120" t="str">
        <f t="shared" si="262"/>
        <v/>
      </c>
      <c r="RK64" s="120" t="str">
        <f t="shared" si="262"/>
        <v/>
      </c>
      <c r="RL64" s="120" t="str">
        <f t="shared" si="262"/>
        <v/>
      </c>
      <c r="RM64" s="120" t="str">
        <f t="shared" si="262"/>
        <v/>
      </c>
      <c r="RN64" s="120" t="str">
        <f t="shared" si="262"/>
        <v/>
      </c>
      <c r="RO64" s="120" t="str">
        <f t="shared" si="262"/>
        <v/>
      </c>
      <c r="RP64" s="120" t="str">
        <f t="shared" si="240"/>
        <v/>
      </c>
      <c r="RQ64" s="120" t="str">
        <f t="shared" si="263"/>
        <v/>
      </c>
      <c r="RR64" s="120" t="str">
        <f t="shared" si="263"/>
        <v/>
      </c>
      <c r="RS64" s="120" t="str">
        <f t="shared" si="263"/>
        <v/>
      </c>
      <c r="RT64" s="120" t="str">
        <f t="shared" si="263"/>
        <v/>
      </c>
      <c r="RU64" s="120" t="str">
        <f t="shared" si="263"/>
        <v/>
      </c>
      <c r="RV64" s="120" t="str">
        <f t="shared" si="263"/>
        <v/>
      </c>
      <c r="RW64" s="120" t="str">
        <f t="shared" si="263"/>
        <v/>
      </c>
      <c r="RX64" s="120" t="str">
        <f t="shared" si="263"/>
        <v/>
      </c>
      <c r="RY64" s="120" t="str">
        <f t="shared" si="263"/>
        <v/>
      </c>
      <c r="RZ64" s="120" t="str">
        <f t="shared" si="263"/>
        <v/>
      </c>
      <c r="SA64" s="120" t="str">
        <f t="shared" si="263"/>
        <v/>
      </c>
      <c r="SB64" s="120" t="str">
        <f t="shared" si="263"/>
        <v/>
      </c>
      <c r="SC64" s="120" t="str">
        <f t="shared" si="263"/>
        <v/>
      </c>
      <c r="SD64" s="120" t="str">
        <f t="shared" si="263"/>
        <v/>
      </c>
      <c r="SE64" s="120" t="str">
        <f t="shared" si="263"/>
        <v/>
      </c>
      <c r="SF64" s="120" t="str">
        <f t="shared" si="263"/>
        <v/>
      </c>
      <c r="SG64" s="120" t="str">
        <f t="shared" si="263"/>
        <v/>
      </c>
      <c r="SH64" s="120" t="str">
        <f t="shared" si="263"/>
        <v/>
      </c>
      <c r="SI64" s="120" t="str">
        <f t="shared" si="263"/>
        <v/>
      </c>
      <c r="SJ64" s="120" t="str">
        <f t="shared" si="263"/>
        <v/>
      </c>
      <c r="SK64" s="120" t="str">
        <f t="shared" si="263"/>
        <v/>
      </c>
      <c r="SL64" s="120" t="str">
        <f t="shared" si="263"/>
        <v/>
      </c>
      <c r="SM64" s="120" t="str">
        <f t="shared" si="263"/>
        <v/>
      </c>
      <c r="SN64" s="120" t="str">
        <f t="shared" si="263"/>
        <v/>
      </c>
      <c r="SO64" s="120" t="str">
        <f t="shared" si="263"/>
        <v/>
      </c>
      <c r="SP64" s="120" t="str">
        <f t="shared" si="263"/>
        <v/>
      </c>
      <c r="SQ64" s="120" t="str">
        <f t="shared" si="263"/>
        <v/>
      </c>
      <c r="SR64" s="120" t="str">
        <f t="shared" si="263"/>
        <v/>
      </c>
      <c r="SS64" s="120" t="str">
        <f t="shared" si="263"/>
        <v/>
      </c>
      <c r="ST64" s="120" t="str">
        <f t="shared" si="263"/>
        <v/>
      </c>
      <c r="SU64" s="120" t="str">
        <f t="shared" si="263"/>
        <v/>
      </c>
      <c r="SV64" s="120" t="str">
        <f t="shared" si="242"/>
        <v/>
      </c>
      <c r="SW64" s="120" t="str">
        <f t="shared" si="242"/>
        <v/>
      </c>
      <c r="SX64" s="121" t="str">
        <f t="shared" si="244"/>
        <v/>
      </c>
    </row>
    <row r="65" spans="2:518" ht="15" outlineLevel="1" x14ac:dyDescent="0.35">
      <c r="B65" s="60"/>
      <c r="C65" s="60">
        <v>279624</v>
      </c>
      <c r="D65" s="61">
        <v>1</v>
      </c>
      <c r="E65" s="111" t="s">
        <v>1721</v>
      </c>
      <c r="F65" s="112" t="s">
        <v>442</v>
      </c>
      <c r="G65" s="113">
        <v>45567</v>
      </c>
      <c r="H65" s="124">
        <v>1</v>
      </c>
      <c r="I65" s="115">
        <f t="shared" si="170"/>
        <v>45567</v>
      </c>
      <c r="J65" s="125">
        <v>0</v>
      </c>
      <c r="K65" s="126" t="s">
        <v>1702</v>
      </c>
      <c r="L65" s="127"/>
      <c r="M65" s="119" t="str">
        <f t="shared" si="246"/>
        <v/>
      </c>
      <c r="N65" s="120" t="str">
        <f t="shared" si="246"/>
        <v/>
      </c>
      <c r="O65" s="120" t="str">
        <f t="shared" si="246"/>
        <v/>
      </c>
      <c r="P65" s="120" t="str">
        <f t="shared" si="246"/>
        <v/>
      </c>
      <c r="Q65" s="120" t="str">
        <f t="shared" si="246"/>
        <v/>
      </c>
      <c r="R65" s="120" t="str">
        <f t="shared" si="246"/>
        <v/>
      </c>
      <c r="S65" s="120" t="str">
        <f t="shared" si="246"/>
        <v/>
      </c>
      <c r="T65" s="120" t="str">
        <f t="shared" si="246"/>
        <v/>
      </c>
      <c r="U65" s="120" t="str">
        <f t="shared" si="246"/>
        <v/>
      </c>
      <c r="V65" s="120" t="str">
        <f t="shared" si="246"/>
        <v/>
      </c>
      <c r="W65" s="120" t="str">
        <f t="shared" si="246"/>
        <v/>
      </c>
      <c r="X65" s="120" t="str">
        <f t="shared" si="246"/>
        <v/>
      </c>
      <c r="Y65" s="120" t="str">
        <f t="shared" si="246"/>
        <v/>
      </c>
      <c r="Z65" s="120" t="str">
        <f t="shared" si="246"/>
        <v/>
      </c>
      <c r="AA65" s="120" t="str">
        <f t="shared" si="246"/>
        <v/>
      </c>
      <c r="AB65" s="120" t="str">
        <f t="shared" si="246"/>
        <v/>
      </c>
      <c r="AC65" s="120" t="str">
        <f t="shared" si="246"/>
        <v/>
      </c>
      <c r="AD65" s="120" t="str">
        <f t="shared" si="246"/>
        <v/>
      </c>
      <c r="AE65" s="120" t="str">
        <f t="shared" si="246"/>
        <v/>
      </c>
      <c r="AF65" s="120" t="str">
        <f t="shared" si="246"/>
        <v/>
      </c>
      <c r="AG65" s="120" t="str">
        <f t="shared" si="246"/>
        <v/>
      </c>
      <c r="AH65" s="120" t="str">
        <f t="shared" si="246"/>
        <v/>
      </c>
      <c r="AI65" s="120" t="str">
        <f t="shared" si="246"/>
        <v/>
      </c>
      <c r="AJ65" s="120" t="str">
        <f t="shared" si="212"/>
        <v/>
      </c>
      <c r="AK65" s="120" t="str">
        <f t="shared" si="212"/>
        <v/>
      </c>
      <c r="AL65" s="120" t="str">
        <f t="shared" si="212"/>
        <v/>
      </c>
      <c r="AM65" s="120" t="str">
        <f t="shared" si="212"/>
        <v/>
      </c>
      <c r="AN65" s="120" t="str">
        <f t="shared" si="212"/>
        <v/>
      </c>
      <c r="AO65" s="120" t="str">
        <f t="shared" si="212"/>
        <v/>
      </c>
      <c r="AP65" s="120" t="str">
        <f t="shared" si="212"/>
        <v/>
      </c>
      <c r="AQ65" s="120" t="str">
        <f t="shared" si="212"/>
        <v/>
      </c>
      <c r="AR65" s="120" t="str">
        <f t="shared" si="212"/>
        <v/>
      </c>
      <c r="AS65" s="120" t="str">
        <f t="shared" si="212"/>
        <v/>
      </c>
      <c r="AT65" s="120" t="str">
        <f t="shared" si="212"/>
        <v/>
      </c>
      <c r="AU65" s="120" t="str">
        <f t="shared" si="212"/>
        <v/>
      </c>
      <c r="AV65" s="120" t="str">
        <f t="shared" si="212"/>
        <v/>
      </c>
      <c r="AW65" s="120" t="str">
        <f t="shared" si="249"/>
        <v/>
      </c>
      <c r="AX65" s="120" t="str">
        <f t="shared" si="249"/>
        <v/>
      </c>
      <c r="AY65" s="120" t="str">
        <f t="shared" si="249"/>
        <v/>
      </c>
      <c r="AZ65" s="120" t="str">
        <f t="shared" si="249"/>
        <v/>
      </c>
      <c r="BA65" s="120" t="str">
        <f t="shared" si="249"/>
        <v/>
      </c>
      <c r="BB65" s="120" t="str">
        <f t="shared" si="249"/>
        <v/>
      </c>
      <c r="BC65" s="120" t="str">
        <f t="shared" si="249"/>
        <v/>
      </c>
      <c r="BD65" s="120" t="str">
        <f t="shared" si="249"/>
        <v/>
      </c>
      <c r="BE65" s="120" t="str">
        <f t="shared" si="249"/>
        <v/>
      </c>
      <c r="BF65" s="120" t="str">
        <f t="shared" si="249"/>
        <v/>
      </c>
      <c r="BG65" s="120" t="str">
        <f t="shared" si="249"/>
        <v/>
      </c>
      <c r="BH65" s="120" t="str">
        <f t="shared" si="249"/>
        <v/>
      </c>
      <c r="BI65" s="120" t="str">
        <f t="shared" si="249"/>
        <v/>
      </c>
      <c r="BJ65" s="120" t="str">
        <f t="shared" si="249"/>
        <v/>
      </c>
      <c r="BK65" s="120" t="str">
        <f t="shared" si="249"/>
        <v/>
      </c>
      <c r="BL65" s="120" t="str">
        <f t="shared" si="249"/>
        <v/>
      </c>
      <c r="BM65" s="120" t="str">
        <f t="shared" si="249"/>
        <v/>
      </c>
      <c r="BN65" s="120" t="str">
        <f t="shared" si="249"/>
        <v/>
      </c>
      <c r="BO65" s="120" t="str">
        <f t="shared" si="249"/>
        <v/>
      </c>
      <c r="BP65" s="120" t="str">
        <f t="shared" si="214"/>
        <v/>
      </c>
      <c r="BQ65" s="120" t="str">
        <f t="shared" si="250"/>
        <v/>
      </c>
      <c r="BR65" s="120" t="str">
        <f t="shared" si="250"/>
        <v/>
      </c>
      <c r="BS65" s="120" t="str">
        <f t="shared" si="250"/>
        <v/>
      </c>
      <c r="BT65" s="120" t="str">
        <f t="shared" si="250"/>
        <v/>
      </c>
      <c r="BU65" s="120" t="str">
        <f t="shared" si="250"/>
        <v/>
      </c>
      <c r="BV65" s="120" t="str">
        <f t="shared" si="250"/>
        <v/>
      </c>
      <c r="BW65" s="120" t="str">
        <f t="shared" si="250"/>
        <v/>
      </c>
      <c r="BX65" s="120" t="str">
        <f t="shared" si="250"/>
        <v/>
      </c>
      <c r="BY65" s="120" t="str">
        <f t="shared" si="250"/>
        <v/>
      </c>
      <c r="BZ65" s="120" t="str">
        <f t="shared" si="250"/>
        <v/>
      </c>
      <c r="CA65" s="120" t="str">
        <f t="shared" si="250"/>
        <v/>
      </c>
      <c r="CB65" s="120" t="str">
        <f t="shared" si="250"/>
        <v/>
      </c>
      <c r="CC65" s="120" t="str">
        <f t="shared" si="250"/>
        <v/>
      </c>
      <c r="CD65" s="120" t="str">
        <f t="shared" si="250"/>
        <v/>
      </c>
      <c r="CE65" s="120" t="str">
        <f t="shared" si="250"/>
        <v/>
      </c>
      <c r="CF65" s="120" t="str">
        <f t="shared" si="250"/>
        <v/>
      </c>
      <c r="CG65" s="120" t="str">
        <f t="shared" si="250"/>
        <v/>
      </c>
      <c r="CH65" s="120" t="str">
        <f t="shared" si="250"/>
        <v/>
      </c>
      <c r="CI65" s="120" t="str">
        <f t="shared" si="250"/>
        <v/>
      </c>
      <c r="CJ65" s="120" t="str">
        <f t="shared" si="250"/>
        <v/>
      </c>
      <c r="CK65" s="120" t="str">
        <f t="shared" si="250"/>
        <v/>
      </c>
      <c r="CL65" s="120" t="str">
        <f t="shared" si="250"/>
        <v/>
      </c>
      <c r="CM65" s="120" t="str">
        <f t="shared" si="250"/>
        <v/>
      </c>
      <c r="CN65" s="120" t="str">
        <f t="shared" si="250"/>
        <v/>
      </c>
      <c r="CO65" s="120" t="str">
        <f t="shared" si="250"/>
        <v/>
      </c>
      <c r="CP65" s="120" t="str">
        <f t="shared" si="250"/>
        <v/>
      </c>
      <c r="CQ65" s="120" t="str">
        <f t="shared" si="250"/>
        <v/>
      </c>
      <c r="CR65" s="120" t="str">
        <f t="shared" si="250"/>
        <v/>
      </c>
      <c r="CS65" s="120" t="str">
        <f t="shared" si="250"/>
        <v/>
      </c>
      <c r="CT65" s="120" t="str">
        <f t="shared" si="250"/>
        <v/>
      </c>
      <c r="CU65" s="120" t="str">
        <f t="shared" si="250"/>
        <v/>
      </c>
      <c r="CV65" s="120" t="str">
        <f t="shared" si="216"/>
        <v/>
      </c>
      <c r="CW65" s="120" t="str">
        <f t="shared" si="251"/>
        <v/>
      </c>
      <c r="CX65" s="120" t="str">
        <f t="shared" si="251"/>
        <v/>
      </c>
      <c r="CY65" s="120" t="str">
        <f t="shared" si="251"/>
        <v/>
      </c>
      <c r="CZ65" s="120" t="str">
        <f t="shared" si="251"/>
        <v/>
      </c>
      <c r="DA65" s="120" t="str">
        <f t="shared" si="251"/>
        <v/>
      </c>
      <c r="DB65" s="120" t="str">
        <f t="shared" si="251"/>
        <v/>
      </c>
      <c r="DC65" s="120" t="str">
        <f t="shared" si="251"/>
        <v/>
      </c>
      <c r="DD65" s="120" t="str">
        <f t="shared" si="251"/>
        <v/>
      </c>
      <c r="DE65" s="120" t="str">
        <f t="shared" si="251"/>
        <v/>
      </c>
      <c r="DF65" s="120" t="str">
        <f t="shared" si="251"/>
        <v/>
      </c>
      <c r="DG65" s="120" t="str">
        <f t="shared" si="251"/>
        <v/>
      </c>
      <c r="DH65" s="120" t="str">
        <f t="shared" si="251"/>
        <v/>
      </c>
      <c r="DI65" s="120" t="str">
        <f t="shared" si="251"/>
        <v/>
      </c>
      <c r="DJ65" s="120" t="str">
        <f t="shared" si="251"/>
        <v/>
      </c>
      <c r="DK65" s="120" t="str">
        <f t="shared" si="251"/>
        <v/>
      </c>
      <c r="DL65" s="120" t="str">
        <f t="shared" si="251"/>
        <v/>
      </c>
      <c r="DM65" s="120" t="str">
        <f t="shared" si="251"/>
        <v/>
      </c>
      <c r="DN65" s="120" t="str">
        <f t="shared" si="251"/>
        <v/>
      </c>
      <c r="DO65" s="120" t="str">
        <f t="shared" si="251"/>
        <v/>
      </c>
      <c r="DP65" s="120" t="str">
        <f t="shared" si="251"/>
        <v/>
      </c>
      <c r="DQ65" s="120" t="str">
        <f t="shared" si="251"/>
        <v/>
      </c>
      <c r="DR65" s="120" t="str">
        <f t="shared" si="251"/>
        <v/>
      </c>
      <c r="DS65" s="120" t="str">
        <f t="shared" si="251"/>
        <v/>
      </c>
      <c r="DT65" s="120" t="str">
        <f t="shared" si="251"/>
        <v/>
      </c>
      <c r="DU65" s="120" t="str">
        <f t="shared" si="251"/>
        <v/>
      </c>
      <c r="DV65" s="120" t="str">
        <f t="shared" si="251"/>
        <v/>
      </c>
      <c r="DW65" s="120" t="str">
        <f t="shared" si="251"/>
        <v/>
      </c>
      <c r="DX65" s="120" t="str">
        <f t="shared" si="251"/>
        <v/>
      </c>
      <c r="DY65" s="120" t="str">
        <f t="shared" si="251"/>
        <v/>
      </c>
      <c r="DZ65" s="120" t="str">
        <f t="shared" si="251"/>
        <v/>
      </c>
      <c r="EA65" s="120" t="str">
        <f t="shared" si="251"/>
        <v/>
      </c>
      <c r="EB65" s="120" t="str">
        <f t="shared" si="218"/>
        <v/>
      </c>
      <c r="EC65" s="120" t="str">
        <f t="shared" si="252"/>
        <v/>
      </c>
      <c r="ED65" s="120" t="str">
        <f t="shared" si="252"/>
        <v/>
      </c>
      <c r="EE65" s="120" t="str">
        <f t="shared" si="252"/>
        <v/>
      </c>
      <c r="EF65" s="120" t="str">
        <f t="shared" si="252"/>
        <v/>
      </c>
      <c r="EG65" s="120" t="str">
        <f t="shared" si="252"/>
        <v/>
      </c>
      <c r="EH65" s="120" t="str">
        <f t="shared" si="252"/>
        <v/>
      </c>
      <c r="EI65" s="120" t="str">
        <f t="shared" si="252"/>
        <v/>
      </c>
      <c r="EJ65" s="120" t="str">
        <f t="shared" si="252"/>
        <v/>
      </c>
      <c r="EK65" s="120" t="str">
        <f t="shared" si="252"/>
        <v/>
      </c>
      <c r="EL65" s="120" t="str">
        <f t="shared" si="252"/>
        <v/>
      </c>
      <c r="EM65" s="120" t="str">
        <f t="shared" si="252"/>
        <v/>
      </c>
      <c r="EN65" s="120" t="str">
        <f t="shared" si="252"/>
        <v/>
      </c>
      <c r="EO65" s="120" t="str">
        <f t="shared" si="252"/>
        <v/>
      </c>
      <c r="EP65" s="120" t="str">
        <f t="shared" si="252"/>
        <v/>
      </c>
      <c r="EQ65" s="120" t="str">
        <f t="shared" si="252"/>
        <v/>
      </c>
      <c r="ER65" s="120" t="str">
        <f t="shared" si="252"/>
        <v/>
      </c>
      <c r="ES65" s="120" t="str">
        <f t="shared" si="252"/>
        <v/>
      </c>
      <c r="ET65" s="120" t="str">
        <f t="shared" si="252"/>
        <v/>
      </c>
      <c r="EU65" s="120" t="str">
        <f t="shared" si="252"/>
        <v/>
      </c>
      <c r="EV65" s="120" t="str">
        <f t="shared" si="252"/>
        <v/>
      </c>
      <c r="EW65" s="120" t="str">
        <f t="shared" si="252"/>
        <v/>
      </c>
      <c r="EX65" s="120" t="str">
        <f t="shared" si="252"/>
        <v/>
      </c>
      <c r="EY65" s="120" t="str">
        <f t="shared" si="252"/>
        <v/>
      </c>
      <c r="EZ65" s="120" t="str">
        <f t="shared" si="252"/>
        <v/>
      </c>
      <c r="FA65" s="120" t="str">
        <f t="shared" si="252"/>
        <v/>
      </c>
      <c r="FB65" s="120" t="str">
        <f t="shared" si="252"/>
        <v/>
      </c>
      <c r="FC65" s="120" t="str">
        <f t="shared" si="252"/>
        <v/>
      </c>
      <c r="FD65" s="120" t="str">
        <f t="shared" si="252"/>
        <v/>
      </c>
      <c r="FE65" s="120" t="str">
        <f t="shared" si="252"/>
        <v/>
      </c>
      <c r="FF65" s="120" t="str">
        <f t="shared" si="252"/>
        <v/>
      </c>
      <c r="FG65" s="120" t="str">
        <f t="shared" si="252"/>
        <v/>
      </c>
      <c r="FH65" s="120" t="str">
        <f t="shared" si="220"/>
        <v/>
      </c>
      <c r="FI65" s="120" t="str">
        <f t="shared" si="253"/>
        <v/>
      </c>
      <c r="FJ65" s="120" t="str">
        <f t="shared" si="253"/>
        <v/>
      </c>
      <c r="FK65" s="120" t="str">
        <f t="shared" si="253"/>
        <v/>
      </c>
      <c r="FL65" s="120" t="str">
        <f t="shared" si="253"/>
        <v/>
      </c>
      <c r="FM65" s="120" t="str">
        <f t="shared" si="253"/>
        <v/>
      </c>
      <c r="FN65" s="120" t="str">
        <f t="shared" si="253"/>
        <v/>
      </c>
      <c r="FO65" s="120" t="str">
        <f t="shared" si="253"/>
        <v/>
      </c>
      <c r="FP65" s="120" t="str">
        <f t="shared" si="253"/>
        <v/>
      </c>
      <c r="FQ65" s="120" t="str">
        <f t="shared" si="253"/>
        <v/>
      </c>
      <c r="FR65" s="120" t="str">
        <f t="shared" si="253"/>
        <v/>
      </c>
      <c r="FS65" s="120" t="str">
        <f t="shared" si="253"/>
        <v/>
      </c>
      <c r="FT65" s="120" t="str">
        <f t="shared" si="253"/>
        <v/>
      </c>
      <c r="FU65" s="120" t="str">
        <f t="shared" si="253"/>
        <v/>
      </c>
      <c r="FV65" s="120" t="str">
        <f t="shared" si="253"/>
        <v/>
      </c>
      <c r="FW65" s="120" t="str">
        <f t="shared" si="253"/>
        <v/>
      </c>
      <c r="FX65" s="120" t="str">
        <f t="shared" si="253"/>
        <v/>
      </c>
      <c r="FY65" s="120" t="str">
        <f t="shared" si="253"/>
        <v/>
      </c>
      <c r="FZ65" s="120" t="str">
        <f t="shared" si="253"/>
        <v/>
      </c>
      <c r="GA65" s="120" t="str">
        <f t="shared" si="253"/>
        <v/>
      </c>
      <c r="GB65" s="120" t="str">
        <f t="shared" si="253"/>
        <v/>
      </c>
      <c r="GC65" s="120" t="str">
        <f t="shared" si="253"/>
        <v/>
      </c>
      <c r="GD65" s="120" t="str">
        <f t="shared" si="253"/>
        <v/>
      </c>
      <c r="GE65" s="120" t="str">
        <f t="shared" si="253"/>
        <v/>
      </c>
      <c r="GF65" s="120" t="str">
        <f t="shared" si="253"/>
        <v/>
      </c>
      <c r="GG65" s="120" t="str">
        <f t="shared" si="253"/>
        <v/>
      </c>
      <c r="GH65" s="120" t="str">
        <f t="shared" si="253"/>
        <v/>
      </c>
      <c r="GI65" s="120" t="str">
        <f t="shared" si="253"/>
        <v/>
      </c>
      <c r="GJ65" s="120" t="str">
        <f t="shared" si="253"/>
        <v/>
      </c>
      <c r="GK65" s="120" t="str">
        <f t="shared" si="253"/>
        <v/>
      </c>
      <c r="GL65" s="120" t="str">
        <f t="shared" si="253"/>
        <v/>
      </c>
      <c r="GM65" s="120" t="str">
        <f t="shared" si="253"/>
        <v/>
      </c>
      <c r="GN65" s="120" t="str">
        <f t="shared" si="222"/>
        <v/>
      </c>
      <c r="GO65" s="120" t="str">
        <f t="shared" si="254"/>
        <v/>
      </c>
      <c r="GP65" s="120" t="str">
        <f t="shared" si="254"/>
        <v/>
      </c>
      <c r="GQ65" s="120" t="str">
        <f t="shared" si="254"/>
        <v/>
      </c>
      <c r="GR65" s="120" t="str">
        <f t="shared" si="254"/>
        <v/>
      </c>
      <c r="GS65" s="120" t="str">
        <f t="shared" si="254"/>
        <v/>
      </c>
      <c r="GT65" s="120" t="str">
        <f t="shared" si="254"/>
        <v/>
      </c>
      <c r="GU65" s="120" t="str">
        <f t="shared" si="254"/>
        <v/>
      </c>
      <c r="GV65" s="120" t="str">
        <f t="shared" si="254"/>
        <v/>
      </c>
      <c r="GW65" s="120" t="str">
        <f t="shared" si="254"/>
        <v/>
      </c>
      <c r="GX65" s="120" t="str">
        <f t="shared" si="254"/>
        <v/>
      </c>
      <c r="GY65" s="120" t="str">
        <f t="shared" si="254"/>
        <v/>
      </c>
      <c r="GZ65" s="120" t="str">
        <f t="shared" si="254"/>
        <v/>
      </c>
      <c r="HA65" s="120" t="str">
        <f t="shared" si="254"/>
        <v/>
      </c>
      <c r="HB65" s="120" t="str">
        <f t="shared" si="254"/>
        <v/>
      </c>
      <c r="HC65" s="120" t="str">
        <f t="shared" si="254"/>
        <v/>
      </c>
      <c r="HD65" s="120" t="str">
        <f t="shared" si="254"/>
        <v/>
      </c>
      <c r="HE65" s="120" t="str">
        <f t="shared" si="254"/>
        <v/>
      </c>
      <c r="HF65" s="120" t="str">
        <f t="shared" si="254"/>
        <v/>
      </c>
      <c r="HG65" s="120" t="str">
        <f t="shared" si="254"/>
        <v/>
      </c>
      <c r="HH65" s="120" t="str">
        <f t="shared" si="254"/>
        <v/>
      </c>
      <c r="HI65" s="120" t="str">
        <f t="shared" si="254"/>
        <v/>
      </c>
      <c r="HJ65" s="120" t="str">
        <f t="shared" si="254"/>
        <v/>
      </c>
      <c r="HK65" s="120" t="str">
        <f t="shared" si="254"/>
        <v/>
      </c>
      <c r="HL65" s="120" t="str">
        <f t="shared" si="254"/>
        <v/>
      </c>
      <c r="HM65" s="120" t="str">
        <f t="shared" si="254"/>
        <v/>
      </c>
      <c r="HN65" s="120" t="str">
        <f t="shared" si="254"/>
        <v/>
      </c>
      <c r="HO65" s="120" t="str">
        <f t="shared" si="254"/>
        <v/>
      </c>
      <c r="HP65" s="120" t="str">
        <f t="shared" si="254"/>
        <v/>
      </c>
      <c r="HQ65" s="120" t="str">
        <f t="shared" si="254"/>
        <v/>
      </c>
      <c r="HR65" s="120" t="str">
        <f t="shared" si="254"/>
        <v/>
      </c>
      <c r="HS65" s="120" t="str">
        <f t="shared" si="254"/>
        <v/>
      </c>
      <c r="HT65" s="120" t="str">
        <f t="shared" si="224"/>
        <v/>
      </c>
      <c r="HU65" s="120" t="str">
        <f t="shared" si="255"/>
        <v/>
      </c>
      <c r="HV65" s="120" t="str">
        <f t="shared" si="255"/>
        <v/>
      </c>
      <c r="HW65" s="120" t="str">
        <f t="shared" si="255"/>
        <v/>
      </c>
      <c r="HX65" s="120" t="str">
        <f t="shared" si="255"/>
        <v/>
      </c>
      <c r="HY65" s="120" t="str">
        <f t="shared" si="255"/>
        <v/>
      </c>
      <c r="HZ65" s="120" t="str">
        <f t="shared" si="255"/>
        <v/>
      </c>
      <c r="IA65" s="120" t="str">
        <f t="shared" si="255"/>
        <v/>
      </c>
      <c r="IB65" s="120" t="str">
        <f t="shared" si="255"/>
        <v/>
      </c>
      <c r="IC65" s="120" t="str">
        <f t="shared" si="255"/>
        <v/>
      </c>
      <c r="ID65" s="120" t="str">
        <f t="shared" si="255"/>
        <v/>
      </c>
      <c r="IE65" s="120" t="str">
        <f t="shared" si="255"/>
        <v/>
      </c>
      <c r="IF65" s="120" t="str">
        <f t="shared" si="255"/>
        <v/>
      </c>
      <c r="IG65" s="120" t="str">
        <f t="shared" si="255"/>
        <v/>
      </c>
      <c r="IH65" s="120" t="str">
        <f t="shared" si="255"/>
        <v/>
      </c>
      <c r="II65" s="120" t="str">
        <f t="shared" si="255"/>
        <v/>
      </c>
      <c r="IJ65" s="120" t="str">
        <f t="shared" si="255"/>
        <v/>
      </c>
      <c r="IK65" s="120" t="str">
        <f t="shared" si="255"/>
        <v/>
      </c>
      <c r="IL65" s="120" t="str">
        <f t="shared" si="255"/>
        <v/>
      </c>
      <c r="IM65" s="120" t="str">
        <f t="shared" si="255"/>
        <v/>
      </c>
      <c r="IN65" s="120" t="str">
        <f t="shared" si="255"/>
        <v/>
      </c>
      <c r="IO65" s="120" t="str">
        <f t="shared" si="255"/>
        <v/>
      </c>
      <c r="IP65" s="120" t="str">
        <f t="shared" si="255"/>
        <v/>
      </c>
      <c r="IQ65" s="120" t="str">
        <f t="shared" si="255"/>
        <v/>
      </c>
      <c r="IR65" s="120" t="str">
        <f t="shared" si="255"/>
        <v/>
      </c>
      <c r="IS65" s="120" t="str">
        <f t="shared" si="255"/>
        <v/>
      </c>
      <c r="IT65" s="120" t="str">
        <f t="shared" si="255"/>
        <v/>
      </c>
      <c r="IU65" s="120" t="str">
        <f t="shared" si="255"/>
        <v/>
      </c>
      <c r="IV65" s="120" t="str">
        <f t="shared" si="255"/>
        <v/>
      </c>
      <c r="IW65" s="120" t="str">
        <f t="shared" si="255"/>
        <v/>
      </c>
      <c r="IX65" s="120" t="str">
        <f t="shared" si="255"/>
        <v/>
      </c>
      <c r="IY65" s="120" t="str">
        <f t="shared" si="255"/>
        <v/>
      </c>
      <c r="IZ65" s="120" t="str">
        <f t="shared" si="226"/>
        <v/>
      </c>
      <c r="JA65" s="120" t="str">
        <f t="shared" si="256"/>
        <v/>
      </c>
      <c r="JB65" s="120" t="str">
        <f t="shared" si="256"/>
        <v/>
      </c>
      <c r="JC65" s="120" t="str">
        <f t="shared" si="256"/>
        <v/>
      </c>
      <c r="JD65" s="120" t="str">
        <f t="shared" si="256"/>
        <v/>
      </c>
      <c r="JE65" s="120" t="str">
        <f t="shared" si="256"/>
        <v/>
      </c>
      <c r="JF65" s="120" t="str">
        <f t="shared" si="256"/>
        <v/>
      </c>
      <c r="JG65" s="120" t="str">
        <f t="shared" si="256"/>
        <v/>
      </c>
      <c r="JH65" s="120" t="str">
        <f t="shared" si="256"/>
        <v/>
      </c>
      <c r="JI65" s="120" t="str">
        <f t="shared" si="256"/>
        <v/>
      </c>
      <c r="JJ65" s="120" t="str">
        <f t="shared" si="256"/>
        <v/>
      </c>
      <c r="JK65" s="120" t="str">
        <f t="shared" si="256"/>
        <v/>
      </c>
      <c r="JL65" s="120" t="str">
        <f t="shared" si="256"/>
        <v/>
      </c>
      <c r="JM65" s="120" t="str">
        <f t="shared" si="256"/>
        <v/>
      </c>
      <c r="JN65" s="120" t="str">
        <f t="shared" si="256"/>
        <v/>
      </c>
      <c r="JO65" s="120" t="str">
        <f t="shared" si="256"/>
        <v/>
      </c>
      <c r="JP65" s="120" t="str">
        <f t="shared" si="256"/>
        <v/>
      </c>
      <c r="JQ65" s="120" t="str">
        <f t="shared" si="256"/>
        <v/>
      </c>
      <c r="JR65" s="120" t="str">
        <f t="shared" si="256"/>
        <v/>
      </c>
      <c r="JS65" s="120" t="str">
        <f t="shared" si="256"/>
        <v/>
      </c>
      <c r="JT65" s="120" t="str">
        <f t="shared" si="256"/>
        <v/>
      </c>
      <c r="JU65" s="120" t="str">
        <f t="shared" si="256"/>
        <v/>
      </c>
      <c r="JV65" s="120" t="str">
        <f t="shared" si="256"/>
        <v/>
      </c>
      <c r="JW65" s="120" t="str">
        <f t="shared" si="256"/>
        <v/>
      </c>
      <c r="JX65" s="120" t="str">
        <f t="shared" si="256"/>
        <v/>
      </c>
      <c r="JY65" s="120" t="str">
        <f t="shared" si="256"/>
        <v/>
      </c>
      <c r="JZ65" s="120" t="str">
        <f t="shared" si="256"/>
        <v/>
      </c>
      <c r="KA65" s="120" t="str">
        <f t="shared" si="256"/>
        <v/>
      </c>
      <c r="KB65" s="120" t="str">
        <f t="shared" si="256"/>
        <v/>
      </c>
      <c r="KC65" s="120" t="str">
        <f t="shared" si="256"/>
        <v/>
      </c>
      <c r="KD65" s="120" t="str">
        <f t="shared" si="256"/>
        <v/>
      </c>
      <c r="KE65" s="120" t="str">
        <f t="shared" si="256"/>
        <v/>
      </c>
      <c r="KF65" s="120" t="str">
        <f t="shared" si="228"/>
        <v/>
      </c>
      <c r="KG65" s="120" t="str">
        <f t="shared" si="257"/>
        <v/>
      </c>
      <c r="KH65" s="120" t="str">
        <f t="shared" si="257"/>
        <v/>
      </c>
      <c r="KI65" s="120" t="str">
        <f t="shared" si="257"/>
        <v/>
      </c>
      <c r="KJ65" s="120" t="str">
        <f t="shared" si="257"/>
        <v/>
      </c>
      <c r="KK65" s="120" t="str">
        <f t="shared" si="257"/>
        <v/>
      </c>
      <c r="KL65" s="120" t="str">
        <f t="shared" si="257"/>
        <v/>
      </c>
      <c r="KM65" s="120" t="str">
        <f t="shared" si="257"/>
        <v/>
      </c>
      <c r="KN65" s="120" t="str">
        <f t="shared" si="257"/>
        <v/>
      </c>
      <c r="KO65" s="120" t="str">
        <f t="shared" si="257"/>
        <v/>
      </c>
      <c r="KP65" s="120" t="str">
        <f t="shared" si="257"/>
        <v/>
      </c>
      <c r="KQ65" s="120" t="str">
        <f t="shared" si="257"/>
        <v/>
      </c>
      <c r="KR65" s="120" t="str">
        <f t="shared" si="257"/>
        <v/>
      </c>
      <c r="KS65" s="120" t="str">
        <f t="shared" si="257"/>
        <v/>
      </c>
      <c r="KT65" s="120" t="str">
        <f t="shared" si="257"/>
        <v/>
      </c>
      <c r="KU65" s="120" t="str">
        <f t="shared" si="257"/>
        <v/>
      </c>
      <c r="KV65" s="120" t="str">
        <f t="shared" si="257"/>
        <v/>
      </c>
      <c r="KW65" s="120" t="str">
        <f t="shared" si="257"/>
        <v/>
      </c>
      <c r="KX65" s="120" t="str">
        <f t="shared" si="257"/>
        <v/>
      </c>
      <c r="KY65" s="120" t="str">
        <f t="shared" si="257"/>
        <v/>
      </c>
      <c r="KZ65" s="120" t="str">
        <f t="shared" si="257"/>
        <v/>
      </c>
      <c r="LA65" s="120" t="str">
        <f t="shared" si="257"/>
        <v/>
      </c>
      <c r="LB65" s="120" t="str">
        <f t="shared" si="257"/>
        <v/>
      </c>
      <c r="LC65" s="120" t="str">
        <f t="shared" si="257"/>
        <v/>
      </c>
      <c r="LD65" s="120" t="str">
        <f t="shared" si="257"/>
        <v/>
      </c>
      <c r="LE65" s="120" t="str">
        <f t="shared" si="257"/>
        <v/>
      </c>
      <c r="LF65" s="120" t="str">
        <f t="shared" si="257"/>
        <v/>
      </c>
      <c r="LG65" s="120" t="str">
        <f t="shared" si="257"/>
        <v/>
      </c>
      <c r="LH65" s="120" t="str">
        <f t="shared" si="257"/>
        <v/>
      </c>
      <c r="LI65" s="120" t="str">
        <f t="shared" si="257"/>
        <v/>
      </c>
      <c r="LJ65" s="120" t="str">
        <f t="shared" si="257"/>
        <v/>
      </c>
      <c r="LK65" s="120" t="str">
        <f t="shared" si="257"/>
        <v/>
      </c>
      <c r="LL65" s="120" t="str">
        <f t="shared" si="230"/>
        <v/>
      </c>
      <c r="LM65" s="120" t="str">
        <f t="shared" si="258"/>
        <v/>
      </c>
      <c r="LN65" s="120" t="str">
        <f t="shared" si="258"/>
        <v/>
      </c>
      <c r="LO65" s="120" t="str">
        <f t="shared" si="258"/>
        <v/>
      </c>
      <c r="LP65" s="120" t="str">
        <f t="shared" si="258"/>
        <v/>
      </c>
      <c r="LQ65" s="120" t="str">
        <f t="shared" si="258"/>
        <v/>
      </c>
      <c r="LR65" s="120" t="str">
        <f t="shared" si="258"/>
        <v/>
      </c>
      <c r="LS65" s="120" t="str">
        <f t="shared" si="258"/>
        <v/>
      </c>
      <c r="LT65" s="120" t="str">
        <f t="shared" si="258"/>
        <v/>
      </c>
      <c r="LU65" s="120" t="str">
        <f t="shared" si="258"/>
        <v/>
      </c>
      <c r="LV65" s="120" t="str">
        <f t="shared" si="258"/>
        <v/>
      </c>
      <c r="LW65" s="120" t="str">
        <f t="shared" si="258"/>
        <v/>
      </c>
      <c r="LX65" s="120" t="str">
        <f t="shared" si="258"/>
        <v/>
      </c>
      <c r="LY65" s="120" t="str">
        <f t="shared" si="258"/>
        <v/>
      </c>
      <c r="LZ65" s="120" t="str">
        <f t="shared" si="258"/>
        <v/>
      </c>
      <c r="MA65" s="120" t="str">
        <f t="shared" si="258"/>
        <v/>
      </c>
      <c r="MB65" s="120" t="str">
        <f t="shared" si="258"/>
        <v/>
      </c>
      <c r="MC65" s="120" t="str">
        <f t="shared" si="258"/>
        <v/>
      </c>
      <c r="MD65" s="120" t="str">
        <f t="shared" si="258"/>
        <v/>
      </c>
      <c r="ME65" s="120" t="str">
        <f t="shared" si="258"/>
        <v/>
      </c>
      <c r="MF65" s="120" t="str">
        <f t="shared" si="258"/>
        <v/>
      </c>
      <c r="MG65" s="120" t="str">
        <f t="shared" si="258"/>
        <v/>
      </c>
      <c r="MH65" s="120" t="str">
        <f t="shared" si="258"/>
        <v/>
      </c>
      <c r="MI65" s="120" t="str">
        <f t="shared" si="258"/>
        <v/>
      </c>
      <c r="MJ65" s="120" t="str">
        <f t="shared" si="258"/>
        <v/>
      </c>
      <c r="MK65" s="120" t="str">
        <f t="shared" si="258"/>
        <v/>
      </c>
      <c r="ML65" s="120" t="str">
        <f t="shared" si="258"/>
        <v/>
      </c>
      <c r="MM65" s="120" t="str">
        <f t="shared" si="258"/>
        <v/>
      </c>
      <c r="MN65" s="120" t="str">
        <f t="shared" si="258"/>
        <v/>
      </c>
      <c r="MO65" s="120" t="str">
        <f t="shared" si="258"/>
        <v/>
      </c>
      <c r="MP65" s="120" t="str">
        <f t="shared" si="258"/>
        <v/>
      </c>
      <c r="MQ65" s="120" t="str">
        <f t="shared" si="258"/>
        <v/>
      </c>
      <c r="MR65" s="120" t="str">
        <f t="shared" si="232"/>
        <v/>
      </c>
      <c r="MS65" s="120" t="str">
        <f t="shared" si="259"/>
        <v/>
      </c>
      <c r="MT65" s="120" t="str">
        <f t="shared" si="259"/>
        <v/>
      </c>
      <c r="MU65" s="120" t="str">
        <f t="shared" si="259"/>
        <v/>
      </c>
      <c r="MV65" s="120" t="str">
        <f t="shared" si="259"/>
        <v/>
      </c>
      <c r="MW65" s="120" t="str">
        <f t="shared" si="259"/>
        <v/>
      </c>
      <c r="MX65" s="120" t="str">
        <f t="shared" si="259"/>
        <v/>
      </c>
      <c r="MY65" s="120" t="str">
        <f t="shared" si="259"/>
        <v/>
      </c>
      <c r="MZ65" s="120" t="str">
        <f t="shared" si="259"/>
        <v/>
      </c>
      <c r="NA65" s="120" t="str">
        <f t="shared" si="259"/>
        <v/>
      </c>
      <c r="NB65" s="120" t="str">
        <f t="shared" si="259"/>
        <v/>
      </c>
      <c r="NC65" s="120" t="str">
        <f t="shared" si="259"/>
        <v/>
      </c>
      <c r="ND65" s="120" t="str">
        <f t="shared" si="259"/>
        <v/>
      </c>
      <c r="NE65" s="120" t="str">
        <f t="shared" si="259"/>
        <v/>
      </c>
      <c r="NF65" s="120" t="str">
        <f t="shared" si="259"/>
        <v/>
      </c>
      <c r="NG65" s="120" t="str">
        <f t="shared" si="259"/>
        <v/>
      </c>
      <c r="NH65" s="120" t="str">
        <f t="shared" si="259"/>
        <v/>
      </c>
      <c r="NI65" s="120" t="str">
        <f t="shared" si="259"/>
        <v/>
      </c>
      <c r="NJ65" s="120" t="str">
        <f t="shared" si="259"/>
        <v/>
      </c>
      <c r="NK65" s="120" t="str">
        <f t="shared" si="259"/>
        <v/>
      </c>
      <c r="NL65" s="120" t="str">
        <f t="shared" si="259"/>
        <v/>
      </c>
      <c r="NM65" s="120" t="str">
        <f t="shared" si="259"/>
        <v/>
      </c>
      <c r="NN65" s="120" t="str">
        <f t="shared" si="259"/>
        <v/>
      </c>
      <c r="NO65" s="120" t="str">
        <f t="shared" si="259"/>
        <v/>
      </c>
      <c r="NP65" s="120" t="str">
        <f t="shared" si="259"/>
        <v/>
      </c>
      <c r="NQ65" s="120" t="str">
        <f t="shared" si="259"/>
        <v/>
      </c>
      <c r="NR65" s="120" t="str">
        <f t="shared" si="259"/>
        <v/>
      </c>
      <c r="NS65" s="120" t="str">
        <f t="shared" si="259"/>
        <v/>
      </c>
      <c r="NT65" s="120" t="str">
        <f t="shared" si="259"/>
        <v/>
      </c>
      <c r="NU65" s="120" t="str">
        <f t="shared" si="259"/>
        <v/>
      </c>
      <c r="NV65" s="120" t="str">
        <f t="shared" si="259"/>
        <v/>
      </c>
      <c r="NW65" s="120" t="str">
        <f t="shared" si="259"/>
        <v/>
      </c>
      <c r="NX65" s="120" t="str">
        <f t="shared" si="234"/>
        <v/>
      </c>
      <c r="NY65" s="120" t="str">
        <f t="shared" si="260"/>
        <v/>
      </c>
      <c r="NZ65" s="120" t="str">
        <f t="shared" si="260"/>
        <v/>
      </c>
      <c r="OA65" s="120" t="str">
        <f t="shared" si="260"/>
        <v/>
      </c>
      <c r="OB65" s="120" t="str">
        <f t="shared" si="260"/>
        <v/>
      </c>
      <c r="OC65" s="120" t="str">
        <f t="shared" si="260"/>
        <v/>
      </c>
      <c r="OD65" s="120" t="str">
        <f t="shared" si="260"/>
        <v/>
      </c>
      <c r="OE65" s="120" t="str">
        <f t="shared" si="260"/>
        <v/>
      </c>
      <c r="OF65" s="120" t="str">
        <f t="shared" si="260"/>
        <v/>
      </c>
      <c r="OG65" s="120" t="str">
        <f t="shared" si="260"/>
        <v/>
      </c>
      <c r="OH65" s="120" t="str">
        <f t="shared" si="260"/>
        <v/>
      </c>
      <c r="OI65" s="120" t="str">
        <f t="shared" si="260"/>
        <v/>
      </c>
      <c r="OJ65" s="120" t="str">
        <f t="shared" si="260"/>
        <v/>
      </c>
      <c r="OK65" s="120" t="str">
        <f t="shared" si="260"/>
        <v/>
      </c>
      <c r="OL65" s="120" t="str">
        <f t="shared" si="260"/>
        <v/>
      </c>
      <c r="OM65" s="120" t="str">
        <f t="shared" si="260"/>
        <v/>
      </c>
      <c r="ON65" s="120" t="str">
        <f t="shared" si="260"/>
        <v/>
      </c>
      <c r="OO65" s="120" t="str">
        <f t="shared" si="260"/>
        <v/>
      </c>
      <c r="OP65" s="120" t="str">
        <f t="shared" si="260"/>
        <v/>
      </c>
      <c r="OQ65" s="120" t="str">
        <f t="shared" si="260"/>
        <v/>
      </c>
      <c r="OR65" s="120" t="str">
        <f t="shared" si="260"/>
        <v/>
      </c>
      <c r="OS65" s="120" t="str">
        <f t="shared" si="260"/>
        <v/>
      </c>
      <c r="OT65" s="120" t="str">
        <f t="shared" si="260"/>
        <v/>
      </c>
      <c r="OU65" s="120" t="str">
        <f t="shared" si="260"/>
        <v/>
      </c>
      <c r="OV65" s="120" t="str">
        <f t="shared" si="260"/>
        <v/>
      </c>
      <c r="OW65" s="120" t="str">
        <f t="shared" si="260"/>
        <v/>
      </c>
      <c r="OX65" s="120" t="str">
        <f t="shared" si="260"/>
        <v/>
      </c>
      <c r="OY65" s="120" t="str">
        <f t="shared" si="260"/>
        <v/>
      </c>
      <c r="OZ65" s="120" t="str">
        <f t="shared" si="260"/>
        <v/>
      </c>
      <c r="PA65" s="120" t="str">
        <f t="shared" si="260"/>
        <v/>
      </c>
      <c r="PB65" s="120" t="str">
        <f t="shared" si="260"/>
        <v/>
      </c>
      <c r="PC65" s="120" t="str">
        <f t="shared" si="260"/>
        <v/>
      </c>
      <c r="PD65" s="120" t="str">
        <f t="shared" si="236"/>
        <v/>
      </c>
      <c r="PE65" s="120" t="str">
        <f t="shared" si="261"/>
        <v/>
      </c>
      <c r="PF65" s="120" t="str">
        <f t="shared" si="261"/>
        <v/>
      </c>
      <c r="PG65" s="120" t="str">
        <f t="shared" si="261"/>
        <v/>
      </c>
      <c r="PH65" s="120" t="str">
        <f t="shared" si="261"/>
        <v/>
      </c>
      <c r="PI65" s="120" t="str">
        <f t="shared" si="261"/>
        <v/>
      </c>
      <c r="PJ65" s="120" t="str">
        <f t="shared" si="261"/>
        <v/>
      </c>
      <c r="PK65" s="120" t="str">
        <f t="shared" si="261"/>
        <v/>
      </c>
      <c r="PL65" s="120" t="str">
        <f t="shared" si="261"/>
        <v/>
      </c>
      <c r="PM65" s="120" t="str">
        <f t="shared" si="261"/>
        <v/>
      </c>
      <c r="PN65" s="120" t="str">
        <f t="shared" si="261"/>
        <v/>
      </c>
      <c r="PO65" s="120" t="str">
        <f t="shared" si="261"/>
        <v/>
      </c>
      <c r="PP65" s="120" t="str">
        <f t="shared" si="261"/>
        <v/>
      </c>
      <c r="PQ65" s="120" t="str">
        <f t="shared" si="261"/>
        <v/>
      </c>
      <c r="PR65" s="120" t="str">
        <f t="shared" si="261"/>
        <v/>
      </c>
      <c r="PS65" s="120" t="str">
        <f t="shared" si="261"/>
        <v/>
      </c>
      <c r="PT65" s="120" t="str">
        <f t="shared" si="261"/>
        <v/>
      </c>
      <c r="PU65" s="120" t="str">
        <f t="shared" si="261"/>
        <v/>
      </c>
      <c r="PV65" s="120" t="str">
        <f t="shared" si="261"/>
        <v/>
      </c>
      <c r="PW65" s="120" t="str">
        <f t="shared" si="261"/>
        <v/>
      </c>
      <c r="PX65" s="120" t="str">
        <f t="shared" si="261"/>
        <v/>
      </c>
      <c r="PY65" s="120" t="str">
        <f t="shared" si="261"/>
        <v/>
      </c>
      <c r="PZ65" s="120" t="str">
        <f t="shared" si="261"/>
        <v/>
      </c>
      <c r="QA65" s="120" t="str">
        <f t="shared" si="261"/>
        <v/>
      </c>
      <c r="QB65" s="120" t="str">
        <f t="shared" si="261"/>
        <v/>
      </c>
      <c r="QC65" s="120" t="str">
        <f t="shared" si="261"/>
        <v/>
      </c>
      <c r="QD65" s="120" t="str">
        <f t="shared" si="261"/>
        <v/>
      </c>
      <c r="QE65" s="120" t="str">
        <f t="shared" si="261"/>
        <v/>
      </c>
      <c r="QF65" s="120" t="str">
        <f t="shared" si="261"/>
        <v/>
      </c>
      <c r="QG65" s="120" t="str">
        <f t="shared" si="261"/>
        <v/>
      </c>
      <c r="QH65" s="120" t="str">
        <f t="shared" si="261"/>
        <v/>
      </c>
      <c r="QI65" s="120" t="str">
        <f t="shared" si="261"/>
        <v/>
      </c>
      <c r="QJ65" s="120" t="str">
        <f t="shared" si="238"/>
        <v/>
      </c>
      <c r="QK65" s="120" t="str">
        <f t="shared" si="262"/>
        <v/>
      </c>
      <c r="QL65" s="120" t="str">
        <f t="shared" si="262"/>
        <v/>
      </c>
      <c r="QM65" s="120" t="str">
        <f t="shared" si="262"/>
        <v/>
      </c>
      <c r="QN65" s="120" t="str">
        <f t="shared" si="262"/>
        <v/>
      </c>
      <c r="QO65" s="120" t="str">
        <f t="shared" si="262"/>
        <v/>
      </c>
      <c r="QP65" s="120" t="str">
        <f t="shared" si="262"/>
        <v/>
      </c>
      <c r="QQ65" s="120" t="str">
        <f t="shared" si="262"/>
        <v/>
      </c>
      <c r="QR65" s="120" t="str">
        <f t="shared" si="262"/>
        <v/>
      </c>
      <c r="QS65" s="120" t="str">
        <f t="shared" si="262"/>
        <v/>
      </c>
      <c r="QT65" s="120" t="str">
        <f t="shared" si="262"/>
        <v/>
      </c>
      <c r="QU65" s="120" t="str">
        <f t="shared" si="262"/>
        <v/>
      </c>
      <c r="QV65" s="120" t="str">
        <f t="shared" si="262"/>
        <v/>
      </c>
      <c r="QW65" s="120" t="str">
        <f t="shared" si="262"/>
        <v/>
      </c>
      <c r="QX65" s="120" t="str">
        <f t="shared" si="262"/>
        <v/>
      </c>
      <c r="QY65" s="120" t="str">
        <f t="shared" si="262"/>
        <v/>
      </c>
      <c r="QZ65" s="120" t="str">
        <f t="shared" si="262"/>
        <v/>
      </c>
      <c r="RA65" s="120" t="str">
        <f t="shared" si="262"/>
        <v/>
      </c>
      <c r="RB65" s="120" t="str">
        <f t="shared" si="262"/>
        <v/>
      </c>
      <c r="RC65" s="120" t="str">
        <f t="shared" si="262"/>
        <v/>
      </c>
      <c r="RD65" s="120" t="str">
        <f t="shared" si="262"/>
        <v/>
      </c>
      <c r="RE65" s="120" t="str">
        <f t="shared" si="262"/>
        <v/>
      </c>
      <c r="RF65" s="120" t="str">
        <f t="shared" si="262"/>
        <v/>
      </c>
      <c r="RG65" s="120" t="str">
        <f t="shared" si="262"/>
        <v/>
      </c>
      <c r="RH65" s="120" t="str">
        <f t="shared" si="262"/>
        <v/>
      </c>
      <c r="RI65" s="120" t="str">
        <f t="shared" si="262"/>
        <v/>
      </c>
      <c r="RJ65" s="120" t="str">
        <f t="shared" si="262"/>
        <v/>
      </c>
      <c r="RK65" s="120" t="str">
        <f t="shared" si="262"/>
        <v/>
      </c>
      <c r="RL65" s="120" t="str">
        <f t="shared" si="262"/>
        <v/>
      </c>
      <c r="RM65" s="120" t="str">
        <f t="shared" si="262"/>
        <v/>
      </c>
      <c r="RN65" s="120" t="str">
        <f t="shared" si="262"/>
        <v/>
      </c>
      <c r="RO65" s="120" t="str">
        <f t="shared" si="262"/>
        <v/>
      </c>
      <c r="RP65" s="120" t="str">
        <f t="shared" si="240"/>
        <v/>
      </c>
      <c r="RQ65" s="120" t="str">
        <f t="shared" si="263"/>
        <v/>
      </c>
      <c r="RR65" s="120" t="str">
        <f t="shared" si="263"/>
        <v/>
      </c>
      <c r="RS65" s="120" t="str">
        <f t="shared" si="263"/>
        <v/>
      </c>
      <c r="RT65" s="120" t="str">
        <f t="shared" si="263"/>
        <v/>
      </c>
      <c r="RU65" s="120" t="str">
        <f t="shared" si="263"/>
        <v/>
      </c>
      <c r="RV65" s="120" t="str">
        <f t="shared" si="263"/>
        <v/>
      </c>
      <c r="RW65" s="120" t="str">
        <f t="shared" si="263"/>
        <v/>
      </c>
      <c r="RX65" s="120" t="str">
        <f t="shared" si="263"/>
        <v/>
      </c>
      <c r="RY65" s="120" t="str">
        <f t="shared" si="263"/>
        <v/>
      </c>
      <c r="RZ65" s="120" t="str">
        <f t="shared" si="263"/>
        <v/>
      </c>
      <c r="SA65" s="120" t="str">
        <f t="shared" si="263"/>
        <v/>
      </c>
      <c r="SB65" s="120" t="str">
        <f t="shared" si="263"/>
        <v/>
      </c>
      <c r="SC65" s="120" t="str">
        <f t="shared" si="263"/>
        <v/>
      </c>
      <c r="SD65" s="120" t="str">
        <f t="shared" si="263"/>
        <v/>
      </c>
      <c r="SE65" s="120" t="str">
        <f t="shared" si="263"/>
        <v/>
      </c>
      <c r="SF65" s="120" t="str">
        <f t="shared" si="263"/>
        <v/>
      </c>
      <c r="SG65" s="120" t="str">
        <f t="shared" si="263"/>
        <v/>
      </c>
      <c r="SH65" s="120" t="str">
        <f t="shared" si="263"/>
        <v/>
      </c>
      <c r="SI65" s="120" t="str">
        <f t="shared" si="263"/>
        <v/>
      </c>
      <c r="SJ65" s="120" t="str">
        <f t="shared" si="263"/>
        <v/>
      </c>
      <c r="SK65" s="120" t="str">
        <f t="shared" si="263"/>
        <v/>
      </c>
      <c r="SL65" s="120" t="str">
        <f t="shared" si="263"/>
        <v/>
      </c>
      <c r="SM65" s="120" t="str">
        <f t="shared" si="263"/>
        <v/>
      </c>
      <c r="SN65" s="120" t="str">
        <f t="shared" si="263"/>
        <v/>
      </c>
      <c r="SO65" s="120" t="str">
        <f t="shared" si="263"/>
        <v/>
      </c>
      <c r="SP65" s="120" t="str">
        <f t="shared" si="263"/>
        <v/>
      </c>
      <c r="SQ65" s="120" t="str">
        <f t="shared" si="263"/>
        <v/>
      </c>
      <c r="SR65" s="120" t="str">
        <f t="shared" si="263"/>
        <v/>
      </c>
      <c r="SS65" s="120" t="str">
        <f t="shared" si="263"/>
        <v/>
      </c>
      <c r="ST65" s="120" t="str">
        <f t="shared" si="263"/>
        <v/>
      </c>
      <c r="SU65" s="120" t="str">
        <f t="shared" si="263"/>
        <v/>
      </c>
      <c r="SV65" s="120" t="str">
        <f t="shared" si="242"/>
        <v/>
      </c>
      <c r="SW65" s="120" t="str">
        <f t="shared" si="242"/>
        <v/>
      </c>
      <c r="SX65" s="121" t="str">
        <f t="shared" si="244"/>
        <v/>
      </c>
    </row>
    <row r="66" spans="2:518" ht="15" outlineLevel="1" x14ac:dyDescent="0.35">
      <c r="B66" s="60"/>
      <c r="C66" s="60">
        <v>279624</v>
      </c>
      <c r="D66" s="61">
        <v>1</v>
      </c>
      <c r="E66" s="111" t="s">
        <v>816</v>
      </c>
      <c r="F66" s="112" t="s">
        <v>442</v>
      </c>
      <c r="G66" s="113">
        <v>45567</v>
      </c>
      <c r="H66" s="124">
        <v>2</v>
      </c>
      <c r="I66" s="115">
        <f>(G66+H66)-1</f>
        <v>45568</v>
      </c>
      <c r="J66" s="125">
        <v>0</v>
      </c>
      <c r="K66" s="126" t="s">
        <v>1702</v>
      </c>
      <c r="L66" s="127"/>
      <c r="M66" s="119" t="str">
        <f t="shared" si="246"/>
        <v/>
      </c>
      <c r="N66" s="120" t="str">
        <f t="shared" si="246"/>
        <v/>
      </c>
      <c r="O66" s="120" t="str">
        <f t="shared" si="246"/>
        <v/>
      </c>
      <c r="P66" s="120" t="str">
        <f t="shared" si="246"/>
        <v/>
      </c>
      <c r="Q66" s="120" t="str">
        <f t="shared" si="246"/>
        <v/>
      </c>
      <c r="R66" s="120" t="str">
        <f t="shared" si="246"/>
        <v/>
      </c>
      <c r="S66" s="120" t="str">
        <f t="shared" si="246"/>
        <v/>
      </c>
      <c r="T66" s="120" t="str">
        <f t="shared" si="246"/>
        <v/>
      </c>
      <c r="U66" s="120" t="str">
        <f t="shared" si="246"/>
        <v/>
      </c>
      <c r="V66" s="120" t="str">
        <f t="shared" si="246"/>
        <v/>
      </c>
      <c r="W66" s="120" t="str">
        <f t="shared" si="246"/>
        <v/>
      </c>
      <c r="X66" s="120" t="str">
        <f t="shared" si="246"/>
        <v/>
      </c>
      <c r="Y66" s="120" t="str">
        <f t="shared" si="246"/>
        <v/>
      </c>
      <c r="Z66" s="120" t="str">
        <f t="shared" si="246"/>
        <v/>
      </c>
      <c r="AA66" s="120" t="str">
        <f t="shared" si="246"/>
        <v/>
      </c>
      <c r="AB66" s="120" t="str">
        <f t="shared" si="246"/>
        <v/>
      </c>
      <c r="AC66" s="120" t="str">
        <f t="shared" si="246"/>
        <v/>
      </c>
      <c r="AD66" s="120" t="str">
        <f t="shared" si="246"/>
        <v/>
      </c>
      <c r="AE66" s="120" t="str">
        <f t="shared" si="246"/>
        <v/>
      </c>
      <c r="AF66" s="120" t="str">
        <f t="shared" si="246"/>
        <v/>
      </c>
      <c r="AG66" s="120" t="str">
        <f t="shared" si="246"/>
        <v/>
      </c>
      <c r="AH66" s="120" t="str">
        <f t="shared" si="246"/>
        <v/>
      </c>
      <c r="AI66" s="120" t="str">
        <f t="shared" si="246"/>
        <v/>
      </c>
      <c r="AJ66" s="120" t="str">
        <f t="shared" si="212"/>
        <v/>
      </c>
      <c r="AK66" s="120" t="str">
        <f t="shared" si="212"/>
        <v/>
      </c>
      <c r="AL66" s="120" t="str">
        <f t="shared" si="212"/>
        <v/>
      </c>
      <c r="AM66" s="120" t="str">
        <f t="shared" si="212"/>
        <v/>
      </c>
      <c r="AN66" s="120" t="str">
        <f t="shared" si="212"/>
        <v/>
      </c>
      <c r="AO66" s="120" t="str">
        <f t="shared" si="212"/>
        <v/>
      </c>
      <c r="AP66" s="120" t="str">
        <f t="shared" si="212"/>
        <v/>
      </c>
      <c r="AQ66" s="120" t="str">
        <f t="shared" si="212"/>
        <v/>
      </c>
      <c r="AR66" s="120" t="str">
        <f t="shared" si="212"/>
        <v/>
      </c>
      <c r="AS66" s="120" t="str">
        <f t="shared" si="212"/>
        <v/>
      </c>
      <c r="AT66" s="120" t="str">
        <f t="shared" si="212"/>
        <v/>
      </c>
      <c r="AU66" s="120" t="str">
        <f t="shared" si="212"/>
        <v/>
      </c>
      <c r="AV66" s="120" t="str">
        <f t="shared" si="212"/>
        <v/>
      </c>
      <c r="AW66" s="120" t="str">
        <f t="shared" si="249"/>
        <v/>
      </c>
      <c r="AX66" s="120" t="str">
        <f t="shared" si="249"/>
        <v/>
      </c>
      <c r="AY66" s="120" t="str">
        <f t="shared" si="249"/>
        <v/>
      </c>
      <c r="AZ66" s="120" t="str">
        <f t="shared" si="249"/>
        <v/>
      </c>
      <c r="BA66" s="120" t="str">
        <f t="shared" si="249"/>
        <v/>
      </c>
      <c r="BB66" s="120" t="str">
        <f t="shared" si="249"/>
        <v/>
      </c>
      <c r="BC66" s="120" t="str">
        <f t="shared" si="249"/>
        <v/>
      </c>
      <c r="BD66" s="120" t="str">
        <f t="shared" si="249"/>
        <v/>
      </c>
      <c r="BE66" s="120" t="str">
        <f t="shared" si="249"/>
        <v/>
      </c>
      <c r="BF66" s="120" t="str">
        <f t="shared" si="249"/>
        <v/>
      </c>
      <c r="BG66" s="120" t="str">
        <f t="shared" si="249"/>
        <v/>
      </c>
      <c r="BH66" s="120" t="str">
        <f t="shared" si="249"/>
        <v/>
      </c>
      <c r="BI66" s="120" t="str">
        <f t="shared" si="249"/>
        <v/>
      </c>
      <c r="BJ66" s="120" t="str">
        <f t="shared" si="249"/>
        <v/>
      </c>
      <c r="BK66" s="120" t="str">
        <f t="shared" si="249"/>
        <v/>
      </c>
      <c r="BL66" s="120" t="str">
        <f t="shared" si="249"/>
        <v/>
      </c>
      <c r="BM66" s="120" t="str">
        <f t="shared" si="249"/>
        <v/>
      </c>
      <c r="BN66" s="120" t="str">
        <f t="shared" si="249"/>
        <v/>
      </c>
      <c r="BO66" s="120" t="str">
        <f t="shared" si="249"/>
        <v/>
      </c>
      <c r="BP66" s="120" t="str">
        <f t="shared" si="214"/>
        <v/>
      </c>
      <c r="BQ66" s="120" t="str">
        <f t="shared" si="250"/>
        <v/>
      </c>
      <c r="BR66" s="120" t="str">
        <f t="shared" si="250"/>
        <v/>
      </c>
      <c r="BS66" s="120" t="str">
        <f t="shared" si="250"/>
        <v/>
      </c>
      <c r="BT66" s="120" t="str">
        <f t="shared" si="250"/>
        <v/>
      </c>
      <c r="BU66" s="120" t="str">
        <f t="shared" si="250"/>
        <v/>
      </c>
      <c r="BV66" s="120" t="str">
        <f t="shared" si="250"/>
        <v/>
      </c>
      <c r="BW66" s="120" t="str">
        <f t="shared" si="250"/>
        <v/>
      </c>
      <c r="BX66" s="120" t="str">
        <f t="shared" si="250"/>
        <v/>
      </c>
      <c r="BY66" s="120" t="str">
        <f t="shared" si="250"/>
        <v/>
      </c>
      <c r="BZ66" s="120" t="str">
        <f t="shared" si="250"/>
        <v/>
      </c>
      <c r="CA66" s="120" t="str">
        <f t="shared" si="250"/>
        <v/>
      </c>
      <c r="CB66" s="120" t="str">
        <f t="shared" si="250"/>
        <v/>
      </c>
      <c r="CC66" s="120" t="str">
        <f t="shared" si="250"/>
        <v/>
      </c>
      <c r="CD66" s="120" t="str">
        <f t="shared" si="250"/>
        <v/>
      </c>
      <c r="CE66" s="120" t="str">
        <f t="shared" si="250"/>
        <v/>
      </c>
      <c r="CF66" s="120" t="str">
        <f t="shared" si="250"/>
        <v/>
      </c>
      <c r="CG66" s="120" t="str">
        <f t="shared" si="250"/>
        <v/>
      </c>
      <c r="CH66" s="120" t="str">
        <f t="shared" si="250"/>
        <v/>
      </c>
      <c r="CI66" s="120" t="str">
        <f t="shared" si="250"/>
        <v/>
      </c>
      <c r="CJ66" s="120" t="str">
        <f t="shared" si="250"/>
        <v/>
      </c>
      <c r="CK66" s="120" t="str">
        <f t="shared" si="250"/>
        <v/>
      </c>
      <c r="CL66" s="120" t="str">
        <f t="shared" si="250"/>
        <v/>
      </c>
      <c r="CM66" s="120" t="str">
        <f t="shared" si="250"/>
        <v/>
      </c>
      <c r="CN66" s="120" t="str">
        <f t="shared" si="250"/>
        <v/>
      </c>
      <c r="CO66" s="120" t="str">
        <f t="shared" si="250"/>
        <v/>
      </c>
      <c r="CP66" s="120" t="str">
        <f t="shared" si="250"/>
        <v/>
      </c>
      <c r="CQ66" s="120" t="str">
        <f t="shared" si="250"/>
        <v/>
      </c>
      <c r="CR66" s="120" t="str">
        <f t="shared" si="250"/>
        <v/>
      </c>
      <c r="CS66" s="120" t="str">
        <f t="shared" si="250"/>
        <v/>
      </c>
      <c r="CT66" s="120" t="str">
        <f t="shared" si="250"/>
        <v/>
      </c>
      <c r="CU66" s="120" t="str">
        <f t="shared" si="250"/>
        <v/>
      </c>
      <c r="CV66" s="120" t="str">
        <f t="shared" si="216"/>
        <v/>
      </c>
      <c r="CW66" s="120" t="str">
        <f t="shared" si="251"/>
        <v/>
      </c>
      <c r="CX66" s="120" t="str">
        <f t="shared" si="251"/>
        <v/>
      </c>
      <c r="CY66" s="120" t="str">
        <f t="shared" si="251"/>
        <v/>
      </c>
      <c r="CZ66" s="120" t="str">
        <f t="shared" si="251"/>
        <v/>
      </c>
      <c r="DA66" s="120" t="str">
        <f t="shared" si="251"/>
        <v/>
      </c>
      <c r="DB66" s="120" t="str">
        <f t="shared" si="251"/>
        <v/>
      </c>
      <c r="DC66" s="120" t="str">
        <f t="shared" si="251"/>
        <v/>
      </c>
      <c r="DD66" s="120" t="str">
        <f t="shared" si="251"/>
        <v/>
      </c>
      <c r="DE66" s="120" t="str">
        <f t="shared" si="251"/>
        <v/>
      </c>
      <c r="DF66" s="120" t="str">
        <f t="shared" si="251"/>
        <v/>
      </c>
      <c r="DG66" s="120" t="str">
        <f t="shared" si="251"/>
        <v/>
      </c>
      <c r="DH66" s="120" t="str">
        <f t="shared" si="251"/>
        <v/>
      </c>
      <c r="DI66" s="120" t="str">
        <f t="shared" si="251"/>
        <v/>
      </c>
      <c r="DJ66" s="120" t="str">
        <f t="shared" si="251"/>
        <v/>
      </c>
      <c r="DK66" s="120" t="str">
        <f t="shared" si="251"/>
        <v/>
      </c>
      <c r="DL66" s="120" t="str">
        <f t="shared" si="251"/>
        <v/>
      </c>
      <c r="DM66" s="120" t="str">
        <f t="shared" si="251"/>
        <v/>
      </c>
      <c r="DN66" s="120" t="str">
        <f t="shared" si="251"/>
        <v/>
      </c>
      <c r="DO66" s="120" t="str">
        <f t="shared" si="251"/>
        <v/>
      </c>
      <c r="DP66" s="120" t="str">
        <f t="shared" si="251"/>
        <v/>
      </c>
      <c r="DQ66" s="120" t="str">
        <f t="shared" si="251"/>
        <v/>
      </c>
      <c r="DR66" s="120" t="str">
        <f t="shared" si="251"/>
        <v/>
      </c>
      <c r="DS66" s="120" t="str">
        <f t="shared" si="251"/>
        <v/>
      </c>
      <c r="DT66" s="120" t="str">
        <f t="shared" si="251"/>
        <v/>
      </c>
      <c r="DU66" s="120" t="str">
        <f t="shared" si="251"/>
        <v/>
      </c>
      <c r="DV66" s="120" t="str">
        <f t="shared" si="251"/>
        <v/>
      </c>
      <c r="DW66" s="120" t="str">
        <f t="shared" si="251"/>
        <v/>
      </c>
      <c r="DX66" s="120" t="str">
        <f t="shared" si="251"/>
        <v/>
      </c>
      <c r="DY66" s="120" t="str">
        <f t="shared" si="251"/>
        <v/>
      </c>
      <c r="DZ66" s="120" t="str">
        <f t="shared" si="251"/>
        <v/>
      </c>
      <c r="EA66" s="120" t="str">
        <f t="shared" si="251"/>
        <v/>
      </c>
      <c r="EB66" s="120" t="str">
        <f t="shared" si="218"/>
        <v/>
      </c>
      <c r="EC66" s="120" t="str">
        <f t="shared" si="252"/>
        <v/>
      </c>
      <c r="ED66" s="120" t="str">
        <f t="shared" si="252"/>
        <v/>
      </c>
      <c r="EE66" s="120" t="str">
        <f t="shared" si="252"/>
        <v/>
      </c>
      <c r="EF66" s="120" t="str">
        <f t="shared" si="252"/>
        <v/>
      </c>
      <c r="EG66" s="120" t="str">
        <f t="shared" si="252"/>
        <v/>
      </c>
      <c r="EH66" s="120" t="str">
        <f t="shared" si="252"/>
        <v/>
      </c>
      <c r="EI66" s="120" t="str">
        <f t="shared" si="252"/>
        <v/>
      </c>
      <c r="EJ66" s="120" t="str">
        <f t="shared" si="252"/>
        <v/>
      </c>
      <c r="EK66" s="120" t="str">
        <f t="shared" si="252"/>
        <v/>
      </c>
      <c r="EL66" s="120" t="str">
        <f t="shared" si="252"/>
        <v/>
      </c>
      <c r="EM66" s="120" t="str">
        <f t="shared" si="252"/>
        <v/>
      </c>
      <c r="EN66" s="120" t="str">
        <f t="shared" si="252"/>
        <v/>
      </c>
      <c r="EO66" s="120" t="str">
        <f t="shared" si="252"/>
        <v/>
      </c>
      <c r="EP66" s="120" t="str">
        <f t="shared" si="252"/>
        <v/>
      </c>
      <c r="EQ66" s="120" t="str">
        <f t="shared" si="252"/>
        <v/>
      </c>
      <c r="ER66" s="120" t="str">
        <f t="shared" si="252"/>
        <v/>
      </c>
      <c r="ES66" s="120" t="str">
        <f t="shared" si="252"/>
        <v/>
      </c>
      <c r="ET66" s="120" t="str">
        <f t="shared" si="252"/>
        <v/>
      </c>
      <c r="EU66" s="120" t="str">
        <f t="shared" si="252"/>
        <v/>
      </c>
      <c r="EV66" s="120" t="str">
        <f t="shared" si="252"/>
        <v/>
      </c>
      <c r="EW66" s="120" t="str">
        <f t="shared" si="252"/>
        <v/>
      </c>
      <c r="EX66" s="120" t="str">
        <f t="shared" si="252"/>
        <v/>
      </c>
      <c r="EY66" s="120" t="str">
        <f t="shared" si="252"/>
        <v/>
      </c>
      <c r="EZ66" s="120" t="str">
        <f t="shared" si="252"/>
        <v/>
      </c>
      <c r="FA66" s="120" t="str">
        <f t="shared" si="252"/>
        <v/>
      </c>
      <c r="FB66" s="120" t="str">
        <f t="shared" si="252"/>
        <v/>
      </c>
      <c r="FC66" s="120" t="str">
        <f t="shared" si="252"/>
        <v/>
      </c>
      <c r="FD66" s="120" t="str">
        <f t="shared" si="252"/>
        <v/>
      </c>
      <c r="FE66" s="120" t="str">
        <f t="shared" si="252"/>
        <v/>
      </c>
      <c r="FF66" s="120" t="str">
        <f t="shared" si="252"/>
        <v/>
      </c>
      <c r="FG66" s="120" t="str">
        <f t="shared" si="252"/>
        <v/>
      </c>
      <c r="FH66" s="120" t="str">
        <f t="shared" si="220"/>
        <v/>
      </c>
      <c r="FI66" s="120" t="str">
        <f t="shared" si="253"/>
        <v/>
      </c>
      <c r="FJ66" s="120" t="str">
        <f t="shared" si="253"/>
        <v/>
      </c>
      <c r="FK66" s="120" t="str">
        <f t="shared" si="253"/>
        <v/>
      </c>
      <c r="FL66" s="120" t="str">
        <f t="shared" si="253"/>
        <v/>
      </c>
      <c r="FM66" s="120" t="str">
        <f t="shared" si="253"/>
        <v/>
      </c>
      <c r="FN66" s="120" t="str">
        <f t="shared" si="253"/>
        <v/>
      </c>
      <c r="FO66" s="120" t="str">
        <f t="shared" si="253"/>
        <v/>
      </c>
      <c r="FP66" s="120" t="str">
        <f t="shared" si="253"/>
        <v/>
      </c>
      <c r="FQ66" s="120" t="str">
        <f t="shared" si="253"/>
        <v/>
      </c>
      <c r="FR66" s="120" t="str">
        <f t="shared" si="253"/>
        <v/>
      </c>
      <c r="FS66" s="120" t="str">
        <f t="shared" si="253"/>
        <v/>
      </c>
      <c r="FT66" s="120" t="str">
        <f t="shared" si="253"/>
        <v/>
      </c>
      <c r="FU66" s="120" t="str">
        <f t="shared" si="253"/>
        <v/>
      </c>
      <c r="FV66" s="120" t="str">
        <f t="shared" si="253"/>
        <v/>
      </c>
      <c r="FW66" s="120" t="str">
        <f t="shared" si="253"/>
        <v/>
      </c>
      <c r="FX66" s="120" t="str">
        <f t="shared" si="253"/>
        <v/>
      </c>
      <c r="FY66" s="120" t="str">
        <f t="shared" si="253"/>
        <v/>
      </c>
      <c r="FZ66" s="120" t="str">
        <f t="shared" si="253"/>
        <v/>
      </c>
      <c r="GA66" s="120" t="str">
        <f t="shared" si="253"/>
        <v/>
      </c>
      <c r="GB66" s="120" t="str">
        <f t="shared" si="253"/>
        <v/>
      </c>
      <c r="GC66" s="120" t="str">
        <f t="shared" si="253"/>
        <v/>
      </c>
      <c r="GD66" s="120" t="str">
        <f t="shared" si="253"/>
        <v/>
      </c>
      <c r="GE66" s="120" t="str">
        <f t="shared" si="253"/>
        <v/>
      </c>
      <c r="GF66" s="120" t="str">
        <f t="shared" si="253"/>
        <v/>
      </c>
      <c r="GG66" s="120" t="str">
        <f t="shared" si="253"/>
        <v/>
      </c>
      <c r="GH66" s="120" t="str">
        <f t="shared" si="253"/>
        <v/>
      </c>
      <c r="GI66" s="120" t="str">
        <f t="shared" si="253"/>
        <v/>
      </c>
      <c r="GJ66" s="120" t="str">
        <f t="shared" si="253"/>
        <v/>
      </c>
      <c r="GK66" s="120" t="str">
        <f t="shared" si="253"/>
        <v/>
      </c>
      <c r="GL66" s="120" t="str">
        <f t="shared" si="253"/>
        <v/>
      </c>
      <c r="GM66" s="120" t="str">
        <f t="shared" si="253"/>
        <v/>
      </c>
      <c r="GN66" s="120" t="str">
        <f t="shared" si="222"/>
        <v/>
      </c>
      <c r="GO66" s="120" t="str">
        <f t="shared" si="254"/>
        <v/>
      </c>
      <c r="GP66" s="120" t="str">
        <f t="shared" si="254"/>
        <v/>
      </c>
      <c r="GQ66" s="120" t="str">
        <f t="shared" si="254"/>
        <v/>
      </c>
      <c r="GR66" s="120" t="str">
        <f t="shared" si="254"/>
        <v/>
      </c>
      <c r="GS66" s="120" t="str">
        <f t="shared" si="254"/>
        <v/>
      </c>
      <c r="GT66" s="120" t="str">
        <f t="shared" si="254"/>
        <v/>
      </c>
      <c r="GU66" s="120" t="str">
        <f t="shared" si="254"/>
        <v/>
      </c>
      <c r="GV66" s="120" t="str">
        <f t="shared" si="254"/>
        <v/>
      </c>
      <c r="GW66" s="120" t="str">
        <f t="shared" si="254"/>
        <v/>
      </c>
      <c r="GX66" s="120" t="str">
        <f t="shared" si="254"/>
        <v/>
      </c>
      <c r="GY66" s="120" t="str">
        <f t="shared" si="254"/>
        <v/>
      </c>
      <c r="GZ66" s="120" t="str">
        <f t="shared" si="254"/>
        <v/>
      </c>
      <c r="HA66" s="120" t="str">
        <f t="shared" si="254"/>
        <v/>
      </c>
      <c r="HB66" s="120" t="str">
        <f t="shared" si="254"/>
        <v/>
      </c>
      <c r="HC66" s="120" t="str">
        <f t="shared" si="254"/>
        <v/>
      </c>
      <c r="HD66" s="120" t="str">
        <f t="shared" si="254"/>
        <v/>
      </c>
      <c r="HE66" s="120" t="str">
        <f t="shared" si="254"/>
        <v/>
      </c>
      <c r="HF66" s="120" t="str">
        <f t="shared" si="254"/>
        <v/>
      </c>
      <c r="HG66" s="120" t="str">
        <f t="shared" si="254"/>
        <v/>
      </c>
      <c r="HH66" s="120" t="str">
        <f t="shared" si="254"/>
        <v/>
      </c>
      <c r="HI66" s="120" t="str">
        <f t="shared" si="254"/>
        <v/>
      </c>
      <c r="HJ66" s="120" t="str">
        <f t="shared" si="254"/>
        <v/>
      </c>
      <c r="HK66" s="120" t="str">
        <f t="shared" si="254"/>
        <v/>
      </c>
      <c r="HL66" s="120" t="str">
        <f t="shared" si="254"/>
        <v/>
      </c>
      <c r="HM66" s="120" t="str">
        <f t="shared" si="254"/>
        <v/>
      </c>
      <c r="HN66" s="120" t="str">
        <f t="shared" si="254"/>
        <v/>
      </c>
      <c r="HO66" s="120" t="str">
        <f t="shared" si="254"/>
        <v/>
      </c>
      <c r="HP66" s="120" t="str">
        <f t="shared" si="254"/>
        <v/>
      </c>
      <c r="HQ66" s="120" t="str">
        <f t="shared" si="254"/>
        <v/>
      </c>
      <c r="HR66" s="120" t="str">
        <f t="shared" si="254"/>
        <v/>
      </c>
      <c r="HS66" s="120" t="str">
        <f t="shared" si="254"/>
        <v/>
      </c>
      <c r="HT66" s="120" t="str">
        <f t="shared" si="224"/>
        <v/>
      </c>
      <c r="HU66" s="120" t="str">
        <f t="shared" si="255"/>
        <v/>
      </c>
      <c r="HV66" s="120" t="str">
        <f t="shared" si="255"/>
        <v/>
      </c>
      <c r="HW66" s="120" t="str">
        <f t="shared" si="255"/>
        <v/>
      </c>
      <c r="HX66" s="120" t="str">
        <f t="shared" si="255"/>
        <v/>
      </c>
      <c r="HY66" s="120" t="str">
        <f t="shared" si="255"/>
        <v/>
      </c>
      <c r="HZ66" s="120" t="str">
        <f t="shared" si="255"/>
        <v/>
      </c>
      <c r="IA66" s="120" t="str">
        <f t="shared" si="255"/>
        <v/>
      </c>
      <c r="IB66" s="120" t="str">
        <f t="shared" si="255"/>
        <v/>
      </c>
      <c r="IC66" s="120" t="str">
        <f t="shared" si="255"/>
        <v/>
      </c>
      <c r="ID66" s="120" t="str">
        <f t="shared" si="255"/>
        <v/>
      </c>
      <c r="IE66" s="120" t="str">
        <f t="shared" si="255"/>
        <v/>
      </c>
      <c r="IF66" s="120" t="str">
        <f t="shared" si="255"/>
        <v/>
      </c>
      <c r="IG66" s="120" t="str">
        <f t="shared" si="255"/>
        <v/>
      </c>
      <c r="IH66" s="120" t="str">
        <f t="shared" si="255"/>
        <v/>
      </c>
      <c r="II66" s="120" t="str">
        <f t="shared" si="255"/>
        <v/>
      </c>
      <c r="IJ66" s="120" t="str">
        <f t="shared" si="255"/>
        <v/>
      </c>
      <c r="IK66" s="120" t="str">
        <f t="shared" si="255"/>
        <v/>
      </c>
      <c r="IL66" s="120" t="str">
        <f t="shared" si="255"/>
        <v/>
      </c>
      <c r="IM66" s="120" t="str">
        <f t="shared" si="255"/>
        <v/>
      </c>
      <c r="IN66" s="120" t="str">
        <f t="shared" si="255"/>
        <v/>
      </c>
      <c r="IO66" s="120" t="str">
        <f t="shared" si="255"/>
        <v/>
      </c>
      <c r="IP66" s="120" t="str">
        <f t="shared" si="255"/>
        <v/>
      </c>
      <c r="IQ66" s="120" t="str">
        <f t="shared" si="255"/>
        <v/>
      </c>
      <c r="IR66" s="120" t="str">
        <f t="shared" si="255"/>
        <v/>
      </c>
      <c r="IS66" s="120" t="str">
        <f t="shared" si="255"/>
        <v/>
      </c>
      <c r="IT66" s="120" t="str">
        <f t="shared" si="255"/>
        <v/>
      </c>
      <c r="IU66" s="120" t="str">
        <f t="shared" si="255"/>
        <v/>
      </c>
      <c r="IV66" s="120" t="str">
        <f t="shared" si="255"/>
        <v/>
      </c>
      <c r="IW66" s="120" t="str">
        <f t="shared" si="255"/>
        <v/>
      </c>
      <c r="IX66" s="120" t="str">
        <f t="shared" si="255"/>
        <v/>
      </c>
      <c r="IY66" s="120" t="str">
        <f t="shared" si="255"/>
        <v/>
      </c>
      <c r="IZ66" s="120" t="str">
        <f t="shared" si="226"/>
        <v/>
      </c>
      <c r="JA66" s="120" t="str">
        <f t="shared" si="256"/>
        <v/>
      </c>
      <c r="JB66" s="120" t="str">
        <f t="shared" si="256"/>
        <v/>
      </c>
      <c r="JC66" s="120" t="str">
        <f t="shared" si="256"/>
        <v/>
      </c>
      <c r="JD66" s="120" t="str">
        <f t="shared" si="256"/>
        <v/>
      </c>
      <c r="JE66" s="120" t="str">
        <f t="shared" si="256"/>
        <v/>
      </c>
      <c r="JF66" s="120" t="str">
        <f t="shared" si="256"/>
        <v/>
      </c>
      <c r="JG66" s="120" t="str">
        <f t="shared" si="256"/>
        <v/>
      </c>
      <c r="JH66" s="120" t="str">
        <f t="shared" si="256"/>
        <v/>
      </c>
      <c r="JI66" s="120" t="str">
        <f t="shared" si="256"/>
        <v/>
      </c>
      <c r="JJ66" s="120" t="str">
        <f t="shared" si="256"/>
        <v/>
      </c>
      <c r="JK66" s="120" t="str">
        <f t="shared" si="256"/>
        <v/>
      </c>
      <c r="JL66" s="120" t="str">
        <f t="shared" si="256"/>
        <v/>
      </c>
      <c r="JM66" s="120" t="str">
        <f t="shared" si="256"/>
        <v/>
      </c>
      <c r="JN66" s="120" t="str">
        <f t="shared" si="256"/>
        <v/>
      </c>
      <c r="JO66" s="120" t="str">
        <f t="shared" si="256"/>
        <v/>
      </c>
      <c r="JP66" s="120" t="str">
        <f t="shared" si="256"/>
        <v/>
      </c>
      <c r="JQ66" s="120" t="str">
        <f t="shared" si="256"/>
        <v/>
      </c>
      <c r="JR66" s="120" t="str">
        <f t="shared" si="256"/>
        <v/>
      </c>
      <c r="JS66" s="120" t="str">
        <f t="shared" si="256"/>
        <v/>
      </c>
      <c r="JT66" s="120" t="str">
        <f t="shared" si="256"/>
        <v/>
      </c>
      <c r="JU66" s="120" t="str">
        <f t="shared" si="256"/>
        <v/>
      </c>
      <c r="JV66" s="120" t="str">
        <f t="shared" si="256"/>
        <v/>
      </c>
      <c r="JW66" s="120" t="str">
        <f t="shared" si="256"/>
        <v/>
      </c>
      <c r="JX66" s="120" t="str">
        <f t="shared" si="256"/>
        <v/>
      </c>
      <c r="JY66" s="120" t="str">
        <f t="shared" si="256"/>
        <v/>
      </c>
      <c r="JZ66" s="120" t="str">
        <f t="shared" si="256"/>
        <v/>
      </c>
      <c r="KA66" s="120" t="str">
        <f t="shared" si="256"/>
        <v/>
      </c>
      <c r="KB66" s="120" t="str">
        <f t="shared" si="256"/>
        <v/>
      </c>
      <c r="KC66" s="120" t="str">
        <f t="shared" si="256"/>
        <v/>
      </c>
      <c r="KD66" s="120" t="str">
        <f t="shared" si="256"/>
        <v/>
      </c>
      <c r="KE66" s="120" t="str">
        <f t="shared" si="256"/>
        <v/>
      </c>
      <c r="KF66" s="120" t="str">
        <f t="shared" si="228"/>
        <v/>
      </c>
      <c r="KG66" s="120" t="str">
        <f t="shared" si="257"/>
        <v/>
      </c>
      <c r="KH66" s="120" t="str">
        <f t="shared" si="257"/>
        <v/>
      </c>
      <c r="KI66" s="120" t="str">
        <f t="shared" si="257"/>
        <v/>
      </c>
      <c r="KJ66" s="120" t="str">
        <f t="shared" si="257"/>
        <v/>
      </c>
      <c r="KK66" s="120" t="str">
        <f t="shared" si="257"/>
        <v/>
      </c>
      <c r="KL66" s="120" t="str">
        <f t="shared" si="257"/>
        <v/>
      </c>
      <c r="KM66" s="120" t="str">
        <f t="shared" si="257"/>
        <v/>
      </c>
      <c r="KN66" s="120" t="str">
        <f t="shared" si="257"/>
        <v/>
      </c>
      <c r="KO66" s="120" t="str">
        <f t="shared" si="257"/>
        <v/>
      </c>
      <c r="KP66" s="120" t="str">
        <f t="shared" si="257"/>
        <v/>
      </c>
      <c r="KQ66" s="120" t="str">
        <f t="shared" si="257"/>
        <v/>
      </c>
      <c r="KR66" s="120" t="str">
        <f t="shared" si="257"/>
        <v/>
      </c>
      <c r="KS66" s="120" t="str">
        <f t="shared" si="257"/>
        <v/>
      </c>
      <c r="KT66" s="120" t="str">
        <f t="shared" si="257"/>
        <v/>
      </c>
      <c r="KU66" s="120" t="str">
        <f t="shared" si="257"/>
        <v/>
      </c>
      <c r="KV66" s="120" t="str">
        <f t="shared" si="257"/>
        <v/>
      </c>
      <c r="KW66" s="120" t="str">
        <f t="shared" si="257"/>
        <v/>
      </c>
      <c r="KX66" s="120" t="str">
        <f t="shared" si="257"/>
        <v/>
      </c>
      <c r="KY66" s="120" t="str">
        <f t="shared" si="257"/>
        <v/>
      </c>
      <c r="KZ66" s="120" t="str">
        <f t="shared" si="257"/>
        <v/>
      </c>
      <c r="LA66" s="120" t="str">
        <f t="shared" si="257"/>
        <v/>
      </c>
      <c r="LB66" s="120" t="str">
        <f t="shared" si="257"/>
        <v/>
      </c>
      <c r="LC66" s="120" t="str">
        <f t="shared" si="257"/>
        <v/>
      </c>
      <c r="LD66" s="120" t="str">
        <f t="shared" si="257"/>
        <v/>
      </c>
      <c r="LE66" s="120" t="str">
        <f t="shared" si="257"/>
        <v/>
      </c>
      <c r="LF66" s="120" t="str">
        <f t="shared" si="257"/>
        <v/>
      </c>
      <c r="LG66" s="120" t="str">
        <f t="shared" si="257"/>
        <v/>
      </c>
      <c r="LH66" s="120" t="str">
        <f t="shared" si="257"/>
        <v/>
      </c>
      <c r="LI66" s="120" t="str">
        <f t="shared" si="257"/>
        <v/>
      </c>
      <c r="LJ66" s="120" t="str">
        <f t="shared" si="257"/>
        <v/>
      </c>
      <c r="LK66" s="120" t="str">
        <f t="shared" si="257"/>
        <v/>
      </c>
      <c r="LL66" s="120" t="str">
        <f t="shared" si="230"/>
        <v/>
      </c>
      <c r="LM66" s="120" t="str">
        <f t="shared" si="258"/>
        <v/>
      </c>
      <c r="LN66" s="120" t="str">
        <f t="shared" si="258"/>
        <v/>
      </c>
      <c r="LO66" s="120" t="str">
        <f t="shared" si="258"/>
        <v/>
      </c>
      <c r="LP66" s="120" t="str">
        <f t="shared" si="258"/>
        <v/>
      </c>
      <c r="LQ66" s="120" t="str">
        <f t="shared" si="258"/>
        <v/>
      </c>
      <c r="LR66" s="120" t="str">
        <f t="shared" si="258"/>
        <v/>
      </c>
      <c r="LS66" s="120" t="str">
        <f t="shared" si="258"/>
        <v/>
      </c>
      <c r="LT66" s="120" t="str">
        <f t="shared" si="258"/>
        <v/>
      </c>
      <c r="LU66" s="120" t="str">
        <f t="shared" si="258"/>
        <v/>
      </c>
      <c r="LV66" s="120" t="str">
        <f t="shared" si="258"/>
        <v/>
      </c>
      <c r="LW66" s="120" t="str">
        <f t="shared" si="258"/>
        <v/>
      </c>
      <c r="LX66" s="120" t="str">
        <f t="shared" si="258"/>
        <v/>
      </c>
      <c r="LY66" s="120" t="str">
        <f t="shared" si="258"/>
        <v/>
      </c>
      <c r="LZ66" s="120" t="str">
        <f t="shared" si="258"/>
        <v/>
      </c>
      <c r="MA66" s="120" t="str">
        <f t="shared" si="258"/>
        <v/>
      </c>
      <c r="MB66" s="120" t="str">
        <f t="shared" si="258"/>
        <v/>
      </c>
      <c r="MC66" s="120" t="str">
        <f t="shared" si="258"/>
        <v/>
      </c>
      <c r="MD66" s="120" t="str">
        <f t="shared" si="258"/>
        <v/>
      </c>
      <c r="ME66" s="120" t="str">
        <f t="shared" si="258"/>
        <v/>
      </c>
      <c r="MF66" s="120" t="str">
        <f t="shared" si="258"/>
        <v/>
      </c>
      <c r="MG66" s="120" t="str">
        <f t="shared" si="258"/>
        <v/>
      </c>
      <c r="MH66" s="120" t="str">
        <f t="shared" si="258"/>
        <v/>
      </c>
      <c r="MI66" s="120" t="str">
        <f t="shared" si="258"/>
        <v/>
      </c>
      <c r="MJ66" s="120" t="str">
        <f t="shared" si="258"/>
        <v/>
      </c>
      <c r="MK66" s="120" t="str">
        <f t="shared" si="258"/>
        <v/>
      </c>
      <c r="ML66" s="120" t="str">
        <f t="shared" si="258"/>
        <v/>
      </c>
      <c r="MM66" s="120" t="str">
        <f t="shared" si="258"/>
        <v/>
      </c>
      <c r="MN66" s="120" t="str">
        <f t="shared" si="258"/>
        <v/>
      </c>
      <c r="MO66" s="120" t="str">
        <f t="shared" si="258"/>
        <v/>
      </c>
      <c r="MP66" s="120" t="str">
        <f t="shared" si="258"/>
        <v/>
      </c>
      <c r="MQ66" s="120" t="str">
        <f t="shared" si="258"/>
        <v/>
      </c>
      <c r="MR66" s="120" t="str">
        <f t="shared" si="232"/>
        <v/>
      </c>
      <c r="MS66" s="120" t="str">
        <f t="shared" si="259"/>
        <v/>
      </c>
      <c r="MT66" s="120" t="str">
        <f t="shared" si="259"/>
        <v/>
      </c>
      <c r="MU66" s="120" t="str">
        <f t="shared" si="259"/>
        <v/>
      </c>
      <c r="MV66" s="120" t="str">
        <f t="shared" si="259"/>
        <v/>
      </c>
      <c r="MW66" s="120" t="str">
        <f t="shared" si="259"/>
        <v/>
      </c>
      <c r="MX66" s="120" t="str">
        <f t="shared" si="259"/>
        <v/>
      </c>
      <c r="MY66" s="120" t="str">
        <f t="shared" si="259"/>
        <v/>
      </c>
      <c r="MZ66" s="120" t="str">
        <f t="shared" si="259"/>
        <v/>
      </c>
      <c r="NA66" s="120" t="str">
        <f t="shared" si="259"/>
        <v/>
      </c>
      <c r="NB66" s="120" t="str">
        <f t="shared" si="259"/>
        <v/>
      </c>
      <c r="NC66" s="120" t="str">
        <f t="shared" si="259"/>
        <v/>
      </c>
      <c r="ND66" s="120" t="str">
        <f t="shared" si="259"/>
        <v/>
      </c>
      <c r="NE66" s="120" t="str">
        <f t="shared" si="259"/>
        <v/>
      </c>
      <c r="NF66" s="120" t="str">
        <f t="shared" si="259"/>
        <v/>
      </c>
      <c r="NG66" s="120" t="str">
        <f t="shared" si="259"/>
        <v/>
      </c>
      <c r="NH66" s="120" t="str">
        <f t="shared" si="259"/>
        <v/>
      </c>
      <c r="NI66" s="120" t="str">
        <f t="shared" si="259"/>
        <v/>
      </c>
      <c r="NJ66" s="120" t="str">
        <f t="shared" si="259"/>
        <v/>
      </c>
      <c r="NK66" s="120" t="str">
        <f t="shared" si="259"/>
        <v/>
      </c>
      <c r="NL66" s="120" t="str">
        <f t="shared" si="259"/>
        <v/>
      </c>
      <c r="NM66" s="120" t="str">
        <f t="shared" si="259"/>
        <v/>
      </c>
      <c r="NN66" s="120" t="str">
        <f t="shared" si="259"/>
        <v/>
      </c>
      <c r="NO66" s="120" t="str">
        <f t="shared" si="259"/>
        <v/>
      </c>
      <c r="NP66" s="120" t="str">
        <f t="shared" si="259"/>
        <v/>
      </c>
      <c r="NQ66" s="120" t="str">
        <f t="shared" si="259"/>
        <v/>
      </c>
      <c r="NR66" s="120" t="str">
        <f t="shared" si="259"/>
        <v/>
      </c>
      <c r="NS66" s="120" t="str">
        <f t="shared" si="259"/>
        <v/>
      </c>
      <c r="NT66" s="120" t="str">
        <f t="shared" si="259"/>
        <v/>
      </c>
      <c r="NU66" s="120" t="str">
        <f t="shared" si="259"/>
        <v/>
      </c>
      <c r="NV66" s="120" t="str">
        <f t="shared" si="259"/>
        <v/>
      </c>
      <c r="NW66" s="120" t="str">
        <f t="shared" si="259"/>
        <v/>
      </c>
      <c r="NX66" s="120" t="str">
        <f t="shared" si="234"/>
        <v/>
      </c>
      <c r="NY66" s="120" t="str">
        <f t="shared" si="260"/>
        <v/>
      </c>
      <c r="NZ66" s="120" t="str">
        <f t="shared" si="260"/>
        <v/>
      </c>
      <c r="OA66" s="120" t="str">
        <f t="shared" si="260"/>
        <v/>
      </c>
      <c r="OB66" s="120" t="str">
        <f t="shared" si="260"/>
        <v/>
      </c>
      <c r="OC66" s="120" t="str">
        <f t="shared" si="260"/>
        <v/>
      </c>
      <c r="OD66" s="120" t="str">
        <f t="shared" si="260"/>
        <v/>
      </c>
      <c r="OE66" s="120" t="str">
        <f t="shared" si="260"/>
        <v/>
      </c>
      <c r="OF66" s="120" t="str">
        <f t="shared" si="260"/>
        <v/>
      </c>
      <c r="OG66" s="120" t="str">
        <f t="shared" si="260"/>
        <v/>
      </c>
      <c r="OH66" s="120" t="str">
        <f t="shared" si="260"/>
        <v/>
      </c>
      <c r="OI66" s="120" t="str">
        <f t="shared" si="260"/>
        <v/>
      </c>
      <c r="OJ66" s="120" t="str">
        <f t="shared" si="260"/>
        <v/>
      </c>
      <c r="OK66" s="120" t="str">
        <f t="shared" si="260"/>
        <v/>
      </c>
      <c r="OL66" s="120" t="str">
        <f t="shared" si="260"/>
        <v/>
      </c>
      <c r="OM66" s="120" t="str">
        <f t="shared" si="260"/>
        <v/>
      </c>
      <c r="ON66" s="120" t="str">
        <f t="shared" si="260"/>
        <v/>
      </c>
      <c r="OO66" s="120" t="str">
        <f t="shared" si="260"/>
        <v/>
      </c>
      <c r="OP66" s="120" t="str">
        <f t="shared" si="260"/>
        <v/>
      </c>
      <c r="OQ66" s="120" t="str">
        <f t="shared" si="260"/>
        <v/>
      </c>
      <c r="OR66" s="120" t="str">
        <f t="shared" si="260"/>
        <v/>
      </c>
      <c r="OS66" s="120" t="str">
        <f t="shared" si="260"/>
        <v/>
      </c>
      <c r="OT66" s="120" t="str">
        <f t="shared" si="260"/>
        <v/>
      </c>
      <c r="OU66" s="120" t="str">
        <f t="shared" si="260"/>
        <v/>
      </c>
      <c r="OV66" s="120" t="str">
        <f t="shared" si="260"/>
        <v/>
      </c>
      <c r="OW66" s="120" t="str">
        <f t="shared" si="260"/>
        <v/>
      </c>
      <c r="OX66" s="120" t="str">
        <f t="shared" si="260"/>
        <v/>
      </c>
      <c r="OY66" s="120" t="str">
        <f t="shared" si="260"/>
        <v/>
      </c>
      <c r="OZ66" s="120" t="str">
        <f t="shared" si="260"/>
        <v/>
      </c>
      <c r="PA66" s="120" t="str">
        <f t="shared" si="260"/>
        <v/>
      </c>
      <c r="PB66" s="120" t="str">
        <f t="shared" si="260"/>
        <v/>
      </c>
      <c r="PC66" s="120" t="str">
        <f t="shared" si="260"/>
        <v/>
      </c>
      <c r="PD66" s="120" t="str">
        <f t="shared" si="236"/>
        <v/>
      </c>
      <c r="PE66" s="120" t="str">
        <f t="shared" si="261"/>
        <v/>
      </c>
      <c r="PF66" s="120" t="str">
        <f t="shared" si="261"/>
        <v/>
      </c>
      <c r="PG66" s="120" t="str">
        <f t="shared" si="261"/>
        <v/>
      </c>
      <c r="PH66" s="120" t="str">
        <f t="shared" si="261"/>
        <v/>
      </c>
      <c r="PI66" s="120" t="str">
        <f t="shared" si="261"/>
        <v/>
      </c>
      <c r="PJ66" s="120" t="str">
        <f t="shared" si="261"/>
        <v/>
      </c>
      <c r="PK66" s="120" t="str">
        <f t="shared" si="261"/>
        <v/>
      </c>
      <c r="PL66" s="120" t="str">
        <f t="shared" si="261"/>
        <v/>
      </c>
      <c r="PM66" s="120" t="str">
        <f t="shared" si="261"/>
        <v/>
      </c>
      <c r="PN66" s="120" t="str">
        <f t="shared" si="261"/>
        <v/>
      </c>
      <c r="PO66" s="120" t="str">
        <f t="shared" si="261"/>
        <v/>
      </c>
      <c r="PP66" s="120" t="str">
        <f t="shared" si="261"/>
        <v/>
      </c>
      <c r="PQ66" s="120" t="str">
        <f t="shared" si="261"/>
        <v/>
      </c>
      <c r="PR66" s="120" t="str">
        <f t="shared" si="261"/>
        <v/>
      </c>
      <c r="PS66" s="120" t="str">
        <f t="shared" si="261"/>
        <v/>
      </c>
      <c r="PT66" s="120" t="str">
        <f t="shared" si="261"/>
        <v/>
      </c>
      <c r="PU66" s="120" t="str">
        <f t="shared" si="261"/>
        <v/>
      </c>
      <c r="PV66" s="120" t="str">
        <f t="shared" si="261"/>
        <v/>
      </c>
      <c r="PW66" s="120" t="str">
        <f t="shared" si="261"/>
        <v/>
      </c>
      <c r="PX66" s="120" t="str">
        <f t="shared" si="261"/>
        <v/>
      </c>
      <c r="PY66" s="120" t="str">
        <f t="shared" si="261"/>
        <v/>
      </c>
      <c r="PZ66" s="120" t="str">
        <f t="shared" si="261"/>
        <v/>
      </c>
      <c r="QA66" s="120" t="str">
        <f t="shared" si="261"/>
        <v/>
      </c>
      <c r="QB66" s="120" t="str">
        <f t="shared" si="261"/>
        <v/>
      </c>
      <c r="QC66" s="120" t="str">
        <f t="shared" si="261"/>
        <v/>
      </c>
      <c r="QD66" s="120" t="str">
        <f t="shared" si="261"/>
        <v/>
      </c>
      <c r="QE66" s="120" t="str">
        <f t="shared" si="261"/>
        <v/>
      </c>
      <c r="QF66" s="120" t="str">
        <f t="shared" si="261"/>
        <v/>
      </c>
      <c r="QG66" s="120" t="str">
        <f t="shared" si="261"/>
        <v/>
      </c>
      <c r="QH66" s="120" t="str">
        <f t="shared" si="261"/>
        <v/>
      </c>
      <c r="QI66" s="120" t="str">
        <f t="shared" si="261"/>
        <v/>
      </c>
      <c r="QJ66" s="120" t="str">
        <f t="shared" si="238"/>
        <v/>
      </c>
      <c r="QK66" s="120" t="str">
        <f t="shared" si="262"/>
        <v/>
      </c>
      <c r="QL66" s="120" t="str">
        <f t="shared" si="262"/>
        <v/>
      </c>
      <c r="QM66" s="120" t="str">
        <f t="shared" si="262"/>
        <v/>
      </c>
      <c r="QN66" s="120" t="str">
        <f t="shared" si="262"/>
        <v/>
      </c>
      <c r="QO66" s="120" t="str">
        <f t="shared" si="262"/>
        <v/>
      </c>
      <c r="QP66" s="120" t="str">
        <f t="shared" si="262"/>
        <v/>
      </c>
      <c r="QQ66" s="120" t="str">
        <f t="shared" si="262"/>
        <v/>
      </c>
      <c r="QR66" s="120" t="str">
        <f t="shared" si="262"/>
        <v/>
      </c>
      <c r="QS66" s="120" t="str">
        <f t="shared" si="262"/>
        <v/>
      </c>
      <c r="QT66" s="120" t="str">
        <f t="shared" si="262"/>
        <v/>
      </c>
      <c r="QU66" s="120" t="str">
        <f t="shared" si="262"/>
        <v/>
      </c>
      <c r="QV66" s="120" t="str">
        <f t="shared" si="262"/>
        <v/>
      </c>
      <c r="QW66" s="120" t="str">
        <f t="shared" si="262"/>
        <v/>
      </c>
      <c r="QX66" s="120" t="str">
        <f t="shared" si="262"/>
        <v/>
      </c>
      <c r="QY66" s="120" t="str">
        <f t="shared" si="262"/>
        <v/>
      </c>
      <c r="QZ66" s="120" t="str">
        <f t="shared" si="262"/>
        <v/>
      </c>
      <c r="RA66" s="120" t="str">
        <f t="shared" si="262"/>
        <v/>
      </c>
      <c r="RB66" s="120" t="str">
        <f t="shared" si="262"/>
        <v/>
      </c>
      <c r="RC66" s="120" t="str">
        <f t="shared" si="262"/>
        <v/>
      </c>
      <c r="RD66" s="120" t="str">
        <f t="shared" si="262"/>
        <v/>
      </c>
      <c r="RE66" s="120" t="str">
        <f t="shared" si="262"/>
        <v/>
      </c>
      <c r="RF66" s="120" t="str">
        <f t="shared" si="262"/>
        <v/>
      </c>
      <c r="RG66" s="120" t="str">
        <f t="shared" si="262"/>
        <v/>
      </c>
      <c r="RH66" s="120" t="str">
        <f t="shared" si="262"/>
        <v/>
      </c>
      <c r="RI66" s="120" t="str">
        <f t="shared" si="262"/>
        <v/>
      </c>
      <c r="RJ66" s="120" t="str">
        <f t="shared" si="262"/>
        <v/>
      </c>
      <c r="RK66" s="120" t="str">
        <f t="shared" si="262"/>
        <v/>
      </c>
      <c r="RL66" s="120" t="str">
        <f t="shared" si="262"/>
        <v/>
      </c>
      <c r="RM66" s="120" t="str">
        <f t="shared" si="262"/>
        <v/>
      </c>
      <c r="RN66" s="120" t="str">
        <f t="shared" si="262"/>
        <v/>
      </c>
      <c r="RO66" s="120" t="str">
        <f t="shared" si="262"/>
        <v/>
      </c>
      <c r="RP66" s="120" t="str">
        <f t="shared" si="240"/>
        <v/>
      </c>
      <c r="RQ66" s="120" t="str">
        <f t="shared" si="263"/>
        <v/>
      </c>
      <c r="RR66" s="120" t="str">
        <f t="shared" si="263"/>
        <v/>
      </c>
      <c r="RS66" s="120" t="str">
        <f t="shared" si="263"/>
        <v/>
      </c>
      <c r="RT66" s="120" t="str">
        <f t="shared" si="263"/>
        <v/>
      </c>
      <c r="RU66" s="120" t="str">
        <f t="shared" si="263"/>
        <v/>
      </c>
      <c r="RV66" s="120" t="str">
        <f t="shared" si="263"/>
        <v/>
      </c>
      <c r="RW66" s="120" t="str">
        <f t="shared" si="263"/>
        <v/>
      </c>
      <c r="RX66" s="120" t="str">
        <f t="shared" si="263"/>
        <v/>
      </c>
      <c r="RY66" s="120" t="str">
        <f t="shared" si="263"/>
        <v/>
      </c>
      <c r="RZ66" s="120" t="str">
        <f t="shared" si="263"/>
        <v/>
      </c>
      <c r="SA66" s="120" t="str">
        <f t="shared" si="263"/>
        <v/>
      </c>
      <c r="SB66" s="120" t="str">
        <f t="shared" si="263"/>
        <v/>
      </c>
      <c r="SC66" s="120" t="str">
        <f t="shared" si="263"/>
        <v/>
      </c>
      <c r="SD66" s="120" t="str">
        <f t="shared" si="263"/>
        <v/>
      </c>
      <c r="SE66" s="120" t="str">
        <f t="shared" si="263"/>
        <v/>
      </c>
      <c r="SF66" s="120" t="str">
        <f t="shared" si="263"/>
        <v/>
      </c>
      <c r="SG66" s="120" t="str">
        <f t="shared" si="263"/>
        <v/>
      </c>
      <c r="SH66" s="120" t="str">
        <f t="shared" si="263"/>
        <v/>
      </c>
      <c r="SI66" s="120" t="str">
        <f t="shared" si="263"/>
        <v/>
      </c>
      <c r="SJ66" s="120" t="str">
        <f t="shared" si="263"/>
        <v/>
      </c>
      <c r="SK66" s="120" t="str">
        <f t="shared" si="263"/>
        <v/>
      </c>
      <c r="SL66" s="120" t="str">
        <f t="shared" si="263"/>
        <v/>
      </c>
      <c r="SM66" s="120" t="str">
        <f t="shared" si="263"/>
        <v/>
      </c>
      <c r="SN66" s="120" t="str">
        <f t="shared" si="263"/>
        <v/>
      </c>
      <c r="SO66" s="120" t="str">
        <f t="shared" si="263"/>
        <v/>
      </c>
      <c r="SP66" s="120" t="str">
        <f t="shared" si="263"/>
        <v/>
      </c>
      <c r="SQ66" s="120" t="str">
        <f t="shared" si="263"/>
        <v/>
      </c>
      <c r="SR66" s="120" t="str">
        <f t="shared" si="263"/>
        <v/>
      </c>
      <c r="SS66" s="120" t="str">
        <f t="shared" si="263"/>
        <v/>
      </c>
      <c r="ST66" s="120" t="str">
        <f t="shared" si="263"/>
        <v/>
      </c>
      <c r="SU66" s="120" t="str">
        <f t="shared" si="263"/>
        <v/>
      </c>
      <c r="SV66" s="120" t="str">
        <f t="shared" si="242"/>
        <v/>
      </c>
      <c r="SW66" s="120" t="str">
        <f t="shared" si="242"/>
        <v/>
      </c>
      <c r="SX66" s="121" t="str">
        <f t="shared" si="244"/>
        <v/>
      </c>
    </row>
    <row r="67" spans="2:518" ht="15" outlineLevel="1" x14ac:dyDescent="0.35">
      <c r="B67" s="60"/>
      <c r="C67" s="60">
        <v>287324</v>
      </c>
      <c r="D67" s="61"/>
      <c r="E67" s="111" t="s">
        <v>821</v>
      </c>
      <c r="F67" s="123" t="s">
        <v>442</v>
      </c>
      <c r="G67" s="113">
        <v>45567</v>
      </c>
      <c r="H67" s="124">
        <v>1</v>
      </c>
      <c r="I67" s="115">
        <f t="shared" si="170"/>
        <v>45567</v>
      </c>
      <c r="J67" s="125">
        <v>0</v>
      </c>
      <c r="K67" s="126" t="s">
        <v>1702</v>
      </c>
      <c r="L67" s="127"/>
      <c r="M67" s="119" t="str">
        <f t="shared" si="171"/>
        <v/>
      </c>
      <c r="N67" s="120" t="str">
        <f t="shared" si="171"/>
        <v/>
      </c>
      <c r="O67" s="120" t="str">
        <f t="shared" si="171"/>
        <v/>
      </c>
      <c r="P67" s="120" t="str">
        <f t="shared" si="171"/>
        <v/>
      </c>
      <c r="Q67" s="120" t="str">
        <f t="shared" si="171"/>
        <v/>
      </c>
      <c r="R67" s="120" t="str">
        <f t="shared" si="171"/>
        <v/>
      </c>
      <c r="S67" s="120" t="str">
        <f t="shared" si="171"/>
        <v/>
      </c>
      <c r="T67" s="120" t="str">
        <f t="shared" si="171"/>
        <v/>
      </c>
      <c r="U67" s="120" t="str">
        <f t="shared" si="171"/>
        <v/>
      </c>
      <c r="V67" s="120" t="str">
        <f t="shared" si="171"/>
        <v/>
      </c>
      <c r="W67" s="120" t="str">
        <f t="shared" si="171"/>
        <v/>
      </c>
      <c r="X67" s="120" t="str">
        <f t="shared" si="171"/>
        <v/>
      </c>
      <c r="Y67" s="120" t="str">
        <f t="shared" si="171"/>
        <v/>
      </c>
      <c r="Z67" s="120" t="str">
        <f t="shared" si="171"/>
        <v/>
      </c>
      <c r="AA67" s="120" t="str">
        <f t="shared" si="171"/>
        <v/>
      </c>
      <c r="AB67" s="120" t="str">
        <f t="shared" si="171"/>
        <v/>
      </c>
      <c r="AC67" s="120" t="str">
        <f t="shared" ref="AC67:AK71" si="264">IF($J67&gt;0%,IF(AND(AC$16&gt;=$G67,AC$16&lt;$G67+($H67*$J67)),"➤",""),"")</f>
        <v/>
      </c>
      <c r="AD67" s="120" t="str">
        <f t="shared" si="264"/>
        <v/>
      </c>
      <c r="AE67" s="120" t="str">
        <f t="shared" si="264"/>
        <v/>
      </c>
      <c r="AF67" s="120" t="str">
        <f t="shared" si="264"/>
        <v/>
      </c>
      <c r="AG67" s="120" t="str">
        <f t="shared" si="264"/>
        <v/>
      </c>
      <c r="AH67" s="120" t="str">
        <f t="shared" si="264"/>
        <v/>
      </c>
      <c r="AI67" s="120" t="str">
        <f t="shared" si="264"/>
        <v/>
      </c>
      <c r="AJ67" s="120" t="str">
        <f t="shared" si="264"/>
        <v/>
      </c>
      <c r="AK67" s="120" t="str">
        <f t="shared" si="264"/>
        <v/>
      </c>
      <c r="AL67" s="120" t="str">
        <f t="shared" si="212"/>
        <v/>
      </c>
      <c r="AM67" s="120" t="str">
        <f t="shared" si="212"/>
        <v/>
      </c>
      <c r="AN67" s="120" t="str">
        <f t="shared" si="212"/>
        <v/>
      </c>
      <c r="AO67" s="120" t="str">
        <f t="shared" si="212"/>
        <v/>
      </c>
      <c r="AP67" s="120" t="str">
        <f t="shared" si="212"/>
        <v/>
      </c>
      <c r="AQ67" s="120" t="str">
        <f t="shared" si="212"/>
        <v/>
      </c>
      <c r="AR67" s="120" t="str">
        <f t="shared" si="212"/>
        <v/>
      </c>
      <c r="AS67" s="120" t="str">
        <f t="shared" si="212"/>
        <v/>
      </c>
      <c r="AT67" s="120" t="str">
        <f t="shared" si="212"/>
        <v/>
      </c>
      <c r="AU67" s="120" t="str">
        <f t="shared" si="212"/>
        <v/>
      </c>
      <c r="AV67" s="120" t="str">
        <f t="shared" si="212"/>
        <v/>
      </c>
      <c r="AW67" s="120" t="str">
        <f t="shared" si="212"/>
        <v/>
      </c>
      <c r="AX67" s="120" t="str">
        <f t="shared" si="212"/>
        <v/>
      </c>
      <c r="AY67" s="120" t="str">
        <f t="shared" si="212"/>
        <v/>
      </c>
      <c r="AZ67" s="120" t="str">
        <f t="shared" si="213"/>
        <v/>
      </c>
      <c r="BA67" s="120" t="str">
        <f t="shared" si="213"/>
        <v/>
      </c>
      <c r="BB67" s="120" t="str">
        <f t="shared" si="213"/>
        <v/>
      </c>
      <c r="BC67" s="120" t="str">
        <f t="shared" si="213"/>
        <v/>
      </c>
      <c r="BD67" s="120" t="str">
        <f t="shared" si="213"/>
        <v/>
      </c>
      <c r="BE67" s="120" t="str">
        <f t="shared" si="213"/>
        <v/>
      </c>
      <c r="BF67" s="120" t="str">
        <f t="shared" si="213"/>
        <v/>
      </c>
      <c r="BG67" s="120" t="str">
        <f t="shared" si="213"/>
        <v/>
      </c>
      <c r="BH67" s="120" t="str">
        <f t="shared" si="213"/>
        <v/>
      </c>
      <c r="BI67" s="120" t="str">
        <f t="shared" si="213"/>
        <v/>
      </c>
      <c r="BJ67" s="120" t="str">
        <f t="shared" si="213"/>
        <v/>
      </c>
      <c r="BK67" s="120" t="str">
        <f t="shared" si="213"/>
        <v/>
      </c>
      <c r="BL67" s="120" t="str">
        <f t="shared" si="213"/>
        <v/>
      </c>
      <c r="BM67" s="120" t="str">
        <f t="shared" si="213"/>
        <v/>
      </c>
      <c r="BN67" s="120" t="str">
        <f t="shared" si="213"/>
        <v/>
      </c>
      <c r="BO67" s="120" t="str">
        <f t="shared" si="213"/>
        <v/>
      </c>
      <c r="BP67" s="120" t="str">
        <f t="shared" si="214"/>
        <v/>
      </c>
      <c r="BQ67" s="120" t="str">
        <f t="shared" si="214"/>
        <v/>
      </c>
      <c r="BR67" s="120" t="str">
        <f t="shared" si="214"/>
        <v/>
      </c>
      <c r="BS67" s="120" t="str">
        <f t="shared" si="214"/>
        <v/>
      </c>
      <c r="BT67" s="120" t="str">
        <f t="shared" si="214"/>
        <v/>
      </c>
      <c r="BU67" s="120" t="str">
        <f t="shared" si="214"/>
        <v/>
      </c>
      <c r="BV67" s="120" t="str">
        <f t="shared" si="214"/>
        <v/>
      </c>
      <c r="BW67" s="120" t="str">
        <f t="shared" si="214"/>
        <v/>
      </c>
      <c r="BX67" s="120" t="str">
        <f t="shared" si="214"/>
        <v/>
      </c>
      <c r="BY67" s="120" t="str">
        <f t="shared" si="214"/>
        <v/>
      </c>
      <c r="BZ67" s="120" t="str">
        <f t="shared" si="214"/>
        <v/>
      </c>
      <c r="CA67" s="120" t="str">
        <f t="shared" si="214"/>
        <v/>
      </c>
      <c r="CB67" s="120" t="str">
        <f t="shared" si="214"/>
        <v/>
      </c>
      <c r="CC67" s="120" t="str">
        <f t="shared" si="214"/>
        <v/>
      </c>
      <c r="CD67" s="120" t="str">
        <f t="shared" si="214"/>
        <v/>
      </c>
      <c r="CE67" s="120" t="str">
        <f t="shared" si="214"/>
        <v/>
      </c>
      <c r="CF67" s="120" t="str">
        <f t="shared" si="215"/>
        <v/>
      </c>
      <c r="CG67" s="120" t="str">
        <f t="shared" si="215"/>
        <v/>
      </c>
      <c r="CH67" s="120" t="str">
        <f t="shared" si="215"/>
        <v/>
      </c>
      <c r="CI67" s="120" t="str">
        <f t="shared" si="215"/>
        <v/>
      </c>
      <c r="CJ67" s="120" t="str">
        <f t="shared" si="215"/>
        <v/>
      </c>
      <c r="CK67" s="120" t="str">
        <f t="shared" si="215"/>
        <v/>
      </c>
      <c r="CL67" s="120" t="str">
        <f t="shared" si="215"/>
        <v/>
      </c>
      <c r="CM67" s="120" t="str">
        <f t="shared" si="215"/>
        <v/>
      </c>
      <c r="CN67" s="120" t="str">
        <f t="shared" si="215"/>
        <v/>
      </c>
      <c r="CO67" s="120" t="str">
        <f t="shared" si="215"/>
        <v/>
      </c>
      <c r="CP67" s="120" t="str">
        <f t="shared" si="215"/>
        <v/>
      </c>
      <c r="CQ67" s="120" t="str">
        <f t="shared" si="215"/>
        <v/>
      </c>
      <c r="CR67" s="120" t="str">
        <f t="shared" si="215"/>
        <v/>
      </c>
      <c r="CS67" s="120" t="str">
        <f t="shared" si="215"/>
        <v/>
      </c>
      <c r="CT67" s="120" t="str">
        <f t="shared" si="215"/>
        <v/>
      </c>
      <c r="CU67" s="120" t="str">
        <f t="shared" si="215"/>
        <v/>
      </c>
      <c r="CV67" s="120" t="str">
        <f t="shared" si="216"/>
        <v/>
      </c>
      <c r="CW67" s="120" t="str">
        <f t="shared" si="216"/>
        <v/>
      </c>
      <c r="CX67" s="120" t="str">
        <f t="shared" si="216"/>
        <v/>
      </c>
      <c r="CY67" s="120" t="str">
        <f t="shared" si="216"/>
        <v/>
      </c>
      <c r="CZ67" s="120" t="str">
        <f t="shared" si="216"/>
        <v/>
      </c>
      <c r="DA67" s="120" t="str">
        <f t="shared" si="216"/>
        <v/>
      </c>
      <c r="DB67" s="120" t="str">
        <f t="shared" si="216"/>
        <v/>
      </c>
      <c r="DC67" s="120" t="str">
        <f t="shared" si="216"/>
        <v/>
      </c>
      <c r="DD67" s="120" t="str">
        <f t="shared" si="216"/>
        <v/>
      </c>
      <c r="DE67" s="120" t="str">
        <f t="shared" si="216"/>
        <v/>
      </c>
      <c r="DF67" s="120" t="str">
        <f t="shared" si="216"/>
        <v/>
      </c>
      <c r="DG67" s="120" t="str">
        <f t="shared" si="216"/>
        <v/>
      </c>
      <c r="DH67" s="120" t="str">
        <f t="shared" si="216"/>
        <v/>
      </c>
      <c r="DI67" s="120" t="str">
        <f t="shared" si="216"/>
        <v/>
      </c>
      <c r="DJ67" s="120" t="str">
        <f t="shared" si="216"/>
        <v/>
      </c>
      <c r="DK67" s="120" t="str">
        <f t="shared" si="216"/>
        <v/>
      </c>
      <c r="DL67" s="120" t="str">
        <f t="shared" si="217"/>
        <v/>
      </c>
      <c r="DM67" s="120" t="str">
        <f t="shared" si="217"/>
        <v/>
      </c>
      <c r="DN67" s="120" t="str">
        <f t="shared" si="217"/>
        <v/>
      </c>
      <c r="DO67" s="120" t="str">
        <f t="shared" si="217"/>
        <v/>
      </c>
      <c r="DP67" s="120" t="str">
        <f t="shared" si="217"/>
        <v/>
      </c>
      <c r="DQ67" s="120" t="str">
        <f t="shared" si="217"/>
        <v/>
      </c>
      <c r="DR67" s="120" t="str">
        <f t="shared" si="217"/>
        <v/>
      </c>
      <c r="DS67" s="120" t="str">
        <f t="shared" si="217"/>
        <v/>
      </c>
      <c r="DT67" s="120" t="str">
        <f t="shared" si="217"/>
        <v/>
      </c>
      <c r="DU67" s="120" t="str">
        <f t="shared" si="217"/>
        <v/>
      </c>
      <c r="DV67" s="120" t="str">
        <f t="shared" si="217"/>
        <v/>
      </c>
      <c r="DW67" s="120" t="str">
        <f t="shared" si="217"/>
        <v/>
      </c>
      <c r="DX67" s="120" t="str">
        <f t="shared" si="217"/>
        <v/>
      </c>
      <c r="DY67" s="120" t="str">
        <f t="shared" si="217"/>
        <v/>
      </c>
      <c r="DZ67" s="120" t="str">
        <f t="shared" si="217"/>
        <v/>
      </c>
      <c r="EA67" s="120" t="str">
        <f t="shared" si="217"/>
        <v/>
      </c>
      <c r="EB67" s="120" t="str">
        <f t="shared" si="218"/>
        <v/>
      </c>
      <c r="EC67" s="120" t="str">
        <f t="shared" si="218"/>
        <v/>
      </c>
      <c r="ED67" s="120" t="str">
        <f t="shared" si="218"/>
        <v/>
      </c>
      <c r="EE67" s="120" t="str">
        <f t="shared" si="218"/>
        <v/>
      </c>
      <c r="EF67" s="120" t="str">
        <f t="shared" si="218"/>
        <v/>
      </c>
      <c r="EG67" s="120" t="str">
        <f t="shared" si="218"/>
        <v/>
      </c>
      <c r="EH67" s="120" t="str">
        <f t="shared" si="218"/>
        <v/>
      </c>
      <c r="EI67" s="120" t="str">
        <f t="shared" si="218"/>
        <v/>
      </c>
      <c r="EJ67" s="120" t="str">
        <f t="shared" si="218"/>
        <v/>
      </c>
      <c r="EK67" s="120" t="str">
        <f t="shared" si="218"/>
        <v/>
      </c>
      <c r="EL67" s="120" t="str">
        <f t="shared" si="218"/>
        <v/>
      </c>
      <c r="EM67" s="120" t="str">
        <f t="shared" si="218"/>
        <v/>
      </c>
      <c r="EN67" s="120" t="str">
        <f t="shared" si="218"/>
        <v/>
      </c>
      <c r="EO67" s="120" t="str">
        <f t="shared" si="218"/>
        <v/>
      </c>
      <c r="EP67" s="120" t="str">
        <f t="shared" si="218"/>
        <v/>
      </c>
      <c r="EQ67" s="120" t="str">
        <f t="shared" si="218"/>
        <v/>
      </c>
      <c r="ER67" s="120" t="str">
        <f t="shared" si="219"/>
        <v/>
      </c>
      <c r="ES67" s="120" t="str">
        <f t="shared" si="219"/>
        <v/>
      </c>
      <c r="ET67" s="120" t="str">
        <f t="shared" si="219"/>
        <v/>
      </c>
      <c r="EU67" s="120" t="str">
        <f t="shared" si="219"/>
        <v/>
      </c>
      <c r="EV67" s="120" t="str">
        <f t="shared" si="219"/>
        <v/>
      </c>
      <c r="EW67" s="120" t="str">
        <f t="shared" si="219"/>
        <v/>
      </c>
      <c r="EX67" s="120" t="str">
        <f t="shared" si="219"/>
        <v/>
      </c>
      <c r="EY67" s="120" t="str">
        <f t="shared" si="219"/>
        <v/>
      </c>
      <c r="EZ67" s="120" t="str">
        <f t="shared" si="219"/>
        <v/>
      </c>
      <c r="FA67" s="120" t="str">
        <f t="shared" si="219"/>
        <v/>
      </c>
      <c r="FB67" s="120" t="str">
        <f t="shared" si="219"/>
        <v/>
      </c>
      <c r="FC67" s="120" t="str">
        <f t="shared" si="219"/>
        <v/>
      </c>
      <c r="FD67" s="120" t="str">
        <f t="shared" si="219"/>
        <v/>
      </c>
      <c r="FE67" s="120" t="str">
        <f t="shared" si="219"/>
        <v/>
      </c>
      <c r="FF67" s="120" t="str">
        <f t="shared" si="219"/>
        <v/>
      </c>
      <c r="FG67" s="120" t="str">
        <f t="shared" si="219"/>
        <v/>
      </c>
      <c r="FH67" s="120" t="str">
        <f t="shared" si="220"/>
        <v/>
      </c>
      <c r="FI67" s="120" t="str">
        <f t="shared" si="220"/>
        <v/>
      </c>
      <c r="FJ67" s="120" t="str">
        <f t="shared" si="220"/>
        <v/>
      </c>
      <c r="FK67" s="120" t="str">
        <f t="shared" si="220"/>
        <v/>
      </c>
      <c r="FL67" s="120" t="str">
        <f t="shared" si="220"/>
        <v/>
      </c>
      <c r="FM67" s="120" t="str">
        <f t="shared" si="220"/>
        <v/>
      </c>
      <c r="FN67" s="120" t="str">
        <f t="shared" si="220"/>
        <v/>
      </c>
      <c r="FO67" s="120" t="str">
        <f t="shared" si="220"/>
        <v/>
      </c>
      <c r="FP67" s="120" t="str">
        <f t="shared" si="220"/>
        <v/>
      </c>
      <c r="FQ67" s="120" t="str">
        <f t="shared" si="220"/>
        <v/>
      </c>
      <c r="FR67" s="120" t="str">
        <f t="shared" si="220"/>
        <v/>
      </c>
      <c r="FS67" s="120" t="str">
        <f t="shared" si="220"/>
        <v/>
      </c>
      <c r="FT67" s="120" t="str">
        <f t="shared" si="220"/>
        <v/>
      </c>
      <c r="FU67" s="120" t="str">
        <f t="shared" si="220"/>
        <v/>
      </c>
      <c r="FV67" s="120" t="str">
        <f t="shared" si="220"/>
        <v/>
      </c>
      <c r="FW67" s="120" t="str">
        <f t="shared" si="220"/>
        <v/>
      </c>
      <c r="FX67" s="120" t="str">
        <f t="shared" si="221"/>
        <v/>
      </c>
      <c r="FY67" s="120" t="str">
        <f t="shared" si="221"/>
        <v/>
      </c>
      <c r="FZ67" s="120" t="str">
        <f t="shared" si="221"/>
        <v/>
      </c>
      <c r="GA67" s="120" t="str">
        <f t="shared" si="221"/>
        <v/>
      </c>
      <c r="GB67" s="120" t="str">
        <f t="shared" si="221"/>
        <v/>
      </c>
      <c r="GC67" s="120" t="str">
        <f t="shared" si="221"/>
        <v/>
      </c>
      <c r="GD67" s="120" t="str">
        <f t="shared" si="221"/>
        <v/>
      </c>
      <c r="GE67" s="120" t="str">
        <f t="shared" si="221"/>
        <v/>
      </c>
      <c r="GF67" s="120" t="str">
        <f t="shared" si="221"/>
        <v/>
      </c>
      <c r="GG67" s="120" t="str">
        <f t="shared" si="221"/>
        <v/>
      </c>
      <c r="GH67" s="120" t="str">
        <f t="shared" si="221"/>
        <v/>
      </c>
      <c r="GI67" s="120" t="str">
        <f t="shared" si="221"/>
        <v/>
      </c>
      <c r="GJ67" s="120" t="str">
        <f t="shared" si="221"/>
        <v/>
      </c>
      <c r="GK67" s="120" t="str">
        <f t="shared" si="221"/>
        <v/>
      </c>
      <c r="GL67" s="120" t="str">
        <f t="shared" si="221"/>
        <v/>
      </c>
      <c r="GM67" s="120" t="str">
        <f t="shared" si="221"/>
        <v/>
      </c>
      <c r="GN67" s="120" t="str">
        <f t="shared" si="222"/>
        <v/>
      </c>
      <c r="GO67" s="120" t="str">
        <f t="shared" si="222"/>
        <v/>
      </c>
      <c r="GP67" s="120" t="str">
        <f t="shared" si="222"/>
        <v/>
      </c>
      <c r="GQ67" s="120" t="str">
        <f t="shared" si="222"/>
        <v/>
      </c>
      <c r="GR67" s="120" t="str">
        <f t="shared" si="222"/>
        <v/>
      </c>
      <c r="GS67" s="120" t="str">
        <f t="shared" si="222"/>
        <v/>
      </c>
      <c r="GT67" s="120" t="str">
        <f t="shared" si="222"/>
        <v/>
      </c>
      <c r="GU67" s="120" t="str">
        <f t="shared" si="222"/>
        <v/>
      </c>
      <c r="GV67" s="120" t="str">
        <f t="shared" si="222"/>
        <v/>
      </c>
      <c r="GW67" s="120" t="str">
        <f t="shared" si="222"/>
        <v/>
      </c>
      <c r="GX67" s="120" t="str">
        <f t="shared" si="222"/>
        <v/>
      </c>
      <c r="GY67" s="120" t="str">
        <f t="shared" si="222"/>
        <v/>
      </c>
      <c r="GZ67" s="120" t="str">
        <f t="shared" si="222"/>
        <v/>
      </c>
      <c r="HA67" s="120" t="str">
        <f t="shared" si="222"/>
        <v/>
      </c>
      <c r="HB67" s="120" t="str">
        <f t="shared" si="222"/>
        <v/>
      </c>
      <c r="HC67" s="120" t="str">
        <f t="shared" si="222"/>
        <v/>
      </c>
      <c r="HD67" s="120" t="str">
        <f t="shared" si="223"/>
        <v/>
      </c>
      <c r="HE67" s="120" t="str">
        <f t="shared" si="223"/>
        <v/>
      </c>
      <c r="HF67" s="120" t="str">
        <f t="shared" si="223"/>
        <v/>
      </c>
      <c r="HG67" s="120" t="str">
        <f t="shared" si="223"/>
        <v/>
      </c>
      <c r="HH67" s="120" t="str">
        <f t="shared" si="223"/>
        <v/>
      </c>
      <c r="HI67" s="120" t="str">
        <f t="shared" si="223"/>
        <v/>
      </c>
      <c r="HJ67" s="120" t="str">
        <f t="shared" si="223"/>
        <v/>
      </c>
      <c r="HK67" s="120" t="str">
        <f t="shared" si="223"/>
        <v/>
      </c>
      <c r="HL67" s="120" t="str">
        <f t="shared" si="223"/>
        <v/>
      </c>
      <c r="HM67" s="120" t="str">
        <f t="shared" si="223"/>
        <v/>
      </c>
      <c r="HN67" s="120" t="str">
        <f t="shared" si="223"/>
        <v/>
      </c>
      <c r="HO67" s="120" t="str">
        <f t="shared" si="223"/>
        <v/>
      </c>
      <c r="HP67" s="120" t="str">
        <f t="shared" si="223"/>
        <v/>
      </c>
      <c r="HQ67" s="120" t="str">
        <f t="shared" si="223"/>
        <v/>
      </c>
      <c r="HR67" s="120" t="str">
        <f t="shared" si="223"/>
        <v/>
      </c>
      <c r="HS67" s="120" t="str">
        <f t="shared" si="223"/>
        <v/>
      </c>
      <c r="HT67" s="120" t="str">
        <f t="shared" si="224"/>
        <v/>
      </c>
      <c r="HU67" s="120" t="str">
        <f t="shared" si="224"/>
        <v/>
      </c>
      <c r="HV67" s="120" t="str">
        <f t="shared" si="224"/>
        <v/>
      </c>
      <c r="HW67" s="120" t="str">
        <f t="shared" si="224"/>
        <v/>
      </c>
      <c r="HX67" s="120" t="str">
        <f t="shared" si="224"/>
        <v/>
      </c>
      <c r="HY67" s="120" t="str">
        <f t="shared" si="224"/>
        <v/>
      </c>
      <c r="HZ67" s="120" t="str">
        <f t="shared" si="224"/>
        <v/>
      </c>
      <c r="IA67" s="120" t="str">
        <f t="shared" si="224"/>
        <v/>
      </c>
      <c r="IB67" s="120" t="str">
        <f t="shared" si="224"/>
        <v/>
      </c>
      <c r="IC67" s="120" t="str">
        <f t="shared" si="224"/>
        <v/>
      </c>
      <c r="ID67" s="120" t="str">
        <f t="shared" si="224"/>
        <v/>
      </c>
      <c r="IE67" s="120" t="str">
        <f t="shared" si="224"/>
        <v/>
      </c>
      <c r="IF67" s="120" t="str">
        <f t="shared" si="224"/>
        <v/>
      </c>
      <c r="IG67" s="120" t="str">
        <f t="shared" si="224"/>
        <v/>
      </c>
      <c r="IH67" s="120" t="str">
        <f t="shared" si="224"/>
        <v/>
      </c>
      <c r="II67" s="120" t="str">
        <f t="shared" si="224"/>
        <v/>
      </c>
      <c r="IJ67" s="120" t="str">
        <f t="shared" si="225"/>
        <v/>
      </c>
      <c r="IK67" s="120" t="str">
        <f t="shared" si="225"/>
        <v/>
      </c>
      <c r="IL67" s="120" t="str">
        <f t="shared" si="225"/>
        <v/>
      </c>
      <c r="IM67" s="120" t="str">
        <f t="shared" si="225"/>
        <v/>
      </c>
      <c r="IN67" s="120" t="str">
        <f t="shared" si="225"/>
        <v/>
      </c>
      <c r="IO67" s="120" t="str">
        <f t="shared" si="225"/>
        <v/>
      </c>
      <c r="IP67" s="120" t="str">
        <f t="shared" si="225"/>
        <v/>
      </c>
      <c r="IQ67" s="120" t="str">
        <f t="shared" si="225"/>
        <v/>
      </c>
      <c r="IR67" s="120" t="str">
        <f t="shared" si="225"/>
        <v/>
      </c>
      <c r="IS67" s="120" t="str">
        <f t="shared" si="225"/>
        <v/>
      </c>
      <c r="IT67" s="120" t="str">
        <f t="shared" si="225"/>
        <v/>
      </c>
      <c r="IU67" s="120" t="str">
        <f t="shared" si="225"/>
        <v/>
      </c>
      <c r="IV67" s="120" t="str">
        <f t="shared" si="225"/>
        <v/>
      </c>
      <c r="IW67" s="120" t="str">
        <f t="shared" si="225"/>
        <v/>
      </c>
      <c r="IX67" s="120" t="str">
        <f t="shared" si="225"/>
        <v/>
      </c>
      <c r="IY67" s="120" t="str">
        <f t="shared" si="225"/>
        <v/>
      </c>
      <c r="IZ67" s="120" t="str">
        <f t="shared" si="226"/>
        <v/>
      </c>
      <c r="JA67" s="120" t="str">
        <f t="shared" si="226"/>
        <v/>
      </c>
      <c r="JB67" s="120" t="str">
        <f t="shared" si="226"/>
        <v/>
      </c>
      <c r="JC67" s="120" t="str">
        <f t="shared" si="226"/>
        <v/>
      </c>
      <c r="JD67" s="120" t="str">
        <f t="shared" si="226"/>
        <v/>
      </c>
      <c r="JE67" s="120" t="str">
        <f t="shared" si="226"/>
        <v/>
      </c>
      <c r="JF67" s="120" t="str">
        <f t="shared" si="226"/>
        <v/>
      </c>
      <c r="JG67" s="120" t="str">
        <f t="shared" si="226"/>
        <v/>
      </c>
      <c r="JH67" s="120" t="str">
        <f t="shared" si="226"/>
        <v/>
      </c>
      <c r="JI67" s="120" t="str">
        <f t="shared" si="226"/>
        <v/>
      </c>
      <c r="JJ67" s="120" t="str">
        <f t="shared" si="226"/>
        <v/>
      </c>
      <c r="JK67" s="120" t="str">
        <f t="shared" si="226"/>
        <v/>
      </c>
      <c r="JL67" s="120" t="str">
        <f t="shared" si="226"/>
        <v/>
      </c>
      <c r="JM67" s="120" t="str">
        <f t="shared" si="226"/>
        <v/>
      </c>
      <c r="JN67" s="120" t="str">
        <f t="shared" si="226"/>
        <v/>
      </c>
      <c r="JO67" s="120" t="str">
        <f t="shared" si="226"/>
        <v/>
      </c>
      <c r="JP67" s="120" t="str">
        <f t="shared" si="227"/>
        <v/>
      </c>
      <c r="JQ67" s="120" t="str">
        <f t="shared" si="227"/>
        <v/>
      </c>
      <c r="JR67" s="120" t="str">
        <f t="shared" si="227"/>
        <v/>
      </c>
      <c r="JS67" s="120" t="str">
        <f t="shared" si="227"/>
        <v/>
      </c>
      <c r="JT67" s="120" t="str">
        <f t="shared" si="227"/>
        <v/>
      </c>
      <c r="JU67" s="120" t="str">
        <f t="shared" si="227"/>
        <v/>
      </c>
      <c r="JV67" s="120" t="str">
        <f t="shared" si="227"/>
        <v/>
      </c>
      <c r="JW67" s="120" t="str">
        <f t="shared" si="227"/>
        <v/>
      </c>
      <c r="JX67" s="120" t="str">
        <f t="shared" si="227"/>
        <v/>
      </c>
      <c r="JY67" s="120" t="str">
        <f t="shared" si="227"/>
        <v/>
      </c>
      <c r="JZ67" s="120" t="str">
        <f t="shared" si="227"/>
        <v/>
      </c>
      <c r="KA67" s="120" t="str">
        <f t="shared" si="227"/>
        <v/>
      </c>
      <c r="KB67" s="120" t="str">
        <f t="shared" si="227"/>
        <v/>
      </c>
      <c r="KC67" s="120" t="str">
        <f t="shared" si="227"/>
        <v/>
      </c>
      <c r="KD67" s="120" t="str">
        <f t="shared" si="227"/>
        <v/>
      </c>
      <c r="KE67" s="120" t="str">
        <f t="shared" si="227"/>
        <v/>
      </c>
      <c r="KF67" s="120" t="str">
        <f t="shared" si="228"/>
        <v/>
      </c>
      <c r="KG67" s="120" t="str">
        <f t="shared" si="228"/>
        <v/>
      </c>
      <c r="KH67" s="120" t="str">
        <f t="shared" si="228"/>
        <v/>
      </c>
      <c r="KI67" s="120" t="str">
        <f t="shared" si="228"/>
        <v/>
      </c>
      <c r="KJ67" s="120" t="str">
        <f t="shared" si="228"/>
        <v/>
      </c>
      <c r="KK67" s="120" t="str">
        <f t="shared" si="228"/>
        <v/>
      </c>
      <c r="KL67" s="120" t="str">
        <f t="shared" si="228"/>
        <v/>
      </c>
      <c r="KM67" s="120" t="str">
        <f t="shared" si="228"/>
        <v/>
      </c>
      <c r="KN67" s="120" t="str">
        <f t="shared" si="228"/>
        <v/>
      </c>
      <c r="KO67" s="120" t="str">
        <f t="shared" si="228"/>
        <v/>
      </c>
      <c r="KP67" s="120" t="str">
        <f t="shared" si="228"/>
        <v/>
      </c>
      <c r="KQ67" s="120" t="str">
        <f t="shared" si="228"/>
        <v/>
      </c>
      <c r="KR67" s="120" t="str">
        <f t="shared" si="228"/>
        <v/>
      </c>
      <c r="KS67" s="120" t="str">
        <f t="shared" si="228"/>
        <v/>
      </c>
      <c r="KT67" s="120" t="str">
        <f t="shared" si="228"/>
        <v/>
      </c>
      <c r="KU67" s="120" t="str">
        <f t="shared" si="228"/>
        <v/>
      </c>
      <c r="KV67" s="120" t="str">
        <f t="shared" si="229"/>
        <v/>
      </c>
      <c r="KW67" s="120" t="str">
        <f t="shared" si="229"/>
        <v/>
      </c>
      <c r="KX67" s="120" t="str">
        <f t="shared" si="229"/>
        <v/>
      </c>
      <c r="KY67" s="120" t="str">
        <f t="shared" si="229"/>
        <v/>
      </c>
      <c r="KZ67" s="120" t="str">
        <f t="shared" si="229"/>
        <v/>
      </c>
      <c r="LA67" s="120" t="str">
        <f t="shared" si="229"/>
        <v/>
      </c>
      <c r="LB67" s="120" t="str">
        <f t="shared" si="229"/>
        <v/>
      </c>
      <c r="LC67" s="120" t="str">
        <f t="shared" si="229"/>
        <v/>
      </c>
      <c r="LD67" s="120" t="str">
        <f t="shared" si="229"/>
        <v/>
      </c>
      <c r="LE67" s="120" t="str">
        <f t="shared" si="229"/>
        <v/>
      </c>
      <c r="LF67" s="120" t="str">
        <f t="shared" si="229"/>
        <v/>
      </c>
      <c r="LG67" s="120" t="str">
        <f t="shared" si="229"/>
        <v/>
      </c>
      <c r="LH67" s="120" t="str">
        <f t="shared" si="229"/>
        <v/>
      </c>
      <c r="LI67" s="120" t="str">
        <f t="shared" si="229"/>
        <v/>
      </c>
      <c r="LJ67" s="120" t="str">
        <f t="shared" si="229"/>
        <v/>
      </c>
      <c r="LK67" s="120" t="str">
        <f t="shared" si="229"/>
        <v/>
      </c>
      <c r="LL67" s="120" t="str">
        <f t="shared" si="230"/>
        <v/>
      </c>
      <c r="LM67" s="120" t="str">
        <f t="shared" si="230"/>
        <v/>
      </c>
      <c r="LN67" s="120" t="str">
        <f t="shared" si="230"/>
        <v/>
      </c>
      <c r="LO67" s="120" t="str">
        <f t="shared" si="230"/>
        <v/>
      </c>
      <c r="LP67" s="120" t="str">
        <f t="shared" si="230"/>
        <v/>
      </c>
      <c r="LQ67" s="120" t="str">
        <f t="shared" si="230"/>
        <v/>
      </c>
      <c r="LR67" s="120" t="str">
        <f t="shared" si="230"/>
        <v/>
      </c>
      <c r="LS67" s="120" t="str">
        <f t="shared" si="230"/>
        <v/>
      </c>
      <c r="LT67" s="120" t="str">
        <f t="shared" si="230"/>
        <v/>
      </c>
      <c r="LU67" s="120" t="str">
        <f t="shared" si="230"/>
        <v/>
      </c>
      <c r="LV67" s="120" t="str">
        <f t="shared" si="230"/>
        <v/>
      </c>
      <c r="LW67" s="120" t="str">
        <f t="shared" si="230"/>
        <v/>
      </c>
      <c r="LX67" s="120" t="str">
        <f t="shared" si="230"/>
        <v/>
      </c>
      <c r="LY67" s="120" t="str">
        <f t="shared" si="230"/>
        <v/>
      </c>
      <c r="LZ67" s="120" t="str">
        <f t="shared" si="230"/>
        <v/>
      </c>
      <c r="MA67" s="120" t="str">
        <f t="shared" si="230"/>
        <v/>
      </c>
      <c r="MB67" s="120" t="str">
        <f t="shared" si="231"/>
        <v/>
      </c>
      <c r="MC67" s="120" t="str">
        <f t="shared" si="231"/>
        <v/>
      </c>
      <c r="MD67" s="120" t="str">
        <f t="shared" si="231"/>
        <v/>
      </c>
      <c r="ME67" s="120" t="str">
        <f t="shared" si="231"/>
        <v/>
      </c>
      <c r="MF67" s="120" t="str">
        <f t="shared" si="231"/>
        <v/>
      </c>
      <c r="MG67" s="120" t="str">
        <f t="shared" si="231"/>
        <v/>
      </c>
      <c r="MH67" s="120" t="str">
        <f t="shared" si="231"/>
        <v/>
      </c>
      <c r="MI67" s="120" t="str">
        <f t="shared" si="231"/>
        <v/>
      </c>
      <c r="MJ67" s="120" t="str">
        <f t="shared" si="231"/>
        <v/>
      </c>
      <c r="MK67" s="120" t="str">
        <f t="shared" si="231"/>
        <v/>
      </c>
      <c r="ML67" s="120" t="str">
        <f t="shared" si="231"/>
        <v/>
      </c>
      <c r="MM67" s="120" t="str">
        <f t="shared" si="231"/>
        <v/>
      </c>
      <c r="MN67" s="120" t="str">
        <f t="shared" si="231"/>
        <v/>
      </c>
      <c r="MO67" s="120" t="str">
        <f t="shared" si="231"/>
        <v/>
      </c>
      <c r="MP67" s="120" t="str">
        <f t="shared" si="231"/>
        <v/>
      </c>
      <c r="MQ67" s="120" t="str">
        <f t="shared" si="231"/>
        <v/>
      </c>
      <c r="MR67" s="120" t="str">
        <f t="shared" si="232"/>
        <v/>
      </c>
      <c r="MS67" s="120" t="str">
        <f t="shared" si="232"/>
        <v/>
      </c>
      <c r="MT67" s="120" t="str">
        <f t="shared" si="232"/>
        <v/>
      </c>
      <c r="MU67" s="120" t="str">
        <f t="shared" si="232"/>
        <v/>
      </c>
      <c r="MV67" s="120" t="str">
        <f t="shared" si="232"/>
        <v/>
      </c>
      <c r="MW67" s="120" t="str">
        <f t="shared" si="232"/>
        <v/>
      </c>
      <c r="MX67" s="120" t="str">
        <f t="shared" si="232"/>
        <v/>
      </c>
      <c r="MY67" s="120" t="str">
        <f t="shared" si="232"/>
        <v/>
      </c>
      <c r="MZ67" s="120" t="str">
        <f t="shared" si="232"/>
        <v/>
      </c>
      <c r="NA67" s="120" t="str">
        <f t="shared" si="232"/>
        <v/>
      </c>
      <c r="NB67" s="120" t="str">
        <f t="shared" si="232"/>
        <v/>
      </c>
      <c r="NC67" s="120" t="str">
        <f t="shared" si="232"/>
        <v/>
      </c>
      <c r="ND67" s="120" t="str">
        <f t="shared" si="232"/>
        <v/>
      </c>
      <c r="NE67" s="120" t="str">
        <f t="shared" si="232"/>
        <v/>
      </c>
      <c r="NF67" s="120" t="str">
        <f t="shared" si="232"/>
        <v/>
      </c>
      <c r="NG67" s="120" t="str">
        <f t="shared" si="232"/>
        <v/>
      </c>
      <c r="NH67" s="120" t="str">
        <f t="shared" si="233"/>
        <v/>
      </c>
      <c r="NI67" s="120" t="str">
        <f t="shared" si="233"/>
        <v/>
      </c>
      <c r="NJ67" s="120" t="str">
        <f t="shared" si="233"/>
        <v/>
      </c>
      <c r="NK67" s="120" t="str">
        <f t="shared" si="233"/>
        <v/>
      </c>
      <c r="NL67" s="120" t="str">
        <f t="shared" si="233"/>
        <v/>
      </c>
      <c r="NM67" s="120" t="str">
        <f t="shared" si="233"/>
        <v/>
      </c>
      <c r="NN67" s="120" t="str">
        <f t="shared" si="233"/>
        <v/>
      </c>
      <c r="NO67" s="120" t="str">
        <f t="shared" si="233"/>
        <v/>
      </c>
      <c r="NP67" s="120" t="str">
        <f t="shared" si="233"/>
        <v/>
      </c>
      <c r="NQ67" s="120" t="str">
        <f t="shared" si="233"/>
        <v/>
      </c>
      <c r="NR67" s="120" t="str">
        <f t="shared" si="233"/>
        <v/>
      </c>
      <c r="NS67" s="120" t="str">
        <f t="shared" si="233"/>
        <v/>
      </c>
      <c r="NT67" s="120" t="str">
        <f t="shared" si="233"/>
        <v/>
      </c>
      <c r="NU67" s="120" t="str">
        <f t="shared" si="233"/>
        <v/>
      </c>
      <c r="NV67" s="120" t="str">
        <f t="shared" si="233"/>
        <v/>
      </c>
      <c r="NW67" s="120" t="str">
        <f t="shared" si="233"/>
        <v/>
      </c>
      <c r="NX67" s="120" t="str">
        <f t="shared" si="234"/>
        <v/>
      </c>
      <c r="NY67" s="120" t="str">
        <f t="shared" si="234"/>
        <v/>
      </c>
      <c r="NZ67" s="120" t="str">
        <f t="shared" si="234"/>
        <v/>
      </c>
      <c r="OA67" s="120" t="str">
        <f t="shared" si="234"/>
        <v/>
      </c>
      <c r="OB67" s="120" t="str">
        <f t="shared" si="234"/>
        <v/>
      </c>
      <c r="OC67" s="120" t="str">
        <f t="shared" si="234"/>
        <v/>
      </c>
      <c r="OD67" s="120" t="str">
        <f t="shared" si="234"/>
        <v/>
      </c>
      <c r="OE67" s="120" t="str">
        <f t="shared" si="234"/>
        <v/>
      </c>
      <c r="OF67" s="120" t="str">
        <f t="shared" si="234"/>
        <v/>
      </c>
      <c r="OG67" s="120" t="str">
        <f t="shared" si="234"/>
        <v/>
      </c>
      <c r="OH67" s="120" t="str">
        <f t="shared" si="234"/>
        <v/>
      </c>
      <c r="OI67" s="120" t="str">
        <f t="shared" si="234"/>
        <v/>
      </c>
      <c r="OJ67" s="120" t="str">
        <f t="shared" si="234"/>
        <v/>
      </c>
      <c r="OK67" s="120" t="str">
        <f t="shared" si="234"/>
        <v/>
      </c>
      <c r="OL67" s="120" t="str">
        <f t="shared" si="234"/>
        <v/>
      </c>
      <c r="OM67" s="120" t="str">
        <f t="shared" si="234"/>
        <v/>
      </c>
      <c r="ON67" s="120" t="str">
        <f t="shared" si="235"/>
        <v/>
      </c>
      <c r="OO67" s="120" t="str">
        <f t="shared" si="235"/>
        <v/>
      </c>
      <c r="OP67" s="120" t="str">
        <f t="shared" si="235"/>
        <v/>
      </c>
      <c r="OQ67" s="120" t="str">
        <f t="shared" si="235"/>
        <v/>
      </c>
      <c r="OR67" s="120" t="str">
        <f t="shared" si="235"/>
        <v/>
      </c>
      <c r="OS67" s="120" t="str">
        <f t="shared" si="235"/>
        <v/>
      </c>
      <c r="OT67" s="120" t="str">
        <f t="shared" si="235"/>
        <v/>
      </c>
      <c r="OU67" s="120" t="str">
        <f t="shared" si="235"/>
        <v/>
      </c>
      <c r="OV67" s="120" t="str">
        <f t="shared" si="235"/>
        <v/>
      </c>
      <c r="OW67" s="120" t="str">
        <f t="shared" si="235"/>
        <v/>
      </c>
      <c r="OX67" s="120" t="str">
        <f t="shared" si="235"/>
        <v/>
      </c>
      <c r="OY67" s="120" t="str">
        <f t="shared" si="235"/>
        <v/>
      </c>
      <c r="OZ67" s="120" t="str">
        <f t="shared" si="235"/>
        <v/>
      </c>
      <c r="PA67" s="120" t="str">
        <f t="shared" si="235"/>
        <v/>
      </c>
      <c r="PB67" s="120" t="str">
        <f t="shared" si="235"/>
        <v/>
      </c>
      <c r="PC67" s="120" t="str">
        <f t="shared" si="235"/>
        <v/>
      </c>
      <c r="PD67" s="120" t="str">
        <f t="shared" si="236"/>
        <v/>
      </c>
      <c r="PE67" s="120" t="str">
        <f t="shared" si="236"/>
        <v/>
      </c>
      <c r="PF67" s="120" t="str">
        <f t="shared" si="236"/>
        <v/>
      </c>
      <c r="PG67" s="120" t="str">
        <f t="shared" si="236"/>
        <v/>
      </c>
      <c r="PH67" s="120" t="str">
        <f t="shared" si="236"/>
        <v/>
      </c>
      <c r="PI67" s="120" t="str">
        <f t="shared" si="236"/>
        <v/>
      </c>
      <c r="PJ67" s="120" t="str">
        <f t="shared" si="236"/>
        <v/>
      </c>
      <c r="PK67" s="120" t="str">
        <f t="shared" si="236"/>
        <v/>
      </c>
      <c r="PL67" s="120" t="str">
        <f t="shared" si="236"/>
        <v/>
      </c>
      <c r="PM67" s="120" t="str">
        <f t="shared" si="236"/>
        <v/>
      </c>
      <c r="PN67" s="120" t="str">
        <f t="shared" si="236"/>
        <v/>
      </c>
      <c r="PO67" s="120" t="str">
        <f t="shared" si="236"/>
        <v/>
      </c>
      <c r="PP67" s="120" t="str">
        <f t="shared" si="236"/>
        <v/>
      </c>
      <c r="PQ67" s="120" t="str">
        <f t="shared" si="236"/>
        <v/>
      </c>
      <c r="PR67" s="120" t="str">
        <f t="shared" si="236"/>
        <v/>
      </c>
      <c r="PS67" s="120" t="str">
        <f t="shared" si="236"/>
        <v/>
      </c>
      <c r="PT67" s="120" t="str">
        <f t="shared" si="237"/>
        <v/>
      </c>
      <c r="PU67" s="120" t="str">
        <f t="shared" si="237"/>
        <v/>
      </c>
      <c r="PV67" s="120" t="str">
        <f t="shared" si="237"/>
        <v/>
      </c>
      <c r="PW67" s="120" t="str">
        <f t="shared" si="237"/>
        <v/>
      </c>
      <c r="PX67" s="120" t="str">
        <f t="shared" si="237"/>
        <v/>
      </c>
      <c r="PY67" s="120" t="str">
        <f t="shared" si="237"/>
        <v/>
      </c>
      <c r="PZ67" s="120" t="str">
        <f t="shared" si="237"/>
        <v/>
      </c>
      <c r="QA67" s="120" t="str">
        <f t="shared" si="237"/>
        <v/>
      </c>
      <c r="QB67" s="120" t="str">
        <f t="shared" si="237"/>
        <v/>
      </c>
      <c r="QC67" s="120" t="str">
        <f t="shared" si="237"/>
        <v/>
      </c>
      <c r="QD67" s="120" t="str">
        <f t="shared" si="237"/>
        <v/>
      </c>
      <c r="QE67" s="120" t="str">
        <f t="shared" si="237"/>
        <v/>
      </c>
      <c r="QF67" s="120" t="str">
        <f t="shared" si="237"/>
        <v/>
      </c>
      <c r="QG67" s="120" t="str">
        <f t="shared" si="237"/>
        <v/>
      </c>
      <c r="QH67" s="120" t="str">
        <f t="shared" si="237"/>
        <v/>
      </c>
      <c r="QI67" s="120" t="str">
        <f t="shared" si="237"/>
        <v/>
      </c>
      <c r="QJ67" s="120" t="str">
        <f t="shared" si="238"/>
        <v/>
      </c>
      <c r="QK67" s="120" t="str">
        <f t="shared" si="238"/>
        <v/>
      </c>
      <c r="QL67" s="120" t="str">
        <f t="shared" si="238"/>
        <v/>
      </c>
      <c r="QM67" s="120" t="str">
        <f t="shared" si="238"/>
        <v/>
      </c>
      <c r="QN67" s="120" t="str">
        <f t="shared" si="238"/>
        <v/>
      </c>
      <c r="QO67" s="120" t="str">
        <f t="shared" si="238"/>
        <v/>
      </c>
      <c r="QP67" s="120" t="str">
        <f t="shared" si="238"/>
        <v/>
      </c>
      <c r="QQ67" s="120" t="str">
        <f t="shared" si="238"/>
        <v/>
      </c>
      <c r="QR67" s="120" t="str">
        <f t="shared" si="238"/>
        <v/>
      </c>
      <c r="QS67" s="120" t="str">
        <f t="shared" si="238"/>
        <v/>
      </c>
      <c r="QT67" s="120" t="str">
        <f t="shared" si="238"/>
        <v/>
      </c>
      <c r="QU67" s="120" t="str">
        <f t="shared" si="238"/>
        <v/>
      </c>
      <c r="QV67" s="120" t="str">
        <f t="shared" si="238"/>
        <v/>
      </c>
      <c r="QW67" s="120" t="str">
        <f t="shared" si="238"/>
        <v/>
      </c>
      <c r="QX67" s="120" t="str">
        <f t="shared" si="238"/>
        <v/>
      </c>
      <c r="QY67" s="120" t="str">
        <f t="shared" si="238"/>
        <v/>
      </c>
      <c r="QZ67" s="120" t="str">
        <f t="shared" si="239"/>
        <v/>
      </c>
      <c r="RA67" s="120" t="str">
        <f t="shared" si="239"/>
        <v/>
      </c>
      <c r="RB67" s="120" t="str">
        <f t="shared" si="239"/>
        <v/>
      </c>
      <c r="RC67" s="120" t="str">
        <f t="shared" si="239"/>
        <v/>
      </c>
      <c r="RD67" s="120" t="str">
        <f t="shared" si="239"/>
        <v/>
      </c>
      <c r="RE67" s="120" t="str">
        <f t="shared" si="239"/>
        <v/>
      </c>
      <c r="RF67" s="120" t="str">
        <f t="shared" si="239"/>
        <v/>
      </c>
      <c r="RG67" s="120" t="str">
        <f t="shared" si="239"/>
        <v/>
      </c>
      <c r="RH67" s="120" t="str">
        <f t="shared" si="239"/>
        <v/>
      </c>
      <c r="RI67" s="120" t="str">
        <f t="shared" si="239"/>
        <v/>
      </c>
      <c r="RJ67" s="120" t="str">
        <f t="shared" si="239"/>
        <v/>
      </c>
      <c r="RK67" s="120" t="str">
        <f t="shared" si="239"/>
        <v/>
      </c>
      <c r="RL67" s="120" t="str">
        <f t="shared" si="239"/>
        <v/>
      </c>
      <c r="RM67" s="120" t="str">
        <f t="shared" si="239"/>
        <v/>
      </c>
      <c r="RN67" s="120" t="str">
        <f t="shared" si="239"/>
        <v/>
      </c>
      <c r="RO67" s="120" t="str">
        <f t="shared" si="239"/>
        <v/>
      </c>
      <c r="RP67" s="120" t="str">
        <f t="shared" si="240"/>
        <v/>
      </c>
      <c r="RQ67" s="120" t="str">
        <f t="shared" si="240"/>
        <v/>
      </c>
      <c r="RR67" s="120" t="str">
        <f t="shared" si="240"/>
        <v/>
      </c>
      <c r="RS67" s="120" t="str">
        <f t="shared" si="240"/>
        <v/>
      </c>
      <c r="RT67" s="120" t="str">
        <f t="shared" si="240"/>
        <v/>
      </c>
      <c r="RU67" s="120" t="str">
        <f t="shared" si="240"/>
        <v/>
      </c>
      <c r="RV67" s="120" t="str">
        <f t="shared" si="240"/>
        <v/>
      </c>
      <c r="RW67" s="120" t="str">
        <f t="shared" si="240"/>
        <v/>
      </c>
      <c r="RX67" s="120" t="str">
        <f t="shared" si="240"/>
        <v/>
      </c>
      <c r="RY67" s="120" t="str">
        <f t="shared" si="240"/>
        <v/>
      </c>
      <c r="RZ67" s="120" t="str">
        <f t="shared" si="240"/>
        <v/>
      </c>
      <c r="SA67" s="120" t="str">
        <f t="shared" si="240"/>
        <v/>
      </c>
      <c r="SB67" s="120" t="str">
        <f t="shared" si="240"/>
        <v/>
      </c>
      <c r="SC67" s="120" t="str">
        <f t="shared" si="240"/>
        <v/>
      </c>
      <c r="SD67" s="120" t="str">
        <f t="shared" si="240"/>
        <v/>
      </c>
      <c r="SE67" s="120" t="str">
        <f t="shared" si="240"/>
        <v/>
      </c>
      <c r="SF67" s="120" t="str">
        <f t="shared" si="241"/>
        <v/>
      </c>
      <c r="SG67" s="120" t="str">
        <f t="shared" si="241"/>
        <v/>
      </c>
      <c r="SH67" s="120" t="str">
        <f t="shared" si="241"/>
        <v/>
      </c>
      <c r="SI67" s="120" t="str">
        <f t="shared" si="241"/>
        <v/>
      </c>
      <c r="SJ67" s="120" t="str">
        <f t="shared" si="241"/>
        <v/>
      </c>
      <c r="SK67" s="120" t="str">
        <f t="shared" si="241"/>
        <v/>
      </c>
      <c r="SL67" s="120" t="str">
        <f t="shared" si="241"/>
        <v/>
      </c>
      <c r="SM67" s="120" t="str">
        <f t="shared" si="241"/>
        <v/>
      </c>
      <c r="SN67" s="120" t="str">
        <f t="shared" si="241"/>
        <v/>
      </c>
      <c r="SO67" s="120" t="str">
        <f t="shared" si="241"/>
        <v/>
      </c>
      <c r="SP67" s="120" t="str">
        <f t="shared" si="241"/>
        <v/>
      </c>
      <c r="SQ67" s="120" t="str">
        <f t="shared" si="241"/>
        <v/>
      </c>
      <c r="SR67" s="120" t="str">
        <f t="shared" si="241"/>
        <v/>
      </c>
      <c r="SS67" s="120" t="str">
        <f t="shared" si="241"/>
        <v/>
      </c>
      <c r="ST67" s="120" t="str">
        <f t="shared" si="241"/>
        <v/>
      </c>
      <c r="SU67" s="120" t="str">
        <f t="shared" si="241"/>
        <v/>
      </c>
      <c r="SV67" s="120" t="str">
        <f t="shared" si="242"/>
        <v/>
      </c>
      <c r="SW67" s="120" t="str">
        <f t="shared" si="242"/>
        <v/>
      </c>
      <c r="SX67" s="121" t="str">
        <f t="shared" si="244"/>
        <v/>
      </c>
    </row>
    <row r="68" spans="2:518" ht="15" outlineLevel="1" x14ac:dyDescent="0.35">
      <c r="B68" s="60"/>
      <c r="C68" s="60">
        <v>287524</v>
      </c>
      <c r="D68" s="61"/>
      <c r="E68" s="111" t="s">
        <v>821</v>
      </c>
      <c r="F68" s="123" t="s">
        <v>442</v>
      </c>
      <c r="G68" s="113">
        <v>45566</v>
      </c>
      <c r="H68" s="124">
        <v>1</v>
      </c>
      <c r="I68" s="115">
        <f t="shared" si="170"/>
        <v>45566</v>
      </c>
      <c r="J68" s="125">
        <v>0</v>
      </c>
      <c r="K68" s="126" t="s">
        <v>1722</v>
      </c>
      <c r="L68" s="127"/>
      <c r="M68" s="119" t="str">
        <f t="shared" si="171"/>
        <v/>
      </c>
      <c r="N68" s="120" t="str">
        <f t="shared" si="171"/>
        <v/>
      </c>
      <c r="O68" s="120" t="str">
        <f t="shared" si="171"/>
        <v/>
      </c>
      <c r="P68" s="120" t="str">
        <f t="shared" si="171"/>
        <v/>
      </c>
      <c r="Q68" s="120" t="str">
        <f t="shared" si="171"/>
        <v/>
      </c>
      <c r="R68" s="120" t="str">
        <f t="shared" si="171"/>
        <v/>
      </c>
      <c r="S68" s="120" t="str">
        <f t="shared" si="171"/>
        <v/>
      </c>
      <c r="T68" s="120" t="str">
        <f t="shared" si="171"/>
        <v/>
      </c>
      <c r="U68" s="120" t="str">
        <f t="shared" si="171"/>
        <v/>
      </c>
      <c r="V68" s="120" t="str">
        <f t="shared" si="171"/>
        <v/>
      </c>
      <c r="W68" s="120" t="str">
        <f t="shared" si="171"/>
        <v/>
      </c>
      <c r="X68" s="120" t="str">
        <f t="shared" si="171"/>
        <v/>
      </c>
      <c r="Y68" s="120" t="str">
        <f t="shared" si="171"/>
        <v/>
      </c>
      <c r="Z68" s="120" t="str">
        <f t="shared" si="171"/>
        <v/>
      </c>
      <c r="AA68" s="120" t="str">
        <f t="shared" si="171"/>
        <v/>
      </c>
      <c r="AB68" s="120" t="str">
        <f t="shared" si="171"/>
        <v/>
      </c>
      <c r="AC68" s="120" t="str">
        <f t="shared" si="264"/>
        <v/>
      </c>
      <c r="AD68" s="120" t="str">
        <f t="shared" si="264"/>
        <v/>
      </c>
      <c r="AE68" s="120" t="str">
        <f t="shared" si="264"/>
        <v/>
      </c>
      <c r="AF68" s="120" t="str">
        <f t="shared" si="264"/>
        <v/>
      </c>
      <c r="AG68" s="120" t="str">
        <f t="shared" si="264"/>
        <v/>
      </c>
      <c r="AH68" s="120" t="str">
        <f t="shared" si="264"/>
        <v/>
      </c>
      <c r="AI68" s="120" t="str">
        <f t="shared" si="264"/>
        <v/>
      </c>
      <c r="AJ68" s="120" t="str">
        <f t="shared" si="264"/>
        <v/>
      </c>
      <c r="AK68" s="120" t="str">
        <f t="shared" si="264"/>
        <v/>
      </c>
      <c r="AL68" s="120" t="str">
        <f t="shared" si="212"/>
        <v/>
      </c>
      <c r="AM68" s="120" t="str">
        <f t="shared" si="212"/>
        <v/>
      </c>
      <c r="AN68" s="120" t="str">
        <f t="shared" si="212"/>
        <v/>
      </c>
      <c r="AO68" s="120" t="str">
        <f t="shared" si="212"/>
        <v/>
      </c>
      <c r="AP68" s="120" t="str">
        <f t="shared" si="212"/>
        <v/>
      </c>
      <c r="AQ68" s="120" t="str">
        <f t="shared" si="212"/>
        <v/>
      </c>
      <c r="AR68" s="120" t="str">
        <f t="shared" si="212"/>
        <v/>
      </c>
      <c r="AS68" s="120" t="str">
        <f t="shared" si="212"/>
        <v/>
      </c>
      <c r="AT68" s="120" t="str">
        <f t="shared" si="212"/>
        <v/>
      </c>
      <c r="AU68" s="120" t="str">
        <f t="shared" si="212"/>
        <v/>
      </c>
      <c r="AV68" s="120" t="str">
        <f t="shared" si="212"/>
        <v/>
      </c>
      <c r="AW68" s="120" t="str">
        <f t="shared" si="212"/>
        <v/>
      </c>
      <c r="AX68" s="120" t="str">
        <f t="shared" si="212"/>
        <v/>
      </c>
      <c r="AY68" s="120" t="str">
        <f t="shared" si="212"/>
        <v/>
      </c>
      <c r="AZ68" s="120" t="str">
        <f t="shared" si="213"/>
        <v/>
      </c>
      <c r="BA68" s="120" t="str">
        <f t="shared" si="213"/>
        <v/>
      </c>
      <c r="BB68" s="120" t="str">
        <f t="shared" si="213"/>
        <v/>
      </c>
      <c r="BC68" s="120" t="str">
        <f t="shared" si="213"/>
        <v/>
      </c>
      <c r="BD68" s="120" t="str">
        <f t="shared" si="213"/>
        <v/>
      </c>
      <c r="BE68" s="120" t="str">
        <f t="shared" si="213"/>
        <v/>
      </c>
      <c r="BF68" s="120" t="str">
        <f t="shared" si="213"/>
        <v/>
      </c>
      <c r="BG68" s="120" t="str">
        <f t="shared" si="213"/>
        <v/>
      </c>
      <c r="BH68" s="120" t="str">
        <f t="shared" si="213"/>
        <v/>
      </c>
      <c r="BI68" s="120" t="str">
        <f t="shared" si="213"/>
        <v/>
      </c>
      <c r="BJ68" s="120" t="str">
        <f t="shared" si="213"/>
        <v/>
      </c>
      <c r="BK68" s="120" t="str">
        <f t="shared" si="213"/>
        <v/>
      </c>
      <c r="BL68" s="120" t="str">
        <f t="shared" si="213"/>
        <v/>
      </c>
      <c r="BM68" s="120" t="str">
        <f t="shared" si="213"/>
        <v/>
      </c>
      <c r="BN68" s="120" t="str">
        <f t="shared" si="213"/>
        <v/>
      </c>
      <c r="BO68" s="120" t="str">
        <f t="shared" si="213"/>
        <v/>
      </c>
      <c r="BP68" s="120" t="str">
        <f t="shared" si="214"/>
        <v/>
      </c>
      <c r="BQ68" s="120" t="str">
        <f t="shared" si="214"/>
        <v/>
      </c>
      <c r="BR68" s="120" t="str">
        <f t="shared" si="214"/>
        <v/>
      </c>
      <c r="BS68" s="120" t="str">
        <f t="shared" si="214"/>
        <v/>
      </c>
      <c r="BT68" s="120" t="str">
        <f t="shared" si="214"/>
        <v/>
      </c>
      <c r="BU68" s="120" t="str">
        <f t="shared" si="214"/>
        <v/>
      </c>
      <c r="BV68" s="120" t="str">
        <f t="shared" si="214"/>
        <v/>
      </c>
      <c r="BW68" s="120" t="str">
        <f t="shared" si="214"/>
        <v/>
      </c>
      <c r="BX68" s="120" t="str">
        <f t="shared" si="214"/>
        <v/>
      </c>
      <c r="BY68" s="120" t="str">
        <f t="shared" si="214"/>
        <v/>
      </c>
      <c r="BZ68" s="120" t="str">
        <f t="shared" si="214"/>
        <v/>
      </c>
      <c r="CA68" s="120" t="str">
        <f t="shared" si="214"/>
        <v/>
      </c>
      <c r="CB68" s="120" t="str">
        <f t="shared" si="214"/>
        <v/>
      </c>
      <c r="CC68" s="120" t="str">
        <f t="shared" si="214"/>
        <v/>
      </c>
      <c r="CD68" s="120" t="str">
        <f t="shared" si="214"/>
        <v/>
      </c>
      <c r="CE68" s="120" t="str">
        <f t="shared" si="214"/>
        <v/>
      </c>
      <c r="CF68" s="120" t="str">
        <f t="shared" si="215"/>
        <v/>
      </c>
      <c r="CG68" s="120" t="str">
        <f t="shared" si="215"/>
        <v/>
      </c>
      <c r="CH68" s="120" t="str">
        <f t="shared" si="215"/>
        <v/>
      </c>
      <c r="CI68" s="120" t="str">
        <f t="shared" si="215"/>
        <v/>
      </c>
      <c r="CJ68" s="120" t="str">
        <f t="shared" si="215"/>
        <v/>
      </c>
      <c r="CK68" s="120" t="str">
        <f t="shared" si="215"/>
        <v/>
      </c>
      <c r="CL68" s="120" t="str">
        <f t="shared" si="215"/>
        <v/>
      </c>
      <c r="CM68" s="120" t="str">
        <f t="shared" si="215"/>
        <v/>
      </c>
      <c r="CN68" s="120" t="str">
        <f t="shared" si="215"/>
        <v/>
      </c>
      <c r="CO68" s="120" t="str">
        <f t="shared" si="215"/>
        <v/>
      </c>
      <c r="CP68" s="120" t="str">
        <f t="shared" si="215"/>
        <v/>
      </c>
      <c r="CQ68" s="120" t="str">
        <f t="shared" si="215"/>
        <v/>
      </c>
      <c r="CR68" s="120" t="str">
        <f t="shared" si="215"/>
        <v/>
      </c>
      <c r="CS68" s="120" t="str">
        <f t="shared" si="215"/>
        <v/>
      </c>
      <c r="CT68" s="120" t="str">
        <f t="shared" si="215"/>
        <v/>
      </c>
      <c r="CU68" s="120" t="str">
        <f t="shared" si="215"/>
        <v/>
      </c>
      <c r="CV68" s="120" t="str">
        <f t="shared" si="216"/>
        <v/>
      </c>
      <c r="CW68" s="120" t="str">
        <f t="shared" si="216"/>
        <v/>
      </c>
      <c r="CX68" s="120" t="str">
        <f t="shared" si="216"/>
        <v/>
      </c>
      <c r="CY68" s="120" t="str">
        <f t="shared" si="216"/>
        <v/>
      </c>
      <c r="CZ68" s="120" t="str">
        <f t="shared" si="216"/>
        <v/>
      </c>
      <c r="DA68" s="120" t="str">
        <f t="shared" si="216"/>
        <v/>
      </c>
      <c r="DB68" s="120" t="str">
        <f t="shared" si="216"/>
        <v/>
      </c>
      <c r="DC68" s="120" t="str">
        <f t="shared" si="216"/>
        <v/>
      </c>
      <c r="DD68" s="120" t="str">
        <f t="shared" si="216"/>
        <v/>
      </c>
      <c r="DE68" s="120" t="str">
        <f t="shared" si="216"/>
        <v/>
      </c>
      <c r="DF68" s="120" t="str">
        <f t="shared" si="216"/>
        <v/>
      </c>
      <c r="DG68" s="120" t="str">
        <f t="shared" si="216"/>
        <v/>
      </c>
      <c r="DH68" s="120" t="str">
        <f t="shared" si="216"/>
        <v/>
      </c>
      <c r="DI68" s="120" t="str">
        <f t="shared" si="216"/>
        <v/>
      </c>
      <c r="DJ68" s="120" t="str">
        <f t="shared" si="216"/>
        <v/>
      </c>
      <c r="DK68" s="120" t="str">
        <f t="shared" si="216"/>
        <v/>
      </c>
      <c r="DL68" s="120" t="str">
        <f t="shared" si="217"/>
        <v/>
      </c>
      <c r="DM68" s="120" t="str">
        <f t="shared" si="217"/>
        <v/>
      </c>
      <c r="DN68" s="120" t="str">
        <f t="shared" si="217"/>
        <v/>
      </c>
      <c r="DO68" s="120" t="str">
        <f t="shared" si="217"/>
        <v/>
      </c>
      <c r="DP68" s="120" t="str">
        <f t="shared" si="217"/>
        <v/>
      </c>
      <c r="DQ68" s="120" t="str">
        <f t="shared" si="217"/>
        <v/>
      </c>
      <c r="DR68" s="120" t="str">
        <f t="shared" si="217"/>
        <v/>
      </c>
      <c r="DS68" s="120" t="str">
        <f t="shared" si="217"/>
        <v/>
      </c>
      <c r="DT68" s="120" t="str">
        <f t="shared" si="217"/>
        <v/>
      </c>
      <c r="DU68" s="120" t="str">
        <f t="shared" si="217"/>
        <v/>
      </c>
      <c r="DV68" s="120" t="str">
        <f t="shared" si="217"/>
        <v/>
      </c>
      <c r="DW68" s="120" t="str">
        <f t="shared" si="217"/>
        <v/>
      </c>
      <c r="DX68" s="120" t="str">
        <f t="shared" si="217"/>
        <v/>
      </c>
      <c r="DY68" s="120" t="str">
        <f t="shared" si="217"/>
        <v/>
      </c>
      <c r="DZ68" s="120" t="str">
        <f t="shared" si="217"/>
        <v/>
      </c>
      <c r="EA68" s="120" t="str">
        <f t="shared" si="217"/>
        <v/>
      </c>
      <c r="EB68" s="120" t="str">
        <f t="shared" si="218"/>
        <v/>
      </c>
      <c r="EC68" s="120" t="str">
        <f t="shared" si="218"/>
        <v/>
      </c>
      <c r="ED68" s="120" t="str">
        <f t="shared" si="218"/>
        <v/>
      </c>
      <c r="EE68" s="120" t="str">
        <f t="shared" si="218"/>
        <v/>
      </c>
      <c r="EF68" s="120" t="str">
        <f t="shared" si="218"/>
        <v/>
      </c>
      <c r="EG68" s="120" t="str">
        <f t="shared" si="218"/>
        <v/>
      </c>
      <c r="EH68" s="120" t="str">
        <f t="shared" si="218"/>
        <v/>
      </c>
      <c r="EI68" s="120" t="str">
        <f t="shared" si="218"/>
        <v/>
      </c>
      <c r="EJ68" s="120" t="str">
        <f t="shared" si="218"/>
        <v/>
      </c>
      <c r="EK68" s="120" t="str">
        <f t="shared" si="218"/>
        <v/>
      </c>
      <c r="EL68" s="120" t="str">
        <f t="shared" si="218"/>
        <v/>
      </c>
      <c r="EM68" s="120" t="str">
        <f t="shared" si="218"/>
        <v/>
      </c>
      <c r="EN68" s="120" t="str">
        <f t="shared" si="218"/>
        <v/>
      </c>
      <c r="EO68" s="120" t="str">
        <f t="shared" si="218"/>
        <v/>
      </c>
      <c r="EP68" s="120" t="str">
        <f t="shared" si="218"/>
        <v/>
      </c>
      <c r="EQ68" s="120" t="str">
        <f t="shared" si="218"/>
        <v/>
      </c>
      <c r="ER68" s="120" t="str">
        <f t="shared" si="219"/>
        <v/>
      </c>
      <c r="ES68" s="120" t="str">
        <f t="shared" si="219"/>
        <v/>
      </c>
      <c r="ET68" s="120" t="str">
        <f t="shared" si="219"/>
        <v/>
      </c>
      <c r="EU68" s="120" t="str">
        <f t="shared" si="219"/>
        <v/>
      </c>
      <c r="EV68" s="120" t="str">
        <f t="shared" si="219"/>
        <v/>
      </c>
      <c r="EW68" s="120" t="str">
        <f t="shared" si="219"/>
        <v/>
      </c>
      <c r="EX68" s="120" t="str">
        <f t="shared" si="219"/>
        <v/>
      </c>
      <c r="EY68" s="120" t="str">
        <f t="shared" si="219"/>
        <v/>
      </c>
      <c r="EZ68" s="120" t="str">
        <f t="shared" si="219"/>
        <v/>
      </c>
      <c r="FA68" s="120" t="str">
        <f t="shared" si="219"/>
        <v/>
      </c>
      <c r="FB68" s="120" t="str">
        <f t="shared" si="219"/>
        <v/>
      </c>
      <c r="FC68" s="120" t="str">
        <f t="shared" si="219"/>
        <v/>
      </c>
      <c r="FD68" s="120" t="str">
        <f t="shared" si="219"/>
        <v/>
      </c>
      <c r="FE68" s="120" t="str">
        <f t="shared" si="219"/>
        <v/>
      </c>
      <c r="FF68" s="120" t="str">
        <f t="shared" si="219"/>
        <v/>
      </c>
      <c r="FG68" s="120" t="str">
        <f t="shared" si="219"/>
        <v/>
      </c>
      <c r="FH68" s="120" t="str">
        <f t="shared" si="220"/>
        <v/>
      </c>
      <c r="FI68" s="120" t="str">
        <f t="shared" si="220"/>
        <v/>
      </c>
      <c r="FJ68" s="120" t="str">
        <f t="shared" si="220"/>
        <v/>
      </c>
      <c r="FK68" s="120" t="str">
        <f t="shared" si="220"/>
        <v/>
      </c>
      <c r="FL68" s="120" t="str">
        <f t="shared" si="220"/>
        <v/>
      </c>
      <c r="FM68" s="120" t="str">
        <f t="shared" si="220"/>
        <v/>
      </c>
      <c r="FN68" s="120" t="str">
        <f t="shared" si="220"/>
        <v/>
      </c>
      <c r="FO68" s="120" t="str">
        <f t="shared" si="220"/>
        <v/>
      </c>
      <c r="FP68" s="120" t="str">
        <f t="shared" si="220"/>
        <v/>
      </c>
      <c r="FQ68" s="120" t="str">
        <f t="shared" si="220"/>
        <v/>
      </c>
      <c r="FR68" s="120" t="str">
        <f t="shared" si="220"/>
        <v/>
      </c>
      <c r="FS68" s="120" t="str">
        <f t="shared" si="220"/>
        <v/>
      </c>
      <c r="FT68" s="120" t="str">
        <f t="shared" si="220"/>
        <v/>
      </c>
      <c r="FU68" s="120" t="str">
        <f t="shared" si="220"/>
        <v/>
      </c>
      <c r="FV68" s="120" t="str">
        <f t="shared" si="220"/>
        <v/>
      </c>
      <c r="FW68" s="120" t="str">
        <f t="shared" si="220"/>
        <v/>
      </c>
      <c r="FX68" s="120" t="str">
        <f t="shared" si="221"/>
        <v/>
      </c>
      <c r="FY68" s="120" t="str">
        <f t="shared" si="221"/>
        <v/>
      </c>
      <c r="FZ68" s="120" t="str">
        <f t="shared" si="221"/>
        <v/>
      </c>
      <c r="GA68" s="120" t="str">
        <f t="shared" si="221"/>
        <v/>
      </c>
      <c r="GB68" s="120" t="str">
        <f t="shared" si="221"/>
        <v/>
      </c>
      <c r="GC68" s="120" t="str">
        <f t="shared" si="221"/>
        <v/>
      </c>
      <c r="GD68" s="120" t="str">
        <f t="shared" si="221"/>
        <v/>
      </c>
      <c r="GE68" s="120" t="str">
        <f t="shared" si="221"/>
        <v/>
      </c>
      <c r="GF68" s="120" t="str">
        <f t="shared" si="221"/>
        <v/>
      </c>
      <c r="GG68" s="120" t="str">
        <f t="shared" si="221"/>
        <v/>
      </c>
      <c r="GH68" s="120" t="str">
        <f t="shared" si="221"/>
        <v/>
      </c>
      <c r="GI68" s="120" t="str">
        <f t="shared" si="221"/>
        <v/>
      </c>
      <c r="GJ68" s="120" t="str">
        <f t="shared" si="221"/>
        <v/>
      </c>
      <c r="GK68" s="120" t="str">
        <f t="shared" si="221"/>
        <v/>
      </c>
      <c r="GL68" s="120" t="str">
        <f t="shared" si="221"/>
        <v/>
      </c>
      <c r="GM68" s="120" t="str">
        <f t="shared" si="221"/>
        <v/>
      </c>
      <c r="GN68" s="120" t="str">
        <f t="shared" si="222"/>
        <v/>
      </c>
      <c r="GO68" s="120" t="str">
        <f t="shared" si="222"/>
        <v/>
      </c>
      <c r="GP68" s="120" t="str">
        <f t="shared" si="222"/>
        <v/>
      </c>
      <c r="GQ68" s="120" t="str">
        <f t="shared" si="222"/>
        <v/>
      </c>
      <c r="GR68" s="120" t="str">
        <f t="shared" si="222"/>
        <v/>
      </c>
      <c r="GS68" s="120" t="str">
        <f t="shared" si="222"/>
        <v/>
      </c>
      <c r="GT68" s="120" t="str">
        <f t="shared" si="222"/>
        <v/>
      </c>
      <c r="GU68" s="120" t="str">
        <f t="shared" si="222"/>
        <v/>
      </c>
      <c r="GV68" s="120" t="str">
        <f t="shared" si="222"/>
        <v/>
      </c>
      <c r="GW68" s="120" t="str">
        <f t="shared" si="222"/>
        <v/>
      </c>
      <c r="GX68" s="120" t="str">
        <f t="shared" si="222"/>
        <v/>
      </c>
      <c r="GY68" s="120" t="str">
        <f t="shared" si="222"/>
        <v/>
      </c>
      <c r="GZ68" s="120" t="str">
        <f t="shared" si="222"/>
        <v/>
      </c>
      <c r="HA68" s="120" t="str">
        <f t="shared" si="222"/>
        <v/>
      </c>
      <c r="HB68" s="120" t="str">
        <f t="shared" si="222"/>
        <v/>
      </c>
      <c r="HC68" s="120" t="str">
        <f t="shared" si="222"/>
        <v/>
      </c>
      <c r="HD68" s="120" t="str">
        <f t="shared" si="223"/>
        <v/>
      </c>
      <c r="HE68" s="120" t="str">
        <f t="shared" si="223"/>
        <v/>
      </c>
      <c r="HF68" s="120" t="str">
        <f t="shared" si="223"/>
        <v/>
      </c>
      <c r="HG68" s="120" t="str">
        <f t="shared" si="223"/>
        <v/>
      </c>
      <c r="HH68" s="120" t="str">
        <f t="shared" si="223"/>
        <v/>
      </c>
      <c r="HI68" s="120" t="str">
        <f t="shared" si="223"/>
        <v/>
      </c>
      <c r="HJ68" s="120" t="str">
        <f t="shared" si="223"/>
        <v/>
      </c>
      <c r="HK68" s="120" t="str">
        <f t="shared" si="223"/>
        <v/>
      </c>
      <c r="HL68" s="120" t="str">
        <f t="shared" si="223"/>
        <v/>
      </c>
      <c r="HM68" s="120" t="str">
        <f t="shared" si="223"/>
        <v/>
      </c>
      <c r="HN68" s="120" t="str">
        <f t="shared" si="223"/>
        <v/>
      </c>
      <c r="HO68" s="120" t="str">
        <f t="shared" si="223"/>
        <v/>
      </c>
      <c r="HP68" s="120" t="str">
        <f t="shared" si="223"/>
        <v/>
      </c>
      <c r="HQ68" s="120" t="str">
        <f t="shared" si="223"/>
        <v/>
      </c>
      <c r="HR68" s="120" t="str">
        <f t="shared" si="223"/>
        <v/>
      </c>
      <c r="HS68" s="120" t="str">
        <f t="shared" si="223"/>
        <v/>
      </c>
      <c r="HT68" s="120" t="str">
        <f t="shared" si="224"/>
        <v/>
      </c>
      <c r="HU68" s="120" t="str">
        <f t="shared" si="224"/>
        <v/>
      </c>
      <c r="HV68" s="120" t="str">
        <f t="shared" si="224"/>
        <v/>
      </c>
      <c r="HW68" s="120" t="str">
        <f t="shared" si="224"/>
        <v/>
      </c>
      <c r="HX68" s="120" t="str">
        <f t="shared" si="224"/>
        <v/>
      </c>
      <c r="HY68" s="120" t="str">
        <f t="shared" si="224"/>
        <v/>
      </c>
      <c r="HZ68" s="120" t="str">
        <f t="shared" si="224"/>
        <v/>
      </c>
      <c r="IA68" s="120" t="str">
        <f t="shared" si="224"/>
        <v/>
      </c>
      <c r="IB68" s="120" t="str">
        <f t="shared" si="224"/>
        <v/>
      </c>
      <c r="IC68" s="120" t="str">
        <f t="shared" si="224"/>
        <v/>
      </c>
      <c r="ID68" s="120" t="str">
        <f t="shared" si="224"/>
        <v/>
      </c>
      <c r="IE68" s="120" t="str">
        <f t="shared" si="224"/>
        <v/>
      </c>
      <c r="IF68" s="120" t="str">
        <f t="shared" si="224"/>
        <v/>
      </c>
      <c r="IG68" s="120" t="str">
        <f t="shared" si="224"/>
        <v/>
      </c>
      <c r="IH68" s="120" t="str">
        <f t="shared" si="224"/>
        <v/>
      </c>
      <c r="II68" s="120" t="str">
        <f t="shared" si="224"/>
        <v/>
      </c>
      <c r="IJ68" s="120" t="str">
        <f t="shared" si="225"/>
        <v/>
      </c>
      <c r="IK68" s="120" t="str">
        <f t="shared" si="225"/>
        <v/>
      </c>
      <c r="IL68" s="120" t="str">
        <f t="shared" si="225"/>
        <v/>
      </c>
      <c r="IM68" s="120" t="str">
        <f t="shared" si="225"/>
        <v/>
      </c>
      <c r="IN68" s="120" t="str">
        <f t="shared" si="225"/>
        <v/>
      </c>
      <c r="IO68" s="120" t="str">
        <f t="shared" si="225"/>
        <v/>
      </c>
      <c r="IP68" s="120" t="str">
        <f t="shared" si="225"/>
        <v/>
      </c>
      <c r="IQ68" s="120" t="str">
        <f t="shared" si="225"/>
        <v/>
      </c>
      <c r="IR68" s="120" t="str">
        <f t="shared" si="225"/>
        <v/>
      </c>
      <c r="IS68" s="120" t="str">
        <f t="shared" si="225"/>
        <v/>
      </c>
      <c r="IT68" s="120" t="str">
        <f t="shared" si="225"/>
        <v/>
      </c>
      <c r="IU68" s="120" t="str">
        <f t="shared" si="225"/>
        <v/>
      </c>
      <c r="IV68" s="120" t="str">
        <f t="shared" si="225"/>
        <v/>
      </c>
      <c r="IW68" s="120" t="str">
        <f t="shared" si="225"/>
        <v/>
      </c>
      <c r="IX68" s="120" t="str">
        <f t="shared" si="225"/>
        <v/>
      </c>
      <c r="IY68" s="120" t="str">
        <f t="shared" si="225"/>
        <v/>
      </c>
      <c r="IZ68" s="120" t="str">
        <f t="shared" si="226"/>
        <v/>
      </c>
      <c r="JA68" s="120" t="str">
        <f t="shared" si="226"/>
        <v/>
      </c>
      <c r="JB68" s="120" t="str">
        <f t="shared" si="226"/>
        <v/>
      </c>
      <c r="JC68" s="120" t="str">
        <f t="shared" si="226"/>
        <v/>
      </c>
      <c r="JD68" s="120" t="str">
        <f t="shared" si="226"/>
        <v/>
      </c>
      <c r="JE68" s="120" t="str">
        <f t="shared" si="226"/>
        <v/>
      </c>
      <c r="JF68" s="120" t="str">
        <f t="shared" si="226"/>
        <v/>
      </c>
      <c r="JG68" s="120" t="str">
        <f t="shared" si="226"/>
        <v/>
      </c>
      <c r="JH68" s="120" t="str">
        <f t="shared" si="226"/>
        <v/>
      </c>
      <c r="JI68" s="120" t="str">
        <f t="shared" si="226"/>
        <v/>
      </c>
      <c r="JJ68" s="120" t="str">
        <f t="shared" si="226"/>
        <v/>
      </c>
      <c r="JK68" s="120" t="str">
        <f t="shared" si="226"/>
        <v/>
      </c>
      <c r="JL68" s="120" t="str">
        <f t="shared" si="226"/>
        <v/>
      </c>
      <c r="JM68" s="120" t="str">
        <f t="shared" si="226"/>
        <v/>
      </c>
      <c r="JN68" s="120" t="str">
        <f t="shared" si="226"/>
        <v/>
      </c>
      <c r="JO68" s="120" t="str">
        <f t="shared" si="226"/>
        <v/>
      </c>
      <c r="JP68" s="120" t="str">
        <f t="shared" si="227"/>
        <v/>
      </c>
      <c r="JQ68" s="120" t="str">
        <f t="shared" si="227"/>
        <v/>
      </c>
      <c r="JR68" s="120" t="str">
        <f t="shared" si="227"/>
        <v/>
      </c>
      <c r="JS68" s="120" t="str">
        <f t="shared" si="227"/>
        <v/>
      </c>
      <c r="JT68" s="120" t="str">
        <f t="shared" si="227"/>
        <v/>
      </c>
      <c r="JU68" s="120" t="str">
        <f t="shared" si="227"/>
        <v/>
      </c>
      <c r="JV68" s="120" t="str">
        <f t="shared" si="227"/>
        <v/>
      </c>
      <c r="JW68" s="120" t="str">
        <f t="shared" si="227"/>
        <v/>
      </c>
      <c r="JX68" s="120" t="str">
        <f t="shared" si="227"/>
        <v/>
      </c>
      <c r="JY68" s="120" t="str">
        <f t="shared" si="227"/>
        <v/>
      </c>
      <c r="JZ68" s="120" t="str">
        <f t="shared" si="227"/>
        <v/>
      </c>
      <c r="KA68" s="120" t="str">
        <f t="shared" si="227"/>
        <v/>
      </c>
      <c r="KB68" s="120" t="str">
        <f t="shared" si="227"/>
        <v/>
      </c>
      <c r="KC68" s="120" t="str">
        <f t="shared" si="227"/>
        <v/>
      </c>
      <c r="KD68" s="120" t="str">
        <f t="shared" si="227"/>
        <v/>
      </c>
      <c r="KE68" s="120" t="str">
        <f t="shared" si="227"/>
        <v/>
      </c>
      <c r="KF68" s="120" t="str">
        <f t="shared" si="228"/>
        <v/>
      </c>
      <c r="KG68" s="120" t="str">
        <f t="shared" si="228"/>
        <v/>
      </c>
      <c r="KH68" s="120" t="str">
        <f t="shared" si="228"/>
        <v/>
      </c>
      <c r="KI68" s="120" t="str">
        <f t="shared" si="228"/>
        <v/>
      </c>
      <c r="KJ68" s="120" t="str">
        <f t="shared" si="228"/>
        <v/>
      </c>
      <c r="KK68" s="120" t="str">
        <f t="shared" si="228"/>
        <v/>
      </c>
      <c r="KL68" s="120" t="str">
        <f t="shared" si="228"/>
        <v/>
      </c>
      <c r="KM68" s="120" t="str">
        <f t="shared" si="228"/>
        <v/>
      </c>
      <c r="KN68" s="120" t="str">
        <f t="shared" si="228"/>
        <v/>
      </c>
      <c r="KO68" s="120" t="str">
        <f t="shared" si="228"/>
        <v/>
      </c>
      <c r="KP68" s="120" t="str">
        <f t="shared" si="228"/>
        <v/>
      </c>
      <c r="KQ68" s="120" t="str">
        <f t="shared" si="228"/>
        <v/>
      </c>
      <c r="KR68" s="120" t="str">
        <f t="shared" si="228"/>
        <v/>
      </c>
      <c r="KS68" s="120" t="str">
        <f t="shared" si="228"/>
        <v/>
      </c>
      <c r="KT68" s="120" t="str">
        <f t="shared" si="228"/>
        <v/>
      </c>
      <c r="KU68" s="120" t="str">
        <f t="shared" si="228"/>
        <v/>
      </c>
      <c r="KV68" s="120" t="str">
        <f t="shared" si="229"/>
        <v/>
      </c>
      <c r="KW68" s="120" t="str">
        <f t="shared" si="229"/>
        <v/>
      </c>
      <c r="KX68" s="120" t="str">
        <f t="shared" si="229"/>
        <v/>
      </c>
      <c r="KY68" s="120" t="str">
        <f t="shared" si="229"/>
        <v/>
      </c>
      <c r="KZ68" s="120" t="str">
        <f t="shared" si="229"/>
        <v/>
      </c>
      <c r="LA68" s="120" t="str">
        <f t="shared" si="229"/>
        <v/>
      </c>
      <c r="LB68" s="120" t="str">
        <f t="shared" si="229"/>
        <v/>
      </c>
      <c r="LC68" s="120" t="str">
        <f t="shared" si="229"/>
        <v/>
      </c>
      <c r="LD68" s="120" t="str">
        <f t="shared" si="229"/>
        <v/>
      </c>
      <c r="LE68" s="120" t="str">
        <f t="shared" si="229"/>
        <v/>
      </c>
      <c r="LF68" s="120" t="str">
        <f t="shared" si="229"/>
        <v/>
      </c>
      <c r="LG68" s="120" t="str">
        <f t="shared" si="229"/>
        <v/>
      </c>
      <c r="LH68" s="120" t="str">
        <f t="shared" si="229"/>
        <v/>
      </c>
      <c r="LI68" s="120" t="str">
        <f t="shared" si="229"/>
        <v/>
      </c>
      <c r="LJ68" s="120" t="str">
        <f t="shared" si="229"/>
        <v/>
      </c>
      <c r="LK68" s="120" t="str">
        <f t="shared" si="229"/>
        <v/>
      </c>
      <c r="LL68" s="120" t="str">
        <f t="shared" si="230"/>
        <v/>
      </c>
      <c r="LM68" s="120" t="str">
        <f t="shared" si="230"/>
        <v/>
      </c>
      <c r="LN68" s="120" t="str">
        <f t="shared" si="230"/>
        <v/>
      </c>
      <c r="LO68" s="120" t="str">
        <f t="shared" si="230"/>
        <v/>
      </c>
      <c r="LP68" s="120" t="str">
        <f t="shared" si="230"/>
        <v/>
      </c>
      <c r="LQ68" s="120" t="str">
        <f t="shared" si="230"/>
        <v/>
      </c>
      <c r="LR68" s="120" t="str">
        <f t="shared" si="230"/>
        <v/>
      </c>
      <c r="LS68" s="120" t="str">
        <f t="shared" si="230"/>
        <v/>
      </c>
      <c r="LT68" s="120" t="str">
        <f t="shared" si="230"/>
        <v/>
      </c>
      <c r="LU68" s="120" t="str">
        <f t="shared" si="230"/>
        <v/>
      </c>
      <c r="LV68" s="120" t="str">
        <f t="shared" si="230"/>
        <v/>
      </c>
      <c r="LW68" s="120" t="str">
        <f t="shared" si="230"/>
        <v/>
      </c>
      <c r="LX68" s="120" t="str">
        <f t="shared" si="230"/>
        <v/>
      </c>
      <c r="LY68" s="120" t="str">
        <f t="shared" si="230"/>
        <v/>
      </c>
      <c r="LZ68" s="120" t="str">
        <f t="shared" si="230"/>
        <v/>
      </c>
      <c r="MA68" s="120" t="str">
        <f t="shared" si="230"/>
        <v/>
      </c>
      <c r="MB68" s="120" t="str">
        <f t="shared" si="231"/>
        <v/>
      </c>
      <c r="MC68" s="120" t="str">
        <f t="shared" si="231"/>
        <v/>
      </c>
      <c r="MD68" s="120" t="str">
        <f t="shared" si="231"/>
        <v/>
      </c>
      <c r="ME68" s="120" t="str">
        <f t="shared" si="231"/>
        <v/>
      </c>
      <c r="MF68" s="120" t="str">
        <f t="shared" si="231"/>
        <v/>
      </c>
      <c r="MG68" s="120" t="str">
        <f t="shared" si="231"/>
        <v/>
      </c>
      <c r="MH68" s="120" t="str">
        <f t="shared" si="231"/>
        <v/>
      </c>
      <c r="MI68" s="120" t="str">
        <f t="shared" si="231"/>
        <v/>
      </c>
      <c r="MJ68" s="120" t="str">
        <f t="shared" si="231"/>
        <v/>
      </c>
      <c r="MK68" s="120" t="str">
        <f t="shared" si="231"/>
        <v/>
      </c>
      <c r="ML68" s="120" t="str">
        <f t="shared" si="231"/>
        <v/>
      </c>
      <c r="MM68" s="120" t="str">
        <f t="shared" si="231"/>
        <v/>
      </c>
      <c r="MN68" s="120" t="str">
        <f t="shared" si="231"/>
        <v/>
      </c>
      <c r="MO68" s="120" t="str">
        <f t="shared" si="231"/>
        <v/>
      </c>
      <c r="MP68" s="120" t="str">
        <f t="shared" si="231"/>
        <v/>
      </c>
      <c r="MQ68" s="120" t="str">
        <f t="shared" si="231"/>
        <v/>
      </c>
      <c r="MR68" s="120" t="str">
        <f t="shared" si="232"/>
        <v/>
      </c>
      <c r="MS68" s="120" t="str">
        <f t="shared" si="232"/>
        <v/>
      </c>
      <c r="MT68" s="120" t="str">
        <f t="shared" si="232"/>
        <v/>
      </c>
      <c r="MU68" s="120" t="str">
        <f t="shared" si="232"/>
        <v/>
      </c>
      <c r="MV68" s="120" t="str">
        <f t="shared" si="232"/>
        <v/>
      </c>
      <c r="MW68" s="120" t="str">
        <f t="shared" si="232"/>
        <v/>
      </c>
      <c r="MX68" s="120" t="str">
        <f t="shared" si="232"/>
        <v/>
      </c>
      <c r="MY68" s="120" t="str">
        <f t="shared" si="232"/>
        <v/>
      </c>
      <c r="MZ68" s="120" t="str">
        <f t="shared" si="232"/>
        <v/>
      </c>
      <c r="NA68" s="120" t="str">
        <f t="shared" si="232"/>
        <v/>
      </c>
      <c r="NB68" s="120" t="str">
        <f t="shared" si="232"/>
        <v/>
      </c>
      <c r="NC68" s="120" t="str">
        <f t="shared" si="232"/>
        <v/>
      </c>
      <c r="ND68" s="120" t="str">
        <f t="shared" si="232"/>
        <v/>
      </c>
      <c r="NE68" s="120" t="str">
        <f t="shared" si="232"/>
        <v/>
      </c>
      <c r="NF68" s="120" t="str">
        <f t="shared" si="232"/>
        <v/>
      </c>
      <c r="NG68" s="120" t="str">
        <f t="shared" si="232"/>
        <v/>
      </c>
      <c r="NH68" s="120" t="str">
        <f t="shared" si="233"/>
        <v/>
      </c>
      <c r="NI68" s="120" t="str">
        <f t="shared" si="233"/>
        <v/>
      </c>
      <c r="NJ68" s="120" t="str">
        <f t="shared" si="233"/>
        <v/>
      </c>
      <c r="NK68" s="120" t="str">
        <f t="shared" si="233"/>
        <v/>
      </c>
      <c r="NL68" s="120" t="str">
        <f t="shared" si="233"/>
        <v/>
      </c>
      <c r="NM68" s="120" t="str">
        <f t="shared" si="233"/>
        <v/>
      </c>
      <c r="NN68" s="120" t="str">
        <f t="shared" si="233"/>
        <v/>
      </c>
      <c r="NO68" s="120" t="str">
        <f t="shared" si="233"/>
        <v/>
      </c>
      <c r="NP68" s="120" t="str">
        <f t="shared" si="233"/>
        <v/>
      </c>
      <c r="NQ68" s="120" t="str">
        <f t="shared" si="233"/>
        <v/>
      </c>
      <c r="NR68" s="120" t="str">
        <f t="shared" si="233"/>
        <v/>
      </c>
      <c r="NS68" s="120" t="str">
        <f t="shared" si="233"/>
        <v/>
      </c>
      <c r="NT68" s="120" t="str">
        <f t="shared" si="233"/>
        <v/>
      </c>
      <c r="NU68" s="120" t="str">
        <f t="shared" si="233"/>
        <v/>
      </c>
      <c r="NV68" s="120" t="str">
        <f t="shared" si="233"/>
        <v/>
      </c>
      <c r="NW68" s="120" t="str">
        <f t="shared" si="233"/>
        <v/>
      </c>
      <c r="NX68" s="120" t="str">
        <f t="shared" si="234"/>
        <v/>
      </c>
      <c r="NY68" s="120" t="str">
        <f t="shared" si="234"/>
        <v/>
      </c>
      <c r="NZ68" s="120" t="str">
        <f t="shared" si="234"/>
        <v/>
      </c>
      <c r="OA68" s="120" t="str">
        <f t="shared" si="234"/>
        <v/>
      </c>
      <c r="OB68" s="120" t="str">
        <f t="shared" si="234"/>
        <v/>
      </c>
      <c r="OC68" s="120" t="str">
        <f t="shared" si="234"/>
        <v/>
      </c>
      <c r="OD68" s="120" t="str">
        <f t="shared" si="234"/>
        <v/>
      </c>
      <c r="OE68" s="120" t="str">
        <f t="shared" si="234"/>
        <v/>
      </c>
      <c r="OF68" s="120" t="str">
        <f t="shared" si="234"/>
        <v/>
      </c>
      <c r="OG68" s="120" t="str">
        <f t="shared" si="234"/>
        <v/>
      </c>
      <c r="OH68" s="120" t="str">
        <f t="shared" si="234"/>
        <v/>
      </c>
      <c r="OI68" s="120" t="str">
        <f t="shared" si="234"/>
        <v/>
      </c>
      <c r="OJ68" s="120" t="str">
        <f t="shared" si="234"/>
        <v/>
      </c>
      <c r="OK68" s="120" t="str">
        <f t="shared" si="234"/>
        <v/>
      </c>
      <c r="OL68" s="120" t="str">
        <f t="shared" si="234"/>
        <v/>
      </c>
      <c r="OM68" s="120" t="str">
        <f t="shared" si="234"/>
        <v/>
      </c>
      <c r="ON68" s="120" t="str">
        <f t="shared" si="235"/>
        <v/>
      </c>
      <c r="OO68" s="120" t="str">
        <f t="shared" si="235"/>
        <v/>
      </c>
      <c r="OP68" s="120" t="str">
        <f t="shared" si="235"/>
        <v/>
      </c>
      <c r="OQ68" s="120" t="str">
        <f t="shared" si="235"/>
        <v/>
      </c>
      <c r="OR68" s="120" t="str">
        <f t="shared" si="235"/>
        <v/>
      </c>
      <c r="OS68" s="120" t="str">
        <f t="shared" si="235"/>
        <v/>
      </c>
      <c r="OT68" s="120" t="str">
        <f t="shared" si="235"/>
        <v/>
      </c>
      <c r="OU68" s="120" t="str">
        <f t="shared" si="235"/>
        <v/>
      </c>
      <c r="OV68" s="120" t="str">
        <f t="shared" si="235"/>
        <v/>
      </c>
      <c r="OW68" s="120" t="str">
        <f t="shared" si="235"/>
        <v/>
      </c>
      <c r="OX68" s="120" t="str">
        <f t="shared" si="235"/>
        <v/>
      </c>
      <c r="OY68" s="120" t="str">
        <f t="shared" si="235"/>
        <v/>
      </c>
      <c r="OZ68" s="120" t="str">
        <f t="shared" si="235"/>
        <v/>
      </c>
      <c r="PA68" s="120" t="str">
        <f t="shared" si="235"/>
        <v/>
      </c>
      <c r="PB68" s="120" t="str">
        <f t="shared" si="235"/>
        <v/>
      </c>
      <c r="PC68" s="120" t="str">
        <f t="shared" si="235"/>
        <v/>
      </c>
      <c r="PD68" s="120" t="str">
        <f t="shared" si="236"/>
        <v/>
      </c>
      <c r="PE68" s="120" t="str">
        <f t="shared" si="236"/>
        <v/>
      </c>
      <c r="PF68" s="120" t="str">
        <f t="shared" si="236"/>
        <v/>
      </c>
      <c r="PG68" s="120" t="str">
        <f t="shared" si="236"/>
        <v/>
      </c>
      <c r="PH68" s="120" t="str">
        <f t="shared" si="236"/>
        <v/>
      </c>
      <c r="PI68" s="120" t="str">
        <f t="shared" si="236"/>
        <v/>
      </c>
      <c r="PJ68" s="120" t="str">
        <f t="shared" si="236"/>
        <v/>
      </c>
      <c r="PK68" s="120" t="str">
        <f t="shared" si="236"/>
        <v/>
      </c>
      <c r="PL68" s="120" t="str">
        <f t="shared" si="236"/>
        <v/>
      </c>
      <c r="PM68" s="120" t="str">
        <f t="shared" si="236"/>
        <v/>
      </c>
      <c r="PN68" s="120" t="str">
        <f t="shared" si="236"/>
        <v/>
      </c>
      <c r="PO68" s="120" t="str">
        <f t="shared" si="236"/>
        <v/>
      </c>
      <c r="PP68" s="120" t="str">
        <f t="shared" si="236"/>
        <v/>
      </c>
      <c r="PQ68" s="120" t="str">
        <f t="shared" si="236"/>
        <v/>
      </c>
      <c r="PR68" s="120" t="str">
        <f t="shared" si="236"/>
        <v/>
      </c>
      <c r="PS68" s="120" t="str">
        <f t="shared" si="236"/>
        <v/>
      </c>
      <c r="PT68" s="120" t="str">
        <f t="shared" si="237"/>
        <v/>
      </c>
      <c r="PU68" s="120" t="str">
        <f t="shared" si="237"/>
        <v/>
      </c>
      <c r="PV68" s="120" t="str">
        <f t="shared" si="237"/>
        <v/>
      </c>
      <c r="PW68" s="120" t="str">
        <f t="shared" si="237"/>
        <v/>
      </c>
      <c r="PX68" s="120" t="str">
        <f t="shared" si="237"/>
        <v/>
      </c>
      <c r="PY68" s="120" t="str">
        <f t="shared" si="237"/>
        <v/>
      </c>
      <c r="PZ68" s="120" t="str">
        <f t="shared" si="237"/>
        <v/>
      </c>
      <c r="QA68" s="120" t="str">
        <f t="shared" si="237"/>
        <v/>
      </c>
      <c r="QB68" s="120" t="str">
        <f t="shared" si="237"/>
        <v/>
      </c>
      <c r="QC68" s="120" t="str">
        <f t="shared" si="237"/>
        <v/>
      </c>
      <c r="QD68" s="120" t="str">
        <f t="shared" si="237"/>
        <v/>
      </c>
      <c r="QE68" s="120" t="str">
        <f t="shared" si="237"/>
        <v/>
      </c>
      <c r="QF68" s="120" t="str">
        <f t="shared" si="237"/>
        <v/>
      </c>
      <c r="QG68" s="120" t="str">
        <f t="shared" si="237"/>
        <v/>
      </c>
      <c r="QH68" s="120" t="str">
        <f t="shared" si="237"/>
        <v/>
      </c>
      <c r="QI68" s="120" t="str">
        <f t="shared" si="237"/>
        <v/>
      </c>
      <c r="QJ68" s="120" t="str">
        <f t="shared" si="238"/>
        <v/>
      </c>
      <c r="QK68" s="120" t="str">
        <f t="shared" si="238"/>
        <v/>
      </c>
      <c r="QL68" s="120" t="str">
        <f t="shared" si="238"/>
        <v/>
      </c>
      <c r="QM68" s="120" t="str">
        <f t="shared" si="238"/>
        <v/>
      </c>
      <c r="QN68" s="120" t="str">
        <f t="shared" si="238"/>
        <v/>
      </c>
      <c r="QO68" s="120" t="str">
        <f t="shared" si="238"/>
        <v/>
      </c>
      <c r="QP68" s="120" t="str">
        <f t="shared" si="238"/>
        <v/>
      </c>
      <c r="QQ68" s="120" t="str">
        <f t="shared" si="238"/>
        <v/>
      </c>
      <c r="QR68" s="120" t="str">
        <f t="shared" si="238"/>
        <v/>
      </c>
      <c r="QS68" s="120" t="str">
        <f t="shared" si="238"/>
        <v/>
      </c>
      <c r="QT68" s="120" t="str">
        <f t="shared" si="238"/>
        <v/>
      </c>
      <c r="QU68" s="120" t="str">
        <f t="shared" si="238"/>
        <v/>
      </c>
      <c r="QV68" s="120" t="str">
        <f t="shared" si="238"/>
        <v/>
      </c>
      <c r="QW68" s="120" t="str">
        <f t="shared" si="238"/>
        <v/>
      </c>
      <c r="QX68" s="120" t="str">
        <f t="shared" si="238"/>
        <v/>
      </c>
      <c r="QY68" s="120" t="str">
        <f t="shared" si="238"/>
        <v/>
      </c>
      <c r="QZ68" s="120" t="str">
        <f t="shared" si="239"/>
        <v/>
      </c>
      <c r="RA68" s="120" t="str">
        <f t="shared" si="239"/>
        <v/>
      </c>
      <c r="RB68" s="120" t="str">
        <f t="shared" si="239"/>
        <v/>
      </c>
      <c r="RC68" s="120" t="str">
        <f t="shared" si="239"/>
        <v/>
      </c>
      <c r="RD68" s="120" t="str">
        <f t="shared" si="239"/>
        <v/>
      </c>
      <c r="RE68" s="120" t="str">
        <f t="shared" si="239"/>
        <v/>
      </c>
      <c r="RF68" s="120" t="str">
        <f t="shared" si="239"/>
        <v/>
      </c>
      <c r="RG68" s="120" t="str">
        <f t="shared" si="239"/>
        <v/>
      </c>
      <c r="RH68" s="120" t="str">
        <f t="shared" si="239"/>
        <v/>
      </c>
      <c r="RI68" s="120" t="str">
        <f t="shared" si="239"/>
        <v/>
      </c>
      <c r="RJ68" s="120" t="str">
        <f t="shared" si="239"/>
        <v/>
      </c>
      <c r="RK68" s="120" t="str">
        <f t="shared" si="239"/>
        <v/>
      </c>
      <c r="RL68" s="120" t="str">
        <f t="shared" si="239"/>
        <v/>
      </c>
      <c r="RM68" s="120" t="str">
        <f t="shared" si="239"/>
        <v/>
      </c>
      <c r="RN68" s="120" t="str">
        <f t="shared" si="239"/>
        <v/>
      </c>
      <c r="RO68" s="120" t="str">
        <f t="shared" si="239"/>
        <v/>
      </c>
      <c r="RP68" s="120" t="str">
        <f t="shared" si="240"/>
        <v/>
      </c>
      <c r="RQ68" s="120" t="str">
        <f t="shared" si="240"/>
        <v/>
      </c>
      <c r="RR68" s="120" t="str">
        <f t="shared" si="240"/>
        <v/>
      </c>
      <c r="RS68" s="120" t="str">
        <f t="shared" si="240"/>
        <v/>
      </c>
      <c r="RT68" s="120" t="str">
        <f t="shared" si="240"/>
        <v/>
      </c>
      <c r="RU68" s="120" t="str">
        <f t="shared" si="240"/>
        <v/>
      </c>
      <c r="RV68" s="120" t="str">
        <f t="shared" si="240"/>
        <v/>
      </c>
      <c r="RW68" s="120" t="str">
        <f t="shared" si="240"/>
        <v/>
      </c>
      <c r="RX68" s="120" t="str">
        <f t="shared" si="240"/>
        <v/>
      </c>
      <c r="RY68" s="120" t="str">
        <f t="shared" si="240"/>
        <v/>
      </c>
      <c r="RZ68" s="120" t="str">
        <f t="shared" si="240"/>
        <v/>
      </c>
      <c r="SA68" s="120" t="str">
        <f t="shared" si="240"/>
        <v/>
      </c>
      <c r="SB68" s="120" t="str">
        <f t="shared" si="240"/>
        <v/>
      </c>
      <c r="SC68" s="120" t="str">
        <f t="shared" si="240"/>
        <v/>
      </c>
      <c r="SD68" s="120" t="str">
        <f t="shared" si="240"/>
        <v/>
      </c>
      <c r="SE68" s="120" t="str">
        <f t="shared" si="240"/>
        <v/>
      </c>
      <c r="SF68" s="120" t="str">
        <f t="shared" si="241"/>
        <v/>
      </c>
      <c r="SG68" s="120" t="str">
        <f t="shared" si="241"/>
        <v/>
      </c>
      <c r="SH68" s="120" t="str">
        <f t="shared" si="241"/>
        <v/>
      </c>
      <c r="SI68" s="120" t="str">
        <f t="shared" si="241"/>
        <v/>
      </c>
      <c r="SJ68" s="120" t="str">
        <f t="shared" si="241"/>
        <v/>
      </c>
      <c r="SK68" s="120" t="str">
        <f t="shared" si="241"/>
        <v/>
      </c>
      <c r="SL68" s="120" t="str">
        <f t="shared" si="241"/>
        <v/>
      </c>
      <c r="SM68" s="120" t="str">
        <f t="shared" si="241"/>
        <v/>
      </c>
      <c r="SN68" s="120" t="str">
        <f t="shared" si="241"/>
        <v/>
      </c>
      <c r="SO68" s="120" t="str">
        <f t="shared" si="241"/>
        <v/>
      </c>
      <c r="SP68" s="120" t="str">
        <f t="shared" si="241"/>
        <v/>
      </c>
      <c r="SQ68" s="120" t="str">
        <f t="shared" si="241"/>
        <v/>
      </c>
      <c r="SR68" s="120" t="str">
        <f t="shared" si="241"/>
        <v/>
      </c>
      <c r="SS68" s="120" t="str">
        <f t="shared" si="241"/>
        <v/>
      </c>
      <c r="ST68" s="120" t="str">
        <f t="shared" si="241"/>
        <v/>
      </c>
      <c r="SU68" s="120" t="str">
        <f t="shared" si="241"/>
        <v/>
      </c>
      <c r="SV68" s="120" t="str">
        <f t="shared" si="242"/>
        <v/>
      </c>
      <c r="SW68" s="120" t="str">
        <f t="shared" si="242"/>
        <v/>
      </c>
      <c r="SX68" s="121" t="str">
        <f t="shared" si="244"/>
        <v/>
      </c>
    </row>
    <row r="69" spans="2:518" ht="15" outlineLevel="1" x14ac:dyDescent="0.35">
      <c r="B69" s="60"/>
      <c r="C69" s="60">
        <v>287924</v>
      </c>
      <c r="D69" s="61"/>
      <c r="E69" s="111" t="s">
        <v>821</v>
      </c>
      <c r="F69" s="123" t="s">
        <v>442</v>
      </c>
      <c r="G69" s="113">
        <v>45568</v>
      </c>
      <c r="H69" s="124">
        <v>1</v>
      </c>
      <c r="I69" s="115">
        <f t="shared" si="170"/>
        <v>45568</v>
      </c>
      <c r="J69" s="125">
        <v>0</v>
      </c>
      <c r="K69" s="126" t="s">
        <v>1702</v>
      </c>
      <c r="L69" s="127"/>
      <c r="M69" s="119" t="str">
        <f t="shared" si="171"/>
        <v/>
      </c>
      <c r="N69" s="120" t="str">
        <f t="shared" si="171"/>
        <v/>
      </c>
      <c r="O69" s="120" t="str">
        <f t="shared" si="171"/>
        <v/>
      </c>
      <c r="P69" s="120" t="str">
        <f t="shared" si="171"/>
        <v/>
      </c>
      <c r="Q69" s="120" t="str">
        <f t="shared" si="171"/>
        <v/>
      </c>
      <c r="R69" s="120" t="str">
        <f t="shared" si="171"/>
        <v/>
      </c>
      <c r="S69" s="120" t="str">
        <f t="shared" si="171"/>
        <v/>
      </c>
      <c r="T69" s="120" t="str">
        <f t="shared" si="171"/>
        <v/>
      </c>
      <c r="U69" s="120" t="str">
        <f t="shared" si="171"/>
        <v/>
      </c>
      <c r="V69" s="120" t="str">
        <f t="shared" si="171"/>
        <v/>
      </c>
      <c r="W69" s="120" t="str">
        <f t="shared" si="171"/>
        <v/>
      </c>
      <c r="X69" s="120" t="str">
        <f t="shared" si="171"/>
        <v/>
      </c>
      <c r="Y69" s="120" t="str">
        <f t="shared" si="171"/>
        <v/>
      </c>
      <c r="Z69" s="120" t="str">
        <f t="shared" si="171"/>
        <v/>
      </c>
      <c r="AA69" s="120" t="str">
        <f t="shared" si="171"/>
        <v/>
      </c>
      <c r="AB69" s="120" t="str">
        <f t="shared" si="171"/>
        <v/>
      </c>
      <c r="AC69" s="120" t="str">
        <f t="shared" si="264"/>
        <v/>
      </c>
      <c r="AD69" s="120" t="str">
        <f t="shared" si="264"/>
        <v/>
      </c>
      <c r="AE69" s="120" t="str">
        <f t="shared" si="264"/>
        <v/>
      </c>
      <c r="AF69" s="120" t="str">
        <f t="shared" si="264"/>
        <v/>
      </c>
      <c r="AG69" s="120" t="str">
        <f t="shared" si="264"/>
        <v/>
      </c>
      <c r="AH69" s="120" t="str">
        <f t="shared" si="264"/>
        <v/>
      </c>
      <c r="AI69" s="120" t="str">
        <f t="shared" si="264"/>
        <v/>
      </c>
      <c r="AJ69" s="120" t="str">
        <f t="shared" si="264"/>
        <v/>
      </c>
      <c r="AK69" s="120" t="str">
        <f t="shared" si="264"/>
        <v/>
      </c>
      <c r="AL69" s="120" t="str">
        <f t="shared" si="212"/>
        <v/>
      </c>
      <c r="AM69" s="120" t="str">
        <f t="shared" si="212"/>
        <v/>
      </c>
      <c r="AN69" s="120" t="str">
        <f t="shared" si="212"/>
        <v/>
      </c>
      <c r="AO69" s="120" t="str">
        <f t="shared" si="212"/>
        <v/>
      </c>
      <c r="AP69" s="120" t="str">
        <f t="shared" si="212"/>
        <v/>
      </c>
      <c r="AQ69" s="120" t="str">
        <f t="shared" si="212"/>
        <v/>
      </c>
      <c r="AR69" s="120" t="str">
        <f t="shared" si="212"/>
        <v/>
      </c>
      <c r="AS69" s="120" t="str">
        <f t="shared" si="212"/>
        <v/>
      </c>
      <c r="AT69" s="120" t="str">
        <f t="shared" si="212"/>
        <v/>
      </c>
      <c r="AU69" s="120" t="str">
        <f t="shared" si="212"/>
        <v/>
      </c>
      <c r="AV69" s="120" t="str">
        <f t="shared" si="212"/>
        <v/>
      </c>
      <c r="AW69" s="120" t="str">
        <f t="shared" si="212"/>
        <v/>
      </c>
      <c r="AX69" s="120" t="str">
        <f t="shared" si="212"/>
        <v/>
      </c>
      <c r="AY69" s="120" t="str">
        <f t="shared" si="212"/>
        <v/>
      </c>
      <c r="AZ69" s="120" t="str">
        <f t="shared" si="213"/>
        <v/>
      </c>
      <c r="BA69" s="120" t="str">
        <f t="shared" si="213"/>
        <v/>
      </c>
      <c r="BB69" s="120" t="str">
        <f t="shared" si="213"/>
        <v/>
      </c>
      <c r="BC69" s="120" t="str">
        <f t="shared" si="213"/>
        <v/>
      </c>
      <c r="BD69" s="120" t="str">
        <f t="shared" si="213"/>
        <v/>
      </c>
      <c r="BE69" s="120" t="str">
        <f t="shared" si="213"/>
        <v/>
      </c>
      <c r="BF69" s="120" t="str">
        <f t="shared" si="213"/>
        <v/>
      </c>
      <c r="BG69" s="120" t="str">
        <f t="shared" si="213"/>
        <v/>
      </c>
      <c r="BH69" s="120" t="str">
        <f t="shared" si="213"/>
        <v/>
      </c>
      <c r="BI69" s="120" t="str">
        <f t="shared" si="213"/>
        <v/>
      </c>
      <c r="BJ69" s="120" t="str">
        <f t="shared" si="213"/>
        <v/>
      </c>
      <c r="BK69" s="120" t="str">
        <f t="shared" si="213"/>
        <v/>
      </c>
      <c r="BL69" s="120" t="str">
        <f t="shared" si="213"/>
        <v/>
      </c>
      <c r="BM69" s="120" t="str">
        <f t="shared" si="213"/>
        <v/>
      </c>
      <c r="BN69" s="120" t="str">
        <f t="shared" si="213"/>
        <v/>
      </c>
      <c r="BO69" s="120" t="str">
        <f t="shared" si="213"/>
        <v/>
      </c>
      <c r="BP69" s="120" t="str">
        <f t="shared" si="214"/>
        <v/>
      </c>
      <c r="BQ69" s="120" t="str">
        <f t="shared" si="214"/>
        <v/>
      </c>
      <c r="BR69" s="120" t="str">
        <f t="shared" si="214"/>
        <v/>
      </c>
      <c r="BS69" s="120" t="str">
        <f t="shared" si="214"/>
        <v/>
      </c>
      <c r="BT69" s="120" t="str">
        <f t="shared" si="214"/>
        <v/>
      </c>
      <c r="BU69" s="120" t="str">
        <f t="shared" si="214"/>
        <v/>
      </c>
      <c r="BV69" s="120" t="str">
        <f t="shared" si="214"/>
        <v/>
      </c>
      <c r="BW69" s="120" t="str">
        <f t="shared" si="214"/>
        <v/>
      </c>
      <c r="BX69" s="120" t="str">
        <f t="shared" si="214"/>
        <v/>
      </c>
      <c r="BY69" s="120" t="str">
        <f t="shared" si="214"/>
        <v/>
      </c>
      <c r="BZ69" s="120" t="str">
        <f t="shared" si="214"/>
        <v/>
      </c>
      <c r="CA69" s="120" t="str">
        <f t="shared" si="214"/>
        <v/>
      </c>
      <c r="CB69" s="120" t="str">
        <f t="shared" si="214"/>
        <v/>
      </c>
      <c r="CC69" s="120" t="str">
        <f t="shared" si="214"/>
        <v/>
      </c>
      <c r="CD69" s="120" t="str">
        <f t="shared" si="214"/>
        <v/>
      </c>
      <c r="CE69" s="120" t="str">
        <f t="shared" si="214"/>
        <v/>
      </c>
      <c r="CF69" s="120" t="str">
        <f t="shared" si="215"/>
        <v/>
      </c>
      <c r="CG69" s="120" t="str">
        <f t="shared" si="215"/>
        <v/>
      </c>
      <c r="CH69" s="120" t="str">
        <f t="shared" si="215"/>
        <v/>
      </c>
      <c r="CI69" s="120" t="str">
        <f t="shared" si="215"/>
        <v/>
      </c>
      <c r="CJ69" s="120" t="str">
        <f t="shared" si="215"/>
        <v/>
      </c>
      <c r="CK69" s="120" t="str">
        <f t="shared" si="215"/>
        <v/>
      </c>
      <c r="CL69" s="120" t="str">
        <f t="shared" si="215"/>
        <v/>
      </c>
      <c r="CM69" s="120" t="str">
        <f t="shared" si="215"/>
        <v/>
      </c>
      <c r="CN69" s="120" t="str">
        <f t="shared" si="215"/>
        <v/>
      </c>
      <c r="CO69" s="120" t="str">
        <f t="shared" si="215"/>
        <v/>
      </c>
      <c r="CP69" s="120" t="str">
        <f t="shared" si="215"/>
        <v/>
      </c>
      <c r="CQ69" s="120" t="str">
        <f t="shared" si="215"/>
        <v/>
      </c>
      <c r="CR69" s="120" t="str">
        <f t="shared" si="215"/>
        <v/>
      </c>
      <c r="CS69" s="120" t="str">
        <f t="shared" si="215"/>
        <v/>
      </c>
      <c r="CT69" s="120" t="str">
        <f t="shared" si="215"/>
        <v/>
      </c>
      <c r="CU69" s="120" t="str">
        <f t="shared" si="215"/>
        <v/>
      </c>
      <c r="CV69" s="120" t="str">
        <f t="shared" si="216"/>
        <v/>
      </c>
      <c r="CW69" s="120" t="str">
        <f t="shared" si="216"/>
        <v/>
      </c>
      <c r="CX69" s="120" t="str">
        <f t="shared" si="216"/>
        <v/>
      </c>
      <c r="CY69" s="120" t="str">
        <f t="shared" si="216"/>
        <v/>
      </c>
      <c r="CZ69" s="120" t="str">
        <f t="shared" si="216"/>
        <v/>
      </c>
      <c r="DA69" s="120" t="str">
        <f t="shared" si="216"/>
        <v/>
      </c>
      <c r="DB69" s="120" t="str">
        <f t="shared" si="216"/>
        <v/>
      </c>
      <c r="DC69" s="120" t="str">
        <f t="shared" si="216"/>
        <v/>
      </c>
      <c r="DD69" s="120" t="str">
        <f t="shared" si="216"/>
        <v/>
      </c>
      <c r="DE69" s="120" t="str">
        <f t="shared" si="216"/>
        <v/>
      </c>
      <c r="DF69" s="120" t="str">
        <f t="shared" si="216"/>
        <v/>
      </c>
      <c r="DG69" s="120" t="str">
        <f t="shared" si="216"/>
        <v/>
      </c>
      <c r="DH69" s="120" t="str">
        <f t="shared" si="216"/>
        <v/>
      </c>
      <c r="DI69" s="120" t="str">
        <f t="shared" si="216"/>
        <v/>
      </c>
      <c r="DJ69" s="120" t="str">
        <f t="shared" si="216"/>
        <v/>
      </c>
      <c r="DK69" s="120" t="str">
        <f t="shared" si="216"/>
        <v/>
      </c>
      <c r="DL69" s="120" t="str">
        <f t="shared" si="217"/>
        <v/>
      </c>
      <c r="DM69" s="120" t="str">
        <f t="shared" si="217"/>
        <v/>
      </c>
      <c r="DN69" s="120" t="str">
        <f t="shared" si="217"/>
        <v/>
      </c>
      <c r="DO69" s="120" t="str">
        <f t="shared" si="217"/>
        <v/>
      </c>
      <c r="DP69" s="120" t="str">
        <f t="shared" si="217"/>
        <v/>
      </c>
      <c r="DQ69" s="120" t="str">
        <f t="shared" si="217"/>
        <v/>
      </c>
      <c r="DR69" s="120" t="str">
        <f t="shared" si="217"/>
        <v/>
      </c>
      <c r="DS69" s="120" t="str">
        <f t="shared" si="217"/>
        <v/>
      </c>
      <c r="DT69" s="120" t="str">
        <f t="shared" si="217"/>
        <v/>
      </c>
      <c r="DU69" s="120" t="str">
        <f t="shared" si="217"/>
        <v/>
      </c>
      <c r="DV69" s="120" t="str">
        <f t="shared" si="217"/>
        <v/>
      </c>
      <c r="DW69" s="120" t="str">
        <f t="shared" si="217"/>
        <v/>
      </c>
      <c r="DX69" s="120" t="str">
        <f t="shared" si="217"/>
        <v/>
      </c>
      <c r="DY69" s="120" t="str">
        <f t="shared" si="217"/>
        <v/>
      </c>
      <c r="DZ69" s="120" t="str">
        <f t="shared" si="217"/>
        <v/>
      </c>
      <c r="EA69" s="120" t="str">
        <f t="shared" si="217"/>
        <v/>
      </c>
      <c r="EB69" s="120" t="str">
        <f t="shared" si="218"/>
        <v/>
      </c>
      <c r="EC69" s="120" t="str">
        <f t="shared" si="218"/>
        <v/>
      </c>
      <c r="ED69" s="120" t="str">
        <f t="shared" si="218"/>
        <v/>
      </c>
      <c r="EE69" s="120" t="str">
        <f t="shared" si="218"/>
        <v/>
      </c>
      <c r="EF69" s="120" t="str">
        <f t="shared" si="218"/>
        <v/>
      </c>
      <c r="EG69" s="120" t="str">
        <f t="shared" si="218"/>
        <v/>
      </c>
      <c r="EH69" s="120" t="str">
        <f t="shared" si="218"/>
        <v/>
      </c>
      <c r="EI69" s="120" t="str">
        <f t="shared" si="218"/>
        <v/>
      </c>
      <c r="EJ69" s="120" t="str">
        <f t="shared" si="218"/>
        <v/>
      </c>
      <c r="EK69" s="120" t="str">
        <f t="shared" si="218"/>
        <v/>
      </c>
      <c r="EL69" s="120" t="str">
        <f t="shared" si="218"/>
        <v/>
      </c>
      <c r="EM69" s="120" t="str">
        <f t="shared" si="218"/>
        <v/>
      </c>
      <c r="EN69" s="120" t="str">
        <f t="shared" si="218"/>
        <v/>
      </c>
      <c r="EO69" s="120" t="str">
        <f t="shared" si="218"/>
        <v/>
      </c>
      <c r="EP69" s="120" t="str">
        <f t="shared" si="218"/>
        <v/>
      </c>
      <c r="EQ69" s="120" t="str">
        <f t="shared" si="218"/>
        <v/>
      </c>
      <c r="ER69" s="120" t="str">
        <f t="shared" si="219"/>
        <v/>
      </c>
      <c r="ES69" s="120" t="str">
        <f t="shared" si="219"/>
        <v/>
      </c>
      <c r="ET69" s="120" t="str">
        <f t="shared" si="219"/>
        <v/>
      </c>
      <c r="EU69" s="120" t="str">
        <f t="shared" si="219"/>
        <v/>
      </c>
      <c r="EV69" s="120" t="str">
        <f t="shared" si="219"/>
        <v/>
      </c>
      <c r="EW69" s="120" t="str">
        <f t="shared" si="219"/>
        <v/>
      </c>
      <c r="EX69" s="120" t="str">
        <f t="shared" si="219"/>
        <v/>
      </c>
      <c r="EY69" s="120" t="str">
        <f t="shared" si="219"/>
        <v/>
      </c>
      <c r="EZ69" s="120" t="str">
        <f t="shared" si="219"/>
        <v/>
      </c>
      <c r="FA69" s="120" t="str">
        <f t="shared" si="219"/>
        <v/>
      </c>
      <c r="FB69" s="120" t="str">
        <f t="shared" si="219"/>
        <v/>
      </c>
      <c r="FC69" s="120" t="str">
        <f t="shared" si="219"/>
        <v/>
      </c>
      <c r="FD69" s="120" t="str">
        <f t="shared" si="219"/>
        <v/>
      </c>
      <c r="FE69" s="120" t="str">
        <f t="shared" si="219"/>
        <v/>
      </c>
      <c r="FF69" s="120" t="str">
        <f t="shared" si="219"/>
        <v/>
      </c>
      <c r="FG69" s="120" t="str">
        <f t="shared" si="219"/>
        <v/>
      </c>
      <c r="FH69" s="120" t="str">
        <f t="shared" si="220"/>
        <v/>
      </c>
      <c r="FI69" s="120" t="str">
        <f t="shared" si="220"/>
        <v/>
      </c>
      <c r="FJ69" s="120" t="str">
        <f t="shared" si="220"/>
        <v/>
      </c>
      <c r="FK69" s="120" t="str">
        <f t="shared" si="220"/>
        <v/>
      </c>
      <c r="FL69" s="120" t="str">
        <f t="shared" si="220"/>
        <v/>
      </c>
      <c r="FM69" s="120" t="str">
        <f t="shared" si="220"/>
        <v/>
      </c>
      <c r="FN69" s="120" t="str">
        <f t="shared" si="220"/>
        <v/>
      </c>
      <c r="FO69" s="120" t="str">
        <f t="shared" si="220"/>
        <v/>
      </c>
      <c r="FP69" s="120" t="str">
        <f t="shared" si="220"/>
        <v/>
      </c>
      <c r="FQ69" s="120" t="str">
        <f t="shared" si="220"/>
        <v/>
      </c>
      <c r="FR69" s="120" t="str">
        <f t="shared" si="220"/>
        <v/>
      </c>
      <c r="FS69" s="120" t="str">
        <f t="shared" si="220"/>
        <v/>
      </c>
      <c r="FT69" s="120" t="str">
        <f t="shared" si="220"/>
        <v/>
      </c>
      <c r="FU69" s="120" t="str">
        <f t="shared" si="220"/>
        <v/>
      </c>
      <c r="FV69" s="120" t="str">
        <f t="shared" si="220"/>
        <v/>
      </c>
      <c r="FW69" s="120" t="str">
        <f t="shared" si="220"/>
        <v/>
      </c>
      <c r="FX69" s="120" t="str">
        <f t="shared" si="221"/>
        <v/>
      </c>
      <c r="FY69" s="120" t="str">
        <f t="shared" si="221"/>
        <v/>
      </c>
      <c r="FZ69" s="120" t="str">
        <f t="shared" si="221"/>
        <v/>
      </c>
      <c r="GA69" s="120" t="str">
        <f t="shared" si="221"/>
        <v/>
      </c>
      <c r="GB69" s="120" t="str">
        <f t="shared" si="221"/>
        <v/>
      </c>
      <c r="GC69" s="120" t="str">
        <f t="shared" si="221"/>
        <v/>
      </c>
      <c r="GD69" s="120" t="str">
        <f t="shared" si="221"/>
        <v/>
      </c>
      <c r="GE69" s="120" t="str">
        <f t="shared" si="221"/>
        <v/>
      </c>
      <c r="GF69" s="120" t="str">
        <f t="shared" si="221"/>
        <v/>
      </c>
      <c r="GG69" s="120" t="str">
        <f t="shared" si="221"/>
        <v/>
      </c>
      <c r="GH69" s="120" t="str">
        <f t="shared" si="221"/>
        <v/>
      </c>
      <c r="GI69" s="120" t="str">
        <f t="shared" si="221"/>
        <v/>
      </c>
      <c r="GJ69" s="120" t="str">
        <f t="shared" si="221"/>
        <v/>
      </c>
      <c r="GK69" s="120" t="str">
        <f t="shared" si="221"/>
        <v/>
      </c>
      <c r="GL69" s="120" t="str">
        <f t="shared" si="221"/>
        <v/>
      </c>
      <c r="GM69" s="120" t="str">
        <f t="shared" si="221"/>
        <v/>
      </c>
      <c r="GN69" s="120" t="str">
        <f t="shared" si="222"/>
        <v/>
      </c>
      <c r="GO69" s="120" t="str">
        <f t="shared" si="222"/>
        <v/>
      </c>
      <c r="GP69" s="120" t="str">
        <f t="shared" si="222"/>
        <v/>
      </c>
      <c r="GQ69" s="120" t="str">
        <f t="shared" si="222"/>
        <v/>
      </c>
      <c r="GR69" s="120" t="str">
        <f t="shared" si="222"/>
        <v/>
      </c>
      <c r="GS69" s="120" t="str">
        <f t="shared" si="222"/>
        <v/>
      </c>
      <c r="GT69" s="120" t="str">
        <f t="shared" si="222"/>
        <v/>
      </c>
      <c r="GU69" s="120" t="str">
        <f t="shared" si="222"/>
        <v/>
      </c>
      <c r="GV69" s="120" t="str">
        <f t="shared" si="222"/>
        <v/>
      </c>
      <c r="GW69" s="120" t="str">
        <f t="shared" si="222"/>
        <v/>
      </c>
      <c r="GX69" s="120" t="str">
        <f t="shared" si="222"/>
        <v/>
      </c>
      <c r="GY69" s="120" t="str">
        <f t="shared" si="222"/>
        <v/>
      </c>
      <c r="GZ69" s="120" t="str">
        <f t="shared" si="222"/>
        <v/>
      </c>
      <c r="HA69" s="120" t="str">
        <f t="shared" si="222"/>
        <v/>
      </c>
      <c r="HB69" s="120" t="str">
        <f t="shared" si="222"/>
        <v/>
      </c>
      <c r="HC69" s="120" t="str">
        <f t="shared" si="222"/>
        <v/>
      </c>
      <c r="HD69" s="120" t="str">
        <f t="shared" si="223"/>
        <v/>
      </c>
      <c r="HE69" s="120" t="str">
        <f t="shared" si="223"/>
        <v/>
      </c>
      <c r="HF69" s="120" t="str">
        <f t="shared" si="223"/>
        <v/>
      </c>
      <c r="HG69" s="120" t="str">
        <f t="shared" si="223"/>
        <v/>
      </c>
      <c r="HH69" s="120" t="str">
        <f t="shared" si="223"/>
        <v/>
      </c>
      <c r="HI69" s="120" t="str">
        <f t="shared" si="223"/>
        <v/>
      </c>
      <c r="HJ69" s="120" t="str">
        <f t="shared" si="223"/>
        <v/>
      </c>
      <c r="HK69" s="120" t="str">
        <f t="shared" si="223"/>
        <v/>
      </c>
      <c r="HL69" s="120" t="str">
        <f t="shared" si="223"/>
        <v/>
      </c>
      <c r="HM69" s="120" t="str">
        <f t="shared" si="223"/>
        <v/>
      </c>
      <c r="HN69" s="120" t="str">
        <f t="shared" si="223"/>
        <v/>
      </c>
      <c r="HO69" s="120" t="str">
        <f t="shared" si="223"/>
        <v/>
      </c>
      <c r="HP69" s="120" t="str">
        <f t="shared" si="223"/>
        <v/>
      </c>
      <c r="HQ69" s="120" t="str">
        <f t="shared" si="223"/>
        <v/>
      </c>
      <c r="HR69" s="120" t="str">
        <f t="shared" si="223"/>
        <v/>
      </c>
      <c r="HS69" s="120" t="str">
        <f t="shared" si="223"/>
        <v/>
      </c>
      <c r="HT69" s="120" t="str">
        <f t="shared" si="224"/>
        <v/>
      </c>
      <c r="HU69" s="120" t="str">
        <f t="shared" si="224"/>
        <v/>
      </c>
      <c r="HV69" s="120" t="str">
        <f t="shared" si="224"/>
        <v/>
      </c>
      <c r="HW69" s="120" t="str">
        <f t="shared" si="224"/>
        <v/>
      </c>
      <c r="HX69" s="120" t="str">
        <f t="shared" si="224"/>
        <v/>
      </c>
      <c r="HY69" s="120" t="str">
        <f t="shared" si="224"/>
        <v/>
      </c>
      <c r="HZ69" s="120" t="str">
        <f t="shared" si="224"/>
        <v/>
      </c>
      <c r="IA69" s="120" t="str">
        <f t="shared" si="224"/>
        <v/>
      </c>
      <c r="IB69" s="120" t="str">
        <f t="shared" si="224"/>
        <v/>
      </c>
      <c r="IC69" s="120" t="str">
        <f t="shared" si="224"/>
        <v/>
      </c>
      <c r="ID69" s="120" t="str">
        <f t="shared" si="224"/>
        <v/>
      </c>
      <c r="IE69" s="120" t="str">
        <f t="shared" si="224"/>
        <v/>
      </c>
      <c r="IF69" s="120" t="str">
        <f t="shared" si="224"/>
        <v/>
      </c>
      <c r="IG69" s="120" t="str">
        <f t="shared" si="224"/>
        <v/>
      </c>
      <c r="IH69" s="120" t="str">
        <f t="shared" si="224"/>
        <v/>
      </c>
      <c r="II69" s="120" t="str">
        <f t="shared" si="224"/>
        <v/>
      </c>
      <c r="IJ69" s="120" t="str">
        <f t="shared" si="225"/>
        <v/>
      </c>
      <c r="IK69" s="120" t="str">
        <f t="shared" si="225"/>
        <v/>
      </c>
      <c r="IL69" s="120" t="str">
        <f t="shared" si="225"/>
        <v/>
      </c>
      <c r="IM69" s="120" t="str">
        <f t="shared" si="225"/>
        <v/>
      </c>
      <c r="IN69" s="120" t="str">
        <f t="shared" si="225"/>
        <v/>
      </c>
      <c r="IO69" s="120" t="str">
        <f t="shared" si="225"/>
        <v/>
      </c>
      <c r="IP69" s="120" t="str">
        <f t="shared" si="225"/>
        <v/>
      </c>
      <c r="IQ69" s="120" t="str">
        <f t="shared" si="225"/>
        <v/>
      </c>
      <c r="IR69" s="120" t="str">
        <f t="shared" si="225"/>
        <v/>
      </c>
      <c r="IS69" s="120" t="str">
        <f t="shared" si="225"/>
        <v/>
      </c>
      <c r="IT69" s="120" t="str">
        <f t="shared" si="225"/>
        <v/>
      </c>
      <c r="IU69" s="120" t="str">
        <f t="shared" si="225"/>
        <v/>
      </c>
      <c r="IV69" s="120" t="str">
        <f t="shared" si="225"/>
        <v/>
      </c>
      <c r="IW69" s="120" t="str">
        <f t="shared" si="225"/>
        <v/>
      </c>
      <c r="IX69" s="120" t="str">
        <f t="shared" si="225"/>
        <v/>
      </c>
      <c r="IY69" s="120" t="str">
        <f t="shared" si="225"/>
        <v/>
      </c>
      <c r="IZ69" s="120" t="str">
        <f t="shared" si="226"/>
        <v/>
      </c>
      <c r="JA69" s="120" t="str">
        <f t="shared" si="226"/>
        <v/>
      </c>
      <c r="JB69" s="120" t="str">
        <f t="shared" si="226"/>
        <v/>
      </c>
      <c r="JC69" s="120" t="str">
        <f t="shared" si="226"/>
        <v/>
      </c>
      <c r="JD69" s="120" t="str">
        <f t="shared" si="226"/>
        <v/>
      </c>
      <c r="JE69" s="120" t="str">
        <f t="shared" si="226"/>
        <v/>
      </c>
      <c r="JF69" s="120" t="str">
        <f t="shared" si="226"/>
        <v/>
      </c>
      <c r="JG69" s="120" t="str">
        <f t="shared" si="226"/>
        <v/>
      </c>
      <c r="JH69" s="120" t="str">
        <f t="shared" si="226"/>
        <v/>
      </c>
      <c r="JI69" s="120" t="str">
        <f t="shared" si="226"/>
        <v/>
      </c>
      <c r="JJ69" s="120" t="str">
        <f t="shared" si="226"/>
        <v/>
      </c>
      <c r="JK69" s="120" t="str">
        <f t="shared" si="226"/>
        <v/>
      </c>
      <c r="JL69" s="120" t="str">
        <f t="shared" si="226"/>
        <v/>
      </c>
      <c r="JM69" s="120" t="str">
        <f t="shared" si="226"/>
        <v/>
      </c>
      <c r="JN69" s="120" t="str">
        <f t="shared" si="226"/>
        <v/>
      </c>
      <c r="JO69" s="120" t="str">
        <f t="shared" si="226"/>
        <v/>
      </c>
      <c r="JP69" s="120" t="str">
        <f t="shared" si="227"/>
        <v/>
      </c>
      <c r="JQ69" s="120" t="str">
        <f t="shared" si="227"/>
        <v/>
      </c>
      <c r="JR69" s="120" t="str">
        <f t="shared" si="227"/>
        <v/>
      </c>
      <c r="JS69" s="120" t="str">
        <f t="shared" si="227"/>
        <v/>
      </c>
      <c r="JT69" s="120" t="str">
        <f t="shared" si="227"/>
        <v/>
      </c>
      <c r="JU69" s="120" t="str">
        <f t="shared" si="227"/>
        <v/>
      </c>
      <c r="JV69" s="120" t="str">
        <f t="shared" si="227"/>
        <v/>
      </c>
      <c r="JW69" s="120" t="str">
        <f t="shared" si="227"/>
        <v/>
      </c>
      <c r="JX69" s="120" t="str">
        <f t="shared" si="227"/>
        <v/>
      </c>
      <c r="JY69" s="120" t="str">
        <f t="shared" si="227"/>
        <v/>
      </c>
      <c r="JZ69" s="120" t="str">
        <f t="shared" si="227"/>
        <v/>
      </c>
      <c r="KA69" s="120" t="str">
        <f t="shared" si="227"/>
        <v/>
      </c>
      <c r="KB69" s="120" t="str">
        <f t="shared" si="227"/>
        <v/>
      </c>
      <c r="KC69" s="120" t="str">
        <f t="shared" si="227"/>
        <v/>
      </c>
      <c r="KD69" s="120" t="str">
        <f t="shared" si="227"/>
        <v/>
      </c>
      <c r="KE69" s="120" t="str">
        <f t="shared" si="227"/>
        <v/>
      </c>
      <c r="KF69" s="120" t="str">
        <f t="shared" si="228"/>
        <v/>
      </c>
      <c r="KG69" s="120" t="str">
        <f t="shared" si="228"/>
        <v/>
      </c>
      <c r="KH69" s="120" t="str">
        <f t="shared" si="228"/>
        <v/>
      </c>
      <c r="KI69" s="120" t="str">
        <f t="shared" si="228"/>
        <v/>
      </c>
      <c r="KJ69" s="120" t="str">
        <f t="shared" si="228"/>
        <v/>
      </c>
      <c r="KK69" s="120" t="str">
        <f t="shared" si="228"/>
        <v/>
      </c>
      <c r="KL69" s="120" t="str">
        <f t="shared" si="228"/>
        <v/>
      </c>
      <c r="KM69" s="120" t="str">
        <f t="shared" si="228"/>
        <v/>
      </c>
      <c r="KN69" s="120" t="str">
        <f t="shared" si="228"/>
        <v/>
      </c>
      <c r="KO69" s="120" t="str">
        <f t="shared" si="228"/>
        <v/>
      </c>
      <c r="KP69" s="120" t="str">
        <f t="shared" si="228"/>
        <v/>
      </c>
      <c r="KQ69" s="120" t="str">
        <f t="shared" si="228"/>
        <v/>
      </c>
      <c r="KR69" s="120" t="str">
        <f t="shared" si="228"/>
        <v/>
      </c>
      <c r="KS69" s="120" t="str">
        <f t="shared" si="228"/>
        <v/>
      </c>
      <c r="KT69" s="120" t="str">
        <f t="shared" si="228"/>
        <v/>
      </c>
      <c r="KU69" s="120" t="str">
        <f t="shared" si="228"/>
        <v/>
      </c>
      <c r="KV69" s="120" t="str">
        <f t="shared" si="229"/>
        <v/>
      </c>
      <c r="KW69" s="120" t="str">
        <f t="shared" si="229"/>
        <v/>
      </c>
      <c r="KX69" s="120" t="str">
        <f t="shared" si="229"/>
        <v/>
      </c>
      <c r="KY69" s="120" t="str">
        <f t="shared" si="229"/>
        <v/>
      </c>
      <c r="KZ69" s="120" t="str">
        <f t="shared" si="229"/>
        <v/>
      </c>
      <c r="LA69" s="120" t="str">
        <f t="shared" si="229"/>
        <v/>
      </c>
      <c r="LB69" s="120" t="str">
        <f t="shared" si="229"/>
        <v/>
      </c>
      <c r="LC69" s="120" t="str">
        <f t="shared" si="229"/>
        <v/>
      </c>
      <c r="LD69" s="120" t="str">
        <f t="shared" si="229"/>
        <v/>
      </c>
      <c r="LE69" s="120" t="str">
        <f t="shared" si="229"/>
        <v/>
      </c>
      <c r="LF69" s="120" t="str">
        <f t="shared" si="229"/>
        <v/>
      </c>
      <c r="LG69" s="120" t="str">
        <f t="shared" si="229"/>
        <v/>
      </c>
      <c r="LH69" s="120" t="str">
        <f t="shared" si="229"/>
        <v/>
      </c>
      <c r="LI69" s="120" t="str">
        <f t="shared" si="229"/>
        <v/>
      </c>
      <c r="LJ69" s="120" t="str">
        <f t="shared" si="229"/>
        <v/>
      </c>
      <c r="LK69" s="120" t="str">
        <f t="shared" si="229"/>
        <v/>
      </c>
      <c r="LL69" s="120" t="str">
        <f t="shared" si="230"/>
        <v/>
      </c>
      <c r="LM69" s="120" t="str">
        <f t="shared" si="230"/>
        <v/>
      </c>
      <c r="LN69" s="120" t="str">
        <f t="shared" si="230"/>
        <v/>
      </c>
      <c r="LO69" s="120" t="str">
        <f t="shared" si="230"/>
        <v/>
      </c>
      <c r="LP69" s="120" t="str">
        <f t="shared" si="230"/>
        <v/>
      </c>
      <c r="LQ69" s="120" t="str">
        <f t="shared" si="230"/>
        <v/>
      </c>
      <c r="LR69" s="120" t="str">
        <f t="shared" si="230"/>
        <v/>
      </c>
      <c r="LS69" s="120" t="str">
        <f t="shared" si="230"/>
        <v/>
      </c>
      <c r="LT69" s="120" t="str">
        <f t="shared" si="230"/>
        <v/>
      </c>
      <c r="LU69" s="120" t="str">
        <f t="shared" si="230"/>
        <v/>
      </c>
      <c r="LV69" s="120" t="str">
        <f t="shared" si="230"/>
        <v/>
      </c>
      <c r="LW69" s="120" t="str">
        <f t="shared" si="230"/>
        <v/>
      </c>
      <c r="LX69" s="120" t="str">
        <f t="shared" si="230"/>
        <v/>
      </c>
      <c r="LY69" s="120" t="str">
        <f t="shared" si="230"/>
        <v/>
      </c>
      <c r="LZ69" s="120" t="str">
        <f t="shared" si="230"/>
        <v/>
      </c>
      <c r="MA69" s="120" t="str">
        <f t="shared" si="230"/>
        <v/>
      </c>
      <c r="MB69" s="120" t="str">
        <f t="shared" si="231"/>
        <v/>
      </c>
      <c r="MC69" s="120" t="str">
        <f t="shared" si="231"/>
        <v/>
      </c>
      <c r="MD69" s="120" t="str">
        <f t="shared" si="231"/>
        <v/>
      </c>
      <c r="ME69" s="120" t="str">
        <f t="shared" si="231"/>
        <v/>
      </c>
      <c r="MF69" s="120" t="str">
        <f t="shared" si="231"/>
        <v/>
      </c>
      <c r="MG69" s="120" t="str">
        <f t="shared" si="231"/>
        <v/>
      </c>
      <c r="MH69" s="120" t="str">
        <f t="shared" si="231"/>
        <v/>
      </c>
      <c r="MI69" s="120" t="str">
        <f t="shared" si="231"/>
        <v/>
      </c>
      <c r="MJ69" s="120" t="str">
        <f t="shared" si="231"/>
        <v/>
      </c>
      <c r="MK69" s="120" t="str">
        <f t="shared" si="231"/>
        <v/>
      </c>
      <c r="ML69" s="120" t="str">
        <f t="shared" si="231"/>
        <v/>
      </c>
      <c r="MM69" s="120" t="str">
        <f t="shared" si="231"/>
        <v/>
      </c>
      <c r="MN69" s="120" t="str">
        <f t="shared" si="231"/>
        <v/>
      </c>
      <c r="MO69" s="120" t="str">
        <f t="shared" si="231"/>
        <v/>
      </c>
      <c r="MP69" s="120" t="str">
        <f t="shared" si="231"/>
        <v/>
      </c>
      <c r="MQ69" s="120" t="str">
        <f t="shared" si="231"/>
        <v/>
      </c>
      <c r="MR69" s="120" t="str">
        <f t="shared" si="232"/>
        <v/>
      </c>
      <c r="MS69" s="120" t="str">
        <f t="shared" si="232"/>
        <v/>
      </c>
      <c r="MT69" s="120" t="str">
        <f t="shared" si="232"/>
        <v/>
      </c>
      <c r="MU69" s="120" t="str">
        <f t="shared" si="232"/>
        <v/>
      </c>
      <c r="MV69" s="120" t="str">
        <f t="shared" si="232"/>
        <v/>
      </c>
      <c r="MW69" s="120" t="str">
        <f t="shared" si="232"/>
        <v/>
      </c>
      <c r="MX69" s="120" t="str">
        <f t="shared" si="232"/>
        <v/>
      </c>
      <c r="MY69" s="120" t="str">
        <f t="shared" si="232"/>
        <v/>
      </c>
      <c r="MZ69" s="120" t="str">
        <f t="shared" si="232"/>
        <v/>
      </c>
      <c r="NA69" s="120" t="str">
        <f t="shared" si="232"/>
        <v/>
      </c>
      <c r="NB69" s="120" t="str">
        <f t="shared" si="232"/>
        <v/>
      </c>
      <c r="NC69" s="120" t="str">
        <f t="shared" si="232"/>
        <v/>
      </c>
      <c r="ND69" s="120" t="str">
        <f t="shared" si="232"/>
        <v/>
      </c>
      <c r="NE69" s="120" t="str">
        <f t="shared" si="232"/>
        <v/>
      </c>
      <c r="NF69" s="120" t="str">
        <f t="shared" si="232"/>
        <v/>
      </c>
      <c r="NG69" s="120" t="str">
        <f t="shared" si="232"/>
        <v/>
      </c>
      <c r="NH69" s="120" t="str">
        <f t="shared" si="233"/>
        <v/>
      </c>
      <c r="NI69" s="120" t="str">
        <f t="shared" si="233"/>
        <v/>
      </c>
      <c r="NJ69" s="120" t="str">
        <f t="shared" si="233"/>
        <v/>
      </c>
      <c r="NK69" s="120" t="str">
        <f t="shared" si="233"/>
        <v/>
      </c>
      <c r="NL69" s="120" t="str">
        <f t="shared" si="233"/>
        <v/>
      </c>
      <c r="NM69" s="120" t="str">
        <f t="shared" si="233"/>
        <v/>
      </c>
      <c r="NN69" s="120" t="str">
        <f t="shared" si="233"/>
        <v/>
      </c>
      <c r="NO69" s="120" t="str">
        <f t="shared" si="233"/>
        <v/>
      </c>
      <c r="NP69" s="120" t="str">
        <f t="shared" si="233"/>
        <v/>
      </c>
      <c r="NQ69" s="120" t="str">
        <f t="shared" si="233"/>
        <v/>
      </c>
      <c r="NR69" s="120" t="str">
        <f t="shared" si="233"/>
        <v/>
      </c>
      <c r="NS69" s="120" t="str">
        <f t="shared" si="233"/>
        <v/>
      </c>
      <c r="NT69" s="120" t="str">
        <f t="shared" si="233"/>
        <v/>
      </c>
      <c r="NU69" s="120" t="str">
        <f t="shared" si="233"/>
        <v/>
      </c>
      <c r="NV69" s="120" t="str">
        <f t="shared" si="233"/>
        <v/>
      </c>
      <c r="NW69" s="120" t="str">
        <f t="shared" si="233"/>
        <v/>
      </c>
      <c r="NX69" s="120" t="str">
        <f t="shared" si="234"/>
        <v/>
      </c>
      <c r="NY69" s="120" t="str">
        <f t="shared" si="234"/>
        <v/>
      </c>
      <c r="NZ69" s="120" t="str">
        <f t="shared" si="234"/>
        <v/>
      </c>
      <c r="OA69" s="120" t="str">
        <f t="shared" si="234"/>
        <v/>
      </c>
      <c r="OB69" s="120" t="str">
        <f t="shared" si="234"/>
        <v/>
      </c>
      <c r="OC69" s="120" t="str">
        <f t="shared" si="234"/>
        <v/>
      </c>
      <c r="OD69" s="120" t="str">
        <f t="shared" si="234"/>
        <v/>
      </c>
      <c r="OE69" s="120" t="str">
        <f t="shared" si="234"/>
        <v/>
      </c>
      <c r="OF69" s="120" t="str">
        <f t="shared" si="234"/>
        <v/>
      </c>
      <c r="OG69" s="120" t="str">
        <f t="shared" si="234"/>
        <v/>
      </c>
      <c r="OH69" s="120" t="str">
        <f t="shared" si="234"/>
        <v/>
      </c>
      <c r="OI69" s="120" t="str">
        <f t="shared" si="234"/>
        <v/>
      </c>
      <c r="OJ69" s="120" t="str">
        <f t="shared" si="234"/>
        <v/>
      </c>
      <c r="OK69" s="120" t="str">
        <f t="shared" si="234"/>
        <v/>
      </c>
      <c r="OL69" s="120" t="str">
        <f t="shared" si="234"/>
        <v/>
      </c>
      <c r="OM69" s="120" t="str">
        <f t="shared" si="234"/>
        <v/>
      </c>
      <c r="ON69" s="120" t="str">
        <f t="shared" si="235"/>
        <v/>
      </c>
      <c r="OO69" s="120" t="str">
        <f t="shared" si="235"/>
        <v/>
      </c>
      <c r="OP69" s="120" t="str">
        <f t="shared" si="235"/>
        <v/>
      </c>
      <c r="OQ69" s="120" t="str">
        <f t="shared" si="235"/>
        <v/>
      </c>
      <c r="OR69" s="120" t="str">
        <f t="shared" si="235"/>
        <v/>
      </c>
      <c r="OS69" s="120" t="str">
        <f t="shared" si="235"/>
        <v/>
      </c>
      <c r="OT69" s="120" t="str">
        <f t="shared" si="235"/>
        <v/>
      </c>
      <c r="OU69" s="120" t="str">
        <f t="shared" si="235"/>
        <v/>
      </c>
      <c r="OV69" s="120" t="str">
        <f t="shared" si="235"/>
        <v/>
      </c>
      <c r="OW69" s="120" t="str">
        <f t="shared" si="235"/>
        <v/>
      </c>
      <c r="OX69" s="120" t="str">
        <f t="shared" si="235"/>
        <v/>
      </c>
      <c r="OY69" s="120" t="str">
        <f t="shared" si="235"/>
        <v/>
      </c>
      <c r="OZ69" s="120" t="str">
        <f t="shared" si="235"/>
        <v/>
      </c>
      <c r="PA69" s="120" t="str">
        <f t="shared" si="235"/>
        <v/>
      </c>
      <c r="PB69" s="120" t="str">
        <f t="shared" si="235"/>
        <v/>
      </c>
      <c r="PC69" s="120" t="str">
        <f t="shared" si="235"/>
        <v/>
      </c>
      <c r="PD69" s="120" t="str">
        <f t="shared" si="236"/>
        <v/>
      </c>
      <c r="PE69" s="120" t="str">
        <f t="shared" si="236"/>
        <v/>
      </c>
      <c r="PF69" s="120" t="str">
        <f t="shared" si="236"/>
        <v/>
      </c>
      <c r="PG69" s="120" t="str">
        <f t="shared" si="236"/>
        <v/>
      </c>
      <c r="PH69" s="120" t="str">
        <f t="shared" si="236"/>
        <v/>
      </c>
      <c r="PI69" s="120" t="str">
        <f t="shared" si="236"/>
        <v/>
      </c>
      <c r="PJ69" s="120" t="str">
        <f t="shared" si="236"/>
        <v/>
      </c>
      <c r="PK69" s="120" t="str">
        <f t="shared" si="236"/>
        <v/>
      </c>
      <c r="PL69" s="120" t="str">
        <f t="shared" si="236"/>
        <v/>
      </c>
      <c r="PM69" s="120" t="str">
        <f t="shared" si="236"/>
        <v/>
      </c>
      <c r="PN69" s="120" t="str">
        <f t="shared" si="236"/>
        <v/>
      </c>
      <c r="PO69" s="120" t="str">
        <f t="shared" si="236"/>
        <v/>
      </c>
      <c r="PP69" s="120" t="str">
        <f t="shared" si="236"/>
        <v/>
      </c>
      <c r="PQ69" s="120" t="str">
        <f t="shared" si="236"/>
        <v/>
      </c>
      <c r="PR69" s="120" t="str">
        <f t="shared" si="236"/>
        <v/>
      </c>
      <c r="PS69" s="120" t="str">
        <f t="shared" si="236"/>
        <v/>
      </c>
      <c r="PT69" s="120" t="str">
        <f t="shared" si="237"/>
        <v/>
      </c>
      <c r="PU69" s="120" t="str">
        <f t="shared" si="237"/>
        <v/>
      </c>
      <c r="PV69" s="120" t="str">
        <f t="shared" si="237"/>
        <v/>
      </c>
      <c r="PW69" s="120" t="str">
        <f t="shared" si="237"/>
        <v/>
      </c>
      <c r="PX69" s="120" t="str">
        <f t="shared" si="237"/>
        <v/>
      </c>
      <c r="PY69" s="120" t="str">
        <f t="shared" si="237"/>
        <v/>
      </c>
      <c r="PZ69" s="120" t="str">
        <f t="shared" si="237"/>
        <v/>
      </c>
      <c r="QA69" s="120" t="str">
        <f t="shared" si="237"/>
        <v/>
      </c>
      <c r="QB69" s="120" t="str">
        <f t="shared" si="237"/>
        <v/>
      </c>
      <c r="QC69" s="120" t="str">
        <f t="shared" si="237"/>
        <v/>
      </c>
      <c r="QD69" s="120" t="str">
        <f t="shared" si="237"/>
        <v/>
      </c>
      <c r="QE69" s="120" t="str">
        <f t="shared" si="237"/>
        <v/>
      </c>
      <c r="QF69" s="120" t="str">
        <f t="shared" si="237"/>
        <v/>
      </c>
      <c r="QG69" s="120" t="str">
        <f t="shared" si="237"/>
        <v/>
      </c>
      <c r="QH69" s="120" t="str">
        <f t="shared" si="237"/>
        <v/>
      </c>
      <c r="QI69" s="120" t="str">
        <f t="shared" si="237"/>
        <v/>
      </c>
      <c r="QJ69" s="120" t="str">
        <f t="shared" si="238"/>
        <v/>
      </c>
      <c r="QK69" s="120" t="str">
        <f t="shared" si="238"/>
        <v/>
      </c>
      <c r="QL69" s="120" t="str">
        <f t="shared" si="238"/>
        <v/>
      </c>
      <c r="QM69" s="120" t="str">
        <f t="shared" si="238"/>
        <v/>
      </c>
      <c r="QN69" s="120" t="str">
        <f t="shared" si="238"/>
        <v/>
      </c>
      <c r="QO69" s="120" t="str">
        <f t="shared" si="238"/>
        <v/>
      </c>
      <c r="QP69" s="120" t="str">
        <f t="shared" si="238"/>
        <v/>
      </c>
      <c r="QQ69" s="120" t="str">
        <f t="shared" si="238"/>
        <v/>
      </c>
      <c r="QR69" s="120" t="str">
        <f t="shared" si="238"/>
        <v/>
      </c>
      <c r="QS69" s="120" t="str">
        <f t="shared" si="238"/>
        <v/>
      </c>
      <c r="QT69" s="120" t="str">
        <f t="shared" si="238"/>
        <v/>
      </c>
      <c r="QU69" s="120" t="str">
        <f t="shared" si="238"/>
        <v/>
      </c>
      <c r="QV69" s="120" t="str">
        <f t="shared" si="238"/>
        <v/>
      </c>
      <c r="QW69" s="120" t="str">
        <f t="shared" si="238"/>
        <v/>
      </c>
      <c r="QX69" s="120" t="str">
        <f t="shared" si="238"/>
        <v/>
      </c>
      <c r="QY69" s="120" t="str">
        <f t="shared" si="238"/>
        <v/>
      </c>
      <c r="QZ69" s="120" t="str">
        <f t="shared" si="239"/>
        <v/>
      </c>
      <c r="RA69" s="120" t="str">
        <f t="shared" si="239"/>
        <v/>
      </c>
      <c r="RB69" s="120" t="str">
        <f t="shared" si="239"/>
        <v/>
      </c>
      <c r="RC69" s="120" t="str">
        <f t="shared" si="239"/>
        <v/>
      </c>
      <c r="RD69" s="120" t="str">
        <f t="shared" si="239"/>
        <v/>
      </c>
      <c r="RE69" s="120" t="str">
        <f t="shared" si="239"/>
        <v/>
      </c>
      <c r="RF69" s="120" t="str">
        <f t="shared" si="239"/>
        <v/>
      </c>
      <c r="RG69" s="120" t="str">
        <f t="shared" si="239"/>
        <v/>
      </c>
      <c r="RH69" s="120" t="str">
        <f t="shared" si="239"/>
        <v/>
      </c>
      <c r="RI69" s="120" t="str">
        <f t="shared" si="239"/>
        <v/>
      </c>
      <c r="RJ69" s="120" t="str">
        <f t="shared" si="239"/>
        <v/>
      </c>
      <c r="RK69" s="120" t="str">
        <f t="shared" si="239"/>
        <v/>
      </c>
      <c r="RL69" s="120" t="str">
        <f t="shared" si="239"/>
        <v/>
      </c>
      <c r="RM69" s="120" t="str">
        <f t="shared" si="239"/>
        <v/>
      </c>
      <c r="RN69" s="120" t="str">
        <f t="shared" si="239"/>
        <v/>
      </c>
      <c r="RO69" s="120" t="str">
        <f t="shared" si="239"/>
        <v/>
      </c>
      <c r="RP69" s="120" t="str">
        <f t="shared" si="240"/>
        <v/>
      </c>
      <c r="RQ69" s="120" t="str">
        <f t="shared" si="240"/>
        <v/>
      </c>
      <c r="RR69" s="120" t="str">
        <f t="shared" si="240"/>
        <v/>
      </c>
      <c r="RS69" s="120" t="str">
        <f t="shared" si="240"/>
        <v/>
      </c>
      <c r="RT69" s="120" t="str">
        <f t="shared" si="240"/>
        <v/>
      </c>
      <c r="RU69" s="120" t="str">
        <f t="shared" si="240"/>
        <v/>
      </c>
      <c r="RV69" s="120" t="str">
        <f t="shared" si="240"/>
        <v/>
      </c>
      <c r="RW69" s="120" t="str">
        <f t="shared" si="240"/>
        <v/>
      </c>
      <c r="RX69" s="120" t="str">
        <f t="shared" si="240"/>
        <v/>
      </c>
      <c r="RY69" s="120" t="str">
        <f t="shared" si="240"/>
        <v/>
      </c>
      <c r="RZ69" s="120" t="str">
        <f t="shared" si="240"/>
        <v/>
      </c>
      <c r="SA69" s="120" t="str">
        <f t="shared" si="240"/>
        <v/>
      </c>
      <c r="SB69" s="120" t="str">
        <f t="shared" si="240"/>
        <v/>
      </c>
      <c r="SC69" s="120" t="str">
        <f t="shared" si="240"/>
        <v/>
      </c>
      <c r="SD69" s="120" t="str">
        <f t="shared" si="240"/>
        <v/>
      </c>
      <c r="SE69" s="120" t="str">
        <f t="shared" si="240"/>
        <v/>
      </c>
      <c r="SF69" s="120" t="str">
        <f t="shared" si="241"/>
        <v/>
      </c>
      <c r="SG69" s="120" t="str">
        <f t="shared" si="241"/>
        <v/>
      </c>
      <c r="SH69" s="120" t="str">
        <f t="shared" si="241"/>
        <v/>
      </c>
      <c r="SI69" s="120" t="str">
        <f t="shared" si="241"/>
        <v/>
      </c>
      <c r="SJ69" s="120" t="str">
        <f t="shared" si="241"/>
        <v/>
      </c>
      <c r="SK69" s="120" t="str">
        <f t="shared" si="241"/>
        <v/>
      </c>
      <c r="SL69" s="120" t="str">
        <f t="shared" si="241"/>
        <v/>
      </c>
      <c r="SM69" s="120" t="str">
        <f t="shared" si="241"/>
        <v/>
      </c>
      <c r="SN69" s="120" t="str">
        <f t="shared" si="241"/>
        <v/>
      </c>
      <c r="SO69" s="120" t="str">
        <f t="shared" si="241"/>
        <v/>
      </c>
      <c r="SP69" s="120" t="str">
        <f t="shared" si="241"/>
        <v/>
      </c>
      <c r="SQ69" s="120" t="str">
        <f t="shared" si="241"/>
        <v/>
      </c>
      <c r="SR69" s="120" t="str">
        <f t="shared" si="241"/>
        <v/>
      </c>
      <c r="SS69" s="120" t="str">
        <f t="shared" si="241"/>
        <v/>
      </c>
      <c r="ST69" s="120" t="str">
        <f t="shared" si="241"/>
        <v/>
      </c>
      <c r="SU69" s="120" t="str">
        <f t="shared" si="241"/>
        <v/>
      </c>
      <c r="SV69" s="120" t="str">
        <f t="shared" si="242"/>
        <v/>
      </c>
      <c r="SW69" s="120" t="str">
        <f t="shared" si="242"/>
        <v/>
      </c>
      <c r="SX69" s="121" t="str">
        <f t="shared" si="244"/>
        <v/>
      </c>
    </row>
    <row r="70" spans="2:518" ht="15" outlineLevel="1" x14ac:dyDescent="0.35">
      <c r="B70" s="60"/>
      <c r="C70" s="60">
        <v>288024</v>
      </c>
      <c r="D70" s="61"/>
      <c r="E70" s="111" t="s">
        <v>821</v>
      </c>
      <c r="F70" s="123" t="s">
        <v>442</v>
      </c>
      <c r="G70" s="113">
        <v>45568</v>
      </c>
      <c r="H70" s="124">
        <v>1</v>
      </c>
      <c r="I70" s="115">
        <f t="shared" si="170"/>
        <v>45568</v>
      </c>
      <c r="J70" s="125">
        <v>0</v>
      </c>
      <c r="K70" s="126" t="s">
        <v>1702</v>
      </c>
      <c r="L70" s="127"/>
      <c r="M70" s="119" t="str">
        <f t="shared" si="171"/>
        <v/>
      </c>
      <c r="N70" s="120" t="str">
        <f t="shared" si="171"/>
        <v/>
      </c>
      <c r="O70" s="120" t="str">
        <f t="shared" si="171"/>
        <v/>
      </c>
      <c r="P70" s="120" t="str">
        <f t="shared" si="171"/>
        <v/>
      </c>
      <c r="Q70" s="120" t="str">
        <f t="shared" si="171"/>
        <v/>
      </c>
      <c r="R70" s="120" t="str">
        <f t="shared" si="171"/>
        <v/>
      </c>
      <c r="S70" s="120" t="str">
        <f t="shared" si="171"/>
        <v/>
      </c>
      <c r="T70" s="120" t="str">
        <f t="shared" si="171"/>
        <v/>
      </c>
      <c r="U70" s="120" t="str">
        <f t="shared" si="171"/>
        <v/>
      </c>
      <c r="V70" s="120" t="str">
        <f t="shared" si="171"/>
        <v/>
      </c>
      <c r="W70" s="120" t="str">
        <f t="shared" si="171"/>
        <v/>
      </c>
      <c r="X70" s="120" t="str">
        <f t="shared" si="171"/>
        <v/>
      </c>
      <c r="Y70" s="120" t="str">
        <f t="shared" si="171"/>
        <v/>
      </c>
      <c r="Z70" s="120" t="str">
        <f t="shared" si="171"/>
        <v/>
      </c>
      <c r="AA70" s="120" t="str">
        <f t="shared" si="171"/>
        <v/>
      </c>
      <c r="AB70" s="120" t="str">
        <f t="shared" si="171"/>
        <v/>
      </c>
      <c r="AC70" s="120" t="str">
        <f t="shared" si="264"/>
        <v/>
      </c>
      <c r="AD70" s="120" t="str">
        <f t="shared" si="264"/>
        <v/>
      </c>
      <c r="AE70" s="120" t="str">
        <f t="shared" si="264"/>
        <v/>
      </c>
      <c r="AF70" s="120" t="str">
        <f t="shared" si="264"/>
        <v/>
      </c>
      <c r="AG70" s="120" t="str">
        <f t="shared" si="264"/>
        <v/>
      </c>
      <c r="AH70" s="120" t="str">
        <f t="shared" si="264"/>
        <v/>
      </c>
      <c r="AI70" s="120" t="str">
        <f t="shared" si="264"/>
        <v/>
      </c>
      <c r="AJ70" s="120" t="str">
        <f t="shared" si="264"/>
        <v/>
      </c>
      <c r="AK70" s="120" t="str">
        <f t="shared" si="264"/>
        <v/>
      </c>
      <c r="AL70" s="120" t="str">
        <f t="shared" si="212"/>
        <v/>
      </c>
      <c r="AM70" s="120" t="str">
        <f t="shared" si="212"/>
        <v/>
      </c>
      <c r="AN70" s="120" t="str">
        <f t="shared" si="212"/>
        <v/>
      </c>
      <c r="AO70" s="120" t="str">
        <f t="shared" si="212"/>
        <v/>
      </c>
      <c r="AP70" s="120" t="str">
        <f t="shared" si="212"/>
        <v/>
      </c>
      <c r="AQ70" s="120" t="str">
        <f t="shared" si="212"/>
        <v/>
      </c>
      <c r="AR70" s="120" t="str">
        <f t="shared" si="212"/>
        <v/>
      </c>
      <c r="AS70" s="120" t="str">
        <f t="shared" si="212"/>
        <v/>
      </c>
      <c r="AT70" s="120" t="str">
        <f t="shared" si="212"/>
        <v/>
      </c>
      <c r="AU70" s="120" t="str">
        <f t="shared" si="212"/>
        <v/>
      </c>
      <c r="AV70" s="120" t="str">
        <f t="shared" si="212"/>
        <v/>
      </c>
      <c r="AW70" s="120" t="str">
        <f t="shared" si="212"/>
        <v/>
      </c>
      <c r="AX70" s="120" t="str">
        <f t="shared" si="212"/>
        <v/>
      </c>
      <c r="AY70" s="120" t="str">
        <f t="shared" si="212"/>
        <v/>
      </c>
      <c r="AZ70" s="120" t="str">
        <f t="shared" si="213"/>
        <v/>
      </c>
      <c r="BA70" s="120" t="str">
        <f t="shared" si="213"/>
        <v/>
      </c>
      <c r="BB70" s="120" t="str">
        <f t="shared" si="213"/>
        <v/>
      </c>
      <c r="BC70" s="120" t="str">
        <f t="shared" si="213"/>
        <v/>
      </c>
      <c r="BD70" s="120" t="str">
        <f t="shared" si="213"/>
        <v/>
      </c>
      <c r="BE70" s="120" t="str">
        <f t="shared" si="213"/>
        <v/>
      </c>
      <c r="BF70" s="120" t="str">
        <f t="shared" si="213"/>
        <v/>
      </c>
      <c r="BG70" s="120" t="str">
        <f t="shared" si="213"/>
        <v/>
      </c>
      <c r="BH70" s="120" t="str">
        <f t="shared" si="213"/>
        <v/>
      </c>
      <c r="BI70" s="120" t="str">
        <f t="shared" si="213"/>
        <v/>
      </c>
      <c r="BJ70" s="120" t="str">
        <f t="shared" si="213"/>
        <v/>
      </c>
      <c r="BK70" s="120" t="str">
        <f t="shared" si="213"/>
        <v/>
      </c>
      <c r="BL70" s="120" t="str">
        <f t="shared" si="213"/>
        <v/>
      </c>
      <c r="BM70" s="120" t="str">
        <f t="shared" si="213"/>
        <v/>
      </c>
      <c r="BN70" s="120" t="str">
        <f t="shared" si="213"/>
        <v/>
      </c>
      <c r="BO70" s="120" t="str">
        <f t="shared" si="213"/>
        <v/>
      </c>
      <c r="BP70" s="120" t="str">
        <f t="shared" si="214"/>
        <v/>
      </c>
      <c r="BQ70" s="120" t="str">
        <f t="shared" si="214"/>
        <v/>
      </c>
      <c r="BR70" s="120" t="str">
        <f t="shared" si="214"/>
        <v/>
      </c>
      <c r="BS70" s="120" t="str">
        <f t="shared" si="214"/>
        <v/>
      </c>
      <c r="BT70" s="120" t="str">
        <f t="shared" si="214"/>
        <v/>
      </c>
      <c r="BU70" s="120" t="str">
        <f t="shared" si="214"/>
        <v/>
      </c>
      <c r="BV70" s="120" t="str">
        <f t="shared" si="214"/>
        <v/>
      </c>
      <c r="BW70" s="120" t="str">
        <f t="shared" si="214"/>
        <v/>
      </c>
      <c r="BX70" s="120" t="str">
        <f t="shared" si="214"/>
        <v/>
      </c>
      <c r="BY70" s="120" t="str">
        <f t="shared" si="214"/>
        <v/>
      </c>
      <c r="BZ70" s="120" t="str">
        <f t="shared" si="214"/>
        <v/>
      </c>
      <c r="CA70" s="120" t="str">
        <f t="shared" si="214"/>
        <v/>
      </c>
      <c r="CB70" s="120" t="str">
        <f t="shared" si="214"/>
        <v/>
      </c>
      <c r="CC70" s="120" t="str">
        <f t="shared" si="214"/>
        <v/>
      </c>
      <c r="CD70" s="120" t="str">
        <f t="shared" si="214"/>
        <v/>
      </c>
      <c r="CE70" s="120" t="str">
        <f t="shared" si="214"/>
        <v/>
      </c>
      <c r="CF70" s="120" t="str">
        <f t="shared" si="215"/>
        <v/>
      </c>
      <c r="CG70" s="120" t="str">
        <f t="shared" si="215"/>
        <v/>
      </c>
      <c r="CH70" s="120" t="str">
        <f t="shared" si="215"/>
        <v/>
      </c>
      <c r="CI70" s="120" t="str">
        <f t="shared" si="215"/>
        <v/>
      </c>
      <c r="CJ70" s="120" t="str">
        <f t="shared" si="215"/>
        <v/>
      </c>
      <c r="CK70" s="120" t="str">
        <f t="shared" si="215"/>
        <v/>
      </c>
      <c r="CL70" s="120" t="str">
        <f t="shared" si="215"/>
        <v/>
      </c>
      <c r="CM70" s="120" t="str">
        <f t="shared" si="215"/>
        <v/>
      </c>
      <c r="CN70" s="120" t="str">
        <f t="shared" si="215"/>
        <v/>
      </c>
      <c r="CO70" s="120" t="str">
        <f t="shared" si="215"/>
        <v/>
      </c>
      <c r="CP70" s="120" t="str">
        <f t="shared" si="215"/>
        <v/>
      </c>
      <c r="CQ70" s="120" t="str">
        <f t="shared" si="215"/>
        <v/>
      </c>
      <c r="CR70" s="120" t="str">
        <f t="shared" si="215"/>
        <v/>
      </c>
      <c r="CS70" s="120" t="str">
        <f t="shared" si="215"/>
        <v/>
      </c>
      <c r="CT70" s="120" t="str">
        <f t="shared" si="215"/>
        <v/>
      </c>
      <c r="CU70" s="120" t="str">
        <f t="shared" si="215"/>
        <v/>
      </c>
      <c r="CV70" s="120" t="str">
        <f t="shared" si="216"/>
        <v/>
      </c>
      <c r="CW70" s="120" t="str">
        <f t="shared" si="216"/>
        <v/>
      </c>
      <c r="CX70" s="120" t="str">
        <f t="shared" si="216"/>
        <v/>
      </c>
      <c r="CY70" s="120" t="str">
        <f t="shared" si="216"/>
        <v/>
      </c>
      <c r="CZ70" s="120" t="str">
        <f t="shared" si="216"/>
        <v/>
      </c>
      <c r="DA70" s="120" t="str">
        <f t="shared" si="216"/>
        <v/>
      </c>
      <c r="DB70" s="120" t="str">
        <f t="shared" si="216"/>
        <v/>
      </c>
      <c r="DC70" s="120" t="str">
        <f t="shared" si="216"/>
        <v/>
      </c>
      <c r="DD70" s="120" t="str">
        <f t="shared" si="216"/>
        <v/>
      </c>
      <c r="DE70" s="120" t="str">
        <f t="shared" si="216"/>
        <v/>
      </c>
      <c r="DF70" s="120" t="str">
        <f t="shared" si="216"/>
        <v/>
      </c>
      <c r="DG70" s="120" t="str">
        <f t="shared" si="216"/>
        <v/>
      </c>
      <c r="DH70" s="120" t="str">
        <f t="shared" si="216"/>
        <v/>
      </c>
      <c r="DI70" s="120" t="str">
        <f t="shared" si="216"/>
        <v/>
      </c>
      <c r="DJ70" s="120" t="str">
        <f t="shared" si="216"/>
        <v/>
      </c>
      <c r="DK70" s="120" t="str">
        <f t="shared" si="216"/>
        <v/>
      </c>
      <c r="DL70" s="120" t="str">
        <f t="shared" si="217"/>
        <v/>
      </c>
      <c r="DM70" s="120" t="str">
        <f t="shared" si="217"/>
        <v/>
      </c>
      <c r="DN70" s="120" t="str">
        <f t="shared" si="217"/>
        <v/>
      </c>
      <c r="DO70" s="120" t="str">
        <f t="shared" si="217"/>
        <v/>
      </c>
      <c r="DP70" s="120" t="str">
        <f t="shared" si="217"/>
        <v/>
      </c>
      <c r="DQ70" s="120" t="str">
        <f t="shared" si="217"/>
        <v/>
      </c>
      <c r="DR70" s="120" t="str">
        <f t="shared" si="217"/>
        <v/>
      </c>
      <c r="DS70" s="120" t="str">
        <f t="shared" si="217"/>
        <v/>
      </c>
      <c r="DT70" s="120" t="str">
        <f t="shared" si="217"/>
        <v/>
      </c>
      <c r="DU70" s="120" t="str">
        <f t="shared" si="217"/>
        <v/>
      </c>
      <c r="DV70" s="120" t="str">
        <f t="shared" si="217"/>
        <v/>
      </c>
      <c r="DW70" s="120" t="str">
        <f t="shared" si="217"/>
        <v/>
      </c>
      <c r="DX70" s="120" t="str">
        <f t="shared" si="217"/>
        <v/>
      </c>
      <c r="DY70" s="120" t="str">
        <f t="shared" si="217"/>
        <v/>
      </c>
      <c r="DZ70" s="120" t="str">
        <f t="shared" si="217"/>
        <v/>
      </c>
      <c r="EA70" s="120" t="str">
        <f t="shared" si="217"/>
        <v/>
      </c>
      <c r="EB70" s="120" t="str">
        <f t="shared" si="218"/>
        <v/>
      </c>
      <c r="EC70" s="120" t="str">
        <f t="shared" si="218"/>
        <v/>
      </c>
      <c r="ED70" s="120" t="str">
        <f t="shared" si="218"/>
        <v/>
      </c>
      <c r="EE70" s="120" t="str">
        <f t="shared" si="218"/>
        <v/>
      </c>
      <c r="EF70" s="120" t="str">
        <f t="shared" si="218"/>
        <v/>
      </c>
      <c r="EG70" s="120" t="str">
        <f t="shared" si="218"/>
        <v/>
      </c>
      <c r="EH70" s="120" t="str">
        <f t="shared" si="218"/>
        <v/>
      </c>
      <c r="EI70" s="120" t="str">
        <f t="shared" si="218"/>
        <v/>
      </c>
      <c r="EJ70" s="120" t="str">
        <f t="shared" si="218"/>
        <v/>
      </c>
      <c r="EK70" s="120" t="str">
        <f t="shared" si="218"/>
        <v/>
      </c>
      <c r="EL70" s="120" t="str">
        <f t="shared" si="218"/>
        <v/>
      </c>
      <c r="EM70" s="120" t="str">
        <f t="shared" si="218"/>
        <v/>
      </c>
      <c r="EN70" s="120" t="str">
        <f t="shared" si="218"/>
        <v/>
      </c>
      <c r="EO70" s="120" t="str">
        <f t="shared" si="218"/>
        <v/>
      </c>
      <c r="EP70" s="120" t="str">
        <f t="shared" si="218"/>
        <v/>
      </c>
      <c r="EQ70" s="120" t="str">
        <f t="shared" si="218"/>
        <v/>
      </c>
      <c r="ER70" s="120" t="str">
        <f t="shared" si="219"/>
        <v/>
      </c>
      <c r="ES70" s="120" t="str">
        <f t="shared" si="219"/>
        <v/>
      </c>
      <c r="ET70" s="120" t="str">
        <f t="shared" si="219"/>
        <v/>
      </c>
      <c r="EU70" s="120" t="str">
        <f t="shared" si="219"/>
        <v/>
      </c>
      <c r="EV70" s="120" t="str">
        <f t="shared" si="219"/>
        <v/>
      </c>
      <c r="EW70" s="120" t="str">
        <f t="shared" si="219"/>
        <v/>
      </c>
      <c r="EX70" s="120" t="str">
        <f t="shared" si="219"/>
        <v/>
      </c>
      <c r="EY70" s="120" t="str">
        <f t="shared" si="219"/>
        <v/>
      </c>
      <c r="EZ70" s="120" t="str">
        <f t="shared" si="219"/>
        <v/>
      </c>
      <c r="FA70" s="120" t="str">
        <f t="shared" si="219"/>
        <v/>
      </c>
      <c r="FB70" s="120" t="str">
        <f t="shared" si="219"/>
        <v/>
      </c>
      <c r="FC70" s="120" t="str">
        <f t="shared" si="219"/>
        <v/>
      </c>
      <c r="FD70" s="120" t="str">
        <f t="shared" si="219"/>
        <v/>
      </c>
      <c r="FE70" s="120" t="str">
        <f t="shared" si="219"/>
        <v/>
      </c>
      <c r="FF70" s="120" t="str">
        <f t="shared" si="219"/>
        <v/>
      </c>
      <c r="FG70" s="120" t="str">
        <f t="shared" si="219"/>
        <v/>
      </c>
      <c r="FH70" s="120" t="str">
        <f t="shared" si="220"/>
        <v/>
      </c>
      <c r="FI70" s="120" t="str">
        <f t="shared" si="220"/>
        <v/>
      </c>
      <c r="FJ70" s="120" t="str">
        <f t="shared" si="220"/>
        <v/>
      </c>
      <c r="FK70" s="120" t="str">
        <f t="shared" si="220"/>
        <v/>
      </c>
      <c r="FL70" s="120" t="str">
        <f t="shared" si="220"/>
        <v/>
      </c>
      <c r="FM70" s="120" t="str">
        <f t="shared" si="220"/>
        <v/>
      </c>
      <c r="FN70" s="120" t="str">
        <f t="shared" si="220"/>
        <v/>
      </c>
      <c r="FO70" s="120" t="str">
        <f t="shared" si="220"/>
        <v/>
      </c>
      <c r="FP70" s="120" t="str">
        <f t="shared" si="220"/>
        <v/>
      </c>
      <c r="FQ70" s="120" t="str">
        <f t="shared" si="220"/>
        <v/>
      </c>
      <c r="FR70" s="120" t="str">
        <f t="shared" si="220"/>
        <v/>
      </c>
      <c r="FS70" s="120" t="str">
        <f t="shared" si="220"/>
        <v/>
      </c>
      <c r="FT70" s="120" t="str">
        <f t="shared" si="220"/>
        <v/>
      </c>
      <c r="FU70" s="120" t="str">
        <f t="shared" si="220"/>
        <v/>
      </c>
      <c r="FV70" s="120" t="str">
        <f t="shared" si="220"/>
        <v/>
      </c>
      <c r="FW70" s="120" t="str">
        <f t="shared" si="220"/>
        <v/>
      </c>
      <c r="FX70" s="120" t="str">
        <f t="shared" si="221"/>
        <v/>
      </c>
      <c r="FY70" s="120" t="str">
        <f t="shared" si="221"/>
        <v/>
      </c>
      <c r="FZ70" s="120" t="str">
        <f t="shared" si="221"/>
        <v/>
      </c>
      <c r="GA70" s="120" t="str">
        <f t="shared" si="221"/>
        <v/>
      </c>
      <c r="GB70" s="120" t="str">
        <f t="shared" si="221"/>
        <v/>
      </c>
      <c r="GC70" s="120" t="str">
        <f t="shared" si="221"/>
        <v/>
      </c>
      <c r="GD70" s="120" t="str">
        <f t="shared" si="221"/>
        <v/>
      </c>
      <c r="GE70" s="120" t="str">
        <f t="shared" si="221"/>
        <v/>
      </c>
      <c r="GF70" s="120" t="str">
        <f t="shared" si="221"/>
        <v/>
      </c>
      <c r="GG70" s="120" t="str">
        <f t="shared" si="221"/>
        <v/>
      </c>
      <c r="GH70" s="120" t="str">
        <f t="shared" si="221"/>
        <v/>
      </c>
      <c r="GI70" s="120" t="str">
        <f t="shared" si="221"/>
        <v/>
      </c>
      <c r="GJ70" s="120" t="str">
        <f t="shared" si="221"/>
        <v/>
      </c>
      <c r="GK70" s="120" t="str">
        <f t="shared" si="221"/>
        <v/>
      </c>
      <c r="GL70" s="120" t="str">
        <f t="shared" si="221"/>
        <v/>
      </c>
      <c r="GM70" s="120" t="str">
        <f t="shared" si="221"/>
        <v/>
      </c>
      <c r="GN70" s="120" t="str">
        <f t="shared" si="222"/>
        <v/>
      </c>
      <c r="GO70" s="120" t="str">
        <f t="shared" si="222"/>
        <v/>
      </c>
      <c r="GP70" s="120" t="str">
        <f t="shared" si="222"/>
        <v/>
      </c>
      <c r="GQ70" s="120" t="str">
        <f t="shared" si="222"/>
        <v/>
      </c>
      <c r="GR70" s="120" t="str">
        <f t="shared" si="222"/>
        <v/>
      </c>
      <c r="GS70" s="120" t="str">
        <f t="shared" si="222"/>
        <v/>
      </c>
      <c r="GT70" s="120" t="str">
        <f t="shared" si="222"/>
        <v/>
      </c>
      <c r="GU70" s="120" t="str">
        <f t="shared" si="222"/>
        <v/>
      </c>
      <c r="GV70" s="120" t="str">
        <f t="shared" si="222"/>
        <v/>
      </c>
      <c r="GW70" s="120" t="str">
        <f t="shared" si="222"/>
        <v/>
      </c>
      <c r="GX70" s="120" t="str">
        <f t="shared" si="222"/>
        <v/>
      </c>
      <c r="GY70" s="120" t="str">
        <f t="shared" si="222"/>
        <v/>
      </c>
      <c r="GZ70" s="120" t="str">
        <f t="shared" si="222"/>
        <v/>
      </c>
      <c r="HA70" s="120" t="str">
        <f t="shared" si="222"/>
        <v/>
      </c>
      <c r="HB70" s="120" t="str">
        <f t="shared" si="222"/>
        <v/>
      </c>
      <c r="HC70" s="120" t="str">
        <f t="shared" si="222"/>
        <v/>
      </c>
      <c r="HD70" s="120" t="str">
        <f t="shared" si="223"/>
        <v/>
      </c>
      <c r="HE70" s="120" t="str">
        <f t="shared" si="223"/>
        <v/>
      </c>
      <c r="HF70" s="120" t="str">
        <f t="shared" si="223"/>
        <v/>
      </c>
      <c r="HG70" s="120" t="str">
        <f t="shared" si="223"/>
        <v/>
      </c>
      <c r="HH70" s="120" t="str">
        <f t="shared" si="223"/>
        <v/>
      </c>
      <c r="HI70" s="120" t="str">
        <f t="shared" si="223"/>
        <v/>
      </c>
      <c r="HJ70" s="120" t="str">
        <f t="shared" si="223"/>
        <v/>
      </c>
      <c r="HK70" s="120" t="str">
        <f t="shared" si="223"/>
        <v/>
      </c>
      <c r="HL70" s="120" t="str">
        <f t="shared" si="223"/>
        <v/>
      </c>
      <c r="HM70" s="120" t="str">
        <f t="shared" si="223"/>
        <v/>
      </c>
      <c r="HN70" s="120" t="str">
        <f t="shared" si="223"/>
        <v/>
      </c>
      <c r="HO70" s="120" t="str">
        <f t="shared" si="223"/>
        <v/>
      </c>
      <c r="HP70" s="120" t="str">
        <f t="shared" si="223"/>
        <v/>
      </c>
      <c r="HQ70" s="120" t="str">
        <f t="shared" si="223"/>
        <v/>
      </c>
      <c r="HR70" s="120" t="str">
        <f t="shared" si="223"/>
        <v/>
      </c>
      <c r="HS70" s="120" t="str">
        <f t="shared" si="223"/>
        <v/>
      </c>
      <c r="HT70" s="120" t="str">
        <f t="shared" si="224"/>
        <v/>
      </c>
      <c r="HU70" s="120" t="str">
        <f t="shared" si="224"/>
        <v/>
      </c>
      <c r="HV70" s="120" t="str">
        <f t="shared" si="224"/>
        <v/>
      </c>
      <c r="HW70" s="120" t="str">
        <f t="shared" si="224"/>
        <v/>
      </c>
      <c r="HX70" s="120" t="str">
        <f t="shared" si="224"/>
        <v/>
      </c>
      <c r="HY70" s="120" t="str">
        <f t="shared" si="224"/>
        <v/>
      </c>
      <c r="HZ70" s="120" t="str">
        <f t="shared" si="224"/>
        <v/>
      </c>
      <c r="IA70" s="120" t="str">
        <f t="shared" si="224"/>
        <v/>
      </c>
      <c r="IB70" s="120" t="str">
        <f t="shared" si="224"/>
        <v/>
      </c>
      <c r="IC70" s="120" t="str">
        <f t="shared" si="224"/>
        <v/>
      </c>
      <c r="ID70" s="120" t="str">
        <f t="shared" si="224"/>
        <v/>
      </c>
      <c r="IE70" s="120" t="str">
        <f t="shared" si="224"/>
        <v/>
      </c>
      <c r="IF70" s="120" t="str">
        <f t="shared" si="224"/>
        <v/>
      </c>
      <c r="IG70" s="120" t="str">
        <f t="shared" si="224"/>
        <v/>
      </c>
      <c r="IH70" s="120" t="str">
        <f t="shared" si="224"/>
        <v/>
      </c>
      <c r="II70" s="120" t="str">
        <f t="shared" si="224"/>
        <v/>
      </c>
      <c r="IJ70" s="120" t="str">
        <f t="shared" si="225"/>
        <v/>
      </c>
      <c r="IK70" s="120" t="str">
        <f t="shared" si="225"/>
        <v/>
      </c>
      <c r="IL70" s="120" t="str">
        <f t="shared" si="225"/>
        <v/>
      </c>
      <c r="IM70" s="120" t="str">
        <f t="shared" si="225"/>
        <v/>
      </c>
      <c r="IN70" s="120" t="str">
        <f t="shared" si="225"/>
        <v/>
      </c>
      <c r="IO70" s="120" t="str">
        <f t="shared" si="225"/>
        <v/>
      </c>
      <c r="IP70" s="120" t="str">
        <f t="shared" si="225"/>
        <v/>
      </c>
      <c r="IQ70" s="120" t="str">
        <f t="shared" si="225"/>
        <v/>
      </c>
      <c r="IR70" s="120" t="str">
        <f t="shared" si="225"/>
        <v/>
      </c>
      <c r="IS70" s="120" t="str">
        <f t="shared" si="225"/>
        <v/>
      </c>
      <c r="IT70" s="120" t="str">
        <f t="shared" si="225"/>
        <v/>
      </c>
      <c r="IU70" s="120" t="str">
        <f t="shared" si="225"/>
        <v/>
      </c>
      <c r="IV70" s="120" t="str">
        <f t="shared" si="225"/>
        <v/>
      </c>
      <c r="IW70" s="120" t="str">
        <f t="shared" si="225"/>
        <v/>
      </c>
      <c r="IX70" s="120" t="str">
        <f t="shared" si="225"/>
        <v/>
      </c>
      <c r="IY70" s="120" t="str">
        <f t="shared" si="225"/>
        <v/>
      </c>
      <c r="IZ70" s="120" t="str">
        <f t="shared" si="226"/>
        <v/>
      </c>
      <c r="JA70" s="120" t="str">
        <f t="shared" si="226"/>
        <v/>
      </c>
      <c r="JB70" s="120" t="str">
        <f t="shared" si="226"/>
        <v/>
      </c>
      <c r="JC70" s="120" t="str">
        <f t="shared" si="226"/>
        <v/>
      </c>
      <c r="JD70" s="120" t="str">
        <f t="shared" si="226"/>
        <v/>
      </c>
      <c r="JE70" s="120" t="str">
        <f t="shared" si="226"/>
        <v/>
      </c>
      <c r="JF70" s="120" t="str">
        <f t="shared" si="226"/>
        <v/>
      </c>
      <c r="JG70" s="120" t="str">
        <f t="shared" si="226"/>
        <v/>
      </c>
      <c r="JH70" s="120" t="str">
        <f t="shared" si="226"/>
        <v/>
      </c>
      <c r="JI70" s="120" t="str">
        <f t="shared" si="226"/>
        <v/>
      </c>
      <c r="JJ70" s="120" t="str">
        <f t="shared" si="226"/>
        <v/>
      </c>
      <c r="JK70" s="120" t="str">
        <f t="shared" si="226"/>
        <v/>
      </c>
      <c r="JL70" s="120" t="str">
        <f t="shared" si="226"/>
        <v/>
      </c>
      <c r="JM70" s="120" t="str">
        <f t="shared" si="226"/>
        <v/>
      </c>
      <c r="JN70" s="120" t="str">
        <f t="shared" si="226"/>
        <v/>
      </c>
      <c r="JO70" s="120" t="str">
        <f t="shared" si="226"/>
        <v/>
      </c>
      <c r="JP70" s="120" t="str">
        <f t="shared" si="227"/>
        <v/>
      </c>
      <c r="JQ70" s="120" t="str">
        <f t="shared" si="227"/>
        <v/>
      </c>
      <c r="JR70" s="120" t="str">
        <f t="shared" si="227"/>
        <v/>
      </c>
      <c r="JS70" s="120" t="str">
        <f t="shared" si="227"/>
        <v/>
      </c>
      <c r="JT70" s="120" t="str">
        <f t="shared" si="227"/>
        <v/>
      </c>
      <c r="JU70" s="120" t="str">
        <f t="shared" si="227"/>
        <v/>
      </c>
      <c r="JV70" s="120" t="str">
        <f t="shared" si="227"/>
        <v/>
      </c>
      <c r="JW70" s="120" t="str">
        <f t="shared" si="227"/>
        <v/>
      </c>
      <c r="JX70" s="120" t="str">
        <f t="shared" si="227"/>
        <v/>
      </c>
      <c r="JY70" s="120" t="str">
        <f t="shared" si="227"/>
        <v/>
      </c>
      <c r="JZ70" s="120" t="str">
        <f t="shared" si="227"/>
        <v/>
      </c>
      <c r="KA70" s="120" t="str">
        <f t="shared" si="227"/>
        <v/>
      </c>
      <c r="KB70" s="120" t="str">
        <f t="shared" si="227"/>
        <v/>
      </c>
      <c r="KC70" s="120" t="str">
        <f t="shared" si="227"/>
        <v/>
      </c>
      <c r="KD70" s="120" t="str">
        <f t="shared" si="227"/>
        <v/>
      </c>
      <c r="KE70" s="120" t="str">
        <f t="shared" si="227"/>
        <v/>
      </c>
      <c r="KF70" s="120" t="str">
        <f t="shared" si="228"/>
        <v/>
      </c>
      <c r="KG70" s="120" t="str">
        <f t="shared" si="228"/>
        <v/>
      </c>
      <c r="KH70" s="120" t="str">
        <f t="shared" si="228"/>
        <v/>
      </c>
      <c r="KI70" s="120" t="str">
        <f t="shared" si="228"/>
        <v/>
      </c>
      <c r="KJ70" s="120" t="str">
        <f t="shared" si="228"/>
        <v/>
      </c>
      <c r="KK70" s="120" t="str">
        <f t="shared" si="228"/>
        <v/>
      </c>
      <c r="KL70" s="120" t="str">
        <f t="shared" si="228"/>
        <v/>
      </c>
      <c r="KM70" s="120" t="str">
        <f t="shared" si="228"/>
        <v/>
      </c>
      <c r="KN70" s="120" t="str">
        <f t="shared" si="228"/>
        <v/>
      </c>
      <c r="KO70" s="120" t="str">
        <f t="shared" si="228"/>
        <v/>
      </c>
      <c r="KP70" s="120" t="str">
        <f t="shared" si="228"/>
        <v/>
      </c>
      <c r="KQ70" s="120" t="str">
        <f t="shared" si="228"/>
        <v/>
      </c>
      <c r="KR70" s="120" t="str">
        <f t="shared" si="228"/>
        <v/>
      </c>
      <c r="KS70" s="120" t="str">
        <f t="shared" si="228"/>
        <v/>
      </c>
      <c r="KT70" s="120" t="str">
        <f t="shared" si="228"/>
        <v/>
      </c>
      <c r="KU70" s="120" t="str">
        <f t="shared" si="228"/>
        <v/>
      </c>
      <c r="KV70" s="120" t="str">
        <f t="shared" si="229"/>
        <v/>
      </c>
      <c r="KW70" s="120" t="str">
        <f t="shared" si="229"/>
        <v/>
      </c>
      <c r="KX70" s="120" t="str">
        <f t="shared" si="229"/>
        <v/>
      </c>
      <c r="KY70" s="120" t="str">
        <f t="shared" si="229"/>
        <v/>
      </c>
      <c r="KZ70" s="120" t="str">
        <f t="shared" si="229"/>
        <v/>
      </c>
      <c r="LA70" s="120" t="str">
        <f t="shared" si="229"/>
        <v/>
      </c>
      <c r="LB70" s="120" t="str">
        <f t="shared" si="229"/>
        <v/>
      </c>
      <c r="LC70" s="120" t="str">
        <f t="shared" si="229"/>
        <v/>
      </c>
      <c r="LD70" s="120" t="str">
        <f t="shared" si="229"/>
        <v/>
      </c>
      <c r="LE70" s="120" t="str">
        <f t="shared" si="229"/>
        <v/>
      </c>
      <c r="LF70" s="120" t="str">
        <f t="shared" si="229"/>
        <v/>
      </c>
      <c r="LG70" s="120" t="str">
        <f t="shared" si="229"/>
        <v/>
      </c>
      <c r="LH70" s="120" t="str">
        <f t="shared" si="229"/>
        <v/>
      </c>
      <c r="LI70" s="120" t="str">
        <f t="shared" si="229"/>
        <v/>
      </c>
      <c r="LJ70" s="120" t="str">
        <f t="shared" si="229"/>
        <v/>
      </c>
      <c r="LK70" s="120" t="str">
        <f t="shared" si="229"/>
        <v/>
      </c>
      <c r="LL70" s="120" t="str">
        <f t="shared" si="230"/>
        <v/>
      </c>
      <c r="LM70" s="120" t="str">
        <f t="shared" si="230"/>
        <v/>
      </c>
      <c r="LN70" s="120" t="str">
        <f t="shared" si="230"/>
        <v/>
      </c>
      <c r="LO70" s="120" t="str">
        <f t="shared" si="230"/>
        <v/>
      </c>
      <c r="LP70" s="120" t="str">
        <f t="shared" si="230"/>
        <v/>
      </c>
      <c r="LQ70" s="120" t="str">
        <f t="shared" si="230"/>
        <v/>
      </c>
      <c r="LR70" s="120" t="str">
        <f t="shared" si="230"/>
        <v/>
      </c>
      <c r="LS70" s="120" t="str">
        <f t="shared" si="230"/>
        <v/>
      </c>
      <c r="LT70" s="120" t="str">
        <f t="shared" si="230"/>
        <v/>
      </c>
      <c r="LU70" s="120" t="str">
        <f t="shared" si="230"/>
        <v/>
      </c>
      <c r="LV70" s="120" t="str">
        <f t="shared" si="230"/>
        <v/>
      </c>
      <c r="LW70" s="120" t="str">
        <f t="shared" si="230"/>
        <v/>
      </c>
      <c r="LX70" s="120" t="str">
        <f t="shared" si="230"/>
        <v/>
      </c>
      <c r="LY70" s="120" t="str">
        <f t="shared" si="230"/>
        <v/>
      </c>
      <c r="LZ70" s="120" t="str">
        <f t="shared" si="230"/>
        <v/>
      </c>
      <c r="MA70" s="120" t="str">
        <f t="shared" si="230"/>
        <v/>
      </c>
      <c r="MB70" s="120" t="str">
        <f t="shared" si="231"/>
        <v/>
      </c>
      <c r="MC70" s="120" t="str">
        <f t="shared" si="231"/>
        <v/>
      </c>
      <c r="MD70" s="120" t="str">
        <f t="shared" si="231"/>
        <v/>
      </c>
      <c r="ME70" s="120" t="str">
        <f t="shared" si="231"/>
        <v/>
      </c>
      <c r="MF70" s="120" t="str">
        <f t="shared" si="231"/>
        <v/>
      </c>
      <c r="MG70" s="120" t="str">
        <f t="shared" si="231"/>
        <v/>
      </c>
      <c r="MH70" s="120" t="str">
        <f t="shared" si="231"/>
        <v/>
      </c>
      <c r="MI70" s="120" t="str">
        <f t="shared" si="231"/>
        <v/>
      </c>
      <c r="MJ70" s="120" t="str">
        <f t="shared" si="231"/>
        <v/>
      </c>
      <c r="MK70" s="120" t="str">
        <f t="shared" si="231"/>
        <v/>
      </c>
      <c r="ML70" s="120" t="str">
        <f t="shared" si="231"/>
        <v/>
      </c>
      <c r="MM70" s="120" t="str">
        <f t="shared" si="231"/>
        <v/>
      </c>
      <c r="MN70" s="120" t="str">
        <f t="shared" si="231"/>
        <v/>
      </c>
      <c r="MO70" s="120" t="str">
        <f t="shared" si="231"/>
        <v/>
      </c>
      <c r="MP70" s="120" t="str">
        <f t="shared" si="231"/>
        <v/>
      </c>
      <c r="MQ70" s="120" t="str">
        <f t="shared" si="231"/>
        <v/>
      </c>
      <c r="MR70" s="120" t="str">
        <f t="shared" si="232"/>
        <v/>
      </c>
      <c r="MS70" s="120" t="str">
        <f t="shared" si="232"/>
        <v/>
      </c>
      <c r="MT70" s="120" t="str">
        <f t="shared" si="232"/>
        <v/>
      </c>
      <c r="MU70" s="120" t="str">
        <f t="shared" si="232"/>
        <v/>
      </c>
      <c r="MV70" s="120" t="str">
        <f t="shared" si="232"/>
        <v/>
      </c>
      <c r="MW70" s="120" t="str">
        <f t="shared" si="232"/>
        <v/>
      </c>
      <c r="MX70" s="120" t="str">
        <f t="shared" si="232"/>
        <v/>
      </c>
      <c r="MY70" s="120" t="str">
        <f t="shared" si="232"/>
        <v/>
      </c>
      <c r="MZ70" s="120" t="str">
        <f t="shared" si="232"/>
        <v/>
      </c>
      <c r="NA70" s="120" t="str">
        <f t="shared" si="232"/>
        <v/>
      </c>
      <c r="NB70" s="120" t="str">
        <f t="shared" si="232"/>
        <v/>
      </c>
      <c r="NC70" s="120" t="str">
        <f t="shared" si="232"/>
        <v/>
      </c>
      <c r="ND70" s="120" t="str">
        <f t="shared" si="232"/>
        <v/>
      </c>
      <c r="NE70" s="120" t="str">
        <f t="shared" si="232"/>
        <v/>
      </c>
      <c r="NF70" s="120" t="str">
        <f t="shared" si="232"/>
        <v/>
      </c>
      <c r="NG70" s="120" t="str">
        <f t="shared" si="232"/>
        <v/>
      </c>
      <c r="NH70" s="120" t="str">
        <f t="shared" si="233"/>
        <v/>
      </c>
      <c r="NI70" s="120" t="str">
        <f t="shared" si="233"/>
        <v/>
      </c>
      <c r="NJ70" s="120" t="str">
        <f t="shared" si="233"/>
        <v/>
      </c>
      <c r="NK70" s="120" t="str">
        <f t="shared" si="233"/>
        <v/>
      </c>
      <c r="NL70" s="120" t="str">
        <f t="shared" si="233"/>
        <v/>
      </c>
      <c r="NM70" s="120" t="str">
        <f t="shared" si="233"/>
        <v/>
      </c>
      <c r="NN70" s="120" t="str">
        <f t="shared" si="233"/>
        <v/>
      </c>
      <c r="NO70" s="120" t="str">
        <f t="shared" si="233"/>
        <v/>
      </c>
      <c r="NP70" s="120" t="str">
        <f t="shared" si="233"/>
        <v/>
      </c>
      <c r="NQ70" s="120" t="str">
        <f t="shared" si="233"/>
        <v/>
      </c>
      <c r="NR70" s="120" t="str">
        <f t="shared" si="233"/>
        <v/>
      </c>
      <c r="NS70" s="120" t="str">
        <f t="shared" si="233"/>
        <v/>
      </c>
      <c r="NT70" s="120" t="str">
        <f t="shared" si="233"/>
        <v/>
      </c>
      <c r="NU70" s="120" t="str">
        <f t="shared" si="233"/>
        <v/>
      </c>
      <c r="NV70" s="120" t="str">
        <f t="shared" si="233"/>
        <v/>
      </c>
      <c r="NW70" s="120" t="str">
        <f t="shared" si="233"/>
        <v/>
      </c>
      <c r="NX70" s="120" t="str">
        <f t="shared" si="234"/>
        <v/>
      </c>
      <c r="NY70" s="120" t="str">
        <f t="shared" si="234"/>
        <v/>
      </c>
      <c r="NZ70" s="120" t="str">
        <f t="shared" si="234"/>
        <v/>
      </c>
      <c r="OA70" s="120" t="str">
        <f t="shared" si="234"/>
        <v/>
      </c>
      <c r="OB70" s="120" t="str">
        <f t="shared" si="234"/>
        <v/>
      </c>
      <c r="OC70" s="120" t="str">
        <f t="shared" si="234"/>
        <v/>
      </c>
      <c r="OD70" s="120" t="str">
        <f t="shared" si="234"/>
        <v/>
      </c>
      <c r="OE70" s="120" t="str">
        <f t="shared" si="234"/>
        <v/>
      </c>
      <c r="OF70" s="120" t="str">
        <f t="shared" si="234"/>
        <v/>
      </c>
      <c r="OG70" s="120" t="str">
        <f t="shared" si="234"/>
        <v/>
      </c>
      <c r="OH70" s="120" t="str">
        <f t="shared" si="234"/>
        <v/>
      </c>
      <c r="OI70" s="120" t="str">
        <f t="shared" si="234"/>
        <v/>
      </c>
      <c r="OJ70" s="120" t="str">
        <f t="shared" si="234"/>
        <v/>
      </c>
      <c r="OK70" s="120" t="str">
        <f t="shared" si="234"/>
        <v/>
      </c>
      <c r="OL70" s="120" t="str">
        <f t="shared" si="234"/>
        <v/>
      </c>
      <c r="OM70" s="120" t="str">
        <f t="shared" si="234"/>
        <v/>
      </c>
      <c r="ON70" s="120" t="str">
        <f t="shared" si="235"/>
        <v/>
      </c>
      <c r="OO70" s="120" t="str">
        <f t="shared" si="235"/>
        <v/>
      </c>
      <c r="OP70" s="120" t="str">
        <f t="shared" si="235"/>
        <v/>
      </c>
      <c r="OQ70" s="120" t="str">
        <f t="shared" si="235"/>
        <v/>
      </c>
      <c r="OR70" s="120" t="str">
        <f t="shared" si="235"/>
        <v/>
      </c>
      <c r="OS70" s="120" t="str">
        <f t="shared" si="235"/>
        <v/>
      </c>
      <c r="OT70" s="120" t="str">
        <f t="shared" si="235"/>
        <v/>
      </c>
      <c r="OU70" s="120" t="str">
        <f t="shared" si="235"/>
        <v/>
      </c>
      <c r="OV70" s="120" t="str">
        <f t="shared" si="235"/>
        <v/>
      </c>
      <c r="OW70" s="120" t="str">
        <f t="shared" si="235"/>
        <v/>
      </c>
      <c r="OX70" s="120" t="str">
        <f t="shared" si="235"/>
        <v/>
      </c>
      <c r="OY70" s="120" t="str">
        <f t="shared" si="235"/>
        <v/>
      </c>
      <c r="OZ70" s="120" t="str">
        <f t="shared" si="235"/>
        <v/>
      </c>
      <c r="PA70" s="120" t="str">
        <f t="shared" si="235"/>
        <v/>
      </c>
      <c r="PB70" s="120" t="str">
        <f t="shared" si="235"/>
        <v/>
      </c>
      <c r="PC70" s="120" t="str">
        <f t="shared" si="235"/>
        <v/>
      </c>
      <c r="PD70" s="120" t="str">
        <f t="shared" si="236"/>
        <v/>
      </c>
      <c r="PE70" s="120" t="str">
        <f t="shared" si="236"/>
        <v/>
      </c>
      <c r="PF70" s="120" t="str">
        <f t="shared" si="236"/>
        <v/>
      </c>
      <c r="PG70" s="120" t="str">
        <f t="shared" si="236"/>
        <v/>
      </c>
      <c r="PH70" s="120" t="str">
        <f t="shared" si="236"/>
        <v/>
      </c>
      <c r="PI70" s="120" t="str">
        <f t="shared" si="236"/>
        <v/>
      </c>
      <c r="PJ70" s="120" t="str">
        <f t="shared" si="236"/>
        <v/>
      </c>
      <c r="PK70" s="120" t="str">
        <f t="shared" si="236"/>
        <v/>
      </c>
      <c r="PL70" s="120" t="str">
        <f t="shared" si="236"/>
        <v/>
      </c>
      <c r="PM70" s="120" t="str">
        <f t="shared" si="236"/>
        <v/>
      </c>
      <c r="PN70" s="120" t="str">
        <f t="shared" si="236"/>
        <v/>
      </c>
      <c r="PO70" s="120" t="str">
        <f t="shared" si="236"/>
        <v/>
      </c>
      <c r="PP70" s="120" t="str">
        <f t="shared" si="236"/>
        <v/>
      </c>
      <c r="PQ70" s="120" t="str">
        <f t="shared" si="236"/>
        <v/>
      </c>
      <c r="PR70" s="120" t="str">
        <f t="shared" si="236"/>
        <v/>
      </c>
      <c r="PS70" s="120" t="str">
        <f t="shared" si="236"/>
        <v/>
      </c>
      <c r="PT70" s="120" t="str">
        <f t="shared" si="237"/>
        <v/>
      </c>
      <c r="PU70" s="120" t="str">
        <f t="shared" si="237"/>
        <v/>
      </c>
      <c r="PV70" s="120" t="str">
        <f t="shared" si="237"/>
        <v/>
      </c>
      <c r="PW70" s="120" t="str">
        <f t="shared" si="237"/>
        <v/>
      </c>
      <c r="PX70" s="120" t="str">
        <f t="shared" si="237"/>
        <v/>
      </c>
      <c r="PY70" s="120" t="str">
        <f t="shared" si="237"/>
        <v/>
      </c>
      <c r="PZ70" s="120" t="str">
        <f t="shared" si="237"/>
        <v/>
      </c>
      <c r="QA70" s="120" t="str">
        <f t="shared" si="237"/>
        <v/>
      </c>
      <c r="QB70" s="120" t="str">
        <f t="shared" si="237"/>
        <v/>
      </c>
      <c r="QC70" s="120" t="str">
        <f t="shared" si="237"/>
        <v/>
      </c>
      <c r="QD70" s="120" t="str">
        <f t="shared" si="237"/>
        <v/>
      </c>
      <c r="QE70" s="120" t="str">
        <f t="shared" si="237"/>
        <v/>
      </c>
      <c r="QF70" s="120" t="str">
        <f t="shared" si="237"/>
        <v/>
      </c>
      <c r="QG70" s="120" t="str">
        <f t="shared" si="237"/>
        <v/>
      </c>
      <c r="QH70" s="120" t="str">
        <f t="shared" si="237"/>
        <v/>
      </c>
      <c r="QI70" s="120" t="str">
        <f t="shared" si="237"/>
        <v/>
      </c>
      <c r="QJ70" s="120" t="str">
        <f t="shared" si="238"/>
        <v/>
      </c>
      <c r="QK70" s="120" t="str">
        <f t="shared" si="238"/>
        <v/>
      </c>
      <c r="QL70" s="120" t="str">
        <f t="shared" si="238"/>
        <v/>
      </c>
      <c r="QM70" s="120" t="str">
        <f t="shared" si="238"/>
        <v/>
      </c>
      <c r="QN70" s="120" t="str">
        <f t="shared" si="238"/>
        <v/>
      </c>
      <c r="QO70" s="120" t="str">
        <f t="shared" si="238"/>
        <v/>
      </c>
      <c r="QP70" s="120" t="str">
        <f t="shared" si="238"/>
        <v/>
      </c>
      <c r="QQ70" s="120" t="str">
        <f t="shared" si="238"/>
        <v/>
      </c>
      <c r="QR70" s="120" t="str">
        <f t="shared" si="238"/>
        <v/>
      </c>
      <c r="QS70" s="120" t="str">
        <f t="shared" si="238"/>
        <v/>
      </c>
      <c r="QT70" s="120" t="str">
        <f t="shared" si="238"/>
        <v/>
      </c>
      <c r="QU70" s="120" t="str">
        <f t="shared" si="238"/>
        <v/>
      </c>
      <c r="QV70" s="120" t="str">
        <f t="shared" si="238"/>
        <v/>
      </c>
      <c r="QW70" s="120" t="str">
        <f t="shared" si="238"/>
        <v/>
      </c>
      <c r="QX70" s="120" t="str">
        <f t="shared" si="238"/>
        <v/>
      </c>
      <c r="QY70" s="120" t="str">
        <f t="shared" si="238"/>
        <v/>
      </c>
      <c r="QZ70" s="120" t="str">
        <f t="shared" si="239"/>
        <v/>
      </c>
      <c r="RA70" s="120" t="str">
        <f t="shared" si="239"/>
        <v/>
      </c>
      <c r="RB70" s="120" t="str">
        <f t="shared" si="239"/>
        <v/>
      </c>
      <c r="RC70" s="120" t="str">
        <f t="shared" si="239"/>
        <v/>
      </c>
      <c r="RD70" s="120" t="str">
        <f t="shared" si="239"/>
        <v/>
      </c>
      <c r="RE70" s="120" t="str">
        <f t="shared" si="239"/>
        <v/>
      </c>
      <c r="RF70" s="120" t="str">
        <f t="shared" si="239"/>
        <v/>
      </c>
      <c r="RG70" s="120" t="str">
        <f t="shared" si="239"/>
        <v/>
      </c>
      <c r="RH70" s="120" t="str">
        <f t="shared" si="239"/>
        <v/>
      </c>
      <c r="RI70" s="120" t="str">
        <f t="shared" si="239"/>
        <v/>
      </c>
      <c r="RJ70" s="120" t="str">
        <f t="shared" si="239"/>
        <v/>
      </c>
      <c r="RK70" s="120" t="str">
        <f t="shared" si="239"/>
        <v/>
      </c>
      <c r="RL70" s="120" t="str">
        <f t="shared" si="239"/>
        <v/>
      </c>
      <c r="RM70" s="120" t="str">
        <f t="shared" si="239"/>
        <v/>
      </c>
      <c r="RN70" s="120" t="str">
        <f t="shared" si="239"/>
        <v/>
      </c>
      <c r="RO70" s="120" t="str">
        <f t="shared" si="239"/>
        <v/>
      </c>
      <c r="RP70" s="120" t="str">
        <f t="shared" si="240"/>
        <v/>
      </c>
      <c r="RQ70" s="120" t="str">
        <f t="shared" si="240"/>
        <v/>
      </c>
      <c r="RR70" s="120" t="str">
        <f t="shared" si="240"/>
        <v/>
      </c>
      <c r="RS70" s="120" t="str">
        <f t="shared" si="240"/>
        <v/>
      </c>
      <c r="RT70" s="120" t="str">
        <f t="shared" si="240"/>
        <v/>
      </c>
      <c r="RU70" s="120" t="str">
        <f t="shared" si="240"/>
        <v/>
      </c>
      <c r="RV70" s="120" t="str">
        <f t="shared" si="240"/>
        <v/>
      </c>
      <c r="RW70" s="120" t="str">
        <f t="shared" si="240"/>
        <v/>
      </c>
      <c r="RX70" s="120" t="str">
        <f t="shared" si="240"/>
        <v/>
      </c>
      <c r="RY70" s="120" t="str">
        <f t="shared" si="240"/>
        <v/>
      </c>
      <c r="RZ70" s="120" t="str">
        <f t="shared" si="240"/>
        <v/>
      </c>
      <c r="SA70" s="120" t="str">
        <f t="shared" si="240"/>
        <v/>
      </c>
      <c r="SB70" s="120" t="str">
        <f t="shared" si="240"/>
        <v/>
      </c>
      <c r="SC70" s="120" t="str">
        <f t="shared" si="240"/>
        <v/>
      </c>
      <c r="SD70" s="120" t="str">
        <f t="shared" si="240"/>
        <v/>
      </c>
      <c r="SE70" s="120" t="str">
        <f t="shared" si="240"/>
        <v/>
      </c>
      <c r="SF70" s="120" t="str">
        <f t="shared" si="241"/>
        <v/>
      </c>
      <c r="SG70" s="120" t="str">
        <f t="shared" si="241"/>
        <v/>
      </c>
      <c r="SH70" s="120" t="str">
        <f t="shared" si="241"/>
        <v/>
      </c>
      <c r="SI70" s="120" t="str">
        <f t="shared" si="241"/>
        <v/>
      </c>
      <c r="SJ70" s="120" t="str">
        <f t="shared" si="241"/>
        <v/>
      </c>
      <c r="SK70" s="120" t="str">
        <f t="shared" si="241"/>
        <v/>
      </c>
      <c r="SL70" s="120" t="str">
        <f t="shared" si="241"/>
        <v/>
      </c>
      <c r="SM70" s="120" t="str">
        <f t="shared" si="241"/>
        <v/>
      </c>
      <c r="SN70" s="120" t="str">
        <f t="shared" si="241"/>
        <v/>
      </c>
      <c r="SO70" s="120" t="str">
        <f t="shared" si="241"/>
        <v/>
      </c>
      <c r="SP70" s="120" t="str">
        <f t="shared" si="241"/>
        <v/>
      </c>
      <c r="SQ70" s="120" t="str">
        <f t="shared" si="241"/>
        <v/>
      </c>
      <c r="SR70" s="120" t="str">
        <f t="shared" si="241"/>
        <v/>
      </c>
      <c r="SS70" s="120" t="str">
        <f t="shared" si="241"/>
        <v/>
      </c>
      <c r="ST70" s="120" t="str">
        <f t="shared" si="241"/>
        <v/>
      </c>
      <c r="SU70" s="120" t="str">
        <f t="shared" si="241"/>
        <v/>
      </c>
      <c r="SV70" s="120" t="str">
        <f t="shared" si="242"/>
        <v/>
      </c>
      <c r="SW70" s="120" t="str">
        <f t="shared" si="242"/>
        <v/>
      </c>
      <c r="SX70" s="121" t="str">
        <f t="shared" si="244"/>
        <v/>
      </c>
    </row>
    <row r="71" spans="2:518" ht="15" outlineLevel="1" x14ac:dyDescent="0.35">
      <c r="B71" s="60"/>
      <c r="C71" s="60"/>
      <c r="D71" s="61"/>
      <c r="E71" s="122"/>
      <c r="F71" s="123"/>
      <c r="G71" s="113"/>
      <c r="H71" s="124"/>
      <c r="I71" s="115">
        <f t="shared" si="170"/>
        <v>-1</v>
      </c>
      <c r="J71" s="125"/>
      <c r="K71" s="126"/>
      <c r="L71" s="127"/>
      <c r="M71" s="119" t="str">
        <f t="shared" si="171"/>
        <v/>
      </c>
      <c r="N71" s="120" t="str">
        <f t="shared" si="171"/>
        <v/>
      </c>
      <c r="O71" s="120" t="str">
        <f t="shared" si="171"/>
        <v/>
      </c>
      <c r="P71" s="120" t="str">
        <f t="shared" si="171"/>
        <v/>
      </c>
      <c r="Q71" s="120" t="str">
        <f t="shared" si="171"/>
        <v/>
      </c>
      <c r="R71" s="120" t="str">
        <f t="shared" si="171"/>
        <v/>
      </c>
      <c r="S71" s="120" t="str">
        <f t="shared" si="171"/>
        <v/>
      </c>
      <c r="T71" s="120" t="str">
        <f t="shared" si="171"/>
        <v/>
      </c>
      <c r="U71" s="120" t="str">
        <f t="shared" si="171"/>
        <v/>
      </c>
      <c r="V71" s="120" t="str">
        <f t="shared" si="171"/>
        <v/>
      </c>
      <c r="W71" s="120" t="str">
        <f t="shared" si="171"/>
        <v/>
      </c>
      <c r="X71" s="120" t="str">
        <f t="shared" si="171"/>
        <v/>
      </c>
      <c r="Y71" s="120" t="str">
        <f t="shared" si="171"/>
        <v/>
      </c>
      <c r="Z71" s="120" t="str">
        <f t="shared" si="171"/>
        <v/>
      </c>
      <c r="AA71" s="120" t="str">
        <f t="shared" si="171"/>
        <v/>
      </c>
      <c r="AB71" s="120" t="str">
        <f t="shared" si="171"/>
        <v/>
      </c>
      <c r="AC71" s="120" t="str">
        <f t="shared" si="264"/>
        <v/>
      </c>
      <c r="AD71" s="120" t="str">
        <f t="shared" si="264"/>
        <v/>
      </c>
      <c r="AE71" s="120" t="str">
        <f t="shared" si="264"/>
        <v/>
      </c>
      <c r="AF71" s="120" t="str">
        <f t="shared" si="264"/>
        <v/>
      </c>
      <c r="AG71" s="120" t="str">
        <f t="shared" si="264"/>
        <v/>
      </c>
      <c r="AH71" s="120" t="str">
        <f t="shared" si="264"/>
        <v/>
      </c>
      <c r="AI71" s="120" t="str">
        <f t="shared" si="264"/>
        <v/>
      </c>
      <c r="AJ71" s="120" t="str">
        <f t="shared" si="264"/>
        <v/>
      </c>
      <c r="AK71" s="120" t="str">
        <f t="shared" si="264"/>
        <v/>
      </c>
      <c r="AL71" s="120" t="str">
        <f t="shared" si="212"/>
        <v/>
      </c>
      <c r="AM71" s="120" t="str">
        <f t="shared" si="212"/>
        <v/>
      </c>
      <c r="AN71" s="120" t="str">
        <f t="shared" si="212"/>
        <v/>
      </c>
      <c r="AO71" s="120" t="str">
        <f t="shared" si="212"/>
        <v/>
      </c>
      <c r="AP71" s="120" t="str">
        <f t="shared" si="212"/>
        <v/>
      </c>
      <c r="AQ71" s="120" t="str">
        <f t="shared" si="212"/>
        <v/>
      </c>
      <c r="AR71" s="120" t="str">
        <f t="shared" si="212"/>
        <v/>
      </c>
      <c r="AS71" s="120" t="str">
        <f t="shared" si="212"/>
        <v/>
      </c>
      <c r="AT71" s="120" t="str">
        <f t="shared" si="212"/>
        <v/>
      </c>
      <c r="AU71" s="120" t="str">
        <f t="shared" si="212"/>
        <v/>
      </c>
      <c r="AV71" s="120" t="str">
        <f t="shared" si="212"/>
        <v/>
      </c>
      <c r="AW71" s="120" t="str">
        <f t="shared" si="212"/>
        <v/>
      </c>
      <c r="AX71" s="120" t="str">
        <f t="shared" si="212"/>
        <v/>
      </c>
      <c r="AY71" s="120" t="str">
        <f t="shared" si="212"/>
        <v/>
      </c>
      <c r="AZ71" s="120" t="str">
        <f t="shared" si="213"/>
        <v/>
      </c>
      <c r="BA71" s="120" t="str">
        <f t="shared" si="213"/>
        <v/>
      </c>
      <c r="BB71" s="120" t="str">
        <f t="shared" si="213"/>
        <v/>
      </c>
      <c r="BC71" s="120" t="str">
        <f t="shared" si="213"/>
        <v/>
      </c>
      <c r="BD71" s="120" t="str">
        <f t="shared" si="213"/>
        <v/>
      </c>
      <c r="BE71" s="120" t="str">
        <f t="shared" si="213"/>
        <v/>
      </c>
      <c r="BF71" s="120" t="str">
        <f t="shared" si="213"/>
        <v/>
      </c>
      <c r="BG71" s="120" t="str">
        <f t="shared" si="213"/>
        <v/>
      </c>
      <c r="BH71" s="120" t="str">
        <f t="shared" si="213"/>
        <v/>
      </c>
      <c r="BI71" s="120" t="str">
        <f t="shared" si="213"/>
        <v/>
      </c>
      <c r="BJ71" s="120" t="str">
        <f t="shared" si="213"/>
        <v/>
      </c>
      <c r="BK71" s="120" t="str">
        <f t="shared" si="213"/>
        <v/>
      </c>
      <c r="BL71" s="120" t="str">
        <f t="shared" si="213"/>
        <v/>
      </c>
      <c r="BM71" s="120" t="str">
        <f t="shared" si="213"/>
        <v/>
      </c>
      <c r="BN71" s="120" t="str">
        <f t="shared" si="213"/>
        <v/>
      </c>
      <c r="BO71" s="120" t="str">
        <f>IF($J71&gt;0%,IF(AND(BO$16&gt;=$G71,BO$16&lt;$G71+($H71*$J71)),"➤",""),"")</f>
        <v/>
      </c>
      <c r="BP71" s="120" t="str">
        <f>IF($J71&gt;0%,IF(AND(BP$16&gt;=$G71,BP$16&lt;$G71+($H71*$J71)),"➤",""),"")</f>
        <v/>
      </c>
      <c r="BQ71" s="120" t="str">
        <f>IF($J71&gt;0%,IF(AND(BQ$16&gt;=$G71,BQ$16&lt;$G71+($H71*$J71)),"➤",""),"")</f>
        <v/>
      </c>
      <c r="BR71" s="120" t="str">
        <f t="shared" si="214"/>
        <v/>
      </c>
      <c r="BS71" s="120" t="str">
        <f t="shared" si="214"/>
        <v/>
      </c>
      <c r="BT71" s="120" t="str">
        <f t="shared" si="214"/>
        <v/>
      </c>
      <c r="BU71" s="120" t="str">
        <f t="shared" si="214"/>
        <v/>
      </c>
      <c r="BV71" s="120" t="str">
        <f t="shared" si="214"/>
        <v/>
      </c>
      <c r="BW71" s="120" t="str">
        <f t="shared" si="214"/>
        <v/>
      </c>
      <c r="BX71" s="120" t="str">
        <f t="shared" si="214"/>
        <v/>
      </c>
      <c r="BY71" s="120" t="str">
        <f t="shared" si="214"/>
        <v/>
      </c>
      <c r="BZ71" s="120" t="str">
        <f t="shared" si="214"/>
        <v/>
      </c>
      <c r="CA71" s="120" t="str">
        <f t="shared" si="214"/>
        <v/>
      </c>
      <c r="CB71" s="120" t="str">
        <f t="shared" si="214"/>
        <v/>
      </c>
      <c r="CC71" s="120" t="str">
        <f t="shared" si="214"/>
        <v/>
      </c>
      <c r="CD71" s="120" t="str">
        <f t="shared" si="214"/>
        <v/>
      </c>
      <c r="CE71" s="120" t="str">
        <f t="shared" si="214"/>
        <v/>
      </c>
      <c r="CF71" s="120" t="str">
        <f t="shared" si="215"/>
        <v/>
      </c>
      <c r="CG71" s="120" t="str">
        <f t="shared" si="215"/>
        <v/>
      </c>
      <c r="CH71" s="120" t="str">
        <f t="shared" si="215"/>
        <v/>
      </c>
      <c r="CI71" s="120" t="str">
        <f t="shared" si="215"/>
        <v/>
      </c>
      <c r="CJ71" s="120" t="str">
        <f t="shared" si="215"/>
        <v/>
      </c>
      <c r="CK71" s="120" t="str">
        <f t="shared" si="215"/>
        <v/>
      </c>
      <c r="CL71" s="120" t="str">
        <f t="shared" si="215"/>
        <v/>
      </c>
      <c r="CM71" s="120" t="str">
        <f t="shared" si="215"/>
        <v/>
      </c>
      <c r="CN71" s="120" t="str">
        <f t="shared" si="215"/>
        <v/>
      </c>
      <c r="CO71" s="120" t="str">
        <f t="shared" si="215"/>
        <v/>
      </c>
      <c r="CP71" s="120" t="str">
        <f t="shared" si="215"/>
        <v/>
      </c>
      <c r="CQ71" s="120" t="str">
        <f t="shared" si="215"/>
        <v/>
      </c>
      <c r="CR71" s="120" t="str">
        <f t="shared" si="215"/>
        <v/>
      </c>
      <c r="CS71" s="120" t="str">
        <f t="shared" si="215"/>
        <v/>
      </c>
      <c r="CT71" s="120" t="str">
        <f t="shared" si="215"/>
        <v/>
      </c>
      <c r="CU71" s="120" t="str">
        <f>IF($J71&gt;0%,IF(AND(CU$16&gt;=$G71,CU$16&lt;$G71+($H71*$J71)),"➤",""),"")</f>
        <v/>
      </c>
      <c r="CV71" s="120" t="str">
        <f>IF($J71&gt;0%,IF(AND(CV$16&gt;=$G71,CV$16&lt;$G71+($H71*$J71)),"➤",""),"")</f>
        <v/>
      </c>
      <c r="CW71" s="120" t="str">
        <f>IF($J71&gt;0%,IF(AND(CW$16&gt;=$G71,CW$16&lt;$G71+($H71*$J71)),"➤",""),"")</f>
        <v/>
      </c>
      <c r="CX71" s="120" t="str">
        <f t="shared" si="216"/>
        <v/>
      </c>
      <c r="CY71" s="120" t="str">
        <f t="shared" si="216"/>
        <v/>
      </c>
      <c r="CZ71" s="120" t="str">
        <f t="shared" si="216"/>
        <v/>
      </c>
      <c r="DA71" s="120" t="str">
        <f t="shared" si="216"/>
        <v/>
      </c>
      <c r="DB71" s="120" t="str">
        <f t="shared" si="216"/>
        <v/>
      </c>
      <c r="DC71" s="120" t="str">
        <f t="shared" si="216"/>
        <v/>
      </c>
      <c r="DD71" s="120" t="str">
        <f t="shared" si="216"/>
        <v/>
      </c>
      <c r="DE71" s="120" t="str">
        <f t="shared" si="216"/>
        <v/>
      </c>
      <c r="DF71" s="120" t="str">
        <f t="shared" si="216"/>
        <v/>
      </c>
      <c r="DG71" s="120" t="str">
        <f t="shared" si="216"/>
        <v/>
      </c>
      <c r="DH71" s="120" t="str">
        <f t="shared" si="216"/>
        <v/>
      </c>
      <c r="DI71" s="120" t="str">
        <f t="shared" si="216"/>
        <v/>
      </c>
      <c r="DJ71" s="120" t="str">
        <f t="shared" si="216"/>
        <v/>
      </c>
      <c r="DK71" s="120" t="str">
        <f t="shared" si="216"/>
        <v/>
      </c>
      <c r="DL71" s="120" t="str">
        <f t="shared" si="217"/>
        <v/>
      </c>
      <c r="DM71" s="120" t="str">
        <f t="shared" si="217"/>
        <v/>
      </c>
      <c r="DN71" s="120" t="str">
        <f t="shared" si="217"/>
        <v/>
      </c>
      <c r="DO71" s="120" t="str">
        <f t="shared" si="217"/>
        <v/>
      </c>
      <c r="DP71" s="120" t="str">
        <f t="shared" si="217"/>
        <v/>
      </c>
      <c r="DQ71" s="120" t="str">
        <f t="shared" si="217"/>
        <v/>
      </c>
      <c r="DR71" s="120" t="str">
        <f t="shared" si="217"/>
        <v/>
      </c>
      <c r="DS71" s="120" t="str">
        <f t="shared" si="217"/>
        <v/>
      </c>
      <c r="DT71" s="120" t="str">
        <f t="shared" si="217"/>
        <v/>
      </c>
      <c r="DU71" s="120" t="str">
        <f t="shared" si="217"/>
        <v/>
      </c>
      <c r="DV71" s="120" t="str">
        <f t="shared" si="217"/>
        <v/>
      </c>
      <c r="DW71" s="120" t="str">
        <f t="shared" si="217"/>
        <v/>
      </c>
      <c r="DX71" s="120" t="str">
        <f t="shared" si="217"/>
        <v/>
      </c>
      <c r="DY71" s="120" t="str">
        <f t="shared" si="217"/>
        <v/>
      </c>
      <c r="DZ71" s="120" t="str">
        <f t="shared" si="217"/>
        <v/>
      </c>
      <c r="EA71" s="120" t="str">
        <f>IF($J71&gt;0%,IF(AND(EA$16&gt;=$G71,EA$16&lt;$G71+($H71*$J71)),"➤",""),"")</f>
        <v/>
      </c>
      <c r="EB71" s="120" t="str">
        <f>IF($J71&gt;0%,IF(AND(EB$16&gt;=$G71,EB$16&lt;$G71+($H71*$J71)),"➤",""),"")</f>
        <v/>
      </c>
      <c r="EC71" s="120" t="str">
        <f>IF($J71&gt;0%,IF(AND(EC$16&gt;=$G71,EC$16&lt;$G71+($H71*$J71)),"➤",""),"")</f>
        <v/>
      </c>
      <c r="ED71" s="120" t="str">
        <f t="shared" si="218"/>
        <v/>
      </c>
      <c r="EE71" s="120" t="str">
        <f t="shared" si="218"/>
        <v/>
      </c>
      <c r="EF71" s="120" t="str">
        <f t="shared" si="218"/>
        <v/>
      </c>
      <c r="EG71" s="120" t="str">
        <f t="shared" si="218"/>
        <v/>
      </c>
      <c r="EH71" s="120" t="str">
        <f t="shared" si="218"/>
        <v/>
      </c>
      <c r="EI71" s="120" t="str">
        <f t="shared" si="218"/>
        <v/>
      </c>
      <c r="EJ71" s="120" t="str">
        <f t="shared" si="218"/>
        <v/>
      </c>
      <c r="EK71" s="120" t="str">
        <f t="shared" si="218"/>
        <v/>
      </c>
      <c r="EL71" s="120" t="str">
        <f t="shared" si="218"/>
        <v/>
      </c>
      <c r="EM71" s="120" t="str">
        <f t="shared" si="218"/>
        <v/>
      </c>
      <c r="EN71" s="120" t="str">
        <f t="shared" si="218"/>
        <v/>
      </c>
      <c r="EO71" s="120" t="str">
        <f t="shared" si="218"/>
        <v/>
      </c>
      <c r="EP71" s="120" t="str">
        <f t="shared" si="218"/>
        <v/>
      </c>
      <c r="EQ71" s="120" t="str">
        <f t="shared" si="218"/>
        <v/>
      </c>
      <c r="ER71" s="120" t="str">
        <f t="shared" si="219"/>
        <v/>
      </c>
      <c r="ES71" s="120" t="str">
        <f t="shared" si="219"/>
        <v/>
      </c>
      <c r="ET71" s="120" t="str">
        <f t="shared" si="219"/>
        <v/>
      </c>
      <c r="EU71" s="120" t="str">
        <f t="shared" si="219"/>
        <v/>
      </c>
      <c r="EV71" s="120" t="str">
        <f t="shared" si="219"/>
        <v/>
      </c>
      <c r="EW71" s="120" t="str">
        <f t="shared" si="219"/>
        <v/>
      </c>
      <c r="EX71" s="120" t="str">
        <f t="shared" si="219"/>
        <v/>
      </c>
      <c r="EY71" s="120" t="str">
        <f t="shared" si="219"/>
        <v/>
      </c>
      <c r="EZ71" s="120" t="str">
        <f t="shared" si="219"/>
        <v/>
      </c>
      <c r="FA71" s="120" t="str">
        <f t="shared" si="219"/>
        <v/>
      </c>
      <c r="FB71" s="120" t="str">
        <f t="shared" si="219"/>
        <v/>
      </c>
      <c r="FC71" s="120" t="str">
        <f t="shared" si="219"/>
        <v/>
      </c>
      <c r="FD71" s="120" t="str">
        <f t="shared" si="219"/>
        <v/>
      </c>
      <c r="FE71" s="120" t="str">
        <f t="shared" si="219"/>
        <v/>
      </c>
      <c r="FF71" s="120" t="str">
        <f t="shared" si="219"/>
        <v/>
      </c>
      <c r="FG71" s="120" t="str">
        <f>IF($J71&gt;0%,IF(AND(FG$16&gt;=$G71,FG$16&lt;$G71+($H71*$J71)),"➤",""),"")</f>
        <v/>
      </c>
      <c r="FH71" s="120" t="str">
        <f>IF($J71&gt;0%,IF(AND(FH$16&gt;=$G71,FH$16&lt;$G71+($H71*$J71)),"➤",""),"")</f>
        <v/>
      </c>
      <c r="FI71" s="120" t="str">
        <f>IF($J71&gt;0%,IF(AND(FI$16&gt;=$G71,FI$16&lt;$G71+($H71*$J71)),"➤",""),"")</f>
        <v/>
      </c>
      <c r="FJ71" s="120" t="str">
        <f t="shared" si="220"/>
        <v/>
      </c>
      <c r="FK71" s="120" t="str">
        <f t="shared" si="220"/>
        <v/>
      </c>
      <c r="FL71" s="120" t="str">
        <f t="shared" si="220"/>
        <v/>
      </c>
      <c r="FM71" s="120" t="str">
        <f t="shared" si="220"/>
        <v/>
      </c>
      <c r="FN71" s="120" t="str">
        <f t="shared" si="220"/>
        <v/>
      </c>
      <c r="FO71" s="120" t="str">
        <f t="shared" si="220"/>
        <v/>
      </c>
      <c r="FP71" s="120" t="str">
        <f t="shared" si="220"/>
        <v/>
      </c>
      <c r="FQ71" s="120" t="str">
        <f t="shared" si="220"/>
        <v/>
      </c>
      <c r="FR71" s="120" t="str">
        <f t="shared" si="220"/>
        <v/>
      </c>
      <c r="FS71" s="120" t="str">
        <f t="shared" si="220"/>
        <v/>
      </c>
      <c r="FT71" s="120" t="str">
        <f t="shared" si="220"/>
        <v/>
      </c>
      <c r="FU71" s="120" t="str">
        <f t="shared" si="220"/>
        <v/>
      </c>
      <c r="FV71" s="120" t="str">
        <f t="shared" si="220"/>
        <v/>
      </c>
      <c r="FW71" s="120" t="str">
        <f t="shared" si="220"/>
        <v/>
      </c>
      <c r="FX71" s="120" t="str">
        <f t="shared" si="221"/>
        <v/>
      </c>
      <c r="FY71" s="120" t="str">
        <f t="shared" si="221"/>
        <v/>
      </c>
      <c r="FZ71" s="120" t="str">
        <f t="shared" si="221"/>
        <v/>
      </c>
      <c r="GA71" s="120" t="str">
        <f t="shared" si="221"/>
        <v/>
      </c>
      <c r="GB71" s="120" t="str">
        <f t="shared" si="221"/>
        <v/>
      </c>
      <c r="GC71" s="120" t="str">
        <f t="shared" si="221"/>
        <v/>
      </c>
      <c r="GD71" s="120" t="str">
        <f t="shared" si="221"/>
        <v/>
      </c>
      <c r="GE71" s="120" t="str">
        <f t="shared" si="221"/>
        <v/>
      </c>
      <c r="GF71" s="120" t="str">
        <f t="shared" si="221"/>
        <v/>
      </c>
      <c r="GG71" s="120" t="str">
        <f t="shared" si="221"/>
        <v/>
      </c>
      <c r="GH71" s="120" t="str">
        <f t="shared" si="221"/>
        <v/>
      </c>
      <c r="GI71" s="120" t="str">
        <f t="shared" si="221"/>
        <v/>
      </c>
      <c r="GJ71" s="120" t="str">
        <f t="shared" si="221"/>
        <v/>
      </c>
      <c r="GK71" s="120" t="str">
        <f t="shared" si="221"/>
        <v/>
      </c>
      <c r="GL71" s="120" t="str">
        <f t="shared" si="221"/>
        <v/>
      </c>
      <c r="GM71" s="120" t="str">
        <f>IF($J71&gt;0%,IF(AND(GM$16&gt;=$G71,GM$16&lt;$G71+($H71*$J71)),"➤",""),"")</f>
        <v/>
      </c>
      <c r="GN71" s="120" t="str">
        <f>IF($J71&gt;0%,IF(AND(GN$16&gt;=$G71,GN$16&lt;$G71+($H71*$J71)),"➤",""),"")</f>
        <v/>
      </c>
      <c r="GO71" s="120" t="str">
        <f>IF($J71&gt;0%,IF(AND(GO$16&gt;=$G71,GO$16&lt;$G71+($H71*$J71)),"➤",""),"")</f>
        <v/>
      </c>
      <c r="GP71" s="120" t="str">
        <f t="shared" si="222"/>
        <v/>
      </c>
      <c r="GQ71" s="120" t="str">
        <f t="shared" si="222"/>
        <v/>
      </c>
      <c r="GR71" s="120" t="str">
        <f t="shared" si="222"/>
        <v/>
      </c>
      <c r="GS71" s="120" t="str">
        <f t="shared" si="222"/>
        <v/>
      </c>
      <c r="GT71" s="120" t="str">
        <f t="shared" si="222"/>
        <v/>
      </c>
      <c r="GU71" s="120" t="str">
        <f t="shared" si="222"/>
        <v/>
      </c>
      <c r="GV71" s="120" t="str">
        <f t="shared" si="222"/>
        <v/>
      </c>
      <c r="GW71" s="120" t="str">
        <f t="shared" si="222"/>
        <v/>
      </c>
      <c r="GX71" s="120" t="str">
        <f t="shared" si="222"/>
        <v/>
      </c>
      <c r="GY71" s="120" t="str">
        <f t="shared" si="222"/>
        <v/>
      </c>
      <c r="GZ71" s="120" t="str">
        <f t="shared" si="222"/>
        <v/>
      </c>
      <c r="HA71" s="120" t="str">
        <f t="shared" si="222"/>
        <v/>
      </c>
      <c r="HB71" s="120" t="str">
        <f t="shared" si="222"/>
        <v/>
      </c>
      <c r="HC71" s="120" t="str">
        <f t="shared" si="222"/>
        <v/>
      </c>
      <c r="HD71" s="120" t="str">
        <f t="shared" si="223"/>
        <v/>
      </c>
      <c r="HE71" s="120" t="str">
        <f t="shared" si="223"/>
        <v/>
      </c>
      <c r="HF71" s="120" t="str">
        <f t="shared" si="223"/>
        <v/>
      </c>
      <c r="HG71" s="120" t="str">
        <f t="shared" si="223"/>
        <v/>
      </c>
      <c r="HH71" s="120" t="str">
        <f t="shared" si="223"/>
        <v/>
      </c>
      <c r="HI71" s="120" t="str">
        <f t="shared" si="223"/>
        <v/>
      </c>
      <c r="HJ71" s="120" t="str">
        <f t="shared" si="223"/>
        <v/>
      </c>
      <c r="HK71" s="120" t="str">
        <f t="shared" si="223"/>
        <v/>
      </c>
      <c r="HL71" s="120" t="str">
        <f t="shared" si="223"/>
        <v/>
      </c>
      <c r="HM71" s="120" t="str">
        <f t="shared" si="223"/>
        <v/>
      </c>
      <c r="HN71" s="120" t="str">
        <f t="shared" si="223"/>
        <v/>
      </c>
      <c r="HO71" s="120" t="str">
        <f t="shared" si="223"/>
        <v/>
      </c>
      <c r="HP71" s="120" t="str">
        <f t="shared" si="223"/>
        <v/>
      </c>
      <c r="HQ71" s="120" t="str">
        <f t="shared" si="223"/>
        <v/>
      </c>
      <c r="HR71" s="120" t="str">
        <f t="shared" si="223"/>
        <v/>
      </c>
      <c r="HS71" s="120" t="str">
        <f>IF($J71&gt;0%,IF(AND(HS$16&gt;=$G71,HS$16&lt;$G71+($H71*$J71)),"➤",""),"")</f>
        <v/>
      </c>
      <c r="HT71" s="120" t="str">
        <f>IF($J71&gt;0%,IF(AND(HT$16&gt;=$G71,HT$16&lt;$G71+($H71*$J71)),"➤",""),"")</f>
        <v/>
      </c>
      <c r="HU71" s="120" t="str">
        <f>IF($J71&gt;0%,IF(AND(HU$16&gt;=$G71,HU$16&lt;$G71+($H71*$J71)),"➤",""),"")</f>
        <v/>
      </c>
      <c r="HV71" s="120" t="str">
        <f t="shared" si="224"/>
        <v/>
      </c>
      <c r="HW71" s="120" t="str">
        <f t="shared" si="224"/>
        <v/>
      </c>
      <c r="HX71" s="120" t="str">
        <f t="shared" si="224"/>
        <v/>
      </c>
      <c r="HY71" s="120" t="str">
        <f t="shared" si="224"/>
        <v/>
      </c>
      <c r="HZ71" s="120" t="str">
        <f t="shared" si="224"/>
        <v/>
      </c>
      <c r="IA71" s="120" t="str">
        <f t="shared" si="224"/>
        <v/>
      </c>
      <c r="IB71" s="120" t="str">
        <f t="shared" si="224"/>
        <v/>
      </c>
      <c r="IC71" s="120" t="str">
        <f t="shared" si="224"/>
        <v/>
      </c>
      <c r="ID71" s="120" t="str">
        <f t="shared" si="224"/>
        <v/>
      </c>
      <c r="IE71" s="120" t="str">
        <f t="shared" si="224"/>
        <v/>
      </c>
      <c r="IF71" s="120" t="str">
        <f t="shared" si="224"/>
        <v/>
      </c>
      <c r="IG71" s="120" t="str">
        <f t="shared" si="224"/>
        <v/>
      </c>
      <c r="IH71" s="120" t="str">
        <f t="shared" si="224"/>
        <v/>
      </c>
      <c r="II71" s="120" t="str">
        <f t="shared" si="224"/>
        <v/>
      </c>
      <c r="IJ71" s="120" t="str">
        <f t="shared" si="225"/>
        <v/>
      </c>
      <c r="IK71" s="120" t="str">
        <f t="shared" si="225"/>
        <v/>
      </c>
      <c r="IL71" s="120" t="str">
        <f t="shared" si="225"/>
        <v/>
      </c>
      <c r="IM71" s="120" t="str">
        <f t="shared" si="225"/>
        <v/>
      </c>
      <c r="IN71" s="120" t="str">
        <f t="shared" si="225"/>
        <v/>
      </c>
      <c r="IO71" s="120" t="str">
        <f t="shared" si="225"/>
        <v/>
      </c>
      <c r="IP71" s="120" t="str">
        <f t="shared" si="225"/>
        <v/>
      </c>
      <c r="IQ71" s="120" t="str">
        <f t="shared" si="225"/>
        <v/>
      </c>
      <c r="IR71" s="120" t="str">
        <f t="shared" si="225"/>
        <v/>
      </c>
      <c r="IS71" s="120" t="str">
        <f t="shared" si="225"/>
        <v/>
      </c>
      <c r="IT71" s="120" t="str">
        <f t="shared" si="225"/>
        <v/>
      </c>
      <c r="IU71" s="120" t="str">
        <f t="shared" si="225"/>
        <v/>
      </c>
      <c r="IV71" s="120" t="str">
        <f t="shared" si="225"/>
        <v/>
      </c>
      <c r="IW71" s="120" t="str">
        <f t="shared" si="225"/>
        <v/>
      </c>
      <c r="IX71" s="120" t="str">
        <f t="shared" si="225"/>
        <v/>
      </c>
      <c r="IY71" s="120" t="str">
        <f>IF($J71&gt;0%,IF(AND(IY$16&gt;=$G71,IY$16&lt;$G71+($H71*$J71)),"➤",""),"")</f>
        <v/>
      </c>
      <c r="IZ71" s="120" t="str">
        <f>IF($J71&gt;0%,IF(AND(IZ$16&gt;=$G71,IZ$16&lt;$G71+($H71*$J71)),"➤",""),"")</f>
        <v/>
      </c>
      <c r="JA71" s="120" t="str">
        <f>IF($J71&gt;0%,IF(AND(JA$16&gt;=$G71,JA$16&lt;$G71+($H71*$J71)),"➤",""),"")</f>
        <v/>
      </c>
      <c r="JB71" s="120" t="str">
        <f t="shared" si="226"/>
        <v/>
      </c>
      <c r="JC71" s="120" t="str">
        <f t="shared" si="226"/>
        <v/>
      </c>
      <c r="JD71" s="120" t="str">
        <f t="shared" si="226"/>
        <v/>
      </c>
      <c r="JE71" s="120" t="str">
        <f t="shared" si="226"/>
        <v/>
      </c>
      <c r="JF71" s="120" t="str">
        <f t="shared" si="226"/>
        <v/>
      </c>
      <c r="JG71" s="120" t="str">
        <f t="shared" si="226"/>
        <v/>
      </c>
      <c r="JH71" s="120" t="str">
        <f t="shared" si="226"/>
        <v/>
      </c>
      <c r="JI71" s="120" t="str">
        <f t="shared" si="226"/>
        <v/>
      </c>
      <c r="JJ71" s="120" t="str">
        <f t="shared" si="226"/>
        <v/>
      </c>
      <c r="JK71" s="120" t="str">
        <f t="shared" si="226"/>
        <v/>
      </c>
      <c r="JL71" s="120" t="str">
        <f t="shared" si="226"/>
        <v/>
      </c>
      <c r="JM71" s="120" t="str">
        <f t="shared" si="226"/>
        <v/>
      </c>
      <c r="JN71" s="120" t="str">
        <f t="shared" si="226"/>
        <v/>
      </c>
      <c r="JO71" s="120" t="str">
        <f t="shared" si="226"/>
        <v/>
      </c>
      <c r="JP71" s="120" t="str">
        <f t="shared" si="227"/>
        <v/>
      </c>
      <c r="JQ71" s="120" t="str">
        <f t="shared" si="227"/>
        <v/>
      </c>
      <c r="JR71" s="120" t="str">
        <f t="shared" si="227"/>
        <v/>
      </c>
      <c r="JS71" s="120" t="str">
        <f t="shared" si="227"/>
        <v/>
      </c>
      <c r="JT71" s="120" t="str">
        <f t="shared" si="227"/>
        <v/>
      </c>
      <c r="JU71" s="120" t="str">
        <f t="shared" si="227"/>
        <v/>
      </c>
      <c r="JV71" s="120" t="str">
        <f t="shared" si="227"/>
        <v/>
      </c>
      <c r="JW71" s="120" t="str">
        <f t="shared" si="227"/>
        <v/>
      </c>
      <c r="JX71" s="120" t="str">
        <f t="shared" si="227"/>
        <v/>
      </c>
      <c r="JY71" s="120" t="str">
        <f t="shared" si="227"/>
        <v/>
      </c>
      <c r="JZ71" s="120" t="str">
        <f t="shared" si="227"/>
        <v/>
      </c>
      <c r="KA71" s="120" t="str">
        <f t="shared" si="227"/>
        <v/>
      </c>
      <c r="KB71" s="120" t="str">
        <f t="shared" si="227"/>
        <v/>
      </c>
      <c r="KC71" s="120" t="str">
        <f t="shared" si="227"/>
        <v/>
      </c>
      <c r="KD71" s="120" t="str">
        <f t="shared" si="227"/>
        <v/>
      </c>
      <c r="KE71" s="120" t="str">
        <f>IF($J71&gt;0%,IF(AND(KE$16&gt;=$G71,KE$16&lt;$G71+($H71*$J71)),"➤",""),"")</f>
        <v/>
      </c>
      <c r="KF71" s="120" t="str">
        <f>IF($J71&gt;0%,IF(AND(KF$16&gt;=$G71,KF$16&lt;$G71+($H71*$J71)),"➤",""),"")</f>
        <v/>
      </c>
      <c r="KG71" s="120" t="str">
        <f>IF($J71&gt;0%,IF(AND(KG$16&gt;=$G71,KG$16&lt;$G71+($H71*$J71)),"➤",""),"")</f>
        <v/>
      </c>
      <c r="KH71" s="120" t="str">
        <f t="shared" si="228"/>
        <v/>
      </c>
      <c r="KI71" s="120" t="str">
        <f t="shared" si="228"/>
        <v/>
      </c>
      <c r="KJ71" s="120" t="str">
        <f t="shared" si="228"/>
        <v/>
      </c>
      <c r="KK71" s="120" t="str">
        <f t="shared" si="228"/>
        <v/>
      </c>
      <c r="KL71" s="120" t="str">
        <f t="shared" si="228"/>
        <v/>
      </c>
      <c r="KM71" s="120" t="str">
        <f t="shared" si="228"/>
        <v/>
      </c>
      <c r="KN71" s="120" t="str">
        <f t="shared" si="228"/>
        <v/>
      </c>
      <c r="KO71" s="120" t="str">
        <f t="shared" si="228"/>
        <v/>
      </c>
      <c r="KP71" s="120" t="str">
        <f t="shared" si="228"/>
        <v/>
      </c>
      <c r="KQ71" s="120" t="str">
        <f t="shared" si="228"/>
        <v/>
      </c>
      <c r="KR71" s="120" t="str">
        <f t="shared" si="228"/>
        <v/>
      </c>
      <c r="KS71" s="120" t="str">
        <f t="shared" si="228"/>
        <v/>
      </c>
      <c r="KT71" s="120" t="str">
        <f t="shared" si="228"/>
        <v/>
      </c>
      <c r="KU71" s="120" t="str">
        <f t="shared" si="228"/>
        <v/>
      </c>
      <c r="KV71" s="120" t="str">
        <f t="shared" si="229"/>
        <v/>
      </c>
      <c r="KW71" s="120" t="str">
        <f t="shared" si="229"/>
        <v/>
      </c>
      <c r="KX71" s="120" t="str">
        <f t="shared" si="229"/>
        <v/>
      </c>
      <c r="KY71" s="120" t="str">
        <f t="shared" si="229"/>
        <v/>
      </c>
      <c r="KZ71" s="120" t="str">
        <f t="shared" si="229"/>
        <v/>
      </c>
      <c r="LA71" s="120" t="str">
        <f t="shared" si="229"/>
        <v/>
      </c>
      <c r="LB71" s="120" t="str">
        <f t="shared" si="229"/>
        <v/>
      </c>
      <c r="LC71" s="120" t="str">
        <f t="shared" si="229"/>
        <v/>
      </c>
      <c r="LD71" s="120" t="str">
        <f t="shared" si="229"/>
        <v/>
      </c>
      <c r="LE71" s="120" t="str">
        <f t="shared" si="229"/>
        <v/>
      </c>
      <c r="LF71" s="120" t="str">
        <f t="shared" si="229"/>
        <v/>
      </c>
      <c r="LG71" s="120" t="str">
        <f t="shared" si="229"/>
        <v/>
      </c>
      <c r="LH71" s="120" t="str">
        <f t="shared" si="229"/>
        <v/>
      </c>
      <c r="LI71" s="120" t="str">
        <f t="shared" si="229"/>
        <v/>
      </c>
      <c r="LJ71" s="120" t="str">
        <f t="shared" si="229"/>
        <v/>
      </c>
      <c r="LK71" s="120" t="str">
        <f>IF($J71&gt;0%,IF(AND(LK$16&gt;=$G71,LK$16&lt;$G71+($H71*$J71)),"➤",""),"")</f>
        <v/>
      </c>
      <c r="LL71" s="120" t="str">
        <f>IF($J71&gt;0%,IF(AND(LL$16&gt;=$G71,LL$16&lt;$G71+($H71*$J71)),"➤",""),"")</f>
        <v/>
      </c>
      <c r="LM71" s="120" t="str">
        <f>IF($J71&gt;0%,IF(AND(LM$16&gt;=$G71,LM$16&lt;$G71+($H71*$J71)),"➤",""),"")</f>
        <v/>
      </c>
      <c r="LN71" s="120" t="str">
        <f t="shared" si="230"/>
        <v/>
      </c>
      <c r="LO71" s="120" t="str">
        <f t="shared" si="230"/>
        <v/>
      </c>
      <c r="LP71" s="120" t="str">
        <f t="shared" si="230"/>
        <v/>
      </c>
      <c r="LQ71" s="120" t="str">
        <f t="shared" si="230"/>
        <v/>
      </c>
      <c r="LR71" s="120" t="str">
        <f t="shared" si="230"/>
        <v/>
      </c>
      <c r="LS71" s="120" t="str">
        <f t="shared" si="230"/>
        <v/>
      </c>
      <c r="LT71" s="120" t="str">
        <f t="shared" si="230"/>
        <v/>
      </c>
      <c r="LU71" s="120" t="str">
        <f t="shared" si="230"/>
        <v/>
      </c>
      <c r="LV71" s="120" t="str">
        <f t="shared" si="230"/>
        <v/>
      </c>
      <c r="LW71" s="120" t="str">
        <f t="shared" si="230"/>
        <v/>
      </c>
      <c r="LX71" s="120" t="str">
        <f t="shared" si="230"/>
        <v/>
      </c>
      <c r="LY71" s="120" t="str">
        <f t="shared" si="230"/>
        <v/>
      </c>
      <c r="LZ71" s="120" t="str">
        <f t="shared" si="230"/>
        <v/>
      </c>
      <c r="MA71" s="120" t="str">
        <f t="shared" si="230"/>
        <v/>
      </c>
      <c r="MB71" s="120" t="str">
        <f t="shared" si="231"/>
        <v/>
      </c>
      <c r="MC71" s="120" t="str">
        <f t="shared" si="231"/>
        <v/>
      </c>
      <c r="MD71" s="120" t="str">
        <f t="shared" si="231"/>
        <v/>
      </c>
      <c r="ME71" s="120" t="str">
        <f t="shared" si="231"/>
        <v/>
      </c>
      <c r="MF71" s="120" t="str">
        <f t="shared" si="231"/>
        <v/>
      </c>
      <c r="MG71" s="120" t="str">
        <f t="shared" si="231"/>
        <v/>
      </c>
      <c r="MH71" s="120" t="str">
        <f t="shared" si="231"/>
        <v/>
      </c>
      <c r="MI71" s="120" t="str">
        <f t="shared" si="231"/>
        <v/>
      </c>
      <c r="MJ71" s="120" t="str">
        <f t="shared" si="231"/>
        <v/>
      </c>
      <c r="MK71" s="120" t="str">
        <f t="shared" si="231"/>
        <v/>
      </c>
      <c r="ML71" s="120" t="str">
        <f t="shared" si="231"/>
        <v/>
      </c>
      <c r="MM71" s="120" t="str">
        <f t="shared" si="231"/>
        <v/>
      </c>
      <c r="MN71" s="120" t="str">
        <f t="shared" si="231"/>
        <v/>
      </c>
      <c r="MO71" s="120" t="str">
        <f t="shared" si="231"/>
        <v/>
      </c>
      <c r="MP71" s="120" t="str">
        <f t="shared" si="231"/>
        <v/>
      </c>
      <c r="MQ71" s="120" t="str">
        <f>IF($J71&gt;0%,IF(AND(MQ$16&gt;=$G71,MQ$16&lt;$G71+($H71*$J71)),"➤",""),"")</f>
        <v/>
      </c>
      <c r="MR71" s="120" t="str">
        <f>IF($J71&gt;0%,IF(AND(MR$16&gt;=$G71,MR$16&lt;$G71+($H71*$J71)),"➤",""),"")</f>
        <v/>
      </c>
      <c r="MS71" s="120" t="str">
        <f>IF($J71&gt;0%,IF(AND(MS$16&gt;=$G71,MS$16&lt;$G71+($H71*$J71)),"➤",""),"")</f>
        <v/>
      </c>
      <c r="MT71" s="120" t="str">
        <f t="shared" si="232"/>
        <v/>
      </c>
      <c r="MU71" s="120" t="str">
        <f t="shared" si="232"/>
        <v/>
      </c>
      <c r="MV71" s="120" t="str">
        <f t="shared" si="232"/>
        <v/>
      </c>
      <c r="MW71" s="120" t="str">
        <f t="shared" si="232"/>
        <v/>
      </c>
      <c r="MX71" s="120" t="str">
        <f t="shared" si="232"/>
        <v/>
      </c>
      <c r="MY71" s="120" t="str">
        <f t="shared" si="232"/>
        <v/>
      </c>
      <c r="MZ71" s="120" t="str">
        <f t="shared" si="232"/>
        <v/>
      </c>
      <c r="NA71" s="120" t="str">
        <f t="shared" si="232"/>
        <v/>
      </c>
      <c r="NB71" s="120" t="str">
        <f t="shared" si="232"/>
        <v/>
      </c>
      <c r="NC71" s="120" t="str">
        <f t="shared" si="232"/>
        <v/>
      </c>
      <c r="ND71" s="120" t="str">
        <f t="shared" si="232"/>
        <v/>
      </c>
      <c r="NE71" s="120" t="str">
        <f t="shared" si="232"/>
        <v/>
      </c>
      <c r="NF71" s="120" t="str">
        <f t="shared" si="232"/>
        <v/>
      </c>
      <c r="NG71" s="120" t="str">
        <f t="shared" si="232"/>
        <v/>
      </c>
      <c r="NH71" s="120" t="str">
        <f t="shared" si="233"/>
        <v/>
      </c>
      <c r="NI71" s="120" t="str">
        <f t="shared" si="233"/>
        <v/>
      </c>
      <c r="NJ71" s="120" t="str">
        <f t="shared" si="233"/>
        <v/>
      </c>
      <c r="NK71" s="120" t="str">
        <f t="shared" si="233"/>
        <v/>
      </c>
      <c r="NL71" s="120" t="str">
        <f t="shared" si="233"/>
        <v/>
      </c>
      <c r="NM71" s="120" t="str">
        <f t="shared" si="233"/>
        <v/>
      </c>
      <c r="NN71" s="120" t="str">
        <f t="shared" si="233"/>
        <v/>
      </c>
      <c r="NO71" s="120" t="str">
        <f t="shared" si="233"/>
        <v/>
      </c>
      <c r="NP71" s="120" t="str">
        <f t="shared" si="233"/>
        <v/>
      </c>
      <c r="NQ71" s="120" t="str">
        <f t="shared" si="233"/>
        <v/>
      </c>
      <c r="NR71" s="120" t="str">
        <f t="shared" si="233"/>
        <v/>
      </c>
      <c r="NS71" s="120" t="str">
        <f t="shared" si="233"/>
        <v/>
      </c>
      <c r="NT71" s="120" t="str">
        <f t="shared" si="233"/>
        <v/>
      </c>
      <c r="NU71" s="120" t="str">
        <f t="shared" si="233"/>
        <v/>
      </c>
      <c r="NV71" s="120" t="str">
        <f t="shared" si="233"/>
        <v/>
      </c>
      <c r="NW71" s="120" t="str">
        <f>IF($J71&gt;0%,IF(AND(NW$16&gt;=$G71,NW$16&lt;$G71+($H71*$J71)),"➤",""),"")</f>
        <v/>
      </c>
      <c r="NX71" s="120" t="str">
        <f>IF($J71&gt;0%,IF(AND(NX$16&gt;=$G71,NX$16&lt;$G71+($H71*$J71)),"➤",""),"")</f>
        <v/>
      </c>
      <c r="NY71" s="120" t="str">
        <f>IF($J71&gt;0%,IF(AND(NY$16&gt;=$G71,NY$16&lt;$G71+($H71*$J71)),"➤",""),"")</f>
        <v/>
      </c>
      <c r="NZ71" s="120" t="str">
        <f t="shared" si="234"/>
        <v/>
      </c>
      <c r="OA71" s="120" t="str">
        <f t="shared" si="234"/>
        <v/>
      </c>
      <c r="OB71" s="120" t="str">
        <f t="shared" si="234"/>
        <v/>
      </c>
      <c r="OC71" s="120" t="str">
        <f t="shared" si="234"/>
        <v/>
      </c>
      <c r="OD71" s="120" t="str">
        <f t="shared" si="234"/>
        <v/>
      </c>
      <c r="OE71" s="120" t="str">
        <f t="shared" si="234"/>
        <v/>
      </c>
      <c r="OF71" s="120" t="str">
        <f t="shared" si="234"/>
        <v/>
      </c>
      <c r="OG71" s="120" t="str">
        <f t="shared" si="234"/>
        <v/>
      </c>
      <c r="OH71" s="120" t="str">
        <f t="shared" si="234"/>
        <v/>
      </c>
      <c r="OI71" s="120" t="str">
        <f t="shared" si="234"/>
        <v/>
      </c>
      <c r="OJ71" s="120" t="str">
        <f t="shared" si="234"/>
        <v/>
      </c>
      <c r="OK71" s="120" t="str">
        <f t="shared" si="234"/>
        <v/>
      </c>
      <c r="OL71" s="120" t="str">
        <f t="shared" si="234"/>
        <v/>
      </c>
      <c r="OM71" s="120" t="str">
        <f t="shared" si="234"/>
        <v/>
      </c>
      <c r="ON71" s="120" t="str">
        <f t="shared" si="235"/>
        <v/>
      </c>
      <c r="OO71" s="120" t="str">
        <f t="shared" si="235"/>
        <v/>
      </c>
      <c r="OP71" s="120" t="str">
        <f t="shared" si="235"/>
        <v/>
      </c>
      <c r="OQ71" s="120" t="str">
        <f t="shared" si="235"/>
        <v/>
      </c>
      <c r="OR71" s="120" t="str">
        <f t="shared" si="235"/>
        <v/>
      </c>
      <c r="OS71" s="120" t="str">
        <f t="shared" si="235"/>
        <v/>
      </c>
      <c r="OT71" s="120" t="str">
        <f t="shared" si="235"/>
        <v/>
      </c>
      <c r="OU71" s="120" t="str">
        <f t="shared" si="235"/>
        <v/>
      </c>
      <c r="OV71" s="120" t="str">
        <f t="shared" si="235"/>
        <v/>
      </c>
      <c r="OW71" s="120" t="str">
        <f t="shared" si="235"/>
        <v/>
      </c>
      <c r="OX71" s="120" t="str">
        <f t="shared" si="235"/>
        <v/>
      </c>
      <c r="OY71" s="120" t="str">
        <f t="shared" si="235"/>
        <v/>
      </c>
      <c r="OZ71" s="120" t="str">
        <f t="shared" si="235"/>
        <v/>
      </c>
      <c r="PA71" s="120" t="str">
        <f t="shared" si="235"/>
        <v/>
      </c>
      <c r="PB71" s="120" t="str">
        <f t="shared" si="235"/>
        <v/>
      </c>
      <c r="PC71" s="120" t="str">
        <f>IF($J71&gt;0%,IF(AND(PC$16&gt;=$G71,PC$16&lt;$G71+($H71*$J71)),"➤",""),"")</f>
        <v/>
      </c>
      <c r="PD71" s="120" t="str">
        <f>IF($J71&gt;0%,IF(AND(PD$16&gt;=$G71,PD$16&lt;$G71+($H71*$J71)),"➤",""),"")</f>
        <v/>
      </c>
      <c r="PE71" s="120" t="str">
        <f>IF($J71&gt;0%,IF(AND(PE$16&gt;=$G71,PE$16&lt;$G71+($H71*$J71)),"➤",""),"")</f>
        <v/>
      </c>
      <c r="PF71" s="120" t="str">
        <f t="shared" si="236"/>
        <v/>
      </c>
      <c r="PG71" s="120" t="str">
        <f t="shared" si="236"/>
        <v/>
      </c>
      <c r="PH71" s="120" t="str">
        <f t="shared" si="236"/>
        <v/>
      </c>
      <c r="PI71" s="120" t="str">
        <f t="shared" si="236"/>
        <v/>
      </c>
      <c r="PJ71" s="120" t="str">
        <f t="shared" si="236"/>
        <v/>
      </c>
      <c r="PK71" s="120" t="str">
        <f t="shared" si="236"/>
        <v/>
      </c>
      <c r="PL71" s="120" t="str">
        <f t="shared" si="236"/>
        <v/>
      </c>
      <c r="PM71" s="120" t="str">
        <f t="shared" si="236"/>
        <v/>
      </c>
      <c r="PN71" s="120" t="str">
        <f t="shared" si="236"/>
        <v/>
      </c>
      <c r="PO71" s="120" t="str">
        <f t="shared" si="236"/>
        <v/>
      </c>
      <c r="PP71" s="120" t="str">
        <f t="shared" si="236"/>
        <v/>
      </c>
      <c r="PQ71" s="120" t="str">
        <f t="shared" si="236"/>
        <v/>
      </c>
      <c r="PR71" s="120" t="str">
        <f t="shared" si="236"/>
        <v/>
      </c>
      <c r="PS71" s="120" t="str">
        <f t="shared" si="236"/>
        <v/>
      </c>
      <c r="PT71" s="120" t="str">
        <f t="shared" si="237"/>
        <v/>
      </c>
      <c r="PU71" s="120" t="str">
        <f t="shared" si="237"/>
        <v/>
      </c>
      <c r="PV71" s="120" t="str">
        <f t="shared" si="237"/>
        <v/>
      </c>
      <c r="PW71" s="120" t="str">
        <f t="shared" si="237"/>
        <v/>
      </c>
      <c r="PX71" s="120" t="str">
        <f t="shared" si="237"/>
        <v/>
      </c>
      <c r="PY71" s="120" t="str">
        <f t="shared" si="237"/>
        <v/>
      </c>
      <c r="PZ71" s="120" t="str">
        <f t="shared" si="237"/>
        <v/>
      </c>
      <c r="QA71" s="120" t="str">
        <f t="shared" si="237"/>
        <v/>
      </c>
      <c r="QB71" s="120" t="str">
        <f t="shared" si="237"/>
        <v/>
      </c>
      <c r="QC71" s="120" t="str">
        <f t="shared" si="237"/>
        <v/>
      </c>
      <c r="QD71" s="120" t="str">
        <f t="shared" si="237"/>
        <v/>
      </c>
      <c r="QE71" s="120" t="str">
        <f t="shared" si="237"/>
        <v/>
      </c>
      <c r="QF71" s="120" t="str">
        <f t="shared" si="237"/>
        <v/>
      </c>
      <c r="QG71" s="120" t="str">
        <f t="shared" si="237"/>
        <v/>
      </c>
      <c r="QH71" s="120" t="str">
        <f t="shared" si="237"/>
        <v/>
      </c>
      <c r="QI71" s="120" t="str">
        <f>IF($J71&gt;0%,IF(AND(QI$16&gt;=$G71,QI$16&lt;$G71+($H71*$J71)),"➤",""),"")</f>
        <v/>
      </c>
      <c r="QJ71" s="120" t="str">
        <f>IF($J71&gt;0%,IF(AND(QJ$16&gt;=$G71,QJ$16&lt;$G71+($H71*$J71)),"➤",""),"")</f>
        <v/>
      </c>
      <c r="QK71" s="120" t="str">
        <f>IF($J71&gt;0%,IF(AND(QK$16&gt;=$G71,QK$16&lt;$G71+($H71*$J71)),"➤",""),"")</f>
        <v/>
      </c>
      <c r="QL71" s="120" t="str">
        <f t="shared" si="238"/>
        <v/>
      </c>
      <c r="QM71" s="120" t="str">
        <f t="shared" si="238"/>
        <v/>
      </c>
      <c r="QN71" s="120" t="str">
        <f t="shared" si="238"/>
        <v/>
      </c>
      <c r="QO71" s="120" t="str">
        <f t="shared" si="238"/>
        <v/>
      </c>
      <c r="QP71" s="120" t="str">
        <f t="shared" si="238"/>
        <v/>
      </c>
      <c r="QQ71" s="120" t="str">
        <f t="shared" si="238"/>
        <v/>
      </c>
      <c r="QR71" s="120" t="str">
        <f t="shared" si="238"/>
        <v/>
      </c>
      <c r="QS71" s="120" t="str">
        <f t="shared" si="238"/>
        <v/>
      </c>
      <c r="QT71" s="120" t="str">
        <f t="shared" si="238"/>
        <v/>
      </c>
      <c r="QU71" s="120" t="str">
        <f t="shared" si="238"/>
        <v/>
      </c>
      <c r="QV71" s="120" t="str">
        <f t="shared" si="238"/>
        <v/>
      </c>
      <c r="QW71" s="120" t="str">
        <f t="shared" si="238"/>
        <v/>
      </c>
      <c r="QX71" s="120" t="str">
        <f t="shared" si="238"/>
        <v/>
      </c>
      <c r="QY71" s="120" t="str">
        <f t="shared" si="238"/>
        <v/>
      </c>
      <c r="QZ71" s="120" t="str">
        <f t="shared" si="239"/>
        <v/>
      </c>
      <c r="RA71" s="120" t="str">
        <f t="shared" si="239"/>
        <v/>
      </c>
      <c r="RB71" s="120" t="str">
        <f t="shared" si="239"/>
        <v/>
      </c>
      <c r="RC71" s="120" t="str">
        <f t="shared" si="239"/>
        <v/>
      </c>
      <c r="RD71" s="120" t="str">
        <f t="shared" si="239"/>
        <v/>
      </c>
      <c r="RE71" s="120" t="str">
        <f t="shared" si="239"/>
        <v/>
      </c>
      <c r="RF71" s="120" t="str">
        <f t="shared" si="239"/>
        <v/>
      </c>
      <c r="RG71" s="120" t="str">
        <f t="shared" si="239"/>
        <v/>
      </c>
      <c r="RH71" s="120" t="str">
        <f t="shared" si="239"/>
        <v/>
      </c>
      <c r="RI71" s="120" t="str">
        <f t="shared" si="239"/>
        <v/>
      </c>
      <c r="RJ71" s="120" t="str">
        <f t="shared" si="239"/>
        <v/>
      </c>
      <c r="RK71" s="120" t="str">
        <f t="shared" si="239"/>
        <v/>
      </c>
      <c r="RL71" s="120" t="str">
        <f t="shared" si="239"/>
        <v/>
      </c>
      <c r="RM71" s="120" t="str">
        <f t="shared" si="239"/>
        <v/>
      </c>
      <c r="RN71" s="120" t="str">
        <f t="shared" si="239"/>
        <v/>
      </c>
      <c r="RO71" s="120" t="str">
        <f>IF($J71&gt;0%,IF(AND(RO$16&gt;=$G71,RO$16&lt;$G71+($H71*$J71)),"➤",""),"")</f>
        <v/>
      </c>
      <c r="RP71" s="120" t="str">
        <f>IF($J71&gt;0%,IF(AND(RP$16&gt;=$G71,RP$16&lt;$G71+($H71*$J71)),"➤",""),"")</f>
        <v/>
      </c>
      <c r="RQ71" s="120" t="str">
        <f>IF($J71&gt;0%,IF(AND(RQ$16&gt;=$G71,RQ$16&lt;$G71+($H71*$J71)),"➤",""),"")</f>
        <v/>
      </c>
      <c r="RR71" s="120" t="str">
        <f t="shared" si="240"/>
        <v/>
      </c>
      <c r="RS71" s="120" t="str">
        <f t="shared" si="240"/>
        <v/>
      </c>
      <c r="RT71" s="120" t="str">
        <f t="shared" si="240"/>
        <v/>
      </c>
      <c r="RU71" s="120" t="str">
        <f t="shared" si="240"/>
        <v/>
      </c>
      <c r="RV71" s="120" t="str">
        <f t="shared" si="240"/>
        <v/>
      </c>
      <c r="RW71" s="120" t="str">
        <f t="shared" si="240"/>
        <v/>
      </c>
      <c r="RX71" s="120" t="str">
        <f t="shared" si="240"/>
        <v/>
      </c>
      <c r="RY71" s="120" t="str">
        <f t="shared" si="240"/>
        <v/>
      </c>
      <c r="RZ71" s="120" t="str">
        <f t="shared" si="240"/>
        <v/>
      </c>
      <c r="SA71" s="120" t="str">
        <f t="shared" si="240"/>
        <v/>
      </c>
      <c r="SB71" s="120" t="str">
        <f t="shared" si="240"/>
        <v/>
      </c>
      <c r="SC71" s="120" t="str">
        <f t="shared" si="240"/>
        <v/>
      </c>
      <c r="SD71" s="120" t="str">
        <f t="shared" si="240"/>
        <v/>
      </c>
      <c r="SE71" s="120" t="str">
        <f t="shared" si="240"/>
        <v/>
      </c>
      <c r="SF71" s="120" t="str">
        <f t="shared" si="241"/>
        <v/>
      </c>
      <c r="SG71" s="120" t="str">
        <f t="shared" si="241"/>
        <v/>
      </c>
      <c r="SH71" s="120" t="str">
        <f t="shared" si="241"/>
        <v/>
      </c>
      <c r="SI71" s="120" t="str">
        <f t="shared" si="241"/>
        <v/>
      </c>
      <c r="SJ71" s="120" t="str">
        <f t="shared" si="241"/>
        <v/>
      </c>
      <c r="SK71" s="120" t="str">
        <f t="shared" si="241"/>
        <v/>
      </c>
      <c r="SL71" s="120" t="str">
        <f t="shared" si="241"/>
        <v/>
      </c>
      <c r="SM71" s="120" t="str">
        <f t="shared" si="241"/>
        <v/>
      </c>
      <c r="SN71" s="120" t="str">
        <f t="shared" si="241"/>
        <v/>
      </c>
      <c r="SO71" s="120" t="str">
        <f t="shared" si="241"/>
        <v/>
      </c>
      <c r="SP71" s="120" t="str">
        <f t="shared" si="241"/>
        <v/>
      </c>
      <c r="SQ71" s="120" t="str">
        <f t="shared" si="241"/>
        <v/>
      </c>
      <c r="SR71" s="120" t="str">
        <f t="shared" si="241"/>
        <v/>
      </c>
      <c r="SS71" s="120" t="str">
        <f t="shared" si="241"/>
        <v/>
      </c>
      <c r="ST71" s="120" t="str">
        <f t="shared" si="241"/>
        <v/>
      </c>
      <c r="SU71" s="120" t="str">
        <f>IF($J71&gt;0%,IF(AND(SU$16&gt;=$G71,SU$16&lt;$G71+($H71*$J71)),"➤",""),"")</f>
        <v/>
      </c>
      <c r="SV71" s="120" t="str">
        <f>IF($J71&gt;0%,IF(AND(SV$16&gt;=$G71,SV$16&lt;$G71+($H71*$J71)),"➤",""),"")</f>
        <v/>
      </c>
      <c r="SW71" s="120" t="str">
        <f>IF($J71&gt;0%,IF(AND(SW$16&gt;=$G71,SW$16&lt;$G71+($H71*$J71)),"➤",""),"")</f>
        <v/>
      </c>
      <c r="SX71" s="121" t="str">
        <f t="shared" si="244"/>
        <v/>
      </c>
    </row>
    <row r="72" spans="2:518" ht="15.75" customHeight="1" x14ac:dyDescent="0.4">
      <c r="B72" s="128"/>
      <c r="C72" s="129"/>
      <c r="D72" s="110"/>
      <c r="E72" s="103" t="s">
        <v>451</v>
      </c>
      <c r="F72" s="104"/>
      <c r="G72" s="105"/>
      <c r="H72" s="105"/>
      <c r="I72" s="105"/>
      <c r="J72" s="106"/>
      <c r="K72" s="106"/>
      <c r="L72" s="106"/>
      <c r="M72" s="107"/>
      <c r="N72" s="107"/>
      <c r="O72" s="107"/>
      <c r="P72" s="107"/>
      <c r="Q72" s="107"/>
      <c r="R72" s="107"/>
      <c r="S72" s="120" t="str">
        <f t="shared" si="171"/>
        <v/>
      </c>
      <c r="T72" s="120" t="str">
        <f t="shared" si="171"/>
        <v/>
      </c>
      <c r="U72" s="120" t="str">
        <f t="shared" si="171"/>
        <v/>
      </c>
      <c r="V72" s="120" t="str">
        <f t="shared" si="171"/>
        <v/>
      </c>
      <c r="W72" s="120" t="str">
        <f t="shared" si="171"/>
        <v/>
      </c>
      <c r="X72" s="120" t="str">
        <f t="shared" si="171"/>
        <v/>
      </c>
      <c r="Y72" s="120" t="str">
        <f t="shared" si="171"/>
        <v/>
      </c>
      <c r="Z72" s="120" t="str">
        <f t="shared" si="171"/>
        <v/>
      </c>
      <c r="AA72" s="120" t="str">
        <f t="shared" si="171"/>
        <v/>
      </c>
      <c r="AB72" s="120" t="str">
        <f t="shared" si="171"/>
        <v/>
      </c>
      <c r="AC72" s="120" t="str">
        <f t="shared" ref="AC72:AE76" si="265">IF($J72&gt;0%,IF(AND(AC$16&gt;=$G72,AC$16&lt;$G72+($H72*$J72)),"➤",""),"")</f>
        <v/>
      </c>
      <c r="AD72" s="120" t="str">
        <f t="shared" si="265"/>
        <v/>
      </c>
      <c r="AE72" s="120" t="str">
        <f t="shared" si="265"/>
        <v/>
      </c>
      <c r="AF72" s="107"/>
      <c r="AG72" s="107"/>
      <c r="AH72" s="107"/>
      <c r="AI72" s="107"/>
      <c r="AJ72" s="107"/>
      <c r="AK72" s="107"/>
      <c r="AL72" s="107"/>
      <c r="AM72" s="107"/>
      <c r="AN72" s="107"/>
      <c r="AO72" s="107"/>
      <c r="AP72" s="107"/>
      <c r="AQ72" s="107"/>
      <c r="AR72" s="107"/>
      <c r="AS72" s="107"/>
      <c r="AT72" s="107"/>
      <c r="AU72" s="107"/>
      <c r="AV72" s="107"/>
      <c r="AW72" s="107"/>
      <c r="AX72" s="107"/>
      <c r="AY72" s="107"/>
      <c r="AZ72" s="107"/>
      <c r="BA72" s="107"/>
      <c r="BB72" s="107"/>
      <c r="BC72" s="107"/>
      <c r="BD72" s="107"/>
      <c r="BE72" s="107"/>
      <c r="BF72" s="107"/>
      <c r="BG72" s="107"/>
      <c r="BH72" s="107"/>
      <c r="BI72" s="107"/>
      <c r="BJ72" s="107"/>
      <c r="BK72" s="107"/>
      <c r="BL72" s="107"/>
      <c r="BM72" s="107"/>
      <c r="BN72" s="107"/>
      <c r="BO72" s="107"/>
      <c r="BP72" s="107"/>
      <c r="BQ72" s="107"/>
      <c r="BR72" s="107"/>
      <c r="BS72" s="107"/>
      <c r="BT72" s="107"/>
      <c r="BU72" s="107"/>
      <c r="BV72" s="107"/>
      <c r="BW72" s="107"/>
      <c r="BX72" s="107"/>
      <c r="BY72" s="107"/>
      <c r="BZ72" s="107"/>
      <c r="CA72" s="107"/>
      <c r="CB72" s="107"/>
      <c r="CC72" s="107"/>
      <c r="CD72" s="107"/>
      <c r="CE72" s="107"/>
      <c r="CF72" s="107"/>
      <c r="CG72" s="107"/>
      <c r="CH72" s="107"/>
      <c r="CI72" s="107"/>
      <c r="CJ72" s="107"/>
      <c r="CK72" s="107"/>
      <c r="CL72" s="107"/>
      <c r="CM72" s="107"/>
      <c r="CN72" s="107"/>
      <c r="CO72" s="107"/>
      <c r="CP72" s="107"/>
      <c r="CQ72" s="107"/>
      <c r="CR72" s="107"/>
      <c r="CS72" s="107"/>
      <c r="CT72" s="107"/>
      <c r="CU72" s="107"/>
      <c r="CV72" s="107"/>
      <c r="CW72" s="107"/>
      <c r="CX72" s="107"/>
      <c r="CY72" s="107"/>
      <c r="CZ72" s="107"/>
      <c r="DA72" s="107"/>
      <c r="DB72" s="107"/>
      <c r="DC72" s="107"/>
      <c r="DD72" s="107"/>
      <c r="DE72" s="107"/>
      <c r="DF72" s="107"/>
      <c r="DG72" s="107"/>
      <c r="DH72" s="107"/>
      <c r="DI72" s="107"/>
      <c r="DJ72" s="107"/>
      <c r="DK72" s="107"/>
      <c r="DL72" s="107"/>
      <c r="DM72" s="107"/>
      <c r="DN72" s="107"/>
      <c r="DO72" s="107"/>
      <c r="DP72" s="107"/>
      <c r="DQ72" s="107"/>
      <c r="DR72" s="107"/>
      <c r="DS72" s="107"/>
      <c r="DT72" s="107"/>
      <c r="DU72" s="107"/>
      <c r="DV72" s="107"/>
      <c r="DW72" s="107"/>
      <c r="DX72" s="107"/>
      <c r="DY72" s="107"/>
      <c r="DZ72" s="107"/>
      <c r="EA72" s="107"/>
      <c r="EB72" s="107"/>
      <c r="EC72" s="107"/>
      <c r="ED72" s="107"/>
      <c r="EE72" s="107"/>
      <c r="EF72" s="107"/>
      <c r="EG72" s="107"/>
      <c r="EH72" s="107"/>
      <c r="EI72" s="107"/>
      <c r="EJ72" s="107"/>
      <c r="EK72" s="107"/>
      <c r="EL72" s="107"/>
      <c r="EM72" s="107"/>
      <c r="EN72" s="107"/>
      <c r="EO72" s="107"/>
      <c r="EP72" s="107"/>
      <c r="EQ72" s="107"/>
      <c r="ER72" s="107"/>
      <c r="ES72" s="107"/>
      <c r="ET72" s="107"/>
      <c r="EU72" s="107"/>
      <c r="EV72" s="107"/>
      <c r="EW72" s="107"/>
      <c r="EX72" s="107"/>
      <c r="EY72" s="107"/>
      <c r="EZ72" s="107"/>
      <c r="FA72" s="107"/>
      <c r="FB72" s="107"/>
      <c r="FC72" s="107"/>
      <c r="FD72" s="107"/>
      <c r="FE72" s="107"/>
      <c r="FF72" s="107"/>
      <c r="FG72" s="107"/>
      <c r="FH72" s="107"/>
      <c r="FI72" s="107"/>
      <c r="FJ72" s="107"/>
      <c r="FK72" s="107"/>
      <c r="FL72" s="107"/>
      <c r="FM72" s="107"/>
      <c r="FN72" s="107"/>
      <c r="FO72" s="107"/>
      <c r="FP72" s="107"/>
      <c r="FQ72" s="107"/>
      <c r="FR72" s="107"/>
      <c r="FS72" s="107"/>
      <c r="FT72" s="107"/>
      <c r="FU72" s="107"/>
      <c r="FV72" s="107"/>
      <c r="FW72" s="107"/>
      <c r="FX72" s="107"/>
      <c r="FY72" s="107"/>
      <c r="FZ72" s="107"/>
      <c r="GA72" s="107"/>
      <c r="GB72" s="107"/>
      <c r="GC72" s="107"/>
      <c r="GD72" s="107"/>
      <c r="GE72" s="107"/>
      <c r="GF72" s="107"/>
      <c r="GG72" s="107"/>
      <c r="GH72" s="107"/>
      <c r="GI72" s="107"/>
      <c r="GJ72" s="107"/>
      <c r="GK72" s="107"/>
      <c r="GL72" s="107"/>
      <c r="GM72" s="107"/>
      <c r="GN72" s="107"/>
      <c r="GO72" s="107"/>
      <c r="GP72" s="107"/>
      <c r="GQ72" s="107"/>
      <c r="GR72" s="107"/>
      <c r="GS72" s="107"/>
      <c r="GT72" s="107"/>
      <c r="GU72" s="107"/>
      <c r="GV72" s="107"/>
      <c r="GW72" s="107"/>
      <c r="GX72" s="107"/>
      <c r="GY72" s="107"/>
      <c r="GZ72" s="107"/>
      <c r="HA72" s="107"/>
      <c r="HB72" s="107"/>
      <c r="HC72" s="107"/>
      <c r="HD72" s="107"/>
      <c r="HE72" s="107"/>
      <c r="HF72" s="107"/>
      <c r="HG72" s="107"/>
      <c r="HH72" s="107"/>
      <c r="HI72" s="107"/>
      <c r="HJ72" s="107"/>
      <c r="HK72" s="107"/>
      <c r="HL72" s="107"/>
      <c r="HM72" s="107"/>
      <c r="HN72" s="107"/>
      <c r="HO72" s="107"/>
      <c r="HP72" s="107"/>
      <c r="HQ72" s="107"/>
      <c r="HR72" s="107"/>
      <c r="HS72" s="107"/>
      <c r="HT72" s="107"/>
      <c r="HU72" s="107"/>
      <c r="HV72" s="107"/>
      <c r="HW72" s="107"/>
      <c r="HX72" s="107"/>
      <c r="HY72" s="107"/>
      <c r="HZ72" s="107"/>
      <c r="IA72" s="107"/>
      <c r="IB72" s="107"/>
      <c r="IC72" s="107"/>
      <c r="ID72" s="107"/>
      <c r="IE72" s="107"/>
      <c r="IF72" s="107"/>
      <c r="IG72" s="107"/>
      <c r="IH72" s="107"/>
      <c r="II72" s="107"/>
      <c r="IJ72" s="107"/>
      <c r="IK72" s="107"/>
      <c r="IL72" s="107"/>
      <c r="IM72" s="107"/>
      <c r="IN72" s="107"/>
      <c r="IO72" s="107"/>
      <c r="IP72" s="107"/>
      <c r="IQ72" s="107"/>
      <c r="IR72" s="107"/>
      <c r="IS72" s="107"/>
      <c r="IT72" s="107"/>
      <c r="IU72" s="107"/>
      <c r="IV72" s="107"/>
      <c r="IW72" s="107"/>
      <c r="IX72" s="107"/>
      <c r="IY72" s="107"/>
      <c r="IZ72" s="107"/>
      <c r="JA72" s="107"/>
      <c r="JB72" s="107"/>
      <c r="JC72" s="107"/>
      <c r="JD72" s="107"/>
      <c r="JE72" s="107"/>
      <c r="JF72" s="107"/>
      <c r="JG72" s="107"/>
      <c r="JH72" s="107"/>
      <c r="JI72" s="107"/>
      <c r="JJ72" s="107"/>
      <c r="JK72" s="107"/>
      <c r="JL72" s="107"/>
      <c r="JM72" s="107"/>
      <c r="JN72" s="107"/>
      <c r="JO72" s="107"/>
      <c r="JP72" s="107"/>
      <c r="JQ72" s="107"/>
      <c r="JR72" s="107"/>
      <c r="JS72" s="107"/>
      <c r="JT72" s="107"/>
      <c r="JU72" s="107"/>
      <c r="JV72" s="107"/>
      <c r="JW72" s="107"/>
      <c r="JX72" s="107"/>
      <c r="JY72" s="107"/>
      <c r="JZ72" s="107"/>
      <c r="KA72" s="107"/>
      <c r="KB72" s="107"/>
      <c r="KC72" s="107"/>
      <c r="KD72" s="107"/>
      <c r="KE72" s="107"/>
      <c r="KF72" s="107"/>
      <c r="KG72" s="107"/>
      <c r="KH72" s="107"/>
      <c r="KI72" s="107"/>
      <c r="KJ72" s="107"/>
      <c r="KK72" s="107"/>
      <c r="KL72" s="107"/>
      <c r="KM72" s="107"/>
      <c r="KN72" s="107"/>
      <c r="KO72" s="107"/>
      <c r="KP72" s="107"/>
      <c r="KQ72" s="107"/>
      <c r="KR72" s="107"/>
      <c r="KS72" s="107"/>
      <c r="KT72" s="107"/>
      <c r="KU72" s="107"/>
      <c r="KV72" s="107"/>
      <c r="KW72" s="107"/>
      <c r="KX72" s="107"/>
      <c r="KY72" s="107"/>
      <c r="KZ72" s="107"/>
      <c r="LA72" s="107"/>
      <c r="LB72" s="107"/>
      <c r="LC72" s="107"/>
      <c r="LD72" s="107"/>
      <c r="LE72" s="107"/>
      <c r="LF72" s="107"/>
      <c r="LG72" s="107"/>
      <c r="LH72" s="107"/>
      <c r="LI72" s="107"/>
      <c r="LJ72" s="107"/>
      <c r="LK72" s="107"/>
      <c r="LL72" s="107"/>
      <c r="LM72" s="107"/>
      <c r="LN72" s="107"/>
      <c r="LO72" s="107"/>
      <c r="LP72" s="107"/>
      <c r="LQ72" s="107"/>
      <c r="LR72" s="107"/>
      <c r="LS72" s="107"/>
      <c r="LT72" s="107"/>
      <c r="LU72" s="107"/>
      <c r="LV72" s="107"/>
      <c r="LW72" s="107"/>
      <c r="LX72" s="107"/>
      <c r="LY72" s="107"/>
      <c r="LZ72" s="107"/>
      <c r="MA72" s="107"/>
      <c r="MB72" s="107"/>
      <c r="MC72" s="107"/>
      <c r="MD72" s="107"/>
      <c r="ME72" s="107"/>
      <c r="MF72" s="107"/>
      <c r="MG72" s="107"/>
      <c r="MH72" s="107"/>
      <c r="MI72" s="107"/>
      <c r="MJ72" s="107"/>
      <c r="MK72" s="107"/>
      <c r="ML72" s="107"/>
      <c r="MM72" s="107"/>
      <c r="MN72" s="107"/>
      <c r="MO72" s="107"/>
      <c r="MP72" s="107"/>
      <c r="MQ72" s="107"/>
      <c r="MR72" s="107"/>
      <c r="MS72" s="107"/>
      <c r="MT72" s="107"/>
      <c r="MU72" s="107"/>
      <c r="MV72" s="107"/>
      <c r="MW72" s="107"/>
      <c r="MX72" s="107"/>
      <c r="MY72" s="107"/>
      <c r="MZ72" s="107"/>
      <c r="NA72" s="107"/>
      <c r="NB72" s="107"/>
      <c r="NC72" s="107"/>
      <c r="ND72" s="107"/>
      <c r="NE72" s="107"/>
      <c r="NF72" s="107"/>
      <c r="NG72" s="107"/>
      <c r="NH72" s="107"/>
      <c r="NI72" s="107"/>
      <c r="NJ72" s="107"/>
      <c r="NK72" s="107"/>
      <c r="NL72" s="107"/>
      <c r="NM72" s="107"/>
      <c r="NN72" s="107"/>
      <c r="NO72" s="107"/>
      <c r="NP72" s="107"/>
      <c r="NQ72" s="107"/>
      <c r="NR72" s="107"/>
      <c r="NS72" s="107"/>
      <c r="NT72" s="107"/>
      <c r="NU72" s="107"/>
      <c r="NV72" s="107"/>
      <c r="NW72" s="107"/>
      <c r="NX72" s="107"/>
      <c r="NY72" s="107"/>
      <c r="NZ72" s="107"/>
      <c r="OA72" s="107"/>
      <c r="OB72" s="107"/>
      <c r="OC72" s="107"/>
      <c r="OD72" s="107"/>
      <c r="OE72" s="107"/>
      <c r="OF72" s="107"/>
      <c r="OG72" s="107"/>
      <c r="OH72" s="107"/>
      <c r="OI72" s="107"/>
      <c r="OJ72" s="107"/>
      <c r="OK72" s="107"/>
      <c r="OL72" s="107"/>
      <c r="OM72" s="107"/>
      <c r="ON72" s="107"/>
      <c r="OO72" s="107"/>
      <c r="OP72" s="107"/>
      <c r="OQ72" s="107"/>
      <c r="OR72" s="107"/>
      <c r="OS72" s="107"/>
      <c r="OT72" s="107"/>
      <c r="OU72" s="107"/>
      <c r="OV72" s="107"/>
      <c r="OW72" s="107"/>
      <c r="OX72" s="107"/>
      <c r="OY72" s="107"/>
      <c r="OZ72" s="107"/>
      <c r="PA72" s="107"/>
      <c r="PB72" s="107"/>
      <c r="PC72" s="107"/>
      <c r="PD72" s="107"/>
      <c r="PE72" s="107"/>
      <c r="PF72" s="107"/>
      <c r="PG72" s="107"/>
      <c r="PH72" s="107"/>
      <c r="PI72" s="107"/>
      <c r="PJ72" s="107"/>
      <c r="PK72" s="107"/>
      <c r="PL72" s="107"/>
      <c r="PM72" s="107"/>
      <c r="PN72" s="107"/>
      <c r="PO72" s="107"/>
      <c r="PP72" s="107"/>
      <c r="PQ72" s="107"/>
      <c r="PR72" s="107"/>
      <c r="PS72" s="107"/>
      <c r="PT72" s="107"/>
      <c r="PU72" s="107"/>
      <c r="PV72" s="107"/>
      <c r="PW72" s="107"/>
      <c r="PX72" s="107"/>
      <c r="PY72" s="107"/>
      <c r="PZ72" s="107"/>
      <c r="QA72" s="107"/>
      <c r="QB72" s="107"/>
      <c r="QC72" s="107"/>
      <c r="QD72" s="107"/>
      <c r="QE72" s="107"/>
      <c r="QF72" s="107"/>
      <c r="QG72" s="107"/>
      <c r="QH72" s="107"/>
      <c r="QI72" s="107"/>
      <c r="QJ72" s="107"/>
      <c r="QK72" s="107"/>
      <c r="QL72" s="107"/>
      <c r="QM72" s="107"/>
      <c r="QN72" s="107"/>
      <c r="QO72" s="107"/>
      <c r="QP72" s="107"/>
      <c r="QQ72" s="107"/>
      <c r="QR72" s="107"/>
      <c r="QS72" s="107"/>
      <c r="QT72" s="107"/>
      <c r="QU72" s="107"/>
      <c r="QV72" s="107"/>
      <c r="QW72" s="107"/>
      <c r="QX72" s="107"/>
      <c r="QY72" s="107"/>
      <c r="QZ72" s="107"/>
      <c r="RA72" s="107"/>
      <c r="RB72" s="107"/>
      <c r="RC72" s="107"/>
      <c r="RD72" s="107"/>
      <c r="RE72" s="107"/>
      <c r="RF72" s="107"/>
      <c r="RG72" s="107"/>
      <c r="RH72" s="107"/>
      <c r="RI72" s="107"/>
      <c r="RJ72" s="107"/>
      <c r="RK72" s="107"/>
      <c r="RL72" s="107"/>
      <c r="RM72" s="107"/>
      <c r="RN72" s="107"/>
      <c r="RO72" s="107"/>
      <c r="RP72" s="107"/>
      <c r="RQ72" s="107"/>
      <c r="RR72" s="107"/>
      <c r="RS72" s="107"/>
      <c r="RT72" s="107"/>
      <c r="RU72" s="107"/>
      <c r="RV72" s="107"/>
      <c r="RW72" s="107"/>
      <c r="RX72" s="107"/>
      <c r="RY72" s="107"/>
      <c r="RZ72" s="107"/>
      <c r="SA72" s="107"/>
      <c r="SB72" s="107"/>
      <c r="SC72" s="107"/>
      <c r="SD72" s="107"/>
      <c r="SE72" s="107"/>
      <c r="SF72" s="107"/>
      <c r="SG72" s="107"/>
      <c r="SH72" s="107"/>
      <c r="SI72" s="107"/>
      <c r="SJ72" s="107"/>
      <c r="SK72" s="107"/>
      <c r="SL72" s="107"/>
      <c r="SM72" s="107"/>
      <c r="SN72" s="107"/>
      <c r="SO72" s="107"/>
      <c r="SP72" s="107"/>
      <c r="SQ72" s="107"/>
      <c r="SR72" s="107"/>
      <c r="SS72" s="107"/>
      <c r="ST72" s="107"/>
      <c r="SU72" s="107"/>
      <c r="SV72" s="107"/>
      <c r="SW72" s="107"/>
      <c r="SX72" s="108"/>
    </row>
    <row r="73" spans="2:518" ht="27" outlineLevel="1" x14ac:dyDescent="0.35">
      <c r="B73" s="60"/>
      <c r="C73" s="61">
        <v>293724</v>
      </c>
      <c r="D73" s="61"/>
      <c r="E73" s="145" t="s">
        <v>23</v>
      </c>
      <c r="F73" s="112" t="s">
        <v>452</v>
      </c>
      <c r="G73" s="138">
        <v>45565</v>
      </c>
      <c r="H73" s="139">
        <v>1</v>
      </c>
      <c r="I73" s="140">
        <v>45565</v>
      </c>
      <c r="J73" s="141">
        <v>1</v>
      </c>
      <c r="K73" s="117" t="s">
        <v>1698</v>
      </c>
      <c r="L73" s="118"/>
      <c r="M73" s="119" t="str">
        <f t="shared" si="171"/>
        <v/>
      </c>
      <c r="N73" s="120" t="str">
        <f t="shared" si="171"/>
        <v/>
      </c>
      <c r="O73" s="120" t="str">
        <f t="shared" si="171"/>
        <v/>
      </c>
      <c r="P73" s="120" t="str">
        <f t="shared" si="171"/>
        <v/>
      </c>
      <c r="Q73" s="120" t="str">
        <f t="shared" si="171"/>
        <v/>
      </c>
      <c r="R73" s="120" t="str">
        <f t="shared" si="171"/>
        <v/>
      </c>
      <c r="S73" s="120" t="str">
        <f t="shared" si="171"/>
        <v>➤</v>
      </c>
      <c r="T73" s="120" t="str">
        <f t="shared" si="171"/>
        <v/>
      </c>
      <c r="U73" s="120" t="str">
        <f t="shared" si="171"/>
        <v/>
      </c>
      <c r="V73" s="120" t="str">
        <f t="shared" si="171"/>
        <v/>
      </c>
      <c r="W73" s="120" t="str">
        <f t="shared" si="171"/>
        <v/>
      </c>
      <c r="X73" s="120" t="str">
        <f t="shared" si="171"/>
        <v/>
      </c>
      <c r="Y73" s="120" t="str">
        <f t="shared" si="171"/>
        <v/>
      </c>
      <c r="Z73" s="120" t="str">
        <f t="shared" si="171"/>
        <v/>
      </c>
      <c r="AA73" s="120" t="str">
        <f t="shared" si="171"/>
        <v/>
      </c>
      <c r="AB73" s="120" t="str">
        <f t="shared" si="171"/>
        <v/>
      </c>
      <c r="AC73" s="120" t="str">
        <f t="shared" si="265"/>
        <v/>
      </c>
      <c r="AD73" s="120" t="str">
        <f t="shared" si="265"/>
        <v/>
      </c>
      <c r="AE73" s="120" t="str">
        <f t="shared" si="265"/>
        <v/>
      </c>
      <c r="AF73" s="120" t="str">
        <f t="shared" ref="AF73:AR76" si="266">IF($J73&gt;0%,IF(AND(AF$16&gt;=$G73,AF$16&lt;$G73+($H73*$J73)),"➤",""),"")</f>
        <v/>
      </c>
      <c r="AG73" s="120" t="str">
        <f t="shared" si="266"/>
        <v/>
      </c>
      <c r="AH73" s="120" t="str">
        <f t="shared" si="266"/>
        <v/>
      </c>
      <c r="AI73" s="120" t="str">
        <f t="shared" si="266"/>
        <v/>
      </c>
      <c r="AJ73" s="120" t="str">
        <f t="shared" si="266"/>
        <v/>
      </c>
      <c r="AK73" s="120" t="str">
        <f t="shared" si="266"/>
        <v/>
      </c>
      <c r="AL73" s="120" t="str">
        <f t="shared" si="266"/>
        <v/>
      </c>
      <c r="AM73" s="120" t="str">
        <f t="shared" si="266"/>
        <v/>
      </c>
      <c r="AN73" s="120" t="str">
        <f t="shared" si="266"/>
        <v/>
      </c>
      <c r="AO73" s="120" t="str">
        <f t="shared" si="266"/>
        <v/>
      </c>
      <c r="AP73" s="120" t="str">
        <f t="shared" si="266"/>
        <v/>
      </c>
      <c r="AQ73" s="120" t="str">
        <f t="shared" si="266"/>
        <v/>
      </c>
      <c r="AR73" s="120" t="str">
        <f t="shared" si="266"/>
        <v/>
      </c>
      <c r="AS73" s="120" t="str">
        <f t="shared" ref="AS73:BH89" si="267">IF($J73&gt;0%,IF(AND(AS$16&gt;=$G73,AS$16&lt;$G73+($H73*$J73)),"➤",""),"")</f>
        <v/>
      </c>
      <c r="AT73" s="120" t="str">
        <f t="shared" si="267"/>
        <v/>
      </c>
      <c r="AU73" s="120" t="str">
        <f t="shared" si="267"/>
        <v/>
      </c>
      <c r="AV73" s="120" t="str">
        <f t="shared" si="267"/>
        <v/>
      </c>
      <c r="AW73" s="120" t="str">
        <f t="shared" si="267"/>
        <v/>
      </c>
      <c r="AX73" s="120" t="str">
        <f t="shared" si="267"/>
        <v/>
      </c>
      <c r="AY73" s="120" t="str">
        <f t="shared" si="267"/>
        <v/>
      </c>
      <c r="AZ73" s="120" t="str">
        <f t="shared" si="267"/>
        <v/>
      </c>
      <c r="BA73" s="120" t="str">
        <f t="shared" si="267"/>
        <v/>
      </c>
      <c r="BB73" s="120" t="str">
        <f t="shared" si="267"/>
        <v/>
      </c>
      <c r="BC73" s="120" t="str">
        <f t="shared" si="267"/>
        <v/>
      </c>
      <c r="BD73" s="120" t="str">
        <f t="shared" si="267"/>
        <v/>
      </c>
      <c r="BE73" s="120" t="str">
        <f t="shared" si="267"/>
        <v/>
      </c>
      <c r="BF73" s="120" t="str">
        <f t="shared" si="267"/>
        <v/>
      </c>
      <c r="BG73" s="120" t="str">
        <f t="shared" si="267"/>
        <v/>
      </c>
      <c r="BH73" s="120" t="str">
        <f t="shared" si="267"/>
        <v/>
      </c>
      <c r="BI73" s="120" t="str">
        <f t="shared" ref="BI73:BX89" si="268">IF($J73&gt;0%,IF(AND(BI$16&gt;=$G73,BI$16&lt;$G73+($H73*$J73)),"➤",""),"")</f>
        <v/>
      </c>
      <c r="BJ73" s="120" t="str">
        <f t="shared" si="268"/>
        <v/>
      </c>
      <c r="BK73" s="120" t="str">
        <f t="shared" si="268"/>
        <v/>
      </c>
      <c r="BL73" s="120" t="str">
        <f t="shared" si="268"/>
        <v/>
      </c>
      <c r="BM73" s="120" t="str">
        <f t="shared" si="268"/>
        <v/>
      </c>
      <c r="BN73" s="120" t="str">
        <f t="shared" si="268"/>
        <v/>
      </c>
      <c r="BO73" s="120" t="str">
        <f t="shared" si="268"/>
        <v/>
      </c>
      <c r="BP73" s="120" t="str">
        <f t="shared" si="268"/>
        <v/>
      </c>
      <c r="BQ73" s="120" t="str">
        <f t="shared" si="268"/>
        <v/>
      </c>
      <c r="BR73" s="120" t="str">
        <f t="shared" si="268"/>
        <v/>
      </c>
      <c r="BS73" s="120" t="str">
        <f t="shared" si="268"/>
        <v/>
      </c>
      <c r="BT73" s="120" t="str">
        <f t="shared" si="268"/>
        <v/>
      </c>
      <c r="BU73" s="120" t="str">
        <f t="shared" si="268"/>
        <v/>
      </c>
      <c r="BV73" s="120" t="str">
        <f t="shared" si="268"/>
        <v/>
      </c>
      <c r="BW73" s="120" t="str">
        <f t="shared" si="268"/>
        <v/>
      </c>
      <c r="BX73" s="120" t="str">
        <f t="shared" si="268"/>
        <v/>
      </c>
      <c r="BY73" s="120" t="str">
        <f t="shared" ref="BY73:CN89" si="269">IF($J73&gt;0%,IF(AND(BY$16&gt;=$G73,BY$16&lt;$G73+($H73*$J73)),"➤",""),"")</f>
        <v/>
      </c>
      <c r="BZ73" s="120" t="str">
        <f t="shared" si="269"/>
        <v/>
      </c>
      <c r="CA73" s="120" t="str">
        <f t="shared" si="269"/>
        <v/>
      </c>
      <c r="CB73" s="120" t="str">
        <f t="shared" si="269"/>
        <v/>
      </c>
      <c r="CC73" s="120" t="str">
        <f t="shared" si="269"/>
        <v/>
      </c>
      <c r="CD73" s="120" t="str">
        <f t="shared" si="269"/>
        <v/>
      </c>
      <c r="CE73" s="120" t="str">
        <f t="shared" si="269"/>
        <v/>
      </c>
      <c r="CF73" s="120" t="str">
        <f t="shared" si="269"/>
        <v/>
      </c>
      <c r="CG73" s="120" t="str">
        <f t="shared" si="269"/>
        <v/>
      </c>
      <c r="CH73" s="120" t="str">
        <f t="shared" si="269"/>
        <v/>
      </c>
      <c r="CI73" s="120" t="str">
        <f t="shared" si="269"/>
        <v/>
      </c>
      <c r="CJ73" s="120" t="str">
        <f t="shared" si="269"/>
        <v/>
      </c>
      <c r="CK73" s="120" t="str">
        <f t="shared" si="269"/>
        <v/>
      </c>
      <c r="CL73" s="120" t="str">
        <f t="shared" si="269"/>
        <v/>
      </c>
      <c r="CM73" s="120" t="str">
        <f t="shared" si="269"/>
        <v/>
      </c>
      <c r="CN73" s="120" t="str">
        <f t="shared" si="269"/>
        <v/>
      </c>
      <c r="CO73" s="120" t="str">
        <f t="shared" ref="CO73:DD89" si="270">IF($J73&gt;0%,IF(AND(CO$16&gt;=$G73,CO$16&lt;$G73+($H73*$J73)),"➤",""),"")</f>
        <v/>
      </c>
      <c r="CP73" s="120" t="str">
        <f t="shared" si="270"/>
        <v/>
      </c>
      <c r="CQ73" s="120" t="str">
        <f t="shared" si="270"/>
        <v/>
      </c>
      <c r="CR73" s="120" t="str">
        <f t="shared" si="270"/>
        <v/>
      </c>
      <c r="CS73" s="120" t="str">
        <f t="shared" si="270"/>
        <v/>
      </c>
      <c r="CT73" s="120" t="str">
        <f t="shared" si="270"/>
        <v/>
      </c>
      <c r="CU73" s="120" t="str">
        <f t="shared" si="270"/>
        <v/>
      </c>
      <c r="CV73" s="120" t="str">
        <f t="shared" si="270"/>
        <v/>
      </c>
      <c r="CW73" s="120" t="str">
        <f t="shared" si="270"/>
        <v/>
      </c>
      <c r="CX73" s="120" t="str">
        <f t="shared" si="270"/>
        <v/>
      </c>
      <c r="CY73" s="120" t="str">
        <f t="shared" si="270"/>
        <v/>
      </c>
      <c r="CZ73" s="120" t="str">
        <f t="shared" si="270"/>
        <v/>
      </c>
      <c r="DA73" s="120" t="str">
        <f t="shared" si="270"/>
        <v/>
      </c>
      <c r="DB73" s="120" t="str">
        <f t="shared" si="270"/>
        <v/>
      </c>
      <c r="DC73" s="120" t="str">
        <f t="shared" si="270"/>
        <v/>
      </c>
      <c r="DD73" s="120" t="str">
        <f t="shared" si="270"/>
        <v/>
      </c>
      <c r="DE73" s="120" t="str">
        <f t="shared" ref="DE73:DT89" si="271">IF($J73&gt;0%,IF(AND(DE$16&gt;=$G73,DE$16&lt;$G73+($H73*$J73)),"➤",""),"")</f>
        <v/>
      </c>
      <c r="DF73" s="120" t="str">
        <f t="shared" si="271"/>
        <v/>
      </c>
      <c r="DG73" s="120" t="str">
        <f t="shared" si="271"/>
        <v/>
      </c>
      <c r="DH73" s="120" t="str">
        <f t="shared" si="271"/>
        <v/>
      </c>
      <c r="DI73" s="120" t="str">
        <f t="shared" si="271"/>
        <v/>
      </c>
      <c r="DJ73" s="120" t="str">
        <f t="shared" si="271"/>
        <v/>
      </c>
      <c r="DK73" s="120" t="str">
        <f t="shared" si="271"/>
        <v/>
      </c>
      <c r="DL73" s="120" t="str">
        <f t="shared" si="271"/>
        <v/>
      </c>
      <c r="DM73" s="120" t="str">
        <f t="shared" si="271"/>
        <v/>
      </c>
      <c r="DN73" s="120" t="str">
        <f t="shared" si="271"/>
        <v/>
      </c>
      <c r="DO73" s="120" t="str">
        <f t="shared" si="271"/>
        <v/>
      </c>
      <c r="DP73" s="120" t="str">
        <f t="shared" si="271"/>
        <v/>
      </c>
      <c r="DQ73" s="120" t="str">
        <f t="shared" si="271"/>
        <v/>
      </c>
      <c r="DR73" s="120" t="str">
        <f t="shared" si="271"/>
        <v/>
      </c>
      <c r="DS73" s="120" t="str">
        <f t="shared" si="271"/>
        <v/>
      </c>
      <c r="DT73" s="120" t="str">
        <f t="shared" si="271"/>
        <v/>
      </c>
      <c r="DU73" s="120" t="str">
        <f t="shared" ref="DU73:EJ89" si="272">IF($J73&gt;0%,IF(AND(DU$16&gt;=$G73,DU$16&lt;$G73+($H73*$J73)),"➤",""),"")</f>
        <v/>
      </c>
      <c r="DV73" s="120" t="str">
        <f t="shared" si="272"/>
        <v/>
      </c>
      <c r="DW73" s="120" t="str">
        <f t="shared" si="272"/>
        <v/>
      </c>
      <c r="DX73" s="120" t="str">
        <f t="shared" si="272"/>
        <v/>
      </c>
      <c r="DY73" s="120" t="str">
        <f t="shared" si="272"/>
        <v/>
      </c>
      <c r="DZ73" s="120" t="str">
        <f t="shared" si="272"/>
        <v/>
      </c>
      <c r="EA73" s="120" t="str">
        <f t="shared" si="272"/>
        <v/>
      </c>
      <c r="EB73" s="120" t="str">
        <f t="shared" si="272"/>
        <v/>
      </c>
      <c r="EC73" s="120" t="str">
        <f t="shared" si="272"/>
        <v/>
      </c>
      <c r="ED73" s="120" t="str">
        <f t="shared" si="272"/>
        <v/>
      </c>
      <c r="EE73" s="120" t="str">
        <f t="shared" si="272"/>
        <v/>
      </c>
      <c r="EF73" s="120" t="str">
        <f t="shared" si="272"/>
        <v/>
      </c>
      <c r="EG73" s="120" t="str">
        <f t="shared" si="272"/>
        <v/>
      </c>
      <c r="EH73" s="120" t="str">
        <f t="shared" si="272"/>
        <v/>
      </c>
      <c r="EI73" s="120" t="str">
        <f t="shared" si="272"/>
        <v/>
      </c>
      <c r="EJ73" s="120" t="str">
        <f t="shared" si="272"/>
        <v/>
      </c>
      <c r="EK73" s="120" t="str">
        <f t="shared" ref="EK73:EZ89" si="273">IF($J73&gt;0%,IF(AND(EK$16&gt;=$G73,EK$16&lt;$G73+($H73*$J73)),"➤",""),"")</f>
        <v/>
      </c>
      <c r="EL73" s="120" t="str">
        <f t="shared" si="273"/>
        <v/>
      </c>
      <c r="EM73" s="120" t="str">
        <f t="shared" si="273"/>
        <v/>
      </c>
      <c r="EN73" s="120" t="str">
        <f t="shared" si="273"/>
        <v/>
      </c>
      <c r="EO73" s="120" t="str">
        <f t="shared" si="273"/>
        <v/>
      </c>
      <c r="EP73" s="120" t="str">
        <f t="shared" si="273"/>
        <v/>
      </c>
      <c r="EQ73" s="120" t="str">
        <f t="shared" si="273"/>
        <v/>
      </c>
      <c r="ER73" s="120" t="str">
        <f t="shared" si="273"/>
        <v/>
      </c>
      <c r="ES73" s="120" t="str">
        <f t="shared" si="273"/>
        <v/>
      </c>
      <c r="ET73" s="120" t="str">
        <f t="shared" si="273"/>
        <v/>
      </c>
      <c r="EU73" s="120" t="str">
        <f t="shared" si="273"/>
        <v/>
      </c>
      <c r="EV73" s="120" t="str">
        <f t="shared" si="273"/>
        <v/>
      </c>
      <c r="EW73" s="120" t="str">
        <f t="shared" si="273"/>
        <v/>
      </c>
      <c r="EX73" s="120" t="str">
        <f t="shared" si="273"/>
        <v/>
      </c>
      <c r="EY73" s="120" t="str">
        <f t="shared" si="273"/>
        <v/>
      </c>
      <c r="EZ73" s="120" t="str">
        <f t="shared" si="273"/>
        <v/>
      </c>
      <c r="FA73" s="120" t="str">
        <f t="shared" ref="FA73:FP89" si="274">IF($J73&gt;0%,IF(AND(FA$16&gt;=$G73,FA$16&lt;$G73+($H73*$J73)),"➤",""),"")</f>
        <v/>
      </c>
      <c r="FB73" s="120" t="str">
        <f t="shared" si="274"/>
        <v/>
      </c>
      <c r="FC73" s="120" t="str">
        <f t="shared" si="274"/>
        <v/>
      </c>
      <c r="FD73" s="120" t="str">
        <f t="shared" si="274"/>
        <v/>
      </c>
      <c r="FE73" s="120" t="str">
        <f t="shared" si="274"/>
        <v/>
      </c>
      <c r="FF73" s="120" t="str">
        <f t="shared" si="274"/>
        <v/>
      </c>
      <c r="FG73" s="120" t="str">
        <f t="shared" si="274"/>
        <v/>
      </c>
      <c r="FH73" s="120" t="str">
        <f t="shared" si="274"/>
        <v/>
      </c>
      <c r="FI73" s="120" t="str">
        <f t="shared" si="274"/>
        <v/>
      </c>
      <c r="FJ73" s="120" t="str">
        <f t="shared" si="274"/>
        <v/>
      </c>
      <c r="FK73" s="120" t="str">
        <f t="shared" si="274"/>
        <v/>
      </c>
      <c r="FL73" s="120" t="str">
        <f t="shared" si="274"/>
        <v/>
      </c>
      <c r="FM73" s="120" t="str">
        <f t="shared" si="274"/>
        <v/>
      </c>
      <c r="FN73" s="120" t="str">
        <f t="shared" si="274"/>
        <v/>
      </c>
      <c r="FO73" s="120" t="str">
        <f t="shared" si="274"/>
        <v/>
      </c>
      <c r="FP73" s="120" t="str">
        <f t="shared" si="274"/>
        <v/>
      </c>
      <c r="FQ73" s="120" t="str">
        <f t="shared" ref="FQ73:GF89" si="275">IF($J73&gt;0%,IF(AND(FQ$16&gt;=$G73,FQ$16&lt;$G73+($H73*$J73)),"➤",""),"")</f>
        <v/>
      </c>
      <c r="FR73" s="120" t="str">
        <f t="shared" si="275"/>
        <v/>
      </c>
      <c r="FS73" s="120" t="str">
        <f t="shared" si="275"/>
        <v/>
      </c>
      <c r="FT73" s="120" t="str">
        <f t="shared" si="275"/>
        <v/>
      </c>
      <c r="FU73" s="120" t="str">
        <f t="shared" si="275"/>
        <v/>
      </c>
      <c r="FV73" s="120" t="str">
        <f t="shared" si="275"/>
        <v/>
      </c>
      <c r="FW73" s="120" t="str">
        <f t="shared" si="275"/>
        <v/>
      </c>
      <c r="FX73" s="120" t="str">
        <f t="shared" si="275"/>
        <v/>
      </c>
      <c r="FY73" s="120" t="str">
        <f t="shared" si="275"/>
        <v/>
      </c>
      <c r="FZ73" s="120" t="str">
        <f t="shared" si="275"/>
        <v/>
      </c>
      <c r="GA73" s="120" t="str">
        <f t="shared" si="275"/>
        <v/>
      </c>
      <c r="GB73" s="120" t="str">
        <f t="shared" si="275"/>
        <v/>
      </c>
      <c r="GC73" s="120" t="str">
        <f t="shared" si="275"/>
        <v/>
      </c>
      <c r="GD73" s="120" t="str">
        <f t="shared" si="275"/>
        <v/>
      </c>
      <c r="GE73" s="120" t="str">
        <f t="shared" si="275"/>
        <v/>
      </c>
      <c r="GF73" s="120" t="str">
        <f t="shared" si="275"/>
        <v/>
      </c>
      <c r="GG73" s="120" t="str">
        <f t="shared" ref="GG73:GV89" si="276">IF($J73&gt;0%,IF(AND(GG$16&gt;=$G73,GG$16&lt;$G73+($H73*$J73)),"➤",""),"")</f>
        <v/>
      </c>
      <c r="GH73" s="120" t="str">
        <f t="shared" si="276"/>
        <v/>
      </c>
      <c r="GI73" s="120" t="str">
        <f t="shared" si="276"/>
        <v/>
      </c>
      <c r="GJ73" s="120" t="str">
        <f t="shared" si="276"/>
        <v/>
      </c>
      <c r="GK73" s="120" t="str">
        <f t="shared" si="276"/>
        <v/>
      </c>
      <c r="GL73" s="120" t="str">
        <f t="shared" si="276"/>
        <v/>
      </c>
      <c r="GM73" s="120" t="str">
        <f t="shared" si="276"/>
        <v/>
      </c>
      <c r="GN73" s="120" t="str">
        <f t="shared" si="276"/>
        <v/>
      </c>
      <c r="GO73" s="120" t="str">
        <f t="shared" si="276"/>
        <v/>
      </c>
      <c r="GP73" s="120" t="str">
        <f t="shared" si="276"/>
        <v/>
      </c>
      <c r="GQ73" s="120" t="str">
        <f t="shared" si="276"/>
        <v/>
      </c>
      <c r="GR73" s="120" t="str">
        <f t="shared" si="276"/>
        <v/>
      </c>
      <c r="GS73" s="120" t="str">
        <f t="shared" si="276"/>
        <v/>
      </c>
      <c r="GT73" s="120" t="str">
        <f t="shared" si="276"/>
        <v/>
      </c>
      <c r="GU73" s="120" t="str">
        <f t="shared" si="276"/>
        <v/>
      </c>
      <c r="GV73" s="120" t="str">
        <f t="shared" si="276"/>
        <v/>
      </c>
      <c r="GW73" s="120" t="str">
        <f t="shared" ref="GW73:HL89" si="277">IF($J73&gt;0%,IF(AND(GW$16&gt;=$G73,GW$16&lt;$G73+($H73*$J73)),"➤",""),"")</f>
        <v/>
      </c>
      <c r="GX73" s="120" t="str">
        <f t="shared" si="277"/>
        <v/>
      </c>
      <c r="GY73" s="120" t="str">
        <f t="shared" si="277"/>
        <v/>
      </c>
      <c r="GZ73" s="120" t="str">
        <f t="shared" si="277"/>
        <v/>
      </c>
      <c r="HA73" s="120" t="str">
        <f t="shared" si="277"/>
        <v/>
      </c>
      <c r="HB73" s="120" t="str">
        <f t="shared" si="277"/>
        <v/>
      </c>
      <c r="HC73" s="120" t="str">
        <f t="shared" si="277"/>
        <v/>
      </c>
      <c r="HD73" s="120" t="str">
        <f t="shared" si="277"/>
        <v/>
      </c>
      <c r="HE73" s="120" t="str">
        <f t="shared" si="277"/>
        <v/>
      </c>
      <c r="HF73" s="120" t="str">
        <f t="shared" si="277"/>
        <v/>
      </c>
      <c r="HG73" s="120" t="str">
        <f t="shared" si="277"/>
        <v/>
      </c>
      <c r="HH73" s="120" t="str">
        <f t="shared" si="277"/>
        <v/>
      </c>
      <c r="HI73" s="120" t="str">
        <f t="shared" si="277"/>
        <v/>
      </c>
      <c r="HJ73" s="120" t="str">
        <f t="shared" si="277"/>
        <v/>
      </c>
      <c r="HK73" s="120" t="str">
        <f t="shared" si="277"/>
        <v/>
      </c>
      <c r="HL73" s="120" t="str">
        <f t="shared" si="277"/>
        <v/>
      </c>
      <c r="HM73" s="120" t="str">
        <f t="shared" ref="HM73:IB89" si="278">IF($J73&gt;0%,IF(AND(HM$16&gt;=$G73,HM$16&lt;$G73+($H73*$J73)),"➤",""),"")</f>
        <v/>
      </c>
      <c r="HN73" s="120" t="str">
        <f t="shared" si="278"/>
        <v/>
      </c>
      <c r="HO73" s="120" t="str">
        <f t="shared" si="278"/>
        <v/>
      </c>
      <c r="HP73" s="120" t="str">
        <f t="shared" si="278"/>
        <v/>
      </c>
      <c r="HQ73" s="120" t="str">
        <f t="shared" si="278"/>
        <v/>
      </c>
      <c r="HR73" s="120" t="str">
        <f t="shared" si="278"/>
        <v/>
      </c>
      <c r="HS73" s="120" t="str">
        <f t="shared" si="278"/>
        <v/>
      </c>
      <c r="HT73" s="120" t="str">
        <f t="shared" si="278"/>
        <v/>
      </c>
      <c r="HU73" s="120" t="str">
        <f t="shared" si="278"/>
        <v/>
      </c>
      <c r="HV73" s="120" t="str">
        <f t="shared" si="278"/>
        <v/>
      </c>
      <c r="HW73" s="120" t="str">
        <f t="shared" si="278"/>
        <v/>
      </c>
      <c r="HX73" s="120" t="str">
        <f t="shared" si="278"/>
        <v/>
      </c>
      <c r="HY73" s="120" t="str">
        <f t="shared" si="278"/>
        <v/>
      </c>
      <c r="HZ73" s="120" t="str">
        <f t="shared" si="278"/>
        <v/>
      </c>
      <c r="IA73" s="120" t="str">
        <f t="shared" si="278"/>
        <v/>
      </c>
      <c r="IB73" s="120" t="str">
        <f t="shared" si="278"/>
        <v/>
      </c>
      <c r="IC73" s="120" t="str">
        <f t="shared" ref="IC73:IR89" si="279">IF($J73&gt;0%,IF(AND(IC$16&gt;=$G73,IC$16&lt;$G73+($H73*$J73)),"➤",""),"")</f>
        <v/>
      </c>
      <c r="ID73" s="120" t="str">
        <f t="shared" si="279"/>
        <v/>
      </c>
      <c r="IE73" s="120" t="str">
        <f t="shared" si="279"/>
        <v/>
      </c>
      <c r="IF73" s="120" t="str">
        <f t="shared" si="279"/>
        <v/>
      </c>
      <c r="IG73" s="120" t="str">
        <f t="shared" si="279"/>
        <v/>
      </c>
      <c r="IH73" s="120" t="str">
        <f t="shared" si="279"/>
        <v/>
      </c>
      <c r="II73" s="120" t="str">
        <f t="shared" si="279"/>
        <v/>
      </c>
      <c r="IJ73" s="120" t="str">
        <f t="shared" si="279"/>
        <v/>
      </c>
      <c r="IK73" s="120" t="str">
        <f t="shared" si="279"/>
        <v/>
      </c>
      <c r="IL73" s="120" t="str">
        <f t="shared" si="279"/>
        <v/>
      </c>
      <c r="IM73" s="120" t="str">
        <f t="shared" si="279"/>
        <v/>
      </c>
      <c r="IN73" s="120" t="str">
        <f t="shared" si="279"/>
        <v/>
      </c>
      <c r="IO73" s="120" t="str">
        <f t="shared" si="279"/>
        <v/>
      </c>
      <c r="IP73" s="120" t="str">
        <f t="shared" si="279"/>
        <v/>
      </c>
      <c r="IQ73" s="120" t="str">
        <f t="shared" si="279"/>
        <v/>
      </c>
      <c r="IR73" s="120" t="str">
        <f t="shared" si="279"/>
        <v/>
      </c>
      <c r="IS73" s="120" t="str">
        <f t="shared" ref="IS73:JH89" si="280">IF($J73&gt;0%,IF(AND(IS$16&gt;=$G73,IS$16&lt;$G73+($H73*$J73)),"➤",""),"")</f>
        <v/>
      </c>
      <c r="IT73" s="120" t="str">
        <f t="shared" si="280"/>
        <v/>
      </c>
      <c r="IU73" s="120" t="str">
        <f t="shared" si="280"/>
        <v/>
      </c>
      <c r="IV73" s="120" t="str">
        <f t="shared" si="280"/>
        <v/>
      </c>
      <c r="IW73" s="120" t="str">
        <f t="shared" si="280"/>
        <v/>
      </c>
      <c r="IX73" s="120" t="str">
        <f t="shared" si="280"/>
        <v/>
      </c>
      <c r="IY73" s="120" t="str">
        <f t="shared" si="280"/>
        <v/>
      </c>
      <c r="IZ73" s="120" t="str">
        <f t="shared" si="280"/>
        <v/>
      </c>
      <c r="JA73" s="120" t="str">
        <f t="shared" si="280"/>
        <v/>
      </c>
      <c r="JB73" s="120" t="str">
        <f t="shared" si="280"/>
        <v/>
      </c>
      <c r="JC73" s="120" t="str">
        <f t="shared" si="280"/>
        <v/>
      </c>
      <c r="JD73" s="120" t="str">
        <f t="shared" si="280"/>
        <v/>
      </c>
      <c r="JE73" s="120" t="str">
        <f t="shared" si="280"/>
        <v/>
      </c>
      <c r="JF73" s="120" t="str">
        <f t="shared" si="280"/>
        <v/>
      </c>
      <c r="JG73" s="120" t="str">
        <f t="shared" si="280"/>
        <v/>
      </c>
      <c r="JH73" s="120" t="str">
        <f t="shared" si="280"/>
        <v/>
      </c>
      <c r="JI73" s="120" t="str">
        <f t="shared" ref="JI73:JX89" si="281">IF($J73&gt;0%,IF(AND(JI$16&gt;=$G73,JI$16&lt;$G73+($H73*$J73)),"➤",""),"")</f>
        <v/>
      </c>
      <c r="JJ73" s="120" t="str">
        <f t="shared" si="281"/>
        <v/>
      </c>
      <c r="JK73" s="120" t="str">
        <f t="shared" si="281"/>
        <v/>
      </c>
      <c r="JL73" s="120" t="str">
        <f t="shared" si="281"/>
        <v/>
      </c>
      <c r="JM73" s="120" t="str">
        <f t="shared" si="281"/>
        <v/>
      </c>
      <c r="JN73" s="120" t="str">
        <f t="shared" si="281"/>
        <v/>
      </c>
      <c r="JO73" s="120" t="str">
        <f t="shared" si="281"/>
        <v/>
      </c>
      <c r="JP73" s="120" t="str">
        <f t="shared" si="281"/>
        <v/>
      </c>
      <c r="JQ73" s="120" t="str">
        <f t="shared" si="281"/>
        <v/>
      </c>
      <c r="JR73" s="120" t="str">
        <f t="shared" si="281"/>
        <v/>
      </c>
      <c r="JS73" s="120" t="str">
        <f t="shared" si="281"/>
        <v/>
      </c>
      <c r="JT73" s="120" t="str">
        <f t="shared" si="281"/>
        <v/>
      </c>
      <c r="JU73" s="120" t="str">
        <f t="shared" si="281"/>
        <v/>
      </c>
      <c r="JV73" s="120" t="str">
        <f t="shared" si="281"/>
        <v/>
      </c>
      <c r="JW73" s="120" t="str">
        <f t="shared" si="281"/>
        <v/>
      </c>
      <c r="JX73" s="120" t="str">
        <f t="shared" si="281"/>
        <v/>
      </c>
      <c r="JY73" s="120" t="str">
        <f t="shared" ref="JY73:KN89" si="282">IF($J73&gt;0%,IF(AND(JY$16&gt;=$G73,JY$16&lt;$G73+($H73*$J73)),"➤",""),"")</f>
        <v/>
      </c>
      <c r="JZ73" s="120" t="str">
        <f t="shared" si="282"/>
        <v/>
      </c>
      <c r="KA73" s="120" t="str">
        <f t="shared" si="282"/>
        <v/>
      </c>
      <c r="KB73" s="120" t="str">
        <f t="shared" si="282"/>
        <v/>
      </c>
      <c r="KC73" s="120" t="str">
        <f t="shared" si="282"/>
        <v/>
      </c>
      <c r="KD73" s="120" t="str">
        <f t="shared" si="282"/>
        <v/>
      </c>
      <c r="KE73" s="120" t="str">
        <f t="shared" si="282"/>
        <v/>
      </c>
      <c r="KF73" s="120" t="str">
        <f t="shared" si="282"/>
        <v/>
      </c>
      <c r="KG73" s="120" t="str">
        <f t="shared" si="282"/>
        <v/>
      </c>
      <c r="KH73" s="120" t="str">
        <f t="shared" si="282"/>
        <v/>
      </c>
      <c r="KI73" s="120" t="str">
        <f t="shared" si="282"/>
        <v/>
      </c>
      <c r="KJ73" s="120" t="str">
        <f t="shared" si="282"/>
        <v/>
      </c>
      <c r="KK73" s="120" t="str">
        <f t="shared" si="282"/>
        <v/>
      </c>
      <c r="KL73" s="120" t="str">
        <f t="shared" si="282"/>
        <v/>
      </c>
      <c r="KM73" s="120" t="str">
        <f t="shared" si="282"/>
        <v/>
      </c>
      <c r="KN73" s="120" t="str">
        <f t="shared" si="282"/>
        <v/>
      </c>
      <c r="KO73" s="120" t="str">
        <f t="shared" ref="KO73:LD89" si="283">IF($J73&gt;0%,IF(AND(KO$16&gt;=$G73,KO$16&lt;$G73+($H73*$J73)),"➤",""),"")</f>
        <v/>
      </c>
      <c r="KP73" s="120" t="str">
        <f t="shared" si="283"/>
        <v/>
      </c>
      <c r="KQ73" s="120" t="str">
        <f t="shared" si="283"/>
        <v/>
      </c>
      <c r="KR73" s="120" t="str">
        <f t="shared" si="283"/>
        <v/>
      </c>
      <c r="KS73" s="120" t="str">
        <f t="shared" si="283"/>
        <v/>
      </c>
      <c r="KT73" s="120" t="str">
        <f t="shared" si="283"/>
        <v/>
      </c>
      <c r="KU73" s="120" t="str">
        <f t="shared" si="283"/>
        <v/>
      </c>
      <c r="KV73" s="120" t="str">
        <f t="shared" si="283"/>
        <v/>
      </c>
      <c r="KW73" s="120" t="str">
        <f t="shared" si="283"/>
        <v/>
      </c>
      <c r="KX73" s="120" t="str">
        <f t="shared" si="283"/>
        <v/>
      </c>
      <c r="KY73" s="120" t="str">
        <f t="shared" si="283"/>
        <v/>
      </c>
      <c r="KZ73" s="120" t="str">
        <f t="shared" si="283"/>
        <v/>
      </c>
      <c r="LA73" s="120" t="str">
        <f t="shared" si="283"/>
        <v/>
      </c>
      <c r="LB73" s="120" t="str">
        <f t="shared" si="283"/>
        <v/>
      </c>
      <c r="LC73" s="120" t="str">
        <f t="shared" si="283"/>
        <v/>
      </c>
      <c r="LD73" s="120" t="str">
        <f t="shared" si="283"/>
        <v/>
      </c>
      <c r="LE73" s="120" t="str">
        <f t="shared" ref="LE73:LT89" si="284">IF($J73&gt;0%,IF(AND(LE$16&gt;=$G73,LE$16&lt;$G73+($H73*$J73)),"➤",""),"")</f>
        <v/>
      </c>
      <c r="LF73" s="120" t="str">
        <f t="shared" si="284"/>
        <v/>
      </c>
      <c r="LG73" s="120" t="str">
        <f t="shared" si="284"/>
        <v/>
      </c>
      <c r="LH73" s="120" t="str">
        <f t="shared" si="284"/>
        <v/>
      </c>
      <c r="LI73" s="120" t="str">
        <f t="shared" si="284"/>
        <v/>
      </c>
      <c r="LJ73" s="120" t="str">
        <f t="shared" si="284"/>
        <v/>
      </c>
      <c r="LK73" s="120" t="str">
        <f t="shared" si="284"/>
        <v/>
      </c>
      <c r="LL73" s="120" t="str">
        <f t="shared" si="284"/>
        <v/>
      </c>
      <c r="LM73" s="120" t="str">
        <f t="shared" si="284"/>
        <v/>
      </c>
      <c r="LN73" s="120" t="str">
        <f t="shared" si="284"/>
        <v/>
      </c>
      <c r="LO73" s="120" t="str">
        <f t="shared" si="284"/>
        <v/>
      </c>
      <c r="LP73" s="120" t="str">
        <f t="shared" si="284"/>
        <v/>
      </c>
      <c r="LQ73" s="120" t="str">
        <f t="shared" si="284"/>
        <v/>
      </c>
      <c r="LR73" s="120" t="str">
        <f t="shared" si="284"/>
        <v/>
      </c>
      <c r="LS73" s="120" t="str">
        <f t="shared" si="284"/>
        <v/>
      </c>
      <c r="LT73" s="120" t="str">
        <f t="shared" si="284"/>
        <v/>
      </c>
      <c r="LU73" s="120" t="str">
        <f t="shared" ref="LU73:MJ89" si="285">IF($J73&gt;0%,IF(AND(LU$16&gt;=$G73,LU$16&lt;$G73+($H73*$J73)),"➤",""),"")</f>
        <v/>
      </c>
      <c r="LV73" s="120" t="str">
        <f t="shared" si="285"/>
        <v/>
      </c>
      <c r="LW73" s="120" t="str">
        <f t="shared" si="285"/>
        <v/>
      </c>
      <c r="LX73" s="120" t="str">
        <f t="shared" si="285"/>
        <v/>
      </c>
      <c r="LY73" s="120" t="str">
        <f t="shared" si="285"/>
        <v/>
      </c>
      <c r="LZ73" s="120" t="str">
        <f t="shared" si="285"/>
        <v/>
      </c>
      <c r="MA73" s="120" t="str">
        <f t="shared" si="285"/>
        <v/>
      </c>
      <c r="MB73" s="120" t="str">
        <f t="shared" si="285"/>
        <v/>
      </c>
      <c r="MC73" s="120" t="str">
        <f t="shared" si="285"/>
        <v/>
      </c>
      <c r="MD73" s="120" t="str">
        <f t="shared" si="285"/>
        <v/>
      </c>
      <c r="ME73" s="120" t="str">
        <f t="shared" si="285"/>
        <v/>
      </c>
      <c r="MF73" s="120" t="str">
        <f t="shared" si="285"/>
        <v/>
      </c>
      <c r="MG73" s="120" t="str">
        <f t="shared" si="285"/>
        <v/>
      </c>
      <c r="MH73" s="120" t="str">
        <f t="shared" si="285"/>
        <v/>
      </c>
      <c r="MI73" s="120" t="str">
        <f t="shared" si="285"/>
        <v/>
      </c>
      <c r="MJ73" s="120" t="str">
        <f t="shared" si="285"/>
        <v/>
      </c>
      <c r="MK73" s="120" t="str">
        <f t="shared" ref="MK73:MZ89" si="286">IF($J73&gt;0%,IF(AND(MK$16&gt;=$G73,MK$16&lt;$G73+($H73*$J73)),"➤",""),"")</f>
        <v/>
      </c>
      <c r="ML73" s="120" t="str">
        <f t="shared" si="286"/>
        <v/>
      </c>
      <c r="MM73" s="120" t="str">
        <f t="shared" si="286"/>
        <v/>
      </c>
      <c r="MN73" s="120" t="str">
        <f t="shared" si="286"/>
        <v/>
      </c>
      <c r="MO73" s="120" t="str">
        <f t="shared" si="286"/>
        <v/>
      </c>
      <c r="MP73" s="120" t="str">
        <f t="shared" si="286"/>
        <v/>
      </c>
      <c r="MQ73" s="120" t="str">
        <f t="shared" si="286"/>
        <v/>
      </c>
      <c r="MR73" s="120" t="str">
        <f t="shared" si="286"/>
        <v/>
      </c>
      <c r="MS73" s="120" t="str">
        <f t="shared" si="286"/>
        <v/>
      </c>
      <c r="MT73" s="120" t="str">
        <f t="shared" si="286"/>
        <v/>
      </c>
      <c r="MU73" s="120" t="str">
        <f t="shared" si="286"/>
        <v/>
      </c>
      <c r="MV73" s="120" t="str">
        <f t="shared" si="286"/>
        <v/>
      </c>
      <c r="MW73" s="120" t="str">
        <f t="shared" si="286"/>
        <v/>
      </c>
      <c r="MX73" s="120" t="str">
        <f t="shared" si="286"/>
        <v/>
      </c>
      <c r="MY73" s="120" t="str">
        <f t="shared" si="286"/>
        <v/>
      </c>
      <c r="MZ73" s="120" t="str">
        <f t="shared" si="286"/>
        <v/>
      </c>
      <c r="NA73" s="120" t="str">
        <f t="shared" ref="NA73:NP89" si="287">IF($J73&gt;0%,IF(AND(NA$16&gt;=$G73,NA$16&lt;$G73+($H73*$J73)),"➤",""),"")</f>
        <v/>
      </c>
      <c r="NB73" s="120" t="str">
        <f t="shared" si="287"/>
        <v/>
      </c>
      <c r="NC73" s="120" t="str">
        <f t="shared" si="287"/>
        <v/>
      </c>
      <c r="ND73" s="120" t="str">
        <f t="shared" si="287"/>
        <v/>
      </c>
      <c r="NE73" s="120" t="str">
        <f t="shared" si="287"/>
        <v/>
      </c>
      <c r="NF73" s="120" t="str">
        <f t="shared" si="287"/>
        <v/>
      </c>
      <c r="NG73" s="120" t="str">
        <f t="shared" si="287"/>
        <v/>
      </c>
      <c r="NH73" s="120" t="str">
        <f t="shared" si="287"/>
        <v/>
      </c>
      <c r="NI73" s="120" t="str">
        <f t="shared" si="287"/>
        <v/>
      </c>
      <c r="NJ73" s="120" t="str">
        <f t="shared" si="287"/>
        <v/>
      </c>
      <c r="NK73" s="120" t="str">
        <f t="shared" si="287"/>
        <v/>
      </c>
      <c r="NL73" s="120" t="str">
        <f t="shared" si="287"/>
        <v/>
      </c>
      <c r="NM73" s="120" t="str">
        <f t="shared" si="287"/>
        <v/>
      </c>
      <c r="NN73" s="120" t="str">
        <f t="shared" si="287"/>
        <v/>
      </c>
      <c r="NO73" s="120" t="str">
        <f t="shared" si="287"/>
        <v/>
      </c>
      <c r="NP73" s="120" t="str">
        <f t="shared" si="287"/>
        <v/>
      </c>
      <c r="NQ73" s="120" t="str">
        <f t="shared" ref="NQ73:OF89" si="288">IF($J73&gt;0%,IF(AND(NQ$16&gt;=$G73,NQ$16&lt;$G73+($H73*$J73)),"➤",""),"")</f>
        <v/>
      </c>
      <c r="NR73" s="120" t="str">
        <f t="shared" si="288"/>
        <v/>
      </c>
      <c r="NS73" s="120" t="str">
        <f t="shared" si="288"/>
        <v/>
      </c>
      <c r="NT73" s="120" t="str">
        <f t="shared" si="288"/>
        <v/>
      </c>
      <c r="NU73" s="120" t="str">
        <f t="shared" si="288"/>
        <v/>
      </c>
      <c r="NV73" s="120" t="str">
        <f t="shared" si="288"/>
        <v/>
      </c>
      <c r="NW73" s="120" t="str">
        <f t="shared" si="288"/>
        <v/>
      </c>
      <c r="NX73" s="120" t="str">
        <f t="shared" si="288"/>
        <v/>
      </c>
      <c r="NY73" s="120" t="str">
        <f t="shared" si="288"/>
        <v/>
      </c>
      <c r="NZ73" s="120" t="str">
        <f t="shared" si="288"/>
        <v/>
      </c>
      <c r="OA73" s="120" t="str">
        <f t="shared" si="288"/>
        <v/>
      </c>
      <c r="OB73" s="120" t="str">
        <f t="shared" si="288"/>
        <v/>
      </c>
      <c r="OC73" s="120" t="str">
        <f t="shared" si="288"/>
        <v/>
      </c>
      <c r="OD73" s="120" t="str">
        <f t="shared" si="288"/>
        <v/>
      </c>
      <c r="OE73" s="120" t="str">
        <f t="shared" si="288"/>
        <v/>
      </c>
      <c r="OF73" s="120" t="str">
        <f t="shared" si="288"/>
        <v/>
      </c>
      <c r="OG73" s="120" t="str">
        <f t="shared" ref="OG73:OV89" si="289">IF($J73&gt;0%,IF(AND(OG$16&gt;=$G73,OG$16&lt;$G73+($H73*$J73)),"➤",""),"")</f>
        <v/>
      </c>
      <c r="OH73" s="120" t="str">
        <f t="shared" si="289"/>
        <v/>
      </c>
      <c r="OI73" s="120" t="str">
        <f t="shared" si="289"/>
        <v/>
      </c>
      <c r="OJ73" s="120" t="str">
        <f t="shared" si="289"/>
        <v/>
      </c>
      <c r="OK73" s="120" t="str">
        <f t="shared" si="289"/>
        <v/>
      </c>
      <c r="OL73" s="120" t="str">
        <f t="shared" si="289"/>
        <v/>
      </c>
      <c r="OM73" s="120" t="str">
        <f t="shared" si="289"/>
        <v/>
      </c>
      <c r="ON73" s="120" t="str">
        <f t="shared" si="289"/>
        <v/>
      </c>
      <c r="OO73" s="120" t="str">
        <f t="shared" si="289"/>
        <v/>
      </c>
      <c r="OP73" s="120" t="str">
        <f t="shared" si="289"/>
        <v/>
      </c>
      <c r="OQ73" s="120" t="str">
        <f t="shared" si="289"/>
        <v/>
      </c>
      <c r="OR73" s="120" t="str">
        <f t="shared" si="289"/>
        <v/>
      </c>
      <c r="OS73" s="120" t="str">
        <f t="shared" si="289"/>
        <v/>
      </c>
      <c r="OT73" s="120" t="str">
        <f t="shared" si="289"/>
        <v/>
      </c>
      <c r="OU73" s="120" t="str">
        <f t="shared" si="289"/>
        <v/>
      </c>
      <c r="OV73" s="120" t="str">
        <f t="shared" si="289"/>
        <v/>
      </c>
      <c r="OW73" s="120" t="str">
        <f t="shared" ref="OW73:PL89" si="290">IF($J73&gt;0%,IF(AND(OW$16&gt;=$G73,OW$16&lt;$G73+($H73*$J73)),"➤",""),"")</f>
        <v/>
      </c>
      <c r="OX73" s="120" t="str">
        <f t="shared" si="290"/>
        <v/>
      </c>
      <c r="OY73" s="120" t="str">
        <f t="shared" si="290"/>
        <v/>
      </c>
      <c r="OZ73" s="120" t="str">
        <f t="shared" si="290"/>
        <v/>
      </c>
      <c r="PA73" s="120" t="str">
        <f t="shared" si="290"/>
        <v/>
      </c>
      <c r="PB73" s="120" t="str">
        <f t="shared" si="290"/>
        <v/>
      </c>
      <c r="PC73" s="120" t="str">
        <f t="shared" si="290"/>
        <v/>
      </c>
      <c r="PD73" s="120" t="str">
        <f t="shared" si="290"/>
        <v/>
      </c>
      <c r="PE73" s="120" t="str">
        <f t="shared" si="290"/>
        <v/>
      </c>
      <c r="PF73" s="120" t="str">
        <f t="shared" si="290"/>
        <v/>
      </c>
      <c r="PG73" s="120" t="str">
        <f t="shared" si="290"/>
        <v/>
      </c>
      <c r="PH73" s="120" t="str">
        <f t="shared" si="290"/>
        <v/>
      </c>
      <c r="PI73" s="120" t="str">
        <f t="shared" si="290"/>
        <v/>
      </c>
      <c r="PJ73" s="120" t="str">
        <f t="shared" si="290"/>
        <v/>
      </c>
      <c r="PK73" s="120" t="str">
        <f t="shared" si="290"/>
        <v/>
      </c>
      <c r="PL73" s="120" t="str">
        <f t="shared" si="290"/>
        <v/>
      </c>
      <c r="PM73" s="120" t="str">
        <f t="shared" ref="PM73:QB89" si="291">IF($J73&gt;0%,IF(AND(PM$16&gt;=$G73,PM$16&lt;$G73+($H73*$J73)),"➤",""),"")</f>
        <v/>
      </c>
      <c r="PN73" s="120" t="str">
        <f t="shared" si="291"/>
        <v/>
      </c>
      <c r="PO73" s="120" t="str">
        <f t="shared" si="291"/>
        <v/>
      </c>
      <c r="PP73" s="120" t="str">
        <f t="shared" si="291"/>
        <v/>
      </c>
      <c r="PQ73" s="120" t="str">
        <f t="shared" si="291"/>
        <v/>
      </c>
      <c r="PR73" s="120" t="str">
        <f t="shared" si="291"/>
        <v/>
      </c>
      <c r="PS73" s="120" t="str">
        <f t="shared" si="291"/>
        <v/>
      </c>
      <c r="PT73" s="120" t="str">
        <f t="shared" si="291"/>
        <v/>
      </c>
      <c r="PU73" s="120" t="str">
        <f t="shared" si="291"/>
        <v/>
      </c>
      <c r="PV73" s="120" t="str">
        <f t="shared" si="291"/>
        <v/>
      </c>
      <c r="PW73" s="120" t="str">
        <f t="shared" si="291"/>
        <v/>
      </c>
      <c r="PX73" s="120" t="str">
        <f t="shared" si="291"/>
        <v/>
      </c>
      <c r="PY73" s="120" t="str">
        <f t="shared" si="291"/>
        <v/>
      </c>
      <c r="PZ73" s="120" t="str">
        <f t="shared" si="291"/>
        <v/>
      </c>
      <c r="QA73" s="120" t="str">
        <f t="shared" si="291"/>
        <v/>
      </c>
      <c r="QB73" s="120" t="str">
        <f t="shared" si="291"/>
        <v/>
      </c>
      <c r="QC73" s="120" t="str">
        <f t="shared" ref="QC73:QR89" si="292">IF($J73&gt;0%,IF(AND(QC$16&gt;=$G73,QC$16&lt;$G73+($H73*$J73)),"➤",""),"")</f>
        <v/>
      </c>
      <c r="QD73" s="120" t="str">
        <f t="shared" si="292"/>
        <v/>
      </c>
      <c r="QE73" s="120" t="str">
        <f t="shared" si="292"/>
        <v/>
      </c>
      <c r="QF73" s="120" t="str">
        <f t="shared" si="292"/>
        <v/>
      </c>
      <c r="QG73" s="120" t="str">
        <f t="shared" si="292"/>
        <v/>
      </c>
      <c r="QH73" s="120" t="str">
        <f t="shared" si="292"/>
        <v/>
      </c>
      <c r="QI73" s="120" t="str">
        <f t="shared" si="292"/>
        <v/>
      </c>
      <c r="QJ73" s="120" t="str">
        <f t="shared" si="292"/>
        <v/>
      </c>
      <c r="QK73" s="120" t="str">
        <f t="shared" si="292"/>
        <v/>
      </c>
      <c r="QL73" s="120" t="str">
        <f t="shared" si="292"/>
        <v/>
      </c>
      <c r="QM73" s="120" t="str">
        <f t="shared" si="292"/>
        <v/>
      </c>
      <c r="QN73" s="120" t="str">
        <f t="shared" si="292"/>
        <v/>
      </c>
      <c r="QO73" s="120" t="str">
        <f t="shared" si="292"/>
        <v/>
      </c>
      <c r="QP73" s="120" t="str">
        <f t="shared" si="292"/>
        <v/>
      </c>
      <c r="QQ73" s="120" t="str">
        <f t="shared" si="292"/>
        <v/>
      </c>
      <c r="QR73" s="120" t="str">
        <f t="shared" si="292"/>
        <v/>
      </c>
      <c r="QS73" s="120" t="str">
        <f t="shared" ref="QS73:RH89" si="293">IF($J73&gt;0%,IF(AND(QS$16&gt;=$G73,QS$16&lt;$G73+($H73*$J73)),"➤",""),"")</f>
        <v/>
      </c>
      <c r="QT73" s="120" t="str">
        <f t="shared" si="293"/>
        <v/>
      </c>
      <c r="QU73" s="120" t="str">
        <f t="shared" si="293"/>
        <v/>
      </c>
      <c r="QV73" s="120" t="str">
        <f t="shared" si="293"/>
        <v/>
      </c>
      <c r="QW73" s="120" t="str">
        <f t="shared" si="293"/>
        <v/>
      </c>
      <c r="QX73" s="120" t="str">
        <f t="shared" si="293"/>
        <v/>
      </c>
      <c r="QY73" s="120" t="str">
        <f t="shared" si="293"/>
        <v/>
      </c>
      <c r="QZ73" s="120" t="str">
        <f t="shared" si="293"/>
        <v/>
      </c>
      <c r="RA73" s="120" t="str">
        <f t="shared" si="293"/>
        <v/>
      </c>
      <c r="RB73" s="120" t="str">
        <f t="shared" si="293"/>
        <v/>
      </c>
      <c r="RC73" s="120" t="str">
        <f t="shared" si="293"/>
        <v/>
      </c>
      <c r="RD73" s="120" t="str">
        <f t="shared" si="293"/>
        <v/>
      </c>
      <c r="RE73" s="120" t="str">
        <f t="shared" si="293"/>
        <v/>
      </c>
      <c r="RF73" s="120" t="str">
        <f t="shared" si="293"/>
        <v/>
      </c>
      <c r="RG73" s="120" t="str">
        <f t="shared" si="293"/>
        <v/>
      </c>
      <c r="RH73" s="120" t="str">
        <f t="shared" si="293"/>
        <v/>
      </c>
      <c r="RI73" s="120" t="str">
        <f t="shared" ref="RI73:RX89" si="294">IF($J73&gt;0%,IF(AND(RI$16&gt;=$G73,RI$16&lt;$G73+($H73*$J73)),"➤",""),"")</f>
        <v/>
      </c>
      <c r="RJ73" s="120" t="str">
        <f t="shared" si="294"/>
        <v/>
      </c>
      <c r="RK73" s="120" t="str">
        <f t="shared" si="294"/>
        <v/>
      </c>
      <c r="RL73" s="120" t="str">
        <f t="shared" si="294"/>
        <v/>
      </c>
      <c r="RM73" s="120" t="str">
        <f t="shared" si="294"/>
        <v/>
      </c>
      <c r="RN73" s="120" t="str">
        <f t="shared" si="294"/>
        <v/>
      </c>
      <c r="RO73" s="120" t="str">
        <f t="shared" si="294"/>
        <v/>
      </c>
      <c r="RP73" s="120" t="str">
        <f t="shared" si="294"/>
        <v/>
      </c>
      <c r="RQ73" s="120" t="str">
        <f t="shared" si="294"/>
        <v/>
      </c>
      <c r="RR73" s="120" t="str">
        <f t="shared" si="294"/>
        <v/>
      </c>
      <c r="RS73" s="120" t="str">
        <f t="shared" si="294"/>
        <v/>
      </c>
      <c r="RT73" s="120" t="str">
        <f t="shared" si="294"/>
        <v/>
      </c>
      <c r="RU73" s="120" t="str">
        <f t="shared" si="294"/>
        <v/>
      </c>
      <c r="RV73" s="120" t="str">
        <f t="shared" si="294"/>
        <v/>
      </c>
      <c r="RW73" s="120" t="str">
        <f t="shared" si="294"/>
        <v/>
      </c>
      <c r="RX73" s="120" t="str">
        <f t="shared" si="294"/>
        <v/>
      </c>
      <c r="RY73" s="120" t="str">
        <f t="shared" ref="RY73:SN89" si="295">IF($J73&gt;0%,IF(AND(RY$16&gt;=$G73,RY$16&lt;$G73+($H73*$J73)),"➤",""),"")</f>
        <v/>
      </c>
      <c r="RZ73" s="120" t="str">
        <f t="shared" si="295"/>
        <v/>
      </c>
      <c r="SA73" s="120" t="str">
        <f t="shared" si="295"/>
        <v/>
      </c>
      <c r="SB73" s="120" t="str">
        <f t="shared" si="295"/>
        <v/>
      </c>
      <c r="SC73" s="120" t="str">
        <f t="shared" si="295"/>
        <v/>
      </c>
      <c r="SD73" s="120" t="str">
        <f t="shared" si="295"/>
        <v/>
      </c>
      <c r="SE73" s="120" t="str">
        <f t="shared" si="295"/>
        <v/>
      </c>
      <c r="SF73" s="120" t="str">
        <f t="shared" si="295"/>
        <v/>
      </c>
      <c r="SG73" s="120" t="str">
        <f t="shared" si="295"/>
        <v/>
      </c>
      <c r="SH73" s="120" t="str">
        <f t="shared" si="295"/>
        <v/>
      </c>
      <c r="SI73" s="120" t="str">
        <f t="shared" si="295"/>
        <v/>
      </c>
      <c r="SJ73" s="120" t="str">
        <f t="shared" si="295"/>
        <v/>
      </c>
      <c r="SK73" s="120" t="str">
        <f t="shared" si="295"/>
        <v/>
      </c>
      <c r="SL73" s="120" t="str">
        <f t="shared" si="295"/>
        <v/>
      </c>
      <c r="SM73" s="120" t="str">
        <f t="shared" si="295"/>
        <v/>
      </c>
      <c r="SN73" s="120" t="str">
        <f t="shared" si="295"/>
        <v/>
      </c>
      <c r="SO73" s="120" t="str">
        <f t="shared" ref="SO73:SX89" si="296">IF($J73&gt;0%,IF(AND(SO$16&gt;=$G73,SO$16&lt;$G73+($H73*$J73)),"➤",""),"")</f>
        <v/>
      </c>
      <c r="SP73" s="120" t="str">
        <f t="shared" si="296"/>
        <v/>
      </c>
      <c r="SQ73" s="120" t="str">
        <f t="shared" si="296"/>
        <v/>
      </c>
      <c r="SR73" s="120" t="str">
        <f t="shared" si="296"/>
        <v/>
      </c>
      <c r="SS73" s="120" t="str">
        <f t="shared" si="296"/>
        <v/>
      </c>
      <c r="ST73" s="120" t="str">
        <f t="shared" si="296"/>
        <v/>
      </c>
      <c r="SU73" s="120" t="str">
        <f t="shared" si="296"/>
        <v/>
      </c>
      <c r="SV73" s="120" t="str">
        <f t="shared" si="296"/>
        <v/>
      </c>
      <c r="SW73" s="120" t="str">
        <f t="shared" si="296"/>
        <v/>
      </c>
      <c r="SX73" s="121" t="str">
        <f>IF($J73&gt;0%,IF(AND(SX$16&gt;=$G73,SX$16&lt;$G73+($H73*$J73)),"➤",""),"")</f>
        <v/>
      </c>
    </row>
    <row r="74" spans="2:518" ht="27" outlineLevel="1" x14ac:dyDescent="0.35">
      <c r="B74" s="60"/>
      <c r="C74" s="60">
        <v>284724</v>
      </c>
      <c r="D74" s="61"/>
      <c r="E74" s="122" t="s">
        <v>23</v>
      </c>
      <c r="F74" s="123" t="s">
        <v>452</v>
      </c>
      <c r="G74" s="138">
        <v>45565</v>
      </c>
      <c r="H74" s="139">
        <v>1</v>
      </c>
      <c r="I74" s="140">
        <v>45565</v>
      </c>
      <c r="J74" s="141">
        <v>1</v>
      </c>
      <c r="K74" s="126" t="s">
        <v>1698</v>
      </c>
      <c r="L74" s="127"/>
      <c r="M74" s="119" t="str">
        <f t="shared" si="171"/>
        <v/>
      </c>
      <c r="N74" s="120" t="str">
        <f t="shared" si="171"/>
        <v/>
      </c>
      <c r="O74" s="120" t="str">
        <f t="shared" si="171"/>
        <v/>
      </c>
      <c r="P74" s="120" t="str">
        <f t="shared" si="171"/>
        <v/>
      </c>
      <c r="Q74" s="120" t="str">
        <f t="shared" si="171"/>
        <v/>
      </c>
      <c r="R74" s="120" t="str">
        <f t="shared" si="171"/>
        <v/>
      </c>
      <c r="S74" s="120" t="str">
        <f t="shared" si="171"/>
        <v>➤</v>
      </c>
      <c r="T74" s="120" t="str">
        <f t="shared" si="171"/>
        <v/>
      </c>
      <c r="U74" s="120" t="str">
        <f t="shared" si="171"/>
        <v/>
      </c>
      <c r="V74" s="120" t="str">
        <f t="shared" si="171"/>
        <v/>
      </c>
      <c r="W74" s="120" t="str">
        <f t="shared" si="171"/>
        <v/>
      </c>
      <c r="X74" s="120" t="str">
        <f t="shared" si="171"/>
        <v/>
      </c>
      <c r="Y74" s="120" t="str">
        <f t="shared" si="171"/>
        <v/>
      </c>
      <c r="Z74" s="120" t="str">
        <f t="shared" si="171"/>
        <v/>
      </c>
      <c r="AA74" s="120" t="str">
        <f t="shared" si="171"/>
        <v/>
      </c>
      <c r="AB74" s="120" t="str">
        <f t="shared" si="171"/>
        <v/>
      </c>
      <c r="AC74" s="120" t="str">
        <f t="shared" si="265"/>
        <v/>
      </c>
      <c r="AD74" s="120" t="str">
        <f t="shared" si="265"/>
        <v/>
      </c>
      <c r="AE74" s="120" t="str">
        <f t="shared" si="265"/>
        <v/>
      </c>
      <c r="AF74" s="120" t="str">
        <f t="shared" si="266"/>
        <v/>
      </c>
      <c r="AG74" s="120" t="str">
        <f t="shared" si="266"/>
        <v/>
      </c>
      <c r="AH74" s="120" t="str">
        <f t="shared" si="266"/>
        <v/>
      </c>
      <c r="AI74" s="120" t="str">
        <f t="shared" si="266"/>
        <v/>
      </c>
      <c r="AJ74" s="120" t="str">
        <f t="shared" si="266"/>
        <v/>
      </c>
      <c r="AK74" s="120" t="str">
        <f t="shared" si="266"/>
        <v/>
      </c>
      <c r="AL74" s="120" t="str">
        <f t="shared" si="266"/>
        <v/>
      </c>
      <c r="AM74" s="120" t="str">
        <f t="shared" si="266"/>
        <v/>
      </c>
      <c r="AN74" s="120" t="str">
        <f t="shared" si="266"/>
        <v/>
      </c>
      <c r="AO74" s="120" t="str">
        <f t="shared" si="266"/>
        <v/>
      </c>
      <c r="AP74" s="120" t="str">
        <f t="shared" si="266"/>
        <v/>
      </c>
      <c r="AQ74" s="120" t="str">
        <f t="shared" si="266"/>
        <v/>
      </c>
      <c r="AR74" s="120" t="str">
        <f t="shared" si="266"/>
        <v/>
      </c>
      <c r="AS74" s="120" t="str">
        <f t="shared" si="267"/>
        <v/>
      </c>
      <c r="AT74" s="120" t="str">
        <f t="shared" si="267"/>
        <v/>
      </c>
      <c r="AU74" s="120" t="str">
        <f t="shared" si="267"/>
        <v/>
      </c>
      <c r="AV74" s="120" t="str">
        <f t="shared" si="267"/>
        <v/>
      </c>
      <c r="AW74" s="120" t="str">
        <f t="shared" si="267"/>
        <v/>
      </c>
      <c r="AX74" s="120" t="str">
        <f t="shared" si="267"/>
        <v/>
      </c>
      <c r="AY74" s="120" t="str">
        <f t="shared" si="267"/>
        <v/>
      </c>
      <c r="AZ74" s="120" t="str">
        <f t="shared" si="267"/>
        <v/>
      </c>
      <c r="BA74" s="120" t="str">
        <f t="shared" si="267"/>
        <v/>
      </c>
      <c r="BB74" s="120" t="str">
        <f t="shared" si="267"/>
        <v/>
      </c>
      <c r="BC74" s="120" t="str">
        <f t="shared" si="267"/>
        <v/>
      </c>
      <c r="BD74" s="120" t="str">
        <f t="shared" si="267"/>
        <v/>
      </c>
      <c r="BE74" s="120" t="str">
        <f t="shared" si="267"/>
        <v/>
      </c>
      <c r="BF74" s="120" t="str">
        <f t="shared" si="267"/>
        <v/>
      </c>
      <c r="BG74" s="120" t="str">
        <f t="shared" si="267"/>
        <v/>
      </c>
      <c r="BH74" s="120" t="str">
        <f t="shared" si="267"/>
        <v/>
      </c>
      <c r="BI74" s="120" t="str">
        <f t="shared" si="268"/>
        <v/>
      </c>
      <c r="BJ74" s="120" t="str">
        <f t="shared" si="268"/>
        <v/>
      </c>
      <c r="BK74" s="120" t="str">
        <f t="shared" si="268"/>
        <v/>
      </c>
      <c r="BL74" s="120" t="str">
        <f t="shared" si="268"/>
        <v/>
      </c>
      <c r="BM74" s="120" t="str">
        <f t="shared" si="268"/>
        <v/>
      </c>
      <c r="BN74" s="120" t="str">
        <f t="shared" si="268"/>
        <v/>
      </c>
      <c r="BO74" s="120" t="str">
        <f t="shared" si="268"/>
        <v/>
      </c>
      <c r="BP74" s="120" t="str">
        <f t="shared" si="268"/>
        <v/>
      </c>
      <c r="BQ74" s="120" t="str">
        <f t="shared" si="268"/>
        <v/>
      </c>
      <c r="BR74" s="120" t="str">
        <f t="shared" si="268"/>
        <v/>
      </c>
      <c r="BS74" s="120" t="str">
        <f t="shared" si="268"/>
        <v/>
      </c>
      <c r="BT74" s="120" t="str">
        <f t="shared" si="268"/>
        <v/>
      </c>
      <c r="BU74" s="120" t="str">
        <f t="shared" si="268"/>
        <v/>
      </c>
      <c r="BV74" s="120" t="str">
        <f t="shared" si="268"/>
        <v/>
      </c>
      <c r="BW74" s="120" t="str">
        <f t="shared" si="268"/>
        <v/>
      </c>
      <c r="BX74" s="120" t="str">
        <f t="shared" si="268"/>
        <v/>
      </c>
      <c r="BY74" s="120" t="str">
        <f t="shared" si="269"/>
        <v/>
      </c>
      <c r="BZ74" s="120" t="str">
        <f t="shared" si="269"/>
        <v/>
      </c>
      <c r="CA74" s="120" t="str">
        <f t="shared" si="269"/>
        <v/>
      </c>
      <c r="CB74" s="120" t="str">
        <f t="shared" si="269"/>
        <v/>
      </c>
      <c r="CC74" s="120" t="str">
        <f t="shared" si="269"/>
        <v/>
      </c>
      <c r="CD74" s="120" t="str">
        <f t="shared" si="269"/>
        <v/>
      </c>
      <c r="CE74" s="120" t="str">
        <f t="shared" si="269"/>
        <v/>
      </c>
      <c r="CF74" s="120" t="str">
        <f t="shared" si="269"/>
        <v/>
      </c>
      <c r="CG74" s="120" t="str">
        <f t="shared" si="269"/>
        <v/>
      </c>
      <c r="CH74" s="120" t="str">
        <f t="shared" si="269"/>
        <v/>
      </c>
      <c r="CI74" s="120" t="str">
        <f t="shared" si="269"/>
        <v/>
      </c>
      <c r="CJ74" s="120" t="str">
        <f t="shared" si="269"/>
        <v/>
      </c>
      <c r="CK74" s="120" t="str">
        <f t="shared" si="269"/>
        <v/>
      </c>
      <c r="CL74" s="120" t="str">
        <f t="shared" si="269"/>
        <v/>
      </c>
      <c r="CM74" s="120" t="str">
        <f t="shared" si="269"/>
        <v/>
      </c>
      <c r="CN74" s="120" t="str">
        <f t="shared" si="269"/>
        <v/>
      </c>
      <c r="CO74" s="120" t="str">
        <f t="shared" si="270"/>
        <v/>
      </c>
      <c r="CP74" s="120" t="str">
        <f t="shared" si="270"/>
        <v/>
      </c>
      <c r="CQ74" s="120" t="str">
        <f t="shared" si="270"/>
        <v/>
      </c>
      <c r="CR74" s="120" t="str">
        <f t="shared" si="270"/>
        <v/>
      </c>
      <c r="CS74" s="120" t="str">
        <f t="shared" si="270"/>
        <v/>
      </c>
      <c r="CT74" s="120" t="str">
        <f t="shared" si="270"/>
        <v/>
      </c>
      <c r="CU74" s="120" t="str">
        <f t="shared" si="270"/>
        <v/>
      </c>
      <c r="CV74" s="120" t="str">
        <f t="shared" si="270"/>
        <v/>
      </c>
      <c r="CW74" s="120" t="str">
        <f t="shared" si="270"/>
        <v/>
      </c>
      <c r="CX74" s="120" t="str">
        <f t="shared" si="270"/>
        <v/>
      </c>
      <c r="CY74" s="120" t="str">
        <f t="shared" si="270"/>
        <v/>
      </c>
      <c r="CZ74" s="120" t="str">
        <f t="shared" si="270"/>
        <v/>
      </c>
      <c r="DA74" s="120" t="str">
        <f t="shared" si="270"/>
        <v/>
      </c>
      <c r="DB74" s="120" t="str">
        <f t="shared" si="270"/>
        <v/>
      </c>
      <c r="DC74" s="120" t="str">
        <f t="shared" si="270"/>
        <v/>
      </c>
      <c r="DD74" s="120" t="str">
        <f t="shared" si="270"/>
        <v/>
      </c>
      <c r="DE74" s="120" t="str">
        <f t="shared" si="271"/>
        <v/>
      </c>
      <c r="DF74" s="120" t="str">
        <f t="shared" si="271"/>
        <v/>
      </c>
      <c r="DG74" s="120" t="str">
        <f t="shared" si="271"/>
        <v/>
      </c>
      <c r="DH74" s="120" t="str">
        <f t="shared" si="271"/>
        <v/>
      </c>
      <c r="DI74" s="120" t="str">
        <f t="shared" si="271"/>
        <v/>
      </c>
      <c r="DJ74" s="120" t="str">
        <f t="shared" si="271"/>
        <v/>
      </c>
      <c r="DK74" s="120" t="str">
        <f t="shared" si="271"/>
        <v/>
      </c>
      <c r="DL74" s="120" t="str">
        <f t="shared" si="271"/>
        <v/>
      </c>
      <c r="DM74" s="120" t="str">
        <f t="shared" si="271"/>
        <v/>
      </c>
      <c r="DN74" s="120" t="str">
        <f t="shared" si="271"/>
        <v/>
      </c>
      <c r="DO74" s="120" t="str">
        <f t="shared" si="271"/>
        <v/>
      </c>
      <c r="DP74" s="120" t="str">
        <f t="shared" si="271"/>
        <v/>
      </c>
      <c r="DQ74" s="120" t="str">
        <f t="shared" si="271"/>
        <v/>
      </c>
      <c r="DR74" s="120" t="str">
        <f t="shared" si="271"/>
        <v/>
      </c>
      <c r="DS74" s="120" t="str">
        <f t="shared" si="271"/>
        <v/>
      </c>
      <c r="DT74" s="120" t="str">
        <f t="shared" si="271"/>
        <v/>
      </c>
      <c r="DU74" s="120" t="str">
        <f t="shared" si="272"/>
        <v/>
      </c>
      <c r="DV74" s="120" t="str">
        <f t="shared" si="272"/>
        <v/>
      </c>
      <c r="DW74" s="120" t="str">
        <f t="shared" si="272"/>
        <v/>
      </c>
      <c r="DX74" s="120" t="str">
        <f t="shared" si="272"/>
        <v/>
      </c>
      <c r="DY74" s="120" t="str">
        <f t="shared" si="272"/>
        <v/>
      </c>
      <c r="DZ74" s="120" t="str">
        <f t="shared" si="272"/>
        <v/>
      </c>
      <c r="EA74" s="120" t="str">
        <f t="shared" si="272"/>
        <v/>
      </c>
      <c r="EB74" s="120" t="str">
        <f t="shared" si="272"/>
        <v/>
      </c>
      <c r="EC74" s="120" t="str">
        <f t="shared" si="272"/>
        <v/>
      </c>
      <c r="ED74" s="120" t="str">
        <f t="shared" si="272"/>
        <v/>
      </c>
      <c r="EE74" s="120" t="str">
        <f t="shared" si="272"/>
        <v/>
      </c>
      <c r="EF74" s="120" t="str">
        <f t="shared" si="272"/>
        <v/>
      </c>
      <c r="EG74" s="120" t="str">
        <f t="shared" si="272"/>
        <v/>
      </c>
      <c r="EH74" s="120" t="str">
        <f t="shared" si="272"/>
        <v/>
      </c>
      <c r="EI74" s="120" t="str">
        <f t="shared" si="272"/>
        <v/>
      </c>
      <c r="EJ74" s="120" t="str">
        <f t="shared" si="272"/>
        <v/>
      </c>
      <c r="EK74" s="120" t="str">
        <f t="shared" si="273"/>
        <v/>
      </c>
      <c r="EL74" s="120" t="str">
        <f t="shared" si="273"/>
        <v/>
      </c>
      <c r="EM74" s="120" t="str">
        <f t="shared" si="273"/>
        <v/>
      </c>
      <c r="EN74" s="120" t="str">
        <f t="shared" si="273"/>
        <v/>
      </c>
      <c r="EO74" s="120" t="str">
        <f t="shared" si="273"/>
        <v/>
      </c>
      <c r="EP74" s="120" t="str">
        <f t="shared" si="273"/>
        <v/>
      </c>
      <c r="EQ74" s="120" t="str">
        <f t="shared" si="273"/>
        <v/>
      </c>
      <c r="ER74" s="120" t="str">
        <f t="shared" si="273"/>
        <v/>
      </c>
      <c r="ES74" s="120" t="str">
        <f t="shared" si="273"/>
        <v/>
      </c>
      <c r="ET74" s="120" t="str">
        <f t="shared" si="273"/>
        <v/>
      </c>
      <c r="EU74" s="120" t="str">
        <f t="shared" si="273"/>
        <v/>
      </c>
      <c r="EV74" s="120" t="str">
        <f t="shared" si="273"/>
        <v/>
      </c>
      <c r="EW74" s="120" t="str">
        <f t="shared" si="273"/>
        <v/>
      </c>
      <c r="EX74" s="120" t="str">
        <f t="shared" si="273"/>
        <v/>
      </c>
      <c r="EY74" s="120" t="str">
        <f t="shared" si="273"/>
        <v/>
      </c>
      <c r="EZ74" s="120" t="str">
        <f t="shared" si="273"/>
        <v/>
      </c>
      <c r="FA74" s="120" t="str">
        <f t="shared" si="274"/>
        <v/>
      </c>
      <c r="FB74" s="120" t="str">
        <f t="shared" si="274"/>
        <v/>
      </c>
      <c r="FC74" s="120" t="str">
        <f t="shared" si="274"/>
        <v/>
      </c>
      <c r="FD74" s="120" t="str">
        <f t="shared" si="274"/>
        <v/>
      </c>
      <c r="FE74" s="120" t="str">
        <f t="shared" si="274"/>
        <v/>
      </c>
      <c r="FF74" s="120" t="str">
        <f t="shared" si="274"/>
        <v/>
      </c>
      <c r="FG74" s="120" t="str">
        <f t="shared" si="274"/>
        <v/>
      </c>
      <c r="FH74" s="120" t="str">
        <f t="shared" si="274"/>
        <v/>
      </c>
      <c r="FI74" s="120" t="str">
        <f t="shared" si="274"/>
        <v/>
      </c>
      <c r="FJ74" s="120" t="str">
        <f t="shared" si="274"/>
        <v/>
      </c>
      <c r="FK74" s="120" t="str">
        <f t="shared" si="274"/>
        <v/>
      </c>
      <c r="FL74" s="120" t="str">
        <f t="shared" si="274"/>
        <v/>
      </c>
      <c r="FM74" s="120" t="str">
        <f t="shared" si="274"/>
        <v/>
      </c>
      <c r="FN74" s="120" t="str">
        <f t="shared" si="274"/>
        <v/>
      </c>
      <c r="FO74" s="120" t="str">
        <f t="shared" si="274"/>
        <v/>
      </c>
      <c r="FP74" s="120" t="str">
        <f t="shared" si="274"/>
        <v/>
      </c>
      <c r="FQ74" s="120" t="str">
        <f t="shared" si="275"/>
        <v/>
      </c>
      <c r="FR74" s="120" t="str">
        <f t="shared" si="275"/>
        <v/>
      </c>
      <c r="FS74" s="120" t="str">
        <f t="shared" si="275"/>
        <v/>
      </c>
      <c r="FT74" s="120" t="str">
        <f t="shared" si="275"/>
        <v/>
      </c>
      <c r="FU74" s="120" t="str">
        <f t="shared" si="275"/>
        <v/>
      </c>
      <c r="FV74" s="120" t="str">
        <f t="shared" si="275"/>
        <v/>
      </c>
      <c r="FW74" s="120" t="str">
        <f t="shared" si="275"/>
        <v/>
      </c>
      <c r="FX74" s="120" t="str">
        <f t="shared" si="275"/>
        <v/>
      </c>
      <c r="FY74" s="120" t="str">
        <f t="shared" si="275"/>
        <v/>
      </c>
      <c r="FZ74" s="120" t="str">
        <f t="shared" si="275"/>
        <v/>
      </c>
      <c r="GA74" s="120" t="str">
        <f t="shared" si="275"/>
        <v/>
      </c>
      <c r="GB74" s="120" t="str">
        <f t="shared" si="275"/>
        <v/>
      </c>
      <c r="GC74" s="120" t="str">
        <f t="shared" si="275"/>
        <v/>
      </c>
      <c r="GD74" s="120" t="str">
        <f t="shared" si="275"/>
        <v/>
      </c>
      <c r="GE74" s="120" t="str">
        <f t="shared" si="275"/>
        <v/>
      </c>
      <c r="GF74" s="120" t="str">
        <f t="shared" si="275"/>
        <v/>
      </c>
      <c r="GG74" s="120" t="str">
        <f t="shared" si="276"/>
        <v/>
      </c>
      <c r="GH74" s="120" t="str">
        <f t="shared" si="276"/>
        <v/>
      </c>
      <c r="GI74" s="120" t="str">
        <f t="shared" si="276"/>
        <v/>
      </c>
      <c r="GJ74" s="120" t="str">
        <f t="shared" si="276"/>
        <v/>
      </c>
      <c r="GK74" s="120" t="str">
        <f t="shared" si="276"/>
        <v/>
      </c>
      <c r="GL74" s="120" t="str">
        <f t="shared" si="276"/>
        <v/>
      </c>
      <c r="GM74" s="120" t="str">
        <f t="shared" si="276"/>
        <v/>
      </c>
      <c r="GN74" s="120" t="str">
        <f t="shared" si="276"/>
        <v/>
      </c>
      <c r="GO74" s="120" t="str">
        <f t="shared" si="276"/>
        <v/>
      </c>
      <c r="GP74" s="120" t="str">
        <f t="shared" si="276"/>
        <v/>
      </c>
      <c r="GQ74" s="120" t="str">
        <f t="shared" si="276"/>
        <v/>
      </c>
      <c r="GR74" s="120" t="str">
        <f t="shared" si="276"/>
        <v/>
      </c>
      <c r="GS74" s="120" t="str">
        <f t="shared" si="276"/>
        <v/>
      </c>
      <c r="GT74" s="120" t="str">
        <f t="shared" si="276"/>
        <v/>
      </c>
      <c r="GU74" s="120" t="str">
        <f t="shared" si="276"/>
        <v/>
      </c>
      <c r="GV74" s="120" t="str">
        <f t="shared" si="276"/>
        <v/>
      </c>
      <c r="GW74" s="120" t="str">
        <f t="shared" si="277"/>
        <v/>
      </c>
      <c r="GX74" s="120" t="str">
        <f t="shared" si="277"/>
        <v/>
      </c>
      <c r="GY74" s="120" t="str">
        <f t="shared" si="277"/>
        <v/>
      </c>
      <c r="GZ74" s="120" t="str">
        <f t="shared" si="277"/>
        <v/>
      </c>
      <c r="HA74" s="120" t="str">
        <f t="shared" si="277"/>
        <v/>
      </c>
      <c r="HB74" s="120" t="str">
        <f t="shared" si="277"/>
        <v/>
      </c>
      <c r="HC74" s="120" t="str">
        <f t="shared" si="277"/>
        <v/>
      </c>
      <c r="HD74" s="120" t="str">
        <f t="shared" si="277"/>
        <v/>
      </c>
      <c r="HE74" s="120" t="str">
        <f t="shared" si="277"/>
        <v/>
      </c>
      <c r="HF74" s="120" t="str">
        <f t="shared" si="277"/>
        <v/>
      </c>
      <c r="HG74" s="120" t="str">
        <f t="shared" si="277"/>
        <v/>
      </c>
      <c r="HH74" s="120" t="str">
        <f t="shared" si="277"/>
        <v/>
      </c>
      <c r="HI74" s="120" t="str">
        <f t="shared" si="277"/>
        <v/>
      </c>
      <c r="HJ74" s="120" t="str">
        <f t="shared" si="277"/>
        <v/>
      </c>
      <c r="HK74" s="120" t="str">
        <f t="shared" si="277"/>
        <v/>
      </c>
      <c r="HL74" s="120" t="str">
        <f t="shared" si="277"/>
        <v/>
      </c>
      <c r="HM74" s="120" t="str">
        <f t="shared" si="278"/>
        <v/>
      </c>
      <c r="HN74" s="120" t="str">
        <f t="shared" si="278"/>
        <v/>
      </c>
      <c r="HO74" s="120" t="str">
        <f t="shared" si="278"/>
        <v/>
      </c>
      <c r="HP74" s="120" t="str">
        <f t="shared" si="278"/>
        <v/>
      </c>
      <c r="HQ74" s="120" t="str">
        <f t="shared" si="278"/>
        <v/>
      </c>
      <c r="HR74" s="120" t="str">
        <f t="shared" si="278"/>
        <v/>
      </c>
      <c r="HS74" s="120" t="str">
        <f t="shared" si="278"/>
        <v/>
      </c>
      <c r="HT74" s="120" t="str">
        <f t="shared" si="278"/>
        <v/>
      </c>
      <c r="HU74" s="120" t="str">
        <f t="shared" si="278"/>
        <v/>
      </c>
      <c r="HV74" s="120" t="str">
        <f t="shared" si="278"/>
        <v/>
      </c>
      <c r="HW74" s="120" t="str">
        <f t="shared" si="278"/>
        <v/>
      </c>
      <c r="HX74" s="120" t="str">
        <f t="shared" si="278"/>
        <v/>
      </c>
      <c r="HY74" s="120" t="str">
        <f t="shared" si="278"/>
        <v/>
      </c>
      <c r="HZ74" s="120" t="str">
        <f t="shared" si="278"/>
        <v/>
      </c>
      <c r="IA74" s="120" t="str">
        <f t="shared" si="278"/>
        <v/>
      </c>
      <c r="IB74" s="120" t="str">
        <f t="shared" si="278"/>
        <v/>
      </c>
      <c r="IC74" s="120" t="str">
        <f t="shared" si="279"/>
        <v/>
      </c>
      <c r="ID74" s="120" t="str">
        <f t="shared" si="279"/>
        <v/>
      </c>
      <c r="IE74" s="120" t="str">
        <f t="shared" si="279"/>
        <v/>
      </c>
      <c r="IF74" s="120" t="str">
        <f t="shared" si="279"/>
        <v/>
      </c>
      <c r="IG74" s="120" t="str">
        <f t="shared" si="279"/>
        <v/>
      </c>
      <c r="IH74" s="120" t="str">
        <f t="shared" si="279"/>
        <v/>
      </c>
      <c r="II74" s="120" t="str">
        <f t="shared" si="279"/>
        <v/>
      </c>
      <c r="IJ74" s="120" t="str">
        <f t="shared" si="279"/>
        <v/>
      </c>
      <c r="IK74" s="120" t="str">
        <f t="shared" si="279"/>
        <v/>
      </c>
      <c r="IL74" s="120" t="str">
        <f t="shared" si="279"/>
        <v/>
      </c>
      <c r="IM74" s="120" t="str">
        <f t="shared" si="279"/>
        <v/>
      </c>
      <c r="IN74" s="120" t="str">
        <f t="shared" si="279"/>
        <v/>
      </c>
      <c r="IO74" s="120" t="str">
        <f t="shared" si="279"/>
        <v/>
      </c>
      <c r="IP74" s="120" t="str">
        <f t="shared" si="279"/>
        <v/>
      </c>
      <c r="IQ74" s="120" t="str">
        <f t="shared" si="279"/>
        <v/>
      </c>
      <c r="IR74" s="120" t="str">
        <f t="shared" si="279"/>
        <v/>
      </c>
      <c r="IS74" s="120" t="str">
        <f t="shared" si="280"/>
        <v/>
      </c>
      <c r="IT74" s="120" t="str">
        <f t="shared" si="280"/>
        <v/>
      </c>
      <c r="IU74" s="120" t="str">
        <f t="shared" si="280"/>
        <v/>
      </c>
      <c r="IV74" s="120" t="str">
        <f t="shared" si="280"/>
        <v/>
      </c>
      <c r="IW74" s="120" t="str">
        <f t="shared" si="280"/>
        <v/>
      </c>
      <c r="IX74" s="120" t="str">
        <f t="shared" si="280"/>
        <v/>
      </c>
      <c r="IY74" s="120" t="str">
        <f t="shared" si="280"/>
        <v/>
      </c>
      <c r="IZ74" s="120" t="str">
        <f t="shared" si="280"/>
        <v/>
      </c>
      <c r="JA74" s="120" t="str">
        <f t="shared" si="280"/>
        <v/>
      </c>
      <c r="JB74" s="120" t="str">
        <f t="shared" si="280"/>
        <v/>
      </c>
      <c r="JC74" s="120" t="str">
        <f t="shared" si="280"/>
        <v/>
      </c>
      <c r="JD74" s="120" t="str">
        <f t="shared" si="280"/>
        <v/>
      </c>
      <c r="JE74" s="120" t="str">
        <f t="shared" si="280"/>
        <v/>
      </c>
      <c r="JF74" s="120" t="str">
        <f t="shared" si="280"/>
        <v/>
      </c>
      <c r="JG74" s="120" t="str">
        <f t="shared" si="280"/>
        <v/>
      </c>
      <c r="JH74" s="120" t="str">
        <f t="shared" si="280"/>
        <v/>
      </c>
      <c r="JI74" s="120" t="str">
        <f t="shared" si="281"/>
        <v/>
      </c>
      <c r="JJ74" s="120" t="str">
        <f t="shared" si="281"/>
        <v/>
      </c>
      <c r="JK74" s="120" t="str">
        <f t="shared" si="281"/>
        <v/>
      </c>
      <c r="JL74" s="120" t="str">
        <f t="shared" si="281"/>
        <v/>
      </c>
      <c r="JM74" s="120" t="str">
        <f t="shared" si="281"/>
        <v/>
      </c>
      <c r="JN74" s="120" t="str">
        <f t="shared" si="281"/>
        <v/>
      </c>
      <c r="JO74" s="120" t="str">
        <f t="shared" si="281"/>
        <v/>
      </c>
      <c r="JP74" s="120" t="str">
        <f t="shared" si="281"/>
        <v/>
      </c>
      <c r="JQ74" s="120" t="str">
        <f t="shared" si="281"/>
        <v/>
      </c>
      <c r="JR74" s="120" t="str">
        <f t="shared" si="281"/>
        <v/>
      </c>
      <c r="JS74" s="120" t="str">
        <f t="shared" si="281"/>
        <v/>
      </c>
      <c r="JT74" s="120" t="str">
        <f t="shared" si="281"/>
        <v/>
      </c>
      <c r="JU74" s="120" t="str">
        <f t="shared" si="281"/>
        <v/>
      </c>
      <c r="JV74" s="120" t="str">
        <f t="shared" si="281"/>
        <v/>
      </c>
      <c r="JW74" s="120" t="str">
        <f t="shared" si="281"/>
        <v/>
      </c>
      <c r="JX74" s="120" t="str">
        <f t="shared" si="281"/>
        <v/>
      </c>
      <c r="JY74" s="120" t="str">
        <f t="shared" si="282"/>
        <v/>
      </c>
      <c r="JZ74" s="120" t="str">
        <f t="shared" si="282"/>
        <v/>
      </c>
      <c r="KA74" s="120" t="str">
        <f t="shared" si="282"/>
        <v/>
      </c>
      <c r="KB74" s="120" t="str">
        <f t="shared" si="282"/>
        <v/>
      </c>
      <c r="KC74" s="120" t="str">
        <f t="shared" si="282"/>
        <v/>
      </c>
      <c r="KD74" s="120" t="str">
        <f t="shared" si="282"/>
        <v/>
      </c>
      <c r="KE74" s="120" t="str">
        <f t="shared" si="282"/>
        <v/>
      </c>
      <c r="KF74" s="120" t="str">
        <f t="shared" si="282"/>
        <v/>
      </c>
      <c r="KG74" s="120" t="str">
        <f t="shared" si="282"/>
        <v/>
      </c>
      <c r="KH74" s="120" t="str">
        <f t="shared" si="282"/>
        <v/>
      </c>
      <c r="KI74" s="120" t="str">
        <f t="shared" si="282"/>
        <v/>
      </c>
      <c r="KJ74" s="120" t="str">
        <f t="shared" si="282"/>
        <v/>
      </c>
      <c r="KK74" s="120" t="str">
        <f t="shared" si="282"/>
        <v/>
      </c>
      <c r="KL74" s="120" t="str">
        <f t="shared" si="282"/>
        <v/>
      </c>
      <c r="KM74" s="120" t="str">
        <f t="shared" si="282"/>
        <v/>
      </c>
      <c r="KN74" s="120" t="str">
        <f t="shared" si="282"/>
        <v/>
      </c>
      <c r="KO74" s="120" t="str">
        <f t="shared" si="283"/>
        <v/>
      </c>
      <c r="KP74" s="120" t="str">
        <f t="shared" si="283"/>
        <v/>
      </c>
      <c r="KQ74" s="120" t="str">
        <f t="shared" si="283"/>
        <v/>
      </c>
      <c r="KR74" s="120" t="str">
        <f t="shared" si="283"/>
        <v/>
      </c>
      <c r="KS74" s="120" t="str">
        <f t="shared" si="283"/>
        <v/>
      </c>
      <c r="KT74" s="120" t="str">
        <f t="shared" si="283"/>
        <v/>
      </c>
      <c r="KU74" s="120" t="str">
        <f t="shared" si="283"/>
        <v/>
      </c>
      <c r="KV74" s="120" t="str">
        <f t="shared" si="283"/>
        <v/>
      </c>
      <c r="KW74" s="120" t="str">
        <f t="shared" si="283"/>
        <v/>
      </c>
      <c r="KX74" s="120" t="str">
        <f t="shared" si="283"/>
        <v/>
      </c>
      <c r="KY74" s="120" t="str">
        <f t="shared" si="283"/>
        <v/>
      </c>
      <c r="KZ74" s="120" t="str">
        <f t="shared" si="283"/>
        <v/>
      </c>
      <c r="LA74" s="120" t="str">
        <f t="shared" si="283"/>
        <v/>
      </c>
      <c r="LB74" s="120" t="str">
        <f t="shared" si="283"/>
        <v/>
      </c>
      <c r="LC74" s="120" t="str">
        <f t="shared" si="283"/>
        <v/>
      </c>
      <c r="LD74" s="120" t="str">
        <f t="shared" si="283"/>
        <v/>
      </c>
      <c r="LE74" s="120" t="str">
        <f t="shared" si="284"/>
        <v/>
      </c>
      <c r="LF74" s="120" t="str">
        <f t="shared" si="284"/>
        <v/>
      </c>
      <c r="LG74" s="120" t="str">
        <f t="shared" si="284"/>
        <v/>
      </c>
      <c r="LH74" s="120" t="str">
        <f t="shared" si="284"/>
        <v/>
      </c>
      <c r="LI74" s="120" t="str">
        <f t="shared" si="284"/>
        <v/>
      </c>
      <c r="LJ74" s="120" t="str">
        <f t="shared" si="284"/>
        <v/>
      </c>
      <c r="LK74" s="120" t="str">
        <f t="shared" si="284"/>
        <v/>
      </c>
      <c r="LL74" s="120" t="str">
        <f t="shared" si="284"/>
        <v/>
      </c>
      <c r="LM74" s="120" t="str">
        <f t="shared" si="284"/>
        <v/>
      </c>
      <c r="LN74" s="120" t="str">
        <f t="shared" si="284"/>
        <v/>
      </c>
      <c r="LO74" s="120" t="str">
        <f t="shared" si="284"/>
        <v/>
      </c>
      <c r="LP74" s="120" t="str">
        <f t="shared" si="284"/>
        <v/>
      </c>
      <c r="LQ74" s="120" t="str">
        <f t="shared" si="284"/>
        <v/>
      </c>
      <c r="LR74" s="120" t="str">
        <f t="shared" si="284"/>
        <v/>
      </c>
      <c r="LS74" s="120" t="str">
        <f t="shared" si="284"/>
        <v/>
      </c>
      <c r="LT74" s="120" t="str">
        <f t="shared" si="284"/>
        <v/>
      </c>
      <c r="LU74" s="120" t="str">
        <f t="shared" si="285"/>
        <v/>
      </c>
      <c r="LV74" s="120" t="str">
        <f t="shared" si="285"/>
        <v/>
      </c>
      <c r="LW74" s="120" t="str">
        <f t="shared" si="285"/>
        <v/>
      </c>
      <c r="LX74" s="120" t="str">
        <f t="shared" si="285"/>
        <v/>
      </c>
      <c r="LY74" s="120" t="str">
        <f t="shared" si="285"/>
        <v/>
      </c>
      <c r="LZ74" s="120" t="str">
        <f t="shared" si="285"/>
        <v/>
      </c>
      <c r="MA74" s="120" t="str">
        <f t="shared" si="285"/>
        <v/>
      </c>
      <c r="MB74" s="120" t="str">
        <f t="shared" si="285"/>
        <v/>
      </c>
      <c r="MC74" s="120" t="str">
        <f t="shared" si="285"/>
        <v/>
      </c>
      <c r="MD74" s="120" t="str">
        <f t="shared" si="285"/>
        <v/>
      </c>
      <c r="ME74" s="120" t="str">
        <f t="shared" si="285"/>
        <v/>
      </c>
      <c r="MF74" s="120" t="str">
        <f t="shared" si="285"/>
        <v/>
      </c>
      <c r="MG74" s="120" t="str">
        <f t="shared" si="285"/>
        <v/>
      </c>
      <c r="MH74" s="120" t="str">
        <f t="shared" si="285"/>
        <v/>
      </c>
      <c r="MI74" s="120" t="str">
        <f t="shared" si="285"/>
        <v/>
      </c>
      <c r="MJ74" s="120" t="str">
        <f t="shared" si="285"/>
        <v/>
      </c>
      <c r="MK74" s="120" t="str">
        <f t="shared" si="286"/>
        <v/>
      </c>
      <c r="ML74" s="120" t="str">
        <f t="shared" si="286"/>
        <v/>
      </c>
      <c r="MM74" s="120" t="str">
        <f t="shared" si="286"/>
        <v/>
      </c>
      <c r="MN74" s="120" t="str">
        <f t="shared" si="286"/>
        <v/>
      </c>
      <c r="MO74" s="120" t="str">
        <f t="shared" si="286"/>
        <v/>
      </c>
      <c r="MP74" s="120" t="str">
        <f t="shared" si="286"/>
        <v/>
      </c>
      <c r="MQ74" s="120" t="str">
        <f t="shared" si="286"/>
        <v/>
      </c>
      <c r="MR74" s="120" t="str">
        <f t="shared" si="286"/>
        <v/>
      </c>
      <c r="MS74" s="120" t="str">
        <f t="shared" si="286"/>
        <v/>
      </c>
      <c r="MT74" s="120" t="str">
        <f t="shared" si="286"/>
        <v/>
      </c>
      <c r="MU74" s="120" t="str">
        <f t="shared" si="286"/>
        <v/>
      </c>
      <c r="MV74" s="120" t="str">
        <f t="shared" si="286"/>
        <v/>
      </c>
      <c r="MW74" s="120" t="str">
        <f t="shared" si="286"/>
        <v/>
      </c>
      <c r="MX74" s="120" t="str">
        <f t="shared" si="286"/>
        <v/>
      </c>
      <c r="MY74" s="120" t="str">
        <f t="shared" si="286"/>
        <v/>
      </c>
      <c r="MZ74" s="120" t="str">
        <f t="shared" si="286"/>
        <v/>
      </c>
      <c r="NA74" s="120" t="str">
        <f t="shared" si="287"/>
        <v/>
      </c>
      <c r="NB74" s="120" t="str">
        <f t="shared" si="287"/>
        <v/>
      </c>
      <c r="NC74" s="120" t="str">
        <f t="shared" si="287"/>
        <v/>
      </c>
      <c r="ND74" s="120" t="str">
        <f t="shared" si="287"/>
        <v/>
      </c>
      <c r="NE74" s="120" t="str">
        <f t="shared" si="287"/>
        <v/>
      </c>
      <c r="NF74" s="120" t="str">
        <f t="shared" si="287"/>
        <v/>
      </c>
      <c r="NG74" s="120" t="str">
        <f t="shared" si="287"/>
        <v/>
      </c>
      <c r="NH74" s="120" t="str">
        <f t="shared" si="287"/>
        <v/>
      </c>
      <c r="NI74" s="120" t="str">
        <f t="shared" si="287"/>
        <v/>
      </c>
      <c r="NJ74" s="120" t="str">
        <f t="shared" si="287"/>
        <v/>
      </c>
      <c r="NK74" s="120" t="str">
        <f t="shared" si="287"/>
        <v/>
      </c>
      <c r="NL74" s="120" t="str">
        <f t="shared" si="287"/>
        <v/>
      </c>
      <c r="NM74" s="120" t="str">
        <f t="shared" si="287"/>
        <v/>
      </c>
      <c r="NN74" s="120" t="str">
        <f t="shared" si="287"/>
        <v/>
      </c>
      <c r="NO74" s="120" t="str">
        <f t="shared" si="287"/>
        <v/>
      </c>
      <c r="NP74" s="120" t="str">
        <f t="shared" si="287"/>
        <v/>
      </c>
      <c r="NQ74" s="120" t="str">
        <f t="shared" si="288"/>
        <v/>
      </c>
      <c r="NR74" s="120" t="str">
        <f t="shared" si="288"/>
        <v/>
      </c>
      <c r="NS74" s="120" t="str">
        <f t="shared" si="288"/>
        <v/>
      </c>
      <c r="NT74" s="120" t="str">
        <f t="shared" si="288"/>
        <v/>
      </c>
      <c r="NU74" s="120" t="str">
        <f t="shared" si="288"/>
        <v/>
      </c>
      <c r="NV74" s="120" t="str">
        <f t="shared" si="288"/>
        <v/>
      </c>
      <c r="NW74" s="120" t="str">
        <f t="shared" si="288"/>
        <v/>
      </c>
      <c r="NX74" s="120" t="str">
        <f t="shared" si="288"/>
        <v/>
      </c>
      <c r="NY74" s="120" t="str">
        <f t="shared" si="288"/>
        <v/>
      </c>
      <c r="NZ74" s="120" t="str">
        <f t="shared" si="288"/>
        <v/>
      </c>
      <c r="OA74" s="120" t="str">
        <f t="shared" si="288"/>
        <v/>
      </c>
      <c r="OB74" s="120" t="str">
        <f t="shared" si="288"/>
        <v/>
      </c>
      <c r="OC74" s="120" t="str">
        <f t="shared" si="288"/>
        <v/>
      </c>
      <c r="OD74" s="120" t="str">
        <f t="shared" si="288"/>
        <v/>
      </c>
      <c r="OE74" s="120" t="str">
        <f t="shared" si="288"/>
        <v/>
      </c>
      <c r="OF74" s="120" t="str">
        <f t="shared" si="288"/>
        <v/>
      </c>
      <c r="OG74" s="120" t="str">
        <f t="shared" si="289"/>
        <v/>
      </c>
      <c r="OH74" s="120" t="str">
        <f t="shared" si="289"/>
        <v/>
      </c>
      <c r="OI74" s="120" t="str">
        <f t="shared" si="289"/>
        <v/>
      </c>
      <c r="OJ74" s="120" t="str">
        <f t="shared" si="289"/>
        <v/>
      </c>
      <c r="OK74" s="120" t="str">
        <f t="shared" si="289"/>
        <v/>
      </c>
      <c r="OL74" s="120" t="str">
        <f t="shared" si="289"/>
        <v/>
      </c>
      <c r="OM74" s="120" t="str">
        <f t="shared" si="289"/>
        <v/>
      </c>
      <c r="ON74" s="120" t="str">
        <f t="shared" si="289"/>
        <v/>
      </c>
      <c r="OO74" s="120" t="str">
        <f t="shared" si="289"/>
        <v/>
      </c>
      <c r="OP74" s="120" t="str">
        <f t="shared" si="289"/>
        <v/>
      </c>
      <c r="OQ74" s="120" t="str">
        <f t="shared" si="289"/>
        <v/>
      </c>
      <c r="OR74" s="120" t="str">
        <f t="shared" si="289"/>
        <v/>
      </c>
      <c r="OS74" s="120" t="str">
        <f t="shared" si="289"/>
        <v/>
      </c>
      <c r="OT74" s="120" t="str">
        <f t="shared" si="289"/>
        <v/>
      </c>
      <c r="OU74" s="120" t="str">
        <f t="shared" si="289"/>
        <v/>
      </c>
      <c r="OV74" s="120" t="str">
        <f t="shared" si="289"/>
        <v/>
      </c>
      <c r="OW74" s="120" t="str">
        <f t="shared" si="290"/>
        <v/>
      </c>
      <c r="OX74" s="120" t="str">
        <f t="shared" si="290"/>
        <v/>
      </c>
      <c r="OY74" s="120" t="str">
        <f t="shared" si="290"/>
        <v/>
      </c>
      <c r="OZ74" s="120" t="str">
        <f t="shared" si="290"/>
        <v/>
      </c>
      <c r="PA74" s="120" t="str">
        <f t="shared" si="290"/>
        <v/>
      </c>
      <c r="PB74" s="120" t="str">
        <f t="shared" si="290"/>
        <v/>
      </c>
      <c r="PC74" s="120" t="str">
        <f t="shared" si="290"/>
        <v/>
      </c>
      <c r="PD74" s="120" t="str">
        <f t="shared" si="290"/>
        <v/>
      </c>
      <c r="PE74" s="120" t="str">
        <f t="shared" si="290"/>
        <v/>
      </c>
      <c r="PF74" s="120" t="str">
        <f t="shared" si="290"/>
        <v/>
      </c>
      <c r="PG74" s="120" t="str">
        <f t="shared" si="290"/>
        <v/>
      </c>
      <c r="PH74" s="120" t="str">
        <f t="shared" si="290"/>
        <v/>
      </c>
      <c r="PI74" s="120" t="str">
        <f t="shared" si="290"/>
        <v/>
      </c>
      <c r="PJ74" s="120" t="str">
        <f t="shared" si="290"/>
        <v/>
      </c>
      <c r="PK74" s="120" t="str">
        <f t="shared" si="290"/>
        <v/>
      </c>
      <c r="PL74" s="120" t="str">
        <f t="shared" si="290"/>
        <v/>
      </c>
      <c r="PM74" s="120" t="str">
        <f t="shared" si="291"/>
        <v/>
      </c>
      <c r="PN74" s="120" t="str">
        <f t="shared" si="291"/>
        <v/>
      </c>
      <c r="PO74" s="120" t="str">
        <f t="shared" si="291"/>
        <v/>
      </c>
      <c r="PP74" s="120" t="str">
        <f t="shared" si="291"/>
        <v/>
      </c>
      <c r="PQ74" s="120" t="str">
        <f t="shared" si="291"/>
        <v/>
      </c>
      <c r="PR74" s="120" t="str">
        <f t="shared" si="291"/>
        <v/>
      </c>
      <c r="PS74" s="120" t="str">
        <f t="shared" si="291"/>
        <v/>
      </c>
      <c r="PT74" s="120" t="str">
        <f t="shared" si="291"/>
        <v/>
      </c>
      <c r="PU74" s="120" t="str">
        <f t="shared" si="291"/>
        <v/>
      </c>
      <c r="PV74" s="120" t="str">
        <f t="shared" si="291"/>
        <v/>
      </c>
      <c r="PW74" s="120" t="str">
        <f t="shared" si="291"/>
        <v/>
      </c>
      <c r="PX74" s="120" t="str">
        <f t="shared" si="291"/>
        <v/>
      </c>
      <c r="PY74" s="120" t="str">
        <f t="shared" si="291"/>
        <v/>
      </c>
      <c r="PZ74" s="120" t="str">
        <f t="shared" si="291"/>
        <v/>
      </c>
      <c r="QA74" s="120" t="str">
        <f t="shared" si="291"/>
        <v/>
      </c>
      <c r="QB74" s="120" t="str">
        <f t="shared" si="291"/>
        <v/>
      </c>
      <c r="QC74" s="120" t="str">
        <f t="shared" si="292"/>
        <v/>
      </c>
      <c r="QD74" s="120" t="str">
        <f t="shared" si="292"/>
        <v/>
      </c>
      <c r="QE74" s="120" t="str">
        <f t="shared" si="292"/>
        <v/>
      </c>
      <c r="QF74" s="120" t="str">
        <f t="shared" si="292"/>
        <v/>
      </c>
      <c r="QG74" s="120" t="str">
        <f t="shared" si="292"/>
        <v/>
      </c>
      <c r="QH74" s="120" t="str">
        <f t="shared" si="292"/>
        <v/>
      </c>
      <c r="QI74" s="120" t="str">
        <f t="shared" si="292"/>
        <v/>
      </c>
      <c r="QJ74" s="120" t="str">
        <f t="shared" si="292"/>
        <v/>
      </c>
      <c r="QK74" s="120" t="str">
        <f t="shared" si="292"/>
        <v/>
      </c>
      <c r="QL74" s="120" t="str">
        <f t="shared" si="292"/>
        <v/>
      </c>
      <c r="QM74" s="120" t="str">
        <f t="shared" si="292"/>
        <v/>
      </c>
      <c r="QN74" s="120" t="str">
        <f t="shared" si="292"/>
        <v/>
      </c>
      <c r="QO74" s="120" t="str">
        <f t="shared" si="292"/>
        <v/>
      </c>
      <c r="QP74" s="120" t="str">
        <f t="shared" si="292"/>
        <v/>
      </c>
      <c r="QQ74" s="120" t="str">
        <f t="shared" si="292"/>
        <v/>
      </c>
      <c r="QR74" s="120" t="str">
        <f t="shared" si="292"/>
        <v/>
      </c>
      <c r="QS74" s="120" t="str">
        <f t="shared" si="293"/>
        <v/>
      </c>
      <c r="QT74" s="120" t="str">
        <f t="shared" si="293"/>
        <v/>
      </c>
      <c r="QU74" s="120" t="str">
        <f t="shared" si="293"/>
        <v/>
      </c>
      <c r="QV74" s="120" t="str">
        <f t="shared" si="293"/>
        <v/>
      </c>
      <c r="QW74" s="120" t="str">
        <f t="shared" si="293"/>
        <v/>
      </c>
      <c r="QX74" s="120" t="str">
        <f t="shared" si="293"/>
        <v/>
      </c>
      <c r="QY74" s="120" t="str">
        <f t="shared" si="293"/>
        <v/>
      </c>
      <c r="QZ74" s="120" t="str">
        <f t="shared" si="293"/>
        <v/>
      </c>
      <c r="RA74" s="120" t="str">
        <f t="shared" si="293"/>
        <v/>
      </c>
      <c r="RB74" s="120" t="str">
        <f t="shared" si="293"/>
        <v/>
      </c>
      <c r="RC74" s="120" t="str">
        <f t="shared" si="293"/>
        <v/>
      </c>
      <c r="RD74" s="120" t="str">
        <f t="shared" si="293"/>
        <v/>
      </c>
      <c r="RE74" s="120" t="str">
        <f t="shared" si="293"/>
        <v/>
      </c>
      <c r="RF74" s="120" t="str">
        <f t="shared" si="293"/>
        <v/>
      </c>
      <c r="RG74" s="120" t="str">
        <f t="shared" si="293"/>
        <v/>
      </c>
      <c r="RH74" s="120" t="str">
        <f t="shared" si="293"/>
        <v/>
      </c>
      <c r="RI74" s="120" t="str">
        <f t="shared" si="294"/>
        <v/>
      </c>
      <c r="RJ74" s="120" t="str">
        <f t="shared" si="294"/>
        <v/>
      </c>
      <c r="RK74" s="120" t="str">
        <f t="shared" si="294"/>
        <v/>
      </c>
      <c r="RL74" s="120" t="str">
        <f t="shared" si="294"/>
        <v/>
      </c>
      <c r="RM74" s="120" t="str">
        <f t="shared" si="294"/>
        <v/>
      </c>
      <c r="RN74" s="120" t="str">
        <f t="shared" si="294"/>
        <v/>
      </c>
      <c r="RO74" s="120" t="str">
        <f t="shared" si="294"/>
        <v/>
      </c>
      <c r="RP74" s="120" t="str">
        <f t="shared" si="294"/>
        <v/>
      </c>
      <c r="RQ74" s="120" t="str">
        <f t="shared" si="294"/>
        <v/>
      </c>
      <c r="RR74" s="120" t="str">
        <f t="shared" si="294"/>
        <v/>
      </c>
      <c r="RS74" s="120" t="str">
        <f t="shared" si="294"/>
        <v/>
      </c>
      <c r="RT74" s="120" t="str">
        <f t="shared" si="294"/>
        <v/>
      </c>
      <c r="RU74" s="120" t="str">
        <f t="shared" si="294"/>
        <v/>
      </c>
      <c r="RV74" s="120" t="str">
        <f t="shared" si="294"/>
        <v/>
      </c>
      <c r="RW74" s="120" t="str">
        <f t="shared" si="294"/>
        <v/>
      </c>
      <c r="RX74" s="120" t="str">
        <f t="shared" si="294"/>
        <v/>
      </c>
      <c r="RY74" s="120" t="str">
        <f t="shared" si="295"/>
        <v/>
      </c>
      <c r="RZ74" s="120" t="str">
        <f t="shared" si="295"/>
        <v/>
      </c>
      <c r="SA74" s="120" t="str">
        <f t="shared" si="295"/>
        <v/>
      </c>
      <c r="SB74" s="120" t="str">
        <f t="shared" si="295"/>
        <v/>
      </c>
      <c r="SC74" s="120" t="str">
        <f t="shared" si="295"/>
        <v/>
      </c>
      <c r="SD74" s="120" t="str">
        <f t="shared" si="295"/>
        <v/>
      </c>
      <c r="SE74" s="120" t="str">
        <f t="shared" si="295"/>
        <v/>
      </c>
      <c r="SF74" s="120" t="str">
        <f t="shared" si="295"/>
        <v/>
      </c>
      <c r="SG74" s="120" t="str">
        <f t="shared" si="295"/>
        <v/>
      </c>
      <c r="SH74" s="120" t="str">
        <f t="shared" si="295"/>
        <v/>
      </c>
      <c r="SI74" s="120" t="str">
        <f t="shared" si="295"/>
        <v/>
      </c>
      <c r="SJ74" s="120" t="str">
        <f t="shared" si="295"/>
        <v/>
      </c>
      <c r="SK74" s="120" t="str">
        <f t="shared" si="295"/>
        <v/>
      </c>
      <c r="SL74" s="120" t="str">
        <f t="shared" si="295"/>
        <v/>
      </c>
      <c r="SM74" s="120" t="str">
        <f t="shared" si="295"/>
        <v/>
      </c>
      <c r="SN74" s="120" t="str">
        <f t="shared" si="295"/>
        <v/>
      </c>
      <c r="SO74" s="120" t="str">
        <f t="shared" si="296"/>
        <v/>
      </c>
      <c r="SP74" s="120" t="str">
        <f t="shared" si="296"/>
        <v/>
      </c>
      <c r="SQ74" s="120" t="str">
        <f t="shared" si="296"/>
        <v/>
      </c>
      <c r="SR74" s="120" t="str">
        <f t="shared" si="296"/>
        <v/>
      </c>
      <c r="SS74" s="120" t="str">
        <f t="shared" si="296"/>
        <v/>
      </c>
      <c r="ST74" s="120" t="str">
        <f t="shared" si="296"/>
        <v/>
      </c>
      <c r="SU74" s="120" t="str">
        <f t="shared" si="296"/>
        <v/>
      </c>
      <c r="SV74" s="120" t="str">
        <f t="shared" si="296"/>
        <v/>
      </c>
      <c r="SW74" s="120" t="str">
        <f t="shared" si="296"/>
        <v/>
      </c>
      <c r="SX74" s="121" t="str">
        <f t="shared" si="296"/>
        <v/>
      </c>
    </row>
    <row r="75" spans="2:518" ht="27" outlineLevel="1" x14ac:dyDescent="0.35">
      <c r="C75" s="60">
        <v>287024</v>
      </c>
      <c r="D75" s="61"/>
      <c r="E75" s="122" t="s">
        <v>23</v>
      </c>
      <c r="F75" s="123" t="s">
        <v>452</v>
      </c>
      <c r="G75" s="113">
        <v>45566</v>
      </c>
      <c r="H75" s="139">
        <v>1</v>
      </c>
      <c r="I75" s="140">
        <f t="shared" si="170"/>
        <v>45566</v>
      </c>
      <c r="J75" s="141">
        <v>1</v>
      </c>
      <c r="K75" s="126" t="s">
        <v>1698</v>
      </c>
      <c r="L75" s="127"/>
      <c r="M75" s="119" t="str">
        <f t="shared" si="171"/>
        <v/>
      </c>
      <c r="N75" s="120" t="str">
        <f t="shared" si="171"/>
        <v/>
      </c>
      <c r="O75" s="120" t="str">
        <f t="shared" si="171"/>
        <v/>
      </c>
      <c r="P75" s="120" t="str">
        <f t="shared" si="171"/>
        <v/>
      </c>
      <c r="Q75" s="120" t="str">
        <f t="shared" si="171"/>
        <v/>
      </c>
      <c r="R75" s="120" t="str">
        <f t="shared" si="171"/>
        <v/>
      </c>
      <c r="S75" s="120" t="str">
        <f t="shared" si="171"/>
        <v/>
      </c>
      <c r="T75" s="120" t="str">
        <f t="shared" ref="T75:AB75" si="297">IF($J75&gt;0%,IF(AND(T$16&gt;=$G75,T$16&lt;$G75+($H75*$J75)),"➤",""),"")</f>
        <v>➤</v>
      </c>
      <c r="U75" s="120" t="str">
        <f t="shared" si="297"/>
        <v/>
      </c>
      <c r="V75" s="120" t="str">
        <f t="shared" si="297"/>
        <v/>
      </c>
      <c r="W75" s="120" t="str">
        <f t="shared" si="297"/>
        <v/>
      </c>
      <c r="X75" s="120" t="str">
        <f t="shared" si="297"/>
        <v/>
      </c>
      <c r="Y75" s="120" t="str">
        <f t="shared" si="297"/>
        <v/>
      </c>
      <c r="Z75" s="120" t="str">
        <f t="shared" si="297"/>
        <v/>
      </c>
      <c r="AA75" s="120" t="str">
        <f t="shared" si="297"/>
        <v/>
      </c>
      <c r="AB75" s="120" t="str">
        <f t="shared" si="297"/>
        <v/>
      </c>
      <c r="AC75" s="120" t="str">
        <f t="shared" si="265"/>
        <v/>
      </c>
      <c r="AD75" s="120" t="str">
        <f t="shared" si="265"/>
        <v/>
      </c>
      <c r="AE75" s="120" t="str">
        <f t="shared" si="265"/>
        <v/>
      </c>
      <c r="AF75" s="120" t="str">
        <f t="shared" si="266"/>
        <v/>
      </c>
      <c r="AG75" s="120" t="str">
        <f t="shared" si="266"/>
        <v/>
      </c>
      <c r="AH75" s="120" t="str">
        <f t="shared" si="266"/>
        <v/>
      </c>
      <c r="AI75" s="120" t="str">
        <f t="shared" si="266"/>
        <v/>
      </c>
      <c r="AJ75" s="120" t="str">
        <f t="shared" si="266"/>
        <v/>
      </c>
      <c r="AK75" s="120" t="str">
        <f t="shared" si="266"/>
        <v/>
      </c>
      <c r="AL75" s="120" t="str">
        <f t="shared" si="266"/>
        <v/>
      </c>
      <c r="AM75" s="120" t="str">
        <f t="shared" si="266"/>
        <v/>
      </c>
      <c r="AN75" s="120" t="str">
        <f t="shared" si="266"/>
        <v/>
      </c>
      <c r="AO75" s="120" t="str">
        <f t="shared" si="266"/>
        <v/>
      </c>
      <c r="AP75" s="120" t="str">
        <f t="shared" si="266"/>
        <v/>
      </c>
      <c r="AQ75" s="120" t="str">
        <f t="shared" si="266"/>
        <v/>
      </c>
      <c r="AR75" s="120" t="str">
        <f t="shared" si="266"/>
        <v/>
      </c>
      <c r="AS75" s="120" t="str">
        <f t="shared" si="267"/>
        <v/>
      </c>
      <c r="AT75" s="120" t="str">
        <f t="shared" si="267"/>
        <v/>
      </c>
      <c r="AU75" s="120" t="str">
        <f t="shared" si="267"/>
        <v/>
      </c>
      <c r="AV75" s="120" t="str">
        <f t="shared" si="267"/>
        <v/>
      </c>
      <c r="AW75" s="120" t="str">
        <f t="shared" si="267"/>
        <v/>
      </c>
      <c r="AX75" s="120" t="str">
        <f t="shared" si="267"/>
        <v/>
      </c>
      <c r="AY75" s="120" t="str">
        <f t="shared" si="267"/>
        <v/>
      </c>
      <c r="AZ75" s="120" t="str">
        <f t="shared" si="267"/>
        <v/>
      </c>
      <c r="BA75" s="120" t="str">
        <f t="shared" si="267"/>
        <v/>
      </c>
      <c r="BB75" s="120" t="str">
        <f t="shared" si="267"/>
        <v/>
      </c>
      <c r="BC75" s="120" t="str">
        <f t="shared" si="267"/>
        <v/>
      </c>
      <c r="BD75" s="120" t="str">
        <f t="shared" si="267"/>
        <v/>
      </c>
      <c r="BE75" s="120" t="str">
        <f t="shared" si="267"/>
        <v/>
      </c>
      <c r="BF75" s="120" t="str">
        <f t="shared" si="267"/>
        <v/>
      </c>
      <c r="BG75" s="120" t="str">
        <f t="shared" si="267"/>
        <v/>
      </c>
      <c r="BH75" s="120" t="str">
        <f t="shared" si="267"/>
        <v/>
      </c>
      <c r="BI75" s="120" t="str">
        <f t="shared" si="268"/>
        <v/>
      </c>
      <c r="BJ75" s="120" t="str">
        <f t="shared" si="268"/>
        <v/>
      </c>
      <c r="BK75" s="120" t="str">
        <f t="shared" si="268"/>
        <v/>
      </c>
      <c r="BL75" s="120" t="str">
        <f t="shared" si="268"/>
        <v/>
      </c>
      <c r="BM75" s="120" t="str">
        <f t="shared" si="268"/>
        <v/>
      </c>
      <c r="BN75" s="120" t="str">
        <f t="shared" si="268"/>
        <v/>
      </c>
      <c r="BO75" s="120" t="str">
        <f t="shared" si="268"/>
        <v/>
      </c>
      <c r="BP75" s="120" t="str">
        <f t="shared" si="268"/>
        <v/>
      </c>
      <c r="BQ75" s="120" t="str">
        <f t="shared" si="268"/>
        <v/>
      </c>
      <c r="BR75" s="120" t="str">
        <f t="shared" si="268"/>
        <v/>
      </c>
      <c r="BS75" s="120" t="str">
        <f t="shared" si="268"/>
        <v/>
      </c>
      <c r="BT75" s="120" t="str">
        <f t="shared" si="268"/>
        <v/>
      </c>
      <c r="BU75" s="120" t="str">
        <f t="shared" si="268"/>
        <v/>
      </c>
      <c r="BV75" s="120" t="str">
        <f t="shared" si="268"/>
        <v/>
      </c>
      <c r="BW75" s="120" t="str">
        <f t="shared" si="268"/>
        <v/>
      </c>
      <c r="BX75" s="120" t="str">
        <f t="shared" si="268"/>
        <v/>
      </c>
      <c r="BY75" s="120" t="str">
        <f t="shared" si="269"/>
        <v/>
      </c>
      <c r="BZ75" s="120" t="str">
        <f t="shared" si="269"/>
        <v/>
      </c>
      <c r="CA75" s="120" t="str">
        <f t="shared" si="269"/>
        <v/>
      </c>
      <c r="CB75" s="120" t="str">
        <f t="shared" si="269"/>
        <v/>
      </c>
      <c r="CC75" s="120" t="str">
        <f t="shared" si="269"/>
        <v/>
      </c>
      <c r="CD75" s="120" t="str">
        <f t="shared" si="269"/>
        <v/>
      </c>
      <c r="CE75" s="120" t="str">
        <f t="shared" si="269"/>
        <v/>
      </c>
      <c r="CF75" s="120" t="str">
        <f t="shared" si="269"/>
        <v/>
      </c>
      <c r="CG75" s="120" t="str">
        <f t="shared" si="269"/>
        <v/>
      </c>
      <c r="CH75" s="120" t="str">
        <f t="shared" si="269"/>
        <v/>
      </c>
      <c r="CI75" s="120" t="str">
        <f t="shared" si="269"/>
        <v/>
      </c>
      <c r="CJ75" s="120" t="str">
        <f t="shared" si="269"/>
        <v/>
      </c>
      <c r="CK75" s="120" t="str">
        <f t="shared" si="269"/>
        <v/>
      </c>
      <c r="CL75" s="120" t="str">
        <f t="shared" si="269"/>
        <v/>
      </c>
      <c r="CM75" s="120" t="str">
        <f t="shared" si="269"/>
        <v/>
      </c>
      <c r="CN75" s="120" t="str">
        <f t="shared" si="269"/>
        <v/>
      </c>
      <c r="CO75" s="120" t="str">
        <f t="shared" si="270"/>
        <v/>
      </c>
      <c r="CP75" s="120" t="str">
        <f t="shared" si="270"/>
        <v/>
      </c>
      <c r="CQ75" s="120" t="str">
        <f t="shared" si="270"/>
        <v/>
      </c>
      <c r="CR75" s="120" t="str">
        <f t="shared" si="270"/>
        <v/>
      </c>
      <c r="CS75" s="120" t="str">
        <f t="shared" si="270"/>
        <v/>
      </c>
      <c r="CT75" s="120" t="str">
        <f t="shared" si="270"/>
        <v/>
      </c>
      <c r="CU75" s="120" t="str">
        <f t="shared" si="270"/>
        <v/>
      </c>
      <c r="CV75" s="120" t="str">
        <f t="shared" si="270"/>
        <v/>
      </c>
      <c r="CW75" s="120" t="str">
        <f t="shared" si="270"/>
        <v/>
      </c>
      <c r="CX75" s="120" t="str">
        <f t="shared" si="270"/>
        <v/>
      </c>
      <c r="CY75" s="120" t="str">
        <f t="shared" si="270"/>
        <v/>
      </c>
      <c r="CZ75" s="120" t="str">
        <f t="shared" si="270"/>
        <v/>
      </c>
      <c r="DA75" s="120" t="str">
        <f t="shared" si="270"/>
        <v/>
      </c>
      <c r="DB75" s="120" t="str">
        <f t="shared" si="270"/>
        <v/>
      </c>
      <c r="DC75" s="120" t="str">
        <f t="shared" si="270"/>
        <v/>
      </c>
      <c r="DD75" s="120" t="str">
        <f t="shared" si="270"/>
        <v/>
      </c>
      <c r="DE75" s="120" t="str">
        <f t="shared" si="271"/>
        <v/>
      </c>
      <c r="DF75" s="120" t="str">
        <f t="shared" si="271"/>
        <v/>
      </c>
      <c r="DG75" s="120" t="str">
        <f t="shared" si="271"/>
        <v/>
      </c>
      <c r="DH75" s="120" t="str">
        <f t="shared" si="271"/>
        <v/>
      </c>
      <c r="DI75" s="120" t="str">
        <f t="shared" si="271"/>
        <v/>
      </c>
      <c r="DJ75" s="120" t="str">
        <f t="shared" si="271"/>
        <v/>
      </c>
      <c r="DK75" s="120" t="str">
        <f t="shared" si="271"/>
        <v/>
      </c>
      <c r="DL75" s="120" t="str">
        <f t="shared" si="271"/>
        <v/>
      </c>
      <c r="DM75" s="120" t="str">
        <f t="shared" si="271"/>
        <v/>
      </c>
      <c r="DN75" s="120" t="str">
        <f t="shared" si="271"/>
        <v/>
      </c>
      <c r="DO75" s="120" t="str">
        <f t="shared" si="271"/>
        <v/>
      </c>
      <c r="DP75" s="120" t="str">
        <f t="shared" si="271"/>
        <v/>
      </c>
      <c r="DQ75" s="120" t="str">
        <f t="shared" si="271"/>
        <v/>
      </c>
      <c r="DR75" s="120" t="str">
        <f t="shared" si="271"/>
        <v/>
      </c>
      <c r="DS75" s="120" t="str">
        <f t="shared" si="271"/>
        <v/>
      </c>
      <c r="DT75" s="120" t="str">
        <f t="shared" si="271"/>
        <v/>
      </c>
      <c r="DU75" s="120" t="str">
        <f t="shared" si="272"/>
        <v/>
      </c>
      <c r="DV75" s="120" t="str">
        <f t="shared" si="272"/>
        <v/>
      </c>
      <c r="DW75" s="120" t="str">
        <f t="shared" si="272"/>
        <v/>
      </c>
      <c r="DX75" s="120" t="str">
        <f t="shared" si="272"/>
        <v/>
      </c>
      <c r="DY75" s="120" t="str">
        <f t="shared" si="272"/>
        <v/>
      </c>
      <c r="DZ75" s="120" t="str">
        <f t="shared" si="272"/>
        <v/>
      </c>
      <c r="EA75" s="120" t="str">
        <f t="shared" si="272"/>
        <v/>
      </c>
      <c r="EB75" s="120" t="str">
        <f t="shared" si="272"/>
        <v/>
      </c>
      <c r="EC75" s="120" t="str">
        <f t="shared" si="272"/>
        <v/>
      </c>
      <c r="ED75" s="120" t="str">
        <f t="shared" si="272"/>
        <v/>
      </c>
      <c r="EE75" s="120" t="str">
        <f t="shared" si="272"/>
        <v/>
      </c>
      <c r="EF75" s="120" t="str">
        <f t="shared" si="272"/>
        <v/>
      </c>
      <c r="EG75" s="120" t="str">
        <f t="shared" si="272"/>
        <v/>
      </c>
      <c r="EH75" s="120" t="str">
        <f t="shared" si="272"/>
        <v/>
      </c>
      <c r="EI75" s="120" t="str">
        <f t="shared" si="272"/>
        <v/>
      </c>
      <c r="EJ75" s="120" t="str">
        <f t="shared" si="272"/>
        <v/>
      </c>
      <c r="EK75" s="120" t="str">
        <f t="shared" si="273"/>
        <v/>
      </c>
      <c r="EL75" s="120" t="str">
        <f t="shared" si="273"/>
        <v/>
      </c>
      <c r="EM75" s="120" t="str">
        <f t="shared" si="273"/>
        <v/>
      </c>
      <c r="EN75" s="120" t="str">
        <f t="shared" si="273"/>
        <v/>
      </c>
      <c r="EO75" s="120" t="str">
        <f t="shared" si="273"/>
        <v/>
      </c>
      <c r="EP75" s="120" t="str">
        <f t="shared" si="273"/>
        <v/>
      </c>
      <c r="EQ75" s="120" t="str">
        <f t="shared" si="273"/>
        <v/>
      </c>
      <c r="ER75" s="120" t="str">
        <f t="shared" si="273"/>
        <v/>
      </c>
      <c r="ES75" s="120" t="str">
        <f t="shared" si="273"/>
        <v/>
      </c>
      <c r="ET75" s="120" t="str">
        <f t="shared" si="273"/>
        <v/>
      </c>
      <c r="EU75" s="120" t="str">
        <f t="shared" si="273"/>
        <v/>
      </c>
      <c r="EV75" s="120" t="str">
        <f t="shared" si="273"/>
        <v/>
      </c>
      <c r="EW75" s="120" t="str">
        <f t="shared" si="273"/>
        <v/>
      </c>
      <c r="EX75" s="120" t="str">
        <f t="shared" si="273"/>
        <v/>
      </c>
      <c r="EY75" s="120" t="str">
        <f t="shared" si="273"/>
        <v/>
      </c>
      <c r="EZ75" s="120" t="str">
        <f t="shared" si="273"/>
        <v/>
      </c>
      <c r="FA75" s="120" t="str">
        <f t="shared" si="274"/>
        <v/>
      </c>
      <c r="FB75" s="120" t="str">
        <f t="shared" si="274"/>
        <v/>
      </c>
      <c r="FC75" s="120" t="str">
        <f t="shared" si="274"/>
        <v/>
      </c>
      <c r="FD75" s="120" t="str">
        <f t="shared" si="274"/>
        <v/>
      </c>
      <c r="FE75" s="120" t="str">
        <f t="shared" si="274"/>
        <v/>
      </c>
      <c r="FF75" s="120" t="str">
        <f t="shared" si="274"/>
        <v/>
      </c>
      <c r="FG75" s="120" t="str">
        <f t="shared" si="274"/>
        <v/>
      </c>
      <c r="FH75" s="120" t="str">
        <f t="shared" si="274"/>
        <v/>
      </c>
      <c r="FI75" s="120" t="str">
        <f t="shared" si="274"/>
        <v/>
      </c>
      <c r="FJ75" s="120" t="str">
        <f t="shared" si="274"/>
        <v/>
      </c>
      <c r="FK75" s="120" t="str">
        <f t="shared" si="274"/>
        <v/>
      </c>
      <c r="FL75" s="120" t="str">
        <f t="shared" si="274"/>
        <v/>
      </c>
      <c r="FM75" s="120" t="str">
        <f t="shared" si="274"/>
        <v/>
      </c>
      <c r="FN75" s="120" t="str">
        <f t="shared" si="274"/>
        <v/>
      </c>
      <c r="FO75" s="120" t="str">
        <f t="shared" si="274"/>
        <v/>
      </c>
      <c r="FP75" s="120" t="str">
        <f t="shared" si="274"/>
        <v/>
      </c>
      <c r="FQ75" s="120" t="str">
        <f t="shared" si="275"/>
        <v/>
      </c>
      <c r="FR75" s="120" t="str">
        <f t="shared" si="275"/>
        <v/>
      </c>
      <c r="FS75" s="120" t="str">
        <f t="shared" si="275"/>
        <v/>
      </c>
      <c r="FT75" s="120" t="str">
        <f t="shared" si="275"/>
        <v/>
      </c>
      <c r="FU75" s="120" t="str">
        <f t="shared" si="275"/>
        <v/>
      </c>
      <c r="FV75" s="120" t="str">
        <f t="shared" si="275"/>
        <v/>
      </c>
      <c r="FW75" s="120" t="str">
        <f t="shared" si="275"/>
        <v/>
      </c>
      <c r="FX75" s="120" t="str">
        <f t="shared" si="275"/>
        <v/>
      </c>
      <c r="FY75" s="120" t="str">
        <f t="shared" si="275"/>
        <v/>
      </c>
      <c r="FZ75" s="120" t="str">
        <f t="shared" si="275"/>
        <v/>
      </c>
      <c r="GA75" s="120" t="str">
        <f t="shared" si="275"/>
        <v/>
      </c>
      <c r="GB75" s="120" t="str">
        <f t="shared" si="275"/>
        <v/>
      </c>
      <c r="GC75" s="120" t="str">
        <f t="shared" si="275"/>
        <v/>
      </c>
      <c r="GD75" s="120" t="str">
        <f t="shared" si="275"/>
        <v/>
      </c>
      <c r="GE75" s="120" t="str">
        <f t="shared" si="275"/>
        <v/>
      </c>
      <c r="GF75" s="120" t="str">
        <f t="shared" si="275"/>
        <v/>
      </c>
      <c r="GG75" s="120" t="str">
        <f t="shared" si="276"/>
        <v/>
      </c>
      <c r="GH75" s="120" t="str">
        <f t="shared" si="276"/>
        <v/>
      </c>
      <c r="GI75" s="120" t="str">
        <f t="shared" si="276"/>
        <v/>
      </c>
      <c r="GJ75" s="120" t="str">
        <f t="shared" si="276"/>
        <v/>
      </c>
      <c r="GK75" s="120" t="str">
        <f t="shared" si="276"/>
        <v/>
      </c>
      <c r="GL75" s="120" t="str">
        <f t="shared" si="276"/>
        <v/>
      </c>
      <c r="GM75" s="120" t="str">
        <f t="shared" si="276"/>
        <v/>
      </c>
      <c r="GN75" s="120" t="str">
        <f t="shared" si="276"/>
        <v/>
      </c>
      <c r="GO75" s="120" t="str">
        <f t="shared" si="276"/>
        <v/>
      </c>
      <c r="GP75" s="120" t="str">
        <f t="shared" si="276"/>
        <v/>
      </c>
      <c r="GQ75" s="120" t="str">
        <f t="shared" si="276"/>
        <v/>
      </c>
      <c r="GR75" s="120" t="str">
        <f t="shared" si="276"/>
        <v/>
      </c>
      <c r="GS75" s="120" t="str">
        <f t="shared" si="276"/>
        <v/>
      </c>
      <c r="GT75" s="120" t="str">
        <f t="shared" si="276"/>
        <v/>
      </c>
      <c r="GU75" s="120" t="str">
        <f t="shared" si="276"/>
        <v/>
      </c>
      <c r="GV75" s="120" t="str">
        <f t="shared" si="276"/>
        <v/>
      </c>
      <c r="GW75" s="120" t="str">
        <f t="shared" si="277"/>
        <v/>
      </c>
      <c r="GX75" s="120" t="str">
        <f t="shared" si="277"/>
        <v/>
      </c>
      <c r="GY75" s="120" t="str">
        <f t="shared" si="277"/>
        <v/>
      </c>
      <c r="GZ75" s="120" t="str">
        <f t="shared" si="277"/>
        <v/>
      </c>
      <c r="HA75" s="120" t="str">
        <f t="shared" si="277"/>
        <v/>
      </c>
      <c r="HB75" s="120" t="str">
        <f t="shared" si="277"/>
        <v/>
      </c>
      <c r="HC75" s="120" t="str">
        <f t="shared" si="277"/>
        <v/>
      </c>
      <c r="HD75" s="120" t="str">
        <f t="shared" si="277"/>
        <v/>
      </c>
      <c r="HE75" s="120" t="str">
        <f t="shared" si="277"/>
        <v/>
      </c>
      <c r="HF75" s="120" t="str">
        <f t="shared" si="277"/>
        <v/>
      </c>
      <c r="HG75" s="120" t="str">
        <f t="shared" si="277"/>
        <v/>
      </c>
      <c r="HH75" s="120" t="str">
        <f t="shared" si="277"/>
        <v/>
      </c>
      <c r="HI75" s="120" t="str">
        <f t="shared" si="277"/>
        <v/>
      </c>
      <c r="HJ75" s="120" t="str">
        <f t="shared" si="277"/>
        <v/>
      </c>
      <c r="HK75" s="120" t="str">
        <f t="shared" si="277"/>
        <v/>
      </c>
      <c r="HL75" s="120" t="str">
        <f t="shared" si="277"/>
        <v/>
      </c>
      <c r="HM75" s="120" t="str">
        <f t="shared" si="278"/>
        <v/>
      </c>
      <c r="HN75" s="120" t="str">
        <f t="shared" si="278"/>
        <v/>
      </c>
      <c r="HO75" s="120" t="str">
        <f t="shared" si="278"/>
        <v/>
      </c>
      <c r="HP75" s="120" t="str">
        <f t="shared" si="278"/>
        <v/>
      </c>
      <c r="HQ75" s="120" t="str">
        <f t="shared" si="278"/>
        <v/>
      </c>
      <c r="HR75" s="120" t="str">
        <f t="shared" si="278"/>
        <v/>
      </c>
      <c r="HS75" s="120" t="str">
        <f t="shared" si="278"/>
        <v/>
      </c>
      <c r="HT75" s="120" t="str">
        <f t="shared" si="278"/>
        <v/>
      </c>
      <c r="HU75" s="120" t="str">
        <f t="shared" si="278"/>
        <v/>
      </c>
      <c r="HV75" s="120" t="str">
        <f t="shared" si="278"/>
        <v/>
      </c>
      <c r="HW75" s="120" t="str">
        <f t="shared" si="278"/>
        <v/>
      </c>
      <c r="HX75" s="120" t="str">
        <f t="shared" si="278"/>
        <v/>
      </c>
      <c r="HY75" s="120" t="str">
        <f t="shared" si="278"/>
        <v/>
      </c>
      <c r="HZ75" s="120" t="str">
        <f t="shared" si="278"/>
        <v/>
      </c>
      <c r="IA75" s="120" t="str">
        <f t="shared" si="278"/>
        <v/>
      </c>
      <c r="IB75" s="120" t="str">
        <f t="shared" si="278"/>
        <v/>
      </c>
      <c r="IC75" s="120" t="str">
        <f t="shared" si="279"/>
        <v/>
      </c>
      <c r="ID75" s="120" t="str">
        <f t="shared" si="279"/>
        <v/>
      </c>
      <c r="IE75" s="120" t="str">
        <f t="shared" si="279"/>
        <v/>
      </c>
      <c r="IF75" s="120" t="str">
        <f t="shared" si="279"/>
        <v/>
      </c>
      <c r="IG75" s="120" t="str">
        <f t="shared" si="279"/>
        <v/>
      </c>
      <c r="IH75" s="120" t="str">
        <f t="shared" si="279"/>
        <v/>
      </c>
      <c r="II75" s="120" t="str">
        <f t="shared" si="279"/>
        <v/>
      </c>
      <c r="IJ75" s="120" t="str">
        <f t="shared" si="279"/>
        <v/>
      </c>
      <c r="IK75" s="120" t="str">
        <f t="shared" si="279"/>
        <v/>
      </c>
      <c r="IL75" s="120" t="str">
        <f t="shared" si="279"/>
        <v/>
      </c>
      <c r="IM75" s="120" t="str">
        <f t="shared" si="279"/>
        <v/>
      </c>
      <c r="IN75" s="120" t="str">
        <f t="shared" si="279"/>
        <v/>
      </c>
      <c r="IO75" s="120" t="str">
        <f t="shared" si="279"/>
        <v/>
      </c>
      <c r="IP75" s="120" t="str">
        <f t="shared" si="279"/>
        <v/>
      </c>
      <c r="IQ75" s="120" t="str">
        <f t="shared" si="279"/>
        <v/>
      </c>
      <c r="IR75" s="120" t="str">
        <f t="shared" si="279"/>
        <v/>
      </c>
      <c r="IS75" s="120" t="str">
        <f t="shared" si="280"/>
        <v/>
      </c>
      <c r="IT75" s="120" t="str">
        <f t="shared" si="280"/>
        <v/>
      </c>
      <c r="IU75" s="120" t="str">
        <f t="shared" si="280"/>
        <v/>
      </c>
      <c r="IV75" s="120" t="str">
        <f t="shared" si="280"/>
        <v/>
      </c>
      <c r="IW75" s="120" t="str">
        <f t="shared" si="280"/>
        <v/>
      </c>
      <c r="IX75" s="120" t="str">
        <f t="shared" si="280"/>
        <v/>
      </c>
      <c r="IY75" s="120" t="str">
        <f t="shared" si="280"/>
        <v/>
      </c>
      <c r="IZ75" s="120" t="str">
        <f t="shared" si="280"/>
        <v/>
      </c>
      <c r="JA75" s="120" t="str">
        <f t="shared" si="280"/>
        <v/>
      </c>
      <c r="JB75" s="120" t="str">
        <f t="shared" si="280"/>
        <v/>
      </c>
      <c r="JC75" s="120" t="str">
        <f t="shared" si="280"/>
        <v/>
      </c>
      <c r="JD75" s="120" t="str">
        <f t="shared" si="280"/>
        <v/>
      </c>
      <c r="JE75" s="120" t="str">
        <f t="shared" si="280"/>
        <v/>
      </c>
      <c r="JF75" s="120" t="str">
        <f t="shared" si="280"/>
        <v/>
      </c>
      <c r="JG75" s="120" t="str">
        <f t="shared" si="280"/>
        <v/>
      </c>
      <c r="JH75" s="120" t="str">
        <f t="shared" si="280"/>
        <v/>
      </c>
      <c r="JI75" s="120" t="str">
        <f t="shared" si="281"/>
        <v/>
      </c>
      <c r="JJ75" s="120" t="str">
        <f t="shared" si="281"/>
        <v/>
      </c>
      <c r="JK75" s="120" t="str">
        <f t="shared" si="281"/>
        <v/>
      </c>
      <c r="JL75" s="120" t="str">
        <f t="shared" si="281"/>
        <v/>
      </c>
      <c r="JM75" s="120" t="str">
        <f t="shared" si="281"/>
        <v/>
      </c>
      <c r="JN75" s="120" t="str">
        <f t="shared" si="281"/>
        <v/>
      </c>
      <c r="JO75" s="120" t="str">
        <f t="shared" si="281"/>
        <v/>
      </c>
      <c r="JP75" s="120" t="str">
        <f t="shared" si="281"/>
        <v/>
      </c>
      <c r="JQ75" s="120" t="str">
        <f t="shared" si="281"/>
        <v/>
      </c>
      <c r="JR75" s="120" t="str">
        <f t="shared" si="281"/>
        <v/>
      </c>
      <c r="JS75" s="120" t="str">
        <f t="shared" si="281"/>
        <v/>
      </c>
      <c r="JT75" s="120" t="str">
        <f t="shared" si="281"/>
        <v/>
      </c>
      <c r="JU75" s="120" t="str">
        <f t="shared" si="281"/>
        <v/>
      </c>
      <c r="JV75" s="120" t="str">
        <f t="shared" si="281"/>
        <v/>
      </c>
      <c r="JW75" s="120" t="str">
        <f t="shared" si="281"/>
        <v/>
      </c>
      <c r="JX75" s="120" t="str">
        <f t="shared" si="281"/>
        <v/>
      </c>
      <c r="JY75" s="120" t="str">
        <f t="shared" si="282"/>
        <v/>
      </c>
      <c r="JZ75" s="120" t="str">
        <f t="shared" si="282"/>
        <v/>
      </c>
      <c r="KA75" s="120" t="str">
        <f t="shared" si="282"/>
        <v/>
      </c>
      <c r="KB75" s="120" t="str">
        <f t="shared" si="282"/>
        <v/>
      </c>
      <c r="KC75" s="120" t="str">
        <f t="shared" si="282"/>
        <v/>
      </c>
      <c r="KD75" s="120" t="str">
        <f t="shared" si="282"/>
        <v/>
      </c>
      <c r="KE75" s="120" t="str">
        <f t="shared" si="282"/>
        <v/>
      </c>
      <c r="KF75" s="120" t="str">
        <f t="shared" si="282"/>
        <v/>
      </c>
      <c r="KG75" s="120" t="str">
        <f t="shared" si="282"/>
        <v/>
      </c>
      <c r="KH75" s="120" t="str">
        <f t="shared" si="282"/>
        <v/>
      </c>
      <c r="KI75" s="120" t="str">
        <f t="shared" si="282"/>
        <v/>
      </c>
      <c r="KJ75" s="120" t="str">
        <f t="shared" si="282"/>
        <v/>
      </c>
      <c r="KK75" s="120" t="str">
        <f t="shared" si="282"/>
        <v/>
      </c>
      <c r="KL75" s="120" t="str">
        <f t="shared" si="282"/>
        <v/>
      </c>
      <c r="KM75" s="120" t="str">
        <f t="shared" si="282"/>
        <v/>
      </c>
      <c r="KN75" s="120" t="str">
        <f t="shared" si="282"/>
        <v/>
      </c>
      <c r="KO75" s="120" t="str">
        <f t="shared" si="283"/>
        <v/>
      </c>
      <c r="KP75" s="120" t="str">
        <f t="shared" si="283"/>
        <v/>
      </c>
      <c r="KQ75" s="120" t="str">
        <f t="shared" si="283"/>
        <v/>
      </c>
      <c r="KR75" s="120" t="str">
        <f t="shared" si="283"/>
        <v/>
      </c>
      <c r="KS75" s="120" t="str">
        <f t="shared" si="283"/>
        <v/>
      </c>
      <c r="KT75" s="120" t="str">
        <f t="shared" si="283"/>
        <v/>
      </c>
      <c r="KU75" s="120" t="str">
        <f t="shared" si="283"/>
        <v/>
      </c>
      <c r="KV75" s="120" t="str">
        <f t="shared" si="283"/>
        <v/>
      </c>
      <c r="KW75" s="120" t="str">
        <f t="shared" si="283"/>
        <v/>
      </c>
      <c r="KX75" s="120" t="str">
        <f t="shared" si="283"/>
        <v/>
      </c>
      <c r="KY75" s="120" t="str">
        <f t="shared" si="283"/>
        <v/>
      </c>
      <c r="KZ75" s="120" t="str">
        <f t="shared" si="283"/>
        <v/>
      </c>
      <c r="LA75" s="120" t="str">
        <f t="shared" si="283"/>
        <v/>
      </c>
      <c r="LB75" s="120" t="str">
        <f t="shared" si="283"/>
        <v/>
      </c>
      <c r="LC75" s="120" t="str">
        <f t="shared" si="283"/>
        <v/>
      </c>
      <c r="LD75" s="120" t="str">
        <f t="shared" si="283"/>
        <v/>
      </c>
      <c r="LE75" s="120" t="str">
        <f t="shared" si="284"/>
        <v/>
      </c>
      <c r="LF75" s="120" t="str">
        <f t="shared" si="284"/>
        <v/>
      </c>
      <c r="LG75" s="120" t="str">
        <f t="shared" si="284"/>
        <v/>
      </c>
      <c r="LH75" s="120" t="str">
        <f t="shared" si="284"/>
        <v/>
      </c>
      <c r="LI75" s="120" t="str">
        <f t="shared" si="284"/>
        <v/>
      </c>
      <c r="LJ75" s="120" t="str">
        <f t="shared" si="284"/>
        <v/>
      </c>
      <c r="LK75" s="120" t="str">
        <f t="shared" si="284"/>
        <v/>
      </c>
      <c r="LL75" s="120" t="str">
        <f t="shared" si="284"/>
        <v/>
      </c>
      <c r="LM75" s="120" t="str">
        <f t="shared" si="284"/>
        <v/>
      </c>
      <c r="LN75" s="120" t="str">
        <f t="shared" si="284"/>
        <v/>
      </c>
      <c r="LO75" s="120" t="str">
        <f t="shared" si="284"/>
        <v/>
      </c>
      <c r="LP75" s="120" t="str">
        <f t="shared" si="284"/>
        <v/>
      </c>
      <c r="LQ75" s="120" t="str">
        <f t="shared" si="284"/>
        <v/>
      </c>
      <c r="LR75" s="120" t="str">
        <f t="shared" si="284"/>
        <v/>
      </c>
      <c r="LS75" s="120" t="str">
        <f t="shared" si="284"/>
        <v/>
      </c>
      <c r="LT75" s="120" t="str">
        <f t="shared" si="284"/>
        <v/>
      </c>
      <c r="LU75" s="120" t="str">
        <f t="shared" si="285"/>
        <v/>
      </c>
      <c r="LV75" s="120" t="str">
        <f t="shared" si="285"/>
        <v/>
      </c>
      <c r="LW75" s="120" t="str">
        <f t="shared" si="285"/>
        <v/>
      </c>
      <c r="LX75" s="120" t="str">
        <f t="shared" si="285"/>
        <v/>
      </c>
      <c r="LY75" s="120" t="str">
        <f t="shared" si="285"/>
        <v/>
      </c>
      <c r="LZ75" s="120" t="str">
        <f t="shared" si="285"/>
        <v/>
      </c>
      <c r="MA75" s="120" t="str">
        <f t="shared" si="285"/>
        <v/>
      </c>
      <c r="MB75" s="120" t="str">
        <f t="shared" si="285"/>
        <v/>
      </c>
      <c r="MC75" s="120" t="str">
        <f t="shared" si="285"/>
        <v/>
      </c>
      <c r="MD75" s="120" t="str">
        <f t="shared" si="285"/>
        <v/>
      </c>
      <c r="ME75" s="120" t="str">
        <f t="shared" si="285"/>
        <v/>
      </c>
      <c r="MF75" s="120" t="str">
        <f t="shared" si="285"/>
        <v/>
      </c>
      <c r="MG75" s="120" t="str">
        <f t="shared" si="285"/>
        <v/>
      </c>
      <c r="MH75" s="120" t="str">
        <f t="shared" si="285"/>
        <v/>
      </c>
      <c r="MI75" s="120" t="str">
        <f t="shared" si="285"/>
        <v/>
      </c>
      <c r="MJ75" s="120" t="str">
        <f t="shared" si="285"/>
        <v/>
      </c>
      <c r="MK75" s="120" t="str">
        <f t="shared" si="286"/>
        <v/>
      </c>
      <c r="ML75" s="120" t="str">
        <f t="shared" si="286"/>
        <v/>
      </c>
      <c r="MM75" s="120" t="str">
        <f t="shared" si="286"/>
        <v/>
      </c>
      <c r="MN75" s="120" t="str">
        <f t="shared" si="286"/>
        <v/>
      </c>
      <c r="MO75" s="120" t="str">
        <f t="shared" si="286"/>
        <v/>
      </c>
      <c r="MP75" s="120" t="str">
        <f t="shared" si="286"/>
        <v/>
      </c>
      <c r="MQ75" s="120" t="str">
        <f t="shared" si="286"/>
        <v/>
      </c>
      <c r="MR75" s="120" t="str">
        <f t="shared" si="286"/>
        <v/>
      </c>
      <c r="MS75" s="120" t="str">
        <f t="shared" si="286"/>
        <v/>
      </c>
      <c r="MT75" s="120" t="str">
        <f t="shared" si="286"/>
        <v/>
      </c>
      <c r="MU75" s="120" t="str">
        <f t="shared" si="286"/>
        <v/>
      </c>
      <c r="MV75" s="120" t="str">
        <f t="shared" si="286"/>
        <v/>
      </c>
      <c r="MW75" s="120" t="str">
        <f t="shared" si="286"/>
        <v/>
      </c>
      <c r="MX75" s="120" t="str">
        <f t="shared" si="286"/>
        <v/>
      </c>
      <c r="MY75" s="120" t="str">
        <f t="shared" si="286"/>
        <v/>
      </c>
      <c r="MZ75" s="120" t="str">
        <f t="shared" si="286"/>
        <v/>
      </c>
      <c r="NA75" s="120" t="str">
        <f t="shared" si="287"/>
        <v/>
      </c>
      <c r="NB75" s="120" t="str">
        <f t="shared" si="287"/>
        <v/>
      </c>
      <c r="NC75" s="120" t="str">
        <f t="shared" si="287"/>
        <v/>
      </c>
      <c r="ND75" s="120" t="str">
        <f t="shared" si="287"/>
        <v/>
      </c>
      <c r="NE75" s="120" t="str">
        <f t="shared" si="287"/>
        <v/>
      </c>
      <c r="NF75" s="120" t="str">
        <f t="shared" si="287"/>
        <v/>
      </c>
      <c r="NG75" s="120" t="str">
        <f t="shared" si="287"/>
        <v/>
      </c>
      <c r="NH75" s="120" t="str">
        <f t="shared" si="287"/>
        <v/>
      </c>
      <c r="NI75" s="120" t="str">
        <f t="shared" si="287"/>
        <v/>
      </c>
      <c r="NJ75" s="120" t="str">
        <f t="shared" si="287"/>
        <v/>
      </c>
      <c r="NK75" s="120" t="str">
        <f t="shared" si="287"/>
        <v/>
      </c>
      <c r="NL75" s="120" t="str">
        <f t="shared" si="287"/>
        <v/>
      </c>
      <c r="NM75" s="120" t="str">
        <f t="shared" si="287"/>
        <v/>
      </c>
      <c r="NN75" s="120" t="str">
        <f t="shared" si="287"/>
        <v/>
      </c>
      <c r="NO75" s="120" t="str">
        <f t="shared" si="287"/>
        <v/>
      </c>
      <c r="NP75" s="120" t="str">
        <f t="shared" si="287"/>
        <v/>
      </c>
      <c r="NQ75" s="120" t="str">
        <f t="shared" si="288"/>
        <v/>
      </c>
      <c r="NR75" s="120" t="str">
        <f t="shared" si="288"/>
        <v/>
      </c>
      <c r="NS75" s="120" t="str">
        <f t="shared" si="288"/>
        <v/>
      </c>
      <c r="NT75" s="120" t="str">
        <f t="shared" si="288"/>
        <v/>
      </c>
      <c r="NU75" s="120" t="str">
        <f t="shared" si="288"/>
        <v/>
      </c>
      <c r="NV75" s="120" t="str">
        <f t="shared" si="288"/>
        <v/>
      </c>
      <c r="NW75" s="120" t="str">
        <f t="shared" si="288"/>
        <v/>
      </c>
      <c r="NX75" s="120" t="str">
        <f t="shared" si="288"/>
        <v/>
      </c>
      <c r="NY75" s="120" t="str">
        <f t="shared" si="288"/>
        <v/>
      </c>
      <c r="NZ75" s="120" t="str">
        <f t="shared" si="288"/>
        <v/>
      </c>
      <c r="OA75" s="120" t="str">
        <f t="shared" si="288"/>
        <v/>
      </c>
      <c r="OB75" s="120" t="str">
        <f t="shared" si="288"/>
        <v/>
      </c>
      <c r="OC75" s="120" t="str">
        <f t="shared" si="288"/>
        <v/>
      </c>
      <c r="OD75" s="120" t="str">
        <f t="shared" si="288"/>
        <v/>
      </c>
      <c r="OE75" s="120" t="str">
        <f t="shared" si="288"/>
        <v/>
      </c>
      <c r="OF75" s="120" t="str">
        <f t="shared" si="288"/>
        <v/>
      </c>
      <c r="OG75" s="120" t="str">
        <f t="shared" si="289"/>
        <v/>
      </c>
      <c r="OH75" s="120" t="str">
        <f t="shared" si="289"/>
        <v/>
      </c>
      <c r="OI75" s="120" t="str">
        <f t="shared" si="289"/>
        <v/>
      </c>
      <c r="OJ75" s="120" t="str">
        <f t="shared" si="289"/>
        <v/>
      </c>
      <c r="OK75" s="120" t="str">
        <f t="shared" si="289"/>
        <v/>
      </c>
      <c r="OL75" s="120" t="str">
        <f t="shared" si="289"/>
        <v/>
      </c>
      <c r="OM75" s="120" t="str">
        <f t="shared" si="289"/>
        <v/>
      </c>
      <c r="ON75" s="120" t="str">
        <f t="shared" si="289"/>
        <v/>
      </c>
      <c r="OO75" s="120" t="str">
        <f t="shared" si="289"/>
        <v/>
      </c>
      <c r="OP75" s="120" t="str">
        <f t="shared" si="289"/>
        <v/>
      </c>
      <c r="OQ75" s="120" t="str">
        <f t="shared" si="289"/>
        <v/>
      </c>
      <c r="OR75" s="120" t="str">
        <f t="shared" si="289"/>
        <v/>
      </c>
      <c r="OS75" s="120" t="str">
        <f t="shared" si="289"/>
        <v/>
      </c>
      <c r="OT75" s="120" t="str">
        <f t="shared" si="289"/>
        <v/>
      </c>
      <c r="OU75" s="120" t="str">
        <f t="shared" si="289"/>
        <v/>
      </c>
      <c r="OV75" s="120" t="str">
        <f t="shared" si="289"/>
        <v/>
      </c>
      <c r="OW75" s="120" t="str">
        <f t="shared" si="290"/>
        <v/>
      </c>
      <c r="OX75" s="120" t="str">
        <f t="shared" si="290"/>
        <v/>
      </c>
      <c r="OY75" s="120" t="str">
        <f t="shared" si="290"/>
        <v/>
      </c>
      <c r="OZ75" s="120" t="str">
        <f t="shared" si="290"/>
        <v/>
      </c>
      <c r="PA75" s="120" t="str">
        <f t="shared" si="290"/>
        <v/>
      </c>
      <c r="PB75" s="120" t="str">
        <f t="shared" si="290"/>
        <v/>
      </c>
      <c r="PC75" s="120" t="str">
        <f t="shared" si="290"/>
        <v/>
      </c>
      <c r="PD75" s="120" t="str">
        <f t="shared" si="290"/>
        <v/>
      </c>
      <c r="PE75" s="120" t="str">
        <f t="shared" si="290"/>
        <v/>
      </c>
      <c r="PF75" s="120" t="str">
        <f t="shared" si="290"/>
        <v/>
      </c>
      <c r="PG75" s="120" t="str">
        <f t="shared" si="290"/>
        <v/>
      </c>
      <c r="PH75" s="120" t="str">
        <f t="shared" si="290"/>
        <v/>
      </c>
      <c r="PI75" s="120" t="str">
        <f t="shared" si="290"/>
        <v/>
      </c>
      <c r="PJ75" s="120" t="str">
        <f t="shared" si="290"/>
        <v/>
      </c>
      <c r="PK75" s="120" t="str">
        <f t="shared" si="290"/>
        <v/>
      </c>
      <c r="PL75" s="120" t="str">
        <f t="shared" si="290"/>
        <v/>
      </c>
      <c r="PM75" s="120" t="str">
        <f t="shared" si="291"/>
        <v/>
      </c>
      <c r="PN75" s="120" t="str">
        <f t="shared" si="291"/>
        <v/>
      </c>
      <c r="PO75" s="120" t="str">
        <f t="shared" si="291"/>
        <v/>
      </c>
      <c r="PP75" s="120" t="str">
        <f t="shared" si="291"/>
        <v/>
      </c>
      <c r="PQ75" s="120" t="str">
        <f t="shared" si="291"/>
        <v/>
      </c>
      <c r="PR75" s="120" t="str">
        <f t="shared" si="291"/>
        <v/>
      </c>
      <c r="PS75" s="120" t="str">
        <f t="shared" si="291"/>
        <v/>
      </c>
      <c r="PT75" s="120" t="str">
        <f t="shared" si="291"/>
        <v/>
      </c>
      <c r="PU75" s="120" t="str">
        <f t="shared" si="291"/>
        <v/>
      </c>
      <c r="PV75" s="120" t="str">
        <f t="shared" si="291"/>
        <v/>
      </c>
      <c r="PW75" s="120" t="str">
        <f t="shared" si="291"/>
        <v/>
      </c>
      <c r="PX75" s="120" t="str">
        <f t="shared" si="291"/>
        <v/>
      </c>
      <c r="PY75" s="120" t="str">
        <f t="shared" si="291"/>
        <v/>
      </c>
      <c r="PZ75" s="120" t="str">
        <f t="shared" si="291"/>
        <v/>
      </c>
      <c r="QA75" s="120" t="str">
        <f t="shared" si="291"/>
        <v/>
      </c>
      <c r="QB75" s="120" t="str">
        <f t="shared" si="291"/>
        <v/>
      </c>
      <c r="QC75" s="120" t="str">
        <f t="shared" si="292"/>
        <v/>
      </c>
      <c r="QD75" s="120" t="str">
        <f t="shared" si="292"/>
        <v/>
      </c>
      <c r="QE75" s="120" t="str">
        <f t="shared" si="292"/>
        <v/>
      </c>
      <c r="QF75" s="120" t="str">
        <f t="shared" si="292"/>
        <v/>
      </c>
      <c r="QG75" s="120" t="str">
        <f t="shared" si="292"/>
        <v/>
      </c>
      <c r="QH75" s="120" t="str">
        <f t="shared" si="292"/>
        <v/>
      </c>
      <c r="QI75" s="120" t="str">
        <f t="shared" si="292"/>
        <v/>
      </c>
      <c r="QJ75" s="120" t="str">
        <f t="shared" si="292"/>
        <v/>
      </c>
      <c r="QK75" s="120" t="str">
        <f t="shared" si="292"/>
        <v/>
      </c>
      <c r="QL75" s="120" t="str">
        <f t="shared" si="292"/>
        <v/>
      </c>
      <c r="QM75" s="120" t="str">
        <f t="shared" si="292"/>
        <v/>
      </c>
      <c r="QN75" s="120" t="str">
        <f t="shared" si="292"/>
        <v/>
      </c>
      <c r="QO75" s="120" t="str">
        <f t="shared" si="292"/>
        <v/>
      </c>
      <c r="QP75" s="120" t="str">
        <f t="shared" si="292"/>
        <v/>
      </c>
      <c r="QQ75" s="120" t="str">
        <f t="shared" si="292"/>
        <v/>
      </c>
      <c r="QR75" s="120" t="str">
        <f t="shared" si="292"/>
        <v/>
      </c>
      <c r="QS75" s="120" t="str">
        <f t="shared" si="293"/>
        <v/>
      </c>
      <c r="QT75" s="120" t="str">
        <f t="shared" si="293"/>
        <v/>
      </c>
      <c r="QU75" s="120" t="str">
        <f t="shared" si="293"/>
        <v/>
      </c>
      <c r="QV75" s="120" t="str">
        <f t="shared" si="293"/>
        <v/>
      </c>
      <c r="QW75" s="120" t="str">
        <f t="shared" si="293"/>
        <v/>
      </c>
      <c r="QX75" s="120" t="str">
        <f t="shared" si="293"/>
        <v/>
      </c>
      <c r="QY75" s="120" t="str">
        <f t="shared" si="293"/>
        <v/>
      </c>
      <c r="QZ75" s="120" t="str">
        <f t="shared" si="293"/>
        <v/>
      </c>
      <c r="RA75" s="120" t="str">
        <f t="shared" si="293"/>
        <v/>
      </c>
      <c r="RB75" s="120" t="str">
        <f t="shared" si="293"/>
        <v/>
      </c>
      <c r="RC75" s="120" t="str">
        <f t="shared" si="293"/>
        <v/>
      </c>
      <c r="RD75" s="120" t="str">
        <f t="shared" si="293"/>
        <v/>
      </c>
      <c r="RE75" s="120" t="str">
        <f t="shared" si="293"/>
        <v/>
      </c>
      <c r="RF75" s="120" t="str">
        <f t="shared" si="293"/>
        <v/>
      </c>
      <c r="RG75" s="120" t="str">
        <f t="shared" si="293"/>
        <v/>
      </c>
      <c r="RH75" s="120" t="str">
        <f t="shared" si="293"/>
        <v/>
      </c>
      <c r="RI75" s="120" t="str">
        <f t="shared" si="294"/>
        <v/>
      </c>
      <c r="RJ75" s="120" t="str">
        <f t="shared" si="294"/>
        <v/>
      </c>
      <c r="RK75" s="120" t="str">
        <f t="shared" si="294"/>
        <v/>
      </c>
      <c r="RL75" s="120" t="str">
        <f t="shared" si="294"/>
        <v/>
      </c>
      <c r="RM75" s="120" t="str">
        <f t="shared" si="294"/>
        <v/>
      </c>
      <c r="RN75" s="120" t="str">
        <f t="shared" si="294"/>
        <v/>
      </c>
      <c r="RO75" s="120" t="str">
        <f t="shared" si="294"/>
        <v/>
      </c>
      <c r="RP75" s="120" t="str">
        <f t="shared" si="294"/>
        <v/>
      </c>
      <c r="RQ75" s="120" t="str">
        <f t="shared" si="294"/>
        <v/>
      </c>
      <c r="RR75" s="120" t="str">
        <f t="shared" si="294"/>
        <v/>
      </c>
      <c r="RS75" s="120" t="str">
        <f t="shared" si="294"/>
        <v/>
      </c>
      <c r="RT75" s="120" t="str">
        <f t="shared" si="294"/>
        <v/>
      </c>
      <c r="RU75" s="120" t="str">
        <f t="shared" si="294"/>
        <v/>
      </c>
      <c r="RV75" s="120" t="str">
        <f t="shared" si="294"/>
        <v/>
      </c>
      <c r="RW75" s="120" t="str">
        <f t="shared" si="294"/>
        <v/>
      </c>
      <c r="RX75" s="120" t="str">
        <f t="shared" si="294"/>
        <v/>
      </c>
      <c r="RY75" s="120" t="str">
        <f t="shared" si="295"/>
        <v/>
      </c>
      <c r="RZ75" s="120" t="str">
        <f t="shared" si="295"/>
        <v/>
      </c>
      <c r="SA75" s="120" t="str">
        <f t="shared" si="295"/>
        <v/>
      </c>
      <c r="SB75" s="120" t="str">
        <f t="shared" si="295"/>
        <v/>
      </c>
      <c r="SC75" s="120" t="str">
        <f t="shared" si="295"/>
        <v/>
      </c>
      <c r="SD75" s="120" t="str">
        <f t="shared" si="295"/>
        <v/>
      </c>
      <c r="SE75" s="120" t="str">
        <f t="shared" si="295"/>
        <v/>
      </c>
      <c r="SF75" s="120" t="str">
        <f t="shared" si="295"/>
        <v/>
      </c>
      <c r="SG75" s="120" t="str">
        <f t="shared" si="295"/>
        <v/>
      </c>
      <c r="SH75" s="120" t="str">
        <f t="shared" si="295"/>
        <v/>
      </c>
      <c r="SI75" s="120" t="str">
        <f t="shared" si="295"/>
        <v/>
      </c>
      <c r="SJ75" s="120" t="str">
        <f t="shared" si="295"/>
        <v/>
      </c>
      <c r="SK75" s="120" t="str">
        <f t="shared" si="295"/>
        <v/>
      </c>
      <c r="SL75" s="120" t="str">
        <f t="shared" si="295"/>
        <v/>
      </c>
      <c r="SM75" s="120" t="str">
        <f t="shared" si="295"/>
        <v/>
      </c>
      <c r="SN75" s="120" t="str">
        <f t="shared" si="295"/>
        <v/>
      </c>
      <c r="SO75" s="120" t="str">
        <f t="shared" si="296"/>
        <v/>
      </c>
      <c r="SP75" s="120" t="str">
        <f t="shared" si="296"/>
        <v/>
      </c>
      <c r="SQ75" s="120" t="str">
        <f t="shared" si="296"/>
        <v/>
      </c>
      <c r="SR75" s="120" t="str">
        <f t="shared" si="296"/>
        <v/>
      </c>
      <c r="SS75" s="120" t="str">
        <f t="shared" si="296"/>
        <v/>
      </c>
      <c r="ST75" s="120" t="str">
        <f t="shared" si="296"/>
        <v/>
      </c>
      <c r="SU75" s="120" t="str">
        <f t="shared" si="296"/>
        <v/>
      </c>
      <c r="SV75" s="120" t="str">
        <f t="shared" si="296"/>
        <v/>
      </c>
      <c r="SW75" s="120" t="str">
        <f t="shared" si="296"/>
        <v/>
      </c>
      <c r="SX75" s="121" t="str">
        <f t="shared" si="296"/>
        <v/>
      </c>
    </row>
    <row r="76" spans="2:518" ht="27" outlineLevel="1" x14ac:dyDescent="0.35">
      <c r="C76" s="60">
        <v>285324</v>
      </c>
      <c r="D76" s="61"/>
      <c r="E76" s="122" t="s">
        <v>23</v>
      </c>
      <c r="F76" s="123" t="s">
        <v>452</v>
      </c>
      <c r="G76" s="113">
        <v>45566</v>
      </c>
      <c r="H76" s="139">
        <v>1</v>
      </c>
      <c r="I76" s="140">
        <f>(G76+H76)-1</f>
        <v>45566</v>
      </c>
      <c r="J76" s="141">
        <v>1</v>
      </c>
      <c r="K76" s="126" t="s">
        <v>1698</v>
      </c>
      <c r="L76" s="127"/>
      <c r="M76" s="119" t="str">
        <f t="shared" ref="M76:AB90" si="298">IF($J76&gt;0%,IF(AND(M$16&gt;=$G76,M$16&lt;$G76+($H76*$J76)),"➤",""),"")</f>
        <v/>
      </c>
      <c r="N76" s="120" t="str">
        <f t="shared" si="298"/>
        <v/>
      </c>
      <c r="O76" s="120" t="str">
        <f t="shared" si="298"/>
        <v/>
      </c>
      <c r="P76" s="120" t="str">
        <f t="shared" si="298"/>
        <v/>
      </c>
      <c r="Q76" s="120" t="str">
        <f t="shared" si="298"/>
        <v/>
      </c>
      <c r="R76" s="120" t="str">
        <f t="shared" si="298"/>
        <v/>
      </c>
      <c r="S76" s="120" t="str">
        <f t="shared" si="298"/>
        <v/>
      </c>
      <c r="T76" s="120" t="str">
        <f t="shared" si="298"/>
        <v>➤</v>
      </c>
      <c r="U76" s="120" t="str">
        <f t="shared" si="298"/>
        <v/>
      </c>
      <c r="V76" s="120" t="str">
        <f t="shared" si="298"/>
        <v/>
      </c>
      <c r="W76" s="120" t="str">
        <f t="shared" si="298"/>
        <v/>
      </c>
      <c r="X76" s="120" t="str">
        <f t="shared" si="298"/>
        <v/>
      </c>
      <c r="Y76" s="120" t="str">
        <f t="shared" si="298"/>
        <v/>
      </c>
      <c r="Z76" s="120" t="str">
        <f t="shared" si="298"/>
        <v/>
      </c>
      <c r="AA76" s="120" t="str">
        <f t="shared" si="298"/>
        <v/>
      </c>
      <c r="AB76" s="120" t="str">
        <f t="shared" si="298"/>
        <v/>
      </c>
      <c r="AC76" s="120" t="str">
        <f t="shared" si="265"/>
        <v/>
      </c>
      <c r="AD76" s="120" t="str">
        <f t="shared" si="265"/>
        <v/>
      </c>
      <c r="AE76" s="120" t="str">
        <f t="shared" si="265"/>
        <v/>
      </c>
      <c r="AF76" s="120" t="str">
        <f t="shared" si="266"/>
        <v/>
      </c>
      <c r="AG76" s="120" t="str">
        <f t="shared" si="266"/>
        <v/>
      </c>
      <c r="AH76" s="120" t="str">
        <f t="shared" si="266"/>
        <v/>
      </c>
      <c r="AI76" s="120" t="str">
        <f t="shared" si="266"/>
        <v/>
      </c>
      <c r="AJ76" s="120" t="str">
        <f t="shared" si="266"/>
        <v/>
      </c>
      <c r="AK76" s="120" t="str">
        <f t="shared" si="266"/>
        <v/>
      </c>
      <c r="AL76" s="120" t="str">
        <f t="shared" si="266"/>
        <v/>
      </c>
      <c r="AM76" s="120" t="str">
        <f t="shared" si="266"/>
        <v/>
      </c>
      <c r="AN76" s="120" t="str">
        <f t="shared" si="266"/>
        <v/>
      </c>
      <c r="AO76" s="120" t="str">
        <f t="shared" si="266"/>
        <v/>
      </c>
      <c r="AP76" s="120" t="str">
        <f t="shared" si="266"/>
        <v/>
      </c>
      <c r="AQ76" s="120" t="str">
        <f t="shared" si="266"/>
        <v/>
      </c>
      <c r="AR76" s="120" t="str">
        <f t="shared" si="266"/>
        <v/>
      </c>
      <c r="AS76" s="120" t="str">
        <f t="shared" si="267"/>
        <v/>
      </c>
      <c r="AT76" s="120" t="str">
        <f t="shared" si="267"/>
        <v/>
      </c>
      <c r="AU76" s="120" t="str">
        <f t="shared" si="267"/>
        <v/>
      </c>
      <c r="AV76" s="120" t="str">
        <f t="shared" si="267"/>
        <v/>
      </c>
      <c r="AW76" s="120" t="str">
        <f t="shared" si="267"/>
        <v/>
      </c>
      <c r="AX76" s="120" t="str">
        <f t="shared" si="267"/>
        <v/>
      </c>
      <c r="AY76" s="120" t="str">
        <f t="shared" si="267"/>
        <v/>
      </c>
      <c r="AZ76" s="120" t="str">
        <f t="shared" si="267"/>
        <v/>
      </c>
      <c r="BA76" s="120" t="str">
        <f t="shared" si="267"/>
        <v/>
      </c>
      <c r="BB76" s="120" t="str">
        <f t="shared" si="267"/>
        <v/>
      </c>
      <c r="BC76" s="120" t="str">
        <f t="shared" si="267"/>
        <v/>
      </c>
      <c r="BD76" s="120" t="str">
        <f t="shared" si="267"/>
        <v/>
      </c>
      <c r="BE76" s="120" t="str">
        <f t="shared" si="267"/>
        <v/>
      </c>
      <c r="BF76" s="120" t="str">
        <f t="shared" si="267"/>
        <v/>
      </c>
      <c r="BG76" s="120" t="str">
        <f t="shared" si="267"/>
        <v/>
      </c>
      <c r="BH76" s="120" t="str">
        <f t="shared" si="267"/>
        <v/>
      </c>
      <c r="BI76" s="120" t="str">
        <f t="shared" si="268"/>
        <v/>
      </c>
      <c r="BJ76" s="120" t="str">
        <f t="shared" si="268"/>
        <v/>
      </c>
      <c r="BK76" s="120" t="str">
        <f t="shared" si="268"/>
        <v/>
      </c>
      <c r="BL76" s="120" t="str">
        <f t="shared" si="268"/>
        <v/>
      </c>
      <c r="BM76" s="120" t="str">
        <f t="shared" si="268"/>
        <v/>
      </c>
      <c r="BN76" s="120" t="str">
        <f t="shared" si="268"/>
        <v/>
      </c>
      <c r="BO76" s="120" t="str">
        <f t="shared" si="268"/>
        <v/>
      </c>
      <c r="BP76" s="120" t="str">
        <f t="shared" si="268"/>
        <v/>
      </c>
      <c r="BQ76" s="120" t="str">
        <f t="shared" si="268"/>
        <v/>
      </c>
      <c r="BR76" s="120" t="str">
        <f t="shared" si="268"/>
        <v/>
      </c>
      <c r="BS76" s="120" t="str">
        <f t="shared" si="268"/>
        <v/>
      </c>
      <c r="BT76" s="120" t="str">
        <f t="shared" si="268"/>
        <v/>
      </c>
      <c r="BU76" s="120" t="str">
        <f t="shared" si="268"/>
        <v/>
      </c>
      <c r="BV76" s="120" t="str">
        <f t="shared" si="268"/>
        <v/>
      </c>
      <c r="BW76" s="120" t="str">
        <f t="shared" si="268"/>
        <v/>
      </c>
      <c r="BX76" s="120" t="str">
        <f t="shared" si="268"/>
        <v/>
      </c>
      <c r="BY76" s="120" t="str">
        <f t="shared" si="269"/>
        <v/>
      </c>
      <c r="BZ76" s="120" t="str">
        <f t="shared" si="269"/>
        <v/>
      </c>
      <c r="CA76" s="120" t="str">
        <f t="shared" si="269"/>
        <v/>
      </c>
      <c r="CB76" s="120" t="str">
        <f t="shared" si="269"/>
        <v/>
      </c>
      <c r="CC76" s="120" t="str">
        <f t="shared" si="269"/>
        <v/>
      </c>
      <c r="CD76" s="120" t="str">
        <f t="shared" si="269"/>
        <v/>
      </c>
      <c r="CE76" s="120" t="str">
        <f t="shared" si="269"/>
        <v/>
      </c>
      <c r="CF76" s="120" t="str">
        <f t="shared" si="269"/>
        <v/>
      </c>
      <c r="CG76" s="120" t="str">
        <f t="shared" si="269"/>
        <v/>
      </c>
      <c r="CH76" s="120" t="str">
        <f t="shared" si="269"/>
        <v/>
      </c>
      <c r="CI76" s="120" t="str">
        <f t="shared" si="269"/>
        <v/>
      </c>
      <c r="CJ76" s="120" t="str">
        <f t="shared" si="269"/>
        <v/>
      </c>
      <c r="CK76" s="120" t="str">
        <f t="shared" si="269"/>
        <v/>
      </c>
      <c r="CL76" s="120" t="str">
        <f t="shared" si="269"/>
        <v/>
      </c>
      <c r="CM76" s="120" t="str">
        <f t="shared" si="269"/>
        <v/>
      </c>
      <c r="CN76" s="120" t="str">
        <f t="shared" si="269"/>
        <v/>
      </c>
      <c r="CO76" s="120" t="str">
        <f t="shared" si="270"/>
        <v/>
      </c>
      <c r="CP76" s="120" t="str">
        <f t="shared" si="270"/>
        <v/>
      </c>
      <c r="CQ76" s="120" t="str">
        <f t="shared" si="270"/>
        <v/>
      </c>
      <c r="CR76" s="120" t="str">
        <f t="shared" si="270"/>
        <v/>
      </c>
      <c r="CS76" s="120" t="str">
        <f t="shared" si="270"/>
        <v/>
      </c>
      <c r="CT76" s="120" t="str">
        <f t="shared" si="270"/>
        <v/>
      </c>
      <c r="CU76" s="120" t="str">
        <f t="shared" si="270"/>
        <v/>
      </c>
      <c r="CV76" s="120" t="str">
        <f t="shared" si="270"/>
        <v/>
      </c>
      <c r="CW76" s="120" t="str">
        <f t="shared" si="270"/>
        <v/>
      </c>
      <c r="CX76" s="120" t="str">
        <f t="shared" si="270"/>
        <v/>
      </c>
      <c r="CY76" s="120" t="str">
        <f t="shared" si="270"/>
        <v/>
      </c>
      <c r="CZ76" s="120" t="str">
        <f t="shared" si="270"/>
        <v/>
      </c>
      <c r="DA76" s="120" t="str">
        <f t="shared" si="270"/>
        <v/>
      </c>
      <c r="DB76" s="120" t="str">
        <f t="shared" si="270"/>
        <v/>
      </c>
      <c r="DC76" s="120" t="str">
        <f t="shared" si="270"/>
        <v/>
      </c>
      <c r="DD76" s="120" t="str">
        <f t="shared" si="270"/>
        <v/>
      </c>
      <c r="DE76" s="120" t="str">
        <f t="shared" si="271"/>
        <v/>
      </c>
      <c r="DF76" s="120" t="str">
        <f t="shared" si="271"/>
        <v/>
      </c>
      <c r="DG76" s="120" t="str">
        <f t="shared" si="271"/>
        <v/>
      </c>
      <c r="DH76" s="120" t="str">
        <f t="shared" si="271"/>
        <v/>
      </c>
      <c r="DI76" s="120" t="str">
        <f t="shared" si="271"/>
        <v/>
      </c>
      <c r="DJ76" s="120" t="str">
        <f t="shared" si="271"/>
        <v/>
      </c>
      <c r="DK76" s="120" t="str">
        <f t="shared" si="271"/>
        <v/>
      </c>
      <c r="DL76" s="120" t="str">
        <f t="shared" si="271"/>
        <v/>
      </c>
      <c r="DM76" s="120" t="str">
        <f t="shared" si="271"/>
        <v/>
      </c>
      <c r="DN76" s="120" t="str">
        <f t="shared" si="271"/>
        <v/>
      </c>
      <c r="DO76" s="120" t="str">
        <f t="shared" si="271"/>
        <v/>
      </c>
      <c r="DP76" s="120" t="str">
        <f t="shared" si="271"/>
        <v/>
      </c>
      <c r="DQ76" s="120" t="str">
        <f t="shared" si="271"/>
        <v/>
      </c>
      <c r="DR76" s="120" t="str">
        <f t="shared" si="271"/>
        <v/>
      </c>
      <c r="DS76" s="120" t="str">
        <f t="shared" si="271"/>
        <v/>
      </c>
      <c r="DT76" s="120" t="str">
        <f t="shared" si="271"/>
        <v/>
      </c>
      <c r="DU76" s="120" t="str">
        <f t="shared" si="272"/>
        <v/>
      </c>
      <c r="DV76" s="120" t="str">
        <f t="shared" si="272"/>
        <v/>
      </c>
      <c r="DW76" s="120" t="str">
        <f t="shared" si="272"/>
        <v/>
      </c>
      <c r="DX76" s="120" t="str">
        <f t="shared" si="272"/>
        <v/>
      </c>
      <c r="DY76" s="120" t="str">
        <f t="shared" si="272"/>
        <v/>
      </c>
      <c r="DZ76" s="120" t="str">
        <f t="shared" si="272"/>
        <v/>
      </c>
      <c r="EA76" s="120" t="str">
        <f t="shared" si="272"/>
        <v/>
      </c>
      <c r="EB76" s="120" t="str">
        <f t="shared" si="272"/>
        <v/>
      </c>
      <c r="EC76" s="120" t="str">
        <f t="shared" si="272"/>
        <v/>
      </c>
      <c r="ED76" s="120" t="str">
        <f t="shared" si="272"/>
        <v/>
      </c>
      <c r="EE76" s="120" t="str">
        <f t="shared" si="272"/>
        <v/>
      </c>
      <c r="EF76" s="120" t="str">
        <f t="shared" si="272"/>
        <v/>
      </c>
      <c r="EG76" s="120" t="str">
        <f t="shared" si="272"/>
        <v/>
      </c>
      <c r="EH76" s="120" t="str">
        <f t="shared" si="272"/>
        <v/>
      </c>
      <c r="EI76" s="120" t="str">
        <f t="shared" si="272"/>
        <v/>
      </c>
      <c r="EJ76" s="120" t="str">
        <f t="shared" si="272"/>
        <v/>
      </c>
      <c r="EK76" s="120" t="str">
        <f t="shared" si="273"/>
        <v/>
      </c>
      <c r="EL76" s="120" t="str">
        <f t="shared" si="273"/>
        <v/>
      </c>
      <c r="EM76" s="120" t="str">
        <f t="shared" si="273"/>
        <v/>
      </c>
      <c r="EN76" s="120" t="str">
        <f t="shared" si="273"/>
        <v/>
      </c>
      <c r="EO76" s="120" t="str">
        <f t="shared" si="273"/>
        <v/>
      </c>
      <c r="EP76" s="120" t="str">
        <f t="shared" si="273"/>
        <v/>
      </c>
      <c r="EQ76" s="120" t="str">
        <f t="shared" si="273"/>
        <v/>
      </c>
      <c r="ER76" s="120" t="str">
        <f t="shared" si="273"/>
        <v/>
      </c>
      <c r="ES76" s="120" t="str">
        <f t="shared" si="273"/>
        <v/>
      </c>
      <c r="ET76" s="120" t="str">
        <f t="shared" si="273"/>
        <v/>
      </c>
      <c r="EU76" s="120" t="str">
        <f t="shared" si="273"/>
        <v/>
      </c>
      <c r="EV76" s="120" t="str">
        <f t="shared" si="273"/>
        <v/>
      </c>
      <c r="EW76" s="120" t="str">
        <f t="shared" si="273"/>
        <v/>
      </c>
      <c r="EX76" s="120" t="str">
        <f t="shared" si="273"/>
        <v/>
      </c>
      <c r="EY76" s="120" t="str">
        <f t="shared" si="273"/>
        <v/>
      </c>
      <c r="EZ76" s="120" t="str">
        <f t="shared" si="273"/>
        <v/>
      </c>
      <c r="FA76" s="120" t="str">
        <f t="shared" si="274"/>
        <v/>
      </c>
      <c r="FB76" s="120" t="str">
        <f t="shared" si="274"/>
        <v/>
      </c>
      <c r="FC76" s="120" t="str">
        <f t="shared" si="274"/>
        <v/>
      </c>
      <c r="FD76" s="120" t="str">
        <f t="shared" si="274"/>
        <v/>
      </c>
      <c r="FE76" s="120" t="str">
        <f t="shared" si="274"/>
        <v/>
      </c>
      <c r="FF76" s="120" t="str">
        <f t="shared" si="274"/>
        <v/>
      </c>
      <c r="FG76" s="120" t="str">
        <f t="shared" si="274"/>
        <v/>
      </c>
      <c r="FH76" s="120" t="str">
        <f t="shared" si="274"/>
        <v/>
      </c>
      <c r="FI76" s="120" t="str">
        <f t="shared" si="274"/>
        <v/>
      </c>
      <c r="FJ76" s="120" t="str">
        <f t="shared" si="274"/>
        <v/>
      </c>
      <c r="FK76" s="120" t="str">
        <f t="shared" si="274"/>
        <v/>
      </c>
      <c r="FL76" s="120" t="str">
        <f t="shared" si="274"/>
        <v/>
      </c>
      <c r="FM76" s="120" t="str">
        <f t="shared" si="274"/>
        <v/>
      </c>
      <c r="FN76" s="120" t="str">
        <f t="shared" si="274"/>
        <v/>
      </c>
      <c r="FO76" s="120" t="str">
        <f t="shared" si="274"/>
        <v/>
      </c>
      <c r="FP76" s="120" t="str">
        <f t="shared" si="274"/>
        <v/>
      </c>
      <c r="FQ76" s="120" t="str">
        <f t="shared" si="275"/>
        <v/>
      </c>
      <c r="FR76" s="120" t="str">
        <f t="shared" si="275"/>
        <v/>
      </c>
      <c r="FS76" s="120" t="str">
        <f t="shared" si="275"/>
        <v/>
      </c>
      <c r="FT76" s="120" t="str">
        <f t="shared" si="275"/>
        <v/>
      </c>
      <c r="FU76" s="120" t="str">
        <f t="shared" si="275"/>
        <v/>
      </c>
      <c r="FV76" s="120" t="str">
        <f t="shared" si="275"/>
        <v/>
      </c>
      <c r="FW76" s="120" t="str">
        <f t="shared" si="275"/>
        <v/>
      </c>
      <c r="FX76" s="120" t="str">
        <f t="shared" si="275"/>
        <v/>
      </c>
      <c r="FY76" s="120" t="str">
        <f t="shared" si="275"/>
        <v/>
      </c>
      <c r="FZ76" s="120" t="str">
        <f t="shared" si="275"/>
        <v/>
      </c>
      <c r="GA76" s="120" t="str">
        <f t="shared" si="275"/>
        <v/>
      </c>
      <c r="GB76" s="120" t="str">
        <f t="shared" si="275"/>
        <v/>
      </c>
      <c r="GC76" s="120" t="str">
        <f t="shared" si="275"/>
        <v/>
      </c>
      <c r="GD76" s="120" t="str">
        <f t="shared" si="275"/>
        <v/>
      </c>
      <c r="GE76" s="120" t="str">
        <f t="shared" si="275"/>
        <v/>
      </c>
      <c r="GF76" s="120" t="str">
        <f t="shared" si="275"/>
        <v/>
      </c>
      <c r="GG76" s="120" t="str">
        <f t="shared" si="276"/>
        <v/>
      </c>
      <c r="GH76" s="120" t="str">
        <f t="shared" si="276"/>
        <v/>
      </c>
      <c r="GI76" s="120" t="str">
        <f t="shared" si="276"/>
        <v/>
      </c>
      <c r="GJ76" s="120" t="str">
        <f t="shared" si="276"/>
        <v/>
      </c>
      <c r="GK76" s="120" t="str">
        <f t="shared" si="276"/>
        <v/>
      </c>
      <c r="GL76" s="120" t="str">
        <f t="shared" si="276"/>
        <v/>
      </c>
      <c r="GM76" s="120" t="str">
        <f t="shared" si="276"/>
        <v/>
      </c>
      <c r="GN76" s="120" t="str">
        <f t="shared" si="276"/>
        <v/>
      </c>
      <c r="GO76" s="120" t="str">
        <f t="shared" si="276"/>
        <v/>
      </c>
      <c r="GP76" s="120" t="str">
        <f t="shared" si="276"/>
        <v/>
      </c>
      <c r="GQ76" s="120" t="str">
        <f t="shared" si="276"/>
        <v/>
      </c>
      <c r="GR76" s="120" t="str">
        <f t="shared" si="276"/>
        <v/>
      </c>
      <c r="GS76" s="120" t="str">
        <f t="shared" si="276"/>
        <v/>
      </c>
      <c r="GT76" s="120" t="str">
        <f t="shared" si="276"/>
        <v/>
      </c>
      <c r="GU76" s="120" t="str">
        <f t="shared" si="276"/>
        <v/>
      </c>
      <c r="GV76" s="120" t="str">
        <f t="shared" si="276"/>
        <v/>
      </c>
      <c r="GW76" s="120" t="str">
        <f t="shared" si="277"/>
        <v/>
      </c>
      <c r="GX76" s="120" t="str">
        <f t="shared" si="277"/>
        <v/>
      </c>
      <c r="GY76" s="120" t="str">
        <f t="shared" si="277"/>
        <v/>
      </c>
      <c r="GZ76" s="120" t="str">
        <f t="shared" si="277"/>
        <v/>
      </c>
      <c r="HA76" s="120" t="str">
        <f t="shared" si="277"/>
        <v/>
      </c>
      <c r="HB76" s="120" t="str">
        <f t="shared" si="277"/>
        <v/>
      </c>
      <c r="HC76" s="120" t="str">
        <f t="shared" si="277"/>
        <v/>
      </c>
      <c r="HD76" s="120" t="str">
        <f t="shared" si="277"/>
        <v/>
      </c>
      <c r="HE76" s="120" t="str">
        <f t="shared" si="277"/>
        <v/>
      </c>
      <c r="HF76" s="120" t="str">
        <f t="shared" si="277"/>
        <v/>
      </c>
      <c r="HG76" s="120" t="str">
        <f t="shared" si="277"/>
        <v/>
      </c>
      <c r="HH76" s="120" t="str">
        <f t="shared" si="277"/>
        <v/>
      </c>
      <c r="HI76" s="120" t="str">
        <f t="shared" si="277"/>
        <v/>
      </c>
      <c r="HJ76" s="120" t="str">
        <f t="shared" si="277"/>
        <v/>
      </c>
      <c r="HK76" s="120" t="str">
        <f t="shared" si="277"/>
        <v/>
      </c>
      <c r="HL76" s="120" t="str">
        <f t="shared" si="277"/>
        <v/>
      </c>
      <c r="HM76" s="120" t="str">
        <f t="shared" si="278"/>
        <v/>
      </c>
      <c r="HN76" s="120" t="str">
        <f t="shared" si="278"/>
        <v/>
      </c>
      <c r="HO76" s="120" t="str">
        <f t="shared" si="278"/>
        <v/>
      </c>
      <c r="HP76" s="120" t="str">
        <f t="shared" si="278"/>
        <v/>
      </c>
      <c r="HQ76" s="120" t="str">
        <f t="shared" si="278"/>
        <v/>
      </c>
      <c r="HR76" s="120" t="str">
        <f t="shared" si="278"/>
        <v/>
      </c>
      <c r="HS76" s="120" t="str">
        <f t="shared" si="278"/>
        <v/>
      </c>
      <c r="HT76" s="120" t="str">
        <f t="shared" si="278"/>
        <v/>
      </c>
      <c r="HU76" s="120" t="str">
        <f t="shared" si="278"/>
        <v/>
      </c>
      <c r="HV76" s="120" t="str">
        <f t="shared" si="278"/>
        <v/>
      </c>
      <c r="HW76" s="120" t="str">
        <f t="shared" si="278"/>
        <v/>
      </c>
      <c r="HX76" s="120" t="str">
        <f t="shared" si="278"/>
        <v/>
      </c>
      <c r="HY76" s="120" t="str">
        <f t="shared" si="278"/>
        <v/>
      </c>
      <c r="HZ76" s="120" t="str">
        <f t="shared" si="278"/>
        <v/>
      </c>
      <c r="IA76" s="120" t="str">
        <f t="shared" si="278"/>
        <v/>
      </c>
      <c r="IB76" s="120" t="str">
        <f t="shared" si="278"/>
        <v/>
      </c>
      <c r="IC76" s="120" t="str">
        <f t="shared" si="279"/>
        <v/>
      </c>
      <c r="ID76" s="120" t="str">
        <f t="shared" si="279"/>
        <v/>
      </c>
      <c r="IE76" s="120" t="str">
        <f t="shared" si="279"/>
        <v/>
      </c>
      <c r="IF76" s="120" t="str">
        <f t="shared" si="279"/>
        <v/>
      </c>
      <c r="IG76" s="120" t="str">
        <f t="shared" si="279"/>
        <v/>
      </c>
      <c r="IH76" s="120" t="str">
        <f t="shared" si="279"/>
        <v/>
      </c>
      <c r="II76" s="120" t="str">
        <f t="shared" si="279"/>
        <v/>
      </c>
      <c r="IJ76" s="120" t="str">
        <f t="shared" si="279"/>
        <v/>
      </c>
      <c r="IK76" s="120" t="str">
        <f t="shared" si="279"/>
        <v/>
      </c>
      <c r="IL76" s="120" t="str">
        <f t="shared" si="279"/>
        <v/>
      </c>
      <c r="IM76" s="120" t="str">
        <f t="shared" si="279"/>
        <v/>
      </c>
      <c r="IN76" s="120" t="str">
        <f t="shared" si="279"/>
        <v/>
      </c>
      <c r="IO76" s="120" t="str">
        <f t="shared" si="279"/>
        <v/>
      </c>
      <c r="IP76" s="120" t="str">
        <f t="shared" si="279"/>
        <v/>
      </c>
      <c r="IQ76" s="120" t="str">
        <f t="shared" si="279"/>
        <v/>
      </c>
      <c r="IR76" s="120" t="str">
        <f t="shared" si="279"/>
        <v/>
      </c>
      <c r="IS76" s="120" t="str">
        <f t="shared" si="280"/>
        <v/>
      </c>
      <c r="IT76" s="120" t="str">
        <f t="shared" si="280"/>
        <v/>
      </c>
      <c r="IU76" s="120" t="str">
        <f t="shared" si="280"/>
        <v/>
      </c>
      <c r="IV76" s="120" t="str">
        <f t="shared" si="280"/>
        <v/>
      </c>
      <c r="IW76" s="120" t="str">
        <f t="shared" si="280"/>
        <v/>
      </c>
      <c r="IX76" s="120" t="str">
        <f t="shared" si="280"/>
        <v/>
      </c>
      <c r="IY76" s="120" t="str">
        <f t="shared" si="280"/>
        <v/>
      </c>
      <c r="IZ76" s="120" t="str">
        <f t="shared" si="280"/>
        <v/>
      </c>
      <c r="JA76" s="120" t="str">
        <f t="shared" si="280"/>
        <v/>
      </c>
      <c r="JB76" s="120" t="str">
        <f t="shared" si="280"/>
        <v/>
      </c>
      <c r="JC76" s="120" t="str">
        <f t="shared" si="280"/>
        <v/>
      </c>
      <c r="JD76" s="120" t="str">
        <f t="shared" si="280"/>
        <v/>
      </c>
      <c r="JE76" s="120" t="str">
        <f t="shared" si="280"/>
        <v/>
      </c>
      <c r="JF76" s="120" t="str">
        <f t="shared" si="280"/>
        <v/>
      </c>
      <c r="JG76" s="120" t="str">
        <f t="shared" si="280"/>
        <v/>
      </c>
      <c r="JH76" s="120" t="str">
        <f t="shared" si="280"/>
        <v/>
      </c>
      <c r="JI76" s="120" t="str">
        <f t="shared" si="281"/>
        <v/>
      </c>
      <c r="JJ76" s="120" t="str">
        <f t="shared" si="281"/>
        <v/>
      </c>
      <c r="JK76" s="120" t="str">
        <f t="shared" si="281"/>
        <v/>
      </c>
      <c r="JL76" s="120" t="str">
        <f t="shared" si="281"/>
        <v/>
      </c>
      <c r="JM76" s="120" t="str">
        <f t="shared" si="281"/>
        <v/>
      </c>
      <c r="JN76" s="120" t="str">
        <f t="shared" si="281"/>
        <v/>
      </c>
      <c r="JO76" s="120" t="str">
        <f t="shared" si="281"/>
        <v/>
      </c>
      <c r="JP76" s="120" t="str">
        <f t="shared" si="281"/>
        <v/>
      </c>
      <c r="JQ76" s="120" t="str">
        <f t="shared" si="281"/>
        <v/>
      </c>
      <c r="JR76" s="120" t="str">
        <f t="shared" si="281"/>
        <v/>
      </c>
      <c r="JS76" s="120" t="str">
        <f t="shared" si="281"/>
        <v/>
      </c>
      <c r="JT76" s="120" t="str">
        <f t="shared" si="281"/>
        <v/>
      </c>
      <c r="JU76" s="120" t="str">
        <f t="shared" si="281"/>
        <v/>
      </c>
      <c r="JV76" s="120" t="str">
        <f t="shared" si="281"/>
        <v/>
      </c>
      <c r="JW76" s="120" t="str">
        <f t="shared" si="281"/>
        <v/>
      </c>
      <c r="JX76" s="120" t="str">
        <f t="shared" si="281"/>
        <v/>
      </c>
      <c r="JY76" s="120" t="str">
        <f t="shared" si="282"/>
        <v/>
      </c>
      <c r="JZ76" s="120" t="str">
        <f t="shared" si="282"/>
        <v/>
      </c>
      <c r="KA76" s="120" t="str">
        <f t="shared" si="282"/>
        <v/>
      </c>
      <c r="KB76" s="120" t="str">
        <f t="shared" si="282"/>
        <v/>
      </c>
      <c r="KC76" s="120" t="str">
        <f t="shared" si="282"/>
        <v/>
      </c>
      <c r="KD76" s="120" t="str">
        <f t="shared" si="282"/>
        <v/>
      </c>
      <c r="KE76" s="120" t="str">
        <f t="shared" si="282"/>
        <v/>
      </c>
      <c r="KF76" s="120" t="str">
        <f t="shared" si="282"/>
        <v/>
      </c>
      <c r="KG76" s="120" t="str">
        <f t="shared" si="282"/>
        <v/>
      </c>
      <c r="KH76" s="120" t="str">
        <f t="shared" si="282"/>
        <v/>
      </c>
      <c r="KI76" s="120" t="str">
        <f t="shared" si="282"/>
        <v/>
      </c>
      <c r="KJ76" s="120" t="str">
        <f t="shared" si="282"/>
        <v/>
      </c>
      <c r="KK76" s="120" t="str">
        <f t="shared" si="282"/>
        <v/>
      </c>
      <c r="KL76" s="120" t="str">
        <f t="shared" si="282"/>
        <v/>
      </c>
      <c r="KM76" s="120" t="str">
        <f t="shared" si="282"/>
        <v/>
      </c>
      <c r="KN76" s="120" t="str">
        <f t="shared" si="282"/>
        <v/>
      </c>
      <c r="KO76" s="120" t="str">
        <f t="shared" si="283"/>
        <v/>
      </c>
      <c r="KP76" s="120" t="str">
        <f t="shared" si="283"/>
        <v/>
      </c>
      <c r="KQ76" s="120" t="str">
        <f t="shared" si="283"/>
        <v/>
      </c>
      <c r="KR76" s="120" t="str">
        <f t="shared" si="283"/>
        <v/>
      </c>
      <c r="KS76" s="120" t="str">
        <f t="shared" si="283"/>
        <v/>
      </c>
      <c r="KT76" s="120" t="str">
        <f t="shared" si="283"/>
        <v/>
      </c>
      <c r="KU76" s="120" t="str">
        <f t="shared" si="283"/>
        <v/>
      </c>
      <c r="KV76" s="120" t="str">
        <f t="shared" si="283"/>
        <v/>
      </c>
      <c r="KW76" s="120" t="str">
        <f t="shared" si="283"/>
        <v/>
      </c>
      <c r="KX76" s="120" t="str">
        <f t="shared" si="283"/>
        <v/>
      </c>
      <c r="KY76" s="120" t="str">
        <f t="shared" si="283"/>
        <v/>
      </c>
      <c r="KZ76" s="120" t="str">
        <f t="shared" si="283"/>
        <v/>
      </c>
      <c r="LA76" s="120" t="str">
        <f t="shared" si="283"/>
        <v/>
      </c>
      <c r="LB76" s="120" t="str">
        <f t="shared" si="283"/>
        <v/>
      </c>
      <c r="LC76" s="120" t="str">
        <f t="shared" si="283"/>
        <v/>
      </c>
      <c r="LD76" s="120" t="str">
        <f t="shared" si="283"/>
        <v/>
      </c>
      <c r="LE76" s="120" t="str">
        <f t="shared" si="284"/>
        <v/>
      </c>
      <c r="LF76" s="120" t="str">
        <f t="shared" si="284"/>
        <v/>
      </c>
      <c r="LG76" s="120" t="str">
        <f t="shared" si="284"/>
        <v/>
      </c>
      <c r="LH76" s="120" t="str">
        <f t="shared" si="284"/>
        <v/>
      </c>
      <c r="LI76" s="120" t="str">
        <f t="shared" si="284"/>
        <v/>
      </c>
      <c r="LJ76" s="120" t="str">
        <f t="shared" si="284"/>
        <v/>
      </c>
      <c r="LK76" s="120" t="str">
        <f t="shared" si="284"/>
        <v/>
      </c>
      <c r="LL76" s="120" t="str">
        <f t="shared" si="284"/>
        <v/>
      </c>
      <c r="LM76" s="120" t="str">
        <f t="shared" si="284"/>
        <v/>
      </c>
      <c r="LN76" s="120" t="str">
        <f t="shared" si="284"/>
        <v/>
      </c>
      <c r="LO76" s="120" t="str">
        <f t="shared" si="284"/>
        <v/>
      </c>
      <c r="LP76" s="120" t="str">
        <f t="shared" si="284"/>
        <v/>
      </c>
      <c r="LQ76" s="120" t="str">
        <f t="shared" si="284"/>
        <v/>
      </c>
      <c r="LR76" s="120" t="str">
        <f t="shared" si="284"/>
        <v/>
      </c>
      <c r="LS76" s="120" t="str">
        <f t="shared" si="284"/>
        <v/>
      </c>
      <c r="LT76" s="120" t="str">
        <f t="shared" si="284"/>
        <v/>
      </c>
      <c r="LU76" s="120" t="str">
        <f t="shared" si="285"/>
        <v/>
      </c>
      <c r="LV76" s="120" t="str">
        <f t="shared" si="285"/>
        <v/>
      </c>
      <c r="LW76" s="120" t="str">
        <f t="shared" si="285"/>
        <v/>
      </c>
      <c r="LX76" s="120" t="str">
        <f t="shared" si="285"/>
        <v/>
      </c>
      <c r="LY76" s="120" t="str">
        <f t="shared" si="285"/>
        <v/>
      </c>
      <c r="LZ76" s="120" t="str">
        <f t="shared" si="285"/>
        <v/>
      </c>
      <c r="MA76" s="120" t="str">
        <f t="shared" si="285"/>
        <v/>
      </c>
      <c r="MB76" s="120" t="str">
        <f t="shared" si="285"/>
        <v/>
      </c>
      <c r="MC76" s="120" t="str">
        <f t="shared" si="285"/>
        <v/>
      </c>
      <c r="MD76" s="120" t="str">
        <f t="shared" si="285"/>
        <v/>
      </c>
      <c r="ME76" s="120" t="str">
        <f t="shared" si="285"/>
        <v/>
      </c>
      <c r="MF76" s="120" t="str">
        <f t="shared" si="285"/>
        <v/>
      </c>
      <c r="MG76" s="120" t="str">
        <f t="shared" si="285"/>
        <v/>
      </c>
      <c r="MH76" s="120" t="str">
        <f t="shared" si="285"/>
        <v/>
      </c>
      <c r="MI76" s="120" t="str">
        <f t="shared" si="285"/>
        <v/>
      </c>
      <c r="MJ76" s="120" t="str">
        <f t="shared" si="285"/>
        <v/>
      </c>
      <c r="MK76" s="120" t="str">
        <f t="shared" si="286"/>
        <v/>
      </c>
      <c r="ML76" s="120" t="str">
        <f t="shared" si="286"/>
        <v/>
      </c>
      <c r="MM76" s="120" t="str">
        <f t="shared" si="286"/>
        <v/>
      </c>
      <c r="MN76" s="120" t="str">
        <f t="shared" si="286"/>
        <v/>
      </c>
      <c r="MO76" s="120" t="str">
        <f t="shared" si="286"/>
        <v/>
      </c>
      <c r="MP76" s="120" t="str">
        <f t="shared" si="286"/>
        <v/>
      </c>
      <c r="MQ76" s="120" t="str">
        <f t="shared" si="286"/>
        <v/>
      </c>
      <c r="MR76" s="120" t="str">
        <f t="shared" si="286"/>
        <v/>
      </c>
      <c r="MS76" s="120" t="str">
        <f t="shared" si="286"/>
        <v/>
      </c>
      <c r="MT76" s="120" t="str">
        <f t="shared" si="286"/>
        <v/>
      </c>
      <c r="MU76" s="120" t="str">
        <f t="shared" si="286"/>
        <v/>
      </c>
      <c r="MV76" s="120" t="str">
        <f t="shared" si="286"/>
        <v/>
      </c>
      <c r="MW76" s="120" t="str">
        <f t="shared" si="286"/>
        <v/>
      </c>
      <c r="MX76" s="120" t="str">
        <f t="shared" si="286"/>
        <v/>
      </c>
      <c r="MY76" s="120" t="str">
        <f t="shared" si="286"/>
        <v/>
      </c>
      <c r="MZ76" s="120" t="str">
        <f t="shared" si="286"/>
        <v/>
      </c>
      <c r="NA76" s="120" t="str">
        <f t="shared" si="287"/>
        <v/>
      </c>
      <c r="NB76" s="120" t="str">
        <f t="shared" si="287"/>
        <v/>
      </c>
      <c r="NC76" s="120" t="str">
        <f t="shared" si="287"/>
        <v/>
      </c>
      <c r="ND76" s="120" t="str">
        <f t="shared" si="287"/>
        <v/>
      </c>
      <c r="NE76" s="120" t="str">
        <f t="shared" si="287"/>
        <v/>
      </c>
      <c r="NF76" s="120" t="str">
        <f t="shared" si="287"/>
        <v/>
      </c>
      <c r="NG76" s="120" t="str">
        <f t="shared" si="287"/>
        <v/>
      </c>
      <c r="NH76" s="120" t="str">
        <f t="shared" si="287"/>
        <v/>
      </c>
      <c r="NI76" s="120" t="str">
        <f t="shared" si="287"/>
        <v/>
      </c>
      <c r="NJ76" s="120" t="str">
        <f t="shared" si="287"/>
        <v/>
      </c>
      <c r="NK76" s="120" t="str">
        <f t="shared" si="287"/>
        <v/>
      </c>
      <c r="NL76" s="120" t="str">
        <f t="shared" si="287"/>
        <v/>
      </c>
      <c r="NM76" s="120" t="str">
        <f t="shared" si="287"/>
        <v/>
      </c>
      <c r="NN76" s="120" t="str">
        <f t="shared" si="287"/>
        <v/>
      </c>
      <c r="NO76" s="120" t="str">
        <f t="shared" si="287"/>
        <v/>
      </c>
      <c r="NP76" s="120" t="str">
        <f t="shared" si="287"/>
        <v/>
      </c>
      <c r="NQ76" s="120" t="str">
        <f t="shared" si="288"/>
        <v/>
      </c>
      <c r="NR76" s="120" t="str">
        <f t="shared" si="288"/>
        <v/>
      </c>
      <c r="NS76" s="120" t="str">
        <f t="shared" si="288"/>
        <v/>
      </c>
      <c r="NT76" s="120" t="str">
        <f t="shared" si="288"/>
        <v/>
      </c>
      <c r="NU76" s="120" t="str">
        <f t="shared" si="288"/>
        <v/>
      </c>
      <c r="NV76" s="120" t="str">
        <f t="shared" si="288"/>
        <v/>
      </c>
      <c r="NW76" s="120" t="str">
        <f t="shared" si="288"/>
        <v/>
      </c>
      <c r="NX76" s="120" t="str">
        <f t="shared" si="288"/>
        <v/>
      </c>
      <c r="NY76" s="120" t="str">
        <f t="shared" si="288"/>
        <v/>
      </c>
      <c r="NZ76" s="120" t="str">
        <f t="shared" si="288"/>
        <v/>
      </c>
      <c r="OA76" s="120" t="str">
        <f t="shared" si="288"/>
        <v/>
      </c>
      <c r="OB76" s="120" t="str">
        <f t="shared" si="288"/>
        <v/>
      </c>
      <c r="OC76" s="120" t="str">
        <f t="shared" si="288"/>
        <v/>
      </c>
      <c r="OD76" s="120" t="str">
        <f t="shared" si="288"/>
        <v/>
      </c>
      <c r="OE76" s="120" t="str">
        <f t="shared" si="288"/>
        <v/>
      </c>
      <c r="OF76" s="120" t="str">
        <f t="shared" si="288"/>
        <v/>
      </c>
      <c r="OG76" s="120" t="str">
        <f t="shared" si="289"/>
        <v/>
      </c>
      <c r="OH76" s="120" t="str">
        <f t="shared" si="289"/>
        <v/>
      </c>
      <c r="OI76" s="120" t="str">
        <f t="shared" si="289"/>
        <v/>
      </c>
      <c r="OJ76" s="120" t="str">
        <f t="shared" si="289"/>
        <v/>
      </c>
      <c r="OK76" s="120" t="str">
        <f t="shared" si="289"/>
        <v/>
      </c>
      <c r="OL76" s="120" t="str">
        <f t="shared" si="289"/>
        <v/>
      </c>
      <c r="OM76" s="120" t="str">
        <f t="shared" si="289"/>
        <v/>
      </c>
      <c r="ON76" s="120" t="str">
        <f t="shared" si="289"/>
        <v/>
      </c>
      <c r="OO76" s="120" t="str">
        <f t="shared" si="289"/>
        <v/>
      </c>
      <c r="OP76" s="120" t="str">
        <f t="shared" si="289"/>
        <v/>
      </c>
      <c r="OQ76" s="120" t="str">
        <f t="shared" si="289"/>
        <v/>
      </c>
      <c r="OR76" s="120" t="str">
        <f t="shared" si="289"/>
        <v/>
      </c>
      <c r="OS76" s="120" t="str">
        <f t="shared" si="289"/>
        <v/>
      </c>
      <c r="OT76" s="120" t="str">
        <f t="shared" si="289"/>
        <v/>
      </c>
      <c r="OU76" s="120" t="str">
        <f t="shared" si="289"/>
        <v/>
      </c>
      <c r="OV76" s="120" t="str">
        <f t="shared" si="289"/>
        <v/>
      </c>
      <c r="OW76" s="120" t="str">
        <f t="shared" si="290"/>
        <v/>
      </c>
      <c r="OX76" s="120" t="str">
        <f t="shared" si="290"/>
        <v/>
      </c>
      <c r="OY76" s="120" t="str">
        <f t="shared" si="290"/>
        <v/>
      </c>
      <c r="OZ76" s="120" t="str">
        <f t="shared" si="290"/>
        <v/>
      </c>
      <c r="PA76" s="120" t="str">
        <f t="shared" si="290"/>
        <v/>
      </c>
      <c r="PB76" s="120" t="str">
        <f t="shared" si="290"/>
        <v/>
      </c>
      <c r="PC76" s="120" t="str">
        <f t="shared" si="290"/>
        <v/>
      </c>
      <c r="PD76" s="120" t="str">
        <f t="shared" si="290"/>
        <v/>
      </c>
      <c r="PE76" s="120" t="str">
        <f t="shared" si="290"/>
        <v/>
      </c>
      <c r="PF76" s="120" t="str">
        <f t="shared" si="290"/>
        <v/>
      </c>
      <c r="PG76" s="120" t="str">
        <f t="shared" si="290"/>
        <v/>
      </c>
      <c r="PH76" s="120" t="str">
        <f t="shared" si="290"/>
        <v/>
      </c>
      <c r="PI76" s="120" t="str">
        <f t="shared" si="290"/>
        <v/>
      </c>
      <c r="PJ76" s="120" t="str">
        <f t="shared" si="290"/>
        <v/>
      </c>
      <c r="PK76" s="120" t="str">
        <f t="shared" si="290"/>
        <v/>
      </c>
      <c r="PL76" s="120" t="str">
        <f t="shared" si="290"/>
        <v/>
      </c>
      <c r="PM76" s="120" t="str">
        <f t="shared" si="291"/>
        <v/>
      </c>
      <c r="PN76" s="120" t="str">
        <f t="shared" si="291"/>
        <v/>
      </c>
      <c r="PO76" s="120" t="str">
        <f t="shared" si="291"/>
        <v/>
      </c>
      <c r="PP76" s="120" t="str">
        <f t="shared" si="291"/>
        <v/>
      </c>
      <c r="PQ76" s="120" t="str">
        <f t="shared" si="291"/>
        <v/>
      </c>
      <c r="PR76" s="120" t="str">
        <f t="shared" si="291"/>
        <v/>
      </c>
      <c r="PS76" s="120" t="str">
        <f t="shared" si="291"/>
        <v/>
      </c>
      <c r="PT76" s="120" t="str">
        <f t="shared" si="291"/>
        <v/>
      </c>
      <c r="PU76" s="120" t="str">
        <f t="shared" si="291"/>
        <v/>
      </c>
      <c r="PV76" s="120" t="str">
        <f t="shared" si="291"/>
        <v/>
      </c>
      <c r="PW76" s="120" t="str">
        <f t="shared" si="291"/>
        <v/>
      </c>
      <c r="PX76" s="120" t="str">
        <f t="shared" si="291"/>
        <v/>
      </c>
      <c r="PY76" s="120" t="str">
        <f t="shared" si="291"/>
        <v/>
      </c>
      <c r="PZ76" s="120" t="str">
        <f t="shared" si="291"/>
        <v/>
      </c>
      <c r="QA76" s="120" t="str">
        <f t="shared" si="291"/>
        <v/>
      </c>
      <c r="QB76" s="120" t="str">
        <f t="shared" si="291"/>
        <v/>
      </c>
      <c r="QC76" s="120" t="str">
        <f t="shared" si="292"/>
        <v/>
      </c>
      <c r="QD76" s="120" t="str">
        <f t="shared" si="292"/>
        <v/>
      </c>
      <c r="QE76" s="120" t="str">
        <f t="shared" si="292"/>
        <v/>
      </c>
      <c r="QF76" s="120" t="str">
        <f t="shared" si="292"/>
        <v/>
      </c>
      <c r="QG76" s="120" t="str">
        <f t="shared" si="292"/>
        <v/>
      </c>
      <c r="QH76" s="120" t="str">
        <f t="shared" si="292"/>
        <v/>
      </c>
      <c r="QI76" s="120" t="str">
        <f t="shared" si="292"/>
        <v/>
      </c>
      <c r="QJ76" s="120" t="str">
        <f t="shared" si="292"/>
        <v/>
      </c>
      <c r="QK76" s="120" t="str">
        <f t="shared" si="292"/>
        <v/>
      </c>
      <c r="QL76" s="120" t="str">
        <f t="shared" si="292"/>
        <v/>
      </c>
      <c r="QM76" s="120" t="str">
        <f t="shared" si="292"/>
        <v/>
      </c>
      <c r="QN76" s="120" t="str">
        <f t="shared" si="292"/>
        <v/>
      </c>
      <c r="QO76" s="120" t="str">
        <f t="shared" si="292"/>
        <v/>
      </c>
      <c r="QP76" s="120" t="str">
        <f t="shared" si="292"/>
        <v/>
      </c>
      <c r="QQ76" s="120" t="str">
        <f t="shared" si="292"/>
        <v/>
      </c>
      <c r="QR76" s="120" t="str">
        <f t="shared" si="292"/>
        <v/>
      </c>
      <c r="QS76" s="120" t="str">
        <f t="shared" si="293"/>
        <v/>
      </c>
      <c r="QT76" s="120" t="str">
        <f t="shared" si="293"/>
        <v/>
      </c>
      <c r="QU76" s="120" t="str">
        <f t="shared" si="293"/>
        <v/>
      </c>
      <c r="QV76" s="120" t="str">
        <f t="shared" si="293"/>
        <v/>
      </c>
      <c r="QW76" s="120" t="str">
        <f t="shared" si="293"/>
        <v/>
      </c>
      <c r="QX76" s="120" t="str">
        <f t="shared" si="293"/>
        <v/>
      </c>
      <c r="QY76" s="120" t="str">
        <f t="shared" si="293"/>
        <v/>
      </c>
      <c r="QZ76" s="120" t="str">
        <f t="shared" si="293"/>
        <v/>
      </c>
      <c r="RA76" s="120" t="str">
        <f t="shared" si="293"/>
        <v/>
      </c>
      <c r="RB76" s="120" t="str">
        <f t="shared" si="293"/>
        <v/>
      </c>
      <c r="RC76" s="120" t="str">
        <f t="shared" si="293"/>
        <v/>
      </c>
      <c r="RD76" s="120" t="str">
        <f t="shared" si="293"/>
        <v/>
      </c>
      <c r="RE76" s="120" t="str">
        <f t="shared" si="293"/>
        <v/>
      </c>
      <c r="RF76" s="120" t="str">
        <f t="shared" si="293"/>
        <v/>
      </c>
      <c r="RG76" s="120" t="str">
        <f t="shared" si="293"/>
        <v/>
      </c>
      <c r="RH76" s="120" t="str">
        <f t="shared" si="293"/>
        <v/>
      </c>
      <c r="RI76" s="120" t="str">
        <f t="shared" si="294"/>
        <v/>
      </c>
      <c r="RJ76" s="120" t="str">
        <f t="shared" si="294"/>
        <v/>
      </c>
      <c r="RK76" s="120" t="str">
        <f t="shared" si="294"/>
        <v/>
      </c>
      <c r="RL76" s="120" t="str">
        <f t="shared" si="294"/>
        <v/>
      </c>
      <c r="RM76" s="120" t="str">
        <f t="shared" si="294"/>
        <v/>
      </c>
      <c r="RN76" s="120" t="str">
        <f t="shared" si="294"/>
        <v/>
      </c>
      <c r="RO76" s="120" t="str">
        <f t="shared" si="294"/>
        <v/>
      </c>
      <c r="RP76" s="120" t="str">
        <f t="shared" si="294"/>
        <v/>
      </c>
      <c r="RQ76" s="120" t="str">
        <f t="shared" si="294"/>
        <v/>
      </c>
      <c r="RR76" s="120" t="str">
        <f t="shared" si="294"/>
        <v/>
      </c>
      <c r="RS76" s="120" t="str">
        <f t="shared" si="294"/>
        <v/>
      </c>
      <c r="RT76" s="120" t="str">
        <f t="shared" si="294"/>
        <v/>
      </c>
      <c r="RU76" s="120" t="str">
        <f t="shared" si="294"/>
        <v/>
      </c>
      <c r="RV76" s="120" t="str">
        <f t="shared" si="294"/>
        <v/>
      </c>
      <c r="RW76" s="120" t="str">
        <f t="shared" si="294"/>
        <v/>
      </c>
      <c r="RX76" s="120" t="str">
        <f t="shared" si="294"/>
        <v/>
      </c>
      <c r="RY76" s="120" t="str">
        <f t="shared" si="295"/>
        <v/>
      </c>
      <c r="RZ76" s="120" t="str">
        <f t="shared" si="295"/>
        <v/>
      </c>
      <c r="SA76" s="120" t="str">
        <f t="shared" si="295"/>
        <v/>
      </c>
      <c r="SB76" s="120" t="str">
        <f t="shared" si="295"/>
        <v/>
      </c>
      <c r="SC76" s="120" t="str">
        <f t="shared" si="295"/>
        <v/>
      </c>
      <c r="SD76" s="120" t="str">
        <f t="shared" si="295"/>
        <v/>
      </c>
      <c r="SE76" s="120" t="str">
        <f t="shared" si="295"/>
        <v/>
      </c>
      <c r="SF76" s="120" t="str">
        <f t="shared" si="295"/>
        <v/>
      </c>
      <c r="SG76" s="120" t="str">
        <f t="shared" si="295"/>
        <v/>
      </c>
      <c r="SH76" s="120" t="str">
        <f t="shared" si="295"/>
        <v/>
      </c>
      <c r="SI76" s="120" t="str">
        <f t="shared" si="295"/>
        <v/>
      </c>
      <c r="SJ76" s="120" t="str">
        <f t="shared" si="295"/>
        <v/>
      </c>
      <c r="SK76" s="120" t="str">
        <f t="shared" si="295"/>
        <v/>
      </c>
      <c r="SL76" s="120" t="str">
        <f t="shared" si="295"/>
        <v/>
      </c>
      <c r="SM76" s="120" t="str">
        <f t="shared" si="295"/>
        <v/>
      </c>
      <c r="SN76" s="120" t="str">
        <f t="shared" si="295"/>
        <v/>
      </c>
      <c r="SO76" s="120" t="str">
        <f t="shared" si="296"/>
        <v/>
      </c>
      <c r="SP76" s="120" t="str">
        <f t="shared" si="296"/>
        <v/>
      </c>
      <c r="SQ76" s="120" t="str">
        <f t="shared" si="296"/>
        <v/>
      </c>
      <c r="SR76" s="120" t="str">
        <f t="shared" si="296"/>
        <v/>
      </c>
      <c r="SS76" s="120" t="str">
        <f t="shared" si="296"/>
        <v/>
      </c>
      <c r="ST76" s="120" t="str">
        <f t="shared" si="296"/>
        <v/>
      </c>
      <c r="SU76" s="120" t="str">
        <f t="shared" si="296"/>
        <v/>
      </c>
      <c r="SV76" s="120" t="str">
        <f t="shared" si="296"/>
        <v/>
      </c>
      <c r="SW76" s="120" t="str">
        <f t="shared" si="296"/>
        <v/>
      </c>
      <c r="SX76" s="121" t="str">
        <f t="shared" si="296"/>
        <v/>
      </c>
    </row>
    <row r="77" spans="2:518" ht="27" outlineLevel="1" x14ac:dyDescent="0.35">
      <c r="C77" s="60">
        <v>288024</v>
      </c>
      <c r="D77" s="61"/>
      <c r="E77" s="122" t="s">
        <v>23</v>
      </c>
      <c r="F77" s="123" t="s">
        <v>452</v>
      </c>
      <c r="G77" s="113">
        <v>45566</v>
      </c>
      <c r="H77" s="139">
        <v>1</v>
      </c>
      <c r="I77" s="140">
        <f>(G77+H77)-1</f>
        <v>45566</v>
      </c>
      <c r="J77" s="141">
        <v>1</v>
      </c>
      <c r="K77" s="126" t="s">
        <v>1698</v>
      </c>
      <c r="L77" s="127"/>
      <c r="M77" s="119" t="str">
        <f t="shared" si="298"/>
        <v/>
      </c>
      <c r="N77" s="120" t="str">
        <f t="shared" si="298"/>
        <v/>
      </c>
      <c r="O77" s="120" t="str">
        <f t="shared" si="298"/>
        <v/>
      </c>
      <c r="P77" s="120" t="str">
        <f t="shared" si="298"/>
        <v/>
      </c>
      <c r="Q77" s="120" t="str">
        <f t="shared" si="298"/>
        <v/>
      </c>
      <c r="R77" s="120" t="str">
        <f t="shared" si="298"/>
        <v/>
      </c>
      <c r="S77" s="120" t="str">
        <f t="shared" si="298"/>
        <v/>
      </c>
      <c r="T77" s="120" t="str">
        <f t="shared" si="298"/>
        <v>➤</v>
      </c>
      <c r="U77" s="120" t="str">
        <f t="shared" si="298"/>
        <v/>
      </c>
      <c r="V77" s="120" t="str">
        <f t="shared" si="298"/>
        <v/>
      </c>
      <c r="W77" s="120" t="str">
        <f t="shared" si="298"/>
        <v/>
      </c>
      <c r="X77" s="120" t="str">
        <f t="shared" si="298"/>
        <v/>
      </c>
      <c r="Y77" s="120" t="str">
        <f t="shared" si="298"/>
        <v/>
      </c>
      <c r="Z77" s="120" t="str">
        <f t="shared" si="298"/>
        <v/>
      </c>
      <c r="AA77" s="120" t="str">
        <f t="shared" si="298"/>
        <v/>
      </c>
      <c r="AB77" s="120" t="str">
        <f t="shared" si="298"/>
        <v/>
      </c>
      <c r="AC77" s="120" t="str">
        <f t="shared" ref="AC77:AR77" si="299">IF($J77&gt;0%,IF(AND(AC$16&gt;=$G77,AC$16&lt;$G77+($H77*$J77)),"➤",""),"")</f>
        <v/>
      </c>
      <c r="AD77" s="120" t="str">
        <f t="shared" si="299"/>
        <v/>
      </c>
      <c r="AE77" s="120" t="str">
        <f t="shared" si="299"/>
        <v/>
      </c>
      <c r="AF77" s="120" t="str">
        <f t="shared" si="299"/>
        <v/>
      </c>
      <c r="AG77" s="120" t="str">
        <f t="shared" si="299"/>
        <v/>
      </c>
      <c r="AH77" s="120" t="str">
        <f t="shared" si="299"/>
        <v/>
      </c>
      <c r="AI77" s="120" t="str">
        <f t="shared" si="299"/>
        <v/>
      </c>
      <c r="AJ77" s="120" t="str">
        <f t="shared" si="299"/>
        <v/>
      </c>
      <c r="AK77" s="120" t="str">
        <f t="shared" si="299"/>
        <v/>
      </c>
      <c r="AL77" s="120" t="str">
        <f t="shared" si="299"/>
        <v/>
      </c>
      <c r="AM77" s="120" t="str">
        <f t="shared" si="299"/>
        <v/>
      </c>
      <c r="AN77" s="120" t="str">
        <f t="shared" si="299"/>
        <v/>
      </c>
      <c r="AO77" s="120" t="str">
        <f t="shared" si="299"/>
        <v/>
      </c>
      <c r="AP77" s="120" t="str">
        <f t="shared" si="299"/>
        <v/>
      </c>
      <c r="AQ77" s="120" t="str">
        <f t="shared" si="299"/>
        <v/>
      </c>
      <c r="AR77" s="120" t="str">
        <f t="shared" si="299"/>
        <v/>
      </c>
      <c r="AS77" s="120" t="str">
        <f t="shared" si="267"/>
        <v/>
      </c>
      <c r="AT77" s="120" t="str">
        <f t="shared" si="267"/>
        <v/>
      </c>
      <c r="AU77" s="120" t="str">
        <f t="shared" si="267"/>
        <v/>
      </c>
      <c r="AV77" s="120" t="str">
        <f t="shared" si="267"/>
        <v/>
      </c>
      <c r="AW77" s="120" t="str">
        <f t="shared" si="267"/>
        <v/>
      </c>
      <c r="AX77" s="120" t="str">
        <f t="shared" si="267"/>
        <v/>
      </c>
      <c r="AY77" s="120" t="str">
        <f t="shared" si="267"/>
        <v/>
      </c>
      <c r="AZ77" s="120" t="str">
        <f t="shared" si="267"/>
        <v/>
      </c>
      <c r="BA77" s="120" t="str">
        <f t="shared" si="267"/>
        <v/>
      </c>
      <c r="BB77" s="120" t="str">
        <f t="shared" si="267"/>
        <v/>
      </c>
      <c r="BC77" s="120" t="str">
        <f t="shared" si="267"/>
        <v/>
      </c>
      <c r="BD77" s="120" t="str">
        <f t="shared" si="267"/>
        <v/>
      </c>
      <c r="BE77" s="120" t="str">
        <f t="shared" si="267"/>
        <v/>
      </c>
      <c r="BF77" s="120" t="str">
        <f t="shared" si="267"/>
        <v/>
      </c>
      <c r="BG77" s="120" t="str">
        <f t="shared" si="267"/>
        <v/>
      </c>
      <c r="BH77" s="120" t="str">
        <f>IF($J77&gt;0%,IF(AND(BH$16&gt;=$G77,BH$16&lt;$G77+($H77*$J77)),"➤",""),"")</f>
        <v/>
      </c>
      <c r="BI77" s="120" t="str">
        <f t="shared" si="268"/>
        <v/>
      </c>
      <c r="BJ77" s="120" t="str">
        <f t="shared" si="268"/>
        <v/>
      </c>
      <c r="BK77" s="120" t="str">
        <f t="shared" si="268"/>
        <v/>
      </c>
      <c r="BL77" s="120" t="str">
        <f t="shared" si="268"/>
        <v/>
      </c>
      <c r="BM77" s="120" t="str">
        <f t="shared" si="268"/>
        <v/>
      </c>
      <c r="BN77" s="120" t="str">
        <f t="shared" si="268"/>
        <v/>
      </c>
      <c r="BO77" s="120" t="str">
        <f t="shared" si="268"/>
        <v/>
      </c>
      <c r="BP77" s="120" t="str">
        <f t="shared" si="268"/>
        <v/>
      </c>
      <c r="BQ77" s="120" t="str">
        <f t="shared" si="268"/>
        <v/>
      </c>
      <c r="BR77" s="120" t="str">
        <f t="shared" si="268"/>
        <v/>
      </c>
      <c r="BS77" s="120" t="str">
        <f t="shared" si="268"/>
        <v/>
      </c>
      <c r="BT77" s="120" t="str">
        <f t="shared" si="268"/>
        <v/>
      </c>
      <c r="BU77" s="120" t="str">
        <f t="shared" si="268"/>
        <v/>
      </c>
      <c r="BV77" s="120" t="str">
        <f t="shared" si="268"/>
        <v/>
      </c>
      <c r="BW77" s="120" t="str">
        <f t="shared" si="268"/>
        <v/>
      </c>
      <c r="BX77" s="120" t="str">
        <f>IF($J77&gt;0%,IF(AND(BX$16&gt;=$G77,BX$16&lt;$G77+($H77*$J77)),"➤",""),"")</f>
        <v/>
      </c>
      <c r="BY77" s="120" t="str">
        <f t="shared" si="269"/>
        <v/>
      </c>
      <c r="BZ77" s="120" t="str">
        <f t="shared" si="269"/>
        <v/>
      </c>
      <c r="CA77" s="120" t="str">
        <f t="shared" si="269"/>
        <v/>
      </c>
      <c r="CB77" s="120" t="str">
        <f t="shared" si="269"/>
        <v/>
      </c>
      <c r="CC77" s="120" t="str">
        <f t="shared" si="269"/>
        <v/>
      </c>
      <c r="CD77" s="120" t="str">
        <f t="shared" si="269"/>
        <v/>
      </c>
      <c r="CE77" s="120" t="str">
        <f t="shared" si="269"/>
        <v/>
      </c>
      <c r="CF77" s="120" t="str">
        <f t="shared" si="269"/>
        <v/>
      </c>
      <c r="CG77" s="120" t="str">
        <f t="shared" si="269"/>
        <v/>
      </c>
      <c r="CH77" s="120" t="str">
        <f t="shared" si="269"/>
        <v/>
      </c>
      <c r="CI77" s="120" t="str">
        <f t="shared" si="269"/>
        <v/>
      </c>
      <c r="CJ77" s="120" t="str">
        <f t="shared" si="269"/>
        <v/>
      </c>
      <c r="CK77" s="120" t="str">
        <f t="shared" si="269"/>
        <v/>
      </c>
      <c r="CL77" s="120" t="str">
        <f t="shared" si="269"/>
        <v/>
      </c>
      <c r="CM77" s="120" t="str">
        <f t="shared" si="269"/>
        <v/>
      </c>
      <c r="CN77" s="120" t="str">
        <f>IF($J77&gt;0%,IF(AND(CN$16&gt;=$G77,CN$16&lt;$G77+($H77*$J77)),"➤",""),"")</f>
        <v/>
      </c>
      <c r="CO77" s="120" t="str">
        <f t="shared" si="270"/>
        <v/>
      </c>
      <c r="CP77" s="120" t="str">
        <f t="shared" si="270"/>
        <v/>
      </c>
      <c r="CQ77" s="120" t="str">
        <f t="shared" si="270"/>
        <v/>
      </c>
      <c r="CR77" s="120" t="str">
        <f t="shared" si="270"/>
        <v/>
      </c>
      <c r="CS77" s="120" t="str">
        <f t="shared" si="270"/>
        <v/>
      </c>
      <c r="CT77" s="120" t="str">
        <f t="shared" si="270"/>
        <v/>
      </c>
      <c r="CU77" s="120" t="str">
        <f t="shared" si="270"/>
        <v/>
      </c>
      <c r="CV77" s="120" t="str">
        <f t="shared" si="270"/>
        <v/>
      </c>
      <c r="CW77" s="120" t="str">
        <f t="shared" si="270"/>
        <v/>
      </c>
      <c r="CX77" s="120" t="str">
        <f t="shared" si="270"/>
        <v/>
      </c>
      <c r="CY77" s="120" t="str">
        <f t="shared" si="270"/>
        <v/>
      </c>
      <c r="CZ77" s="120" t="str">
        <f t="shared" si="270"/>
        <v/>
      </c>
      <c r="DA77" s="120" t="str">
        <f t="shared" si="270"/>
        <v/>
      </c>
      <c r="DB77" s="120" t="str">
        <f t="shared" si="270"/>
        <v/>
      </c>
      <c r="DC77" s="120" t="str">
        <f t="shared" si="270"/>
        <v/>
      </c>
      <c r="DD77" s="120" t="str">
        <f>IF($J77&gt;0%,IF(AND(DD$16&gt;=$G77,DD$16&lt;$G77+($H77*$J77)),"➤",""),"")</f>
        <v/>
      </c>
      <c r="DE77" s="120" t="str">
        <f t="shared" si="271"/>
        <v/>
      </c>
      <c r="DF77" s="120" t="str">
        <f t="shared" si="271"/>
        <v/>
      </c>
      <c r="DG77" s="120" t="str">
        <f t="shared" si="271"/>
        <v/>
      </c>
      <c r="DH77" s="120" t="str">
        <f t="shared" si="271"/>
        <v/>
      </c>
      <c r="DI77" s="120" t="str">
        <f t="shared" si="271"/>
        <v/>
      </c>
      <c r="DJ77" s="120" t="str">
        <f t="shared" si="271"/>
        <v/>
      </c>
      <c r="DK77" s="120" t="str">
        <f t="shared" si="271"/>
        <v/>
      </c>
      <c r="DL77" s="120" t="str">
        <f t="shared" si="271"/>
        <v/>
      </c>
      <c r="DM77" s="120" t="str">
        <f t="shared" si="271"/>
        <v/>
      </c>
      <c r="DN77" s="120" t="str">
        <f t="shared" si="271"/>
        <v/>
      </c>
      <c r="DO77" s="120" t="str">
        <f t="shared" si="271"/>
        <v/>
      </c>
      <c r="DP77" s="120" t="str">
        <f t="shared" si="271"/>
        <v/>
      </c>
      <c r="DQ77" s="120" t="str">
        <f t="shared" si="271"/>
        <v/>
      </c>
      <c r="DR77" s="120" t="str">
        <f t="shared" si="271"/>
        <v/>
      </c>
      <c r="DS77" s="120" t="str">
        <f t="shared" si="271"/>
        <v/>
      </c>
      <c r="DT77" s="120" t="str">
        <f>IF($J77&gt;0%,IF(AND(DT$16&gt;=$G77,DT$16&lt;$G77+($H77*$J77)),"➤",""),"")</f>
        <v/>
      </c>
      <c r="DU77" s="120" t="str">
        <f t="shared" si="272"/>
        <v/>
      </c>
      <c r="DV77" s="120" t="str">
        <f t="shared" si="272"/>
        <v/>
      </c>
      <c r="DW77" s="120" t="str">
        <f t="shared" si="272"/>
        <v/>
      </c>
      <c r="DX77" s="120" t="str">
        <f t="shared" si="272"/>
        <v/>
      </c>
      <c r="DY77" s="120" t="str">
        <f t="shared" si="272"/>
        <v/>
      </c>
      <c r="DZ77" s="120" t="str">
        <f t="shared" si="272"/>
        <v/>
      </c>
      <c r="EA77" s="120" t="str">
        <f t="shared" si="272"/>
        <v/>
      </c>
      <c r="EB77" s="120" t="str">
        <f t="shared" si="272"/>
        <v/>
      </c>
      <c r="EC77" s="120" t="str">
        <f t="shared" si="272"/>
        <v/>
      </c>
      <c r="ED77" s="120" t="str">
        <f t="shared" si="272"/>
        <v/>
      </c>
      <c r="EE77" s="120" t="str">
        <f t="shared" si="272"/>
        <v/>
      </c>
      <c r="EF77" s="120" t="str">
        <f t="shared" si="272"/>
        <v/>
      </c>
      <c r="EG77" s="120" t="str">
        <f t="shared" si="272"/>
        <v/>
      </c>
      <c r="EH77" s="120" t="str">
        <f t="shared" si="272"/>
        <v/>
      </c>
      <c r="EI77" s="120" t="str">
        <f t="shared" si="272"/>
        <v/>
      </c>
      <c r="EJ77" s="120" t="str">
        <f>IF($J77&gt;0%,IF(AND(EJ$16&gt;=$G77,EJ$16&lt;$G77+($H77*$J77)),"➤",""),"")</f>
        <v/>
      </c>
      <c r="EK77" s="120" t="str">
        <f t="shared" si="273"/>
        <v/>
      </c>
      <c r="EL77" s="120" t="str">
        <f t="shared" si="273"/>
        <v/>
      </c>
      <c r="EM77" s="120" t="str">
        <f t="shared" si="273"/>
        <v/>
      </c>
      <c r="EN77" s="120" t="str">
        <f t="shared" si="273"/>
        <v/>
      </c>
      <c r="EO77" s="120" t="str">
        <f t="shared" si="273"/>
        <v/>
      </c>
      <c r="EP77" s="120" t="str">
        <f t="shared" si="273"/>
        <v/>
      </c>
      <c r="EQ77" s="120" t="str">
        <f t="shared" si="273"/>
        <v/>
      </c>
      <c r="ER77" s="120" t="str">
        <f t="shared" si="273"/>
        <v/>
      </c>
      <c r="ES77" s="120" t="str">
        <f t="shared" si="273"/>
        <v/>
      </c>
      <c r="ET77" s="120" t="str">
        <f t="shared" si="273"/>
        <v/>
      </c>
      <c r="EU77" s="120" t="str">
        <f t="shared" si="273"/>
        <v/>
      </c>
      <c r="EV77" s="120" t="str">
        <f t="shared" si="273"/>
        <v/>
      </c>
      <c r="EW77" s="120" t="str">
        <f t="shared" si="273"/>
        <v/>
      </c>
      <c r="EX77" s="120" t="str">
        <f t="shared" si="273"/>
        <v/>
      </c>
      <c r="EY77" s="120" t="str">
        <f t="shared" si="273"/>
        <v/>
      </c>
      <c r="EZ77" s="120" t="str">
        <f>IF($J77&gt;0%,IF(AND(EZ$16&gt;=$G77,EZ$16&lt;$G77+($H77*$J77)),"➤",""),"")</f>
        <v/>
      </c>
      <c r="FA77" s="120" t="str">
        <f t="shared" si="274"/>
        <v/>
      </c>
      <c r="FB77" s="120" t="str">
        <f t="shared" si="274"/>
        <v/>
      </c>
      <c r="FC77" s="120" t="str">
        <f t="shared" si="274"/>
        <v/>
      </c>
      <c r="FD77" s="120" t="str">
        <f t="shared" si="274"/>
        <v/>
      </c>
      <c r="FE77" s="120" t="str">
        <f t="shared" si="274"/>
        <v/>
      </c>
      <c r="FF77" s="120" t="str">
        <f t="shared" si="274"/>
        <v/>
      </c>
      <c r="FG77" s="120" t="str">
        <f t="shared" si="274"/>
        <v/>
      </c>
      <c r="FH77" s="120" t="str">
        <f t="shared" si="274"/>
        <v/>
      </c>
      <c r="FI77" s="120" t="str">
        <f t="shared" si="274"/>
        <v/>
      </c>
      <c r="FJ77" s="120" t="str">
        <f t="shared" si="274"/>
        <v/>
      </c>
      <c r="FK77" s="120" t="str">
        <f t="shared" si="274"/>
        <v/>
      </c>
      <c r="FL77" s="120" t="str">
        <f t="shared" si="274"/>
        <v/>
      </c>
      <c r="FM77" s="120" t="str">
        <f t="shared" si="274"/>
        <v/>
      </c>
      <c r="FN77" s="120" t="str">
        <f t="shared" si="274"/>
        <v/>
      </c>
      <c r="FO77" s="120" t="str">
        <f t="shared" si="274"/>
        <v/>
      </c>
      <c r="FP77" s="120" t="str">
        <f>IF($J77&gt;0%,IF(AND(FP$16&gt;=$G77,FP$16&lt;$G77+($H77*$J77)),"➤",""),"")</f>
        <v/>
      </c>
      <c r="FQ77" s="120" t="str">
        <f t="shared" si="275"/>
        <v/>
      </c>
      <c r="FR77" s="120" t="str">
        <f t="shared" si="275"/>
        <v/>
      </c>
      <c r="FS77" s="120" t="str">
        <f t="shared" si="275"/>
        <v/>
      </c>
      <c r="FT77" s="120" t="str">
        <f t="shared" si="275"/>
        <v/>
      </c>
      <c r="FU77" s="120" t="str">
        <f t="shared" si="275"/>
        <v/>
      </c>
      <c r="FV77" s="120" t="str">
        <f t="shared" si="275"/>
        <v/>
      </c>
      <c r="FW77" s="120" t="str">
        <f t="shared" si="275"/>
        <v/>
      </c>
      <c r="FX77" s="120" t="str">
        <f t="shared" si="275"/>
        <v/>
      </c>
      <c r="FY77" s="120" t="str">
        <f t="shared" si="275"/>
        <v/>
      </c>
      <c r="FZ77" s="120" t="str">
        <f t="shared" si="275"/>
        <v/>
      </c>
      <c r="GA77" s="120" t="str">
        <f t="shared" si="275"/>
        <v/>
      </c>
      <c r="GB77" s="120" t="str">
        <f t="shared" si="275"/>
        <v/>
      </c>
      <c r="GC77" s="120" t="str">
        <f t="shared" si="275"/>
        <v/>
      </c>
      <c r="GD77" s="120" t="str">
        <f t="shared" si="275"/>
        <v/>
      </c>
      <c r="GE77" s="120" t="str">
        <f t="shared" si="275"/>
        <v/>
      </c>
      <c r="GF77" s="120" t="str">
        <f>IF($J77&gt;0%,IF(AND(GF$16&gt;=$G77,GF$16&lt;$G77+($H77*$J77)),"➤",""),"")</f>
        <v/>
      </c>
      <c r="GG77" s="120" t="str">
        <f t="shared" si="276"/>
        <v/>
      </c>
      <c r="GH77" s="120" t="str">
        <f t="shared" si="276"/>
        <v/>
      </c>
      <c r="GI77" s="120" t="str">
        <f t="shared" si="276"/>
        <v/>
      </c>
      <c r="GJ77" s="120" t="str">
        <f t="shared" si="276"/>
        <v/>
      </c>
      <c r="GK77" s="120" t="str">
        <f t="shared" si="276"/>
        <v/>
      </c>
      <c r="GL77" s="120" t="str">
        <f t="shared" si="276"/>
        <v/>
      </c>
      <c r="GM77" s="120" t="str">
        <f t="shared" si="276"/>
        <v/>
      </c>
      <c r="GN77" s="120" t="str">
        <f t="shared" si="276"/>
        <v/>
      </c>
      <c r="GO77" s="120" t="str">
        <f t="shared" si="276"/>
        <v/>
      </c>
      <c r="GP77" s="120" t="str">
        <f t="shared" si="276"/>
        <v/>
      </c>
      <c r="GQ77" s="120" t="str">
        <f t="shared" si="276"/>
        <v/>
      </c>
      <c r="GR77" s="120" t="str">
        <f t="shared" si="276"/>
        <v/>
      </c>
      <c r="GS77" s="120" t="str">
        <f t="shared" si="276"/>
        <v/>
      </c>
      <c r="GT77" s="120" t="str">
        <f t="shared" si="276"/>
        <v/>
      </c>
      <c r="GU77" s="120" t="str">
        <f t="shared" si="276"/>
        <v/>
      </c>
      <c r="GV77" s="120" t="str">
        <f>IF($J77&gt;0%,IF(AND(GV$16&gt;=$G77,GV$16&lt;$G77+($H77*$J77)),"➤",""),"")</f>
        <v/>
      </c>
      <c r="GW77" s="120" t="str">
        <f t="shared" si="277"/>
        <v/>
      </c>
      <c r="GX77" s="120" t="str">
        <f t="shared" si="277"/>
        <v/>
      </c>
      <c r="GY77" s="120" t="str">
        <f t="shared" si="277"/>
        <v/>
      </c>
      <c r="GZ77" s="120" t="str">
        <f t="shared" si="277"/>
        <v/>
      </c>
      <c r="HA77" s="120" t="str">
        <f t="shared" si="277"/>
        <v/>
      </c>
      <c r="HB77" s="120" t="str">
        <f t="shared" si="277"/>
        <v/>
      </c>
      <c r="HC77" s="120" t="str">
        <f t="shared" si="277"/>
        <v/>
      </c>
      <c r="HD77" s="120" t="str">
        <f t="shared" si="277"/>
        <v/>
      </c>
      <c r="HE77" s="120" t="str">
        <f t="shared" si="277"/>
        <v/>
      </c>
      <c r="HF77" s="120" t="str">
        <f t="shared" si="277"/>
        <v/>
      </c>
      <c r="HG77" s="120" t="str">
        <f t="shared" si="277"/>
        <v/>
      </c>
      <c r="HH77" s="120" t="str">
        <f t="shared" si="277"/>
        <v/>
      </c>
      <c r="HI77" s="120" t="str">
        <f t="shared" si="277"/>
        <v/>
      </c>
      <c r="HJ77" s="120" t="str">
        <f t="shared" si="277"/>
        <v/>
      </c>
      <c r="HK77" s="120" t="str">
        <f t="shared" si="277"/>
        <v/>
      </c>
      <c r="HL77" s="120" t="str">
        <f>IF($J77&gt;0%,IF(AND(HL$16&gt;=$G77,HL$16&lt;$G77+($H77*$J77)),"➤",""),"")</f>
        <v/>
      </c>
      <c r="HM77" s="120" t="str">
        <f t="shared" si="278"/>
        <v/>
      </c>
      <c r="HN77" s="120" t="str">
        <f t="shared" si="278"/>
        <v/>
      </c>
      <c r="HO77" s="120" t="str">
        <f t="shared" si="278"/>
        <v/>
      </c>
      <c r="HP77" s="120" t="str">
        <f t="shared" si="278"/>
        <v/>
      </c>
      <c r="HQ77" s="120" t="str">
        <f t="shared" si="278"/>
        <v/>
      </c>
      <c r="HR77" s="120" t="str">
        <f t="shared" si="278"/>
        <v/>
      </c>
      <c r="HS77" s="120" t="str">
        <f t="shared" si="278"/>
        <v/>
      </c>
      <c r="HT77" s="120" t="str">
        <f t="shared" si="278"/>
        <v/>
      </c>
      <c r="HU77" s="120" t="str">
        <f t="shared" si="278"/>
        <v/>
      </c>
      <c r="HV77" s="120" t="str">
        <f t="shared" si="278"/>
        <v/>
      </c>
      <c r="HW77" s="120" t="str">
        <f t="shared" si="278"/>
        <v/>
      </c>
      <c r="HX77" s="120" t="str">
        <f t="shared" si="278"/>
        <v/>
      </c>
      <c r="HY77" s="120" t="str">
        <f t="shared" si="278"/>
        <v/>
      </c>
      <c r="HZ77" s="120" t="str">
        <f t="shared" si="278"/>
        <v/>
      </c>
      <c r="IA77" s="120" t="str">
        <f t="shared" si="278"/>
        <v/>
      </c>
      <c r="IB77" s="120" t="str">
        <f>IF($J77&gt;0%,IF(AND(IB$16&gt;=$G77,IB$16&lt;$G77+($H77*$J77)),"➤",""),"")</f>
        <v/>
      </c>
      <c r="IC77" s="120" t="str">
        <f t="shared" si="279"/>
        <v/>
      </c>
      <c r="ID77" s="120" t="str">
        <f t="shared" si="279"/>
        <v/>
      </c>
      <c r="IE77" s="120" t="str">
        <f t="shared" si="279"/>
        <v/>
      </c>
      <c r="IF77" s="120" t="str">
        <f t="shared" si="279"/>
        <v/>
      </c>
      <c r="IG77" s="120" t="str">
        <f t="shared" si="279"/>
        <v/>
      </c>
      <c r="IH77" s="120" t="str">
        <f t="shared" si="279"/>
        <v/>
      </c>
      <c r="II77" s="120" t="str">
        <f t="shared" si="279"/>
        <v/>
      </c>
      <c r="IJ77" s="120" t="str">
        <f t="shared" si="279"/>
        <v/>
      </c>
      <c r="IK77" s="120" t="str">
        <f t="shared" si="279"/>
        <v/>
      </c>
      <c r="IL77" s="120" t="str">
        <f t="shared" si="279"/>
        <v/>
      </c>
      <c r="IM77" s="120" t="str">
        <f t="shared" si="279"/>
        <v/>
      </c>
      <c r="IN77" s="120" t="str">
        <f t="shared" si="279"/>
        <v/>
      </c>
      <c r="IO77" s="120" t="str">
        <f t="shared" si="279"/>
        <v/>
      </c>
      <c r="IP77" s="120" t="str">
        <f t="shared" si="279"/>
        <v/>
      </c>
      <c r="IQ77" s="120" t="str">
        <f t="shared" si="279"/>
        <v/>
      </c>
      <c r="IR77" s="120" t="str">
        <f>IF($J77&gt;0%,IF(AND(IR$16&gt;=$G77,IR$16&lt;$G77+($H77*$J77)),"➤",""),"")</f>
        <v/>
      </c>
      <c r="IS77" s="120" t="str">
        <f t="shared" si="280"/>
        <v/>
      </c>
      <c r="IT77" s="120" t="str">
        <f t="shared" si="280"/>
        <v/>
      </c>
      <c r="IU77" s="120" t="str">
        <f t="shared" si="280"/>
        <v/>
      </c>
      <c r="IV77" s="120" t="str">
        <f t="shared" si="280"/>
        <v/>
      </c>
      <c r="IW77" s="120" t="str">
        <f t="shared" si="280"/>
        <v/>
      </c>
      <c r="IX77" s="120" t="str">
        <f t="shared" si="280"/>
        <v/>
      </c>
      <c r="IY77" s="120" t="str">
        <f t="shared" si="280"/>
        <v/>
      </c>
      <c r="IZ77" s="120" t="str">
        <f t="shared" si="280"/>
        <v/>
      </c>
      <c r="JA77" s="120" t="str">
        <f t="shared" si="280"/>
        <v/>
      </c>
      <c r="JB77" s="120" t="str">
        <f t="shared" si="280"/>
        <v/>
      </c>
      <c r="JC77" s="120" t="str">
        <f t="shared" si="280"/>
        <v/>
      </c>
      <c r="JD77" s="120" t="str">
        <f t="shared" si="280"/>
        <v/>
      </c>
      <c r="JE77" s="120" t="str">
        <f t="shared" si="280"/>
        <v/>
      </c>
      <c r="JF77" s="120" t="str">
        <f t="shared" si="280"/>
        <v/>
      </c>
      <c r="JG77" s="120" t="str">
        <f t="shared" si="280"/>
        <v/>
      </c>
      <c r="JH77" s="120" t="str">
        <f>IF($J77&gt;0%,IF(AND(JH$16&gt;=$G77,JH$16&lt;$G77+($H77*$J77)),"➤",""),"")</f>
        <v/>
      </c>
      <c r="JI77" s="120" t="str">
        <f t="shared" si="281"/>
        <v/>
      </c>
      <c r="JJ77" s="120" t="str">
        <f t="shared" si="281"/>
        <v/>
      </c>
      <c r="JK77" s="120" t="str">
        <f t="shared" si="281"/>
        <v/>
      </c>
      <c r="JL77" s="120" t="str">
        <f t="shared" si="281"/>
        <v/>
      </c>
      <c r="JM77" s="120" t="str">
        <f t="shared" si="281"/>
        <v/>
      </c>
      <c r="JN77" s="120" t="str">
        <f t="shared" si="281"/>
        <v/>
      </c>
      <c r="JO77" s="120" t="str">
        <f t="shared" si="281"/>
        <v/>
      </c>
      <c r="JP77" s="120" t="str">
        <f t="shared" si="281"/>
        <v/>
      </c>
      <c r="JQ77" s="120" t="str">
        <f t="shared" si="281"/>
        <v/>
      </c>
      <c r="JR77" s="120" t="str">
        <f t="shared" si="281"/>
        <v/>
      </c>
      <c r="JS77" s="120" t="str">
        <f t="shared" si="281"/>
        <v/>
      </c>
      <c r="JT77" s="120" t="str">
        <f t="shared" si="281"/>
        <v/>
      </c>
      <c r="JU77" s="120" t="str">
        <f t="shared" si="281"/>
        <v/>
      </c>
      <c r="JV77" s="120" t="str">
        <f t="shared" si="281"/>
        <v/>
      </c>
      <c r="JW77" s="120" t="str">
        <f t="shared" si="281"/>
        <v/>
      </c>
      <c r="JX77" s="120" t="str">
        <f>IF($J77&gt;0%,IF(AND(JX$16&gt;=$G77,JX$16&lt;$G77+($H77*$J77)),"➤",""),"")</f>
        <v/>
      </c>
      <c r="JY77" s="120" t="str">
        <f t="shared" si="282"/>
        <v/>
      </c>
      <c r="JZ77" s="120" t="str">
        <f t="shared" si="282"/>
        <v/>
      </c>
      <c r="KA77" s="120" t="str">
        <f t="shared" si="282"/>
        <v/>
      </c>
      <c r="KB77" s="120" t="str">
        <f t="shared" si="282"/>
        <v/>
      </c>
      <c r="KC77" s="120" t="str">
        <f t="shared" si="282"/>
        <v/>
      </c>
      <c r="KD77" s="120" t="str">
        <f t="shared" si="282"/>
        <v/>
      </c>
      <c r="KE77" s="120" t="str">
        <f t="shared" si="282"/>
        <v/>
      </c>
      <c r="KF77" s="120" t="str">
        <f t="shared" si="282"/>
        <v/>
      </c>
      <c r="KG77" s="120" t="str">
        <f t="shared" si="282"/>
        <v/>
      </c>
      <c r="KH77" s="120" t="str">
        <f t="shared" si="282"/>
        <v/>
      </c>
      <c r="KI77" s="120" t="str">
        <f t="shared" si="282"/>
        <v/>
      </c>
      <c r="KJ77" s="120" t="str">
        <f t="shared" si="282"/>
        <v/>
      </c>
      <c r="KK77" s="120" t="str">
        <f t="shared" si="282"/>
        <v/>
      </c>
      <c r="KL77" s="120" t="str">
        <f t="shared" si="282"/>
        <v/>
      </c>
      <c r="KM77" s="120" t="str">
        <f t="shared" si="282"/>
        <v/>
      </c>
      <c r="KN77" s="120" t="str">
        <f>IF($J77&gt;0%,IF(AND(KN$16&gt;=$G77,KN$16&lt;$G77+($H77*$J77)),"➤",""),"")</f>
        <v/>
      </c>
      <c r="KO77" s="120" t="str">
        <f t="shared" si="283"/>
        <v/>
      </c>
      <c r="KP77" s="120" t="str">
        <f t="shared" si="283"/>
        <v/>
      </c>
      <c r="KQ77" s="120" t="str">
        <f t="shared" si="283"/>
        <v/>
      </c>
      <c r="KR77" s="120" t="str">
        <f t="shared" si="283"/>
        <v/>
      </c>
      <c r="KS77" s="120" t="str">
        <f t="shared" si="283"/>
        <v/>
      </c>
      <c r="KT77" s="120" t="str">
        <f t="shared" si="283"/>
        <v/>
      </c>
      <c r="KU77" s="120" t="str">
        <f t="shared" si="283"/>
        <v/>
      </c>
      <c r="KV77" s="120" t="str">
        <f t="shared" si="283"/>
        <v/>
      </c>
      <c r="KW77" s="120" t="str">
        <f t="shared" si="283"/>
        <v/>
      </c>
      <c r="KX77" s="120" t="str">
        <f t="shared" si="283"/>
        <v/>
      </c>
      <c r="KY77" s="120" t="str">
        <f t="shared" si="283"/>
        <v/>
      </c>
      <c r="KZ77" s="120" t="str">
        <f t="shared" si="283"/>
        <v/>
      </c>
      <c r="LA77" s="120" t="str">
        <f t="shared" si="283"/>
        <v/>
      </c>
      <c r="LB77" s="120" t="str">
        <f t="shared" si="283"/>
        <v/>
      </c>
      <c r="LC77" s="120" t="str">
        <f t="shared" si="283"/>
        <v/>
      </c>
      <c r="LD77" s="120" t="str">
        <f>IF($J77&gt;0%,IF(AND(LD$16&gt;=$G77,LD$16&lt;$G77+($H77*$J77)),"➤",""),"")</f>
        <v/>
      </c>
      <c r="LE77" s="120" t="str">
        <f t="shared" si="284"/>
        <v/>
      </c>
      <c r="LF77" s="120" t="str">
        <f t="shared" si="284"/>
        <v/>
      </c>
      <c r="LG77" s="120" t="str">
        <f t="shared" si="284"/>
        <v/>
      </c>
      <c r="LH77" s="120" t="str">
        <f t="shared" si="284"/>
        <v/>
      </c>
      <c r="LI77" s="120" t="str">
        <f t="shared" si="284"/>
        <v/>
      </c>
      <c r="LJ77" s="120" t="str">
        <f t="shared" si="284"/>
        <v/>
      </c>
      <c r="LK77" s="120" t="str">
        <f t="shared" si="284"/>
        <v/>
      </c>
      <c r="LL77" s="120" t="str">
        <f t="shared" si="284"/>
        <v/>
      </c>
      <c r="LM77" s="120" t="str">
        <f t="shared" si="284"/>
        <v/>
      </c>
      <c r="LN77" s="120" t="str">
        <f t="shared" si="284"/>
        <v/>
      </c>
      <c r="LO77" s="120" t="str">
        <f t="shared" si="284"/>
        <v/>
      </c>
      <c r="LP77" s="120" t="str">
        <f t="shared" si="284"/>
        <v/>
      </c>
      <c r="LQ77" s="120" t="str">
        <f t="shared" si="284"/>
        <v/>
      </c>
      <c r="LR77" s="120" t="str">
        <f t="shared" si="284"/>
        <v/>
      </c>
      <c r="LS77" s="120" t="str">
        <f t="shared" si="284"/>
        <v/>
      </c>
      <c r="LT77" s="120" t="str">
        <f>IF($J77&gt;0%,IF(AND(LT$16&gt;=$G77,LT$16&lt;$G77+($H77*$J77)),"➤",""),"")</f>
        <v/>
      </c>
      <c r="LU77" s="120" t="str">
        <f t="shared" si="285"/>
        <v/>
      </c>
      <c r="LV77" s="120" t="str">
        <f t="shared" si="285"/>
        <v/>
      </c>
      <c r="LW77" s="120" t="str">
        <f t="shared" si="285"/>
        <v/>
      </c>
      <c r="LX77" s="120" t="str">
        <f t="shared" si="285"/>
        <v/>
      </c>
      <c r="LY77" s="120" t="str">
        <f t="shared" si="285"/>
        <v/>
      </c>
      <c r="LZ77" s="120" t="str">
        <f t="shared" si="285"/>
        <v/>
      </c>
      <c r="MA77" s="120" t="str">
        <f t="shared" si="285"/>
        <v/>
      </c>
      <c r="MB77" s="120" t="str">
        <f t="shared" si="285"/>
        <v/>
      </c>
      <c r="MC77" s="120" t="str">
        <f t="shared" si="285"/>
        <v/>
      </c>
      <c r="MD77" s="120" t="str">
        <f t="shared" si="285"/>
        <v/>
      </c>
      <c r="ME77" s="120" t="str">
        <f t="shared" si="285"/>
        <v/>
      </c>
      <c r="MF77" s="120" t="str">
        <f t="shared" si="285"/>
        <v/>
      </c>
      <c r="MG77" s="120" t="str">
        <f t="shared" si="285"/>
        <v/>
      </c>
      <c r="MH77" s="120" t="str">
        <f t="shared" si="285"/>
        <v/>
      </c>
      <c r="MI77" s="120" t="str">
        <f t="shared" si="285"/>
        <v/>
      </c>
      <c r="MJ77" s="120" t="str">
        <f>IF($J77&gt;0%,IF(AND(MJ$16&gt;=$G77,MJ$16&lt;$G77+($H77*$J77)),"➤",""),"")</f>
        <v/>
      </c>
      <c r="MK77" s="120" t="str">
        <f t="shared" si="286"/>
        <v/>
      </c>
      <c r="ML77" s="120" t="str">
        <f t="shared" si="286"/>
        <v/>
      </c>
      <c r="MM77" s="120" t="str">
        <f t="shared" si="286"/>
        <v/>
      </c>
      <c r="MN77" s="120" t="str">
        <f t="shared" si="286"/>
        <v/>
      </c>
      <c r="MO77" s="120" t="str">
        <f t="shared" si="286"/>
        <v/>
      </c>
      <c r="MP77" s="120" t="str">
        <f t="shared" si="286"/>
        <v/>
      </c>
      <c r="MQ77" s="120" t="str">
        <f t="shared" si="286"/>
        <v/>
      </c>
      <c r="MR77" s="120" t="str">
        <f t="shared" si="286"/>
        <v/>
      </c>
      <c r="MS77" s="120" t="str">
        <f t="shared" si="286"/>
        <v/>
      </c>
      <c r="MT77" s="120" t="str">
        <f t="shared" si="286"/>
        <v/>
      </c>
      <c r="MU77" s="120" t="str">
        <f t="shared" si="286"/>
        <v/>
      </c>
      <c r="MV77" s="120" t="str">
        <f t="shared" si="286"/>
        <v/>
      </c>
      <c r="MW77" s="120" t="str">
        <f t="shared" si="286"/>
        <v/>
      </c>
      <c r="MX77" s="120" t="str">
        <f t="shared" si="286"/>
        <v/>
      </c>
      <c r="MY77" s="120" t="str">
        <f t="shared" si="286"/>
        <v/>
      </c>
      <c r="MZ77" s="120" t="str">
        <f>IF($J77&gt;0%,IF(AND(MZ$16&gt;=$G77,MZ$16&lt;$G77+($H77*$J77)),"➤",""),"")</f>
        <v/>
      </c>
      <c r="NA77" s="120" t="str">
        <f t="shared" si="287"/>
        <v/>
      </c>
      <c r="NB77" s="120" t="str">
        <f t="shared" si="287"/>
        <v/>
      </c>
      <c r="NC77" s="120" t="str">
        <f t="shared" si="287"/>
        <v/>
      </c>
      <c r="ND77" s="120" t="str">
        <f t="shared" si="287"/>
        <v/>
      </c>
      <c r="NE77" s="120" t="str">
        <f t="shared" si="287"/>
        <v/>
      </c>
      <c r="NF77" s="120" t="str">
        <f t="shared" si="287"/>
        <v/>
      </c>
      <c r="NG77" s="120" t="str">
        <f t="shared" si="287"/>
        <v/>
      </c>
      <c r="NH77" s="120" t="str">
        <f t="shared" si="287"/>
        <v/>
      </c>
      <c r="NI77" s="120" t="str">
        <f t="shared" si="287"/>
        <v/>
      </c>
      <c r="NJ77" s="120" t="str">
        <f t="shared" si="287"/>
        <v/>
      </c>
      <c r="NK77" s="120" t="str">
        <f t="shared" si="287"/>
        <v/>
      </c>
      <c r="NL77" s="120" t="str">
        <f t="shared" si="287"/>
        <v/>
      </c>
      <c r="NM77" s="120" t="str">
        <f t="shared" si="287"/>
        <v/>
      </c>
      <c r="NN77" s="120" t="str">
        <f t="shared" si="287"/>
        <v/>
      </c>
      <c r="NO77" s="120" t="str">
        <f t="shared" si="287"/>
        <v/>
      </c>
      <c r="NP77" s="120" t="str">
        <f>IF($J77&gt;0%,IF(AND(NP$16&gt;=$G77,NP$16&lt;$G77+($H77*$J77)),"➤",""),"")</f>
        <v/>
      </c>
      <c r="NQ77" s="120" t="str">
        <f t="shared" si="288"/>
        <v/>
      </c>
      <c r="NR77" s="120" t="str">
        <f t="shared" si="288"/>
        <v/>
      </c>
      <c r="NS77" s="120" t="str">
        <f t="shared" si="288"/>
        <v/>
      </c>
      <c r="NT77" s="120" t="str">
        <f t="shared" si="288"/>
        <v/>
      </c>
      <c r="NU77" s="120" t="str">
        <f t="shared" si="288"/>
        <v/>
      </c>
      <c r="NV77" s="120" t="str">
        <f t="shared" si="288"/>
        <v/>
      </c>
      <c r="NW77" s="120" t="str">
        <f t="shared" si="288"/>
        <v/>
      </c>
      <c r="NX77" s="120" t="str">
        <f t="shared" si="288"/>
        <v/>
      </c>
      <c r="NY77" s="120" t="str">
        <f t="shared" si="288"/>
        <v/>
      </c>
      <c r="NZ77" s="120" t="str">
        <f t="shared" si="288"/>
        <v/>
      </c>
      <c r="OA77" s="120" t="str">
        <f t="shared" si="288"/>
        <v/>
      </c>
      <c r="OB77" s="120" t="str">
        <f t="shared" si="288"/>
        <v/>
      </c>
      <c r="OC77" s="120" t="str">
        <f t="shared" si="288"/>
        <v/>
      </c>
      <c r="OD77" s="120" t="str">
        <f t="shared" si="288"/>
        <v/>
      </c>
      <c r="OE77" s="120" t="str">
        <f t="shared" si="288"/>
        <v/>
      </c>
      <c r="OF77" s="120" t="str">
        <f>IF($J77&gt;0%,IF(AND(OF$16&gt;=$G77,OF$16&lt;$G77+($H77*$J77)),"➤",""),"")</f>
        <v/>
      </c>
      <c r="OG77" s="120" t="str">
        <f t="shared" si="289"/>
        <v/>
      </c>
      <c r="OH77" s="120" t="str">
        <f t="shared" si="289"/>
        <v/>
      </c>
      <c r="OI77" s="120" t="str">
        <f t="shared" si="289"/>
        <v/>
      </c>
      <c r="OJ77" s="120" t="str">
        <f t="shared" si="289"/>
        <v/>
      </c>
      <c r="OK77" s="120" t="str">
        <f t="shared" si="289"/>
        <v/>
      </c>
      <c r="OL77" s="120" t="str">
        <f t="shared" si="289"/>
        <v/>
      </c>
      <c r="OM77" s="120" t="str">
        <f t="shared" si="289"/>
        <v/>
      </c>
      <c r="ON77" s="120" t="str">
        <f t="shared" si="289"/>
        <v/>
      </c>
      <c r="OO77" s="120" t="str">
        <f t="shared" si="289"/>
        <v/>
      </c>
      <c r="OP77" s="120" t="str">
        <f t="shared" si="289"/>
        <v/>
      </c>
      <c r="OQ77" s="120" t="str">
        <f t="shared" si="289"/>
        <v/>
      </c>
      <c r="OR77" s="120" t="str">
        <f t="shared" si="289"/>
        <v/>
      </c>
      <c r="OS77" s="120" t="str">
        <f t="shared" si="289"/>
        <v/>
      </c>
      <c r="OT77" s="120" t="str">
        <f t="shared" si="289"/>
        <v/>
      </c>
      <c r="OU77" s="120" t="str">
        <f t="shared" si="289"/>
        <v/>
      </c>
      <c r="OV77" s="120" t="str">
        <f>IF($J77&gt;0%,IF(AND(OV$16&gt;=$G77,OV$16&lt;$G77+($H77*$J77)),"➤",""),"")</f>
        <v/>
      </c>
      <c r="OW77" s="120" t="str">
        <f t="shared" si="290"/>
        <v/>
      </c>
      <c r="OX77" s="120" t="str">
        <f t="shared" si="290"/>
        <v/>
      </c>
      <c r="OY77" s="120" t="str">
        <f t="shared" si="290"/>
        <v/>
      </c>
      <c r="OZ77" s="120" t="str">
        <f t="shared" si="290"/>
        <v/>
      </c>
      <c r="PA77" s="120" t="str">
        <f t="shared" si="290"/>
        <v/>
      </c>
      <c r="PB77" s="120" t="str">
        <f t="shared" si="290"/>
        <v/>
      </c>
      <c r="PC77" s="120" t="str">
        <f t="shared" si="290"/>
        <v/>
      </c>
      <c r="PD77" s="120" t="str">
        <f t="shared" si="290"/>
        <v/>
      </c>
      <c r="PE77" s="120" t="str">
        <f t="shared" si="290"/>
        <v/>
      </c>
      <c r="PF77" s="120" t="str">
        <f t="shared" si="290"/>
        <v/>
      </c>
      <c r="PG77" s="120" t="str">
        <f t="shared" si="290"/>
        <v/>
      </c>
      <c r="PH77" s="120" t="str">
        <f t="shared" si="290"/>
        <v/>
      </c>
      <c r="PI77" s="120" t="str">
        <f t="shared" si="290"/>
        <v/>
      </c>
      <c r="PJ77" s="120" t="str">
        <f t="shared" si="290"/>
        <v/>
      </c>
      <c r="PK77" s="120" t="str">
        <f t="shared" si="290"/>
        <v/>
      </c>
      <c r="PL77" s="120" t="str">
        <f>IF($J77&gt;0%,IF(AND(PL$16&gt;=$G77,PL$16&lt;$G77+($H77*$J77)),"➤",""),"")</f>
        <v/>
      </c>
      <c r="PM77" s="120" t="str">
        <f t="shared" si="291"/>
        <v/>
      </c>
      <c r="PN77" s="120" t="str">
        <f t="shared" si="291"/>
        <v/>
      </c>
      <c r="PO77" s="120" t="str">
        <f t="shared" si="291"/>
        <v/>
      </c>
      <c r="PP77" s="120" t="str">
        <f t="shared" si="291"/>
        <v/>
      </c>
      <c r="PQ77" s="120" t="str">
        <f t="shared" si="291"/>
        <v/>
      </c>
      <c r="PR77" s="120" t="str">
        <f t="shared" si="291"/>
        <v/>
      </c>
      <c r="PS77" s="120" t="str">
        <f t="shared" si="291"/>
        <v/>
      </c>
      <c r="PT77" s="120" t="str">
        <f t="shared" si="291"/>
        <v/>
      </c>
      <c r="PU77" s="120" t="str">
        <f t="shared" si="291"/>
        <v/>
      </c>
      <c r="PV77" s="120" t="str">
        <f t="shared" si="291"/>
        <v/>
      </c>
      <c r="PW77" s="120" t="str">
        <f t="shared" si="291"/>
        <v/>
      </c>
      <c r="PX77" s="120" t="str">
        <f t="shared" si="291"/>
        <v/>
      </c>
      <c r="PY77" s="120" t="str">
        <f t="shared" si="291"/>
        <v/>
      </c>
      <c r="PZ77" s="120" t="str">
        <f t="shared" si="291"/>
        <v/>
      </c>
      <c r="QA77" s="120" t="str">
        <f t="shared" si="291"/>
        <v/>
      </c>
      <c r="QB77" s="120" t="str">
        <f>IF($J77&gt;0%,IF(AND(QB$16&gt;=$G77,QB$16&lt;$G77+($H77*$J77)),"➤",""),"")</f>
        <v/>
      </c>
      <c r="QC77" s="120" t="str">
        <f t="shared" si="292"/>
        <v/>
      </c>
      <c r="QD77" s="120" t="str">
        <f t="shared" si="292"/>
        <v/>
      </c>
      <c r="QE77" s="120" t="str">
        <f t="shared" si="292"/>
        <v/>
      </c>
      <c r="QF77" s="120" t="str">
        <f t="shared" si="292"/>
        <v/>
      </c>
      <c r="QG77" s="120" t="str">
        <f t="shared" si="292"/>
        <v/>
      </c>
      <c r="QH77" s="120" t="str">
        <f t="shared" si="292"/>
        <v/>
      </c>
      <c r="QI77" s="120" t="str">
        <f t="shared" si="292"/>
        <v/>
      </c>
      <c r="QJ77" s="120" t="str">
        <f t="shared" si="292"/>
        <v/>
      </c>
      <c r="QK77" s="120" t="str">
        <f t="shared" si="292"/>
        <v/>
      </c>
      <c r="QL77" s="120" t="str">
        <f t="shared" si="292"/>
        <v/>
      </c>
      <c r="QM77" s="120" t="str">
        <f t="shared" si="292"/>
        <v/>
      </c>
      <c r="QN77" s="120" t="str">
        <f t="shared" si="292"/>
        <v/>
      </c>
      <c r="QO77" s="120" t="str">
        <f t="shared" si="292"/>
        <v/>
      </c>
      <c r="QP77" s="120" t="str">
        <f t="shared" si="292"/>
        <v/>
      </c>
      <c r="QQ77" s="120" t="str">
        <f t="shared" si="292"/>
        <v/>
      </c>
      <c r="QR77" s="120" t="str">
        <f>IF($J77&gt;0%,IF(AND(QR$16&gt;=$G77,QR$16&lt;$G77+($H77*$J77)),"➤",""),"")</f>
        <v/>
      </c>
      <c r="QS77" s="120" t="str">
        <f t="shared" si="293"/>
        <v/>
      </c>
      <c r="QT77" s="120" t="str">
        <f t="shared" si="293"/>
        <v/>
      </c>
      <c r="QU77" s="120" t="str">
        <f t="shared" si="293"/>
        <v/>
      </c>
      <c r="QV77" s="120" t="str">
        <f t="shared" si="293"/>
        <v/>
      </c>
      <c r="QW77" s="120" t="str">
        <f t="shared" si="293"/>
        <v/>
      </c>
      <c r="QX77" s="120" t="str">
        <f t="shared" si="293"/>
        <v/>
      </c>
      <c r="QY77" s="120" t="str">
        <f t="shared" si="293"/>
        <v/>
      </c>
      <c r="QZ77" s="120" t="str">
        <f t="shared" si="293"/>
        <v/>
      </c>
      <c r="RA77" s="120" t="str">
        <f t="shared" si="293"/>
        <v/>
      </c>
      <c r="RB77" s="120" t="str">
        <f t="shared" si="293"/>
        <v/>
      </c>
      <c r="RC77" s="120" t="str">
        <f t="shared" si="293"/>
        <v/>
      </c>
      <c r="RD77" s="120" t="str">
        <f t="shared" si="293"/>
        <v/>
      </c>
      <c r="RE77" s="120" t="str">
        <f t="shared" si="293"/>
        <v/>
      </c>
      <c r="RF77" s="120" t="str">
        <f t="shared" si="293"/>
        <v/>
      </c>
      <c r="RG77" s="120" t="str">
        <f t="shared" si="293"/>
        <v/>
      </c>
      <c r="RH77" s="120" t="str">
        <f>IF($J77&gt;0%,IF(AND(RH$16&gt;=$G77,RH$16&lt;$G77+($H77*$J77)),"➤",""),"")</f>
        <v/>
      </c>
      <c r="RI77" s="120" t="str">
        <f t="shared" si="294"/>
        <v/>
      </c>
      <c r="RJ77" s="120" t="str">
        <f t="shared" si="294"/>
        <v/>
      </c>
      <c r="RK77" s="120" t="str">
        <f t="shared" si="294"/>
        <v/>
      </c>
      <c r="RL77" s="120" t="str">
        <f t="shared" si="294"/>
        <v/>
      </c>
      <c r="RM77" s="120" t="str">
        <f t="shared" si="294"/>
        <v/>
      </c>
      <c r="RN77" s="120" t="str">
        <f t="shared" si="294"/>
        <v/>
      </c>
      <c r="RO77" s="120" t="str">
        <f t="shared" si="294"/>
        <v/>
      </c>
      <c r="RP77" s="120" t="str">
        <f t="shared" si="294"/>
        <v/>
      </c>
      <c r="RQ77" s="120" t="str">
        <f t="shared" si="294"/>
        <v/>
      </c>
      <c r="RR77" s="120" t="str">
        <f t="shared" si="294"/>
        <v/>
      </c>
      <c r="RS77" s="120" t="str">
        <f t="shared" si="294"/>
        <v/>
      </c>
      <c r="RT77" s="120" t="str">
        <f t="shared" si="294"/>
        <v/>
      </c>
      <c r="RU77" s="120" t="str">
        <f t="shared" si="294"/>
        <v/>
      </c>
      <c r="RV77" s="120" t="str">
        <f t="shared" si="294"/>
        <v/>
      </c>
      <c r="RW77" s="120" t="str">
        <f t="shared" si="294"/>
        <v/>
      </c>
      <c r="RX77" s="120" t="str">
        <f>IF($J77&gt;0%,IF(AND(RX$16&gt;=$G77,RX$16&lt;$G77+($H77*$J77)),"➤",""),"")</f>
        <v/>
      </c>
      <c r="RY77" s="120" t="str">
        <f t="shared" si="295"/>
        <v/>
      </c>
      <c r="RZ77" s="120" t="str">
        <f t="shared" si="295"/>
        <v/>
      </c>
      <c r="SA77" s="120" t="str">
        <f t="shared" si="295"/>
        <v/>
      </c>
      <c r="SB77" s="120" t="str">
        <f t="shared" si="295"/>
        <v/>
      </c>
      <c r="SC77" s="120" t="str">
        <f t="shared" si="295"/>
        <v/>
      </c>
      <c r="SD77" s="120" t="str">
        <f t="shared" si="295"/>
        <v/>
      </c>
      <c r="SE77" s="120" t="str">
        <f t="shared" si="295"/>
        <v/>
      </c>
      <c r="SF77" s="120" t="str">
        <f t="shared" si="295"/>
        <v/>
      </c>
      <c r="SG77" s="120" t="str">
        <f t="shared" si="295"/>
        <v/>
      </c>
      <c r="SH77" s="120" t="str">
        <f t="shared" si="295"/>
        <v/>
      </c>
      <c r="SI77" s="120" t="str">
        <f t="shared" si="295"/>
        <v/>
      </c>
      <c r="SJ77" s="120" t="str">
        <f t="shared" si="295"/>
        <v/>
      </c>
      <c r="SK77" s="120" t="str">
        <f t="shared" si="295"/>
        <v/>
      </c>
      <c r="SL77" s="120" t="str">
        <f t="shared" si="295"/>
        <v/>
      </c>
      <c r="SM77" s="120" t="str">
        <f t="shared" si="295"/>
        <v/>
      </c>
      <c r="SN77" s="120" t="str">
        <f>IF($J77&gt;0%,IF(AND(SN$16&gt;=$G77,SN$16&lt;$G77+($H77*$J77)),"➤",""),"")</f>
        <v/>
      </c>
      <c r="SO77" s="120" t="str">
        <f t="shared" si="296"/>
        <v/>
      </c>
      <c r="SP77" s="120" t="str">
        <f t="shared" si="296"/>
        <v/>
      </c>
      <c r="SQ77" s="120" t="str">
        <f t="shared" si="296"/>
        <v/>
      </c>
      <c r="SR77" s="120" t="str">
        <f t="shared" si="296"/>
        <v/>
      </c>
      <c r="SS77" s="120" t="str">
        <f t="shared" si="296"/>
        <v/>
      </c>
      <c r="ST77" s="120" t="str">
        <f t="shared" si="296"/>
        <v/>
      </c>
      <c r="SU77" s="120" t="str">
        <f t="shared" si="296"/>
        <v/>
      </c>
      <c r="SV77" s="120" t="str">
        <f t="shared" si="296"/>
        <v/>
      </c>
      <c r="SW77" s="120" t="str">
        <f t="shared" si="296"/>
        <v/>
      </c>
      <c r="SX77" s="121" t="str">
        <f t="shared" si="296"/>
        <v/>
      </c>
    </row>
    <row r="78" spans="2:518" ht="27" outlineLevel="1" x14ac:dyDescent="0.35">
      <c r="C78" s="60">
        <v>287524</v>
      </c>
      <c r="D78" s="61">
        <v>1</v>
      </c>
      <c r="E78" s="122" t="s">
        <v>23</v>
      </c>
      <c r="F78" s="123" t="s">
        <v>452</v>
      </c>
      <c r="G78" s="113">
        <v>45567</v>
      </c>
      <c r="H78" s="139">
        <v>1</v>
      </c>
      <c r="I78" s="140">
        <f t="shared" si="170"/>
        <v>45567</v>
      </c>
      <c r="J78" s="141">
        <v>0</v>
      </c>
      <c r="K78" s="126" t="s">
        <v>1702</v>
      </c>
      <c r="L78" s="127"/>
      <c r="M78" s="119" t="str">
        <f t="shared" si="298"/>
        <v/>
      </c>
      <c r="N78" s="120" t="str">
        <f t="shared" si="298"/>
        <v/>
      </c>
      <c r="O78" s="120" t="str">
        <f t="shared" si="298"/>
        <v/>
      </c>
      <c r="P78" s="120" t="str">
        <f t="shared" si="298"/>
        <v/>
      </c>
      <c r="Q78" s="120" t="str">
        <f t="shared" si="298"/>
        <v/>
      </c>
      <c r="R78" s="120" t="str">
        <f t="shared" si="298"/>
        <v/>
      </c>
      <c r="S78" s="120" t="str">
        <f t="shared" si="298"/>
        <v/>
      </c>
      <c r="T78" s="120" t="str">
        <f t="shared" si="298"/>
        <v/>
      </c>
      <c r="U78" s="120" t="str">
        <f t="shared" si="298"/>
        <v/>
      </c>
      <c r="V78" s="120" t="str">
        <f t="shared" si="298"/>
        <v/>
      </c>
      <c r="W78" s="120" t="str">
        <f t="shared" si="298"/>
        <v/>
      </c>
      <c r="X78" s="120" t="str">
        <f t="shared" si="298"/>
        <v/>
      </c>
      <c r="Y78" s="120" t="str">
        <f t="shared" si="298"/>
        <v/>
      </c>
      <c r="Z78" s="120" t="str">
        <f t="shared" si="298"/>
        <v/>
      </c>
      <c r="AA78" s="120" t="str">
        <f t="shared" si="298"/>
        <v/>
      </c>
      <c r="AB78" s="120" t="str">
        <f t="shared" si="298"/>
        <v/>
      </c>
      <c r="AC78" s="120" t="str">
        <f t="shared" ref="AC78:AR78" si="300">IF($J78&gt;0%,IF(AND(AC$16&gt;=$G78,AC$16&lt;$G78+($H78*$J78)),"➤",""),"")</f>
        <v/>
      </c>
      <c r="AD78" s="120" t="str">
        <f t="shared" si="300"/>
        <v/>
      </c>
      <c r="AE78" s="120" t="str">
        <f t="shared" si="300"/>
        <v/>
      </c>
      <c r="AF78" s="120" t="str">
        <f t="shared" si="300"/>
        <v/>
      </c>
      <c r="AG78" s="120" t="str">
        <f t="shared" si="300"/>
        <v/>
      </c>
      <c r="AH78" s="120" t="str">
        <f t="shared" si="300"/>
        <v/>
      </c>
      <c r="AI78" s="120" t="str">
        <f t="shared" si="300"/>
        <v/>
      </c>
      <c r="AJ78" s="120" t="str">
        <f t="shared" si="300"/>
        <v/>
      </c>
      <c r="AK78" s="120" t="str">
        <f t="shared" si="300"/>
        <v/>
      </c>
      <c r="AL78" s="120" t="str">
        <f t="shared" si="300"/>
        <v/>
      </c>
      <c r="AM78" s="120" t="str">
        <f t="shared" si="300"/>
        <v/>
      </c>
      <c r="AN78" s="120" t="str">
        <f t="shared" si="300"/>
        <v/>
      </c>
      <c r="AO78" s="120" t="str">
        <f t="shared" si="300"/>
        <v/>
      </c>
      <c r="AP78" s="120" t="str">
        <f t="shared" si="300"/>
        <v/>
      </c>
      <c r="AQ78" s="120" t="str">
        <f t="shared" si="300"/>
        <v/>
      </c>
      <c r="AR78" s="120" t="str">
        <f t="shared" si="300"/>
        <v/>
      </c>
      <c r="AS78" s="120" t="str">
        <f t="shared" si="267"/>
        <v/>
      </c>
      <c r="AT78" s="120" t="str">
        <f t="shared" si="267"/>
        <v/>
      </c>
      <c r="AU78" s="120" t="str">
        <f t="shared" si="267"/>
        <v/>
      </c>
      <c r="AV78" s="120" t="str">
        <f t="shared" si="267"/>
        <v/>
      </c>
      <c r="AW78" s="120" t="str">
        <f t="shared" si="267"/>
        <v/>
      </c>
      <c r="AX78" s="120" t="str">
        <f t="shared" si="267"/>
        <v/>
      </c>
      <c r="AY78" s="120" t="str">
        <f t="shared" si="267"/>
        <v/>
      </c>
      <c r="AZ78" s="120" t="str">
        <f t="shared" si="267"/>
        <v/>
      </c>
      <c r="BA78" s="120" t="str">
        <f t="shared" si="267"/>
        <v/>
      </c>
      <c r="BB78" s="120" t="str">
        <f t="shared" si="267"/>
        <v/>
      </c>
      <c r="BC78" s="120" t="str">
        <f t="shared" si="267"/>
        <v/>
      </c>
      <c r="BD78" s="120" t="str">
        <f t="shared" si="267"/>
        <v/>
      </c>
      <c r="BE78" s="120" t="str">
        <f t="shared" si="267"/>
        <v/>
      </c>
      <c r="BF78" s="120" t="str">
        <f t="shared" si="267"/>
        <v/>
      </c>
      <c r="BG78" s="120" t="str">
        <f t="shared" si="267"/>
        <v/>
      </c>
      <c r="BH78" s="120" t="str">
        <f t="shared" si="267"/>
        <v/>
      </c>
      <c r="BI78" s="120" t="str">
        <f t="shared" si="268"/>
        <v/>
      </c>
      <c r="BJ78" s="120" t="str">
        <f t="shared" si="268"/>
        <v/>
      </c>
      <c r="BK78" s="120" t="str">
        <f t="shared" si="268"/>
        <v/>
      </c>
      <c r="BL78" s="120" t="str">
        <f t="shared" si="268"/>
        <v/>
      </c>
      <c r="BM78" s="120" t="str">
        <f t="shared" si="268"/>
        <v/>
      </c>
      <c r="BN78" s="120" t="str">
        <f t="shared" si="268"/>
        <v/>
      </c>
      <c r="BO78" s="120" t="str">
        <f t="shared" si="268"/>
        <v/>
      </c>
      <c r="BP78" s="120" t="str">
        <f t="shared" si="268"/>
        <v/>
      </c>
      <c r="BQ78" s="120" t="str">
        <f t="shared" si="268"/>
        <v/>
      </c>
      <c r="BR78" s="120" t="str">
        <f t="shared" si="268"/>
        <v/>
      </c>
      <c r="BS78" s="120" t="str">
        <f t="shared" si="268"/>
        <v/>
      </c>
      <c r="BT78" s="120" t="str">
        <f t="shared" si="268"/>
        <v/>
      </c>
      <c r="BU78" s="120" t="str">
        <f t="shared" si="268"/>
        <v/>
      </c>
      <c r="BV78" s="120" t="str">
        <f t="shared" si="268"/>
        <v/>
      </c>
      <c r="BW78" s="120" t="str">
        <f t="shared" si="268"/>
        <v/>
      </c>
      <c r="BX78" s="120" t="str">
        <f t="shared" si="268"/>
        <v/>
      </c>
      <c r="BY78" s="120" t="str">
        <f t="shared" si="269"/>
        <v/>
      </c>
      <c r="BZ78" s="120" t="str">
        <f t="shared" si="269"/>
        <v/>
      </c>
      <c r="CA78" s="120" t="str">
        <f t="shared" si="269"/>
        <v/>
      </c>
      <c r="CB78" s="120" t="str">
        <f t="shared" si="269"/>
        <v/>
      </c>
      <c r="CC78" s="120" t="str">
        <f t="shared" si="269"/>
        <v/>
      </c>
      <c r="CD78" s="120" t="str">
        <f t="shared" si="269"/>
        <v/>
      </c>
      <c r="CE78" s="120" t="str">
        <f t="shared" si="269"/>
        <v/>
      </c>
      <c r="CF78" s="120" t="str">
        <f t="shared" si="269"/>
        <v/>
      </c>
      <c r="CG78" s="120" t="str">
        <f t="shared" si="269"/>
        <v/>
      </c>
      <c r="CH78" s="120" t="str">
        <f t="shared" si="269"/>
        <v/>
      </c>
      <c r="CI78" s="120" t="str">
        <f t="shared" si="269"/>
        <v/>
      </c>
      <c r="CJ78" s="120" t="str">
        <f t="shared" si="269"/>
        <v/>
      </c>
      <c r="CK78" s="120" t="str">
        <f t="shared" si="269"/>
        <v/>
      </c>
      <c r="CL78" s="120" t="str">
        <f t="shared" si="269"/>
        <v/>
      </c>
      <c r="CM78" s="120" t="str">
        <f t="shared" si="269"/>
        <v/>
      </c>
      <c r="CN78" s="120" t="str">
        <f t="shared" si="269"/>
        <v/>
      </c>
      <c r="CO78" s="120" t="str">
        <f t="shared" si="270"/>
        <v/>
      </c>
      <c r="CP78" s="120" t="str">
        <f t="shared" si="270"/>
        <v/>
      </c>
      <c r="CQ78" s="120" t="str">
        <f t="shared" si="270"/>
        <v/>
      </c>
      <c r="CR78" s="120" t="str">
        <f t="shared" si="270"/>
        <v/>
      </c>
      <c r="CS78" s="120" t="str">
        <f t="shared" si="270"/>
        <v/>
      </c>
      <c r="CT78" s="120" t="str">
        <f t="shared" si="270"/>
        <v/>
      </c>
      <c r="CU78" s="120" t="str">
        <f t="shared" si="270"/>
        <v/>
      </c>
      <c r="CV78" s="120" t="str">
        <f t="shared" si="270"/>
        <v/>
      </c>
      <c r="CW78" s="120" t="str">
        <f t="shared" si="270"/>
        <v/>
      </c>
      <c r="CX78" s="120" t="str">
        <f t="shared" si="270"/>
        <v/>
      </c>
      <c r="CY78" s="120" t="str">
        <f t="shared" si="270"/>
        <v/>
      </c>
      <c r="CZ78" s="120" t="str">
        <f t="shared" si="270"/>
        <v/>
      </c>
      <c r="DA78" s="120" t="str">
        <f t="shared" si="270"/>
        <v/>
      </c>
      <c r="DB78" s="120" t="str">
        <f t="shared" si="270"/>
        <v/>
      </c>
      <c r="DC78" s="120" t="str">
        <f t="shared" si="270"/>
        <v/>
      </c>
      <c r="DD78" s="120" t="str">
        <f t="shared" si="270"/>
        <v/>
      </c>
      <c r="DE78" s="120" t="str">
        <f t="shared" si="271"/>
        <v/>
      </c>
      <c r="DF78" s="120" t="str">
        <f t="shared" si="271"/>
        <v/>
      </c>
      <c r="DG78" s="120" t="str">
        <f t="shared" si="271"/>
        <v/>
      </c>
      <c r="DH78" s="120" t="str">
        <f t="shared" si="271"/>
        <v/>
      </c>
      <c r="DI78" s="120" t="str">
        <f t="shared" si="271"/>
        <v/>
      </c>
      <c r="DJ78" s="120" t="str">
        <f t="shared" si="271"/>
        <v/>
      </c>
      <c r="DK78" s="120" t="str">
        <f t="shared" si="271"/>
        <v/>
      </c>
      <c r="DL78" s="120" t="str">
        <f t="shared" si="271"/>
        <v/>
      </c>
      <c r="DM78" s="120" t="str">
        <f t="shared" si="271"/>
        <v/>
      </c>
      <c r="DN78" s="120" t="str">
        <f t="shared" si="271"/>
        <v/>
      </c>
      <c r="DO78" s="120" t="str">
        <f t="shared" si="271"/>
        <v/>
      </c>
      <c r="DP78" s="120" t="str">
        <f t="shared" si="271"/>
        <v/>
      </c>
      <c r="DQ78" s="120" t="str">
        <f t="shared" si="271"/>
        <v/>
      </c>
      <c r="DR78" s="120" t="str">
        <f t="shared" si="271"/>
        <v/>
      </c>
      <c r="DS78" s="120" t="str">
        <f t="shared" si="271"/>
        <v/>
      </c>
      <c r="DT78" s="120" t="str">
        <f t="shared" si="271"/>
        <v/>
      </c>
      <c r="DU78" s="120" t="str">
        <f t="shared" si="272"/>
        <v/>
      </c>
      <c r="DV78" s="120" t="str">
        <f t="shared" si="272"/>
        <v/>
      </c>
      <c r="DW78" s="120" t="str">
        <f t="shared" si="272"/>
        <v/>
      </c>
      <c r="DX78" s="120" t="str">
        <f t="shared" si="272"/>
        <v/>
      </c>
      <c r="DY78" s="120" t="str">
        <f t="shared" si="272"/>
        <v/>
      </c>
      <c r="DZ78" s="120" t="str">
        <f t="shared" si="272"/>
        <v/>
      </c>
      <c r="EA78" s="120" t="str">
        <f t="shared" si="272"/>
        <v/>
      </c>
      <c r="EB78" s="120" t="str">
        <f t="shared" si="272"/>
        <v/>
      </c>
      <c r="EC78" s="120" t="str">
        <f t="shared" si="272"/>
        <v/>
      </c>
      <c r="ED78" s="120" t="str">
        <f t="shared" si="272"/>
        <v/>
      </c>
      <c r="EE78" s="120" t="str">
        <f t="shared" si="272"/>
        <v/>
      </c>
      <c r="EF78" s="120" t="str">
        <f t="shared" si="272"/>
        <v/>
      </c>
      <c r="EG78" s="120" t="str">
        <f t="shared" si="272"/>
        <v/>
      </c>
      <c r="EH78" s="120" t="str">
        <f t="shared" si="272"/>
        <v/>
      </c>
      <c r="EI78" s="120" t="str">
        <f t="shared" si="272"/>
        <v/>
      </c>
      <c r="EJ78" s="120" t="str">
        <f t="shared" si="272"/>
        <v/>
      </c>
      <c r="EK78" s="120" t="str">
        <f t="shared" si="273"/>
        <v/>
      </c>
      <c r="EL78" s="120" t="str">
        <f t="shared" si="273"/>
        <v/>
      </c>
      <c r="EM78" s="120" t="str">
        <f t="shared" si="273"/>
        <v/>
      </c>
      <c r="EN78" s="120" t="str">
        <f t="shared" si="273"/>
        <v/>
      </c>
      <c r="EO78" s="120" t="str">
        <f t="shared" si="273"/>
        <v/>
      </c>
      <c r="EP78" s="120" t="str">
        <f t="shared" si="273"/>
        <v/>
      </c>
      <c r="EQ78" s="120" t="str">
        <f t="shared" si="273"/>
        <v/>
      </c>
      <c r="ER78" s="120" t="str">
        <f t="shared" si="273"/>
        <v/>
      </c>
      <c r="ES78" s="120" t="str">
        <f t="shared" si="273"/>
        <v/>
      </c>
      <c r="ET78" s="120" t="str">
        <f t="shared" si="273"/>
        <v/>
      </c>
      <c r="EU78" s="120" t="str">
        <f t="shared" si="273"/>
        <v/>
      </c>
      <c r="EV78" s="120" t="str">
        <f t="shared" si="273"/>
        <v/>
      </c>
      <c r="EW78" s="120" t="str">
        <f t="shared" si="273"/>
        <v/>
      </c>
      <c r="EX78" s="120" t="str">
        <f t="shared" si="273"/>
        <v/>
      </c>
      <c r="EY78" s="120" t="str">
        <f t="shared" si="273"/>
        <v/>
      </c>
      <c r="EZ78" s="120" t="str">
        <f t="shared" si="273"/>
        <v/>
      </c>
      <c r="FA78" s="120" t="str">
        <f t="shared" si="274"/>
        <v/>
      </c>
      <c r="FB78" s="120" t="str">
        <f t="shared" si="274"/>
        <v/>
      </c>
      <c r="FC78" s="120" t="str">
        <f t="shared" si="274"/>
        <v/>
      </c>
      <c r="FD78" s="120" t="str">
        <f t="shared" si="274"/>
        <v/>
      </c>
      <c r="FE78" s="120" t="str">
        <f t="shared" si="274"/>
        <v/>
      </c>
      <c r="FF78" s="120" t="str">
        <f t="shared" si="274"/>
        <v/>
      </c>
      <c r="FG78" s="120" t="str">
        <f t="shared" si="274"/>
        <v/>
      </c>
      <c r="FH78" s="120" t="str">
        <f t="shared" si="274"/>
        <v/>
      </c>
      <c r="FI78" s="120" t="str">
        <f t="shared" si="274"/>
        <v/>
      </c>
      <c r="FJ78" s="120" t="str">
        <f t="shared" si="274"/>
        <v/>
      </c>
      <c r="FK78" s="120" t="str">
        <f t="shared" si="274"/>
        <v/>
      </c>
      <c r="FL78" s="120" t="str">
        <f t="shared" si="274"/>
        <v/>
      </c>
      <c r="FM78" s="120" t="str">
        <f t="shared" si="274"/>
        <v/>
      </c>
      <c r="FN78" s="120" t="str">
        <f t="shared" si="274"/>
        <v/>
      </c>
      <c r="FO78" s="120" t="str">
        <f t="shared" si="274"/>
        <v/>
      </c>
      <c r="FP78" s="120" t="str">
        <f t="shared" si="274"/>
        <v/>
      </c>
      <c r="FQ78" s="120" t="str">
        <f t="shared" si="275"/>
        <v/>
      </c>
      <c r="FR78" s="120" t="str">
        <f t="shared" si="275"/>
        <v/>
      </c>
      <c r="FS78" s="120" t="str">
        <f t="shared" si="275"/>
        <v/>
      </c>
      <c r="FT78" s="120" t="str">
        <f t="shared" si="275"/>
        <v/>
      </c>
      <c r="FU78" s="120" t="str">
        <f t="shared" si="275"/>
        <v/>
      </c>
      <c r="FV78" s="120" t="str">
        <f t="shared" si="275"/>
        <v/>
      </c>
      <c r="FW78" s="120" t="str">
        <f t="shared" si="275"/>
        <v/>
      </c>
      <c r="FX78" s="120" t="str">
        <f t="shared" si="275"/>
        <v/>
      </c>
      <c r="FY78" s="120" t="str">
        <f t="shared" si="275"/>
        <v/>
      </c>
      <c r="FZ78" s="120" t="str">
        <f t="shared" si="275"/>
        <v/>
      </c>
      <c r="GA78" s="120" t="str">
        <f t="shared" si="275"/>
        <v/>
      </c>
      <c r="GB78" s="120" t="str">
        <f t="shared" si="275"/>
        <v/>
      </c>
      <c r="GC78" s="120" t="str">
        <f t="shared" si="275"/>
        <v/>
      </c>
      <c r="GD78" s="120" t="str">
        <f t="shared" si="275"/>
        <v/>
      </c>
      <c r="GE78" s="120" t="str">
        <f t="shared" si="275"/>
        <v/>
      </c>
      <c r="GF78" s="120" t="str">
        <f t="shared" si="275"/>
        <v/>
      </c>
      <c r="GG78" s="120" t="str">
        <f t="shared" si="276"/>
        <v/>
      </c>
      <c r="GH78" s="120" t="str">
        <f t="shared" si="276"/>
        <v/>
      </c>
      <c r="GI78" s="120" t="str">
        <f t="shared" si="276"/>
        <v/>
      </c>
      <c r="GJ78" s="120" t="str">
        <f t="shared" si="276"/>
        <v/>
      </c>
      <c r="GK78" s="120" t="str">
        <f t="shared" si="276"/>
        <v/>
      </c>
      <c r="GL78" s="120" t="str">
        <f t="shared" si="276"/>
        <v/>
      </c>
      <c r="GM78" s="120" t="str">
        <f t="shared" si="276"/>
        <v/>
      </c>
      <c r="GN78" s="120" t="str">
        <f t="shared" si="276"/>
        <v/>
      </c>
      <c r="GO78" s="120" t="str">
        <f t="shared" si="276"/>
        <v/>
      </c>
      <c r="GP78" s="120" t="str">
        <f t="shared" si="276"/>
        <v/>
      </c>
      <c r="GQ78" s="120" t="str">
        <f t="shared" si="276"/>
        <v/>
      </c>
      <c r="GR78" s="120" t="str">
        <f t="shared" si="276"/>
        <v/>
      </c>
      <c r="GS78" s="120" t="str">
        <f t="shared" si="276"/>
        <v/>
      </c>
      <c r="GT78" s="120" t="str">
        <f t="shared" si="276"/>
        <v/>
      </c>
      <c r="GU78" s="120" t="str">
        <f t="shared" si="276"/>
        <v/>
      </c>
      <c r="GV78" s="120" t="str">
        <f t="shared" si="276"/>
        <v/>
      </c>
      <c r="GW78" s="120" t="str">
        <f t="shared" si="277"/>
        <v/>
      </c>
      <c r="GX78" s="120" t="str">
        <f t="shared" si="277"/>
        <v/>
      </c>
      <c r="GY78" s="120" t="str">
        <f t="shared" si="277"/>
        <v/>
      </c>
      <c r="GZ78" s="120" t="str">
        <f t="shared" si="277"/>
        <v/>
      </c>
      <c r="HA78" s="120" t="str">
        <f t="shared" si="277"/>
        <v/>
      </c>
      <c r="HB78" s="120" t="str">
        <f t="shared" si="277"/>
        <v/>
      </c>
      <c r="HC78" s="120" t="str">
        <f t="shared" si="277"/>
        <v/>
      </c>
      <c r="HD78" s="120" t="str">
        <f t="shared" si="277"/>
        <v/>
      </c>
      <c r="HE78" s="120" t="str">
        <f t="shared" si="277"/>
        <v/>
      </c>
      <c r="HF78" s="120" t="str">
        <f t="shared" si="277"/>
        <v/>
      </c>
      <c r="HG78" s="120" t="str">
        <f t="shared" si="277"/>
        <v/>
      </c>
      <c r="HH78" s="120" t="str">
        <f t="shared" si="277"/>
        <v/>
      </c>
      <c r="HI78" s="120" t="str">
        <f t="shared" si="277"/>
        <v/>
      </c>
      <c r="HJ78" s="120" t="str">
        <f t="shared" si="277"/>
        <v/>
      </c>
      <c r="HK78" s="120" t="str">
        <f t="shared" si="277"/>
        <v/>
      </c>
      <c r="HL78" s="120" t="str">
        <f t="shared" si="277"/>
        <v/>
      </c>
      <c r="HM78" s="120" t="str">
        <f t="shared" si="278"/>
        <v/>
      </c>
      <c r="HN78" s="120" t="str">
        <f t="shared" si="278"/>
        <v/>
      </c>
      <c r="HO78" s="120" t="str">
        <f t="shared" si="278"/>
        <v/>
      </c>
      <c r="HP78" s="120" t="str">
        <f t="shared" si="278"/>
        <v/>
      </c>
      <c r="HQ78" s="120" t="str">
        <f t="shared" si="278"/>
        <v/>
      </c>
      <c r="HR78" s="120" t="str">
        <f t="shared" si="278"/>
        <v/>
      </c>
      <c r="HS78" s="120" t="str">
        <f t="shared" si="278"/>
        <v/>
      </c>
      <c r="HT78" s="120" t="str">
        <f t="shared" si="278"/>
        <v/>
      </c>
      <c r="HU78" s="120" t="str">
        <f t="shared" si="278"/>
        <v/>
      </c>
      <c r="HV78" s="120" t="str">
        <f t="shared" si="278"/>
        <v/>
      </c>
      <c r="HW78" s="120" t="str">
        <f t="shared" si="278"/>
        <v/>
      </c>
      <c r="HX78" s="120" t="str">
        <f t="shared" si="278"/>
        <v/>
      </c>
      <c r="HY78" s="120" t="str">
        <f t="shared" si="278"/>
        <v/>
      </c>
      <c r="HZ78" s="120" t="str">
        <f t="shared" si="278"/>
        <v/>
      </c>
      <c r="IA78" s="120" t="str">
        <f t="shared" si="278"/>
        <v/>
      </c>
      <c r="IB78" s="120" t="str">
        <f t="shared" si="278"/>
        <v/>
      </c>
      <c r="IC78" s="120" t="str">
        <f t="shared" si="279"/>
        <v/>
      </c>
      <c r="ID78" s="120" t="str">
        <f t="shared" si="279"/>
        <v/>
      </c>
      <c r="IE78" s="120" t="str">
        <f t="shared" si="279"/>
        <v/>
      </c>
      <c r="IF78" s="120" t="str">
        <f t="shared" si="279"/>
        <v/>
      </c>
      <c r="IG78" s="120" t="str">
        <f t="shared" si="279"/>
        <v/>
      </c>
      <c r="IH78" s="120" t="str">
        <f t="shared" si="279"/>
        <v/>
      </c>
      <c r="II78" s="120" t="str">
        <f t="shared" si="279"/>
        <v/>
      </c>
      <c r="IJ78" s="120" t="str">
        <f t="shared" si="279"/>
        <v/>
      </c>
      <c r="IK78" s="120" t="str">
        <f t="shared" si="279"/>
        <v/>
      </c>
      <c r="IL78" s="120" t="str">
        <f t="shared" si="279"/>
        <v/>
      </c>
      <c r="IM78" s="120" t="str">
        <f t="shared" si="279"/>
        <v/>
      </c>
      <c r="IN78" s="120" t="str">
        <f t="shared" si="279"/>
        <v/>
      </c>
      <c r="IO78" s="120" t="str">
        <f t="shared" si="279"/>
        <v/>
      </c>
      <c r="IP78" s="120" t="str">
        <f t="shared" si="279"/>
        <v/>
      </c>
      <c r="IQ78" s="120" t="str">
        <f t="shared" si="279"/>
        <v/>
      </c>
      <c r="IR78" s="120" t="str">
        <f t="shared" si="279"/>
        <v/>
      </c>
      <c r="IS78" s="120" t="str">
        <f t="shared" si="280"/>
        <v/>
      </c>
      <c r="IT78" s="120" t="str">
        <f t="shared" si="280"/>
        <v/>
      </c>
      <c r="IU78" s="120" t="str">
        <f t="shared" si="280"/>
        <v/>
      </c>
      <c r="IV78" s="120" t="str">
        <f t="shared" si="280"/>
        <v/>
      </c>
      <c r="IW78" s="120" t="str">
        <f t="shared" si="280"/>
        <v/>
      </c>
      <c r="IX78" s="120" t="str">
        <f t="shared" si="280"/>
        <v/>
      </c>
      <c r="IY78" s="120" t="str">
        <f t="shared" si="280"/>
        <v/>
      </c>
      <c r="IZ78" s="120" t="str">
        <f t="shared" si="280"/>
        <v/>
      </c>
      <c r="JA78" s="120" t="str">
        <f t="shared" si="280"/>
        <v/>
      </c>
      <c r="JB78" s="120" t="str">
        <f t="shared" si="280"/>
        <v/>
      </c>
      <c r="JC78" s="120" t="str">
        <f t="shared" si="280"/>
        <v/>
      </c>
      <c r="JD78" s="120" t="str">
        <f t="shared" si="280"/>
        <v/>
      </c>
      <c r="JE78" s="120" t="str">
        <f t="shared" si="280"/>
        <v/>
      </c>
      <c r="JF78" s="120" t="str">
        <f t="shared" si="280"/>
        <v/>
      </c>
      <c r="JG78" s="120" t="str">
        <f t="shared" si="280"/>
        <v/>
      </c>
      <c r="JH78" s="120" t="str">
        <f t="shared" si="280"/>
        <v/>
      </c>
      <c r="JI78" s="120" t="str">
        <f t="shared" si="281"/>
        <v/>
      </c>
      <c r="JJ78" s="120" t="str">
        <f t="shared" si="281"/>
        <v/>
      </c>
      <c r="JK78" s="120" t="str">
        <f t="shared" si="281"/>
        <v/>
      </c>
      <c r="JL78" s="120" t="str">
        <f t="shared" si="281"/>
        <v/>
      </c>
      <c r="JM78" s="120" t="str">
        <f t="shared" si="281"/>
        <v/>
      </c>
      <c r="JN78" s="120" t="str">
        <f t="shared" si="281"/>
        <v/>
      </c>
      <c r="JO78" s="120" t="str">
        <f t="shared" si="281"/>
        <v/>
      </c>
      <c r="JP78" s="120" t="str">
        <f t="shared" si="281"/>
        <v/>
      </c>
      <c r="JQ78" s="120" t="str">
        <f t="shared" si="281"/>
        <v/>
      </c>
      <c r="JR78" s="120" t="str">
        <f t="shared" si="281"/>
        <v/>
      </c>
      <c r="JS78" s="120" t="str">
        <f t="shared" si="281"/>
        <v/>
      </c>
      <c r="JT78" s="120" t="str">
        <f t="shared" si="281"/>
        <v/>
      </c>
      <c r="JU78" s="120" t="str">
        <f t="shared" si="281"/>
        <v/>
      </c>
      <c r="JV78" s="120" t="str">
        <f t="shared" si="281"/>
        <v/>
      </c>
      <c r="JW78" s="120" t="str">
        <f t="shared" si="281"/>
        <v/>
      </c>
      <c r="JX78" s="120" t="str">
        <f t="shared" si="281"/>
        <v/>
      </c>
      <c r="JY78" s="120" t="str">
        <f t="shared" si="282"/>
        <v/>
      </c>
      <c r="JZ78" s="120" t="str">
        <f t="shared" si="282"/>
        <v/>
      </c>
      <c r="KA78" s="120" t="str">
        <f t="shared" si="282"/>
        <v/>
      </c>
      <c r="KB78" s="120" t="str">
        <f t="shared" si="282"/>
        <v/>
      </c>
      <c r="KC78" s="120" t="str">
        <f t="shared" si="282"/>
        <v/>
      </c>
      <c r="KD78" s="120" t="str">
        <f t="shared" si="282"/>
        <v/>
      </c>
      <c r="KE78" s="120" t="str">
        <f t="shared" si="282"/>
        <v/>
      </c>
      <c r="KF78" s="120" t="str">
        <f t="shared" si="282"/>
        <v/>
      </c>
      <c r="KG78" s="120" t="str">
        <f t="shared" si="282"/>
        <v/>
      </c>
      <c r="KH78" s="120" t="str">
        <f t="shared" si="282"/>
        <v/>
      </c>
      <c r="KI78" s="120" t="str">
        <f t="shared" si="282"/>
        <v/>
      </c>
      <c r="KJ78" s="120" t="str">
        <f t="shared" si="282"/>
        <v/>
      </c>
      <c r="KK78" s="120" t="str">
        <f t="shared" si="282"/>
        <v/>
      </c>
      <c r="KL78" s="120" t="str">
        <f t="shared" si="282"/>
        <v/>
      </c>
      <c r="KM78" s="120" t="str">
        <f t="shared" si="282"/>
        <v/>
      </c>
      <c r="KN78" s="120" t="str">
        <f t="shared" si="282"/>
        <v/>
      </c>
      <c r="KO78" s="120" t="str">
        <f t="shared" si="283"/>
        <v/>
      </c>
      <c r="KP78" s="120" t="str">
        <f t="shared" si="283"/>
        <v/>
      </c>
      <c r="KQ78" s="120" t="str">
        <f t="shared" si="283"/>
        <v/>
      </c>
      <c r="KR78" s="120" t="str">
        <f t="shared" si="283"/>
        <v/>
      </c>
      <c r="KS78" s="120" t="str">
        <f t="shared" si="283"/>
        <v/>
      </c>
      <c r="KT78" s="120" t="str">
        <f t="shared" si="283"/>
        <v/>
      </c>
      <c r="KU78" s="120" t="str">
        <f t="shared" si="283"/>
        <v/>
      </c>
      <c r="KV78" s="120" t="str">
        <f t="shared" si="283"/>
        <v/>
      </c>
      <c r="KW78" s="120" t="str">
        <f t="shared" si="283"/>
        <v/>
      </c>
      <c r="KX78" s="120" t="str">
        <f t="shared" si="283"/>
        <v/>
      </c>
      <c r="KY78" s="120" t="str">
        <f t="shared" si="283"/>
        <v/>
      </c>
      <c r="KZ78" s="120" t="str">
        <f t="shared" si="283"/>
        <v/>
      </c>
      <c r="LA78" s="120" t="str">
        <f t="shared" si="283"/>
        <v/>
      </c>
      <c r="LB78" s="120" t="str">
        <f t="shared" si="283"/>
        <v/>
      </c>
      <c r="LC78" s="120" t="str">
        <f t="shared" si="283"/>
        <v/>
      </c>
      <c r="LD78" s="120" t="str">
        <f t="shared" si="283"/>
        <v/>
      </c>
      <c r="LE78" s="120" t="str">
        <f t="shared" si="284"/>
        <v/>
      </c>
      <c r="LF78" s="120" t="str">
        <f t="shared" si="284"/>
        <v/>
      </c>
      <c r="LG78" s="120" t="str">
        <f t="shared" si="284"/>
        <v/>
      </c>
      <c r="LH78" s="120" t="str">
        <f t="shared" si="284"/>
        <v/>
      </c>
      <c r="LI78" s="120" t="str">
        <f t="shared" si="284"/>
        <v/>
      </c>
      <c r="LJ78" s="120" t="str">
        <f t="shared" si="284"/>
        <v/>
      </c>
      <c r="LK78" s="120" t="str">
        <f t="shared" si="284"/>
        <v/>
      </c>
      <c r="LL78" s="120" t="str">
        <f t="shared" si="284"/>
        <v/>
      </c>
      <c r="LM78" s="120" t="str">
        <f t="shared" si="284"/>
        <v/>
      </c>
      <c r="LN78" s="120" t="str">
        <f t="shared" si="284"/>
        <v/>
      </c>
      <c r="LO78" s="120" t="str">
        <f t="shared" si="284"/>
        <v/>
      </c>
      <c r="LP78" s="120" t="str">
        <f t="shared" si="284"/>
        <v/>
      </c>
      <c r="LQ78" s="120" t="str">
        <f t="shared" si="284"/>
        <v/>
      </c>
      <c r="LR78" s="120" t="str">
        <f t="shared" si="284"/>
        <v/>
      </c>
      <c r="LS78" s="120" t="str">
        <f t="shared" si="284"/>
        <v/>
      </c>
      <c r="LT78" s="120" t="str">
        <f t="shared" si="284"/>
        <v/>
      </c>
      <c r="LU78" s="120" t="str">
        <f t="shared" si="285"/>
        <v/>
      </c>
      <c r="LV78" s="120" t="str">
        <f t="shared" si="285"/>
        <v/>
      </c>
      <c r="LW78" s="120" t="str">
        <f t="shared" si="285"/>
        <v/>
      </c>
      <c r="LX78" s="120" t="str">
        <f t="shared" si="285"/>
        <v/>
      </c>
      <c r="LY78" s="120" t="str">
        <f t="shared" si="285"/>
        <v/>
      </c>
      <c r="LZ78" s="120" t="str">
        <f t="shared" si="285"/>
        <v/>
      </c>
      <c r="MA78" s="120" t="str">
        <f t="shared" si="285"/>
        <v/>
      </c>
      <c r="MB78" s="120" t="str">
        <f t="shared" si="285"/>
        <v/>
      </c>
      <c r="MC78" s="120" t="str">
        <f t="shared" si="285"/>
        <v/>
      </c>
      <c r="MD78" s="120" t="str">
        <f t="shared" si="285"/>
        <v/>
      </c>
      <c r="ME78" s="120" t="str">
        <f t="shared" si="285"/>
        <v/>
      </c>
      <c r="MF78" s="120" t="str">
        <f t="shared" si="285"/>
        <v/>
      </c>
      <c r="MG78" s="120" t="str">
        <f t="shared" si="285"/>
        <v/>
      </c>
      <c r="MH78" s="120" t="str">
        <f t="shared" si="285"/>
        <v/>
      </c>
      <c r="MI78" s="120" t="str">
        <f t="shared" si="285"/>
        <v/>
      </c>
      <c r="MJ78" s="120" t="str">
        <f t="shared" si="285"/>
        <v/>
      </c>
      <c r="MK78" s="120" t="str">
        <f t="shared" si="286"/>
        <v/>
      </c>
      <c r="ML78" s="120" t="str">
        <f t="shared" si="286"/>
        <v/>
      </c>
      <c r="MM78" s="120" t="str">
        <f t="shared" si="286"/>
        <v/>
      </c>
      <c r="MN78" s="120" t="str">
        <f t="shared" si="286"/>
        <v/>
      </c>
      <c r="MO78" s="120" t="str">
        <f t="shared" si="286"/>
        <v/>
      </c>
      <c r="MP78" s="120" t="str">
        <f t="shared" si="286"/>
        <v/>
      </c>
      <c r="MQ78" s="120" t="str">
        <f t="shared" si="286"/>
        <v/>
      </c>
      <c r="MR78" s="120" t="str">
        <f t="shared" si="286"/>
        <v/>
      </c>
      <c r="MS78" s="120" t="str">
        <f t="shared" si="286"/>
        <v/>
      </c>
      <c r="MT78" s="120" t="str">
        <f t="shared" si="286"/>
        <v/>
      </c>
      <c r="MU78" s="120" t="str">
        <f t="shared" si="286"/>
        <v/>
      </c>
      <c r="MV78" s="120" t="str">
        <f t="shared" si="286"/>
        <v/>
      </c>
      <c r="MW78" s="120" t="str">
        <f t="shared" si="286"/>
        <v/>
      </c>
      <c r="MX78" s="120" t="str">
        <f t="shared" si="286"/>
        <v/>
      </c>
      <c r="MY78" s="120" t="str">
        <f t="shared" si="286"/>
        <v/>
      </c>
      <c r="MZ78" s="120" t="str">
        <f t="shared" si="286"/>
        <v/>
      </c>
      <c r="NA78" s="120" t="str">
        <f t="shared" si="287"/>
        <v/>
      </c>
      <c r="NB78" s="120" t="str">
        <f t="shared" si="287"/>
        <v/>
      </c>
      <c r="NC78" s="120" t="str">
        <f t="shared" si="287"/>
        <v/>
      </c>
      <c r="ND78" s="120" t="str">
        <f t="shared" si="287"/>
        <v/>
      </c>
      <c r="NE78" s="120" t="str">
        <f t="shared" si="287"/>
        <v/>
      </c>
      <c r="NF78" s="120" t="str">
        <f t="shared" si="287"/>
        <v/>
      </c>
      <c r="NG78" s="120" t="str">
        <f t="shared" si="287"/>
        <v/>
      </c>
      <c r="NH78" s="120" t="str">
        <f t="shared" si="287"/>
        <v/>
      </c>
      <c r="NI78" s="120" t="str">
        <f t="shared" si="287"/>
        <v/>
      </c>
      <c r="NJ78" s="120" t="str">
        <f t="shared" si="287"/>
        <v/>
      </c>
      <c r="NK78" s="120" t="str">
        <f t="shared" si="287"/>
        <v/>
      </c>
      <c r="NL78" s="120" t="str">
        <f t="shared" si="287"/>
        <v/>
      </c>
      <c r="NM78" s="120" t="str">
        <f t="shared" si="287"/>
        <v/>
      </c>
      <c r="NN78" s="120" t="str">
        <f t="shared" si="287"/>
        <v/>
      </c>
      <c r="NO78" s="120" t="str">
        <f t="shared" si="287"/>
        <v/>
      </c>
      <c r="NP78" s="120" t="str">
        <f t="shared" si="287"/>
        <v/>
      </c>
      <c r="NQ78" s="120" t="str">
        <f t="shared" si="288"/>
        <v/>
      </c>
      <c r="NR78" s="120" t="str">
        <f t="shared" si="288"/>
        <v/>
      </c>
      <c r="NS78" s="120" t="str">
        <f t="shared" si="288"/>
        <v/>
      </c>
      <c r="NT78" s="120" t="str">
        <f t="shared" si="288"/>
        <v/>
      </c>
      <c r="NU78" s="120" t="str">
        <f t="shared" si="288"/>
        <v/>
      </c>
      <c r="NV78" s="120" t="str">
        <f t="shared" si="288"/>
        <v/>
      </c>
      <c r="NW78" s="120" t="str">
        <f t="shared" si="288"/>
        <v/>
      </c>
      <c r="NX78" s="120" t="str">
        <f t="shared" si="288"/>
        <v/>
      </c>
      <c r="NY78" s="120" t="str">
        <f t="shared" si="288"/>
        <v/>
      </c>
      <c r="NZ78" s="120" t="str">
        <f t="shared" si="288"/>
        <v/>
      </c>
      <c r="OA78" s="120" t="str">
        <f t="shared" si="288"/>
        <v/>
      </c>
      <c r="OB78" s="120" t="str">
        <f t="shared" si="288"/>
        <v/>
      </c>
      <c r="OC78" s="120" t="str">
        <f t="shared" si="288"/>
        <v/>
      </c>
      <c r="OD78" s="120" t="str">
        <f t="shared" si="288"/>
        <v/>
      </c>
      <c r="OE78" s="120" t="str">
        <f t="shared" si="288"/>
        <v/>
      </c>
      <c r="OF78" s="120" t="str">
        <f t="shared" si="288"/>
        <v/>
      </c>
      <c r="OG78" s="120" t="str">
        <f t="shared" si="289"/>
        <v/>
      </c>
      <c r="OH78" s="120" t="str">
        <f t="shared" si="289"/>
        <v/>
      </c>
      <c r="OI78" s="120" t="str">
        <f t="shared" si="289"/>
        <v/>
      </c>
      <c r="OJ78" s="120" t="str">
        <f t="shared" si="289"/>
        <v/>
      </c>
      <c r="OK78" s="120" t="str">
        <f t="shared" si="289"/>
        <v/>
      </c>
      <c r="OL78" s="120" t="str">
        <f t="shared" si="289"/>
        <v/>
      </c>
      <c r="OM78" s="120" t="str">
        <f t="shared" si="289"/>
        <v/>
      </c>
      <c r="ON78" s="120" t="str">
        <f t="shared" si="289"/>
        <v/>
      </c>
      <c r="OO78" s="120" t="str">
        <f t="shared" si="289"/>
        <v/>
      </c>
      <c r="OP78" s="120" t="str">
        <f t="shared" si="289"/>
        <v/>
      </c>
      <c r="OQ78" s="120" t="str">
        <f t="shared" si="289"/>
        <v/>
      </c>
      <c r="OR78" s="120" t="str">
        <f t="shared" si="289"/>
        <v/>
      </c>
      <c r="OS78" s="120" t="str">
        <f t="shared" si="289"/>
        <v/>
      </c>
      <c r="OT78" s="120" t="str">
        <f t="shared" si="289"/>
        <v/>
      </c>
      <c r="OU78" s="120" t="str">
        <f t="shared" si="289"/>
        <v/>
      </c>
      <c r="OV78" s="120" t="str">
        <f t="shared" si="289"/>
        <v/>
      </c>
      <c r="OW78" s="120" t="str">
        <f t="shared" si="290"/>
        <v/>
      </c>
      <c r="OX78" s="120" t="str">
        <f t="shared" si="290"/>
        <v/>
      </c>
      <c r="OY78" s="120" t="str">
        <f t="shared" si="290"/>
        <v/>
      </c>
      <c r="OZ78" s="120" t="str">
        <f t="shared" si="290"/>
        <v/>
      </c>
      <c r="PA78" s="120" t="str">
        <f t="shared" si="290"/>
        <v/>
      </c>
      <c r="PB78" s="120" t="str">
        <f t="shared" si="290"/>
        <v/>
      </c>
      <c r="PC78" s="120" t="str">
        <f t="shared" si="290"/>
        <v/>
      </c>
      <c r="PD78" s="120" t="str">
        <f t="shared" si="290"/>
        <v/>
      </c>
      <c r="PE78" s="120" t="str">
        <f t="shared" si="290"/>
        <v/>
      </c>
      <c r="PF78" s="120" t="str">
        <f t="shared" si="290"/>
        <v/>
      </c>
      <c r="PG78" s="120" t="str">
        <f t="shared" si="290"/>
        <v/>
      </c>
      <c r="PH78" s="120" t="str">
        <f t="shared" si="290"/>
        <v/>
      </c>
      <c r="PI78" s="120" t="str">
        <f t="shared" si="290"/>
        <v/>
      </c>
      <c r="PJ78" s="120" t="str">
        <f t="shared" si="290"/>
        <v/>
      </c>
      <c r="PK78" s="120" t="str">
        <f t="shared" si="290"/>
        <v/>
      </c>
      <c r="PL78" s="120" t="str">
        <f t="shared" si="290"/>
        <v/>
      </c>
      <c r="PM78" s="120" t="str">
        <f t="shared" si="291"/>
        <v/>
      </c>
      <c r="PN78" s="120" t="str">
        <f t="shared" si="291"/>
        <v/>
      </c>
      <c r="PO78" s="120" t="str">
        <f t="shared" si="291"/>
        <v/>
      </c>
      <c r="PP78" s="120" t="str">
        <f t="shared" si="291"/>
        <v/>
      </c>
      <c r="PQ78" s="120" t="str">
        <f t="shared" si="291"/>
        <v/>
      </c>
      <c r="PR78" s="120" t="str">
        <f t="shared" si="291"/>
        <v/>
      </c>
      <c r="PS78" s="120" t="str">
        <f t="shared" si="291"/>
        <v/>
      </c>
      <c r="PT78" s="120" t="str">
        <f t="shared" si="291"/>
        <v/>
      </c>
      <c r="PU78" s="120" t="str">
        <f t="shared" si="291"/>
        <v/>
      </c>
      <c r="PV78" s="120" t="str">
        <f t="shared" si="291"/>
        <v/>
      </c>
      <c r="PW78" s="120" t="str">
        <f t="shared" si="291"/>
        <v/>
      </c>
      <c r="PX78" s="120" t="str">
        <f t="shared" si="291"/>
        <v/>
      </c>
      <c r="PY78" s="120" t="str">
        <f t="shared" si="291"/>
        <v/>
      </c>
      <c r="PZ78" s="120" t="str">
        <f t="shared" si="291"/>
        <v/>
      </c>
      <c r="QA78" s="120" t="str">
        <f t="shared" si="291"/>
        <v/>
      </c>
      <c r="QB78" s="120" t="str">
        <f t="shared" si="291"/>
        <v/>
      </c>
      <c r="QC78" s="120" t="str">
        <f t="shared" si="292"/>
        <v/>
      </c>
      <c r="QD78" s="120" t="str">
        <f t="shared" si="292"/>
        <v/>
      </c>
      <c r="QE78" s="120" t="str">
        <f t="shared" si="292"/>
        <v/>
      </c>
      <c r="QF78" s="120" t="str">
        <f t="shared" si="292"/>
        <v/>
      </c>
      <c r="QG78" s="120" t="str">
        <f t="shared" si="292"/>
        <v/>
      </c>
      <c r="QH78" s="120" t="str">
        <f t="shared" si="292"/>
        <v/>
      </c>
      <c r="QI78" s="120" t="str">
        <f t="shared" si="292"/>
        <v/>
      </c>
      <c r="QJ78" s="120" t="str">
        <f t="shared" si="292"/>
        <v/>
      </c>
      <c r="QK78" s="120" t="str">
        <f t="shared" si="292"/>
        <v/>
      </c>
      <c r="QL78" s="120" t="str">
        <f t="shared" si="292"/>
        <v/>
      </c>
      <c r="QM78" s="120" t="str">
        <f t="shared" si="292"/>
        <v/>
      </c>
      <c r="QN78" s="120" t="str">
        <f t="shared" si="292"/>
        <v/>
      </c>
      <c r="QO78" s="120" t="str">
        <f t="shared" si="292"/>
        <v/>
      </c>
      <c r="QP78" s="120" t="str">
        <f t="shared" si="292"/>
        <v/>
      </c>
      <c r="QQ78" s="120" t="str">
        <f t="shared" si="292"/>
        <v/>
      </c>
      <c r="QR78" s="120" t="str">
        <f t="shared" si="292"/>
        <v/>
      </c>
      <c r="QS78" s="120" t="str">
        <f t="shared" si="293"/>
        <v/>
      </c>
      <c r="QT78" s="120" t="str">
        <f t="shared" si="293"/>
        <v/>
      </c>
      <c r="QU78" s="120" t="str">
        <f t="shared" si="293"/>
        <v/>
      </c>
      <c r="QV78" s="120" t="str">
        <f t="shared" si="293"/>
        <v/>
      </c>
      <c r="QW78" s="120" t="str">
        <f t="shared" si="293"/>
        <v/>
      </c>
      <c r="QX78" s="120" t="str">
        <f t="shared" si="293"/>
        <v/>
      </c>
      <c r="QY78" s="120" t="str">
        <f t="shared" si="293"/>
        <v/>
      </c>
      <c r="QZ78" s="120" t="str">
        <f t="shared" si="293"/>
        <v/>
      </c>
      <c r="RA78" s="120" t="str">
        <f t="shared" si="293"/>
        <v/>
      </c>
      <c r="RB78" s="120" t="str">
        <f t="shared" si="293"/>
        <v/>
      </c>
      <c r="RC78" s="120" t="str">
        <f t="shared" si="293"/>
        <v/>
      </c>
      <c r="RD78" s="120" t="str">
        <f t="shared" si="293"/>
        <v/>
      </c>
      <c r="RE78" s="120" t="str">
        <f t="shared" si="293"/>
        <v/>
      </c>
      <c r="RF78" s="120" t="str">
        <f t="shared" si="293"/>
        <v/>
      </c>
      <c r="RG78" s="120" t="str">
        <f t="shared" si="293"/>
        <v/>
      </c>
      <c r="RH78" s="120" t="str">
        <f t="shared" si="293"/>
        <v/>
      </c>
      <c r="RI78" s="120" t="str">
        <f t="shared" si="294"/>
        <v/>
      </c>
      <c r="RJ78" s="120" t="str">
        <f t="shared" si="294"/>
        <v/>
      </c>
      <c r="RK78" s="120" t="str">
        <f t="shared" si="294"/>
        <v/>
      </c>
      <c r="RL78" s="120" t="str">
        <f t="shared" si="294"/>
        <v/>
      </c>
      <c r="RM78" s="120" t="str">
        <f t="shared" si="294"/>
        <v/>
      </c>
      <c r="RN78" s="120" t="str">
        <f t="shared" si="294"/>
        <v/>
      </c>
      <c r="RO78" s="120" t="str">
        <f t="shared" si="294"/>
        <v/>
      </c>
      <c r="RP78" s="120" t="str">
        <f t="shared" si="294"/>
        <v/>
      </c>
      <c r="RQ78" s="120" t="str">
        <f t="shared" si="294"/>
        <v/>
      </c>
      <c r="RR78" s="120" t="str">
        <f t="shared" si="294"/>
        <v/>
      </c>
      <c r="RS78" s="120" t="str">
        <f t="shared" si="294"/>
        <v/>
      </c>
      <c r="RT78" s="120" t="str">
        <f t="shared" si="294"/>
        <v/>
      </c>
      <c r="RU78" s="120" t="str">
        <f t="shared" si="294"/>
        <v/>
      </c>
      <c r="RV78" s="120" t="str">
        <f t="shared" si="294"/>
        <v/>
      </c>
      <c r="RW78" s="120" t="str">
        <f t="shared" si="294"/>
        <v/>
      </c>
      <c r="RX78" s="120" t="str">
        <f t="shared" si="294"/>
        <v/>
      </c>
      <c r="RY78" s="120" t="str">
        <f t="shared" si="295"/>
        <v/>
      </c>
      <c r="RZ78" s="120" t="str">
        <f t="shared" si="295"/>
        <v/>
      </c>
      <c r="SA78" s="120" t="str">
        <f t="shared" si="295"/>
        <v/>
      </c>
      <c r="SB78" s="120" t="str">
        <f t="shared" si="295"/>
        <v/>
      </c>
      <c r="SC78" s="120" t="str">
        <f t="shared" si="295"/>
        <v/>
      </c>
      <c r="SD78" s="120" t="str">
        <f t="shared" si="295"/>
        <v/>
      </c>
      <c r="SE78" s="120" t="str">
        <f t="shared" si="295"/>
        <v/>
      </c>
      <c r="SF78" s="120" t="str">
        <f t="shared" si="295"/>
        <v/>
      </c>
      <c r="SG78" s="120" t="str">
        <f t="shared" si="295"/>
        <v/>
      </c>
      <c r="SH78" s="120" t="str">
        <f t="shared" si="295"/>
        <v/>
      </c>
      <c r="SI78" s="120" t="str">
        <f t="shared" si="295"/>
        <v/>
      </c>
      <c r="SJ78" s="120" t="str">
        <f t="shared" si="295"/>
        <v/>
      </c>
      <c r="SK78" s="120" t="str">
        <f t="shared" si="295"/>
        <v/>
      </c>
      <c r="SL78" s="120" t="str">
        <f t="shared" si="295"/>
        <v/>
      </c>
      <c r="SM78" s="120" t="str">
        <f t="shared" si="295"/>
        <v/>
      </c>
      <c r="SN78" s="120" t="str">
        <f t="shared" si="295"/>
        <v/>
      </c>
      <c r="SO78" s="120" t="str">
        <f t="shared" si="296"/>
        <v/>
      </c>
      <c r="SP78" s="120" t="str">
        <f t="shared" si="296"/>
        <v/>
      </c>
      <c r="SQ78" s="120" t="str">
        <f t="shared" si="296"/>
        <v/>
      </c>
      <c r="SR78" s="120" t="str">
        <f t="shared" si="296"/>
        <v/>
      </c>
      <c r="SS78" s="120" t="str">
        <f t="shared" si="296"/>
        <v/>
      </c>
      <c r="ST78" s="120" t="str">
        <f t="shared" si="296"/>
        <v/>
      </c>
      <c r="SU78" s="120" t="str">
        <f t="shared" si="296"/>
        <v/>
      </c>
      <c r="SV78" s="120" t="str">
        <f t="shared" si="296"/>
        <v/>
      </c>
      <c r="SW78" s="120" t="str">
        <f t="shared" si="296"/>
        <v/>
      </c>
      <c r="SX78" s="121" t="str">
        <f t="shared" si="296"/>
        <v/>
      </c>
    </row>
    <row r="79" spans="2:518" ht="27" outlineLevel="1" x14ac:dyDescent="0.35">
      <c r="C79" s="60">
        <v>285224</v>
      </c>
      <c r="D79" s="61">
        <v>1</v>
      </c>
      <c r="E79" s="122" t="s">
        <v>23</v>
      </c>
      <c r="F79" s="123" t="s">
        <v>452</v>
      </c>
      <c r="G79" s="142">
        <v>45567</v>
      </c>
      <c r="H79" s="124">
        <v>1</v>
      </c>
      <c r="I79" s="115">
        <f t="shared" si="170"/>
        <v>45567</v>
      </c>
      <c r="J79" s="141">
        <v>0</v>
      </c>
      <c r="K79" s="126" t="s">
        <v>1702</v>
      </c>
      <c r="L79" s="127"/>
      <c r="M79" s="119" t="str">
        <f t="shared" si="298"/>
        <v/>
      </c>
      <c r="N79" s="120" t="str">
        <f t="shared" si="298"/>
        <v/>
      </c>
      <c r="O79" s="120" t="str">
        <f t="shared" si="298"/>
        <v/>
      </c>
      <c r="P79" s="120" t="str">
        <f t="shared" si="298"/>
        <v/>
      </c>
      <c r="Q79" s="120" t="str">
        <f t="shared" si="298"/>
        <v/>
      </c>
      <c r="R79" s="120" t="str">
        <f t="shared" si="298"/>
        <v/>
      </c>
      <c r="S79" s="120" t="str">
        <f t="shared" si="298"/>
        <v/>
      </c>
      <c r="T79" s="120" t="str">
        <f t="shared" si="298"/>
        <v/>
      </c>
      <c r="U79" s="120" t="str">
        <f t="shared" si="298"/>
        <v/>
      </c>
      <c r="V79" s="120" t="str">
        <f t="shared" si="298"/>
        <v/>
      </c>
      <c r="W79" s="120" t="str">
        <f t="shared" si="298"/>
        <v/>
      </c>
      <c r="X79" s="120" t="str">
        <f t="shared" si="298"/>
        <v/>
      </c>
      <c r="Y79" s="120" t="str">
        <f t="shared" si="298"/>
        <v/>
      </c>
      <c r="Z79" s="120" t="str">
        <f t="shared" si="298"/>
        <v/>
      </c>
      <c r="AA79" s="120" t="str">
        <f t="shared" si="298"/>
        <v/>
      </c>
      <c r="AB79" s="120" t="str">
        <f t="shared" si="298"/>
        <v/>
      </c>
      <c r="AC79" s="120" t="str">
        <f t="shared" ref="AC79:AR81" si="301">IF($J79&gt;0%,IF(AND(AC$16&gt;=$G79,AC$16&lt;$G79+($H79*$J79)),"➤",""),"")</f>
        <v/>
      </c>
      <c r="AD79" s="120" t="str">
        <f t="shared" si="301"/>
        <v/>
      </c>
      <c r="AE79" s="120" t="str">
        <f t="shared" si="301"/>
        <v/>
      </c>
      <c r="AF79" s="120" t="str">
        <f t="shared" si="301"/>
        <v/>
      </c>
      <c r="AG79" s="120" t="str">
        <f t="shared" si="301"/>
        <v/>
      </c>
      <c r="AH79" s="120" t="str">
        <f t="shared" si="301"/>
        <v/>
      </c>
      <c r="AI79" s="120" t="str">
        <f t="shared" si="301"/>
        <v/>
      </c>
      <c r="AJ79" s="120" t="str">
        <f t="shared" si="301"/>
        <v/>
      </c>
      <c r="AK79" s="120" t="str">
        <f t="shared" si="301"/>
        <v/>
      </c>
      <c r="AL79" s="120" t="str">
        <f t="shared" si="301"/>
        <v/>
      </c>
      <c r="AM79" s="120" t="str">
        <f t="shared" si="301"/>
        <v/>
      </c>
      <c r="AN79" s="120" t="str">
        <f t="shared" si="301"/>
        <v/>
      </c>
      <c r="AO79" s="120" t="str">
        <f t="shared" si="301"/>
        <v/>
      </c>
      <c r="AP79" s="120" t="str">
        <f t="shared" si="301"/>
        <v/>
      </c>
      <c r="AQ79" s="120" t="str">
        <f t="shared" si="301"/>
        <v/>
      </c>
      <c r="AR79" s="120" t="str">
        <f t="shared" si="301"/>
        <v/>
      </c>
      <c r="AS79" s="120" t="str">
        <f t="shared" si="267"/>
        <v/>
      </c>
      <c r="AT79" s="120" t="str">
        <f t="shared" si="267"/>
        <v/>
      </c>
      <c r="AU79" s="120" t="str">
        <f t="shared" si="267"/>
        <v/>
      </c>
      <c r="AV79" s="120" t="str">
        <f t="shared" si="267"/>
        <v/>
      </c>
      <c r="AW79" s="120" t="str">
        <f t="shared" si="267"/>
        <v/>
      </c>
      <c r="AX79" s="120" t="str">
        <f t="shared" si="267"/>
        <v/>
      </c>
      <c r="AY79" s="120" t="str">
        <f t="shared" si="267"/>
        <v/>
      </c>
      <c r="AZ79" s="120" t="str">
        <f t="shared" si="267"/>
        <v/>
      </c>
      <c r="BA79" s="120" t="str">
        <f t="shared" si="267"/>
        <v/>
      </c>
      <c r="BB79" s="120" t="str">
        <f t="shared" si="267"/>
        <v/>
      </c>
      <c r="BC79" s="120" t="str">
        <f t="shared" si="267"/>
        <v/>
      </c>
      <c r="BD79" s="120" t="str">
        <f t="shared" si="267"/>
        <v/>
      </c>
      <c r="BE79" s="120" t="str">
        <f t="shared" si="267"/>
        <v/>
      </c>
      <c r="BF79" s="120" t="str">
        <f t="shared" si="267"/>
        <v/>
      </c>
      <c r="BG79" s="120" t="str">
        <f t="shared" si="267"/>
        <v/>
      </c>
      <c r="BH79" s="120" t="str">
        <f t="shared" si="267"/>
        <v/>
      </c>
      <c r="BI79" s="120" t="str">
        <f t="shared" si="268"/>
        <v/>
      </c>
      <c r="BJ79" s="120" t="str">
        <f t="shared" si="268"/>
        <v/>
      </c>
      <c r="BK79" s="120" t="str">
        <f t="shared" si="268"/>
        <v/>
      </c>
      <c r="BL79" s="120" t="str">
        <f t="shared" si="268"/>
        <v/>
      </c>
      <c r="BM79" s="120" t="str">
        <f t="shared" si="268"/>
        <v/>
      </c>
      <c r="BN79" s="120" t="str">
        <f t="shared" si="268"/>
        <v/>
      </c>
      <c r="BO79" s="120" t="str">
        <f t="shared" si="268"/>
        <v/>
      </c>
      <c r="BP79" s="120" t="str">
        <f t="shared" si="268"/>
        <v/>
      </c>
      <c r="BQ79" s="120" t="str">
        <f t="shared" si="268"/>
        <v/>
      </c>
      <c r="BR79" s="120" t="str">
        <f t="shared" si="268"/>
        <v/>
      </c>
      <c r="BS79" s="120" t="str">
        <f t="shared" si="268"/>
        <v/>
      </c>
      <c r="BT79" s="120" t="str">
        <f t="shared" si="268"/>
        <v/>
      </c>
      <c r="BU79" s="120" t="str">
        <f t="shared" si="268"/>
        <v/>
      </c>
      <c r="BV79" s="120" t="str">
        <f t="shared" si="268"/>
        <v/>
      </c>
      <c r="BW79" s="120" t="str">
        <f t="shared" si="268"/>
        <v/>
      </c>
      <c r="BX79" s="120" t="str">
        <f t="shared" si="268"/>
        <v/>
      </c>
      <c r="BY79" s="120" t="str">
        <f t="shared" si="269"/>
        <v/>
      </c>
      <c r="BZ79" s="120" t="str">
        <f t="shared" si="269"/>
        <v/>
      </c>
      <c r="CA79" s="120" t="str">
        <f t="shared" si="269"/>
        <v/>
      </c>
      <c r="CB79" s="120" t="str">
        <f t="shared" si="269"/>
        <v/>
      </c>
      <c r="CC79" s="120" t="str">
        <f t="shared" si="269"/>
        <v/>
      </c>
      <c r="CD79" s="120" t="str">
        <f t="shared" si="269"/>
        <v/>
      </c>
      <c r="CE79" s="120" t="str">
        <f t="shared" si="269"/>
        <v/>
      </c>
      <c r="CF79" s="120" t="str">
        <f t="shared" si="269"/>
        <v/>
      </c>
      <c r="CG79" s="120" t="str">
        <f t="shared" si="269"/>
        <v/>
      </c>
      <c r="CH79" s="120" t="str">
        <f t="shared" si="269"/>
        <v/>
      </c>
      <c r="CI79" s="120" t="str">
        <f t="shared" si="269"/>
        <v/>
      </c>
      <c r="CJ79" s="120" t="str">
        <f t="shared" si="269"/>
        <v/>
      </c>
      <c r="CK79" s="120" t="str">
        <f t="shared" si="269"/>
        <v/>
      </c>
      <c r="CL79" s="120" t="str">
        <f t="shared" si="269"/>
        <v/>
      </c>
      <c r="CM79" s="120" t="str">
        <f t="shared" si="269"/>
        <v/>
      </c>
      <c r="CN79" s="120" t="str">
        <f t="shared" si="269"/>
        <v/>
      </c>
      <c r="CO79" s="120" t="str">
        <f t="shared" si="270"/>
        <v/>
      </c>
      <c r="CP79" s="120" t="str">
        <f t="shared" si="270"/>
        <v/>
      </c>
      <c r="CQ79" s="120" t="str">
        <f t="shared" si="270"/>
        <v/>
      </c>
      <c r="CR79" s="120" t="str">
        <f t="shared" si="270"/>
        <v/>
      </c>
      <c r="CS79" s="120" t="str">
        <f t="shared" si="270"/>
        <v/>
      </c>
      <c r="CT79" s="120" t="str">
        <f t="shared" si="270"/>
        <v/>
      </c>
      <c r="CU79" s="120" t="str">
        <f t="shared" si="270"/>
        <v/>
      </c>
      <c r="CV79" s="120" t="str">
        <f t="shared" si="270"/>
        <v/>
      </c>
      <c r="CW79" s="120" t="str">
        <f t="shared" si="270"/>
        <v/>
      </c>
      <c r="CX79" s="120" t="str">
        <f t="shared" si="270"/>
        <v/>
      </c>
      <c r="CY79" s="120" t="str">
        <f t="shared" si="270"/>
        <v/>
      </c>
      <c r="CZ79" s="120" t="str">
        <f t="shared" si="270"/>
        <v/>
      </c>
      <c r="DA79" s="120" t="str">
        <f t="shared" si="270"/>
        <v/>
      </c>
      <c r="DB79" s="120" t="str">
        <f t="shared" si="270"/>
        <v/>
      </c>
      <c r="DC79" s="120" t="str">
        <f t="shared" si="270"/>
        <v/>
      </c>
      <c r="DD79" s="120" t="str">
        <f t="shared" si="270"/>
        <v/>
      </c>
      <c r="DE79" s="120" t="str">
        <f t="shared" si="271"/>
        <v/>
      </c>
      <c r="DF79" s="120" t="str">
        <f t="shared" si="271"/>
        <v/>
      </c>
      <c r="DG79" s="120" t="str">
        <f t="shared" si="271"/>
        <v/>
      </c>
      <c r="DH79" s="120" t="str">
        <f t="shared" si="271"/>
        <v/>
      </c>
      <c r="DI79" s="120" t="str">
        <f t="shared" si="271"/>
        <v/>
      </c>
      <c r="DJ79" s="120" t="str">
        <f t="shared" si="271"/>
        <v/>
      </c>
      <c r="DK79" s="120" t="str">
        <f t="shared" si="271"/>
        <v/>
      </c>
      <c r="DL79" s="120" t="str">
        <f t="shared" si="271"/>
        <v/>
      </c>
      <c r="DM79" s="120" t="str">
        <f t="shared" si="271"/>
        <v/>
      </c>
      <c r="DN79" s="120" t="str">
        <f t="shared" si="271"/>
        <v/>
      </c>
      <c r="DO79" s="120" t="str">
        <f t="shared" si="271"/>
        <v/>
      </c>
      <c r="DP79" s="120" t="str">
        <f t="shared" si="271"/>
        <v/>
      </c>
      <c r="DQ79" s="120" t="str">
        <f t="shared" si="271"/>
        <v/>
      </c>
      <c r="DR79" s="120" t="str">
        <f t="shared" si="271"/>
        <v/>
      </c>
      <c r="DS79" s="120" t="str">
        <f t="shared" si="271"/>
        <v/>
      </c>
      <c r="DT79" s="120" t="str">
        <f t="shared" si="271"/>
        <v/>
      </c>
      <c r="DU79" s="120" t="str">
        <f t="shared" si="272"/>
        <v/>
      </c>
      <c r="DV79" s="120" t="str">
        <f t="shared" si="272"/>
        <v/>
      </c>
      <c r="DW79" s="120" t="str">
        <f t="shared" si="272"/>
        <v/>
      </c>
      <c r="DX79" s="120" t="str">
        <f t="shared" si="272"/>
        <v/>
      </c>
      <c r="DY79" s="120" t="str">
        <f t="shared" si="272"/>
        <v/>
      </c>
      <c r="DZ79" s="120" t="str">
        <f t="shared" si="272"/>
        <v/>
      </c>
      <c r="EA79" s="120" t="str">
        <f t="shared" si="272"/>
        <v/>
      </c>
      <c r="EB79" s="120" t="str">
        <f t="shared" si="272"/>
        <v/>
      </c>
      <c r="EC79" s="120" t="str">
        <f t="shared" si="272"/>
        <v/>
      </c>
      <c r="ED79" s="120" t="str">
        <f t="shared" si="272"/>
        <v/>
      </c>
      <c r="EE79" s="120" t="str">
        <f t="shared" si="272"/>
        <v/>
      </c>
      <c r="EF79" s="120" t="str">
        <f t="shared" si="272"/>
        <v/>
      </c>
      <c r="EG79" s="120" t="str">
        <f t="shared" si="272"/>
        <v/>
      </c>
      <c r="EH79" s="120" t="str">
        <f t="shared" si="272"/>
        <v/>
      </c>
      <c r="EI79" s="120" t="str">
        <f t="shared" si="272"/>
        <v/>
      </c>
      <c r="EJ79" s="120" t="str">
        <f t="shared" si="272"/>
        <v/>
      </c>
      <c r="EK79" s="120" t="str">
        <f t="shared" si="273"/>
        <v/>
      </c>
      <c r="EL79" s="120" t="str">
        <f t="shared" si="273"/>
        <v/>
      </c>
      <c r="EM79" s="120" t="str">
        <f t="shared" si="273"/>
        <v/>
      </c>
      <c r="EN79" s="120" t="str">
        <f t="shared" si="273"/>
        <v/>
      </c>
      <c r="EO79" s="120" t="str">
        <f t="shared" si="273"/>
        <v/>
      </c>
      <c r="EP79" s="120" t="str">
        <f t="shared" si="273"/>
        <v/>
      </c>
      <c r="EQ79" s="120" t="str">
        <f t="shared" si="273"/>
        <v/>
      </c>
      <c r="ER79" s="120" t="str">
        <f t="shared" si="273"/>
        <v/>
      </c>
      <c r="ES79" s="120" t="str">
        <f t="shared" si="273"/>
        <v/>
      </c>
      <c r="ET79" s="120" t="str">
        <f t="shared" si="273"/>
        <v/>
      </c>
      <c r="EU79" s="120" t="str">
        <f t="shared" si="273"/>
        <v/>
      </c>
      <c r="EV79" s="120" t="str">
        <f t="shared" si="273"/>
        <v/>
      </c>
      <c r="EW79" s="120" t="str">
        <f t="shared" si="273"/>
        <v/>
      </c>
      <c r="EX79" s="120" t="str">
        <f t="shared" si="273"/>
        <v/>
      </c>
      <c r="EY79" s="120" t="str">
        <f t="shared" si="273"/>
        <v/>
      </c>
      <c r="EZ79" s="120" t="str">
        <f t="shared" si="273"/>
        <v/>
      </c>
      <c r="FA79" s="120" t="str">
        <f t="shared" si="274"/>
        <v/>
      </c>
      <c r="FB79" s="120" t="str">
        <f t="shared" si="274"/>
        <v/>
      </c>
      <c r="FC79" s="120" t="str">
        <f t="shared" si="274"/>
        <v/>
      </c>
      <c r="FD79" s="120" t="str">
        <f t="shared" si="274"/>
        <v/>
      </c>
      <c r="FE79" s="120" t="str">
        <f t="shared" si="274"/>
        <v/>
      </c>
      <c r="FF79" s="120" t="str">
        <f t="shared" si="274"/>
        <v/>
      </c>
      <c r="FG79" s="120" t="str">
        <f t="shared" si="274"/>
        <v/>
      </c>
      <c r="FH79" s="120" t="str">
        <f t="shared" si="274"/>
        <v/>
      </c>
      <c r="FI79" s="120" t="str">
        <f t="shared" si="274"/>
        <v/>
      </c>
      <c r="FJ79" s="120" t="str">
        <f t="shared" si="274"/>
        <v/>
      </c>
      <c r="FK79" s="120" t="str">
        <f t="shared" si="274"/>
        <v/>
      </c>
      <c r="FL79" s="120" t="str">
        <f t="shared" si="274"/>
        <v/>
      </c>
      <c r="FM79" s="120" t="str">
        <f t="shared" si="274"/>
        <v/>
      </c>
      <c r="FN79" s="120" t="str">
        <f t="shared" si="274"/>
        <v/>
      </c>
      <c r="FO79" s="120" t="str">
        <f t="shared" si="274"/>
        <v/>
      </c>
      <c r="FP79" s="120" t="str">
        <f t="shared" si="274"/>
        <v/>
      </c>
      <c r="FQ79" s="120" t="str">
        <f t="shared" si="275"/>
        <v/>
      </c>
      <c r="FR79" s="120" t="str">
        <f t="shared" si="275"/>
        <v/>
      </c>
      <c r="FS79" s="120" t="str">
        <f t="shared" si="275"/>
        <v/>
      </c>
      <c r="FT79" s="120" t="str">
        <f t="shared" si="275"/>
        <v/>
      </c>
      <c r="FU79" s="120" t="str">
        <f t="shared" si="275"/>
        <v/>
      </c>
      <c r="FV79" s="120" t="str">
        <f t="shared" si="275"/>
        <v/>
      </c>
      <c r="FW79" s="120" t="str">
        <f t="shared" si="275"/>
        <v/>
      </c>
      <c r="FX79" s="120" t="str">
        <f t="shared" si="275"/>
        <v/>
      </c>
      <c r="FY79" s="120" t="str">
        <f t="shared" si="275"/>
        <v/>
      </c>
      <c r="FZ79" s="120" t="str">
        <f t="shared" si="275"/>
        <v/>
      </c>
      <c r="GA79" s="120" t="str">
        <f t="shared" si="275"/>
        <v/>
      </c>
      <c r="GB79" s="120" t="str">
        <f t="shared" si="275"/>
        <v/>
      </c>
      <c r="GC79" s="120" t="str">
        <f t="shared" si="275"/>
        <v/>
      </c>
      <c r="GD79" s="120" t="str">
        <f t="shared" si="275"/>
        <v/>
      </c>
      <c r="GE79" s="120" t="str">
        <f t="shared" si="275"/>
        <v/>
      </c>
      <c r="GF79" s="120" t="str">
        <f t="shared" si="275"/>
        <v/>
      </c>
      <c r="GG79" s="120" t="str">
        <f t="shared" si="276"/>
        <v/>
      </c>
      <c r="GH79" s="120" t="str">
        <f t="shared" si="276"/>
        <v/>
      </c>
      <c r="GI79" s="120" t="str">
        <f t="shared" si="276"/>
        <v/>
      </c>
      <c r="GJ79" s="120" t="str">
        <f t="shared" si="276"/>
        <v/>
      </c>
      <c r="GK79" s="120" t="str">
        <f t="shared" si="276"/>
        <v/>
      </c>
      <c r="GL79" s="120" t="str">
        <f t="shared" si="276"/>
        <v/>
      </c>
      <c r="GM79" s="120" t="str">
        <f t="shared" si="276"/>
        <v/>
      </c>
      <c r="GN79" s="120" t="str">
        <f t="shared" si="276"/>
        <v/>
      </c>
      <c r="GO79" s="120" t="str">
        <f t="shared" si="276"/>
        <v/>
      </c>
      <c r="GP79" s="120" t="str">
        <f t="shared" si="276"/>
        <v/>
      </c>
      <c r="GQ79" s="120" t="str">
        <f t="shared" si="276"/>
        <v/>
      </c>
      <c r="GR79" s="120" t="str">
        <f t="shared" si="276"/>
        <v/>
      </c>
      <c r="GS79" s="120" t="str">
        <f t="shared" si="276"/>
        <v/>
      </c>
      <c r="GT79" s="120" t="str">
        <f t="shared" si="276"/>
        <v/>
      </c>
      <c r="GU79" s="120" t="str">
        <f t="shared" si="276"/>
        <v/>
      </c>
      <c r="GV79" s="120" t="str">
        <f t="shared" si="276"/>
        <v/>
      </c>
      <c r="GW79" s="120" t="str">
        <f t="shared" si="277"/>
        <v/>
      </c>
      <c r="GX79" s="120" t="str">
        <f t="shared" si="277"/>
        <v/>
      </c>
      <c r="GY79" s="120" t="str">
        <f t="shared" si="277"/>
        <v/>
      </c>
      <c r="GZ79" s="120" t="str">
        <f t="shared" si="277"/>
        <v/>
      </c>
      <c r="HA79" s="120" t="str">
        <f t="shared" si="277"/>
        <v/>
      </c>
      <c r="HB79" s="120" t="str">
        <f t="shared" si="277"/>
        <v/>
      </c>
      <c r="HC79" s="120" t="str">
        <f t="shared" si="277"/>
        <v/>
      </c>
      <c r="HD79" s="120" t="str">
        <f t="shared" si="277"/>
        <v/>
      </c>
      <c r="HE79" s="120" t="str">
        <f t="shared" si="277"/>
        <v/>
      </c>
      <c r="HF79" s="120" t="str">
        <f t="shared" si="277"/>
        <v/>
      </c>
      <c r="HG79" s="120" t="str">
        <f t="shared" si="277"/>
        <v/>
      </c>
      <c r="HH79" s="120" t="str">
        <f t="shared" si="277"/>
        <v/>
      </c>
      <c r="HI79" s="120" t="str">
        <f t="shared" si="277"/>
        <v/>
      </c>
      <c r="HJ79" s="120" t="str">
        <f t="shared" si="277"/>
        <v/>
      </c>
      <c r="HK79" s="120" t="str">
        <f t="shared" si="277"/>
        <v/>
      </c>
      <c r="HL79" s="120" t="str">
        <f t="shared" si="277"/>
        <v/>
      </c>
      <c r="HM79" s="120" t="str">
        <f t="shared" si="278"/>
        <v/>
      </c>
      <c r="HN79" s="120" t="str">
        <f t="shared" si="278"/>
        <v/>
      </c>
      <c r="HO79" s="120" t="str">
        <f t="shared" si="278"/>
        <v/>
      </c>
      <c r="HP79" s="120" t="str">
        <f t="shared" si="278"/>
        <v/>
      </c>
      <c r="HQ79" s="120" t="str">
        <f t="shared" si="278"/>
        <v/>
      </c>
      <c r="HR79" s="120" t="str">
        <f t="shared" si="278"/>
        <v/>
      </c>
      <c r="HS79" s="120" t="str">
        <f t="shared" si="278"/>
        <v/>
      </c>
      <c r="HT79" s="120" t="str">
        <f t="shared" si="278"/>
        <v/>
      </c>
      <c r="HU79" s="120" t="str">
        <f t="shared" si="278"/>
        <v/>
      </c>
      <c r="HV79" s="120" t="str">
        <f t="shared" si="278"/>
        <v/>
      </c>
      <c r="HW79" s="120" t="str">
        <f t="shared" si="278"/>
        <v/>
      </c>
      <c r="HX79" s="120" t="str">
        <f t="shared" si="278"/>
        <v/>
      </c>
      <c r="HY79" s="120" t="str">
        <f t="shared" si="278"/>
        <v/>
      </c>
      <c r="HZ79" s="120" t="str">
        <f t="shared" si="278"/>
        <v/>
      </c>
      <c r="IA79" s="120" t="str">
        <f t="shared" si="278"/>
        <v/>
      </c>
      <c r="IB79" s="120" t="str">
        <f t="shared" si="278"/>
        <v/>
      </c>
      <c r="IC79" s="120" t="str">
        <f t="shared" si="279"/>
        <v/>
      </c>
      <c r="ID79" s="120" t="str">
        <f t="shared" si="279"/>
        <v/>
      </c>
      <c r="IE79" s="120" t="str">
        <f t="shared" si="279"/>
        <v/>
      </c>
      <c r="IF79" s="120" t="str">
        <f t="shared" si="279"/>
        <v/>
      </c>
      <c r="IG79" s="120" t="str">
        <f t="shared" si="279"/>
        <v/>
      </c>
      <c r="IH79" s="120" t="str">
        <f t="shared" si="279"/>
        <v/>
      </c>
      <c r="II79" s="120" t="str">
        <f t="shared" si="279"/>
        <v/>
      </c>
      <c r="IJ79" s="120" t="str">
        <f t="shared" si="279"/>
        <v/>
      </c>
      <c r="IK79" s="120" t="str">
        <f t="shared" si="279"/>
        <v/>
      </c>
      <c r="IL79" s="120" t="str">
        <f t="shared" si="279"/>
        <v/>
      </c>
      <c r="IM79" s="120" t="str">
        <f t="shared" si="279"/>
        <v/>
      </c>
      <c r="IN79" s="120" t="str">
        <f t="shared" si="279"/>
        <v/>
      </c>
      <c r="IO79" s="120" t="str">
        <f t="shared" si="279"/>
        <v/>
      </c>
      <c r="IP79" s="120" t="str">
        <f t="shared" si="279"/>
        <v/>
      </c>
      <c r="IQ79" s="120" t="str">
        <f t="shared" si="279"/>
        <v/>
      </c>
      <c r="IR79" s="120" t="str">
        <f t="shared" si="279"/>
        <v/>
      </c>
      <c r="IS79" s="120" t="str">
        <f t="shared" si="280"/>
        <v/>
      </c>
      <c r="IT79" s="120" t="str">
        <f t="shared" si="280"/>
        <v/>
      </c>
      <c r="IU79" s="120" t="str">
        <f t="shared" si="280"/>
        <v/>
      </c>
      <c r="IV79" s="120" t="str">
        <f t="shared" si="280"/>
        <v/>
      </c>
      <c r="IW79" s="120" t="str">
        <f t="shared" si="280"/>
        <v/>
      </c>
      <c r="IX79" s="120" t="str">
        <f t="shared" si="280"/>
        <v/>
      </c>
      <c r="IY79" s="120" t="str">
        <f t="shared" si="280"/>
        <v/>
      </c>
      <c r="IZ79" s="120" t="str">
        <f t="shared" si="280"/>
        <v/>
      </c>
      <c r="JA79" s="120" t="str">
        <f t="shared" si="280"/>
        <v/>
      </c>
      <c r="JB79" s="120" t="str">
        <f t="shared" si="280"/>
        <v/>
      </c>
      <c r="JC79" s="120" t="str">
        <f t="shared" si="280"/>
        <v/>
      </c>
      <c r="JD79" s="120" t="str">
        <f t="shared" si="280"/>
        <v/>
      </c>
      <c r="JE79" s="120" t="str">
        <f t="shared" si="280"/>
        <v/>
      </c>
      <c r="JF79" s="120" t="str">
        <f t="shared" si="280"/>
        <v/>
      </c>
      <c r="JG79" s="120" t="str">
        <f t="shared" si="280"/>
        <v/>
      </c>
      <c r="JH79" s="120" t="str">
        <f t="shared" si="280"/>
        <v/>
      </c>
      <c r="JI79" s="120" t="str">
        <f t="shared" si="281"/>
        <v/>
      </c>
      <c r="JJ79" s="120" t="str">
        <f t="shared" si="281"/>
        <v/>
      </c>
      <c r="JK79" s="120" t="str">
        <f t="shared" si="281"/>
        <v/>
      </c>
      <c r="JL79" s="120" t="str">
        <f t="shared" si="281"/>
        <v/>
      </c>
      <c r="JM79" s="120" t="str">
        <f t="shared" si="281"/>
        <v/>
      </c>
      <c r="JN79" s="120" t="str">
        <f t="shared" si="281"/>
        <v/>
      </c>
      <c r="JO79" s="120" t="str">
        <f t="shared" si="281"/>
        <v/>
      </c>
      <c r="JP79" s="120" t="str">
        <f t="shared" si="281"/>
        <v/>
      </c>
      <c r="JQ79" s="120" t="str">
        <f t="shared" si="281"/>
        <v/>
      </c>
      <c r="JR79" s="120" t="str">
        <f t="shared" si="281"/>
        <v/>
      </c>
      <c r="JS79" s="120" t="str">
        <f t="shared" si="281"/>
        <v/>
      </c>
      <c r="JT79" s="120" t="str">
        <f t="shared" si="281"/>
        <v/>
      </c>
      <c r="JU79" s="120" t="str">
        <f t="shared" si="281"/>
        <v/>
      </c>
      <c r="JV79" s="120" t="str">
        <f t="shared" si="281"/>
        <v/>
      </c>
      <c r="JW79" s="120" t="str">
        <f t="shared" si="281"/>
        <v/>
      </c>
      <c r="JX79" s="120" t="str">
        <f t="shared" si="281"/>
        <v/>
      </c>
      <c r="JY79" s="120" t="str">
        <f t="shared" si="282"/>
        <v/>
      </c>
      <c r="JZ79" s="120" t="str">
        <f t="shared" si="282"/>
        <v/>
      </c>
      <c r="KA79" s="120" t="str">
        <f t="shared" si="282"/>
        <v/>
      </c>
      <c r="KB79" s="120" t="str">
        <f t="shared" si="282"/>
        <v/>
      </c>
      <c r="KC79" s="120" t="str">
        <f t="shared" si="282"/>
        <v/>
      </c>
      <c r="KD79" s="120" t="str">
        <f t="shared" si="282"/>
        <v/>
      </c>
      <c r="KE79" s="120" t="str">
        <f t="shared" si="282"/>
        <v/>
      </c>
      <c r="KF79" s="120" t="str">
        <f t="shared" si="282"/>
        <v/>
      </c>
      <c r="KG79" s="120" t="str">
        <f t="shared" si="282"/>
        <v/>
      </c>
      <c r="KH79" s="120" t="str">
        <f t="shared" si="282"/>
        <v/>
      </c>
      <c r="KI79" s="120" t="str">
        <f t="shared" si="282"/>
        <v/>
      </c>
      <c r="KJ79" s="120" t="str">
        <f t="shared" si="282"/>
        <v/>
      </c>
      <c r="KK79" s="120" t="str">
        <f t="shared" si="282"/>
        <v/>
      </c>
      <c r="KL79" s="120" t="str">
        <f t="shared" si="282"/>
        <v/>
      </c>
      <c r="KM79" s="120" t="str">
        <f t="shared" si="282"/>
        <v/>
      </c>
      <c r="KN79" s="120" t="str">
        <f t="shared" si="282"/>
        <v/>
      </c>
      <c r="KO79" s="120" t="str">
        <f t="shared" si="283"/>
        <v/>
      </c>
      <c r="KP79" s="120" t="str">
        <f t="shared" si="283"/>
        <v/>
      </c>
      <c r="KQ79" s="120" t="str">
        <f t="shared" si="283"/>
        <v/>
      </c>
      <c r="KR79" s="120" t="str">
        <f t="shared" si="283"/>
        <v/>
      </c>
      <c r="KS79" s="120" t="str">
        <f t="shared" si="283"/>
        <v/>
      </c>
      <c r="KT79" s="120" t="str">
        <f t="shared" si="283"/>
        <v/>
      </c>
      <c r="KU79" s="120" t="str">
        <f t="shared" si="283"/>
        <v/>
      </c>
      <c r="KV79" s="120" t="str">
        <f t="shared" si="283"/>
        <v/>
      </c>
      <c r="KW79" s="120" t="str">
        <f t="shared" si="283"/>
        <v/>
      </c>
      <c r="KX79" s="120" t="str">
        <f t="shared" si="283"/>
        <v/>
      </c>
      <c r="KY79" s="120" t="str">
        <f t="shared" si="283"/>
        <v/>
      </c>
      <c r="KZ79" s="120" t="str">
        <f t="shared" si="283"/>
        <v/>
      </c>
      <c r="LA79" s="120" t="str">
        <f t="shared" si="283"/>
        <v/>
      </c>
      <c r="LB79" s="120" t="str">
        <f t="shared" si="283"/>
        <v/>
      </c>
      <c r="LC79" s="120" t="str">
        <f t="shared" si="283"/>
        <v/>
      </c>
      <c r="LD79" s="120" t="str">
        <f t="shared" si="283"/>
        <v/>
      </c>
      <c r="LE79" s="120" t="str">
        <f t="shared" si="284"/>
        <v/>
      </c>
      <c r="LF79" s="120" t="str">
        <f t="shared" si="284"/>
        <v/>
      </c>
      <c r="LG79" s="120" t="str">
        <f t="shared" si="284"/>
        <v/>
      </c>
      <c r="LH79" s="120" t="str">
        <f t="shared" si="284"/>
        <v/>
      </c>
      <c r="LI79" s="120" t="str">
        <f t="shared" si="284"/>
        <v/>
      </c>
      <c r="LJ79" s="120" t="str">
        <f t="shared" si="284"/>
        <v/>
      </c>
      <c r="LK79" s="120" t="str">
        <f t="shared" si="284"/>
        <v/>
      </c>
      <c r="LL79" s="120" t="str">
        <f t="shared" si="284"/>
        <v/>
      </c>
      <c r="LM79" s="120" t="str">
        <f t="shared" si="284"/>
        <v/>
      </c>
      <c r="LN79" s="120" t="str">
        <f t="shared" si="284"/>
        <v/>
      </c>
      <c r="LO79" s="120" t="str">
        <f t="shared" si="284"/>
        <v/>
      </c>
      <c r="LP79" s="120" t="str">
        <f t="shared" si="284"/>
        <v/>
      </c>
      <c r="LQ79" s="120" t="str">
        <f t="shared" si="284"/>
        <v/>
      </c>
      <c r="LR79" s="120" t="str">
        <f t="shared" si="284"/>
        <v/>
      </c>
      <c r="LS79" s="120" t="str">
        <f t="shared" si="284"/>
        <v/>
      </c>
      <c r="LT79" s="120" t="str">
        <f t="shared" si="284"/>
        <v/>
      </c>
      <c r="LU79" s="120" t="str">
        <f t="shared" si="285"/>
        <v/>
      </c>
      <c r="LV79" s="120" t="str">
        <f t="shared" si="285"/>
        <v/>
      </c>
      <c r="LW79" s="120" t="str">
        <f t="shared" si="285"/>
        <v/>
      </c>
      <c r="LX79" s="120" t="str">
        <f t="shared" si="285"/>
        <v/>
      </c>
      <c r="LY79" s="120" t="str">
        <f t="shared" si="285"/>
        <v/>
      </c>
      <c r="LZ79" s="120" t="str">
        <f t="shared" si="285"/>
        <v/>
      </c>
      <c r="MA79" s="120" t="str">
        <f t="shared" si="285"/>
        <v/>
      </c>
      <c r="MB79" s="120" t="str">
        <f t="shared" si="285"/>
        <v/>
      </c>
      <c r="MC79" s="120" t="str">
        <f t="shared" si="285"/>
        <v/>
      </c>
      <c r="MD79" s="120" t="str">
        <f t="shared" si="285"/>
        <v/>
      </c>
      <c r="ME79" s="120" t="str">
        <f t="shared" si="285"/>
        <v/>
      </c>
      <c r="MF79" s="120" t="str">
        <f t="shared" si="285"/>
        <v/>
      </c>
      <c r="MG79" s="120" t="str">
        <f t="shared" si="285"/>
        <v/>
      </c>
      <c r="MH79" s="120" t="str">
        <f t="shared" si="285"/>
        <v/>
      </c>
      <c r="MI79" s="120" t="str">
        <f t="shared" si="285"/>
        <v/>
      </c>
      <c r="MJ79" s="120" t="str">
        <f t="shared" si="285"/>
        <v/>
      </c>
      <c r="MK79" s="120" t="str">
        <f t="shared" si="286"/>
        <v/>
      </c>
      <c r="ML79" s="120" t="str">
        <f t="shared" si="286"/>
        <v/>
      </c>
      <c r="MM79" s="120" t="str">
        <f t="shared" si="286"/>
        <v/>
      </c>
      <c r="MN79" s="120" t="str">
        <f t="shared" si="286"/>
        <v/>
      </c>
      <c r="MO79" s="120" t="str">
        <f t="shared" si="286"/>
        <v/>
      </c>
      <c r="MP79" s="120" t="str">
        <f t="shared" si="286"/>
        <v/>
      </c>
      <c r="MQ79" s="120" t="str">
        <f t="shared" si="286"/>
        <v/>
      </c>
      <c r="MR79" s="120" t="str">
        <f t="shared" si="286"/>
        <v/>
      </c>
      <c r="MS79" s="120" t="str">
        <f t="shared" si="286"/>
        <v/>
      </c>
      <c r="MT79" s="120" t="str">
        <f t="shared" si="286"/>
        <v/>
      </c>
      <c r="MU79" s="120" t="str">
        <f t="shared" si="286"/>
        <v/>
      </c>
      <c r="MV79" s="120" t="str">
        <f t="shared" si="286"/>
        <v/>
      </c>
      <c r="MW79" s="120" t="str">
        <f t="shared" si="286"/>
        <v/>
      </c>
      <c r="MX79" s="120" t="str">
        <f t="shared" si="286"/>
        <v/>
      </c>
      <c r="MY79" s="120" t="str">
        <f t="shared" si="286"/>
        <v/>
      </c>
      <c r="MZ79" s="120" t="str">
        <f t="shared" si="286"/>
        <v/>
      </c>
      <c r="NA79" s="120" t="str">
        <f t="shared" si="287"/>
        <v/>
      </c>
      <c r="NB79" s="120" t="str">
        <f t="shared" si="287"/>
        <v/>
      </c>
      <c r="NC79" s="120" t="str">
        <f t="shared" si="287"/>
        <v/>
      </c>
      <c r="ND79" s="120" t="str">
        <f t="shared" si="287"/>
        <v/>
      </c>
      <c r="NE79" s="120" t="str">
        <f t="shared" si="287"/>
        <v/>
      </c>
      <c r="NF79" s="120" t="str">
        <f t="shared" si="287"/>
        <v/>
      </c>
      <c r="NG79" s="120" t="str">
        <f t="shared" si="287"/>
        <v/>
      </c>
      <c r="NH79" s="120" t="str">
        <f t="shared" si="287"/>
        <v/>
      </c>
      <c r="NI79" s="120" t="str">
        <f t="shared" si="287"/>
        <v/>
      </c>
      <c r="NJ79" s="120" t="str">
        <f t="shared" si="287"/>
        <v/>
      </c>
      <c r="NK79" s="120" t="str">
        <f t="shared" si="287"/>
        <v/>
      </c>
      <c r="NL79" s="120" t="str">
        <f t="shared" si="287"/>
        <v/>
      </c>
      <c r="NM79" s="120" t="str">
        <f t="shared" si="287"/>
        <v/>
      </c>
      <c r="NN79" s="120" t="str">
        <f t="shared" si="287"/>
        <v/>
      </c>
      <c r="NO79" s="120" t="str">
        <f t="shared" si="287"/>
        <v/>
      </c>
      <c r="NP79" s="120" t="str">
        <f t="shared" si="287"/>
        <v/>
      </c>
      <c r="NQ79" s="120" t="str">
        <f t="shared" si="288"/>
        <v/>
      </c>
      <c r="NR79" s="120" t="str">
        <f t="shared" si="288"/>
        <v/>
      </c>
      <c r="NS79" s="120" t="str">
        <f t="shared" si="288"/>
        <v/>
      </c>
      <c r="NT79" s="120" t="str">
        <f t="shared" si="288"/>
        <v/>
      </c>
      <c r="NU79" s="120" t="str">
        <f t="shared" si="288"/>
        <v/>
      </c>
      <c r="NV79" s="120" t="str">
        <f t="shared" si="288"/>
        <v/>
      </c>
      <c r="NW79" s="120" t="str">
        <f t="shared" si="288"/>
        <v/>
      </c>
      <c r="NX79" s="120" t="str">
        <f t="shared" si="288"/>
        <v/>
      </c>
      <c r="NY79" s="120" t="str">
        <f t="shared" si="288"/>
        <v/>
      </c>
      <c r="NZ79" s="120" t="str">
        <f t="shared" si="288"/>
        <v/>
      </c>
      <c r="OA79" s="120" t="str">
        <f t="shared" si="288"/>
        <v/>
      </c>
      <c r="OB79" s="120" t="str">
        <f t="shared" si="288"/>
        <v/>
      </c>
      <c r="OC79" s="120" t="str">
        <f t="shared" si="288"/>
        <v/>
      </c>
      <c r="OD79" s="120" t="str">
        <f t="shared" si="288"/>
        <v/>
      </c>
      <c r="OE79" s="120" t="str">
        <f t="shared" si="288"/>
        <v/>
      </c>
      <c r="OF79" s="120" t="str">
        <f t="shared" si="288"/>
        <v/>
      </c>
      <c r="OG79" s="120" t="str">
        <f t="shared" si="289"/>
        <v/>
      </c>
      <c r="OH79" s="120" t="str">
        <f t="shared" si="289"/>
        <v/>
      </c>
      <c r="OI79" s="120" t="str">
        <f t="shared" si="289"/>
        <v/>
      </c>
      <c r="OJ79" s="120" t="str">
        <f t="shared" si="289"/>
        <v/>
      </c>
      <c r="OK79" s="120" t="str">
        <f t="shared" si="289"/>
        <v/>
      </c>
      <c r="OL79" s="120" t="str">
        <f t="shared" si="289"/>
        <v/>
      </c>
      <c r="OM79" s="120" t="str">
        <f t="shared" si="289"/>
        <v/>
      </c>
      <c r="ON79" s="120" t="str">
        <f t="shared" si="289"/>
        <v/>
      </c>
      <c r="OO79" s="120" t="str">
        <f t="shared" si="289"/>
        <v/>
      </c>
      <c r="OP79" s="120" t="str">
        <f t="shared" si="289"/>
        <v/>
      </c>
      <c r="OQ79" s="120" t="str">
        <f t="shared" si="289"/>
        <v/>
      </c>
      <c r="OR79" s="120" t="str">
        <f t="shared" si="289"/>
        <v/>
      </c>
      <c r="OS79" s="120" t="str">
        <f t="shared" si="289"/>
        <v/>
      </c>
      <c r="OT79" s="120" t="str">
        <f t="shared" si="289"/>
        <v/>
      </c>
      <c r="OU79" s="120" t="str">
        <f t="shared" si="289"/>
        <v/>
      </c>
      <c r="OV79" s="120" t="str">
        <f t="shared" si="289"/>
        <v/>
      </c>
      <c r="OW79" s="120" t="str">
        <f t="shared" si="290"/>
        <v/>
      </c>
      <c r="OX79" s="120" t="str">
        <f t="shared" si="290"/>
        <v/>
      </c>
      <c r="OY79" s="120" t="str">
        <f t="shared" si="290"/>
        <v/>
      </c>
      <c r="OZ79" s="120" t="str">
        <f t="shared" si="290"/>
        <v/>
      </c>
      <c r="PA79" s="120" t="str">
        <f t="shared" si="290"/>
        <v/>
      </c>
      <c r="PB79" s="120" t="str">
        <f t="shared" si="290"/>
        <v/>
      </c>
      <c r="PC79" s="120" t="str">
        <f t="shared" si="290"/>
        <v/>
      </c>
      <c r="PD79" s="120" t="str">
        <f t="shared" si="290"/>
        <v/>
      </c>
      <c r="PE79" s="120" t="str">
        <f t="shared" si="290"/>
        <v/>
      </c>
      <c r="PF79" s="120" t="str">
        <f t="shared" si="290"/>
        <v/>
      </c>
      <c r="PG79" s="120" t="str">
        <f t="shared" si="290"/>
        <v/>
      </c>
      <c r="PH79" s="120" t="str">
        <f t="shared" si="290"/>
        <v/>
      </c>
      <c r="PI79" s="120" t="str">
        <f t="shared" si="290"/>
        <v/>
      </c>
      <c r="PJ79" s="120" t="str">
        <f t="shared" si="290"/>
        <v/>
      </c>
      <c r="PK79" s="120" t="str">
        <f t="shared" si="290"/>
        <v/>
      </c>
      <c r="PL79" s="120" t="str">
        <f t="shared" si="290"/>
        <v/>
      </c>
      <c r="PM79" s="120" t="str">
        <f t="shared" si="291"/>
        <v/>
      </c>
      <c r="PN79" s="120" t="str">
        <f t="shared" si="291"/>
        <v/>
      </c>
      <c r="PO79" s="120" t="str">
        <f t="shared" si="291"/>
        <v/>
      </c>
      <c r="PP79" s="120" t="str">
        <f t="shared" si="291"/>
        <v/>
      </c>
      <c r="PQ79" s="120" t="str">
        <f t="shared" si="291"/>
        <v/>
      </c>
      <c r="PR79" s="120" t="str">
        <f t="shared" si="291"/>
        <v/>
      </c>
      <c r="PS79" s="120" t="str">
        <f t="shared" si="291"/>
        <v/>
      </c>
      <c r="PT79" s="120" t="str">
        <f t="shared" si="291"/>
        <v/>
      </c>
      <c r="PU79" s="120" t="str">
        <f t="shared" si="291"/>
        <v/>
      </c>
      <c r="PV79" s="120" t="str">
        <f t="shared" si="291"/>
        <v/>
      </c>
      <c r="PW79" s="120" t="str">
        <f t="shared" si="291"/>
        <v/>
      </c>
      <c r="PX79" s="120" t="str">
        <f t="shared" si="291"/>
        <v/>
      </c>
      <c r="PY79" s="120" t="str">
        <f t="shared" si="291"/>
        <v/>
      </c>
      <c r="PZ79" s="120" t="str">
        <f t="shared" si="291"/>
        <v/>
      </c>
      <c r="QA79" s="120" t="str">
        <f t="shared" si="291"/>
        <v/>
      </c>
      <c r="QB79" s="120" t="str">
        <f t="shared" si="291"/>
        <v/>
      </c>
      <c r="QC79" s="120" t="str">
        <f t="shared" si="292"/>
        <v/>
      </c>
      <c r="QD79" s="120" t="str">
        <f t="shared" si="292"/>
        <v/>
      </c>
      <c r="QE79" s="120" t="str">
        <f t="shared" si="292"/>
        <v/>
      </c>
      <c r="QF79" s="120" t="str">
        <f t="shared" si="292"/>
        <v/>
      </c>
      <c r="QG79" s="120" t="str">
        <f t="shared" si="292"/>
        <v/>
      </c>
      <c r="QH79" s="120" t="str">
        <f t="shared" si="292"/>
        <v/>
      </c>
      <c r="QI79" s="120" t="str">
        <f t="shared" si="292"/>
        <v/>
      </c>
      <c r="QJ79" s="120" t="str">
        <f t="shared" si="292"/>
        <v/>
      </c>
      <c r="QK79" s="120" t="str">
        <f t="shared" si="292"/>
        <v/>
      </c>
      <c r="QL79" s="120" t="str">
        <f t="shared" si="292"/>
        <v/>
      </c>
      <c r="QM79" s="120" t="str">
        <f t="shared" si="292"/>
        <v/>
      </c>
      <c r="QN79" s="120" t="str">
        <f t="shared" si="292"/>
        <v/>
      </c>
      <c r="QO79" s="120" t="str">
        <f t="shared" si="292"/>
        <v/>
      </c>
      <c r="QP79" s="120" t="str">
        <f t="shared" si="292"/>
        <v/>
      </c>
      <c r="QQ79" s="120" t="str">
        <f t="shared" si="292"/>
        <v/>
      </c>
      <c r="QR79" s="120" t="str">
        <f t="shared" si="292"/>
        <v/>
      </c>
      <c r="QS79" s="120" t="str">
        <f t="shared" si="293"/>
        <v/>
      </c>
      <c r="QT79" s="120" t="str">
        <f t="shared" si="293"/>
        <v/>
      </c>
      <c r="QU79" s="120" t="str">
        <f t="shared" si="293"/>
        <v/>
      </c>
      <c r="QV79" s="120" t="str">
        <f t="shared" si="293"/>
        <v/>
      </c>
      <c r="QW79" s="120" t="str">
        <f t="shared" si="293"/>
        <v/>
      </c>
      <c r="QX79" s="120" t="str">
        <f t="shared" si="293"/>
        <v/>
      </c>
      <c r="QY79" s="120" t="str">
        <f t="shared" si="293"/>
        <v/>
      </c>
      <c r="QZ79" s="120" t="str">
        <f t="shared" si="293"/>
        <v/>
      </c>
      <c r="RA79" s="120" t="str">
        <f t="shared" si="293"/>
        <v/>
      </c>
      <c r="RB79" s="120" t="str">
        <f t="shared" si="293"/>
        <v/>
      </c>
      <c r="RC79" s="120" t="str">
        <f t="shared" si="293"/>
        <v/>
      </c>
      <c r="RD79" s="120" t="str">
        <f t="shared" si="293"/>
        <v/>
      </c>
      <c r="RE79" s="120" t="str">
        <f t="shared" si="293"/>
        <v/>
      </c>
      <c r="RF79" s="120" t="str">
        <f t="shared" si="293"/>
        <v/>
      </c>
      <c r="RG79" s="120" t="str">
        <f t="shared" si="293"/>
        <v/>
      </c>
      <c r="RH79" s="120" t="str">
        <f t="shared" si="293"/>
        <v/>
      </c>
      <c r="RI79" s="120" t="str">
        <f t="shared" si="294"/>
        <v/>
      </c>
      <c r="RJ79" s="120" t="str">
        <f t="shared" si="294"/>
        <v/>
      </c>
      <c r="RK79" s="120" t="str">
        <f t="shared" si="294"/>
        <v/>
      </c>
      <c r="RL79" s="120" t="str">
        <f t="shared" si="294"/>
        <v/>
      </c>
      <c r="RM79" s="120" t="str">
        <f t="shared" si="294"/>
        <v/>
      </c>
      <c r="RN79" s="120" t="str">
        <f t="shared" si="294"/>
        <v/>
      </c>
      <c r="RO79" s="120" t="str">
        <f t="shared" si="294"/>
        <v/>
      </c>
      <c r="RP79" s="120" t="str">
        <f t="shared" si="294"/>
        <v/>
      </c>
      <c r="RQ79" s="120" t="str">
        <f t="shared" si="294"/>
        <v/>
      </c>
      <c r="RR79" s="120" t="str">
        <f t="shared" si="294"/>
        <v/>
      </c>
      <c r="RS79" s="120" t="str">
        <f t="shared" si="294"/>
        <v/>
      </c>
      <c r="RT79" s="120" t="str">
        <f t="shared" si="294"/>
        <v/>
      </c>
      <c r="RU79" s="120" t="str">
        <f t="shared" si="294"/>
        <v/>
      </c>
      <c r="RV79" s="120" t="str">
        <f t="shared" si="294"/>
        <v/>
      </c>
      <c r="RW79" s="120" t="str">
        <f t="shared" si="294"/>
        <v/>
      </c>
      <c r="RX79" s="120" t="str">
        <f t="shared" si="294"/>
        <v/>
      </c>
      <c r="RY79" s="120" t="str">
        <f t="shared" si="295"/>
        <v/>
      </c>
      <c r="RZ79" s="120" t="str">
        <f t="shared" si="295"/>
        <v/>
      </c>
      <c r="SA79" s="120" t="str">
        <f t="shared" si="295"/>
        <v/>
      </c>
      <c r="SB79" s="120" t="str">
        <f t="shared" si="295"/>
        <v/>
      </c>
      <c r="SC79" s="120" t="str">
        <f t="shared" si="295"/>
        <v/>
      </c>
      <c r="SD79" s="120" t="str">
        <f t="shared" si="295"/>
        <v/>
      </c>
      <c r="SE79" s="120" t="str">
        <f t="shared" si="295"/>
        <v/>
      </c>
      <c r="SF79" s="120" t="str">
        <f t="shared" si="295"/>
        <v/>
      </c>
      <c r="SG79" s="120" t="str">
        <f t="shared" si="295"/>
        <v/>
      </c>
      <c r="SH79" s="120" t="str">
        <f t="shared" si="295"/>
        <v/>
      </c>
      <c r="SI79" s="120" t="str">
        <f t="shared" si="295"/>
        <v/>
      </c>
      <c r="SJ79" s="120" t="str">
        <f t="shared" si="295"/>
        <v/>
      </c>
      <c r="SK79" s="120" t="str">
        <f t="shared" si="295"/>
        <v/>
      </c>
      <c r="SL79" s="120" t="str">
        <f t="shared" si="295"/>
        <v/>
      </c>
      <c r="SM79" s="120" t="str">
        <f t="shared" si="295"/>
        <v/>
      </c>
      <c r="SN79" s="120" t="str">
        <f t="shared" si="295"/>
        <v/>
      </c>
      <c r="SO79" s="120" t="str">
        <f t="shared" si="296"/>
        <v/>
      </c>
      <c r="SP79" s="120" t="str">
        <f t="shared" si="296"/>
        <v/>
      </c>
      <c r="SQ79" s="120" t="str">
        <f t="shared" si="296"/>
        <v/>
      </c>
      <c r="SR79" s="120" t="str">
        <f t="shared" si="296"/>
        <v/>
      </c>
      <c r="SS79" s="120" t="str">
        <f t="shared" si="296"/>
        <v/>
      </c>
      <c r="ST79" s="120" t="str">
        <f t="shared" si="296"/>
        <v/>
      </c>
      <c r="SU79" s="120" t="str">
        <f t="shared" si="296"/>
        <v/>
      </c>
      <c r="SV79" s="120" t="str">
        <f t="shared" si="296"/>
        <v/>
      </c>
      <c r="SW79" s="120" t="str">
        <f t="shared" si="296"/>
        <v/>
      </c>
      <c r="SX79" s="121" t="str">
        <f t="shared" si="296"/>
        <v/>
      </c>
    </row>
    <row r="80" spans="2:518" ht="27" outlineLevel="1" x14ac:dyDescent="0.35">
      <c r="C80" s="60">
        <v>288524</v>
      </c>
      <c r="D80" s="61">
        <v>1</v>
      </c>
      <c r="E80" s="122" t="s">
        <v>23</v>
      </c>
      <c r="F80" s="123" t="s">
        <v>452</v>
      </c>
      <c r="G80" s="142">
        <v>45567</v>
      </c>
      <c r="H80" s="124">
        <v>1</v>
      </c>
      <c r="I80" s="115">
        <f t="shared" si="170"/>
        <v>45567</v>
      </c>
      <c r="J80" s="141">
        <v>0</v>
      </c>
      <c r="K80" s="126" t="s">
        <v>1702</v>
      </c>
      <c r="L80" s="127"/>
      <c r="M80" s="119" t="str">
        <f t="shared" si="298"/>
        <v/>
      </c>
      <c r="N80" s="120" t="str">
        <f t="shared" si="298"/>
        <v/>
      </c>
      <c r="O80" s="120" t="str">
        <f t="shared" si="298"/>
        <v/>
      </c>
      <c r="P80" s="120" t="str">
        <f t="shared" si="298"/>
        <v/>
      </c>
      <c r="Q80" s="120" t="str">
        <f t="shared" si="298"/>
        <v/>
      </c>
      <c r="R80" s="120" t="str">
        <f t="shared" si="298"/>
        <v/>
      </c>
      <c r="S80" s="120" t="str">
        <f t="shared" si="298"/>
        <v/>
      </c>
      <c r="T80" s="120" t="str">
        <f t="shared" si="298"/>
        <v/>
      </c>
      <c r="U80" s="120" t="str">
        <f t="shared" si="298"/>
        <v/>
      </c>
      <c r="V80" s="120" t="str">
        <f t="shared" si="298"/>
        <v/>
      </c>
      <c r="W80" s="120" t="str">
        <f t="shared" si="298"/>
        <v/>
      </c>
      <c r="X80" s="120" t="str">
        <f t="shared" si="298"/>
        <v/>
      </c>
      <c r="Y80" s="120" t="str">
        <f t="shared" si="298"/>
        <v/>
      </c>
      <c r="Z80" s="120" t="str">
        <f t="shared" si="298"/>
        <v/>
      </c>
      <c r="AA80" s="120" t="str">
        <f t="shared" si="298"/>
        <v/>
      </c>
      <c r="AB80" s="120" t="str">
        <f t="shared" si="298"/>
        <v/>
      </c>
      <c r="AC80" s="120" t="str">
        <f t="shared" si="301"/>
        <v/>
      </c>
      <c r="AD80" s="120" t="str">
        <f t="shared" si="301"/>
        <v/>
      </c>
      <c r="AE80" s="120" t="str">
        <f t="shared" si="301"/>
        <v/>
      </c>
      <c r="AF80" s="120" t="str">
        <f t="shared" si="301"/>
        <v/>
      </c>
      <c r="AG80" s="120" t="str">
        <f t="shared" si="301"/>
        <v/>
      </c>
      <c r="AH80" s="120" t="str">
        <f t="shared" si="301"/>
        <v/>
      </c>
      <c r="AI80" s="120" t="str">
        <f t="shared" si="301"/>
        <v/>
      </c>
      <c r="AJ80" s="120" t="str">
        <f t="shared" si="301"/>
        <v/>
      </c>
      <c r="AK80" s="120" t="str">
        <f t="shared" si="301"/>
        <v/>
      </c>
      <c r="AL80" s="120" t="str">
        <f t="shared" si="301"/>
        <v/>
      </c>
      <c r="AM80" s="120" t="str">
        <f t="shared" si="301"/>
        <v/>
      </c>
      <c r="AN80" s="120" t="str">
        <f t="shared" si="301"/>
        <v/>
      </c>
      <c r="AO80" s="120" t="str">
        <f t="shared" si="301"/>
        <v/>
      </c>
      <c r="AP80" s="120" t="str">
        <f t="shared" si="301"/>
        <v/>
      </c>
      <c r="AQ80" s="120" t="str">
        <f t="shared" si="301"/>
        <v/>
      </c>
      <c r="AR80" s="120" t="str">
        <f t="shared" si="301"/>
        <v/>
      </c>
      <c r="AS80" s="120" t="str">
        <f t="shared" ref="AS80:DD80" si="302">IF($J80&gt;0%,IF(AND(AS$16&gt;=$G80,AS$16&lt;$G80+($H80*$J80)),"➤",""),"")</f>
        <v/>
      </c>
      <c r="AT80" s="120" t="str">
        <f t="shared" si="302"/>
        <v/>
      </c>
      <c r="AU80" s="120" t="str">
        <f t="shared" si="302"/>
        <v/>
      </c>
      <c r="AV80" s="120" t="str">
        <f t="shared" si="302"/>
        <v/>
      </c>
      <c r="AW80" s="120" t="str">
        <f t="shared" si="302"/>
        <v/>
      </c>
      <c r="AX80" s="120" t="str">
        <f t="shared" si="302"/>
        <v/>
      </c>
      <c r="AY80" s="120" t="str">
        <f t="shared" si="302"/>
        <v/>
      </c>
      <c r="AZ80" s="120" t="str">
        <f t="shared" si="302"/>
        <v/>
      </c>
      <c r="BA80" s="120" t="str">
        <f t="shared" si="302"/>
        <v/>
      </c>
      <c r="BB80" s="120" t="str">
        <f t="shared" si="302"/>
        <v/>
      </c>
      <c r="BC80" s="120" t="str">
        <f t="shared" si="302"/>
        <v/>
      </c>
      <c r="BD80" s="120" t="str">
        <f t="shared" si="302"/>
        <v/>
      </c>
      <c r="BE80" s="120" t="str">
        <f t="shared" si="302"/>
        <v/>
      </c>
      <c r="BF80" s="120" t="str">
        <f t="shared" si="302"/>
        <v/>
      </c>
      <c r="BG80" s="120" t="str">
        <f t="shared" si="302"/>
        <v/>
      </c>
      <c r="BH80" s="120" t="str">
        <f t="shared" si="302"/>
        <v/>
      </c>
      <c r="BI80" s="120" t="str">
        <f t="shared" si="302"/>
        <v/>
      </c>
      <c r="BJ80" s="120" t="str">
        <f t="shared" si="302"/>
        <v/>
      </c>
      <c r="BK80" s="120" t="str">
        <f t="shared" si="302"/>
        <v/>
      </c>
      <c r="BL80" s="120" t="str">
        <f t="shared" si="302"/>
        <v/>
      </c>
      <c r="BM80" s="120" t="str">
        <f t="shared" si="302"/>
        <v/>
      </c>
      <c r="BN80" s="120" t="str">
        <f t="shared" si="302"/>
        <v/>
      </c>
      <c r="BO80" s="120" t="str">
        <f t="shared" si="302"/>
        <v/>
      </c>
      <c r="BP80" s="120" t="str">
        <f t="shared" si="302"/>
        <v/>
      </c>
      <c r="BQ80" s="120" t="str">
        <f t="shared" si="302"/>
        <v/>
      </c>
      <c r="BR80" s="120" t="str">
        <f t="shared" si="302"/>
        <v/>
      </c>
      <c r="BS80" s="120" t="str">
        <f t="shared" si="302"/>
        <v/>
      </c>
      <c r="BT80" s="120" t="str">
        <f t="shared" si="302"/>
        <v/>
      </c>
      <c r="BU80" s="120" t="str">
        <f t="shared" si="302"/>
        <v/>
      </c>
      <c r="BV80" s="120" t="str">
        <f t="shared" si="302"/>
        <v/>
      </c>
      <c r="BW80" s="120" t="str">
        <f t="shared" si="302"/>
        <v/>
      </c>
      <c r="BX80" s="120" t="str">
        <f t="shared" si="302"/>
        <v/>
      </c>
      <c r="BY80" s="120" t="str">
        <f t="shared" si="302"/>
        <v/>
      </c>
      <c r="BZ80" s="120" t="str">
        <f t="shared" si="302"/>
        <v/>
      </c>
      <c r="CA80" s="120" t="str">
        <f t="shared" si="302"/>
        <v/>
      </c>
      <c r="CB80" s="120" t="str">
        <f t="shared" si="302"/>
        <v/>
      </c>
      <c r="CC80" s="120" t="str">
        <f t="shared" si="302"/>
        <v/>
      </c>
      <c r="CD80" s="120" t="str">
        <f t="shared" si="302"/>
        <v/>
      </c>
      <c r="CE80" s="120" t="str">
        <f t="shared" si="302"/>
        <v/>
      </c>
      <c r="CF80" s="120" t="str">
        <f t="shared" si="302"/>
        <v/>
      </c>
      <c r="CG80" s="120" t="str">
        <f t="shared" si="302"/>
        <v/>
      </c>
      <c r="CH80" s="120" t="str">
        <f t="shared" si="302"/>
        <v/>
      </c>
      <c r="CI80" s="120" t="str">
        <f t="shared" si="302"/>
        <v/>
      </c>
      <c r="CJ80" s="120" t="str">
        <f t="shared" si="302"/>
        <v/>
      </c>
      <c r="CK80" s="120" t="str">
        <f t="shared" si="302"/>
        <v/>
      </c>
      <c r="CL80" s="120" t="str">
        <f t="shared" si="302"/>
        <v/>
      </c>
      <c r="CM80" s="120" t="str">
        <f t="shared" si="302"/>
        <v/>
      </c>
      <c r="CN80" s="120" t="str">
        <f t="shared" si="302"/>
        <v/>
      </c>
      <c r="CO80" s="120" t="str">
        <f t="shared" si="302"/>
        <v/>
      </c>
      <c r="CP80" s="120" t="str">
        <f t="shared" si="302"/>
        <v/>
      </c>
      <c r="CQ80" s="120" t="str">
        <f t="shared" si="302"/>
        <v/>
      </c>
      <c r="CR80" s="120" t="str">
        <f t="shared" si="302"/>
        <v/>
      </c>
      <c r="CS80" s="120" t="str">
        <f t="shared" si="302"/>
        <v/>
      </c>
      <c r="CT80" s="120" t="str">
        <f t="shared" si="302"/>
        <v/>
      </c>
      <c r="CU80" s="120" t="str">
        <f t="shared" si="302"/>
        <v/>
      </c>
      <c r="CV80" s="120" t="str">
        <f t="shared" si="302"/>
        <v/>
      </c>
      <c r="CW80" s="120" t="str">
        <f t="shared" si="302"/>
        <v/>
      </c>
      <c r="CX80" s="120" t="str">
        <f t="shared" si="302"/>
        <v/>
      </c>
      <c r="CY80" s="120" t="str">
        <f t="shared" si="302"/>
        <v/>
      </c>
      <c r="CZ80" s="120" t="str">
        <f t="shared" si="302"/>
        <v/>
      </c>
      <c r="DA80" s="120" t="str">
        <f t="shared" si="302"/>
        <v/>
      </c>
      <c r="DB80" s="120" t="str">
        <f t="shared" si="302"/>
        <v/>
      </c>
      <c r="DC80" s="120" t="str">
        <f t="shared" si="302"/>
        <v/>
      </c>
      <c r="DD80" s="120" t="str">
        <f t="shared" si="302"/>
        <v/>
      </c>
      <c r="DE80" s="120" t="str">
        <f t="shared" ref="DE80:FP80" si="303">IF($J80&gt;0%,IF(AND(DE$16&gt;=$G80,DE$16&lt;$G80+($H80*$J80)),"➤",""),"")</f>
        <v/>
      </c>
      <c r="DF80" s="120" t="str">
        <f t="shared" si="303"/>
        <v/>
      </c>
      <c r="DG80" s="120" t="str">
        <f t="shared" si="303"/>
        <v/>
      </c>
      <c r="DH80" s="120" t="str">
        <f t="shared" si="303"/>
        <v/>
      </c>
      <c r="DI80" s="120" t="str">
        <f t="shared" si="303"/>
        <v/>
      </c>
      <c r="DJ80" s="120" t="str">
        <f t="shared" si="303"/>
        <v/>
      </c>
      <c r="DK80" s="120" t="str">
        <f t="shared" si="303"/>
        <v/>
      </c>
      <c r="DL80" s="120" t="str">
        <f t="shared" si="303"/>
        <v/>
      </c>
      <c r="DM80" s="120" t="str">
        <f t="shared" si="303"/>
        <v/>
      </c>
      <c r="DN80" s="120" t="str">
        <f t="shared" si="303"/>
        <v/>
      </c>
      <c r="DO80" s="120" t="str">
        <f t="shared" si="303"/>
        <v/>
      </c>
      <c r="DP80" s="120" t="str">
        <f t="shared" si="303"/>
        <v/>
      </c>
      <c r="DQ80" s="120" t="str">
        <f t="shared" si="303"/>
        <v/>
      </c>
      <c r="DR80" s="120" t="str">
        <f t="shared" si="303"/>
        <v/>
      </c>
      <c r="DS80" s="120" t="str">
        <f t="shared" si="303"/>
        <v/>
      </c>
      <c r="DT80" s="120" t="str">
        <f t="shared" si="303"/>
        <v/>
      </c>
      <c r="DU80" s="120" t="str">
        <f t="shared" si="303"/>
        <v/>
      </c>
      <c r="DV80" s="120" t="str">
        <f t="shared" si="303"/>
        <v/>
      </c>
      <c r="DW80" s="120" t="str">
        <f t="shared" si="303"/>
        <v/>
      </c>
      <c r="DX80" s="120" t="str">
        <f t="shared" si="303"/>
        <v/>
      </c>
      <c r="DY80" s="120" t="str">
        <f t="shared" si="303"/>
        <v/>
      </c>
      <c r="DZ80" s="120" t="str">
        <f t="shared" si="303"/>
        <v/>
      </c>
      <c r="EA80" s="120" t="str">
        <f t="shared" si="303"/>
        <v/>
      </c>
      <c r="EB80" s="120" t="str">
        <f t="shared" si="303"/>
        <v/>
      </c>
      <c r="EC80" s="120" t="str">
        <f t="shared" si="303"/>
        <v/>
      </c>
      <c r="ED80" s="120" t="str">
        <f t="shared" si="303"/>
        <v/>
      </c>
      <c r="EE80" s="120" t="str">
        <f t="shared" si="303"/>
        <v/>
      </c>
      <c r="EF80" s="120" t="str">
        <f t="shared" si="303"/>
        <v/>
      </c>
      <c r="EG80" s="120" t="str">
        <f t="shared" si="303"/>
        <v/>
      </c>
      <c r="EH80" s="120" t="str">
        <f t="shared" si="303"/>
        <v/>
      </c>
      <c r="EI80" s="120" t="str">
        <f t="shared" si="303"/>
        <v/>
      </c>
      <c r="EJ80" s="120" t="str">
        <f t="shared" si="303"/>
        <v/>
      </c>
      <c r="EK80" s="120" t="str">
        <f t="shared" si="303"/>
        <v/>
      </c>
      <c r="EL80" s="120" t="str">
        <f t="shared" si="303"/>
        <v/>
      </c>
      <c r="EM80" s="120" t="str">
        <f t="shared" si="303"/>
        <v/>
      </c>
      <c r="EN80" s="120" t="str">
        <f t="shared" si="303"/>
        <v/>
      </c>
      <c r="EO80" s="120" t="str">
        <f t="shared" si="303"/>
        <v/>
      </c>
      <c r="EP80" s="120" t="str">
        <f t="shared" si="303"/>
        <v/>
      </c>
      <c r="EQ80" s="120" t="str">
        <f t="shared" si="303"/>
        <v/>
      </c>
      <c r="ER80" s="120" t="str">
        <f t="shared" si="303"/>
        <v/>
      </c>
      <c r="ES80" s="120" t="str">
        <f t="shared" si="303"/>
        <v/>
      </c>
      <c r="ET80" s="120" t="str">
        <f t="shared" si="303"/>
        <v/>
      </c>
      <c r="EU80" s="120" t="str">
        <f t="shared" si="303"/>
        <v/>
      </c>
      <c r="EV80" s="120" t="str">
        <f t="shared" si="303"/>
        <v/>
      </c>
      <c r="EW80" s="120" t="str">
        <f t="shared" si="303"/>
        <v/>
      </c>
      <c r="EX80" s="120" t="str">
        <f t="shared" si="303"/>
        <v/>
      </c>
      <c r="EY80" s="120" t="str">
        <f t="shared" si="303"/>
        <v/>
      </c>
      <c r="EZ80" s="120" t="str">
        <f t="shared" si="303"/>
        <v/>
      </c>
      <c r="FA80" s="120" t="str">
        <f t="shared" si="303"/>
        <v/>
      </c>
      <c r="FB80" s="120" t="str">
        <f t="shared" si="303"/>
        <v/>
      </c>
      <c r="FC80" s="120" t="str">
        <f t="shared" si="303"/>
        <v/>
      </c>
      <c r="FD80" s="120" t="str">
        <f t="shared" si="303"/>
        <v/>
      </c>
      <c r="FE80" s="120" t="str">
        <f t="shared" si="303"/>
        <v/>
      </c>
      <c r="FF80" s="120" t="str">
        <f t="shared" si="303"/>
        <v/>
      </c>
      <c r="FG80" s="120" t="str">
        <f t="shared" si="303"/>
        <v/>
      </c>
      <c r="FH80" s="120" t="str">
        <f t="shared" si="303"/>
        <v/>
      </c>
      <c r="FI80" s="120" t="str">
        <f t="shared" si="303"/>
        <v/>
      </c>
      <c r="FJ80" s="120" t="str">
        <f t="shared" si="303"/>
        <v/>
      </c>
      <c r="FK80" s="120" t="str">
        <f t="shared" si="303"/>
        <v/>
      </c>
      <c r="FL80" s="120" t="str">
        <f t="shared" si="303"/>
        <v/>
      </c>
      <c r="FM80" s="120" t="str">
        <f t="shared" si="303"/>
        <v/>
      </c>
      <c r="FN80" s="120" t="str">
        <f t="shared" si="303"/>
        <v/>
      </c>
      <c r="FO80" s="120" t="str">
        <f t="shared" si="303"/>
        <v/>
      </c>
      <c r="FP80" s="120" t="str">
        <f t="shared" si="303"/>
        <v/>
      </c>
      <c r="FQ80" s="120" t="str">
        <f t="shared" ref="FQ80:IB80" si="304">IF($J80&gt;0%,IF(AND(FQ$16&gt;=$G80,FQ$16&lt;$G80+($H80*$J80)),"➤",""),"")</f>
        <v/>
      </c>
      <c r="FR80" s="120" t="str">
        <f t="shared" si="304"/>
        <v/>
      </c>
      <c r="FS80" s="120" t="str">
        <f t="shared" si="304"/>
        <v/>
      </c>
      <c r="FT80" s="120" t="str">
        <f t="shared" si="304"/>
        <v/>
      </c>
      <c r="FU80" s="120" t="str">
        <f t="shared" si="304"/>
        <v/>
      </c>
      <c r="FV80" s="120" t="str">
        <f t="shared" si="304"/>
        <v/>
      </c>
      <c r="FW80" s="120" t="str">
        <f t="shared" si="304"/>
        <v/>
      </c>
      <c r="FX80" s="120" t="str">
        <f t="shared" si="304"/>
        <v/>
      </c>
      <c r="FY80" s="120" t="str">
        <f t="shared" si="304"/>
        <v/>
      </c>
      <c r="FZ80" s="120" t="str">
        <f t="shared" si="304"/>
        <v/>
      </c>
      <c r="GA80" s="120" t="str">
        <f t="shared" si="304"/>
        <v/>
      </c>
      <c r="GB80" s="120" t="str">
        <f t="shared" si="304"/>
        <v/>
      </c>
      <c r="GC80" s="120" t="str">
        <f t="shared" si="304"/>
        <v/>
      </c>
      <c r="GD80" s="120" t="str">
        <f t="shared" si="304"/>
        <v/>
      </c>
      <c r="GE80" s="120" t="str">
        <f t="shared" si="304"/>
        <v/>
      </c>
      <c r="GF80" s="120" t="str">
        <f t="shared" si="304"/>
        <v/>
      </c>
      <c r="GG80" s="120" t="str">
        <f t="shared" si="304"/>
        <v/>
      </c>
      <c r="GH80" s="120" t="str">
        <f t="shared" si="304"/>
        <v/>
      </c>
      <c r="GI80" s="120" t="str">
        <f t="shared" si="304"/>
        <v/>
      </c>
      <c r="GJ80" s="120" t="str">
        <f t="shared" si="304"/>
        <v/>
      </c>
      <c r="GK80" s="120" t="str">
        <f t="shared" si="304"/>
        <v/>
      </c>
      <c r="GL80" s="120" t="str">
        <f t="shared" si="304"/>
        <v/>
      </c>
      <c r="GM80" s="120" t="str">
        <f t="shared" si="304"/>
        <v/>
      </c>
      <c r="GN80" s="120" t="str">
        <f t="shared" si="304"/>
        <v/>
      </c>
      <c r="GO80" s="120" t="str">
        <f t="shared" si="304"/>
        <v/>
      </c>
      <c r="GP80" s="120" t="str">
        <f t="shared" si="304"/>
        <v/>
      </c>
      <c r="GQ80" s="120" t="str">
        <f t="shared" si="304"/>
        <v/>
      </c>
      <c r="GR80" s="120" t="str">
        <f t="shared" si="304"/>
        <v/>
      </c>
      <c r="GS80" s="120" t="str">
        <f t="shared" si="304"/>
        <v/>
      </c>
      <c r="GT80" s="120" t="str">
        <f t="shared" si="304"/>
        <v/>
      </c>
      <c r="GU80" s="120" t="str">
        <f t="shared" si="304"/>
        <v/>
      </c>
      <c r="GV80" s="120" t="str">
        <f t="shared" si="304"/>
        <v/>
      </c>
      <c r="GW80" s="120" t="str">
        <f t="shared" si="304"/>
        <v/>
      </c>
      <c r="GX80" s="120" t="str">
        <f t="shared" si="304"/>
        <v/>
      </c>
      <c r="GY80" s="120" t="str">
        <f t="shared" si="304"/>
        <v/>
      </c>
      <c r="GZ80" s="120" t="str">
        <f t="shared" si="304"/>
        <v/>
      </c>
      <c r="HA80" s="120" t="str">
        <f t="shared" si="304"/>
        <v/>
      </c>
      <c r="HB80" s="120" t="str">
        <f t="shared" si="304"/>
        <v/>
      </c>
      <c r="HC80" s="120" t="str">
        <f t="shared" si="304"/>
        <v/>
      </c>
      <c r="HD80" s="120" t="str">
        <f t="shared" si="304"/>
        <v/>
      </c>
      <c r="HE80" s="120" t="str">
        <f t="shared" si="304"/>
        <v/>
      </c>
      <c r="HF80" s="120" t="str">
        <f t="shared" si="304"/>
        <v/>
      </c>
      <c r="HG80" s="120" t="str">
        <f t="shared" si="304"/>
        <v/>
      </c>
      <c r="HH80" s="120" t="str">
        <f t="shared" si="304"/>
        <v/>
      </c>
      <c r="HI80" s="120" t="str">
        <f t="shared" si="304"/>
        <v/>
      </c>
      <c r="HJ80" s="120" t="str">
        <f t="shared" si="304"/>
        <v/>
      </c>
      <c r="HK80" s="120" t="str">
        <f t="shared" si="304"/>
        <v/>
      </c>
      <c r="HL80" s="120" t="str">
        <f t="shared" si="304"/>
        <v/>
      </c>
      <c r="HM80" s="120" t="str">
        <f t="shared" si="304"/>
        <v/>
      </c>
      <c r="HN80" s="120" t="str">
        <f t="shared" si="304"/>
        <v/>
      </c>
      <c r="HO80" s="120" t="str">
        <f t="shared" si="304"/>
        <v/>
      </c>
      <c r="HP80" s="120" t="str">
        <f t="shared" si="304"/>
        <v/>
      </c>
      <c r="HQ80" s="120" t="str">
        <f t="shared" si="304"/>
        <v/>
      </c>
      <c r="HR80" s="120" t="str">
        <f t="shared" si="304"/>
        <v/>
      </c>
      <c r="HS80" s="120" t="str">
        <f t="shared" si="304"/>
        <v/>
      </c>
      <c r="HT80" s="120" t="str">
        <f t="shared" si="304"/>
        <v/>
      </c>
      <c r="HU80" s="120" t="str">
        <f t="shared" si="304"/>
        <v/>
      </c>
      <c r="HV80" s="120" t="str">
        <f t="shared" si="304"/>
        <v/>
      </c>
      <c r="HW80" s="120" t="str">
        <f t="shared" si="304"/>
        <v/>
      </c>
      <c r="HX80" s="120" t="str">
        <f t="shared" si="304"/>
        <v/>
      </c>
      <c r="HY80" s="120" t="str">
        <f t="shared" si="304"/>
        <v/>
      </c>
      <c r="HZ80" s="120" t="str">
        <f t="shared" si="304"/>
        <v/>
      </c>
      <c r="IA80" s="120" t="str">
        <f t="shared" si="304"/>
        <v/>
      </c>
      <c r="IB80" s="120" t="str">
        <f t="shared" si="304"/>
        <v/>
      </c>
      <c r="IC80" s="120" t="str">
        <f t="shared" ref="IC80:KN80" si="305">IF($J80&gt;0%,IF(AND(IC$16&gt;=$G80,IC$16&lt;$G80+($H80*$J80)),"➤",""),"")</f>
        <v/>
      </c>
      <c r="ID80" s="120" t="str">
        <f t="shared" si="305"/>
        <v/>
      </c>
      <c r="IE80" s="120" t="str">
        <f t="shared" si="305"/>
        <v/>
      </c>
      <c r="IF80" s="120" t="str">
        <f t="shared" si="305"/>
        <v/>
      </c>
      <c r="IG80" s="120" t="str">
        <f t="shared" si="305"/>
        <v/>
      </c>
      <c r="IH80" s="120" t="str">
        <f t="shared" si="305"/>
        <v/>
      </c>
      <c r="II80" s="120" t="str">
        <f t="shared" si="305"/>
        <v/>
      </c>
      <c r="IJ80" s="120" t="str">
        <f t="shared" si="305"/>
        <v/>
      </c>
      <c r="IK80" s="120" t="str">
        <f t="shared" si="305"/>
        <v/>
      </c>
      <c r="IL80" s="120" t="str">
        <f t="shared" si="305"/>
        <v/>
      </c>
      <c r="IM80" s="120" t="str">
        <f t="shared" si="305"/>
        <v/>
      </c>
      <c r="IN80" s="120" t="str">
        <f t="shared" si="305"/>
        <v/>
      </c>
      <c r="IO80" s="120" t="str">
        <f t="shared" si="305"/>
        <v/>
      </c>
      <c r="IP80" s="120" t="str">
        <f t="shared" si="305"/>
        <v/>
      </c>
      <c r="IQ80" s="120" t="str">
        <f t="shared" si="305"/>
        <v/>
      </c>
      <c r="IR80" s="120" t="str">
        <f t="shared" si="305"/>
        <v/>
      </c>
      <c r="IS80" s="120" t="str">
        <f t="shared" si="305"/>
        <v/>
      </c>
      <c r="IT80" s="120" t="str">
        <f t="shared" si="305"/>
        <v/>
      </c>
      <c r="IU80" s="120" t="str">
        <f t="shared" si="305"/>
        <v/>
      </c>
      <c r="IV80" s="120" t="str">
        <f t="shared" si="305"/>
        <v/>
      </c>
      <c r="IW80" s="120" t="str">
        <f t="shared" si="305"/>
        <v/>
      </c>
      <c r="IX80" s="120" t="str">
        <f t="shared" si="305"/>
        <v/>
      </c>
      <c r="IY80" s="120" t="str">
        <f t="shared" si="305"/>
        <v/>
      </c>
      <c r="IZ80" s="120" t="str">
        <f t="shared" si="305"/>
        <v/>
      </c>
      <c r="JA80" s="120" t="str">
        <f t="shared" si="305"/>
        <v/>
      </c>
      <c r="JB80" s="120" t="str">
        <f t="shared" si="305"/>
        <v/>
      </c>
      <c r="JC80" s="120" t="str">
        <f t="shared" si="305"/>
        <v/>
      </c>
      <c r="JD80" s="120" t="str">
        <f t="shared" si="305"/>
        <v/>
      </c>
      <c r="JE80" s="120" t="str">
        <f t="shared" si="305"/>
        <v/>
      </c>
      <c r="JF80" s="120" t="str">
        <f t="shared" si="305"/>
        <v/>
      </c>
      <c r="JG80" s="120" t="str">
        <f t="shared" si="305"/>
        <v/>
      </c>
      <c r="JH80" s="120" t="str">
        <f t="shared" si="305"/>
        <v/>
      </c>
      <c r="JI80" s="120" t="str">
        <f t="shared" si="305"/>
        <v/>
      </c>
      <c r="JJ80" s="120" t="str">
        <f t="shared" si="305"/>
        <v/>
      </c>
      <c r="JK80" s="120" t="str">
        <f t="shared" si="305"/>
        <v/>
      </c>
      <c r="JL80" s="120" t="str">
        <f t="shared" si="305"/>
        <v/>
      </c>
      <c r="JM80" s="120" t="str">
        <f t="shared" si="305"/>
        <v/>
      </c>
      <c r="JN80" s="120" t="str">
        <f t="shared" si="305"/>
        <v/>
      </c>
      <c r="JO80" s="120" t="str">
        <f t="shared" si="305"/>
        <v/>
      </c>
      <c r="JP80" s="120" t="str">
        <f t="shared" si="305"/>
        <v/>
      </c>
      <c r="JQ80" s="120" t="str">
        <f t="shared" si="305"/>
        <v/>
      </c>
      <c r="JR80" s="120" t="str">
        <f t="shared" si="305"/>
        <v/>
      </c>
      <c r="JS80" s="120" t="str">
        <f t="shared" si="305"/>
        <v/>
      </c>
      <c r="JT80" s="120" t="str">
        <f t="shared" si="305"/>
        <v/>
      </c>
      <c r="JU80" s="120" t="str">
        <f t="shared" si="305"/>
        <v/>
      </c>
      <c r="JV80" s="120" t="str">
        <f t="shared" si="305"/>
        <v/>
      </c>
      <c r="JW80" s="120" t="str">
        <f t="shared" si="305"/>
        <v/>
      </c>
      <c r="JX80" s="120" t="str">
        <f t="shared" si="305"/>
        <v/>
      </c>
      <c r="JY80" s="120" t="str">
        <f t="shared" si="305"/>
        <v/>
      </c>
      <c r="JZ80" s="120" t="str">
        <f t="shared" si="305"/>
        <v/>
      </c>
      <c r="KA80" s="120" t="str">
        <f t="shared" si="305"/>
        <v/>
      </c>
      <c r="KB80" s="120" t="str">
        <f t="shared" si="305"/>
        <v/>
      </c>
      <c r="KC80" s="120" t="str">
        <f t="shared" si="305"/>
        <v/>
      </c>
      <c r="KD80" s="120" t="str">
        <f t="shared" si="305"/>
        <v/>
      </c>
      <c r="KE80" s="120" t="str">
        <f t="shared" si="305"/>
        <v/>
      </c>
      <c r="KF80" s="120" t="str">
        <f t="shared" si="305"/>
        <v/>
      </c>
      <c r="KG80" s="120" t="str">
        <f t="shared" si="305"/>
        <v/>
      </c>
      <c r="KH80" s="120" t="str">
        <f t="shared" si="305"/>
        <v/>
      </c>
      <c r="KI80" s="120" t="str">
        <f t="shared" si="305"/>
        <v/>
      </c>
      <c r="KJ80" s="120" t="str">
        <f t="shared" si="305"/>
        <v/>
      </c>
      <c r="KK80" s="120" t="str">
        <f t="shared" si="305"/>
        <v/>
      </c>
      <c r="KL80" s="120" t="str">
        <f t="shared" si="305"/>
        <v/>
      </c>
      <c r="KM80" s="120" t="str">
        <f t="shared" si="305"/>
        <v/>
      </c>
      <c r="KN80" s="120" t="str">
        <f t="shared" si="305"/>
        <v/>
      </c>
      <c r="KO80" s="120" t="str">
        <f t="shared" ref="KO80:MZ80" si="306">IF($J80&gt;0%,IF(AND(KO$16&gt;=$G80,KO$16&lt;$G80+($H80*$J80)),"➤",""),"")</f>
        <v/>
      </c>
      <c r="KP80" s="120" t="str">
        <f t="shared" si="306"/>
        <v/>
      </c>
      <c r="KQ80" s="120" t="str">
        <f t="shared" si="306"/>
        <v/>
      </c>
      <c r="KR80" s="120" t="str">
        <f t="shared" si="306"/>
        <v/>
      </c>
      <c r="KS80" s="120" t="str">
        <f t="shared" si="306"/>
        <v/>
      </c>
      <c r="KT80" s="120" t="str">
        <f t="shared" si="306"/>
        <v/>
      </c>
      <c r="KU80" s="120" t="str">
        <f t="shared" si="306"/>
        <v/>
      </c>
      <c r="KV80" s="120" t="str">
        <f t="shared" si="306"/>
        <v/>
      </c>
      <c r="KW80" s="120" t="str">
        <f t="shared" si="306"/>
        <v/>
      </c>
      <c r="KX80" s="120" t="str">
        <f t="shared" si="306"/>
        <v/>
      </c>
      <c r="KY80" s="120" t="str">
        <f t="shared" si="306"/>
        <v/>
      </c>
      <c r="KZ80" s="120" t="str">
        <f t="shared" si="306"/>
        <v/>
      </c>
      <c r="LA80" s="120" t="str">
        <f t="shared" si="306"/>
        <v/>
      </c>
      <c r="LB80" s="120" t="str">
        <f t="shared" si="306"/>
        <v/>
      </c>
      <c r="LC80" s="120" t="str">
        <f t="shared" si="306"/>
        <v/>
      </c>
      <c r="LD80" s="120" t="str">
        <f t="shared" si="306"/>
        <v/>
      </c>
      <c r="LE80" s="120" t="str">
        <f t="shared" si="306"/>
        <v/>
      </c>
      <c r="LF80" s="120" t="str">
        <f t="shared" si="306"/>
        <v/>
      </c>
      <c r="LG80" s="120" t="str">
        <f t="shared" si="306"/>
        <v/>
      </c>
      <c r="LH80" s="120" t="str">
        <f t="shared" si="306"/>
        <v/>
      </c>
      <c r="LI80" s="120" t="str">
        <f t="shared" si="306"/>
        <v/>
      </c>
      <c r="LJ80" s="120" t="str">
        <f t="shared" si="306"/>
        <v/>
      </c>
      <c r="LK80" s="120" t="str">
        <f t="shared" si="306"/>
        <v/>
      </c>
      <c r="LL80" s="120" t="str">
        <f t="shared" si="306"/>
        <v/>
      </c>
      <c r="LM80" s="120" t="str">
        <f t="shared" si="306"/>
        <v/>
      </c>
      <c r="LN80" s="120" t="str">
        <f t="shared" si="306"/>
        <v/>
      </c>
      <c r="LO80" s="120" t="str">
        <f t="shared" si="306"/>
        <v/>
      </c>
      <c r="LP80" s="120" t="str">
        <f t="shared" si="306"/>
        <v/>
      </c>
      <c r="LQ80" s="120" t="str">
        <f t="shared" si="306"/>
        <v/>
      </c>
      <c r="LR80" s="120" t="str">
        <f t="shared" si="306"/>
        <v/>
      </c>
      <c r="LS80" s="120" t="str">
        <f t="shared" si="306"/>
        <v/>
      </c>
      <c r="LT80" s="120" t="str">
        <f t="shared" si="306"/>
        <v/>
      </c>
      <c r="LU80" s="120" t="str">
        <f t="shared" si="306"/>
        <v/>
      </c>
      <c r="LV80" s="120" t="str">
        <f t="shared" si="306"/>
        <v/>
      </c>
      <c r="LW80" s="120" t="str">
        <f t="shared" si="306"/>
        <v/>
      </c>
      <c r="LX80" s="120" t="str">
        <f t="shared" si="306"/>
        <v/>
      </c>
      <c r="LY80" s="120" t="str">
        <f t="shared" si="306"/>
        <v/>
      </c>
      <c r="LZ80" s="120" t="str">
        <f t="shared" si="306"/>
        <v/>
      </c>
      <c r="MA80" s="120" t="str">
        <f t="shared" si="306"/>
        <v/>
      </c>
      <c r="MB80" s="120" t="str">
        <f t="shared" si="306"/>
        <v/>
      </c>
      <c r="MC80" s="120" t="str">
        <f t="shared" si="306"/>
        <v/>
      </c>
      <c r="MD80" s="120" t="str">
        <f t="shared" si="306"/>
        <v/>
      </c>
      <c r="ME80" s="120" t="str">
        <f t="shared" si="306"/>
        <v/>
      </c>
      <c r="MF80" s="120" t="str">
        <f t="shared" si="306"/>
        <v/>
      </c>
      <c r="MG80" s="120" t="str">
        <f t="shared" si="306"/>
        <v/>
      </c>
      <c r="MH80" s="120" t="str">
        <f t="shared" si="306"/>
        <v/>
      </c>
      <c r="MI80" s="120" t="str">
        <f t="shared" si="306"/>
        <v/>
      </c>
      <c r="MJ80" s="120" t="str">
        <f t="shared" si="306"/>
        <v/>
      </c>
      <c r="MK80" s="120" t="str">
        <f t="shared" si="306"/>
        <v/>
      </c>
      <c r="ML80" s="120" t="str">
        <f t="shared" si="306"/>
        <v/>
      </c>
      <c r="MM80" s="120" t="str">
        <f t="shared" si="306"/>
        <v/>
      </c>
      <c r="MN80" s="120" t="str">
        <f t="shared" si="306"/>
        <v/>
      </c>
      <c r="MO80" s="120" t="str">
        <f t="shared" si="306"/>
        <v/>
      </c>
      <c r="MP80" s="120" t="str">
        <f t="shared" si="306"/>
        <v/>
      </c>
      <c r="MQ80" s="120" t="str">
        <f t="shared" si="306"/>
        <v/>
      </c>
      <c r="MR80" s="120" t="str">
        <f t="shared" si="306"/>
        <v/>
      </c>
      <c r="MS80" s="120" t="str">
        <f t="shared" si="306"/>
        <v/>
      </c>
      <c r="MT80" s="120" t="str">
        <f t="shared" si="306"/>
        <v/>
      </c>
      <c r="MU80" s="120" t="str">
        <f t="shared" si="306"/>
        <v/>
      </c>
      <c r="MV80" s="120" t="str">
        <f t="shared" si="306"/>
        <v/>
      </c>
      <c r="MW80" s="120" t="str">
        <f t="shared" si="306"/>
        <v/>
      </c>
      <c r="MX80" s="120" t="str">
        <f t="shared" si="306"/>
        <v/>
      </c>
      <c r="MY80" s="120" t="str">
        <f t="shared" si="306"/>
        <v/>
      </c>
      <c r="MZ80" s="120" t="str">
        <f t="shared" si="306"/>
        <v/>
      </c>
      <c r="NA80" s="120" t="str">
        <f t="shared" ref="NA80:PL80" si="307">IF($J80&gt;0%,IF(AND(NA$16&gt;=$G80,NA$16&lt;$G80+($H80*$J80)),"➤",""),"")</f>
        <v/>
      </c>
      <c r="NB80" s="120" t="str">
        <f t="shared" si="307"/>
        <v/>
      </c>
      <c r="NC80" s="120" t="str">
        <f t="shared" si="307"/>
        <v/>
      </c>
      <c r="ND80" s="120" t="str">
        <f t="shared" si="307"/>
        <v/>
      </c>
      <c r="NE80" s="120" t="str">
        <f t="shared" si="307"/>
        <v/>
      </c>
      <c r="NF80" s="120" t="str">
        <f t="shared" si="307"/>
        <v/>
      </c>
      <c r="NG80" s="120" t="str">
        <f t="shared" si="307"/>
        <v/>
      </c>
      <c r="NH80" s="120" t="str">
        <f t="shared" si="307"/>
        <v/>
      </c>
      <c r="NI80" s="120" t="str">
        <f t="shared" si="307"/>
        <v/>
      </c>
      <c r="NJ80" s="120" t="str">
        <f t="shared" si="307"/>
        <v/>
      </c>
      <c r="NK80" s="120" t="str">
        <f t="shared" si="307"/>
        <v/>
      </c>
      <c r="NL80" s="120" t="str">
        <f t="shared" si="307"/>
        <v/>
      </c>
      <c r="NM80" s="120" t="str">
        <f t="shared" si="307"/>
        <v/>
      </c>
      <c r="NN80" s="120" t="str">
        <f t="shared" si="307"/>
        <v/>
      </c>
      <c r="NO80" s="120" t="str">
        <f t="shared" si="307"/>
        <v/>
      </c>
      <c r="NP80" s="120" t="str">
        <f t="shared" si="307"/>
        <v/>
      </c>
      <c r="NQ80" s="120" t="str">
        <f t="shared" si="307"/>
        <v/>
      </c>
      <c r="NR80" s="120" t="str">
        <f t="shared" si="307"/>
        <v/>
      </c>
      <c r="NS80" s="120" t="str">
        <f t="shared" si="307"/>
        <v/>
      </c>
      <c r="NT80" s="120" t="str">
        <f t="shared" si="307"/>
        <v/>
      </c>
      <c r="NU80" s="120" t="str">
        <f t="shared" si="307"/>
        <v/>
      </c>
      <c r="NV80" s="120" t="str">
        <f t="shared" si="307"/>
        <v/>
      </c>
      <c r="NW80" s="120" t="str">
        <f t="shared" si="307"/>
        <v/>
      </c>
      <c r="NX80" s="120" t="str">
        <f t="shared" si="307"/>
        <v/>
      </c>
      <c r="NY80" s="120" t="str">
        <f t="shared" si="307"/>
        <v/>
      </c>
      <c r="NZ80" s="120" t="str">
        <f t="shared" si="307"/>
        <v/>
      </c>
      <c r="OA80" s="120" t="str">
        <f t="shared" si="307"/>
        <v/>
      </c>
      <c r="OB80" s="120" t="str">
        <f t="shared" si="307"/>
        <v/>
      </c>
      <c r="OC80" s="120" t="str">
        <f t="shared" si="307"/>
        <v/>
      </c>
      <c r="OD80" s="120" t="str">
        <f t="shared" si="307"/>
        <v/>
      </c>
      <c r="OE80" s="120" t="str">
        <f t="shared" si="307"/>
        <v/>
      </c>
      <c r="OF80" s="120" t="str">
        <f t="shared" si="307"/>
        <v/>
      </c>
      <c r="OG80" s="120" t="str">
        <f t="shared" si="307"/>
        <v/>
      </c>
      <c r="OH80" s="120" t="str">
        <f t="shared" si="307"/>
        <v/>
      </c>
      <c r="OI80" s="120" t="str">
        <f t="shared" si="307"/>
        <v/>
      </c>
      <c r="OJ80" s="120" t="str">
        <f t="shared" si="307"/>
        <v/>
      </c>
      <c r="OK80" s="120" t="str">
        <f t="shared" si="307"/>
        <v/>
      </c>
      <c r="OL80" s="120" t="str">
        <f t="shared" si="307"/>
        <v/>
      </c>
      <c r="OM80" s="120" t="str">
        <f t="shared" si="307"/>
        <v/>
      </c>
      <c r="ON80" s="120" t="str">
        <f t="shared" si="307"/>
        <v/>
      </c>
      <c r="OO80" s="120" t="str">
        <f t="shared" si="307"/>
        <v/>
      </c>
      <c r="OP80" s="120" t="str">
        <f t="shared" si="307"/>
        <v/>
      </c>
      <c r="OQ80" s="120" t="str">
        <f t="shared" si="307"/>
        <v/>
      </c>
      <c r="OR80" s="120" t="str">
        <f t="shared" si="307"/>
        <v/>
      </c>
      <c r="OS80" s="120" t="str">
        <f t="shared" si="307"/>
        <v/>
      </c>
      <c r="OT80" s="120" t="str">
        <f t="shared" si="307"/>
        <v/>
      </c>
      <c r="OU80" s="120" t="str">
        <f t="shared" si="307"/>
        <v/>
      </c>
      <c r="OV80" s="120" t="str">
        <f t="shared" si="307"/>
        <v/>
      </c>
      <c r="OW80" s="120" t="str">
        <f t="shared" si="307"/>
        <v/>
      </c>
      <c r="OX80" s="120" t="str">
        <f t="shared" si="307"/>
        <v/>
      </c>
      <c r="OY80" s="120" t="str">
        <f t="shared" si="307"/>
        <v/>
      </c>
      <c r="OZ80" s="120" t="str">
        <f t="shared" si="307"/>
        <v/>
      </c>
      <c r="PA80" s="120" t="str">
        <f t="shared" si="307"/>
        <v/>
      </c>
      <c r="PB80" s="120" t="str">
        <f t="shared" si="307"/>
        <v/>
      </c>
      <c r="PC80" s="120" t="str">
        <f t="shared" si="307"/>
        <v/>
      </c>
      <c r="PD80" s="120" t="str">
        <f t="shared" si="307"/>
        <v/>
      </c>
      <c r="PE80" s="120" t="str">
        <f t="shared" si="307"/>
        <v/>
      </c>
      <c r="PF80" s="120" t="str">
        <f t="shared" si="307"/>
        <v/>
      </c>
      <c r="PG80" s="120" t="str">
        <f t="shared" si="307"/>
        <v/>
      </c>
      <c r="PH80" s="120" t="str">
        <f t="shared" si="307"/>
        <v/>
      </c>
      <c r="PI80" s="120" t="str">
        <f t="shared" si="307"/>
        <v/>
      </c>
      <c r="PJ80" s="120" t="str">
        <f t="shared" si="307"/>
        <v/>
      </c>
      <c r="PK80" s="120" t="str">
        <f t="shared" si="307"/>
        <v/>
      </c>
      <c r="PL80" s="120" t="str">
        <f t="shared" si="307"/>
        <v/>
      </c>
      <c r="PM80" s="120" t="str">
        <f t="shared" ref="PM80:RX80" si="308">IF($J80&gt;0%,IF(AND(PM$16&gt;=$G80,PM$16&lt;$G80+($H80*$J80)),"➤",""),"")</f>
        <v/>
      </c>
      <c r="PN80" s="120" t="str">
        <f t="shared" si="308"/>
        <v/>
      </c>
      <c r="PO80" s="120" t="str">
        <f t="shared" si="308"/>
        <v/>
      </c>
      <c r="PP80" s="120" t="str">
        <f t="shared" si="308"/>
        <v/>
      </c>
      <c r="PQ80" s="120" t="str">
        <f t="shared" si="308"/>
        <v/>
      </c>
      <c r="PR80" s="120" t="str">
        <f t="shared" si="308"/>
        <v/>
      </c>
      <c r="PS80" s="120" t="str">
        <f t="shared" si="308"/>
        <v/>
      </c>
      <c r="PT80" s="120" t="str">
        <f t="shared" si="308"/>
        <v/>
      </c>
      <c r="PU80" s="120" t="str">
        <f t="shared" si="308"/>
        <v/>
      </c>
      <c r="PV80" s="120" t="str">
        <f t="shared" si="308"/>
        <v/>
      </c>
      <c r="PW80" s="120" t="str">
        <f t="shared" si="308"/>
        <v/>
      </c>
      <c r="PX80" s="120" t="str">
        <f t="shared" si="308"/>
        <v/>
      </c>
      <c r="PY80" s="120" t="str">
        <f t="shared" si="308"/>
        <v/>
      </c>
      <c r="PZ80" s="120" t="str">
        <f t="shared" si="308"/>
        <v/>
      </c>
      <c r="QA80" s="120" t="str">
        <f t="shared" si="308"/>
        <v/>
      </c>
      <c r="QB80" s="120" t="str">
        <f t="shared" si="308"/>
        <v/>
      </c>
      <c r="QC80" s="120" t="str">
        <f t="shared" si="308"/>
        <v/>
      </c>
      <c r="QD80" s="120" t="str">
        <f t="shared" si="308"/>
        <v/>
      </c>
      <c r="QE80" s="120" t="str">
        <f t="shared" si="308"/>
        <v/>
      </c>
      <c r="QF80" s="120" t="str">
        <f t="shared" si="308"/>
        <v/>
      </c>
      <c r="QG80" s="120" t="str">
        <f t="shared" si="308"/>
        <v/>
      </c>
      <c r="QH80" s="120" t="str">
        <f t="shared" si="308"/>
        <v/>
      </c>
      <c r="QI80" s="120" t="str">
        <f t="shared" si="308"/>
        <v/>
      </c>
      <c r="QJ80" s="120" t="str">
        <f t="shared" si="308"/>
        <v/>
      </c>
      <c r="QK80" s="120" t="str">
        <f t="shared" si="308"/>
        <v/>
      </c>
      <c r="QL80" s="120" t="str">
        <f t="shared" si="308"/>
        <v/>
      </c>
      <c r="QM80" s="120" t="str">
        <f t="shared" si="308"/>
        <v/>
      </c>
      <c r="QN80" s="120" t="str">
        <f t="shared" si="308"/>
        <v/>
      </c>
      <c r="QO80" s="120" t="str">
        <f t="shared" si="308"/>
        <v/>
      </c>
      <c r="QP80" s="120" t="str">
        <f t="shared" si="308"/>
        <v/>
      </c>
      <c r="QQ80" s="120" t="str">
        <f t="shared" si="308"/>
        <v/>
      </c>
      <c r="QR80" s="120" t="str">
        <f t="shared" si="308"/>
        <v/>
      </c>
      <c r="QS80" s="120" t="str">
        <f t="shared" si="308"/>
        <v/>
      </c>
      <c r="QT80" s="120" t="str">
        <f t="shared" si="308"/>
        <v/>
      </c>
      <c r="QU80" s="120" t="str">
        <f t="shared" si="308"/>
        <v/>
      </c>
      <c r="QV80" s="120" t="str">
        <f t="shared" si="308"/>
        <v/>
      </c>
      <c r="QW80" s="120" t="str">
        <f t="shared" si="308"/>
        <v/>
      </c>
      <c r="QX80" s="120" t="str">
        <f t="shared" si="308"/>
        <v/>
      </c>
      <c r="QY80" s="120" t="str">
        <f t="shared" si="308"/>
        <v/>
      </c>
      <c r="QZ80" s="120" t="str">
        <f t="shared" si="308"/>
        <v/>
      </c>
      <c r="RA80" s="120" t="str">
        <f t="shared" si="308"/>
        <v/>
      </c>
      <c r="RB80" s="120" t="str">
        <f t="shared" si="308"/>
        <v/>
      </c>
      <c r="RC80" s="120" t="str">
        <f t="shared" si="308"/>
        <v/>
      </c>
      <c r="RD80" s="120" t="str">
        <f t="shared" si="308"/>
        <v/>
      </c>
      <c r="RE80" s="120" t="str">
        <f t="shared" si="308"/>
        <v/>
      </c>
      <c r="RF80" s="120" t="str">
        <f t="shared" si="308"/>
        <v/>
      </c>
      <c r="RG80" s="120" t="str">
        <f t="shared" si="308"/>
        <v/>
      </c>
      <c r="RH80" s="120" t="str">
        <f t="shared" si="308"/>
        <v/>
      </c>
      <c r="RI80" s="120" t="str">
        <f t="shared" si="308"/>
        <v/>
      </c>
      <c r="RJ80" s="120" t="str">
        <f t="shared" si="308"/>
        <v/>
      </c>
      <c r="RK80" s="120" t="str">
        <f t="shared" si="308"/>
        <v/>
      </c>
      <c r="RL80" s="120" t="str">
        <f t="shared" si="308"/>
        <v/>
      </c>
      <c r="RM80" s="120" t="str">
        <f t="shared" si="308"/>
        <v/>
      </c>
      <c r="RN80" s="120" t="str">
        <f t="shared" si="308"/>
        <v/>
      </c>
      <c r="RO80" s="120" t="str">
        <f t="shared" si="308"/>
        <v/>
      </c>
      <c r="RP80" s="120" t="str">
        <f t="shared" si="308"/>
        <v/>
      </c>
      <c r="RQ80" s="120" t="str">
        <f t="shared" si="308"/>
        <v/>
      </c>
      <c r="RR80" s="120" t="str">
        <f t="shared" si="308"/>
        <v/>
      </c>
      <c r="RS80" s="120" t="str">
        <f t="shared" si="308"/>
        <v/>
      </c>
      <c r="RT80" s="120" t="str">
        <f t="shared" si="308"/>
        <v/>
      </c>
      <c r="RU80" s="120" t="str">
        <f t="shared" si="308"/>
        <v/>
      </c>
      <c r="RV80" s="120" t="str">
        <f t="shared" si="308"/>
        <v/>
      </c>
      <c r="RW80" s="120" t="str">
        <f t="shared" si="308"/>
        <v/>
      </c>
      <c r="RX80" s="120" t="str">
        <f t="shared" si="308"/>
        <v/>
      </c>
      <c r="RY80" s="120" t="str">
        <f t="shared" ref="RY80:SN80" si="309">IF($J80&gt;0%,IF(AND(RY$16&gt;=$G80,RY$16&lt;$G80+($H80*$J80)),"➤",""),"")</f>
        <v/>
      </c>
      <c r="RZ80" s="120" t="str">
        <f t="shared" si="309"/>
        <v/>
      </c>
      <c r="SA80" s="120" t="str">
        <f t="shared" si="309"/>
        <v/>
      </c>
      <c r="SB80" s="120" t="str">
        <f t="shared" si="309"/>
        <v/>
      </c>
      <c r="SC80" s="120" t="str">
        <f t="shared" si="309"/>
        <v/>
      </c>
      <c r="SD80" s="120" t="str">
        <f t="shared" si="309"/>
        <v/>
      </c>
      <c r="SE80" s="120" t="str">
        <f t="shared" si="309"/>
        <v/>
      </c>
      <c r="SF80" s="120" t="str">
        <f t="shared" si="309"/>
        <v/>
      </c>
      <c r="SG80" s="120" t="str">
        <f t="shared" si="309"/>
        <v/>
      </c>
      <c r="SH80" s="120" t="str">
        <f t="shared" si="309"/>
        <v/>
      </c>
      <c r="SI80" s="120" t="str">
        <f t="shared" si="309"/>
        <v/>
      </c>
      <c r="SJ80" s="120" t="str">
        <f t="shared" si="309"/>
        <v/>
      </c>
      <c r="SK80" s="120" t="str">
        <f t="shared" si="309"/>
        <v/>
      </c>
      <c r="SL80" s="120" t="str">
        <f t="shared" si="309"/>
        <v/>
      </c>
      <c r="SM80" s="120" t="str">
        <f t="shared" si="309"/>
        <v/>
      </c>
      <c r="SN80" s="120" t="str">
        <f t="shared" si="309"/>
        <v/>
      </c>
      <c r="SO80" s="120" t="str">
        <f t="shared" si="296"/>
        <v/>
      </c>
      <c r="SP80" s="120" t="str">
        <f t="shared" si="296"/>
        <v/>
      </c>
      <c r="SQ80" s="120" t="str">
        <f t="shared" si="296"/>
        <v/>
      </c>
      <c r="SR80" s="120" t="str">
        <f t="shared" si="296"/>
        <v/>
      </c>
      <c r="SS80" s="120" t="str">
        <f t="shared" si="296"/>
        <v/>
      </c>
      <c r="ST80" s="120" t="str">
        <f t="shared" si="296"/>
        <v/>
      </c>
      <c r="SU80" s="120" t="str">
        <f t="shared" si="296"/>
        <v/>
      </c>
      <c r="SV80" s="120" t="str">
        <f t="shared" si="296"/>
        <v/>
      </c>
      <c r="SW80" s="120" t="str">
        <f t="shared" si="296"/>
        <v/>
      </c>
      <c r="SX80" s="121" t="str">
        <f t="shared" si="296"/>
        <v/>
      </c>
    </row>
    <row r="81" spans="2:518" ht="27" outlineLevel="1" x14ac:dyDescent="0.35">
      <c r="C81" s="60">
        <v>286024</v>
      </c>
      <c r="D81" s="61">
        <v>1</v>
      </c>
      <c r="E81" s="122" t="s">
        <v>23</v>
      </c>
      <c r="F81" s="123" t="s">
        <v>452</v>
      </c>
      <c r="G81" s="142">
        <v>45567</v>
      </c>
      <c r="H81" s="124">
        <v>1</v>
      </c>
      <c r="I81" s="115">
        <f>(G81+H81)-1</f>
        <v>45567</v>
      </c>
      <c r="J81" s="143">
        <v>0</v>
      </c>
      <c r="K81" s="126" t="s">
        <v>1702</v>
      </c>
      <c r="L81" s="127"/>
      <c r="M81" s="119" t="str">
        <f t="shared" si="298"/>
        <v/>
      </c>
      <c r="N81" s="120" t="str">
        <f t="shared" si="298"/>
        <v/>
      </c>
      <c r="O81" s="120" t="str">
        <f t="shared" si="298"/>
        <v/>
      </c>
      <c r="P81" s="120" t="str">
        <f t="shared" si="298"/>
        <v/>
      </c>
      <c r="Q81" s="120" t="str">
        <f t="shared" si="298"/>
        <v/>
      </c>
      <c r="R81" s="120" t="str">
        <f t="shared" si="298"/>
        <v/>
      </c>
      <c r="S81" s="120" t="str">
        <f t="shared" si="298"/>
        <v/>
      </c>
      <c r="T81" s="120" t="str">
        <f t="shared" si="298"/>
        <v/>
      </c>
      <c r="U81" s="120" t="str">
        <f t="shared" si="298"/>
        <v/>
      </c>
      <c r="V81" s="120" t="str">
        <f t="shared" si="298"/>
        <v/>
      </c>
      <c r="W81" s="120" t="str">
        <f t="shared" si="298"/>
        <v/>
      </c>
      <c r="X81" s="120" t="str">
        <f t="shared" si="298"/>
        <v/>
      </c>
      <c r="Y81" s="120" t="str">
        <f t="shared" si="298"/>
        <v/>
      </c>
      <c r="Z81" s="120" t="str">
        <f t="shared" si="298"/>
        <v/>
      </c>
      <c r="AA81" s="120" t="str">
        <f t="shared" si="298"/>
        <v/>
      </c>
      <c r="AB81" s="120" t="str">
        <f t="shared" si="298"/>
        <v/>
      </c>
      <c r="AC81" s="120" t="str">
        <f t="shared" si="301"/>
        <v/>
      </c>
      <c r="AD81" s="120" t="str">
        <f t="shared" si="301"/>
        <v/>
      </c>
      <c r="AE81" s="120" t="str">
        <f t="shared" si="301"/>
        <v/>
      </c>
      <c r="AF81" s="120" t="str">
        <f t="shared" si="301"/>
        <v/>
      </c>
      <c r="AG81" s="120" t="str">
        <f t="shared" si="301"/>
        <v/>
      </c>
      <c r="AH81" s="120" t="str">
        <f t="shared" si="301"/>
        <v/>
      </c>
      <c r="AI81" s="120" t="str">
        <f t="shared" si="301"/>
        <v/>
      </c>
      <c r="AJ81" s="120" t="str">
        <f t="shared" si="301"/>
        <v/>
      </c>
      <c r="AK81" s="120" t="str">
        <f t="shared" si="301"/>
        <v/>
      </c>
      <c r="AL81" s="120" t="str">
        <f t="shared" si="301"/>
        <v/>
      </c>
      <c r="AM81" s="120" t="str">
        <f t="shared" si="301"/>
        <v/>
      </c>
      <c r="AN81" s="120" t="str">
        <f t="shared" si="301"/>
        <v/>
      </c>
      <c r="AO81" s="120" t="str">
        <f t="shared" si="301"/>
        <v/>
      </c>
      <c r="AP81" s="120" t="str">
        <f t="shared" si="301"/>
        <v/>
      </c>
      <c r="AQ81" s="120" t="str">
        <f t="shared" si="301"/>
        <v/>
      </c>
      <c r="AR81" s="120" t="str">
        <f t="shared" si="301"/>
        <v/>
      </c>
      <c r="AS81" s="120" t="str">
        <f t="shared" si="267"/>
        <v/>
      </c>
      <c r="AT81" s="120" t="str">
        <f t="shared" si="267"/>
        <v/>
      </c>
      <c r="AU81" s="120" t="str">
        <f t="shared" si="267"/>
        <v/>
      </c>
      <c r="AV81" s="120" t="str">
        <f t="shared" si="267"/>
        <v/>
      </c>
      <c r="AW81" s="120" t="str">
        <f t="shared" si="267"/>
        <v/>
      </c>
      <c r="AX81" s="120" t="str">
        <f t="shared" si="267"/>
        <v/>
      </c>
      <c r="AY81" s="120" t="str">
        <f t="shared" si="267"/>
        <v/>
      </c>
      <c r="AZ81" s="120" t="str">
        <f t="shared" si="267"/>
        <v/>
      </c>
      <c r="BA81" s="120" t="str">
        <f t="shared" si="267"/>
        <v/>
      </c>
      <c r="BB81" s="120" t="str">
        <f t="shared" si="267"/>
        <v/>
      </c>
      <c r="BC81" s="120" t="str">
        <f t="shared" si="267"/>
        <v/>
      </c>
      <c r="BD81" s="120" t="str">
        <f t="shared" si="267"/>
        <v/>
      </c>
      <c r="BE81" s="120" t="str">
        <f t="shared" si="267"/>
        <v/>
      </c>
      <c r="BF81" s="120" t="str">
        <f t="shared" si="267"/>
        <v/>
      </c>
      <c r="BG81" s="120" t="str">
        <f t="shared" si="267"/>
        <v/>
      </c>
      <c r="BH81" s="120" t="str">
        <f t="shared" si="267"/>
        <v/>
      </c>
      <c r="BI81" s="120" t="str">
        <f t="shared" si="268"/>
        <v/>
      </c>
      <c r="BJ81" s="120" t="str">
        <f t="shared" si="268"/>
        <v/>
      </c>
      <c r="BK81" s="120" t="str">
        <f t="shared" si="268"/>
        <v/>
      </c>
      <c r="BL81" s="120" t="str">
        <f t="shared" si="268"/>
        <v/>
      </c>
      <c r="BM81" s="120" t="str">
        <f t="shared" si="268"/>
        <v/>
      </c>
      <c r="BN81" s="120" t="str">
        <f t="shared" si="268"/>
        <v/>
      </c>
      <c r="BO81" s="120" t="str">
        <f t="shared" si="268"/>
        <v/>
      </c>
      <c r="BP81" s="120" t="str">
        <f t="shared" si="268"/>
        <v/>
      </c>
      <c r="BQ81" s="120" t="str">
        <f t="shared" si="268"/>
        <v/>
      </c>
      <c r="BR81" s="120" t="str">
        <f t="shared" si="268"/>
        <v/>
      </c>
      <c r="BS81" s="120" t="str">
        <f t="shared" si="268"/>
        <v/>
      </c>
      <c r="BT81" s="120" t="str">
        <f t="shared" si="268"/>
        <v/>
      </c>
      <c r="BU81" s="120" t="str">
        <f t="shared" si="268"/>
        <v/>
      </c>
      <c r="BV81" s="120" t="str">
        <f t="shared" si="268"/>
        <v/>
      </c>
      <c r="BW81" s="120" t="str">
        <f t="shared" si="268"/>
        <v/>
      </c>
      <c r="BX81" s="120" t="str">
        <f t="shared" si="268"/>
        <v/>
      </c>
      <c r="BY81" s="120" t="str">
        <f t="shared" si="269"/>
        <v/>
      </c>
      <c r="BZ81" s="120" t="str">
        <f t="shared" si="269"/>
        <v/>
      </c>
      <c r="CA81" s="120" t="str">
        <f t="shared" si="269"/>
        <v/>
      </c>
      <c r="CB81" s="120" t="str">
        <f t="shared" si="269"/>
        <v/>
      </c>
      <c r="CC81" s="120" t="str">
        <f t="shared" si="269"/>
        <v/>
      </c>
      <c r="CD81" s="120" t="str">
        <f t="shared" si="269"/>
        <v/>
      </c>
      <c r="CE81" s="120" t="str">
        <f t="shared" si="269"/>
        <v/>
      </c>
      <c r="CF81" s="120" t="str">
        <f t="shared" si="269"/>
        <v/>
      </c>
      <c r="CG81" s="120" t="str">
        <f t="shared" si="269"/>
        <v/>
      </c>
      <c r="CH81" s="120" t="str">
        <f t="shared" si="269"/>
        <v/>
      </c>
      <c r="CI81" s="120" t="str">
        <f t="shared" si="269"/>
        <v/>
      </c>
      <c r="CJ81" s="120" t="str">
        <f t="shared" si="269"/>
        <v/>
      </c>
      <c r="CK81" s="120" t="str">
        <f t="shared" si="269"/>
        <v/>
      </c>
      <c r="CL81" s="120" t="str">
        <f t="shared" si="269"/>
        <v/>
      </c>
      <c r="CM81" s="120" t="str">
        <f t="shared" si="269"/>
        <v/>
      </c>
      <c r="CN81" s="120" t="str">
        <f t="shared" si="269"/>
        <v/>
      </c>
      <c r="CO81" s="120" t="str">
        <f t="shared" si="270"/>
        <v/>
      </c>
      <c r="CP81" s="120" t="str">
        <f t="shared" si="270"/>
        <v/>
      </c>
      <c r="CQ81" s="120" t="str">
        <f t="shared" si="270"/>
        <v/>
      </c>
      <c r="CR81" s="120" t="str">
        <f t="shared" si="270"/>
        <v/>
      </c>
      <c r="CS81" s="120" t="str">
        <f t="shared" si="270"/>
        <v/>
      </c>
      <c r="CT81" s="120" t="str">
        <f t="shared" si="270"/>
        <v/>
      </c>
      <c r="CU81" s="120" t="str">
        <f t="shared" si="270"/>
        <v/>
      </c>
      <c r="CV81" s="120" t="str">
        <f t="shared" si="270"/>
        <v/>
      </c>
      <c r="CW81" s="120" t="str">
        <f t="shared" si="270"/>
        <v/>
      </c>
      <c r="CX81" s="120" t="str">
        <f t="shared" si="270"/>
        <v/>
      </c>
      <c r="CY81" s="120" t="str">
        <f t="shared" si="270"/>
        <v/>
      </c>
      <c r="CZ81" s="120" t="str">
        <f t="shared" si="270"/>
        <v/>
      </c>
      <c r="DA81" s="120" t="str">
        <f t="shared" si="270"/>
        <v/>
      </c>
      <c r="DB81" s="120" t="str">
        <f t="shared" si="270"/>
        <v/>
      </c>
      <c r="DC81" s="120" t="str">
        <f t="shared" si="270"/>
        <v/>
      </c>
      <c r="DD81" s="120" t="str">
        <f t="shared" si="270"/>
        <v/>
      </c>
      <c r="DE81" s="120" t="str">
        <f t="shared" si="271"/>
        <v/>
      </c>
      <c r="DF81" s="120" t="str">
        <f t="shared" si="271"/>
        <v/>
      </c>
      <c r="DG81" s="120" t="str">
        <f t="shared" si="271"/>
        <v/>
      </c>
      <c r="DH81" s="120" t="str">
        <f t="shared" si="271"/>
        <v/>
      </c>
      <c r="DI81" s="120" t="str">
        <f t="shared" si="271"/>
        <v/>
      </c>
      <c r="DJ81" s="120" t="str">
        <f t="shared" si="271"/>
        <v/>
      </c>
      <c r="DK81" s="120" t="str">
        <f t="shared" si="271"/>
        <v/>
      </c>
      <c r="DL81" s="120" t="str">
        <f t="shared" si="271"/>
        <v/>
      </c>
      <c r="DM81" s="120" t="str">
        <f t="shared" si="271"/>
        <v/>
      </c>
      <c r="DN81" s="120" t="str">
        <f t="shared" si="271"/>
        <v/>
      </c>
      <c r="DO81" s="120" t="str">
        <f t="shared" si="271"/>
        <v/>
      </c>
      <c r="DP81" s="120" t="str">
        <f t="shared" si="271"/>
        <v/>
      </c>
      <c r="DQ81" s="120" t="str">
        <f t="shared" si="271"/>
        <v/>
      </c>
      <c r="DR81" s="120" t="str">
        <f t="shared" si="271"/>
        <v/>
      </c>
      <c r="DS81" s="120" t="str">
        <f t="shared" si="271"/>
        <v/>
      </c>
      <c r="DT81" s="120" t="str">
        <f t="shared" si="271"/>
        <v/>
      </c>
      <c r="DU81" s="120" t="str">
        <f t="shared" si="272"/>
        <v/>
      </c>
      <c r="DV81" s="120" t="str">
        <f t="shared" si="272"/>
        <v/>
      </c>
      <c r="DW81" s="120" t="str">
        <f t="shared" si="272"/>
        <v/>
      </c>
      <c r="DX81" s="120" t="str">
        <f t="shared" si="272"/>
        <v/>
      </c>
      <c r="DY81" s="120" t="str">
        <f t="shared" si="272"/>
        <v/>
      </c>
      <c r="DZ81" s="120" t="str">
        <f t="shared" si="272"/>
        <v/>
      </c>
      <c r="EA81" s="120" t="str">
        <f t="shared" si="272"/>
        <v/>
      </c>
      <c r="EB81" s="120" t="str">
        <f t="shared" si="272"/>
        <v/>
      </c>
      <c r="EC81" s="120" t="str">
        <f t="shared" si="272"/>
        <v/>
      </c>
      <c r="ED81" s="120" t="str">
        <f t="shared" si="272"/>
        <v/>
      </c>
      <c r="EE81" s="120" t="str">
        <f t="shared" si="272"/>
        <v/>
      </c>
      <c r="EF81" s="120" t="str">
        <f t="shared" si="272"/>
        <v/>
      </c>
      <c r="EG81" s="120" t="str">
        <f t="shared" si="272"/>
        <v/>
      </c>
      <c r="EH81" s="120" t="str">
        <f t="shared" si="272"/>
        <v/>
      </c>
      <c r="EI81" s="120" t="str">
        <f t="shared" si="272"/>
        <v/>
      </c>
      <c r="EJ81" s="120" t="str">
        <f t="shared" si="272"/>
        <v/>
      </c>
      <c r="EK81" s="120" t="str">
        <f t="shared" si="273"/>
        <v/>
      </c>
      <c r="EL81" s="120" t="str">
        <f t="shared" si="273"/>
        <v/>
      </c>
      <c r="EM81" s="120" t="str">
        <f t="shared" si="273"/>
        <v/>
      </c>
      <c r="EN81" s="120" t="str">
        <f t="shared" si="273"/>
        <v/>
      </c>
      <c r="EO81" s="120" t="str">
        <f t="shared" si="273"/>
        <v/>
      </c>
      <c r="EP81" s="120" t="str">
        <f t="shared" si="273"/>
        <v/>
      </c>
      <c r="EQ81" s="120" t="str">
        <f t="shared" si="273"/>
        <v/>
      </c>
      <c r="ER81" s="120" t="str">
        <f t="shared" si="273"/>
        <v/>
      </c>
      <c r="ES81" s="120" t="str">
        <f t="shared" si="273"/>
        <v/>
      </c>
      <c r="ET81" s="120" t="str">
        <f t="shared" si="273"/>
        <v/>
      </c>
      <c r="EU81" s="120" t="str">
        <f t="shared" si="273"/>
        <v/>
      </c>
      <c r="EV81" s="120" t="str">
        <f t="shared" si="273"/>
        <v/>
      </c>
      <c r="EW81" s="120" t="str">
        <f t="shared" si="273"/>
        <v/>
      </c>
      <c r="EX81" s="120" t="str">
        <f t="shared" si="273"/>
        <v/>
      </c>
      <c r="EY81" s="120" t="str">
        <f t="shared" si="273"/>
        <v/>
      </c>
      <c r="EZ81" s="120" t="str">
        <f t="shared" si="273"/>
        <v/>
      </c>
      <c r="FA81" s="120" t="str">
        <f t="shared" si="274"/>
        <v/>
      </c>
      <c r="FB81" s="120" t="str">
        <f t="shared" si="274"/>
        <v/>
      </c>
      <c r="FC81" s="120" t="str">
        <f t="shared" si="274"/>
        <v/>
      </c>
      <c r="FD81" s="120" t="str">
        <f t="shared" si="274"/>
        <v/>
      </c>
      <c r="FE81" s="120" t="str">
        <f t="shared" si="274"/>
        <v/>
      </c>
      <c r="FF81" s="120" t="str">
        <f t="shared" si="274"/>
        <v/>
      </c>
      <c r="FG81" s="120" t="str">
        <f t="shared" si="274"/>
        <v/>
      </c>
      <c r="FH81" s="120" t="str">
        <f t="shared" si="274"/>
        <v/>
      </c>
      <c r="FI81" s="120" t="str">
        <f t="shared" si="274"/>
        <v/>
      </c>
      <c r="FJ81" s="120" t="str">
        <f t="shared" si="274"/>
        <v/>
      </c>
      <c r="FK81" s="120" t="str">
        <f t="shared" si="274"/>
        <v/>
      </c>
      <c r="FL81" s="120" t="str">
        <f t="shared" si="274"/>
        <v/>
      </c>
      <c r="FM81" s="120" t="str">
        <f t="shared" si="274"/>
        <v/>
      </c>
      <c r="FN81" s="120" t="str">
        <f t="shared" si="274"/>
        <v/>
      </c>
      <c r="FO81" s="120" t="str">
        <f t="shared" si="274"/>
        <v/>
      </c>
      <c r="FP81" s="120" t="str">
        <f t="shared" si="274"/>
        <v/>
      </c>
      <c r="FQ81" s="120" t="str">
        <f t="shared" si="275"/>
        <v/>
      </c>
      <c r="FR81" s="120" t="str">
        <f t="shared" si="275"/>
        <v/>
      </c>
      <c r="FS81" s="120" t="str">
        <f t="shared" si="275"/>
        <v/>
      </c>
      <c r="FT81" s="120" t="str">
        <f t="shared" si="275"/>
        <v/>
      </c>
      <c r="FU81" s="120" t="str">
        <f t="shared" si="275"/>
        <v/>
      </c>
      <c r="FV81" s="120" t="str">
        <f t="shared" si="275"/>
        <v/>
      </c>
      <c r="FW81" s="120" t="str">
        <f t="shared" si="275"/>
        <v/>
      </c>
      <c r="FX81" s="120" t="str">
        <f t="shared" si="275"/>
        <v/>
      </c>
      <c r="FY81" s="120" t="str">
        <f t="shared" si="275"/>
        <v/>
      </c>
      <c r="FZ81" s="120" t="str">
        <f t="shared" si="275"/>
        <v/>
      </c>
      <c r="GA81" s="120" t="str">
        <f t="shared" si="275"/>
        <v/>
      </c>
      <c r="GB81" s="120" t="str">
        <f t="shared" si="275"/>
        <v/>
      </c>
      <c r="GC81" s="120" t="str">
        <f t="shared" si="275"/>
        <v/>
      </c>
      <c r="GD81" s="120" t="str">
        <f t="shared" si="275"/>
        <v/>
      </c>
      <c r="GE81" s="120" t="str">
        <f t="shared" si="275"/>
        <v/>
      </c>
      <c r="GF81" s="120" t="str">
        <f t="shared" si="275"/>
        <v/>
      </c>
      <c r="GG81" s="120" t="str">
        <f t="shared" si="276"/>
        <v/>
      </c>
      <c r="GH81" s="120" t="str">
        <f t="shared" si="276"/>
        <v/>
      </c>
      <c r="GI81" s="120" t="str">
        <f t="shared" si="276"/>
        <v/>
      </c>
      <c r="GJ81" s="120" t="str">
        <f t="shared" si="276"/>
        <v/>
      </c>
      <c r="GK81" s="120" t="str">
        <f t="shared" si="276"/>
        <v/>
      </c>
      <c r="GL81" s="120" t="str">
        <f t="shared" si="276"/>
        <v/>
      </c>
      <c r="GM81" s="120" t="str">
        <f t="shared" si="276"/>
        <v/>
      </c>
      <c r="GN81" s="120" t="str">
        <f t="shared" si="276"/>
        <v/>
      </c>
      <c r="GO81" s="120" t="str">
        <f t="shared" si="276"/>
        <v/>
      </c>
      <c r="GP81" s="120" t="str">
        <f t="shared" si="276"/>
        <v/>
      </c>
      <c r="GQ81" s="120" t="str">
        <f t="shared" si="276"/>
        <v/>
      </c>
      <c r="GR81" s="120" t="str">
        <f t="shared" si="276"/>
        <v/>
      </c>
      <c r="GS81" s="120" t="str">
        <f t="shared" si="276"/>
        <v/>
      </c>
      <c r="GT81" s="120" t="str">
        <f t="shared" si="276"/>
        <v/>
      </c>
      <c r="GU81" s="120" t="str">
        <f t="shared" si="276"/>
        <v/>
      </c>
      <c r="GV81" s="120" t="str">
        <f t="shared" si="276"/>
        <v/>
      </c>
      <c r="GW81" s="120" t="str">
        <f t="shared" si="277"/>
        <v/>
      </c>
      <c r="GX81" s="120" t="str">
        <f t="shared" si="277"/>
        <v/>
      </c>
      <c r="GY81" s="120" t="str">
        <f t="shared" si="277"/>
        <v/>
      </c>
      <c r="GZ81" s="120" t="str">
        <f t="shared" si="277"/>
        <v/>
      </c>
      <c r="HA81" s="120" t="str">
        <f t="shared" si="277"/>
        <v/>
      </c>
      <c r="HB81" s="120" t="str">
        <f t="shared" si="277"/>
        <v/>
      </c>
      <c r="HC81" s="120" t="str">
        <f t="shared" si="277"/>
        <v/>
      </c>
      <c r="HD81" s="120" t="str">
        <f t="shared" si="277"/>
        <v/>
      </c>
      <c r="HE81" s="120" t="str">
        <f t="shared" si="277"/>
        <v/>
      </c>
      <c r="HF81" s="120" t="str">
        <f t="shared" si="277"/>
        <v/>
      </c>
      <c r="HG81" s="120" t="str">
        <f t="shared" si="277"/>
        <v/>
      </c>
      <c r="HH81" s="120" t="str">
        <f t="shared" si="277"/>
        <v/>
      </c>
      <c r="HI81" s="120" t="str">
        <f t="shared" si="277"/>
        <v/>
      </c>
      <c r="HJ81" s="120" t="str">
        <f t="shared" si="277"/>
        <v/>
      </c>
      <c r="HK81" s="120" t="str">
        <f t="shared" si="277"/>
        <v/>
      </c>
      <c r="HL81" s="120" t="str">
        <f t="shared" si="277"/>
        <v/>
      </c>
      <c r="HM81" s="120" t="str">
        <f t="shared" si="278"/>
        <v/>
      </c>
      <c r="HN81" s="120" t="str">
        <f t="shared" si="278"/>
        <v/>
      </c>
      <c r="HO81" s="120" t="str">
        <f t="shared" si="278"/>
        <v/>
      </c>
      <c r="HP81" s="120" t="str">
        <f t="shared" si="278"/>
        <v/>
      </c>
      <c r="HQ81" s="120" t="str">
        <f t="shared" si="278"/>
        <v/>
      </c>
      <c r="HR81" s="120" t="str">
        <f t="shared" si="278"/>
        <v/>
      </c>
      <c r="HS81" s="120" t="str">
        <f t="shared" si="278"/>
        <v/>
      </c>
      <c r="HT81" s="120" t="str">
        <f t="shared" si="278"/>
        <v/>
      </c>
      <c r="HU81" s="120" t="str">
        <f t="shared" si="278"/>
        <v/>
      </c>
      <c r="HV81" s="120" t="str">
        <f t="shared" si="278"/>
        <v/>
      </c>
      <c r="HW81" s="120" t="str">
        <f t="shared" si="278"/>
        <v/>
      </c>
      <c r="HX81" s="120" t="str">
        <f t="shared" si="278"/>
        <v/>
      </c>
      <c r="HY81" s="120" t="str">
        <f t="shared" si="278"/>
        <v/>
      </c>
      <c r="HZ81" s="120" t="str">
        <f t="shared" si="278"/>
        <v/>
      </c>
      <c r="IA81" s="120" t="str">
        <f t="shared" si="278"/>
        <v/>
      </c>
      <c r="IB81" s="120" t="str">
        <f t="shared" si="278"/>
        <v/>
      </c>
      <c r="IC81" s="120" t="str">
        <f t="shared" si="279"/>
        <v/>
      </c>
      <c r="ID81" s="120" t="str">
        <f t="shared" si="279"/>
        <v/>
      </c>
      <c r="IE81" s="120" t="str">
        <f t="shared" si="279"/>
        <v/>
      </c>
      <c r="IF81" s="120" t="str">
        <f t="shared" si="279"/>
        <v/>
      </c>
      <c r="IG81" s="120" t="str">
        <f t="shared" si="279"/>
        <v/>
      </c>
      <c r="IH81" s="120" t="str">
        <f t="shared" si="279"/>
        <v/>
      </c>
      <c r="II81" s="120" t="str">
        <f t="shared" si="279"/>
        <v/>
      </c>
      <c r="IJ81" s="120" t="str">
        <f t="shared" si="279"/>
        <v/>
      </c>
      <c r="IK81" s="120" t="str">
        <f t="shared" si="279"/>
        <v/>
      </c>
      <c r="IL81" s="120" t="str">
        <f t="shared" si="279"/>
        <v/>
      </c>
      <c r="IM81" s="120" t="str">
        <f t="shared" si="279"/>
        <v/>
      </c>
      <c r="IN81" s="120" t="str">
        <f t="shared" si="279"/>
        <v/>
      </c>
      <c r="IO81" s="120" t="str">
        <f t="shared" si="279"/>
        <v/>
      </c>
      <c r="IP81" s="120" t="str">
        <f t="shared" si="279"/>
        <v/>
      </c>
      <c r="IQ81" s="120" t="str">
        <f t="shared" si="279"/>
        <v/>
      </c>
      <c r="IR81" s="120" t="str">
        <f t="shared" si="279"/>
        <v/>
      </c>
      <c r="IS81" s="120" t="str">
        <f t="shared" si="280"/>
        <v/>
      </c>
      <c r="IT81" s="120" t="str">
        <f t="shared" si="280"/>
        <v/>
      </c>
      <c r="IU81" s="120" t="str">
        <f t="shared" si="280"/>
        <v/>
      </c>
      <c r="IV81" s="120" t="str">
        <f t="shared" si="280"/>
        <v/>
      </c>
      <c r="IW81" s="120" t="str">
        <f t="shared" si="280"/>
        <v/>
      </c>
      <c r="IX81" s="120" t="str">
        <f t="shared" si="280"/>
        <v/>
      </c>
      <c r="IY81" s="120" t="str">
        <f t="shared" si="280"/>
        <v/>
      </c>
      <c r="IZ81" s="120" t="str">
        <f t="shared" si="280"/>
        <v/>
      </c>
      <c r="JA81" s="120" t="str">
        <f t="shared" si="280"/>
        <v/>
      </c>
      <c r="JB81" s="120" t="str">
        <f t="shared" si="280"/>
        <v/>
      </c>
      <c r="JC81" s="120" t="str">
        <f t="shared" si="280"/>
        <v/>
      </c>
      <c r="JD81" s="120" t="str">
        <f t="shared" si="280"/>
        <v/>
      </c>
      <c r="JE81" s="120" t="str">
        <f t="shared" si="280"/>
        <v/>
      </c>
      <c r="JF81" s="120" t="str">
        <f t="shared" si="280"/>
        <v/>
      </c>
      <c r="JG81" s="120" t="str">
        <f t="shared" si="280"/>
        <v/>
      </c>
      <c r="JH81" s="120" t="str">
        <f t="shared" si="280"/>
        <v/>
      </c>
      <c r="JI81" s="120" t="str">
        <f t="shared" si="281"/>
        <v/>
      </c>
      <c r="JJ81" s="120" t="str">
        <f t="shared" si="281"/>
        <v/>
      </c>
      <c r="JK81" s="120" t="str">
        <f t="shared" si="281"/>
        <v/>
      </c>
      <c r="JL81" s="120" t="str">
        <f t="shared" si="281"/>
        <v/>
      </c>
      <c r="JM81" s="120" t="str">
        <f t="shared" si="281"/>
        <v/>
      </c>
      <c r="JN81" s="120" t="str">
        <f t="shared" si="281"/>
        <v/>
      </c>
      <c r="JO81" s="120" t="str">
        <f t="shared" si="281"/>
        <v/>
      </c>
      <c r="JP81" s="120" t="str">
        <f t="shared" si="281"/>
        <v/>
      </c>
      <c r="JQ81" s="120" t="str">
        <f t="shared" si="281"/>
        <v/>
      </c>
      <c r="JR81" s="120" t="str">
        <f t="shared" si="281"/>
        <v/>
      </c>
      <c r="JS81" s="120" t="str">
        <f t="shared" si="281"/>
        <v/>
      </c>
      <c r="JT81" s="120" t="str">
        <f t="shared" si="281"/>
        <v/>
      </c>
      <c r="JU81" s="120" t="str">
        <f t="shared" si="281"/>
        <v/>
      </c>
      <c r="JV81" s="120" t="str">
        <f t="shared" si="281"/>
        <v/>
      </c>
      <c r="JW81" s="120" t="str">
        <f t="shared" si="281"/>
        <v/>
      </c>
      <c r="JX81" s="120" t="str">
        <f t="shared" si="281"/>
        <v/>
      </c>
      <c r="JY81" s="120" t="str">
        <f t="shared" si="282"/>
        <v/>
      </c>
      <c r="JZ81" s="120" t="str">
        <f t="shared" si="282"/>
        <v/>
      </c>
      <c r="KA81" s="120" t="str">
        <f t="shared" si="282"/>
        <v/>
      </c>
      <c r="KB81" s="120" t="str">
        <f t="shared" si="282"/>
        <v/>
      </c>
      <c r="KC81" s="120" t="str">
        <f t="shared" si="282"/>
        <v/>
      </c>
      <c r="KD81" s="120" t="str">
        <f t="shared" si="282"/>
        <v/>
      </c>
      <c r="KE81" s="120" t="str">
        <f t="shared" si="282"/>
        <v/>
      </c>
      <c r="KF81" s="120" t="str">
        <f t="shared" si="282"/>
        <v/>
      </c>
      <c r="KG81" s="120" t="str">
        <f t="shared" si="282"/>
        <v/>
      </c>
      <c r="KH81" s="120" t="str">
        <f t="shared" si="282"/>
        <v/>
      </c>
      <c r="KI81" s="120" t="str">
        <f t="shared" si="282"/>
        <v/>
      </c>
      <c r="KJ81" s="120" t="str">
        <f t="shared" si="282"/>
        <v/>
      </c>
      <c r="KK81" s="120" t="str">
        <f t="shared" si="282"/>
        <v/>
      </c>
      <c r="KL81" s="120" t="str">
        <f t="shared" si="282"/>
        <v/>
      </c>
      <c r="KM81" s="120" t="str">
        <f t="shared" si="282"/>
        <v/>
      </c>
      <c r="KN81" s="120" t="str">
        <f t="shared" si="282"/>
        <v/>
      </c>
      <c r="KO81" s="120" t="str">
        <f t="shared" si="283"/>
        <v/>
      </c>
      <c r="KP81" s="120" t="str">
        <f t="shared" si="283"/>
        <v/>
      </c>
      <c r="KQ81" s="120" t="str">
        <f t="shared" si="283"/>
        <v/>
      </c>
      <c r="KR81" s="120" t="str">
        <f t="shared" si="283"/>
        <v/>
      </c>
      <c r="KS81" s="120" t="str">
        <f t="shared" si="283"/>
        <v/>
      </c>
      <c r="KT81" s="120" t="str">
        <f t="shared" si="283"/>
        <v/>
      </c>
      <c r="KU81" s="120" t="str">
        <f t="shared" si="283"/>
        <v/>
      </c>
      <c r="KV81" s="120" t="str">
        <f t="shared" si="283"/>
        <v/>
      </c>
      <c r="KW81" s="120" t="str">
        <f t="shared" si="283"/>
        <v/>
      </c>
      <c r="KX81" s="120" t="str">
        <f t="shared" si="283"/>
        <v/>
      </c>
      <c r="KY81" s="120" t="str">
        <f t="shared" si="283"/>
        <v/>
      </c>
      <c r="KZ81" s="120" t="str">
        <f t="shared" si="283"/>
        <v/>
      </c>
      <c r="LA81" s="120" t="str">
        <f t="shared" si="283"/>
        <v/>
      </c>
      <c r="LB81" s="120" t="str">
        <f t="shared" si="283"/>
        <v/>
      </c>
      <c r="LC81" s="120" t="str">
        <f t="shared" si="283"/>
        <v/>
      </c>
      <c r="LD81" s="120" t="str">
        <f t="shared" si="283"/>
        <v/>
      </c>
      <c r="LE81" s="120" t="str">
        <f t="shared" si="284"/>
        <v/>
      </c>
      <c r="LF81" s="120" t="str">
        <f t="shared" si="284"/>
        <v/>
      </c>
      <c r="LG81" s="120" t="str">
        <f t="shared" si="284"/>
        <v/>
      </c>
      <c r="LH81" s="120" t="str">
        <f t="shared" si="284"/>
        <v/>
      </c>
      <c r="LI81" s="120" t="str">
        <f t="shared" si="284"/>
        <v/>
      </c>
      <c r="LJ81" s="120" t="str">
        <f t="shared" si="284"/>
        <v/>
      </c>
      <c r="LK81" s="120" t="str">
        <f t="shared" si="284"/>
        <v/>
      </c>
      <c r="LL81" s="120" t="str">
        <f t="shared" si="284"/>
        <v/>
      </c>
      <c r="LM81" s="120" t="str">
        <f t="shared" si="284"/>
        <v/>
      </c>
      <c r="LN81" s="120" t="str">
        <f t="shared" si="284"/>
        <v/>
      </c>
      <c r="LO81" s="120" t="str">
        <f t="shared" si="284"/>
        <v/>
      </c>
      <c r="LP81" s="120" t="str">
        <f t="shared" si="284"/>
        <v/>
      </c>
      <c r="LQ81" s="120" t="str">
        <f t="shared" si="284"/>
        <v/>
      </c>
      <c r="LR81" s="120" t="str">
        <f t="shared" si="284"/>
        <v/>
      </c>
      <c r="LS81" s="120" t="str">
        <f t="shared" si="284"/>
        <v/>
      </c>
      <c r="LT81" s="120" t="str">
        <f t="shared" si="284"/>
        <v/>
      </c>
      <c r="LU81" s="120" t="str">
        <f t="shared" si="285"/>
        <v/>
      </c>
      <c r="LV81" s="120" t="str">
        <f t="shared" si="285"/>
        <v/>
      </c>
      <c r="LW81" s="120" t="str">
        <f t="shared" si="285"/>
        <v/>
      </c>
      <c r="LX81" s="120" t="str">
        <f t="shared" si="285"/>
        <v/>
      </c>
      <c r="LY81" s="120" t="str">
        <f t="shared" si="285"/>
        <v/>
      </c>
      <c r="LZ81" s="120" t="str">
        <f t="shared" si="285"/>
        <v/>
      </c>
      <c r="MA81" s="120" t="str">
        <f t="shared" si="285"/>
        <v/>
      </c>
      <c r="MB81" s="120" t="str">
        <f t="shared" si="285"/>
        <v/>
      </c>
      <c r="MC81" s="120" t="str">
        <f t="shared" si="285"/>
        <v/>
      </c>
      <c r="MD81" s="120" t="str">
        <f t="shared" si="285"/>
        <v/>
      </c>
      <c r="ME81" s="120" t="str">
        <f t="shared" si="285"/>
        <v/>
      </c>
      <c r="MF81" s="120" t="str">
        <f t="shared" si="285"/>
        <v/>
      </c>
      <c r="MG81" s="120" t="str">
        <f t="shared" si="285"/>
        <v/>
      </c>
      <c r="MH81" s="120" t="str">
        <f t="shared" si="285"/>
        <v/>
      </c>
      <c r="MI81" s="120" t="str">
        <f t="shared" si="285"/>
        <v/>
      </c>
      <c r="MJ81" s="120" t="str">
        <f t="shared" si="285"/>
        <v/>
      </c>
      <c r="MK81" s="120" t="str">
        <f t="shared" si="286"/>
        <v/>
      </c>
      <c r="ML81" s="120" t="str">
        <f t="shared" si="286"/>
        <v/>
      </c>
      <c r="MM81" s="120" t="str">
        <f t="shared" si="286"/>
        <v/>
      </c>
      <c r="MN81" s="120" t="str">
        <f t="shared" si="286"/>
        <v/>
      </c>
      <c r="MO81" s="120" t="str">
        <f t="shared" si="286"/>
        <v/>
      </c>
      <c r="MP81" s="120" t="str">
        <f t="shared" si="286"/>
        <v/>
      </c>
      <c r="MQ81" s="120" t="str">
        <f t="shared" si="286"/>
        <v/>
      </c>
      <c r="MR81" s="120" t="str">
        <f t="shared" si="286"/>
        <v/>
      </c>
      <c r="MS81" s="120" t="str">
        <f t="shared" si="286"/>
        <v/>
      </c>
      <c r="MT81" s="120" t="str">
        <f t="shared" si="286"/>
        <v/>
      </c>
      <c r="MU81" s="120" t="str">
        <f t="shared" si="286"/>
        <v/>
      </c>
      <c r="MV81" s="120" t="str">
        <f t="shared" si="286"/>
        <v/>
      </c>
      <c r="MW81" s="120" t="str">
        <f t="shared" si="286"/>
        <v/>
      </c>
      <c r="MX81" s="120" t="str">
        <f t="shared" si="286"/>
        <v/>
      </c>
      <c r="MY81" s="120" t="str">
        <f t="shared" si="286"/>
        <v/>
      </c>
      <c r="MZ81" s="120" t="str">
        <f t="shared" si="286"/>
        <v/>
      </c>
      <c r="NA81" s="120" t="str">
        <f t="shared" si="287"/>
        <v/>
      </c>
      <c r="NB81" s="120" t="str">
        <f t="shared" si="287"/>
        <v/>
      </c>
      <c r="NC81" s="120" t="str">
        <f t="shared" si="287"/>
        <v/>
      </c>
      <c r="ND81" s="120" t="str">
        <f t="shared" si="287"/>
        <v/>
      </c>
      <c r="NE81" s="120" t="str">
        <f t="shared" si="287"/>
        <v/>
      </c>
      <c r="NF81" s="120" t="str">
        <f t="shared" si="287"/>
        <v/>
      </c>
      <c r="NG81" s="120" t="str">
        <f t="shared" si="287"/>
        <v/>
      </c>
      <c r="NH81" s="120" t="str">
        <f t="shared" si="287"/>
        <v/>
      </c>
      <c r="NI81" s="120" t="str">
        <f t="shared" si="287"/>
        <v/>
      </c>
      <c r="NJ81" s="120" t="str">
        <f t="shared" si="287"/>
        <v/>
      </c>
      <c r="NK81" s="120" t="str">
        <f t="shared" si="287"/>
        <v/>
      </c>
      <c r="NL81" s="120" t="str">
        <f t="shared" si="287"/>
        <v/>
      </c>
      <c r="NM81" s="120" t="str">
        <f t="shared" si="287"/>
        <v/>
      </c>
      <c r="NN81" s="120" t="str">
        <f t="shared" si="287"/>
        <v/>
      </c>
      <c r="NO81" s="120" t="str">
        <f t="shared" si="287"/>
        <v/>
      </c>
      <c r="NP81" s="120" t="str">
        <f t="shared" si="287"/>
        <v/>
      </c>
      <c r="NQ81" s="120" t="str">
        <f t="shared" si="288"/>
        <v/>
      </c>
      <c r="NR81" s="120" t="str">
        <f t="shared" si="288"/>
        <v/>
      </c>
      <c r="NS81" s="120" t="str">
        <f t="shared" si="288"/>
        <v/>
      </c>
      <c r="NT81" s="120" t="str">
        <f t="shared" si="288"/>
        <v/>
      </c>
      <c r="NU81" s="120" t="str">
        <f t="shared" si="288"/>
        <v/>
      </c>
      <c r="NV81" s="120" t="str">
        <f t="shared" si="288"/>
        <v/>
      </c>
      <c r="NW81" s="120" t="str">
        <f t="shared" si="288"/>
        <v/>
      </c>
      <c r="NX81" s="120" t="str">
        <f t="shared" si="288"/>
        <v/>
      </c>
      <c r="NY81" s="120" t="str">
        <f t="shared" si="288"/>
        <v/>
      </c>
      <c r="NZ81" s="120" t="str">
        <f t="shared" si="288"/>
        <v/>
      </c>
      <c r="OA81" s="120" t="str">
        <f t="shared" si="288"/>
        <v/>
      </c>
      <c r="OB81" s="120" t="str">
        <f t="shared" si="288"/>
        <v/>
      </c>
      <c r="OC81" s="120" t="str">
        <f t="shared" si="288"/>
        <v/>
      </c>
      <c r="OD81" s="120" t="str">
        <f t="shared" si="288"/>
        <v/>
      </c>
      <c r="OE81" s="120" t="str">
        <f t="shared" si="288"/>
        <v/>
      </c>
      <c r="OF81" s="120" t="str">
        <f t="shared" si="288"/>
        <v/>
      </c>
      <c r="OG81" s="120" t="str">
        <f t="shared" si="289"/>
        <v/>
      </c>
      <c r="OH81" s="120" t="str">
        <f t="shared" si="289"/>
        <v/>
      </c>
      <c r="OI81" s="120" t="str">
        <f t="shared" si="289"/>
        <v/>
      </c>
      <c r="OJ81" s="120" t="str">
        <f t="shared" si="289"/>
        <v/>
      </c>
      <c r="OK81" s="120" t="str">
        <f t="shared" si="289"/>
        <v/>
      </c>
      <c r="OL81" s="120" t="str">
        <f t="shared" si="289"/>
        <v/>
      </c>
      <c r="OM81" s="120" t="str">
        <f t="shared" si="289"/>
        <v/>
      </c>
      <c r="ON81" s="120" t="str">
        <f t="shared" si="289"/>
        <v/>
      </c>
      <c r="OO81" s="120" t="str">
        <f t="shared" si="289"/>
        <v/>
      </c>
      <c r="OP81" s="120" t="str">
        <f t="shared" si="289"/>
        <v/>
      </c>
      <c r="OQ81" s="120" t="str">
        <f t="shared" si="289"/>
        <v/>
      </c>
      <c r="OR81" s="120" t="str">
        <f t="shared" si="289"/>
        <v/>
      </c>
      <c r="OS81" s="120" t="str">
        <f t="shared" si="289"/>
        <v/>
      </c>
      <c r="OT81" s="120" t="str">
        <f t="shared" si="289"/>
        <v/>
      </c>
      <c r="OU81" s="120" t="str">
        <f t="shared" si="289"/>
        <v/>
      </c>
      <c r="OV81" s="120" t="str">
        <f t="shared" si="289"/>
        <v/>
      </c>
      <c r="OW81" s="120" t="str">
        <f t="shared" si="290"/>
        <v/>
      </c>
      <c r="OX81" s="120" t="str">
        <f t="shared" si="290"/>
        <v/>
      </c>
      <c r="OY81" s="120" t="str">
        <f t="shared" si="290"/>
        <v/>
      </c>
      <c r="OZ81" s="120" t="str">
        <f t="shared" si="290"/>
        <v/>
      </c>
      <c r="PA81" s="120" t="str">
        <f t="shared" si="290"/>
        <v/>
      </c>
      <c r="PB81" s="120" t="str">
        <f t="shared" si="290"/>
        <v/>
      </c>
      <c r="PC81" s="120" t="str">
        <f t="shared" si="290"/>
        <v/>
      </c>
      <c r="PD81" s="120" t="str">
        <f t="shared" si="290"/>
        <v/>
      </c>
      <c r="PE81" s="120" t="str">
        <f t="shared" si="290"/>
        <v/>
      </c>
      <c r="PF81" s="120" t="str">
        <f t="shared" si="290"/>
        <v/>
      </c>
      <c r="PG81" s="120" t="str">
        <f t="shared" si="290"/>
        <v/>
      </c>
      <c r="PH81" s="120" t="str">
        <f t="shared" si="290"/>
        <v/>
      </c>
      <c r="PI81" s="120" t="str">
        <f t="shared" si="290"/>
        <v/>
      </c>
      <c r="PJ81" s="120" t="str">
        <f t="shared" si="290"/>
        <v/>
      </c>
      <c r="PK81" s="120" t="str">
        <f t="shared" si="290"/>
        <v/>
      </c>
      <c r="PL81" s="120" t="str">
        <f t="shared" si="290"/>
        <v/>
      </c>
      <c r="PM81" s="120" t="str">
        <f t="shared" si="291"/>
        <v/>
      </c>
      <c r="PN81" s="120" t="str">
        <f t="shared" si="291"/>
        <v/>
      </c>
      <c r="PO81" s="120" t="str">
        <f t="shared" si="291"/>
        <v/>
      </c>
      <c r="PP81" s="120" t="str">
        <f t="shared" si="291"/>
        <v/>
      </c>
      <c r="PQ81" s="120" t="str">
        <f t="shared" si="291"/>
        <v/>
      </c>
      <c r="PR81" s="120" t="str">
        <f t="shared" si="291"/>
        <v/>
      </c>
      <c r="PS81" s="120" t="str">
        <f t="shared" si="291"/>
        <v/>
      </c>
      <c r="PT81" s="120" t="str">
        <f t="shared" si="291"/>
        <v/>
      </c>
      <c r="PU81" s="120" t="str">
        <f t="shared" si="291"/>
        <v/>
      </c>
      <c r="PV81" s="120" t="str">
        <f t="shared" si="291"/>
        <v/>
      </c>
      <c r="PW81" s="120" t="str">
        <f t="shared" si="291"/>
        <v/>
      </c>
      <c r="PX81" s="120" t="str">
        <f t="shared" si="291"/>
        <v/>
      </c>
      <c r="PY81" s="120" t="str">
        <f t="shared" si="291"/>
        <v/>
      </c>
      <c r="PZ81" s="120" t="str">
        <f t="shared" si="291"/>
        <v/>
      </c>
      <c r="QA81" s="120" t="str">
        <f t="shared" si="291"/>
        <v/>
      </c>
      <c r="QB81" s="120" t="str">
        <f t="shared" si="291"/>
        <v/>
      </c>
      <c r="QC81" s="120" t="str">
        <f t="shared" si="292"/>
        <v/>
      </c>
      <c r="QD81" s="120" t="str">
        <f t="shared" si="292"/>
        <v/>
      </c>
      <c r="QE81" s="120" t="str">
        <f t="shared" si="292"/>
        <v/>
      </c>
      <c r="QF81" s="120" t="str">
        <f t="shared" si="292"/>
        <v/>
      </c>
      <c r="QG81" s="120" t="str">
        <f t="shared" si="292"/>
        <v/>
      </c>
      <c r="QH81" s="120" t="str">
        <f t="shared" si="292"/>
        <v/>
      </c>
      <c r="QI81" s="120" t="str">
        <f t="shared" si="292"/>
        <v/>
      </c>
      <c r="QJ81" s="120" t="str">
        <f t="shared" si="292"/>
        <v/>
      </c>
      <c r="QK81" s="120" t="str">
        <f t="shared" si="292"/>
        <v/>
      </c>
      <c r="QL81" s="120" t="str">
        <f t="shared" si="292"/>
        <v/>
      </c>
      <c r="QM81" s="120" t="str">
        <f t="shared" si="292"/>
        <v/>
      </c>
      <c r="QN81" s="120" t="str">
        <f t="shared" si="292"/>
        <v/>
      </c>
      <c r="QO81" s="120" t="str">
        <f t="shared" si="292"/>
        <v/>
      </c>
      <c r="QP81" s="120" t="str">
        <f t="shared" si="292"/>
        <v/>
      </c>
      <c r="QQ81" s="120" t="str">
        <f t="shared" si="292"/>
        <v/>
      </c>
      <c r="QR81" s="120" t="str">
        <f t="shared" si="292"/>
        <v/>
      </c>
      <c r="QS81" s="120" t="str">
        <f t="shared" si="293"/>
        <v/>
      </c>
      <c r="QT81" s="120" t="str">
        <f t="shared" si="293"/>
        <v/>
      </c>
      <c r="QU81" s="120" t="str">
        <f t="shared" si="293"/>
        <v/>
      </c>
      <c r="QV81" s="120" t="str">
        <f t="shared" si="293"/>
        <v/>
      </c>
      <c r="QW81" s="120" t="str">
        <f t="shared" si="293"/>
        <v/>
      </c>
      <c r="QX81" s="120" t="str">
        <f t="shared" si="293"/>
        <v/>
      </c>
      <c r="QY81" s="120" t="str">
        <f t="shared" si="293"/>
        <v/>
      </c>
      <c r="QZ81" s="120" t="str">
        <f t="shared" si="293"/>
        <v/>
      </c>
      <c r="RA81" s="120" t="str">
        <f t="shared" si="293"/>
        <v/>
      </c>
      <c r="RB81" s="120" t="str">
        <f t="shared" si="293"/>
        <v/>
      </c>
      <c r="RC81" s="120" t="str">
        <f t="shared" si="293"/>
        <v/>
      </c>
      <c r="RD81" s="120" t="str">
        <f t="shared" si="293"/>
        <v/>
      </c>
      <c r="RE81" s="120" t="str">
        <f t="shared" si="293"/>
        <v/>
      </c>
      <c r="RF81" s="120" t="str">
        <f t="shared" si="293"/>
        <v/>
      </c>
      <c r="RG81" s="120" t="str">
        <f t="shared" si="293"/>
        <v/>
      </c>
      <c r="RH81" s="120" t="str">
        <f t="shared" si="293"/>
        <v/>
      </c>
      <c r="RI81" s="120" t="str">
        <f t="shared" si="294"/>
        <v/>
      </c>
      <c r="RJ81" s="120" t="str">
        <f t="shared" si="294"/>
        <v/>
      </c>
      <c r="RK81" s="120" t="str">
        <f t="shared" si="294"/>
        <v/>
      </c>
      <c r="RL81" s="120" t="str">
        <f t="shared" si="294"/>
        <v/>
      </c>
      <c r="RM81" s="120" t="str">
        <f t="shared" si="294"/>
        <v/>
      </c>
      <c r="RN81" s="120" t="str">
        <f t="shared" si="294"/>
        <v/>
      </c>
      <c r="RO81" s="120" t="str">
        <f t="shared" si="294"/>
        <v/>
      </c>
      <c r="RP81" s="120" t="str">
        <f t="shared" si="294"/>
        <v/>
      </c>
      <c r="RQ81" s="120" t="str">
        <f t="shared" si="294"/>
        <v/>
      </c>
      <c r="RR81" s="120" t="str">
        <f t="shared" si="294"/>
        <v/>
      </c>
      <c r="RS81" s="120" t="str">
        <f t="shared" si="294"/>
        <v/>
      </c>
      <c r="RT81" s="120" t="str">
        <f t="shared" si="294"/>
        <v/>
      </c>
      <c r="RU81" s="120" t="str">
        <f t="shared" si="294"/>
        <v/>
      </c>
      <c r="RV81" s="120" t="str">
        <f t="shared" si="294"/>
        <v/>
      </c>
      <c r="RW81" s="120" t="str">
        <f t="shared" si="294"/>
        <v/>
      </c>
      <c r="RX81" s="120" t="str">
        <f t="shared" si="294"/>
        <v/>
      </c>
      <c r="RY81" s="120" t="str">
        <f t="shared" si="295"/>
        <v/>
      </c>
      <c r="RZ81" s="120" t="str">
        <f t="shared" si="295"/>
        <v/>
      </c>
      <c r="SA81" s="120" t="str">
        <f t="shared" si="295"/>
        <v/>
      </c>
      <c r="SB81" s="120" t="str">
        <f t="shared" si="295"/>
        <v/>
      </c>
      <c r="SC81" s="120" t="str">
        <f t="shared" si="295"/>
        <v/>
      </c>
      <c r="SD81" s="120" t="str">
        <f t="shared" si="295"/>
        <v/>
      </c>
      <c r="SE81" s="120" t="str">
        <f t="shared" si="295"/>
        <v/>
      </c>
      <c r="SF81" s="120" t="str">
        <f t="shared" si="295"/>
        <v/>
      </c>
      <c r="SG81" s="120" t="str">
        <f t="shared" si="295"/>
        <v/>
      </c>
      <c r="SH81" s="120" t="str">
        <f t="shared" si="295"/>
        <v/>
      </c>
      <c r="SI81" s="120" t="str">
        <f t="shared" si="295"/>
        <v/>
      </c>
      <c r="SJ81" s="120" t="str">
        <f t="shared" si="295"/>
        <v/>
      </c>
      <c r="SK81" s="120" t="str">
        <f t="shared" si="295"/>
        <v/>
      </c>
      <c r="SL81" s="120" t="str">
        <f t="shared" si="295"/>
        <v/>
      </c>
      <c r="SM81" s="120" t="str">
        <f t="shared" si="295"/>
        <v/>
      </c>
      <c r="SN81" s="120" t="str">
        <f t="shared" si="295"/>
        <v/>
      </c>
      <c r="SO81" s="120" t="str">
        <f t="shared" si="296"/>
        <v/>
      </c>
      <c r="SP81" s="120" t="str">
        <f t="shared" si="296"/>
        <v/>
      </c>
      <c r="SQ81" s="120" t="str">
        <f t="shared" si="296"/>
        <v/>
      </c>
      <c r="SR81" s="120" t="str">
        <f t="shared" si="296"/>
        <v/>
      </c>
      <c r="SS81" s="120" t="str">
        <f t="shared" si="296"/>
        <v/>
      </c>
      <c r="ST81" s="120" t="str">
        <f t="shared" si="296"/>
        <v/>
      </c>
      <c r="SU81" s="120" t="str">
        <f t="shared" si="296"/>
        <v/>
      </c>
      <c r="SV81" s="120" t="str">
        <f t="shared" si="296"/>
        <v/>
      </c>
      <c r="SW81" s="120" t="str">
        <f t="shared" si="296"/>
        <v/>
      </c>
      <c r="SX81" s="121" t="str">
        <f t="shared" si="296"/>
        <v/>
      </c>
    </row>
    <row r="82" spans="2:518" ht="27" outlineLevel="1" x14ac:dyDescent="0.35">
      <c r="C82" s="60">
        <v>288724</v>
      </c>
      <c r="D82" s="61">
        <v>1</v>
      </c>
      <c r="E82" s="122" t="s">
        <v>23</v>
      </c>
      <c r="F82" s="123" t="s">
        <v>452</v>
      </c>
      <c r="G82" s="142">
        <v>45568</v>
      </c>
      <c r="H82" s="124">
        <v>1</v>
      </c>
      <c r="I82" s="115">
        <f t="shared" si="170"/>
        <v>45568</v>
      </c>
      <c r="J82" s="143">
        <v>0</v>
      </c>
      <c r="K82" s="126" t="s">
        <v>1702</v>
      </c>
      <c r="L82" s="127"/>
      <c r="M82" s="119" t="str">
        <f t="shared" si="298"/>
        <v/>
      </c>
      <c r="N82" s="120" t="str">
        <f t="shared" si="298"/>
        <v/>
      </c>
      <c r="O82" s="120" t="str">
        <f t="shared" si="298"/>
        <v/>
      </c>
      <c r="P82" s="120" t="str">
        <f t="shared" si="298"/>
        <v/>
      </c>
      <c r="Q82" s="120" t="str">
        <f t="shared" si="298"/>
        <v/>
      </c>
      <c r="R82" s="120" t="str">
        <f t="shared" si="298"/>
        <v/>
      </c>
      <c r="S82" s="120" t="str">
        <f t="shared" si="298"/>
        <v/>
      </c>
      <c r="T82" s="120" t="str">
        <f t="shared" si="298"/>
        <v/>
      </c>
      <c r="U82" s="120" t="str">
        <f t="shared" si="298"/>
        <v/>
      </c>
      <c r="V82" s="120" t="str">
        <f t="shared" si="298"/>
        <v/>
      </c>
      <c r="W82" s="120" t="str">
        <f t="shared" si="298"/>
        <v/>
      </c>
      <c r="X82" s="120" t="str">
        <f t="shared" si="298"/>
        <v/>
      </c>
      <c r="Y82" s="120" t="str">
        <f t="shared" si="298"/>
        <v/>
      </c>
      <c r="Z82" s="120" t="str">
        <f t="shared" si="298"/>
        <v/>
      </c>
      <c r="AA82" s="120" t="str">
        <f t="shared" si="298"/>
        <v/>
      </c>
      <c r="AB82" s="120" t="str">
        <f t="shared" si="298"/>
        <v/>
      </c>
      <c r="AC82" s="120" t="str">
        <f t="shared" ref="AC82:AR82" si="310">IF($J82&gt;0%,IF(AND(AC$16&gt;=$G82,AC$16&lt;$G82+($H82*$J82)),"➤",""),"")</f>
        <v/>
      </c>
      <c r="AD82" s="120" t="str">
        <f t="shared" si="310"/>
        <v/>
      </c>
      <c r="AE82" s="120" t="str">
        <f t="shared" si="310"/>
        <v/>
      </c>
      <c r="AF82" s="120" t="str">
        <f t="shared" si="310"/>
        <v/>
      </c>
      <c r="AG82" s="120" t="str">
        <f t="shared" si="310"/>
        <v/>
      </c>
      <c r="AH82" s="120" t="str">
        <f t="shared" si="310"/>
        <v/>
      </c>
      <c r="AI82" s="120" t="str">
        <f t="shared" si="310"/>
        <v/>
      </c>
      <c r="AJ82" s="120" t="str">
        <f t="shared" si="310"/>
        <v/>
      </c>
      <c r="AK82" s="120" t="str">
        <f t="shared" si="310"/>
        <v/>
      </c>
      <c r="AL82" s="120" t="str">
        <f t="shared" si="310"/>
        <v/>
      </c>
      <c r="AM82" s="120" t="str">
        <f t="shared" si="310"/>
        <v/>
      </c>
      <c r="AN82" s="120" t="str">
        <f t="shared" si="310"/>
        <v/>
      </c>
      <c r="AO82" s="120" t="str">
        <f t="shared" si="310"/>
        <v/>
      </c>
      <c r="AP82" s="120" t="str">
        <f t="shared" si="310"/>
        <v/>
      </c>
      <c r="AQ82" s="120" t="str">
        <f t="shared" si="310"/>
        <v/>
      </c>
      <c r="AR82" s="120" t="str">
        <f t="shared" si="310"/>
        <v/>
      </c>
      <c r="AS82" s="120" t="str">
        <f t="shared" si="267"/>
        <v/>
      </c>
      <c r="AT82" s="120" t="str">
        <f t="shared" si="267"/>
        <v/>
      </c>
      <c r="AU82" s="120" t="str">
        <f t="shared" si="267"/>
        <v/>
      </c>
      <c r="AV82" s="120" t="str">
        <f t="shared" si="267"/>
        <v/>
      </c>
      <c r="AW82" s="120" t="str">
        <f t="shared" si="267"/>
        <v/>
      </c>
      <c r="AX82" s="120" t="str">
        <f t="shared" si="267"/>
        <v/>
      </c>
      <c r="AY82" s="120" t="str">
        <f t="shared" si="267"/>
        <v/>
      </c>
      <c r="AZ82" s="120" t="str">
        <f t="shared" si="267"/>
        <v/>
      </c>
      <c r="BA82" s="120" t="str">
        <f t="shared" si="267"/>
        <v/>
      </c>
      <c r="BB82" s="120" t="str">
        <f t="shared" si="267"/>
        <v/>
      </c>
      <c r="BC82" s="120" t="str">
        <f t="shared" si="267"/>
        <v/>
      </c>
      <c r="BD82" s="120" t="str">
        <f t="shared" si="267"/>
        <v/>
      </c>
      <c r="BE82" s="120" t="str">
        <f t="shared" si="267"/>
        <v/>
      </c>
      <c r="BF82" s="120" t="str">
        <f t="shared" si="267"/>
        <v/>
      </c>
      <c r="BG82" s="120" t="str">
        <f t="shared" si="267"/>
        <v/>
      </c>
      <c r="BH82" s="120" t="str">
        <f t="shared" si="267"/>
        <v/>
      </c>
      <c r="BI82" s="120" t="str">
        <f t="shared" si="268"/>
        <v/>
      </c>
      <c r="BJ82" s="120" t="str">
        <f t="shared" si="268"/>
        <v/>
      </c>
      <c r="BK82" s="120" t="str">
        <f t="shared" si="268"/>
        <v/>
      </c>
      <c r="BL82" s="120" t="str">
        <f t="shared" si="268"/>
        <v/>
      </c>
      <c r="BM82" s="120" t="str">
        <f t="shared" si="268"/>
        <v/>
      </c>
      <c r="BN82" s="120" t="str">
        <f t="shared" si="268"/>
        <v/>
      </c>
      <c r="BO82" s="120" t="str">
        <f t="shared" si="268"/>
        <v/>
      </c>
      <c r="BP82" s="120" t="str">
        <f t="shared" si="268"/>
        <v/>
      </c>
      <c r="BQ82" s="120" t="str">
        <f t="shared" si="268"/>
        <v/>
      </c>
      <c r="BR82" s="120" t="str">
        <f t="shared" si="268"/>
        <v/>
      </c>
      <c r="BS82" s="120" t="str">
        <f t="shared" si="268"/>
        <v/>
      </c>
      <c r="BT82" s="120" t="str">
        <f t="shared" si="268"/>
        <v/>
      </c>
      <c r="BU82" s="120" t="str">
        <f t="shared" si="268"/>
        <v/>
      </c>
      <c r="BV82" s="120" t="str">
        <f t="shared" si="268"/>
        <v/>
      </c>
      <c r="BW82" s="120" t="str">
        <f t="shared" si="268"/>
        <v/>
      </c>
      <c r="BX82" s="120" t="str">
        <f t="shared" si="268"/>
        <v/>
      </c>
      <c r="BY82" s="120" t="str">
        <f t="shared" si="269"/>
        <v/>
      </c>
      <c r="BZ82" s="120" t="str">
        <f t="shared" si="269"/>
        <v/>
      </c>
      <c r="CA82" s="120" t="str">
        <f t="shared" si="269"/>
        <v/>
      </c>
      <c r="CB82" s="120" t="str">
        <f t="shared" si="269"/>
        <v/>
      </c>
      <c r="CC82" s="120" t="str">
        <f t="shared" si="269"/>
        <v/>
      </c>
      <c r="CD82" s="120" t="str">
        <f t="shared" si="269"/>
        <v/>
      </c>
      <c r="CE82" s="120" t="str">
        <f t="shared" si="269"/>
        <v/>
      </c>
      <c r="CF82" s="120" t="str">
        <f t="shared" si="269"/>
        <v/>
      </c>
      <c r="CG82" s="120" t="str">
        <f t="shared" si="269"/>
        <v/>
      </c>
      <c r="CH82" s="120" t="str">
        <f t="shared" si="269"/>
        <v/>
      </c>
      <c r="CI82" s="120" t="str">
        <f t="shared" si="269"/>
        <v/>
      </c>
      <c r="CJ82" s="120" t="str">
        <f t="shared" si="269"/>
        <v/>
      </c>
      <c r="CK82" s="120" t="str">
        <f t="shared" si="269"/>
        <v/>
      </c>
      <c r="CL82" s="120" t="str">
        <f t="shared" si="269"/>
        <v/>
      </c>
      <c r="CM82" s="120" t="str">
        <f t="shared" si="269"/>
        <v/>
      </c>
      <c r="CN82" s="120" t="str">
        <f t="shared" si="269"/>
        <v/>
      </c>
      <c r="CO82" s="120" t="str">
        <f t="shared" si="270"/>
        <v/>
      </c>
      <c r="CP82" s="120" t="str">
        <f t="shared" si="270"/>
        <v/>
      </c>
      <c r="CQ82" s="120" t="str">
        <f t="shared" si="270"/>
        <v/>
      </c>
      <c r="CR82" s="120" t="str">
        <f t="shared" si="270"/>
        <v/>
      </c>
      <c r="CS82" s="120" t="str">
        <f t="shared" si="270"/>
        <v/>
      </c>
      <c r="CT82" s="120" t="str">
        <f t="shared" si="270"/>
        <v/>
      </c>
      <c r="CU82" s="120" t="str">
        <f t="shared" si="270"/>
        <v/>
      </c>
      <c r="CV82" s="120" t="str">
        <f t="shared" si="270"/>
        <v/>
      </c>
      <c r="CW82" s="120" t="str">
        <f t="shared" si="270"/>
        <v/>
      </c>
      <c r="CX82" s="120" t="str">
        <f t="shared" si="270"/>
        <v/>
      </c>
      <c r="CY82" s="120" t="str">
        <f t="shared" si="270"/>
        <v/>
      </c>
      <c r="CZ82" s="120" t="str">
        <f t="shared" si="270"/>
        <v/>
      </c>
      <c r="DA82" s="120" t="str">
        <f t="shared" si="270"/>
        <v/>
      </c>
      <c r="DB82" s="120" t="str">
        <f t="shared" si="270"/>
        <v/>
      </c>
      <c r="DC82" s="120" t="str">
        <f t="shared" si="270"/>
        <v/>
      </c>
      <c r="DD82" s="120" t="str">
        <f t="shared" si="270"/>
        <v/>
      </c>
      <c r="DE82" s="120" t="str">
        <f t="shared" si="271"/>
        <v/>
      </c>
      <c r="DF82" s="120" t="str">
        <f t="shared" si="271"/>
        <v/>
      </c>
      <c r="DG82" s="120" t="str">
        <f t="shared" si="271"/>
        <v/>
      </c>
      <c r="DH82" s="120" t="str">
        <f t="shared" si="271"/>
        <v/>
      </c>
      <c r="DI82" s="120" t="str">
        <f t="shared" si="271"/>
        <v/>
      </c>
      <c r="DJ82" s="120" t="str">
        <f t="shared" si="271"/>
        <v/>
      </c>
      <c r="DK82" s="120" t="str">
        <f t="shared" si="271"/>
        <v/>
      </c>
      <c r="DL82" s="120" t="str">
        <f t="shared" si="271"/>
        <v/>
      </c>
      <c r="DM82" s="120" t="str">
        <f t="shared" si="271"/>
        <v/>
      </c>
      <c r="DN82" s="120" t="str">
        <f t="shared" si="271"/>
        <v/>
      </c>
      <c r="DO82" s="120" t="str">
        <f t="shared" si="271"/>
        <v/>
      </c>
      <c r="DP82" s="120" t="str">
        <f t="shared" si="271"/>
        <v/>
      </c>
      <c r="DQ82" s="120" t="str">
        <f t="shared" si="271"/>
        <v/>
      </c>
      <c r="DR82" s="120" t="str">
        <f t="shared" si="271"/>
        <v/>
      </c>
      <c r="DS82" s="120" t="str">
        <f t="shared" si="271"/>
        <v/>
      </c>
      <c r="DT82" s="120" t="str">
        <f t="shared" si="271"/>
        <v/>
      </c>
      <c r="DU82" s="120" t="str">
        <f t="shared" si="272"/>
        <v/>
      </c>
      <c r="DV82" s="120" t="str">
        <f t="shared" si="272"/>
        <v/>
      </c>
      <c r="DW82" s="120" t="str">
        <f t="shared" si="272"/>
        <v/>
      </c>
      <c r="DX82" s="120" t="str">
        <f t="shared" si="272"/>
        <v/>
      </c>
      <c r="DY82" s="120" t="str">
        <f t="shared" si="272"/>
        <v/>
      </c>
      <c r="DZ82" s="120" t="str">
        <f t="shared" si="272"/>
        <v/>
      </c>
      <c r="EA82" s="120" t="str">
        <f t="shared" si="272"/>
        <v/>
      </c>
      <c r="EB82" s="120" t="str">
        <f t="shared" si="272"/>
        <v/>
      </c>
      <c r="EC82" s="120" t="str">
        <f t="shared" si="272"/>
        <v/>
      </c>
      <c r="ED82" s="120" t="str">
        <f t="shared" si="272"/>
        <v/>
      </c>
      <c r="EE82" s="120" t="str">
        <f t="shared" si="272"/>
        <v/>
      </c>
      <c r="EF82" s="120" t="str">
        <f t="shared" si="272"/>
        <v/>
      </c>
      <c r="EG82" s="120" t="str">
        <f t="shared" si="272"/>
        <v/>
      </c>
      <c r="EH82" s="120" t="str">
        <f t="shared" si="272"/>
        <v/>
      </c>
      <c r="EI82" s="120" t="str">
        <f t="shared" si="272"/>
        <v/>
      </c>
      <c r="EJ82" s="120" t="str">
        <f t="shared" si="272"/>
        <v/>
      </c>
      <c r="EK82" s="120" t="str">
        <f t="shared" si="273"/>
        <v/>
      </c>
      <c r="EL82" s="120" t="str">
        <f t="shared" si="273"/>
        <v/>
      </c>
      <c r="EM82" s="120" t="str">
        <f t="shared" si="273"/>
        <v/>
      </c>
      <c r="EN82" s="120" t="str">
        <f t="shared" si="273"/>
        <v/>
      </c>
      <c r="EO82" s="120" t="str">
        <f t="shared" si="273"/>
        <v/>
      </c>
      <c r="EP82" s="120" t="str">
        <f t="shared" si="273"/>
        <v/>
      </c>
      <c r="EQ82" s="120" t="str">
        <f t="shared" si="273"/>
        <v/>
      </c>
      <c r="ER82" s="120" t="str">
        <f t="shared" si="273"/>
        <v/>
      </c>
      <c r="ES82" s="120" t="str">
        <f t="shared" si="273"/>
        <v/>
      </c>
      <c r="ET82" s="120" t="str">
        <f t="shared" si="273"/>
        <v/>
      </c>
      <c r="EU82" s="120" t="str">
        <f t="shared" si="273"/>
        <v/>
      </c>
      <c r="EV82" s="120" t="str">
        <f t="shared" si="273"/>
        <v/>
      </c>
      <c r="EW82" s="120" t="str">
        <f t="shared" si="273"/>
        <v/>
      </c>
      <c r="EX82" s="120" t="str">
        <f t="shared" si="273"/>
        <v/>
      </c>
      <c r="EY82" s="120" t="str">
        <f t="shared" si="273"/>
        <v/>
      </c>
      <c r="EZ82" s="120" t="str">
        <f t="shared" si="273"/>
        <v/>
      </c>
      <c r="FA82" s="120" t="str">
        <f t="shared" si="274"/>
        <v/>
      </c>
      <c r="FB82" s="120" t="str">
        <f t="shared" si="274"/>
        <v/>
      </c>
      <c r="FC82" s="120" t="str">
        <f t="shared" si="274"/>
        <v/>
      </c>
      <c r="FD82" s="120" t="str">
        <f t="shared" si="274"/>
        <v/>
      </c>
      <c r="FE82" s="120" t="str">
        <f t="shared" si="274"/>
        <v/>
      </c>
      <c r="FF82" s="120" t="str">
        <f t="shared" si="274"/>
        <v/>
      </c>
      <c r="FG82" s="120" t="str">
        <f t="shared" si="274"/>
        <v/>
      </c>
      <c r="FH82" s="120" t="str">
        <f t="shared" si="274"/>
        <v/>
      </c>
      <c r="FI82" s="120" t="str">
        <f t="shared" si="274"/>
        <v/>
      </c>
      <c r="FJ82" s="120" t="str">
        <f t="shared" si="274"/>
        <v/>
      </c>
      <c r="FK82" s="120" t="str">
        <f t="shared" si="274"/>
        <v/>
      </c>
      <c r="FL82" s="120" t="str">
        <f t="shared" si="274"/>
        <v/>
      </c>
      <c r="FM82" s="120" t="str">
        <f t="shared" si="274"/>
        <v/>
      </c>
      <c r="FN82" s="120" t="str">
        <f t="shared" si="274"/>
        <v/>
      </c>
      <c r="FO82" s="120" t="str">
        <f t="shared" si="274"/>
        <v/>
      </c>
      <c r="FP82" s="120" t="str">
        <f t="shared" si="274"/>
        <v/>
      </c>
      <c r="FQ82" s="120" t="str">
        <f t="shared" si="275"/>
        <v/>
      </c>
      <c r="FR82" s="120" t="str">
        <f t="shared" si="275"/>
        <v/>
      </c>
      <c r="FS82" s="120" t="str">
        <f t="shared" si="275"/>
        <v/>
      </c>
      <c r="FT82" s="120" t="str">
        <f t="shared" si="275"/>
        <v/>
      </c>
      <c r="FU82" s="120" t="str">
        <f t="shared" si="275"/>
        <v/>
      </c>
      <c r="FV82" s="120" t="str">
        <f t="shared" si="275"/>
        <v/>
      </c>
      <c r="FW82" s="120" t="str">
        <f t="shared" si="275"/>
        <v/>
      </c>
      <c r="FX82" s="120" t="str">
        <f t="shared" si="275"/>
        <v/>
      </c>
      <c r="FY82" s="120" t="str">
        <f t="shared" si="275"/>
        <v/>
      </c>
      <c r="FZ82" s="120" t="str">
        <f t="shared" si="275"/>
        <v/>
      </c>
      <c r="GA82" s="120" t="str">
        <f t="shared" si="275"/>
        <v/>
      </c>
      <c r="GB82" s="120" t="str">
        <f t="shared" si="275"/>
        <v/>
      </c>
      <c r="GC82" s="120" t="str">
        <f t="shared" si="275"/>
        <v/>
      </c>
      <c r="GD82" s="120" t="str">
        <f t="shared" si="275"/>
        <v/>
      </c>
      <c r="GE82" s="120" t="str">
        <f t="shared" si="275"/>
        <v/>
      </c>
      <c r="GF82" s="120" t="str">
        <f t="shared" si="275"/>
        <v/>
      </c>
      <c r="GG82" s="120" t="str">
        <f t="shared" si="276"/>
        <v/>
      </c>
      <c r="GH82" s="120" t="str">
        <f t="shared" si="276"/>
        <v/>
      </c>
      <c r="GI82" s="120" t="str">
        <f t="shared" si="276"/>
        <v/>
      </c>
      <c r="GJ82" s="120" t="str">
        <f t="shared" si="276"/>
        <v/>
      </c>
      <c r="GK82" s="120" t="str">
        <f t="shared" si="276"/>
        <v/>
      </c>
      <c r="GL82" s="120" t="str">
        <f t="shared" si="276"/>
        <v/>
      </c>
      <c r="GM82" s="120" t="str">
        <f t="shared" si="276"/>
        <v/>
      </c>
      <c r="GN82" s="120" t="str">
        <f t="shared" si="276"/>
        <v/>
      </c>
      <c r="GO82" s="120" t="str">
        <f t="shared" si="276"/>
        <v/>
      </c>
      <c r="GP82" s="120" t="str">
        <f t="shared" si="276"/>
        <v/>
      </c>
      <c r="GQ82" s="120" t="str">
        <f t="shared" si="276"/>
        <v/>
      </c>
      <c r="GR82" s="120" t="str">
        <f t="shared" si="276"/>
        <v/>
      </c>
      <c r="GS82" s="120" t="str">
        <f t="shared" si="276"/>
        <v/>
      </c>
      <c r="GT82" s="120" t="str">
        <f t="shared" si="276"/>
        <v/>
      </c>
      <c r="GU82" s="120" t="str">
        <f t="shared" si="276"/>
        <v/>
      </c>
      <c r="GV82" s="120" t="str">
        <f t="shared" si="276"/>
        <v/>
      </c>
      <c r="GW82" s="120" t="str">
        <f t="shared" si="277"/>
        <v/>
      </c>
      <c r="GX82" s="120" t="str">
        <f t="shared" si="277"/>
        <v/>
      </c>
      <c r="GY82" s="120" t="str">
        <f t="shared" si="277"/>
        <v/>
      </c>
      <c r="GZ82" s="120" t="str">
        <f t="shared" si="277"/>
        <v/>
      </c>
      <c r="HA82" s="120" t="str">
        <f t="shared" si="277"/>
        <v/>
      </c>
      <c r="HB82" s="120" t="str">
        <f t="shared" si="277"/>
        <v/>
      </c>
      <c r="HC82" s="120" t="str">
        <f t="shared" si="277"/>
        <v/>
      </c>
      <c r="HD82" s="120" t="str">
        <f t="shared" si="277"/>
        <v/>
      </c>
      <c r="HE82" s="120" t="str">
        <f t="shared" si="277"/>
        <v/>
      </c>
      <c r="HF82" s="120" t="str">
        <f t="shared" si="277"/>
        <v/>
      </c>
      <c r="HG82" s="120" t="str">
        <f t="shared" si="277"/>
        <v/>
      </c>
      <c r="HH82" s="120" t="str">
        <f t="shared" si="277"/>
        <v/>
      </c>
      <c r="HI82" s="120" t="str">
        <f t="shared" si="277"/>
        <v/>
      </c>
      <c r="HJ82" s="120" t="str">
        <f t="shared" si="277"/>
        <v/>
      </c>
      <c r="HK82" s="120" t="str">
        <f t="shared" si="277"/>
        <v/>
      </c>
      <c r="HL82" s="120" t="str">
        <f t="shared" si="277"/>
        <v/>
      </c>
      <c r="HM82" s="120" t="str">
        <f t="shared" si="278"/>
        <v/>
      </c>
      <c r="HN82" s="120" t="str">
        <f t="shared" si="278"/>
        <v/>
      </c>
      <c r="HO82" s="120" t="str">
        <f t="shared" si="278"/>
        <v/>
      </c>
      <c r="HP82" s="120" t="str">
        <f t="shared" si="278"/>
        <v/>
      </c>
      <c r="HQ82" s="120" t="str">
        <f t="shared" si="278"/>
        <v/>
      </c>
      <c r="HR82" s="120" t="str">
        <f t="shared" si="278"/>
        <v/>
      </c>
      <c r="HS82" s="120" t="str">
        <f t="shared" si="278"/>
        <v/>
      </c>
      <c r="HT82" s="120" t="str">
        <f t="shared" si="278"/>
        <v/>
      </c>
      <c r="HU82" s="120" t="str">
        <f t="shared" si="278"/>
        <v/>
      </c>
      <c r="HV82" s="120" t="str">
        <f t="shared" si="278"/>
        <v/>
      </c>
      <c r="HW82" s="120" t="str">
        <f t="shared" si="278"/>
        <v/>
      </c>
      <c r="HX82" s="120" t="str">
        <f t="shared" si="278"/>
        <v/>
      </c>
      <c r="HY82" s="120" t="str">
        <f t="shared" si="278"/>
        <v/>
      </c>
      <c r="HZ82" s="120" t="str">
        <f t="shared" si="278"/>
        <v/>
      </c>
      <c r="IA82" s="120" t="str">
        <f t="shared" si="278"/>
        <v/>
      </c>
      <c r="IB82" s="120" t="str">
        <f t="shared" si="278"/>
        <v/>
      </c>
      <c r="IC82" s="120" t="str">
        <f t="shared" si="279"/>
        <v/>
      </c>
      <c r="ID82" s="120" t="str">
        <f t="shared" si="279"/>
        <v/>
      </c>
      <c r="IE82" s="120" t="str">
        <f t="shared" si="279"/>
        <v/>
      </c>
      <c r="IF82" s="120" t="str">
        <f t="shared" si="279"/>
        <v/>
      </c>
      <c r="IG82" s="120" t="str">
        <f t="shared" si="279"/>
        <v/>
      </c>
      <c r="IH82" s="120" t="str">
        <f t="shared" si="279"/>
        <v/>
      </c>
      <c r="II82" s="120" t="str">
        <f t="shared" si="279"/>
        <v/>
      </c>
      <c r="IJ82" s="120" t="str">
        <f t="shared" si="279"/>
        <v/>
      </c>
      <c r="IK82" s="120" t="str">
        <f t="shared" si="279"/>
        <v/>
      </c>
      <c r="IL82" s="120" t="str">
        <f t="shared" si="279"/>
        <v/>
      </c>
      <c r="IM82" s="120" t="str">
        <f t="shared" si="279"/>
        <v/>
      </c>
      <c r="IN82" s="120" t="str">
        <f t="shared" si="279"/>
        <v/>
      </c>
      <c r="IO82" s="120" t="str">
        <f t="shared" si="279"/>
        <v/>
      </c>
      <c r="IP82" s="120" t="str">
        <f t="shared" si="279"/>
        <v/>
      </c>
      <c r="IQ82" s="120" t="str">
        <f t="shared" si="279"/>
        <v/>
      </c>
      <c r="IR82" s="120" t="str">
        <f t="shared" si="279"/>
        <v/>
      </c>
      <c r="IS82" s="120" t="str">
        <f t="shared" si="280"/>
        <v/>
      </c>
      <c r="IT82" s="120" t="str">
        <f t="shared" si="280"/>
        <v/>
      </c>
      <c r="IU82" s="120" t="str">
        <f t="shared" si="280"/>
        <v/>
      </c>
      <c r="IV82" s="120" t="str">
        <f t="shared" si="280"/>
        <v/>
      </c>
      <c r="IW82" s="120" t="str">
        <f t="shared" si="280"/>
        <v/>
      </c>
      <c r="IX82" s="120" t="str">
        <f t="shared" si="280"/>
        <v/>
      </c>
      <c r="IY82" s="120" t="str">
        <f t="shared" si="280"/>
        <v/>
      </c>
      <c r="IZ82" s="120" t="str">
        <f t="shared" si="280"/>
        <v/>
      </c>
      <c r="JA82" s="120" t="str">
        <f t="shared" si="280"/>
        <v/>
      </c>
      <c r="JB82" s="120" t="str">
        <f t="shared" si="280"/>
        <v/>
      </c>
      <c r="JC82" s="120" t="str">
        <f t="shared" si="280"/>
        <v/>
      </c>
      <c r="JD82" s="120" t="str">
        <f t="shared" si="280"/>
        <v/>
      </c>
      <c r="JE82" s="120" t="str">
        <f t="shared" si="280"/>
        <v/>
      </c>
      <c r="JF82" s="120" t="str">
        <f t="shared" si="280"/>
        <v/>
      </c>
      <c r="JG82" s="120" t="str">
        <f t="shared" si="280"/>
        <v/>
      </c>
      <c r="JH82" s="120" t="str">
        <f t="shared" si="280"/>
        <v/>
      </c>
      <c r="JI82" s="120" t="str">
        <f t="shared" si="281"/>
        <v/>
      </c>
      <c r="JJ82" s="120" t="str">
        <f t="shared" si="281"/>
        <v/>
      </c>
      <c r="JK82" s="120" t="str">
        <f t="shared" si="281"/>
        <v/>
      </c>
      <c r="JL82" s="120" t="str">
        <f t="shared" si="281"/>
        <v/>
      </c>
      <c r="JM82" s="120" t="str">
        <f t="shared" si="281"/>
        <v/>
      </c>
      <c r="JN82" s="120" t="str">
        <f t="shared" si="281"/>
        <v/>
      </c>
      <c r="JO82" s="120" t="str">
        <f t="shared" si="281"/>
        <v/>
      </c>
      <c r="JP82" s="120" t="str">
        <f t="shared" si="281"/>
        <v/>
      </c>
      <c r="JQ82" s="120" t="str">
        <f t="shared" si="281"/>
        <v/>
      </c>
      <c r="JR82" s="120" t="str">
        <f t="shared" si="281"/>
        <v/>
      </c>
      <c r="JS82" s="120" t="str">
        <f t="shared" si="281"/>
        <v/>
      </c>
      <c r="JT82" s="120" t="str">
        <f t="shared" si="281"/>
        <v/>
      </c>
      <c r="JU82" s="120" t="str">
        <f t="shared" si="281"/>
        <v/>
      </c>
      <c r="JV82" s="120" t="str">
        <f t="shared" si="281"/>
        <v/>
      </c>
      <c r="JW82" s="120" t="str">
        <f t="shared" si="281"/>
        <v/>
      </c>
      <c r="JX82" s="120" t="str">
        <f t="shared" si="281"/>
        <v/>
      </c>
      <c r="JY82" s="120" t="str">
        <f t="shared" si="282"/>
        <v/>
      </c>
      <c r="JZ82" s="120" t="str">
        <f t="shared" si="282"/>
        <v/>
      </c>
      <c r="KA82" s="120" t="str">
        <f t="shared" si="282"/>
        <v/>
      </c>
      <c r="KB82" s="120" t="str">
        <f t="shared" si="282"/>
        <v/>
      </c>
      <c r="KC82" s="120" t="str">
        <f t="shared" si="282"/>
        <v/>
      </c>
      <c r="KD82" s="120" t="str">
        <f t="shared" si="282"/>
        <v/>
      </c>
      <c r="KE82" s="120" t="str">
        <f t="shared" si="282"/>
        <v/>
      </c>
      <c r="KF82" s="120" t="str">
        <f t="shared" si="282"/>
        <v/>
      </c>
      <c r="KG82" s="120" t="str">
        <f t="shared" si="282"/>
        <v/>
      </c>
      <c r="KH82" s="120" t="str">
        <f t="shared" si="282"/>
        <v/>
      </c>
      <c r="KI82" s="120" t="str">
        <f t="shared" si="282"/>
        <v/>
      </c>
      <c r="KJ82" s="120" t="str">
        <f t="shared" si="282"/>
        <v/>
      </c>
      <c r="KK82" s="120" t="str">
        <f t="shared" si="282"/>
        <v/>
      </c>
      <c r="KL82" s="120" t="str">
        <f t="shared" si="282"/>
        <v/>
      </c>
      <c r="KM82" s="120" t="str">
        <f t="shared" si="282"/>
        <v/>
      </c>
      <c r="KN82" s="120" t="str">
        <f t="shared" si="282"/>
        <v/>
      </c>
      <c r="KO82" s="120" t="str">
        <f t="shared" si="283"/>
        <v/>
      </c>
      <c r="KP82" s="120" t="str">
        <f t="shared" si="283"/>
        <v/>
      </c>
      <c r="KQ82" s="120" t="str">
        <f t="shared" si="283"/>
        <v/>
      </c>
      <c r="KR82" s="120" t="str">
        <f t="shared" si="283"/>
        <v/>
      </c>
      <c r="KS82" s="120" t="str">
        <f t="shared" si="283"/>
        <v/>
      </c>
      <c r="KT82" s="120" t="str">
        <f t="shared" si="283"/>
        <v/>
      </c>
      <c r="KU82" s="120" t="str">
        <f t="shared" si="283"/>
        <v/>
      </c>
      <c r="KV82" s="120" t="str">
        <f t="shared" si="283"/>
        <v/>
      </c>
      <c r="KW82" s="120" t="str">
        <f t="shared" si="283"/>
        <v/>
      </c>
      <c r="KX82" s="120" t="str">
        <f t="shared" si="283"/>
        <v/>
      </c>
      <c r="KY82" s="120" t="str">
        <f t="shared" si="283"/>
        <v/>
      </c>
      <c r="KZ82" s="120" t="str">
        <f t="shared" si="283"/>
        <v/>
      </c>
      <c r="LA82" s="120" t="str">
        <f t="shared" si="283"/>
        <v/>
      </c>
      <c r="LB82" s="120" t="str">
        <f t="shared" si="283"/>
        <v/>
      </c>
      <c r="LC82" s="120" t="str">
        <f t="shared" si="283"/>
        <v/>
      </c>
      <c r="LD82" s="120" t="str">
        <f t="shared" si="283"/>
        <v/>
      </c>
      <c r="LE82" s="120" t="str">
        <f t="shared" si="284"/>
        <v/>
      </c>
      <c r="LF82" s="120" t="str">
        <f t="shared" si="284"/>
        <v/>
      </c>
      <c r="LG82" s="120" t="str">
        <f t="shared" si="284"/>
        <v/>
      </c>
      <c r="LH82" s="120" t="str">
        <f t="shared" si="284"/>
        <v/>
      </c>
      <c r="LI82" s="120" t="str">
        <f t="shared" si="284"/>
        <v/>
      </c>
      <c r="LJ82" s="120" t="str">
        <f t="shared" si="284"/>
        <v/>
      </c>
      <c r="LK82" s="120" t="str">
        <f t="shared" si="284"/>
        <v/>
      </c>
      <c r="LL82" s="120" t="str">
        <f t="shared" si="284"/>
        <v/>
      </c>
      <c r="LM82" s="120" t="str">
        <f t="shared" si="284"/>
        <v/>
      </c>
      <c r="LN82" s="120" t="str">
        <f t="shared" si="284"/>
        <v/>
      </c>
      <c r="LO82" s="120" t="str">
        <f t="shared" si="284"/>
        <v/>
      </c>
      <c r="LP82" s="120" t="str">
        <f t="shared" si="284"/>
        <v/>
      </c>
      <c r="LQ82" s="120" t="str">
        <f t="shared" si="284"/>
        <v/>
      </c>
      <c r="LR82" s="120" t="str">
        <f t="shared" si="284"/>
        <v/>
      </c>
      <c r="LS82" s="120" t="str">
        <f t="shared" si="284"/>
        <v/>
      </c>
      <c r="LT82" s="120" t="str">
        <f t="shared" si="284"/>
        <v/>
      </c>
      <c r="LU82" s="120" t="str">
        <f t="shared" si="285"/>
        <v/>
      </c>
      <c r="LV82" s="120" t="str">
        <f t="shared" si="285"/>
        <v/>
      </c>
      <c r="LW82" s="120" t="str">
        <f t="shared" si="285"/>
        <v/>
      </c>
      <c r="LX82" s="120" t="str">
        <f t="shared" si="285"/>
        <v/>
      </c>
      <c r="LY82" s="120" t="str">
        <f t="shared" si="285"/>
        <v/>
      </c>
      <c r="LZ82" s="120" t="str">
        <f t="shared" si="285"/>
        <v/>
      </c>
      <c r="MA82" s="120" t="str">
        <f t="shared" si="285"/>
        <v/>
      </c>
      <c r="MB82" s="120" t="str">
        <f t="shared" si="285"/>
        <v/>
      </c>
      <c r="MC82" s="120" t="str">
        <f t="shared" si="285"/>
        <v/>
      </c>
      <c r="MD82" s="120" t="str">
        <f t="shared" si="285"/>
        <v/>
      </c>
      <c r="ME82" s="120" t="str">
        <f t="shared" si="285"/>
        <v/>
      </c>
      <c r="MF82" s="120" t="str">
        <f t="shared" si="285"/>
        <v/>
      </c>
      <c r="MG82" s="120" t="str">
        <f t="shared" si="285"/>
        <v/>
      </c>
      <c r="MH82" s="120" t="str">
        <f t="shared" si="285"/>
        <v/>
      </c>
      <c r="MI82" s="120" t="str">
        <f t="shared" si="285"/>
        <v/>
      </c>
      <c r="MJ82" s="120" t="str">
        <f t="shared" si="285"/>
        <v/>
      </c>
      <c r="MK82" s="120" t="str">
        <f t="shared" si="286"/>
        <v/>
      </c>
      <c r="ML82" s="120" t="str">
        <f t="shared" si="286"/>
        <v/>
      </c>
      <c r="MM82" s="120" t="str">
        <f t="shared" si="286"/>
        <v/>
      </c>
      <c r="MN82" s="120" t="str">
        <f t="shared" si="286"/>
        <v/>
      </c>
      <c r="MO82" s="120" t="str">
        <f t="shared" si="286"/>
        <v/>
      </c>
      <c r="MP82" s="120" t="str">
        <f t="shared" si="286"/>
        <v/>
      </c>
      <c r="MQ82" s="120" t="str">
        <f t="shared" si="286"/>
        <v/>
      </c>
      <c r="MR82" s="120" t="str">
        <f t="shared" si="286"/>
        <v/>
      </c>
      <c r="MS82" s="120" t="str">
        <f t="shared" si="286"/>
        <v/>
      </c>
      <c r="MT82" s="120" t="str">
        <f t="shared" si="286"/>
        <v/>
      </c>
      <c r="MU82" s="120" t="str">
        <f t="shared" si="286"/>
        <v/>
      </c>
      <c r="MV82" s="120" t="str">
        <f t="shared" si="286"/>
        <v/>
      </c>
      <c r="MW82" s="120" t="str">
        <f t="shared" si="286"/>
        <v/>
      </c>
      <c r="MX82" s="120" t="str">
        <f t="shared" si="286"/>
        <v/>
      </c>
      <c r="MY82" s="120" t="str">
        <f t="shared" si="286"/>
        <v/>
      </c>
      <c r="MZ82" s="120" t="str">
        <f t="shared" si="286"/>
        <v/>
      </c>
      <c r="NA82" s="120" t="str">
        <f t="shared" si="287"/>
        <v/>
      </c>
      <c r="NB82" s="120" t="str">
        <f t="shared" si="287"/>
        <v/>
      </c>
      <c r="NC82" s="120" t="str">
        <f t="shared" si="287"/>
        <v/>
      </c>
      <c r="ND82" s="120" t="str">
        <f t="shared" si="287"/>
        <v/>
      </c>
      <c r="NE82" s="120" t="str">
        <f t="shared" si="287"/>
        <v/>
      </c>
      <c r="NF82" s="120" t="str">
        <f t="shared" si="287"/>
        <v/>
      </c>
      <c r="NG82" s="120" t="str">
        <f t="shared" si="287"/>
        <v/>
      </c>
      <c r="NH82" s="120" t="str">
        <f t="shared" si="287"/>
        <v/>
      </c>
      <c r="NI82" s="120" t="str">
        <f t="shared" si="287"/>
        <v/>
      </c>
      <c r="NJ82" s="120" t="str">
        <f t="shared" si="287"/>
        <v/>
      </c>
      <c r="NK82" s="120" t="str">
        <f t="shared" si="287"/>
        <v/>
      </c>
      <c r="NL82" s="120" t="str">
        <f t="shared" si="287"/>
        <v/>
      </c>
      <c r="NM82" s="120" t="str">
        <f t="shared" si="287"/>
        <v/>
      </c>
      <c r="NN82" s="120" t="str">
        <f t="shared" si="287"/>
        <v/>
      </c>
      <c r="NO82" s="120" t="str">
        <f t="shared" si="287"/>
        <v/>
      </c>
      <c r="NP82" s="120" t="str">
        <f t="shared" si="287"/>
        <v/>
      </c>
      <c r="NQ82" s="120" t="str">
        <f t="shared" si="288"/>
        <v/>
      </c>
      <c r="NR82" s="120" t="str">
        <f t="shared" si="288"/>
        <v/>
      </c>
      <c r="NS82" s="120" t="str">
        <f t="shared" si="288"/>
        <v/>
      </c>
      <c r="NT82" s="120" t="str">
        <f t="shared" si="288"/>
        <v/>
      </c>
      <c r="NU82" s="120" t="str">
        <f t="shared" si="288"/>
        <v/>
      </c>
      <c r="NV82" s="120" t="str">
        <f t="shared" si="288"/>
        <v/>
      </c>
      <c r="NW82" s="120" t="str">
        <f t="shared" si="288"/>
        <v/>
      </c>
      <c r="NX82" s="120" t="str">
        <f t="shared" si="288"/>
        <v/>
      </c>
      <c r="NY82" s="120" t="str">
        <f t="shared" si="288"/>
        <v/>
      </c>
      <c r="NZ82" s="120" t="str">
        <f t="shared" si="288"/>
        <v/>
      </c>
      <c r="OA82" s="120" t="str">
        <f t="shared" si="288"/>
        <v/>
      </c>
      <c r="OB82" s="120" t="str">
        <f t="shared" si="288"/>
        <v/>
      </c>
      <c r="OC82" s="120" t="str">
        <f t="shared" si="288"/>
        <v/>
      </c>
      <c r="OD82" s="120" t="str">
        <f t="shared" si="288"/>
        <v/>
      </c>
      <c r="OE82" s="120" t="str">
        <f t="shared" si="288"/>
        <v/>
      </c>
      <c r="OF82" s="120" t="str">
        <f t="shared" si="288"/>
        <v/>
      </c>
      <c r="OG82" s="120" t="str">
        <f t="shared" si="289"/>
        <v/>
      </c>
      <c r="OH82" s="120" t="str">
        <f t="shared" si="289"/>
        <v/>
      </c>
      <c r="OI82" s="120" t="str">
        <f t="shared" si="289"/>
        <v/>
      </c>
      <c r="OJ82" s="120" t="str">
        <f t="shared" si="289"/>
        <v/>
      </c>
      <c r="OK82" s="120" t="str">
        <f t="shared" si="289"/>
        <v/>
      </c>
      <c r="OL82" s="120" t="str">
        <f t="shared" si="289"/>
        <v/>
      </c>
      <c r="OM82" s="120" t="str">
        <f t="shared" si="289"/>
        <v/>
      </c>
      <c r="ON82" s="120" t="str">
        <f t="shared" si="289"/>
        <v/>
      </c>
      <c r="OO82" s="120" t="str">
        <f t="shared" si="289"/>
        <v/>
      </c>
      <c r="OP82" s="120" t="str">
        <f t="shared" si="289"/>
        <v/>
      </c>
      <c r="OQ82" s="120" t="str">
        <f t="shared" si="289"/>
        <v/>
      </c>
      <c r="OR82" s="120" t="str">
        <f t="shared" si="289"/>
        <v/>
      </c>
      <c r="OS82" s="120" t="str">
        <f t="shared" si="289"/>
        <v/>
      </c>
      <c r="OT82" s="120" t="str">
        <f t="shared" si="289"/>
        <v/>
      </c>
      <c r="OU82" s="120" t="str">
        <f t="shared" si="289"/>
        <v/>
      </c>
      <c r="OV82" s="120" t="str">
        <f t="shared" si="289"/>
        <v/>
      </c>
      <c r="OW82" s="120" t="str">
        <f t="shared" si="290"/>
        <v/>
      </c>
      <c r="OX82" s="120" t="str">
        <f t="shared" si="290"/>
        <v/>
      </c>
      <c r="OY82" s="120" t="str">
        <f t="shared" si="290"/>
        <v/>
      </c>
      <c r="OZ82" s="120" t="str">
        <f t="shared" si="290"/>
        <v/>
      </c>
      <c r="PA82" s="120" t="str">
        <f t="shared" si="290"/>
        <v/>
      </c>
      <c r="PB82" s="120" t="str">
        <f t="shared" si="290"/>
        <v/>
      </c>
      <c r="PC82" s="120" t="str">
        <f t="shared" si="290"/>
        <v/>
      </c>
      <c r="PD82" s="120" t="str">
        <f t="shared" si="290"/>
        <v/>
      </c>
      <c r="PE82" s="120" t="str">
        <f t="shared" si="290"/>
        <v/>
      </c>
      <c r="PF82" s="120" t="str">
        <f t="shared" si="290"/>
        <v/>
      </c>
      <c r="PG82" s="120" t="str">
        <f t="shared" si="290"/>
        <v/>
      </c>
      <c r="PH82" s="120" t="str">
        <f t="shared" si="290"/>
        <v/>
      </c>
      <c r="PI82" s="120" t="str">
        <f t="shared" si="290"/>
        <v/>
      </c>
      <c r="PJ82" s="120" t="str">
        <f t="shared" si="290"/>
        <v/>
      </c>
      <c r="PK82" s="120" t="str">
        <f t="shared" si="290"/>
        <v/>
      </c>
      <c r="PL82" s="120" t="str">
        <f t="shared" si="290"/>
        <v/>
      </c>
      <c r="PM82" s="120" t="str">
        <f t="shared" si="291"/>
        <v/>
      </c>
      <c r="PN82" s="120" t="str">
        <f t="shared" si="291"/>
        <v/>
      </c>
      <c r="PO82" s="120" t="str">
        <f t="shared" si="291"/>
        <v/>
      </c>
      <c r="PP82" s="120" t="str">
        <f t="shared" si="291"/>
        <v/>
      </c>
      <c r="PQ82" s="120" t="str">
        <f t="shared" si="291"/>
        <v/>
      </c>
      <c r="PR82" s="120" t="str">
        <f t="shared" si="291"/>
        <v/>
      </c>
      <c r="PS82" s="120" t="str">
        <f t="shared" si="291"/>
        <v/>
      </c>
      <c r="PT82" s="120" t="str">
        <f t="shared" si="291"/>
        <v/>
      </c>
      <c r="PU82" s="120" t="str">
        <f t="shared" si="291"/>
        <v/>
      </c>
      <c r="PV82" s="120" t="str">
        <f t="shared" si="291"/>
        <v/>
      </c>
      <c r="PW82" s="120" t="str">
        <f t="shared" si="291"/>
        <v/>
      </c>
      <c r="PX82" s="120" t="str">
        <f t="shared" si="291"/>
        <v/>
      </c>
      <c r="PY82" s="120" t="str">
        <f t="shared" si="291"/>
        <v/>
      </c>
      <c r="PZ82" s="120" t="str">
        <f t="shared" si="291"/>
        <v/>
      </c>
      <c r="QA82" s="120" t="str">
        <f t="shared" si="291"/>
        <v/>
      </c>
      <c r="QB82" s="120" t="str">
        <f t="shared" si="291"/>
        <v/>
      </c>
      <c r="QC82" s="120" t="str">
        <f t="shared" si="292"/>
        <v/>
      </c>
      <c r="QD82" s="120" t="str">
        <f t="shared" si="292"/>
        <v/>
      </c>
      <c r="QE82" s="120" t="str">
        <f t="shared" si="292"/>
        <v/>
      </c>
      <c r="QF82" s="120" t="str">
        <f t="shared" si="292"/>
        <v/>
      </c>
      <c r="QG82" s="120" t="str">
        <f t="shared" si="292"/>
        <v/>
      </c>
      <c r="QH82" s="120" t="str">
        <f t="shared" si="292"/>
        <v/>
      </c>
      <c r="QI82" s="120" t="str">
        <f t="shared" si="292"/>
        <v/>
      </c>
      <c r="QJ82" s="120" t="str">
        <f t="shared" si="292"/>
        <v/>
      </c>
      <c r="QK82" s="120" t="str">
        <f t="shared" si="292"/>
        <v/>
      </c>
      <c r="QL82" s="120" t="str">
        <f t="shared" si="292"/>
        <v/>
      </c>
      <c r="QM82" s="120" t="str">
        <f t="shared" si="292"/>
        <v/>
      </c>
      <c r="QN82" s="120" t="str">
        <f t="shared" si="292"/>
        <v/>
      </c>
      <c r="QO82" s="120" t="str">
        <f t="shared" si="292"/>
        <v/>
      </c>
      <c r="QP82" s="120" t="str">
        <f t="shared" si="292"/>
        <v/>
      </c>
      <c r="QQ82" s="120" t="str">
        <f t="shared" si="292"/>
        <v/>
      </c>
      <c r="QR82" s="120" t="str">
        <f t="shared" si="292"/>
        <v/>
      </c>
      <c r="QS82" s="120" t="str">
        <f t="shared" si="293"/>
        <v/>
      </c>
      <c r="QT82" s="120" t="str">
        <f t="shared" si="293"/>
        <v/>
      </c>
      <c r="QU82" s="120" t="str">
        <f t="shared" si="293"/>
        <v/>
      </c>
      <c r="QV82" s="120" t="str">
        <f t="shared" si="293"/>
        <v/>
      </c>
      <c r="QW82" s="120" t="str">
        <f t="shared" si="293"/>
        <v/>
      </c>
      <c r="QX82" s="120" t="str">
        <f t="shared" si="293"/>
        <v/>
      </c>
      <c r="QY82" s="120" t="str">
        <f t="shared" si="293"/>
        <v/>
      </c>
      <c r="QZ82" s="120" t="str">
        <f t="shared" si="293"/>
        <v/>
      </c>
      <c r="RA82" s="120" t="str">
        <f t="shared" si="293"/>
        <v/>
      </c>
      <c r="RB82" s="120" t="str">
        <f t="shared" si="293"/>
        <v/>
      </c>
      <c r="RC82" s="120" t="str">
        <f t="shared" si="293"/>
        <v/>
      </c>
      <c r="RD82" s="120" t="str">
        <f t="shared" si="293"/>
        <v/>
      </c>
      <c r="RE82" s="120" t="str">
        <f t="shared" si="293"/>
        <v/>
      </c>
      <c r="RF82" s="120" t="str">
        <f t="shared" si="293"/>
        <v/>
      </c>
      <c r="RG82" s="120" t="str">
        <f t="shared" si="293"/>
        <v/>
      </c>
      <c r="RH82" s="120" t="str">
        <f t="shared" si="293"/>
        <v/>
      </c>
      <c r="RI82" s="120" t="str">
        <f t="shared" si="294"/>
        <v/>
      </c>
      <c r="RJ82" s="120" t="str">
        <f t="shared" si="294"/>
        <v/>
      </c>
      <c r="RK82" s="120" t="str">
        <f t="shared" si="294"/>
        <v/>
      </c>
      <c r="RL82" s="120" t="str">
        <f t="shared" si="294"/>
        <v/>
      </c>
      <c r="RM82" s="120" t="str">
        <f t="shared" si="294"/>
        <v/>
      </c>
      <c r="RN82" s="120" t="str">
        <f t="shared" si="294"/>
        <v/>
      </c>
      <c r="RO82" s="120" t="str">
        <f t="shared" si="294"/>
        <v/>
      </c>
      <c r="RP82" s="120" t="str">
        <f t="shared" si="294"/>
        <v/>
      </c>
      <c r="RQ82" s="120" t="str">
        <f t="shared" si="294"/>
        <v/>
      </c>
      <c r="RR82" s="120" t="str">
        <f t="shared" si="294"/>
        <v/>
      </c>
      <c r="RS82" s="120" t="str">
        <f t="shared" si="294"/>
        <v/>
      </c>
      <c r="RT82" s="120" t="str">
        <f t="shared" si="294"/>
        <v/>
      </c>
      <c r="RU82" s="120" t="str">
        <f t="shared" si="294"/>
        <v/>
      </c>
      <c r="RV82" s="120" t="str">
        <f t="shared" si="294"/>
        <v/>
      </c>
      <c r="RW82" s="120" t="str">
        <f t="shared" si="294"/>
        <v/>
      </c>
      <c r="RX82" s="120" t="str">
        <f t="shared" si="294"/>
        <v/>
      </c>
      <c r="RY82" s="120" t="str">
        <f t="shared" si="295"/>
        <v/>
      </c>
      <c r="RZ82" s="120" t="str">
        <f t="shared" si="295"/>
        <v/>
      </c>
      <c r="SA82" s="120" t="str">
        <f t="shared" si="295"/>
        <v/>
      </c>
      <c r="SB82" s="120" t="str">
        <f t="shared" si="295"/>
        <v/>
      </c>
      <c r="SC82" s="120" t="str">
        <f t="shared" si="295"/>
        <v/>
      </c>
      <c r="SD82" s="120" t="str">
        <f t="shared" si="295"/>
        <v/>
      </c>
      <c r="SE82" s="120" t="str">
        <f t="shared" si="295"/>
        <v/>
      </c>
      <c r="SF82" s="120" t="str">
        <f t="shared" si="295"/>
        <v/>
      </c>
      <c r="SG82" s="120" t="str">
        <f t="shared" si="295"/>
        <v/>
      </c>
      <c r="SH82" s="120" t="str">
        <f t="shared" si="295"/>
        <v/>
      </c>
      <c r="SI82" s="120" t="str">
        <f t="shared" si="295"/>
        <v/>
      </c>
      <c r="SJ82" s="120" t="str">
        <f t="shared" si="295"/>
        <v/>
      </c>
      <c r="SK82" s="120" t="str">
        <f t="shared" si="295"/>
        <v/>
      </c>
      <c r="SL82" s="120" t="str">
        <f t="shared" si="295"/>
        <v/>
      </c>
      <c r="SM82" s="120" t="str">
        <f t="shared" si="295"/>
        <v/>
      </c>
      <c r="SN82" s="120" t="str">
        <f t="shared" si="295"/>
        <v/>
      </c>
      <c r="SO82" s="120" t="str">
        <f t="shared" si="296"/>
        <v/>
      </c>
      <c r="SP82" s="120" t="str">
        <f t="shared" si="296"/>
        <v/>
      </c>
      <c r="SQ82" s="120" t="str">
        <f t="shared" si="296"/>
        <v/>
      </c>
      <c r="SR82" s="120" t="str">
        <f t="shared" si="296"/>
        <v/>
      </c>
      <c r="SS82" s="120" t="str">
        <f t="shared" si="296"/>
        <v/>
      </c>
      <c r="ST82" s="120" t="str">
        <f t="shared" si="296"/>
        <v/>
      </c>
      <c r="SU82" s="120" t="str">
        <f t="shared" si="296"/>
        <v/>
      </c>
      <c r="SV82" s="120" t="str">
        <f t="shared" si="296"/>
        <v/>
      </c>
      <c r="SW82" s="120" t="str">
        <f t="shared" si="296"/>
        <v/>
      </c>
      <c r="SX82" s="121" t="str">
        <f t="shared" si="296"/>
        <v/>
      </c>
    </row>
    <row r="83" spans="2:518" ht="27" outlineLevel="1" x14ac:dyDescent="0.35">
      <c r="C83" s="60">
        <v>288624</v>
      </c>
      <c r="D83" s="61">
        <v>1</v>
      </c>
      <c r="E83" s="122" t="s">
        <v>23</v>
      </c>
      <c r="F83" s="123" t="s">
        <v>452</v>
      </c>
      <c r="G83" s="142">
        <v>45567</v>
      </c>
      <c r="H83" s="124">
        <v>2</v>
      </c>
      <c r="I83" s="115">
        <f>(G83+H83)-1</f>
        <v>45568</v>
      </c>
      <c r="J83" s="141">
        <v>0</v>
      </c>
      <c r="K83" s="126" t="s">
        <v>1702</v>
      </c>
      <c r="L83" s="127"/>
      <c r="M83" s="119" t="str">
        <f t="shared" ref="M83:BX83" si="311">IF($J83&gt;0%,IF(AND(M$16&gt;=$G83,M$16&lt;$G83+($H83*$J83)),"➤",""),"")</f>
        <v/>
      </c>
      <c r="N83" s="120" t="str">
        <f t="shared" si="311"/>
        <v/>
      </c>
      <c r="O83" s="120" t="str">
        <f t="shared" si="311"/>
        <v/>
      </c>
      <c r="P83" s="120" t="str">
        <f t="shared" si="311"/>
        <v/>
      </c>
      <c r="Q83" s="120" t="str">
        <f t="shared" si="311"/>
        <v/>
      </c>
      <c r="R83" s="120" t="str">
        <f t="shared" si="311"/>
        <v/>
      </c>
      <c r="S83" s="120" t="str">
        <f t="shared" si="311"/>
        <v/>
      </c>
      <c r="T83" s="120" t="str">
        <f t="shared" si="311"/>
        <v/>
      </c>
      <c r="U83" s="120" t="str">
        <f t="shared" si="311"/>
        <v/>
      </c>
      <c r="V83" s="120" t="str">
        <f t="shared" si="311"/>
        <v/>
      </c>
      <c r="W83" s="120" t="str">
        <f t="shared" si="311"/>
        <v/>
      </c>
      <c r="X83" s="120" t="str">
        <f t="shared" si="311"/>
        <v/>
      </c>
      <c r="Y83" s="120" t="str">
        <f t="shared" si="311"/>
        <v/>
      </c>
      <c r="Z83" s="120" t="str">
        <f t="shared" si="311"/>
        <v/>
      </c>
      <c r="AA83" s="120" t="str">
        <f t="shared" si="311"/>
        <v/>
      </c>
      <c r="AB83" s="120" t="str">
        <f t="shared" si="311"/>
        <v/>
      </c>
      <c r="AC83" s="120" t="str">
        <f t="shared" si="311"/>
        <v/>
      </c>
      <c r="AD83" s="120" t="str">
        <f t="shared" si="311"/>
        <v/>
      </c>
      <c r="AE83" s="120" t="str">
        <f t="shared" si="311"/>
        <v/>
      </c>
      <c r="AF83" s="120" t="str">
        <f t="shared" si="311"/>
        <v/>
      </c>
      <c r="AG83" s="120" t="str">
        <f t="shared" si="311"/>
        <v/>
      </c>
      <c r="AH83" s="120" t="str">
        <f t="shared" si="311"/>
        <v/>
      </c>
      <c r="AI83" s="120" t="str">
        <f t="shared" si="311"/>
        <v/>
      </c>
      <c r="AJ83" s="120" t="str">
        <f t="shared" si="311"/>
        <v/>
      </c>
      <c r="AK83" s="120" t="str">
        <f t="shared" si="311"/>
        <v/>
      </c>
      <c r="AL83" s="120" t="str">
        <f t="shared" si="311"/>
        <v/>
      </c>
      <c r="AM83" s="120" t="str">
        <f t="shared" si="311"/>
        <v/>
      </c>
      <c r="AN83" s="120" t="str">
        <f t="shared" si="311"/>
        <v/>
      </c>
      <c r="AO83" s="120" t="str">
        <f t="shared" si="311"/>
        <v/>
      </c>
      <c r="AP83" s="120" t="str">
        <f t="shared" si="311"/>
        <v/>
      </c>
      <c r="AQ83" s="120" t="str">
        <f t="shared" si="311"/>
        <v/>
      </c>
      <c r="AR83" s="120" t="str">
        <f t="shared" si="311"/>
        <v/>
      </c>
      <c r="AS83" s="120" t="str">
        <f t="shared" si="311"/>
        <v/>
      </c>
      <c r="AT83" s="120" t="str">
        <f t="shared" si="311"/>
        <v/>
      </c>
      <c r="AU83" s="120" t="str">
        <f t="shared" si="311"/>
        <v/>
      </c>
      <c r="AV83" s="120" t="str">
        <f t="shared" si="311"/>
        <v/>
      </c>
      <c r="AW83" s="120" t="str">
        <f t="shared" si="311"/>
        <v/>
      </c>
      <c r="AX83" s="120" t="str">
        <f t="shared" si="311"/>
        <v/>
      </c>
      <c r="AY83" s="120" t="str">
        <f t="shared" si="311"/>
        <v/>
      </c>
      <c r="AZ83" s="120" t="str">
        <f t="shared" si="311"/>
        <v/>
      </c>
      <c r="BA83" s="120" t="str">
        <f t="shared" si="311"/>
        <v/>
      </c>
      <c r="BB83" s="120" t="str">
        <f t="shared" si="311"/>
        <v/>
      </c>
      <c r="BC83" s="120" t="str">
        <f t="shared" si="311"/>
        <v/>
      </c>
      <c r="BD83" s="120" t="str">
        <f t="shared" si="311"/>
        <v/>
      </c>
      <c r="BE83" s="120" t="str">
        <f t="shared" si="311"/>
        <v/>
      </c>
      <c r="BF83" s="120" t="str">
        <f t="shared" si="311"/>
        <v/>
      </c>
      <c r="BG83" s="120" t="str">
        <f t="shared" si="311"/>
        <v/>
      </c>
      <c r="BH83" s="120" t="str">
        <f t="shared" si="311"/>
        <v/>
      </c>
      <c r="BI83" s="120" t="str">
        <f t="shared" si="311"/>
        <v/>
      </c>
      <c r="BJ83" s="120" t="str">
        <f t="shared" si="311"/>
        <v/>
      </c>
      <c r="BK83" s="120" t="str">
        <f t="shared" si="311"/>
        <v/>
      </c>
      <c r="BL83" s="120" t="str">
        <f t="shared" si="311"/>
        <v/>
      </c>
      <c r="BM83" s="120" t="str">
        <f t="shared" si="311"/>
        <v/>
      </c>
      <c r="BN83" s="120" t="str">
        <f t="shared" si="311"/>
        <v/>
      </c>
      <c r="BO83" s="120" t="str">
        <f t="shared" si="311"/>
        <v/>
      </c>
      <c r="BP83" s="120" t="str">
        <f t="shared" si="311"/>
        <v/>
      </c>
      <c r="BQ83" s="120" t="str">
        <f t="shared" si="311"/>
        <v/>
      </c>
      <c r="BR83" s="120" t="str">
        <f t="shared" si="311"/>
        <v/>
      </c>
      <c r="BS83" s="120" t="str">
        <f t="shared" si="311"/>
        <v/>
      </c>
      <c r="BT83" s="120" t="str">
        <f t="shared" si="311"/>
        <v/>
      </c>
      <c r="BU83" s="120" t="str">
        <f t="shared" si="311"/>
        <v/>
      </c>
      <c r="BV83" s="120" t="str">
        <f t="shared" si="311"/>
        <v/>
      </c>
      <c r="BW83" s="120" t="str">
        <f t="shared" si="311"/>
        <v/>
      </c>
      <c r="BX83" s="120" t="str">
        <f t="shared" si="311"/>
        <v/>
      </c>
      <c r="BY83" s="120" t="str">
        <f t="shared" si="269"/>
        <v/>
      </c>
      <c r="BZ83" s="120" t="str">
        <f t="shared" si="269"/>
        <v/>
      </c>
      <c r="CA83" s="120" t="str">
        <f t="shared" si="269"/>
        <v/>
      </c>
      <c r="CB83" s="120" t="str">
        <f t="shared" si="269"/>
        <v/>
      </c>
      <c r="CC83" s="120" t="str">
        <f t="shared" si="269"/>
        <v/>
      </c>
      <c r="CD83" s="120" t="str">
        <f t="shared" si="269"/>
        <v/>
      </c>
      <c r="CE83" s="120" t="str">
        <f t="shared" si="269"/>
        <v/>
      </c>
      <c r="CF83" s="120" t="str">
        <f t="shared" si="269"/>
        <v/>
      </c>
      <c r="CG83" s="120" t="str">
        <f t="shared" si="269"/>
        <v/>
      </c>
      <c r="CH83" s="120" t="str">
        <f t="shared" si="269"/>
        <v/>
      </c>
      <c r="CI83" s="120" t="str">
        <f t="shared" si="269"/>
        <v/>
      </c>
      <c r="CJ83" s="120" t="str">
        <f t="shared" si="269"/>
        <v/>
      </c>
      <c r="CK83" s="120" t="str">
        <f t="shared" si="269"/>
        <v/>
      </c>
      <c r="CL83" s="120" t="str">
        <f t="shared" si="269"/>
        <v/>
      </c>
      <c r="CM83" s="120" t="str">
        <f t="shared" si="269"/>
        <v/>
      </c>
      <c r="CN83" s="120" t="str">
        <f t="shared" si="269"/>
        <v/>
      </c>
      <c r="CO83" s="120" t="str">
        <f t="shared" si="270"/>
        <v/>
      </c>
      <c r="CP83" s="120" t="str">
        <f t="shared" si="270"/>
        <v/>
      </c>
      <c r="CQ83" s="120" t="str">
        <f t="shared" si="270"/>
        <v/>
      </c>
      <c r="CR83" s="120" t="str">
        <f t="shared" si="270"/>
        <v/>
      </c>
      <c r="CS83" s="120" t="str">
        <f t="shared" si="270"/>
        <v/>
      </c>
      <c r="CT83" s="120" t="str">
        <f t="shared" si="270"/>
        <v/>
      </c>
      <c r="CU83" s="120" t="str">
        <f t="shared" si="270"/>
        <v/>
      </c>
      <c r="CV83" s="120" t="str">
        <f t="shared" si="270"/>
        <v/>
      </c>
      <c r="CW83" s="120" t="str">
        <f t="shared" si="270"/>
        <v/>
      </c>
      <c r="CX83" s="120" t="str">
        <f t="shared" si="270"/>
        <v/>
      </c>
      <c r="CY83" s="120" t="str">
        <f t="shared" si="270"/>
        <v/>
      </c>
      <c r="CZ83" s="120" t="str">
        <f t="shared" si="270"/>
        <v/>
      </c>
      <c r="DA83" s="120" t="str">
        <f t="shared" si="270"/>
        <v/>
      </c>
      <c r="DB83" s="120" t="str">
        <f t="shared" si="270"/>
        <v/>
      </c>
      <c r="DC83" s="120" t="str">
        <f t="shared" si="270"/>
        <v/>
      </c>
      <c r="DD83" s="120" t="str">
        <f t="shared" si="270"/>
        <v/>
      </c>
      <c r="DE83" s="120" t="str">
        <f t="shared" si="271"/>
        <v/>
      </c>
      <c r="DF83" s="120" t="str">
        <f t="shared" si="271"/>
        <v/>
      </c>
      <c r="DG83" s="120" t="str">
        <f t="shared" si="271"/>
        <v/>
      </c>
      <c r="DH83" s="120" t="str">
        <f t="shared" si="271"/>
        <v/>
      </c>
      <c r="DI83" s="120" t="str">
        <f t="shared" si="271"/>
        <v/>
      </c>
      <c r="DJ83" s="120" t="str">
        <f t="shared" si="271"/>
        <v/>
      </c>
      <c r="DK83" s="120" t="str">
        <f t="shared" si="271"/>
        <v/>
      </c>
      <c r="DL83" s="120" t="str">
        <f t="shared" si="271"/>
        <v/>
      </c>
      <c r="DM83" s="120" t="str">
        <f t="shared" si="271"/>
        <v/>
      </c>
      <c r="DN83" s="120" t="str">
        <f t="shared" si="271"/>
        <v/>
      </c>
      <c r="DO83" s="120" t="str">
        <f t="shared" si="271"/>
        <v/>
      </c>
      <c r="DP83" s="120" t="str">
        <f t="shared" si="271"/>
        <v/>
      </c>
      <c r="DQ83" s="120" t="str">
        <f t="shared" si="271"/>
        <v/>
      </c>
      <c r="DR83" s="120" t="str">
        <f t="shared" si="271"/>
        <v/>
      </c>
      <c r="DS83" s="120" t="str">
        <f t="shared" si="271"/>
        <v/>
      </c>
      <c r="DT83" s="120" t="str">
        <f t="shared" si="271"/>
        <v/>
      </c>
      <c r="DU83" s="120" t="str">
        <f t="shared" si="272"/>
        <v/>
      </c>
      <c r="DV83" s="120" t="str">
        <f t="shared" si="272"/>
        <v/>
      </c>
      <c r="DW83" s="120" t="str">
        <f t="shared" si="272"/>
        <v/>
      </c>
      <c r="DX83" s="120" t="str">
        <f t="shared" si="272"/>
        <v/>
      </c>
      <c r="DY83" s="120" t="str">
        <f t="shared" si="272"/>
        <v/>
      </c>
      <c r="DZ83" s="120" t="str">
        <f t="shared" si="272"/>
        <v/>
      </c>
      <c r="EA83" s="120" t="str">
        <f t="shared" si="272"/>
        <v/>
      </c>
      <c r="EB83" s="120" t="str">
        <f t="shared" si="272"/>
        <v/>
      </c>
      <c r="EC83" s="120" t="str">
        <f t="shared" si="272"/>
        <v/>
      </c>
      <c r="ED83" s="120" t="str">
        <f t="shared" si="272"/>
        <v/>
      </c>
      <c r="EE83" s="120" t="str">
        <f t="shared" si="272"/>
        <v/>
      </c>
      <c r="EF83" s="120" t="str">
        <f t="shared" si="272"/>
        <v/>
      </c>
      <c r="EG83" s="120" t="str">
        <f t="shared" si="272"/>
        <v/>
      </c>
      <c r="EH83" s="120" t="str">
        <f t="shared" si="272"/>
        <v/>
      </c>
      <c r="EI83" s="120" t="str">
        <f t="shared" si="272"/>
        <v/>
      </c>
      <c r="EJ83" s="120" t="str">
        <f t="shared" si="272"/>
        <v/>
      </c>
      <c r="EK83" s="120" t="str">
        <f t="shared" si="273"/>
        <v/>
      </c>
      <c r="EL83" s="120" t="str">
        <f t="shared" si="273"/>
        <v/>
      </c>
      <c r="EM83" s="120" t="str">
        <f t="shared" si="273"/>
        <v/>
      </c>
      <c r="EN83" s="120" t="str">
        <f t="shared" si="273"/>
        <v/>
      </c>
      <c r="EO83" s="120" t="str">
        <f t="shared" si="273"/>
        <v/>
      </c>
      <c r="EP83" s="120" t="str">
        <f t="shared" si="273"/>
        <v/>
      </c>
      <c r="EQ83" s="120" t="str">
        <f t="shared" si="273"/>
        <v/>
      </c>
      <c r="ER83" s="120" t="str">
        <f t="shared" si="273"/>
        <v/>
      </c>
      <c r="ES83" s="120" t="str">
        <f t="shared" si="273"/>
        <v/>
      </c>
      <c r="ET83" s="120" t="str">
        <f t="shared" si="273"/>
        <v/>
      </c>
      <c r="EU83" s="120" t="str">
        <f t="shared" si="273"/>
        <v/>
      </c>
      <c r="EV83" s="120" t="str">
        <f t="shared" si="273"/>
        <v/>
      </c>
      <c r="EW83" s="120" t="str">
        <f t="shared" si="273"/>
        <v/>
      </c>
      <c r="EX83" s="120" t="str">
        <f t="shared" si="273"/>
        <v/>
      </c>
      <c r="EY83" s="120" t="str">
        <f t="shared" si="273"/>
        <v/>
      </c>
      <c r="EZ83" s="120" t="str">
        <f t="shared" si="273"/>
        <v/>
      </c>
      <c r="FA83" s="120" t="str">
        <f t="shared" si="274"/>
        <v/>
      </c>
      <c r="FB83" s="120" t="str">
        <f t="shared" si="274"/>
        <v/>
      </c>
      <c r="FC83" s="120" t="str">
        <f t="shared" si="274"/>
        <v/>
      </c>
      <c r="FD83" s="120" t="str">
        <f t="shared" si="274"/>
        <v/>
      </c>
      <c r="FE83" s="120" t="str">
        <f t="shared" si="274"/>
        <v/>
      </c>
      <c r="FF83" s="120" t="str">
        <f t="shared" si="274"/>
        <v/>
      </c>
      <c r="FG83" s="120" t="str">
        <f t="shared" si="274"/>
        <v/>
      </c>
      <c r="FH83" s="120" t="str">
        <f t="shared" si="274"/>
        <v/>
      </c>
      <c r="FI83" s="120" t="str">
        <f t="shared" si="274"/>
        <v/>
      </c>
      <c r="FJ83" s="120" t="str">
        <f t="shared" si="274"/>
        <v/>
      </c>
      <c r="FK83" s="120" t="str">
        <f t="shared" si="274"/>
        <v/>
      </c>
      <c r="FL83" s="120" t="str">
        <f t="shared" si="274"/>
        <v/>
      </c>
      <c r="FM83" s="120" t="str">
        <f t="shared" si="274"/>
        <v/>
      </c>
      <c r="FN83" s="120" t="str">
        <f t="shared" si="274"/>
        <v/>
      </c>
      <c r="FO83" s="120" t="str">
        <f t="shared" si="274"/>
        <v/>
      </c>
      <c r="FP83" s="120" t="str">
        <f t="shared" si="274"/>
        <v/>
      </c>
      <c r="FQ83" s="120" t="str">
        <f t="shared" si="275"/>
        <v/>
      </c>
      <c r="FR83" s="120" t="str">
        <f t="shared" si="275"/>
        <v/>
      </c>
      <c r="FS83" s="120" t="str">
        <f t="shared" si="275"/>
        <v/>
      </c>
      <c r="FT83" s="120" t="str">
        <f t="shared" si="275"/>
        <v/>
      </c>
      <c r="FU83" s="120" t="str">
        <f t="shared" si="275"/>
        <v/>
      </c>
      <c r="FV83" s="120" t="str">
        <f t="shared" si="275"/>
        <v/>
      </c>
      <c r="FW83" s="120" t="str">
        <f t="shared" si="275"/>
        <v/>
      </c>
      <c r="FX83" s="120" t="str">
        <f t="shared" si="275"/>
        <v/>
      </c>
      <c r="FY83" s="120" t="str">
        <f t="shared" si="275"/>
        <v/>
      </c>
      <c r="FZ83" s="120" t="str">
        <f t="shared" si="275"/>
        <v/>
      </c>
      <c r="GA83" s="120" t="str">
        <f t="shared" si="275"/>
        <v/>
      </c>
      <c r="GB83" s="120" t="str">
        <f t="shared" si="275"/>
        <v/>
      </c>
      <c r="GC83" s="120" t="str">
        <f t="shared" si="275"/>
        <v/>
      </c>
      <c r="GD83" s="120" t="str">
        <f t="shared" si="275"/>
        <v/>
      </c>
      <c r="GE83" s="120" t="str">
        <f t="shared" si="275"/>
        <v/>
      </c>
      <c r="GF83" s="120" t="str">
        <f t="shared" si="275"/>
        <v/>
      </c>
      <c r="GG83" s="120" t="str">
        <f t="shared" si="276"/>
        <v/>
      </c>
      <c r="GH83" s="120" t="str">
        <f t="shared" si="276"/>
        <v/>
      </c>
      <c r="GI83" s="120" t="str">
        <f t="shared" si="276"/>
        <v/>
      </c>
      <c r="GJ83" s="120" t="str">
        <f t="shared" si="276"/>
        <v/>
      </c>
      <c r="GK83" s="120" t="str">
        <f t="shared" si="276"/>
        <v/>
      </c>
      <c r="GL83" s="120" t="str">
        <f t="shared" si="276"/>
        <v/>
      </c>
      <c r="GM83" s="120" t="str">
        <f t="shared" si="276"/>
        <v/>
      </c>
      <c r="GN83" s="120" t="str">
        <f t="shared" si="276"/>
        <v/>
      </c>
      <c r="GO83" s="120" t="str">
        <f t="shared" si="276"/>
        <v/>
      </c>
      <c r="GP83" s="120" t="str">
        <f t="shared" si="276"/>
        <v/>
      </c>
      <c r="GQ83" s="120" t="str">
        <f t="shared" si="276"/>
        <v/>
      </c>
      <c r="GR83" s="120" t="str">
        <f t="shared" si="276"/>
        <v/>
      </c>
      <c r="GS83" s="120" t="str">
        <f t="shared" si="276"/>
        <v/>
      </c>
      <c r="GT83" s="120" t="str">
        <f t="shared" si="276"/>
        <v/>
      </c>
      <c r="GU83" s="120" t="str">
        <f t="shared" si="276"/>
        <v/>
      </c>
      <c r="GV83" s="120" t="str">
        <f t="shared" si="276"/>
        <v/>
      </c>
      <c r="GW83" s="120" t="str">
        <f t="shared" si="277"/>
        <v/>
      </c>
      <c r="GX83" s="120" t="str">
        <f t="shared" si="277"/>
        <v/>
      </c>
      <c r="GY83" s="120" t="str">
        <f t="shared" si="277"/>
        <v/>
      </c>
      <c r="GZ83" s="120" t="str">
        <f t="shared" si="277"/>
        <v/>
      </c>
      <c r="HA83" s="120" t="str">
        <f t="shared" si="277"/>
        <v/>
      </c>
      <c r="HB83" s="120" t="str">
        <f t="shared" si="277"/>
        <v/>
      </c>
      <c r="HC83" s="120" t="str">
        <f t="shared" si="277"/>
        <v/>
      </c>
      <c r="HD83" s="120" t="str">
        <f t="shared" si="277"/>
        <v/>
      </c>
      <c r="HE83" s="120" t="str">
        <f t="shared" si="277"/>
        <v/>
      </c>
      <c r="HF83" s="120" t="str">
        <f t="shared" si="277"/>
        <v/>
      </c>
      <c r="HG83" s="120" t="str">
        <f t="shared" si="277"/>
        <v/>
      </c>
      <c r="HH83" s="120" t="str">
        <f t="shared" si="277"/>
        <v/>
      </c>
      <c r="HI83" s="120" t="str">
        <f t="shared" si="277"/>
        <v/>
      </c>
      <c r="HJ83" s="120" t="str">
        <f t="shared" si="277"/>
        <v/>
      </c>
      <c r="HK83" s="120" t="str">
        <f t="shared" si="277"/>
        <v/>
      </c>
      <c r="HL83" s="120" t="str">
        <f t="shared" si="277"/>
        <v/>
      </c>
      <c r="HM83" s="120" t="str">
        <f t="shared" si="278"/>
        <v/>
      </c>
      <c r="HN83" s="120" t="str">
        <f t="shared" si="278"/>
        <v/>
      </c>
      <c r="HO83" s="120" t="str">
        <f t="shared" si="278"/>
        <v/>
      </c>
      <c r="HP83" s="120" t="str">
        <f t="shared" si="278"/>
        <v/>
      </c>
      <c r="HQ83" s="120" t="str">
        <f t="shared" si="278"/>
        <v/>
      </c>
      <c r="HR83" s="120" t="str">
        <f t="shared" si="278"/>
        <v/>
      </c>
      <c r="HS83" s="120" t="str">
        <f t="shared" si="278"/>
        <v/>
      </c>
      <c r="HT83" s="120" t="str">
        <f t="shared" si="278"/>
        <v/>
      </c>
      <c r="HU83" s="120" t="str">
        <f t="shared" si="278"/>
        <v/>
      </c>
      <c r="HV83" s="120" t="str">
        <f t="shared" si="278"/>
        <v/>
      </c>
      <c r="HW83" s="120" t="str">
        <f t="shared" si="278"/>
        <v/>
      </c>
      <c r="HX83" s="120" t="str">
        <f t="shared" si="278"/>
        <v/>
      </c>
      <c r="HY83" s="120" t="str">
        <f t="shared" si="278"/>
        <v/>
      </c>
      <c r="HZ83" s="120" t="str">
        <f t="shared" si="278"/>
        <v/>
      </c>
      <c r="IA83" s="120" t="str">
        <f t="shared" si="278"/>
        <v/>
      </c>
      <c r="IB83" s="120" t="str">
        <f t="shared" si="278"/>
        <v/>
      </c>
      <c r="IC83" s="120" t="str">
        <f t="shared" si="279"/>
        <v/>
      </c>
      <c r="ID83" s="120" t="str">
        <f t="shared" si="279"/>
        <v/>
      </c>
      <c r="IE83" s="120" t="str">
        <f t="shared" si="279"/>
        <v/>
      </c>
      <c r="IF83" s="120" t="str">
        <f t="shared" si="279"/>
        <v/>
      </c>
      <c r="IG83" s="120" t="str">
        <f t="shared" si="279"/>
        <v/>
      </c>
      <c r="IH83" s="120" t="str">
        <f t="shared" si="279"/>
        <v/>
      </c>
      <c r="II83" s="120" t="str">
        <f t="shared" si="279"/>
        <v/>
      </c>
      <c r="IJ83" s="120" t="str">
        <f t="shared" si="279"/>
        <v/>
      </c>
      <c r="IK83" s="120" t="str">
        <f t="shared" si="279"/>
        <v/>
      </c>
      <c r="IL83" s="120" t="str">
        <f t="shared" si="279"/>
        <v/>
      </c>
      <c r="IM83" s="120" t="str">
        <f t="shared" si="279"/>
        <v/>
      </c>
      <c r="IN83" s="120" t="str">
        <f t="shared" si="279"/>
        <v/>
      </c>
      <c r="IO83" s="120" t="str">
        <f t="shared" si="279"/>
        <v/>
      </c>
      <c r="IP83" s="120" t="str">
        <f t="shared" si="279"/>
        <v/>
      </c>
      <c r="IQ83" s="120" t="str">
        <f t="shared" si="279"/>
        <v/>
      </c>
      <c r="IR83" s="120" t="str">
        <f t="shared" si="279"/>
        <v/>
      </c>
      <c r="IS83" s="120" t="str">
        <f t="shared" si="280"/>
        <v/>
      </c>
      <c r="IT83" s="120" t="str">
        <f t="shared" si="280"/>
        <v/>
      </c>
      <c r="IU83" s="120" t="str">
        <f t="shared" si="280"/>
        <v/>
      </c>
      <c r="IV83" s="120" t="str">
        <f t="shared" si="280"/>
        <v/>
      </c>
      <c r="IW83" s="120" t="str">
        <f t="shared" si="280"/>
        <v/>
      </c>
      <c r="IX83" s="120" t="str">
        <f t="shared" si="280"/>
        <v/>
      </c>
      <c r="IY83" s="120" t="str">
        <f t="shared" si="280"/>
        <v/>
      </c>
      <c r="IZ83" s="120" t="str">
        <f t="shared" si="280"/>
        <v/>
      </c>
      <c r="JA83" s="120" t="str">
        <f t="shared" si="280"/>
        <v/>
      </c>
      <c r="JB83" s="120" t="str">
        <f t="shared" si="280"/>
        <v/>
      </c>
      <c r="JC83" s="120" t="str">
        <f t="shared" si="280"/>
        <v/>
      </c>
      <c r="JD83" s="120" t="str">
        <f t="shared" si="280"/>
        <v/>
      </c>
      <c r="JE83" s="120" t="str">
        <f t="shared" si="280"/>
        <v/>
      </c>
      <c r="JF83" s="120" t="str">
        <f t="shared" si="280"/>
        <v/>
      </c>
      <c r="JG83" s="120" t="str">
        <f t="shared" si="280"/>
        <v/>
      </c>
      <c r="JH83" s="120" t="str">
        <f t="shared" si="280"/>
        <v/>
      </c>
      <c r="JI83" s="120" t="str">
        <f t="shared" si="281"/>
        <v/>
      </c>
      <c r="JJ83" s="120" t="str">
        <f t="shared" si="281"/>
        <v/>
      </c>
      <c r="JK83" s="120" t="str">
        <f t="shared" si="281"/>
        <v/>
      </c>
      <c r="JL83" s="120" t="str">
        <f t="shared" si="281"/>
        <v/>
      </c>
      <c r="JM83" s="120" t="str">
        <f t="shared" si="281"/>
        <v/>
      </c>
      <c r="JN83" s="120" t="str">
        <f t="shared" si="281"/>
        <v/>
      </c>
      <c r="JO83" s="120" t="str">
        <f t="shared" si="281"/>
        <v/>
      </c>
      <c r="JP83" s="120" t="str">
        <f t="shared" si="281"/>
        <v/>
      </c>
      <c r="JQ83" s="120" t="str">
        <f t="shared" si="281"/>
        <v/>
      </c>
      <c r="JR83" s="120" t="str">
        <f t="shared" si="281"/>
        <v/>
      </c>
      <c r="JS83" s="120" t="str">
        <f t="shared" si="281"/>
        <v/>
      </c>
      <c r="JT83" s="120" t="str">
        <f t="shared" si="281"/>
        <v/>
      </c>
      <c r="JU83" s="120" t="str">
        <f t="shared" si="281"/>
        <v/>
      </c>
      <c r="JV83" s="120" t="str">
        <f t="shared" si="281"/>
        <v/>
      </c>
      <c r="JW83" s="120" t="str">
        <f t="shared" si="281"/>
        <v/>
      </c>
      <c r="JX83" s="120" t="str">
        <f t="shared" si="281"/>
        <v/>
      </c>
      <c r="JY83" s="120" t="str">
        <f t="shared" si="282"/>
        <v/>
      </c>
      <c r="JZ83" s="120" t="str">
        <f t="shared" si="282"/>
        <v/>
      </c>
      <c r="KA83" s="120" t="str">
        <f t="shared" si="282"/>
        <v/>
      </c>
      <c r="KB83" s="120" t="str">
        <f t="shared" si="282"/>
        <v/>
      </c>
      <c r="KC83" s="120" t="str">
        <f t="shared" si="282"/>
        <v/>
      </c>
      <c r="KD83" s="120" t="str">
        <f t="shared" si="282"/>
        <v/>
      </c>
      <c r="KE83" s="120" t="str">
        <f t="shared" si="282"/>
        <v/>
      </c>
      <c r="KF83" s="120" t="str">
        <f t="shared" si="282"/>
        <v/>
      </c>
      <c r="KG83" s="120" t="str">
        <f t="shared" si="282"/>
        <v/>
      </c>
      <c r="KH83" s="120" t="str">
        <f t="shared" si="282"/>
        <v/>
      </c>
      <c r="KI83" s="120" t="str">
        <f t="shared" si="282"/>
        <v/>
      </c>
      <c r="KJ83" s="120" t="str">
        <f t="shared" si="282"/>
        <v/>
      </c>
      <c r="KK83" s="120" t="str">
        <f t="shared" si="282"/>
        <v/>
      </c>
      <c r="KL83" s="120" t="str">
        <f t="shared" si="282"/>
        <v/>
      </c>
      <c r="KM83" s="120" t="str">
        <f t="shared" si="282"/>
        <v/>
      </c>
      <c r="KN83" s="120" t="str">
        <f t="shared" si="282"/>
        <v/>
      </c>
      <c r="KO83" s="120" t="str">
        <f t="shared" si="283"/>
        <v/>
      </c>
      <c r="KP83" s="120" t="str">
        <f t="shared" si="283"/>
        <v/>
      </c>
      <c r="KQ83" s="120" t="str">
        <f t="shared" si="283"/>
        <v/>
      </c>
      <c r="KR83" s="120" t="str">
        <f t="shared" si="283"/>
        <v/>
      </c>
      <c r="KS83" s="120" t="str">
        <f t="shared" si="283"/>
        <v/>
      </c>
      <c r="KT83" s="120" t="str">
        <f t="shared" si="283"/>
        <v/>
      </c>
      <c r="KU83" s="120" t="str">
        <f t="shared" si="283"/>
        <v/>
      </c>
      <c r="KV83" s="120" t="str">
        <f t="shared" si="283"/>
        <v/>
      </c>
      <c r="KW83" s="120" t="str">
        <f t="shared" si="283"/>
        <v/>
      </c>
      <c r="KX83" s="120" t="str">
        <f t="shared" si="283"/>
        <v/>
      </c>
      <c r="KY83" s="120" t="str">
        <f t="shared" si="283"/>
        <v/>
      </c>
      <c r="KZ83" s="120" t="str">
        <f t="shared" si="283"/>
        <v/>
      </c>
      <c r="LA83" s="120" t="str">
        <f t="shared" si="283"/>
        <v/>
      </c>
      <c r="LB83" s="120" t="str">
        <f t="shared" si="283"/>
        <v/>
      </c>
      <c r="LC83" s="120" t="str">
        <f t="shared" si="283"/>
        <v/>
      </c>
      <c r="LD83" s="120" t="str">
        <f t="shared" si="283"/>
        <v/>
      </c>
      <c r="LE83" s="120" t="str">
        <f t="shared" si="284"/>
        <v/>
      </c>
      <c r="LF83" s="120" t="str">
        <f t="shared" si="284"/>
        <v/>
      </c>
      <c r="LG83" s="120" t="str">
        <f t="shared" si="284"/>
        <v/>
      </c>
      <c r="LH83" s="120" t="str">
        <f t="shared" si="284"/>
        <v/>
      </c>
      <c r="LI83" s="120" t="str">
        <f t="shared" si="284"/>
        <v/>
      </c>
      <c r="LJ83" s="120" t="str">
        <f t="shared" si="284"/>
        <v/>
      </c>
      <c r="LK83" s="120" t="str">
        <f t="shared" si="284"/>
        <v/>
      </c>
      <c r="LL83" s="120" t="str">
        <f t="shared" si="284"/>
        <v/>
      </c>
      <c r="LM83" s="120" t="str">
        <f t="shared" si="284"/>
        <v/>
      </c>
      <c r="LN83" s="120" t="str">
        <f t="shared" si="284"/>
        <v/>
      </c>
      <c r="LO83" s="120" t="str">
        <f t="shared" si="284"/>
        <v/>
      </c>
      <c r="LP83" s="120" t="str">
        <f t="shared" si="284"/>
        <v/>
      </c>
      <c r="LQ83" s="120" t="str">
        <f t="shared" si="284"/>
        <v/>
      </c>
      <c r="LR83" s="120" t="str">
        <f t="shared" si="284"/>
        <v/>
      </c>
      <c r="LS83" s="120" t="str">
        <f t="shared" si="284"/>
        <v/>
      </c>
      <c r="LT83" s="120" t="str">
        <f t="shared" si="284"/>
        <v/>
      </c>
      <c r="LU83" s="120" t="str">
        <f t="shared" si="285"/>
        <v/>
      </c>
      <c r="LV83" s="120" t="str">
        <f t="shared" si="285"/>
        <v/>
      </c>
      <c r="LW83" s="120" t="str">
        <f t="shared" si="285"/>
        <v/>
      </c>
      <c r="LX83" s="120" t="str">
        <f t="shared" si="285"/>
        <v/>
      </c>
      <c r="LY83" s="120" t="str">
        <f t="shared" si="285"/>
        <v/>
      </c>
      <c r="LZ83" s="120" t="str">
        <f t="shared" si="285"/>
        <v/>
      </c>
      <c r="MA83" s="120" t="str">
        <f t="shared" si="285"/>
        <v/>
      </c>
      <c r="MB83" s="120" t="str">
        <f t="shared" si="285"/>
        <v/>
      </c>
      <c r="MC83" s="120" t="str">
        <f t="shared" si="285"/>
        <v/>
      </c>
      <c r="MD83" s="120" t="str">
        <f t="shared" si="285"/>
        <v/>
      </c>
      <c r="ME83" s="120" t="str">
        <f t="shared" si="285"/>
        <v/>
      </c>
      <c r="MF83" s="120" t="str">
        <f t="shared" si="285"/>
        <v/>
      </c>
      <c r="MG83" s="120" t="str">
        <f t="shared" si="285"/>
        <v/>
      </c>
      <c r="MH83" s="120" t="str">
        <f t="shared" si="285"/>
        <v/>
      </c>
      <c r="MI83" s="120" t="str">
        <f t="shared" si="285"/>
        <v/>
      </c>
      <c r="MJ83" s="120" t="str">
        <f t="shared" si="285"/>
        <v/>
      </c>
      <c r="MK83" s="120" t="str">
        <f t="shared" si="286"/>
        <v/>
      </c>
      <c r="ML83" s="120" t="str">
        <f t="shared" si="286"/>
        <v/>
      </c>
      <c r="MM83" s="120" t="str">
        <f t="shared" si="286"/>
        <v/>
      </c>
      <c r="MN83" s="120" t="str">
        <f t="shared" si="286"/>
        <v/>
      </c>
      <c r="MO83" s="120" t="str">
        <f t="shared" si="286"/>
        <v/>
      </c>
      <c r="MP83" s="120" t="str">
        <f t="shared" si="286"/>
        <v/>
      </c>
      <c r="MQ83" s="120" t="str">
        <f t="shared" si="286"/>
        <v/>
      </c>
      <c r="MR83" s="120" t="str">
        <f t="shared" si="286"/>
        <v/>
      </c>
      <c r="MS83" s="120" t="str">
        <f t="shared" si="286"/>
        <v/>
      </c>
      <c r="MT83" s="120" t="str">
        <f t="shared" si="286"/>
        <v/>
      </c>
      <c r="MU83" s="120" t="str">
        <f t="shared" si="286"/>
        <v/>
      </c>
      <c r="MV83" s="120" t="str">
        <f t="shared" si="286"/>
        <v/>
      </c>
      <c r="MW83" s="120" t="str">
        <f t="shared" si="286"/>
        <v/>
      </c>
      <c r="MX83" s="120" t="str">
        <f t="shared" si="286"/>
        <v/>
      </c>
      <c r="MY83" s="120" t="str">
        <f t="shared" si="286"/>
        <v/>
      </c>
      <c r="MZ83" s="120" t="str">
        <f t="shared" si="286"/>
        <v/>
      </c>
      <c r="NA83" s="120" t="str">
        <f t="shared" si="287"/>
        <v/>
      </c>
      <c r="NB83" s="120" t="str">
        <f t="shared" si="287"/>
        <v/>
      </c>
      <c r="NC83" s="120" t="str">
        <f t="shared" si="287"/>
        <v/>
      </c>
      <c r="ND83" s="120" t="str">
        <f t="shared" si="287"/>
        <v/>
      </c>
      <c r="NE83" s="120" t="str">
        <f t="shared" si="287"/>
        <v/>
      </c>
      <c r="NF83" s="120" t="str">
        <f t="shared" si="287"/>
        <v/>
      </c>
      <c r="NG83" s="120" t="str">
        <f t="shared" si="287"/>
        <v/>
      </c>
      <c r="NH83" s="120" t="str">
        <f t="shared" si="287"/>
        <v/>
      </c>
      <c r="NI83" s="120" t="str">
        <f t="shared" si="287"/>
        <v/>
      </c>
      <c r="NJ83" s="120" t="str">
        <f t="shared" si="287"/>
        <v/>
      </c>
      <c r="NK83" s="120" t="str">
        <f t="shared" si="287"/>
        <v/>
      </c>
      <c r="NL83" s="120" t="str">
        <f t="shared" si="287"/>
        <v/>
      </c>
      <c r="NM83" s="120" t="str">
        <f t="shared" si="287"/>
        <v/>
      </c>
      <c r="NN83" s="120" t="str">
        <f t="shared" si="287"/>
        <v/>
      </c>
      <c r="NO83" s="120" t="str">
        <f t="shared" si="287"/>
        <v/>
      </c>
      <c r="NP83" s="120" t="str">
        <f t="shared" si="287"/>
        <v/>
      </c>
      <c r="NQ83" s="120" t="str">
        <f t="shared" si="288"/>
        <v/>
      </c>
      <c r="NR83" s="120" t="str">
        <f t="shared" si="288"/>
        <v/>
      </c>
      <c r="NS83" s="120" t="str">
        <f t="shared" si="288"/>
        <v/>
      </c>
      <c r="NT83" s="120" t="str">
        <f t="shared" si="288"/>
        <v/>
      </c>
      <c r="NU83" s="120" t="str">
        <f t="shared" si="288"/>
        <v/>
      </c>
      <c r="NV83" s="120" t="str">
        <f t="shared" si="288"/>
        <v/>
      </c>
      <c r="NW83" s="120" t="str">
        <f t="shared" si="288"/>
        <v/>
      </c>
      <c r="NX83" s="120" t="str">
        <f t="shared" si="288"/>
        <v/>
      </c>
      <c r="NY83" s="120" t="str">
        <f t="shared" si="288"/>
        <v/>
      </c>
      <c r="NZ83" s="120" t="str">
        <f t="shared" si="288"/>
        <v/>
      </c>
      <c r="OA83" s="120" t="str">
        <f t="shared" si="288"/>
        <v/>
      </c>
      <c r="OB83" s="120" t="str">
        <f t="shared" si="288"/>
        <v/>
      </c>
      <c r="OC83" s="120" t="str">
        <f t="shared" si="288"/>
        <v/>
      </c>
      <c r="OD83" s="120" t="str">
        <f t="shared" si="288"/>
        <v/>
      </c>
      <c r="OE83" s="120" t="str">
        <f t="shared" si="288"/>
        <v/>
      </c>
      <c r="OF83" s="120" t="str">
        <f t="shared" si="288"/>
        <v/>
      </c>
      <c r="OG83" s="120" t="str">
        <f t="shared" si="289"/>
        <v/>
      </c>
      <c r="OH83" s="120" t="str">
        <f t="shared" si="289"/>
        <v/>
      </c>
      <c r="OI83" s="120" t="str">
        <f t="shared" si="289"/>
        <v/>
      </c>
      <c r="OJ83" s="120" t="str">
        <f t="shared" si="289"/>
        <v/>
      </c>
      <c r="OK83" s="120" t="str">
        <f t="shared" si="289"/>
        <v/>
      </c>
      <c r="OL83" s="120" t="str">
        <f t="shared" si="289"/>
        <v/>
      </c>
      <c r="OM83" s="120" t="str">
        <f t="shared" si="289"/>
        <v/>
      </c>
      <c r="ON83" s="120" t="str">
        <f t="shared" si="289"/>
        <v/>
      </c>
      <c r="OO83" s="120" t="str">
        <f t="shared" si="289"/>
        <v/>
      </c>
      <c r="OP83" s="120" t="str">
        <f t="shared" si="289"/>
        <v/>
      </c>
      <c r="OQ83" s="120" t="str">
        <f t="shared" si="289"/>
        <v/>
      </c>
      <c r="OR83" s="120" t="str">
        <f t="shared" si="289"/>
        <v/>
      </c>
      <c r="OS83" s="120" t="str">
        <f t="shared" si="289"/>
        <v/>
      </c>
      <c r="OT83" s="120" t="str">
        <f t="shared" si="289"/>
        <v/>
      </c>
      <c r="OU83" s="120" t="str">
        <f t="shared" si="289"/>
        <v/>
      </c>
      <c r="OV83" s="120" t="str">
        <f t="shared" si="289"/>
        <v/>
      </c>
      <c r="OW83" s="120" t="str">
        <f t="shared" si="290"/>
        <v/>
      </c>
      <c r="OX83" s="120" t="str">
        <f t="shared" si="290"/>
        <v/>
      </c>
      <c r="OY83" s="120" t="str">
        <f t="shared" si="290"/>
        <v/>
      </c>
      <c r="OZ83" s="120" t="str">
        <f t="shared" si="290"/>
        <v/>
      </c>
      <c r="PA83" s="120" t="str">
        <f t="shared" si="290"/>
        <v/>
      </c>
      <c r="PB83" s="120" t="str">
        <f t="shared" si="290"/>
        <v/>
      </c>
      <c r="PC83" s="120" t="str">
        <f t="shared" si="290"/>
        <v/>
      </c>
      <c r="PD83" s="120" t="str">
        <f t="shared" si="290"/>
        <v/>
      </c>
      <c r="PE83" s="120" t="str">
        <f t="shared" si="290"/>
        <v/>
      </c>
      <c r="PF83" s="120" t="str">
        <f t="shared" si="290"/>
        <v/>
      </c>
      <c r="PG83" s="120" t="str">
        <f t="shared" si="290"/>
        <v/>
      </c>
      <c r="PH83" s="120" t="str">
        <f t="shared" si="290"/>
        <v/>
      </c>
      <c r="PI83" s="120" t="str">
        <f t="shared" si="290"/>
        <v/>
      </c>
      <c r="PJ83" s="120" t="str">
        <f t="shared" si="290"/>
        <v/>
      </c>
      <c r="PK83" s="120" t="str">
        <f t="shared" si="290"/>
        <v/>
      </c>
      <c r="PL83" s="120" t="str">
        <f t="shared" si="290"/>
        <v/>
      </c>
      <c r="PM83" s="120" t="str">
        <f t="shared" si="291"/>
        <v/>
      </c>
      <c r="PN83" s="120" t="str">
        <f t="shared" si="291"/>
        <v/>
      </c>
      <c r="PO83" s="120" t="str">
        <f t="shared" si="291"/>
        <v/>
      </c>
      <c r="PP83" s="120" t="str">
        <f t="shared" si="291"/>
        <v/>
      </c>
      <c r="PQ83" s="120" t="str">
        <f t="shared" si="291"/>
        <v/>
      </c>
      <c r="PR83" s="120" t="str">
        <f t="shared" si="291"/>
        <v/>
      </c>
      <c r="PS83" s="120" t="str">
        <f t="shared" si="291"/>
        <v/>
      </c>
      <c r="PT83" s="120" t="str">
        <f t="shared" si="291"/>
        <v/>
      </c>
      <c r="PU83" s="120" t="str">
        <f t="shared" si="291"/>
        <v/>
      </c>
      <c r="PV83" s="120" t="str">
        <f t="shared" si="291"/>
        <v/>
      </c>
      <c r="PW83" s="120" t="str">
        <f t="shared" si="291"/>
        <v/>
      </c>
      <c r="PX83" s="120" t="str">
        <f t="shared" si="291"/>
        <v/>
      </c>
      <c r="PY83" s="120" t="str">
        <f t="shared" si="291"/>
        <v/>
      </c>
      <c r="PZ83" s="120" t="str">
        <f t="shared" si="291"/>
        <v/>
      </c>
      <c r="QA83" s="120" t="str">
        <f t="shared" si="291"/>
        <v/>
      </c>
      <c r="QB83" s="120" t="str">
        <f t="shared" si="291"/>
        <v/>
      </c>
      <c r="QC83" s="120" t="str">
        <f t="shared" si="292"/>
        <v/>
      </c>
      <c r="QD83" s="120" t="str">
        <f t="shared" si="292"/>
        <v/>
      </c>
      <c r="QE83" s="120" t="str">
        <f t="shared" si="292"/>
        <v/>
      </c>
      <c r="QF83" s="120" t="str">
        <f t="shared" si="292"/>
        <v/>
      </c>
      <c r="QG83" s="120" t="str">
        <f t="shared" si="292"/>
        <v/>
      </c>
      <c r="QH83" s="120" t="str">
        <f t="shared" si="292"/>
        <v/>
      </c>
      <c r="QI83" s="120" t="str">
        <f t="shared" si="292"/>
        <v/>
      </c>
      <c r="QJ83" s="120" t="str">
        <f t="shared" si="292"/>
        <v/>
      </c>
      <c r="QK83" s="120" t="str">
        <f t="shared" si="292"/>
        <v/>
      </c>
      <c r="QL83" s="120" t="str">
        <f t="shared" si="292"/>
        <v/>
      </c>
      <c r="QM83" s="120" t="str">
        <f t="shared" si="292"/>
        <v/>
      </c>
      <c r="QN83" s="120" t="str">
        <f t="shared" si="292"/>
        <v/>
      </c>
      <c r="QO83" s="120" t="str">
        <f t="shared" si="292"/>
        <v/>
      </c>
      <c r="QP83" s="120" t="str">
        <f t="shared" si="292"/>
        <v/>
      </c>
      <c r="QQ83" s="120" t="str">
        <f t="shared" si="292"/>
        <v/>
      </c>
      <c r="QR83" s="120" t="str">
        <f t="shared" si="292"/>
        <v/>
      </c>
      <c r="QS83" s="120" t="str">
        <f t="shared" si="293"/>
        <v/>
      </c>
      <c r="QT83" s="120" t="str">
        <f t="shared" si="293"/>
        <v/>
      </c>
      <c r="QU83" s="120" t="str">
        <f t="shared" si="293"/>
        <v/>
      </c>
      <c r="QV83" s="120" t="str">
        <f t="shared" si="293"/>
        <v/>
      </c>
      <c r="QW83" s="120" t="str">
        <f t="shared" si="293"/>
        <v/>
      </c>
      <c r="QX83" s="120" t="str">
        <f t="shared" si="293"/>
        <v/>
      </c>
      <c r="QY83" s="120" t="str">
        <f t="shared" si="293"/>
        <v/>
      </c>
      <c r="QZ83" s="120" t="str">
        <f t="shared" si="293"/>
        <v/>
      </c>
      <c r="RA83" s="120" t="str">
        <f t="shared" si="293"/>
        <v/>
      </c>
      <c r="RB83" s="120" t="str">
        <f t="shared" si="293"/>
        <v/>
      </c>
      <c r="RC83" s="120" t="str">
        <f t="shared" si="293"/>
        <v/>
      </c>
      <c r="RD83" s="120" t="str">
        <f t="shared" si="293"/>
        <v/>
      </c>
      <c r="RE83" s="120" t="str">
        <f t="shared" si="293"/>
        <v/>
      </c>
      <c r="RF83" s="120" t="str">
        <f t="shared" si="293"/>
        <v/>
      </c>
      <c r="RG83" s="120" t="str">
        <f t="shared" si="293"/>
        <v/>
      </c>
      <c r="RH83" s="120" t="str">
        <f t="shared" si="293"/>
        <v/>
      </c>
      <c r="RI83" s="120" t="str">
        <f t="shared" si="294"/>
        <v/>
      </c>
      <c r="RJ83" s="120" t="str">
        <f t="shared" si="294"/>
        <v/>
      </c>
      <c r="RK83" s="120" t="str">
        <f t="shared" si="294"/>
        <v/>
      </c>
      <c r="RL83" s="120" t="str">
        <f t="shared" si="294"/>
        <v/>
      </c>
      <c r="RM83" s="120" t="str">
        <f t="shared" si="294"/>
        <v/>
      </c>
      <c r="RN83" s="120" t="str">
        <f t="shared" si="294"/>
        <v/>
      </c>
      <c r="RO83" s="120" t="str">
        <f t="shared" si="294"/>
        <v/>
      </c>
      <c r="RP83" s="120" t="str">
        <f t="shared" si="294"/>
        <v/>
      </c>
      <c r="RQ83" s="120" t="str">
        <f t="shared" si="294"/>
        <v/>
      </c>
      <c r="RR83" s="120" t="str">
        <f t="shared" si="294"/>
        <v/>
      </c>
      <c r="RS83" s="120" t="str">
        <f t="shared" si="294"/>
        <v/>
      </c>
      <c r="RT83" s="120" t="str">
        <f t="shared" si="294"/>
        <v/>
      </c>
      <c r="RU83" s="120" t="str">
        <f t="shared" si="294"/>
        <v/>
      </c>
      <c r="RV83" s="120" t="str">
        <f t="shared" si="294"/>
        <v/>
      </c>
      <c r="RW83" s="120" t="str">
        <f t="shared" si="294"/>
        <v/>
      </c>
      <c r="RX83" s="120" t="str">
        <f t="shared" si="294"/>
        <v/>
      </c>
      <c r="RY83" s="120" t="str">
        <f t="shared" si="295"/>
        <v/>
      </c>
      <c r="RZ83" s="120" t="str">
        <f t="shared" si="295"/>
        <v/>
      </c>
      <c r="SA83" s="120" t="str">
        <f t="shared" si="295"/>
        <v/>
      </c>
      <c r="SB83" s="120" t="str">
        <f t="shared" si="295"/>
        <v/>
      </c>
      <c r="SC83" s="120" t="str">
        <f t="shared" si="295"/>
        <v/>
      </c>
      <c r="SD83" s="120" t="str">
        <f t="shared" si="295"/>
        <v/>
      </c>
      <c r="SE83" s="120" t="str">
        <f t="shared" si="295"/>
        <v/>
      </c>
      <c r="SF83" s="120" t="str">
        <f t="shared" si="295"/>
        <v/>
      </c>
      <c r="SG83" s="120" t="str">
        <f t="shared" si="295"/>
        <v/>
      </c>
      <c r="SH83" s="120" t="str">
        <f t="shared" si="295"/>
        <v/>
      </c>
      <c r="SI83" s="120" t="str">
        <f t="shared" si="295"/>
        <v/>
      </c>
      <c r="SJ83" s="120" t="str">
        <f t="shared" si="295"/>
        <v/>
      </c>
      <c r="SK83" s="120" t="str">
        <f t="shared" si="295"/>
        <v/>
      </c>
      <c r="SL83" s="120" t="str">
        <f t="shared" si="295"/>
        <v/>
      </c>
      <c r="SM83" s="120" t="str">
        <f t="shared" si="295"/>
        <v/>
      </c>
      <c r="SN83" s="120" t="str">
        <f t="shared" si="295"/>
        <v/>
      </c>
      <c r="SO83" s="120" t="str">
        <f t="shared" si="296"/>
        <v/>
      </c>
      <c r="SP83" s="120" t="str">
        <f t="shared" si="296"/>
        <v/>
      </c>
      <c r="SQ83" s="120" t="str">
        <f t="shared" si="296"/>
        <v/>
      </c>
      <c r="SR83" s="120" t="str">
        <f t="shared" si="296"/>
        <v/>
      </c>
      <c r="SS83" s="120" t="str">
        <f t="shared" si="296"/>
        <v/>
      </c>
      <c r="ST83" s="120" t="str">
        <f t="shared" si="296"/>
        <v/>
      </c>
      <c r="SU83" s="120" t="str">
        <f t="shared" si="296"/>
        <v/>
      </c>
      <c r="SV83" s="120" t="str">
        <f t="shared" si="296"/>
        <v/>
      </c>
      <c r="SW83" s="120" t="str">
        <f t="shared" si="296"/>
        <v/>
      </c>
      <c r="SX83" s="121" t="str">
        <f t="shared" si="296"/>
        <v/>
      </c>
    </row>
    <row r="84" spans="2:518" ht="27" outlineLevel="1" x14ac:dyDescent="0.35">
      <c r="C84" s="60">
        <v>290724</v>
      </c>
      <c r="D84" s="61"/>
      <c r="E84" s="122" t="s">
        <v>23</v>
      </c>
      <c r="F84" s="123" t="s">
        <v>452</v>
      </c>
      <c r="G84" s="142">
        <v>45567</v>
      </c>
      <c r="H84" s="124">
        <v>1</v>
      </c>
      <c r="I84" s="146">
        <f t="shared" si="170"/>
        <v>45567</v>
      </c>
      <c r="J84" s="147">
        <v>0</v>
      </c>
      <c r="K84" s="136" t="s">
        <v>1702</v>
      </c>
      <c r="L84" s="137"/>
      <c r="M84" s="119" t="str">
        <f t="shared" si="298"/>
        <v/>
      </c>
      <c r="N84" s="120" t="str">
        <f t="shared" si="298"/>
        <v/>
      </c>
      <c r="O84" s="120" t="str">
        <f t="shared" si="298"/>
        <v/>
      </c>
      <c r="P84" s="120" t="str">
        <f t="shared" si="298"/>
        <v/>
      </c>
      <c r="Q84" s="120" t="str">
        <f t="shared" si="298"/>
        <v/>
      </c>
      <c r="R84" s="120" t="str">
        <f t="shared" si="298"/>
        <v/>
      </c>
      <c r="S84" s="120" t="str">
        <f t="shared" si="298"/>
        <v/>
      </c>
      <c r="T84" s="120" t="str">
        <f t="shared" si="298"/>
        <v/>
      </c>
      <c r="U84" s="120" t="str">
        <f t="shared" si="298"/>
        <v/>
      </c>
      <c r="V84" s="120" t="str">
        <f t="shared" si="298"/>
        <v/>
      </c>
      <c r="W84" s="120" t="str">
        <f t="shared" si="298"/>
        <v/>
      </c>
      <c r="X84" s="120" t="str">
        <f t="shared" si="298"/>
        <v/>
      </c>
      <c r="Y84" s="120" t="str">
        <f t="shared" si="298"/>
        <v/>
      </c>
      <c r="Z84" s="120" t="str">
        <f t="shared" si="298"/>
        <v/>
      </c>
      <c r="AA84" s="120" t="str">
        <f t="shared" si="298"/>
        <v/>
      </c>
      <c r="AB84" s="120" t="str">
        <f t="shared" si="298"/>
        <v/>
      </c>
      <c r="AC84" s="120" t="str">
        <f t="shared" ref="AC84:AR84" si="312">IF($J84&gt;0%,IF(AND(AC$16&gt;=$G84,AC$16&lt;$G84+($H84*$J84)),"➤",""),"")</f>
        <v/>
      </c>
      <c r="AD84" s="120" t="str">
        <f t="shared" si="312"/>
        <v/>
      </c>
      <c r="AE84" s="120" t="str">
        <f t="shared" si="312"/>
        <v/>
      </c>
      <c r="AF84" s="120" t="str">
        <f t="shared" si="312"/>
        <v/>
      </c>
      <c r="AG84" s="120" t="str">
        <f t="shared" si="312"/>
        <v/>
      </c>
      <c r="AH84" s="120" t="str">
        <f t="shared" si="312"/>
        <v/>
      </c>
      <c r="AI84" s="120" t="str">
        <f t="shared" si="312"/>
        <v/>
      </c>
      <c r="AJ84" s="120" t="str">
        <f t="shared" si="312"/>
        <v/>
      </c>
      <c r="AK84" s="120" t="str">
        <f t="shared" si="312"/>
        <v/>
      </c>
      <c r="AL84" s="120" t="str">
        <f t="shared" si="312"/>
        <v/>
      </c>
      <c r="AM84" s="120" t="str">
        <f t="shared" si="312"/>
        <v/>
      </c>
      <c r="AN84" s="120" t="str">
        <f t="shared" si="312"/>
        <v/>
      </c>
      <c r="AO84" s="120" t="str">
        <f t="shared" si="312"/>
        <v/>
      </c>
      <c r="AP84" s="120" t="str">
        <f t="shared" si="312"/>
        <v/>
      </c>
      <c r="AQ84" s="120" t="str">
        <f t="shared" si="312"/>
        <v/>
      </c>
      <c r="AR84" s="120" t="str">
        <f t="shared" si="312"/>
        <v/>
      </c>
      <c r="AS84" s="120" t="str">
        <f t="shared" si="267"/>
        <v/>
      </c>
      <c r="AT84" s="120" t="str">
        <f t="shared" si="267"/>
        <v/>
      </c>
      <c r="AU84" s="120" t="str">
        <f t="shared" si="267"/>
        <v/>
      </c>
      <c r="AV84" s="120" t="str">
        <f t="shared" si="267"/>
        <v/>
      </c>
      <c r="AW84" s="120" t="str">
        <f t="shared" si="267"/>
        <v/>
      </c>
      <c r="AX84" s="120" t="str">
        <f t="shared" si="267"/>
        <v/>
      </c>
      <c r="AY84" s="120" t="str">
        <f t="shared" si="267"/>
        <v/>
      </c>
      <c r="AZ84" s="120" t="str">
        <f t="shared" si="267"/>
        <v/>
      </c>
      <c r="BA84" s="120" t="str">
        <f t="shared" si="267"/>
        <v/>
      </c>
      <c r="BB84" s="120" t="str">
        <f t="shared" si="267"/>
        <v/>
      </c>
      <c r="BC84" s="120" t="str">
        <f t="shared" si="267"/>
        <v/>
      </c>
      <c r="BD84" s="120" t="str">
        <f t="shared" si="267"/>
        <v/>
      </c>
      <c r="BE84" s="120" t="str">
        <f t="shared" si="267"/>
        <v/>
      </c>
      <c r="BF84" s="120" t="str">
        <f t="shared" si="267"/>
        <v/>
      </c>
      <c r="BG84" s="120" t="str">
        <f t="shared" si="267"/>
        <v/>
      </c>
      <c r="BH84" s="120" t="str">
        <f t="shared" si="267"/>
        <v/>
      </c>
      <c r="BI84" s="120" t="str">
        <f t="shared" si="268"/>
        <v/>
      </c>
      <c r="BJ84" s="120" t="str">
        <f t="shared" si="268"/>
        <v/>
      </c>
      <c r="BK84" s="120" t="str">
        <f t="shared" si="268"/>
        <v/>
      </c>
      <c r="BL84" s="120" t="str">
        <f t="shared" si="268"/>
        <v/>
      </c>
      <c r="BM84" s="120" t="str">
        <f t="shared" si="268"/>
        <v/>
      </c>
      <c r="BN84" s="120" t="str">
        <f t="shared" si="268"/>
        <v/>
      </c>
      <c r="BO84" s="120" t="str">
        <f t="shared" si="268"/>
        <v/>
      </c>
      <c r="BP84" s="120" t="str">
        <f t="shared" si="268"/>
        <v/>
      </c>
      <c r="BQ84" s="120" t="str">
        <f t="shared" si="268"/>
        <v/>
      </c>
      <c r="BR84" s="120" t="str">
        <f t="shared" si="268"/>
        <v/>
      </c>
      <c r="BS84" s="120" t="str">
        <f t="shared" si="268"/>
        <v/>
      </c>
      <c r="BT84" s="120" t="str">
        <f t="shared" si="268"/>
        <v/>
      </c>
      <c r="BU84" s="120" t="str">
        <f t="shared" si="268"/>
        <v/>
      </c>
      <c r="BV84" s="120" t="str">
        <f t="shared" si="268"/>
        <v/>
      </c>
      <c r="BW84" s="120" t="str">
        <f t="shared" si="268"/>
        <v/>
      </c>
      <c r="BX84" s="120" t="str">
        <f t="shared" si="268"/>
        <v/>
      </c>
      <c r="BY84" s="120" t="str">
        <f t="shared" si="269"/>
        <v/>
      </c>
      <c r="BZ84" s="120" t="str">
        <f t="shared" si="269"/>
        <v/>
      </c>
      <c r="CA84" s="120" t="str">
        <f t="shared" si="269"/>
        <v/>
      </c>
      <c r="CB84" s="120" t="str">
        <f t="shared" si="269"/>
        <v/>
      </c>
      <c r="CC84" s="120" t="str">
        <f t="shared" si="269"/>
        <v/>
      </c>
      <c r="CD84" s="120" t="str">
        <f t="shared" si="269"/>
        <v/>
      </c>
      <c r="CE84" s="120" t="str">
        <f t="shared" si="269"/>
        <v/>
      </c>
      <c r="CF84" s="120" t="str">
        <f t="shared" si="269"/>
        <v/>
      </c>
      <c r="CG84" s="120" t="str">
        <f t="shared" si="269"/>
        <v/>
      </c>
      <c r="CH84" s="120" t="str">
        <f t="shared" si="269"/>
        <v/>
      </c>
      <c r="CI84" s="120" t="str">
        <f t="shared" si="269"/>
        <v/>
      </c>
      <c r="CJ84" s="120" t="str">
        <f t="shared" si="269"/>
        <v/>
      </c>
      <c r="CK84" s="120" t="str">
        <f t="shared" si="269"/>
        <v/>
      </c>
      <c r="CL84" s="120" t="str">
        <f t="shared" si="269"/>
        <v/>
      </c>
      <c r="CM84" s="120" t="str">
        <f t="shared" si="269"/>
        <v/>
      </c>
      <c r="CN84" s="120" t="str">
        <f t="shared" si="269"/>
        <v/>
      </c>
      <c r="CO84" s="120" t="str">
        <f t="shared" si="270"/>
        <v/>
      </c>
      <c r="CP84" s="120" t="str">
        <f t="shared" si="270"/>
        <v/>
      </c>
      <c r="CQ84" s="120" t="str">
        <f t="shared" si="270"/>
        <v/>
      </c>
      <c r="CR84" s="120" t="str">
        <f t="shared" si="270"/>
        <v/>
      </c>
      <c r="CS84" s="120" t="str">
        <f t="shared" si="270"/>
        <v/>
      </c>
      <c r="CT84" s="120" t="str">
        <f t="shared" si="270"/>
        <v/>
      </c>
      <c r="CU84" s="120" t="str">
        <f t="shared" si="270"/>
        <v/>
      </c>
      <c r="CV84" s="120" t="str">
        <f t="shared" si="270"/>
        <v/>
      </c>
      <c r="CW84" s="120" t="str">
        <f t="shared" si="270"/>
        <v/>
      </c>
      <c r="CX84" s="120" t="str">
        <f t="shared" si="270"/>
        <v/>
      </c>
      <c r="CY84" s="120" t="str">
        <f t="shared" si="270"/>
        <v/>
      </c>
      <c r="CZ84" s="120" t="str">
        <f t="shared" si="270"/>
        <v/>
      </c>
      <c r="DA84" s="120" t="str">
        <f t="shared" si="270"/>
        <v/>
      </c>
      <c r="DB84" s="120" t="str">
        <f t="shared" si="270"/>
        <v/>
      </c>
      <c r="DC84" s="120" t="str">
        <f t="shared" si="270"/>
        <v/>
      </c>
      <c r="DD84" s="120" t="str">
        <f t="shared" si="270"/>
        <v/>
      </c>
      <c r="DE84" s="120" t="str">
        <f t="shared" si="271"/>
        <v/>
      </c>
      <c r="DF84" s="120" t="str">
        <f t="shared" si="271"/>
        <v/>
      </c>
      <c r="DG84" s="120" t="str">
        <f t="shared" si="271"/>
        <v/>
      </c>
      <c r="DH84" s="120" t="str">
        <f t="shared" si="271"/>
        <v/>
      </c>
      <c r="DI84" s="120" t="str">
        <f t="shared" si="271"/>
        <v/>
      </c>
      <c r="DJ84" s="120" t="str">
        <f t="shared" si="271"/>
        <v/>
      </c>
      <c r="DK84" s="120" t="str">
        <f t="shared" si="271"/>
        <v/>
      </c>
      <c r="DL84" s="120" t="str">
        <f t="shared" si="271"/>
        <v/>
      </c>
      <c r="DM84" s="120" t="str">
        <f t="shared" si="271"/>
        <v/>
      </c>
      <c r="DN84" s="120" t="str">
        <f t="shared" si="271"/>
        <v/>
      </c>
      <c r="DO84" s="120" t="str">
        <f t="shared" si="271"/>
        <v/>
      </c>
      <c r="DP84" s="120" t="str">
        <f t="shared" si="271"/>
        <v/>
      </c>
      <c r="DQ84" s="120" t="str">
        <f t="shared" si="271"/>
        <v/>
      </c>
      <c r="DR84" s="120" t="str">
        <f t="shared" si="271"/>
        <v/>
      </c>
      <c r="DS84" s="120" t="str">
        <f t="shared" si="271"/>
        <v/>
      </c>
      <c r="DT84" s="120" t="str">
        <f t="shared" si="271"/>
        <v/>
      </c>
      <c r="DU84" s="120" t="str">
        <f t="shared" si="272"/>
        <v/>
      </c>
      <c r="DV84" s="120" t="str">
        <f t="shared" si="272"/>
        <v/>
      </c>
      <c r="DW84" s="120" t="str">
        <f t="shared" si="272"/>
        <v/>
      </c>
      <c r="DX84" s="120" t="str">
        <f t="shared" si="272"/>
        <v/>
      </c>
      <c r="DY84" s="120" t="str">
        <f t="shared" si="272"/>
        <v/>
      </c>
      <c r="DZ84" s="120" t="str">
        <f t="shared" si="272"/>
        <v/>
      </c>
      <c r="EA84" s="120" t="str">
        <f t="shared" si="272"/>
        <v/>
      </c>
      <c r="EB84" s="120" t="str">
        <f t="shared" si="272"/>
        <v/>
      </c>
      <c r="EC84" s="120" t="str">
        <f t="shared" si="272"/>
        <v/>
      </c>
      <c r="ED84" s="120" t="str">
        <f t="shared" si="272"/>
        <v/>
      </c>
      <c r="EE84" s="120" t="str">
        <f t="shared" si="272"/>
        <v/>
      </c>
      <c r="EF84" s="120" t="str">
        <f t="shared" si="272"/>
        <v/>
      </c>
      <c r="EG84" s="120" t="str">
        <f t="shared" si="272"/>
        <v/>
      </c>
      <c r="EH84" s="120" t="str">
        <f t="shared" si="272"/>
        <v/>
      </c>
      <c r="EI84" s="120" t="str">
        <f t="shared" si="272"/>
        <v/>
      </c>
      <c r="EJ84" s="120" t="str">
        <f t="shared" si="272"/>
        <v/>
      </c>
      <c r="EK84" s="120" t="str">
        <f t="shared" si="273"/>
        <v/>
      </c>
      <c r="EL84" s="120" t="str">
        <f t="shared" si="273"/>
        <v/>
      </c>
      <c r="EM84" s="120" t="str">
        <f t="shared" si="273"/>
        <v/>
      </c>
      <c r="EN84" s="120" t="str">
        <f t="shared" si="273"/>
        <v/>
      </c>
      <c r="EO84" s="120" t="str">
        <f t="shared" si="273"/>
        <v/>
      </c>
      <c r="EP84" s="120" t="str">
        <f t="shared" si="273"/>
        <v/>
      </c>
      <c r="EQ84" s="120" t="str">
        <f t="shared" si="273"/>
        <v/>
      </c>
      <c r="ER84" s="120" t="str">
        <f t="shared" si="273"/>
        <v/>
      </c>
      <c r="ES84" s="120" t="str">
        <f t="shared" si="273"/>
        <v/>
      </c>
      <c r="ET84" s="120" t="str">
        <f t="shared" si="273"/>
        <v/>
      </c>
      <c r="EU84" s="120" t="str">
        <f t="shared" si="273"/>
        <v/>
      </c>
      <c r="EV84" s="120" t="str">
        <f t="shared" si="273"/>
        <v/>
      </c>
      <c r="EW84" s="120" t="str">
        <f t="shared" si="273"/>
        <v/>
      </c>
      <c r="EX84" s="120" t="str">
        <f t="shared" si="273"/>
        <v/>
      </c>
      <c r="EY84" s="120" t="str">
        <f t="shared" si="273"/>
        <v/>
      </c>
      <c r="EZ84" s="120" t="str">
        <f t="shared" si="273"/>
        <v/>
      </c>
      <c r="FA84" s="120" t="str">
        <f t="shared" si="274"/>
        <v/>
      </c>
      <c r="FB84" s="120" t="str">
        <f t="shared" si="274"/>
        <v/>
      </c>
      <c r="FC84" s="120" t="str">
        <f t="shared" si="274"/>
        <v/>
      </c>
      <c r="FD84" s="120" t="str">
        <f t="shared" si="274"/>
        <v/>
      </c>
      <c r="FE84" s="120" t="str">
        <f t="shared" si="274"/>
        <v/>
      </c>
      <c r="FF84" s="120" t="str">
        <f t="shared" si="274"/>
        <v/>
      </c>
      <c r="FG84" s="120" t="str">
        <f t="shared" si="274"/>
        <v/>
      </c>
      <c r="FH84" s="120" t="str">
        <f t="shared" si="274"/>
        <v/>
      </c>
      <c r="FI84" s="120" t="str">
        <f t="shared" si="274"/>
        <v/>
      </c>
      <c r="FJ84" s="120" t="str">
        <f t="shared" si="274"/>
        <v/>
      </c>
      <c r="FK84" s="120" t="str">
        <f t="shared" si="274"/>
        <v/>
      </c>
      <c r="FL84" s="120" t="str">
        <f t="shared" si="274"/>
        <v/>
      </c>
      <c r="FM84" s="120" t="str">
        <f t="shared" si="274"/>
        <v/>
      </c>
      <c r="FN84" s="120" t="str">
        <f t="shared" si="274"/>
        <v/>
      </c>
      <c r="FO84" s="120" t="str">
        <f t="shared" si="274"/>
        <v/>
      </c>
      <c r="FP84" s="120" t="str">
        <f t="shared" si="274"/>
        <v/>
      </c>
      <c r="FQ84" s="120" t="str">
        <f t="shared" si="275"/>
        <v/>
      </c>
      <c r="FR84" s="120" t="str">
        <f t="shared" si="275"/>
        <v/>
      </c>
      <c r="FS84" s="120" t="str">
        <f t="shared" si="275"/>
        <v/>
      </c>
      <c r="FT84" s="120" t="str">
        <f t="shared" si="275"/>
        <v/>
      </c>
      <c r="FU84" s="120" t="str">
        <f t="shared" si="275"/>
        <v/>
      </c>
      <c r="FV84" s="120" t="str">
        <f t="shared" si="275"/>
        <v/>
      </c>
      <c r="FW84" s="120" t="str">
        <f t="shared" si="275"/>
        <v/>
      </c>
      <c r="FX84" s="120" t="str">
        <f t="shared" si="275"/>
        <v/>
      </c>
      <c r="FY84" s="120" t="str">
        <f t="shared" si="275"/>
        <v/>
      </c>
      <c r="FZ84" s="120" t="str">
        <f t="shared" si="275"/>
        <v/>
      </c>
      <c r="GA84" s="120" t="str">
        <f t="shared" si="275"/>
        <v/>
      </c>
      <c r="GB84" s="120" t="str">
        <f t="shared" si="275"/>
        <v/>
      </c>
      <c r="GC84" s="120" t="str">
        <f t="shared" si="275"/>
        <v/>
      </c>
      <c r="GD84" s="120" t="str">
        <f t="shared" si="275"/>
        <v/>
      </c>
      <c r="GE84" s="120" t="str">
        <f t="shared" si="275"/>
        <v/>
      </c>
      <c r="GF84" s="120" t="str">
        <f t="shared" si="275"/>
        <v/>
      </c>
      <c r="GG84" s="120" t="str">
        <f t="shared" si="276"/>
        <v/>
      </c>
      <c r="GH84" s="120" t="str">
        <f t="shared" si="276"/>
        <v/>
      </c>
      <c r="GI84" s="120" t="str">
        <f t="shared" si="276"/>
        <v/>
      </c>
      <c r="GJ84" s="120" t="str">
        <f t="shared" si="276"/>
        <v/>
      </c>
      <c r="GK84" s="120" t="str">
        <f t="shared" si="276"/>
        <v/>
      </c>
      <c r="GL84" s="120" t="str">
        <f t="shared" si="276"/>
        <v/>
      </c>
      <c r="GM84" s="120" t="str">
        <f t="shared" si="276"/>
        <v/>
      </c>
      <c r="GN84" s="120" t="str">
        <f t="shared" si="276"/>
        <v/>
      </c>
      <c r="GO84" s="120" t="str">
        <f t="shared" si="276"/>
        <v/>
      </c>
      <c r="GP84" s="120" t="str">
        <f t="shared" si="276"/>
        <v/>
      </c>
      <c r="GQ84" s="120" t="str">
        <f t="shared" si="276"/>
        <v/>
      </c>
      <c r="GR84" s="120" t="str">
        <f t="shared" si="276"/>
        <v/>
      </c>
      <c r="GS84" s="120" t="str">
        <f t="shared" si="276"/>
        <v/>
      </c>
      <c r="GT84" s="120" t="str">
        <f t="shared" si="276"/>
        <v/>
      </c>
      <c r="GU84" s="120" t="str">
        <f t="shared" si="276"/>
        <v/>
      </c>
      <c r="GV84" s="120" t="str">
        <f t="shared" si="276"/>
        <v/>
      </c>
      <c r="GW84" s="120" t="str">
        <f t="shared" si="277"/>
        <v/>
      </c>
      <c r="GX84" s="120" t="str">
        <f t="shared" si="277"/>
        <v/>
      </c>
      <c r="GY84" s="120" t="str">
        <f t="shared" si="277"/>
        <v/>
      </c>
      <c r="GZ84" s="120" t="str">
        <f t="shared" si="277"/>
        <v/>
      </c>
      <c r="HA84" s="120" t="str">
        <f t="shared" si="277"/>
        <v/>
      </c>
      <c r="HB84" s="120" t="str">
        <f t="shared" si="277"/>
        <v/>
      </c>
      <c r="HC84" s="120" t="str">
        <f t="shared" si="277"/>
        <v/>
      </c>
      <c r="HD84" s="120" t="str">
        <f t="shared" si="277"/>
        <v/>
      </c>
      <c r="HE84" s="120" t="str">
        <f t="shared" si="277"/>
        <v/>
      </c>
      <c r="HF84" s="120" t="str">
        <f t="shared" si="277"/>
        <v/>
      </c>
      <c r="HG84" s="120" t="str">
        <f t="shared" si="277"/>
        <v/>
      </c>
      <c r="HH84" s="120" t="str">
        <f t="shared" si="277"/>
        <v/>
      </c>
      <c r="HI84" s="120" t="str">
        <f t="shared" si="277"/>
        <v/>
      </c>
      <c r="HJ84" s="120" t="str">
        <f t="shared" si="277"/>
        <v/>
      </c>
      <c r="HK84" s="120" t="str">
        <f t="shared" si="277"/>
        <v/>
      </c>
      <c r="HL84" s="120" t="str">
        <f t="shared" si="277"/>
        <v/>
      </c>
      <c r="HM84" s="120" t="str">
        <f t="shared" si="278"/>
        <v/>
      </c>
      <c r="HN84" s="120" t="str">
        <f t="shared" si="278"/>
        <v/>
      </c>
      <c r="HO84" s="120" t="str">
        <f t="shared" si="278"/>
        <v/>
      </c>
      <c r="HP84" s="120" t="str">
        <f t="shared" si="278"/>
        <v/>
      </c>
      <c r="HQ84" s="120" t="str">
        <f t="shared" si="278"/>
        <v/>
      </c>
      <c r="HR84" s="120" t="str">
        <f t="shared" si="278"/>
        <v/>
      </c>
      <c r="HS84" s="120" t="str">
        <f t="shared" si="278"/>
        <v/>
      </c>
      <c r="HT84" s="120" t="str">
        <f t="shared" si="278"/>
        <v/>
      </c>
      <c r="HU84" s="120" t="str">
        <f t="shared" si="278"/>
        <v/>
      </c>
      <c r="HV84" s="120" t="str">
        <f t="shared" si="278"/>
        <v/>
      </c>
      <c r="HW84" s="120" t="str">
        <f t="shared" si="278"/>
        <v/>
      </c>
      <c r="HX84" s="120" t="str">
        <f t="shared" si="278"/>
        <v/>
      </c>
      <c r="HY84" s="120" t="str">
        <f t="shared" si="278"/>
        <v/>
      </c>
      <c r="HZ84" s="120" t="str">
        <f t="shared" si="278"/>
        <v/>
      </c>
      <c r="IA84" s="120" t="str">
        <f t="shared" si="278"/>
        <v/>
      </c>
      <c r="IB84" s="120" t="str">
        <f t="shared" si="278"/>
        <v/>
      </c>
      <c r="IC84" s="120" t="str">
        <f t="shared" si="279"/>
        <v/>
      </c>
      <c r="ID84" s="120" t="str">
        <f t="shared" si="279"/>
        <v/>
      </c>
      <c r="IE84" s="120" t="str">
        <f t="shared" si="279"/>
        <v/>
      </c>
      <c r="IF84" s="120" t="str">
        <f t="shared" si="279"/>
        <v/>
      </c>
      <c r="IG84" s="120" t="str">
        <f t="shared" si="279"/>
        <v/>
      </c>
      <c r="IH84" s="120" t="str">
        <f t="shared" si="279"/>
        <v/>
      </c>
      <c r="II84" s="120" t="str">
        <f t="shared" si="279"/>
        <v/>
      </c>
      <c r="IJ84" s="120" t="str">
        <f t="shared" si="279"/>
        <v/>
      </c>
      <c r="IK84" s="120" t="str">
        <f t="shared" si="279"/>
        <v/>
      </c>
      <c r="IL84" s="120" t="str">
        <f t="shared" si="279"/>
        <v/>
      </c>
      <c r="IM84" s="120" t="str">
        <f t="shared" si="279"/>
        <v/>
      </c>
      <c r="IN84" s="120" t="str">
        <f t="shared" si="279"/>
        <v/>
      </c>
      <c r="IO84" s="120" t="str">
        <f t="shared" si="279"/>
        <v/>
      </c>
      <c r="IP84" s="120" t="str">
        <f t="shared" si="279"/>
        <v/>
      </c>
      <c r="IQ84" s="120" t="str">
        <f t="shared" si="279"/>
        <v/>
      </c>
      <c r="IR84" s="120" t="str">
        <f t="shared" si="279"/>
        <v/>
      </c>
      <c r="IS84" s="120" t="str">
        <f t="shared" si="280"/>
        <v/>
      </c>
      <c r="IT84" s="120" t="str">
        <f t="shared" si="280"/>
        <v/>
      </c>
      <c r="IU84" s="120" t="str">
        <f t="shared" si="280"/>
        <v/>
      </c>
      <c r="IV84" s="120" t="str">
        <f t="shared" si="280"/>
        <v/>
      </c>
      <c r="IW84" s="120" t="str">
        <f t="shared" si="280"/>
        <v/>
      </c>
      <c r="IX84" s="120" t="str">
        <f t="shared" si="280"/>
        <v/>
      </c>
      <c r="IY84" s="120" t="str">
        <f t="shared" si="280"/>
        <v/>
      </c>
      <c r="IZ84" s="120" t="str">
        <f t="shared" si="280"/>
        <v/>
      </c>
      <c r="JA84" s="120" t="str">
        <f t="shared" si="280"/>
        <v/>
      </c>
      <c r="JB84" s="120" t="str">
        <f t="shared" si="280"/>
        <v/>
      </c>
      <c r="JC84" s="120" t="str">
        <f t="shared" si="280"/>
        <v/>
      </c>
      <c r="JD84" s="120" t="str">
        <f t="shared" si="280"/>
        <v/>
      </c>
      <c r="JE84" s="120" t="str">
        <f t="shared" si="280"/>
        <v/>
      </c>
      <c r="JF84" s="120" t="str">
        <f t="shared" si="280"/>
        <v/>
      </c>
      <c r="JG84" s="120" t="str">
        <f t="shared" si="280"/>
        <v/>
      </c>
      <c r="JH84" s="120" t="str">
        <f t="shared" si="280"/>
        <v/>
      </c>
      <c r="JI84" s="120" t="str">
        <f t="shared" si="281"/>
        <v/>
      </c>
      <c r="JJ84" s="120" t="str">
        <f t="shared" si="281"/>
        <v/>
      </c>
      <c r="JK84" s="120" t="str">
        <f t="shared" si="281"/>
        <v/>
      </c>
      <c r="JL84" s="120" t="str">
        <f t="shared" si="281"/>
        <v/>
      </c>
      <c r="JM84" s="120" t="str">
        <f t="shared" si="281"/>
        <v/>
      </c>
      <c r="JN84" s="120" t="str">
        <f t="shared" si="281"/>
        <v/>
      </c>
      <c r="JO84" s="120" t="str">
        <f t="shared" si="281"/>
        <v/>
      </c>
      <c r="JP84" s="120" t="str">
        <f t="shared" si="281"/>
        <v/>
      </c>
      <c r="JQ84" s="120" t="str">
        <f t="shared" si="281"/>
        <v/>
      </c>
      <c r="JR84" s="120" t="str">
        <f t="shared" si="281"/>
        <v/>
      </c>
      <c r="JS84" s="120" t="str">
        <f t="shared" si="281"/>
        <v/>
      </c>
      <c r="JT84" s="120" t="str">
        <f t="shared" si="281"/>
        <v/>
      </c>
      <c r="JU84" s="120" t="str">
        <f t="shared" si="281"/>
        <v/>
      </c>
      <c r="JV84" s="120" t="str">
        <f t="shared" si="281"/>
        <v/>
      </c>
      <c r="JW84" s="120" t="str">
        <f t="shared" si="281"/>
        <v/>
      </c>
      <c r="JX84" s="120" t="str">
        <f t="shared" si="281"/>
        <v/>
      </c>
      <c r="JY84" s="120" t="str">
        <f t="shared" si="282"/>
        <v/>
      </c>
      <c r="JZ84" s="120" t="str">
        <f t="shared" si="282"/>
        <v/>
      </c>
      <c r="KA84" s="120" t="str">
        <f t="shared" si="282"/>
        <v/>
      </c>
      <c r="KB84" s="120" t="str">
        <f t="shared" si="282"/>
        <v/>
      </c>
      <c r="KC84" s="120" t="str">
        <f t="shared" si="282"/>
        <v/>
      </c>
      <c r="KD84" s="120" t="str">
        <f t="shared" si="282"/>
        <v/>
      </c>
      <c r="KE84" s="120" t="str">
        <f t="shared" si="282"/>
        <v/>
      </c>
      <c r="KF84" s="120" t="str">
        <f t="shared" si="282"/>
        <v/>
      </c>
      <c r="KG84" s="120" t="str">
        <f t="shared" si="282"/>
        <v/>
      </c>
      <c r="KH84" s="120" t="str">
        <f t="shared" si="282"/>
        <v/>
      </c>
      <c r="KI84" s="120" t="str">
        <f t="shared" si="282"/>
        <v/>
      </c>
      <c r="KJ84" s="120" t="str">
        <f t="shared" si="282"/>
        <v/>
      </c>
      <c r="KK84" s="120" t="str">
        <f t="shared" si="282"/>
        <v/>
      </c>
      <c r="KL84" s="120" t="str">
        <f t="shared" si="282"/>
        <v/>
      </c>
      <c r="KM84" s="120" t="str">
        <f t="shared" si="282"/>
        <v/>
      </c>
      <c r="KN84" s="120" t="str">
        <f t="shared" si="282"/>
        <v/>
      </c>
      <c r="KO84" s="120" t="str">
        <f t="shared" si="283"/>
        <v/>
      </c>
      <c r="KP84" s="120" t="str">
        <f t="shared" si="283"/>
        <v/>
      </c>
      <c r="KQ84" s="120" t="str">
        <f t="shared" si="283"/>
        <v/>
      </c>
      <c r="KR84" s="120" t="str">
        <f t="shared" si="283"/>
        <v/>
      </c>
      <c r="KS84" s="120" t="str">
        <f t="shared" si="283"/>
        <v/>
      </c>
      <c r="KT84" s="120" t="str">
        <f t="shared" si="283"/>
        <v/>
      </c>
      <c r="KU84" s="120" t="str">
        <f t="shared" si="283"/>
        <v/>
      </c>
      <c r="KV84" s="120" t="str">
        <f t="shared" si="283"/>
        <v/>
      </c>
      <c r="KW84" s="120" t="str">
        <f t="shared" si="283"/>
        <v/>
      </c>
      <c r="KX84" s="120" t="str">
        <f t="shared" si="283"/>
        <v/>
      </c>
      <c r="KY84" s="120" t="str">
        <f t="shared" si="283"/>
        <v/>
      </c>
      <c r="KZ84" s="120" t="str">
        <f t="shared" si="283"/>
        <v/>
      </c>
      <c r="LA84" s="120" t="str">
        <f t="shared" si="283"/>
        <v/>
      </c>
      <c r="LB84" s="120" t="str">
        <f t="shared" si="283"/>
        <v/>
      </c>
      <c r="LC84" s="120" t="str">
        <f t="shared" si="283"/>
        <v/>
      </c>
      <c r="LD84" s="120" t="str">
        <f t="shared" si="283"/>
        <v/>
      </c>
      <c r="LE84" s="120" t="str">
        <f t="shared" si="284"/>
        <v/>
      </c>
      <c r="LF84" s="120" t="str">
        <f t="shared" si="284"/>
        <v/>
      </c>
      <c r="LG84" s="120" t="str">
        <f t="shared" si="284"/>
        <v/>
      </c>
      <c r="LH84" s="120" t="str">
        <f t="shared" si="284"/>
        <v/>
      </c>
      <c r="LI84" s="120" t="str">
        <f t="shared" si="284"/>
        <v/>
      </c>
      <c r="LJ84" s="120" t="str">
        <f t="shared" si="284"/>
        <v/>
      </c>
      <c r="LK84" s="120" t="str">
        <f t="shared" si="284"/>
        <v/>
      </c>
      <c r="LL84" s="120" t="str">
        <f t="shared" si="284"/>
        <v/>
      </c>
      <c r="LM84" s="120" t="str">
        <f t="shared" si="284"/>
        <v/>
      </c>
      <c r="LN84" s="120" t="str">
        <f t="shared" si="284"/>
        <v/>
      </c>
      <c r="LO84" s="120" t="str">
        <f t="shared" si="284"/>
        <v/>
      </c>
      <c r="LP84" s="120" t="str">
        <f t="shared" si="284"/>
        <v/>
      </c>
      <c r="LQ84" s="120" t="str">
        <f t="shared" si="284"/>
        <v/>
      </c>
      <c r="LR84" s="120" t="str">
        <f t="shared" si="284"/>
        <v/>
      </c>
      <c r="LS84" s="120" t="str">
        <f t="shared" si="284"/>
        <v/>
      </c>
      <c r="LT84" s="120" t="str">
        <f t="shared" si="284"/>
        <v/>
      </c>
      <c r="LU84" s="120" t="str">
        <f t="shared" si="285"/>
        <v/>
      </c>
      <c r="LV84" s="120" t="str">
        <f t="shared" si="285"/>
        <v/>
      </c>
      <c r="LW84" s="120" t="str">
        <f t="shared" si="285"/>
        <v/>
      </c>
      <c r="LX84" s="120" t="str">
        <f t="shared" si="285"/>
        <v/>
      </c>
      <c r="LY84" s="120" t="str">
        <f t="shared" si="285"/>
        <v/>
      </c>
      <c r="LZ84" s="120" t="str">
        <f t="shared" si="285"/>
        <v/>
      </c>
      <c r="MA84" s="120" t="str">
        <f t="shared" si="285"/>
        <v/>
      </c>
      <c r="MB84" s="120" t="str">
        <f t="shared" si="285"/>
        <v/>
      </c>
      <c r="MC84" s="120" t="str">
        <f t="shared" si="285"/>
        <v/>
      </c>
      <c r="MD84" s="120" t="str">
        <f t="shared" si="285"/>
        <v/>
      </c>
      <c r="ME84" s="120" t="str">
        <f t="shared" si="285"/>
        <v/>
      </c>
      <c r="MF84" s="120" t="str">
        <f t="shared" si="285"/>
        <v/>
      </c>
      <c r="MG84" s="120" t="str">
        <f t="shared" si="285"/>
        <v/>
      </c>
      <c r="MH84" s="120" t="str">
        <f t="shared" si="285"/>
        <v/>
      </c>
      <c r="MI84" s="120" t="str">
        <f t="shared" si="285"/>
        <v/>
      </c>
      <c r="MJ84" s="120" t="str">
        <f t="shared" si="285"/>
        <v/>
      </c>
      <c r="MK84" s="120" t="str">
        <f t="shared" si="286"/>
        <v/>
      </c>
      <c r="ML84" s="120" t="str">
        <f t="shared" si="286"/>
        <v/>
      </c>
      <c r="MM84" s="120" t="str">
        <f t="shared" si="286"/>
        <v/>
      </c>
      <c r="MN84" s="120" t="str">
        <f t="shared" si="286"/>
        <v/>
      </c>
      <c r="MO84" s="120" t="str">
        <f t="shared" si="286"/>
        <v/>
      </c>
      <c r="MP84" s="120" t="str">
        <f t="shared" si="286"/>
        <v/>
      </c>
      <c r="MQ84" s="120" t="str">
        <f t="shared" si="286"/>
        <v/>
      </c>
      <c r="MR84" s="120" t="str">
        <f t="shared" si="286"/>
        <v/>
      </c>
      <c r="MS84" s="120" t="str">
        <f t="shared" si="286"/>
        <v/>
      </c>
      <c r="MT84" s="120" t="str">
        <f t="shared" si="286"/>
        <v/>
      </c>
      <c r="MU84" s="120" t="str">
        <f t="shared" si="286"/>
        <v/>
      </c>
      <c r="MV84" s="120" t="str">
        <f t="shared" si="286"/>
        <v/>
      </c>
      <c r="MW84" s="120" t="str">
        <f t="shared" si="286"/>
        <v/>
      </c>
      <c r="MX84" s="120" t="str">
        <f t="shared" si="286"/>
        <v/>
      </c>
      <c r="MY84" s="120" t="str">
        <f t="shared" si="286"/>
        <v/>
      </c>
      <c r="MZ84" s="120" t="str">
        <f t="shared" si="286"/>
        <v/>
      </c>
      <c r="NA84" s="120" t="str">
        <f t="shared" si="287"/>
        <v/>
      </c>
      <c r="NB84" s="120" t="str">
        <f t="shared" si="287"/>
        <v/>
      </c>
      <c r="NC84" s="120" t="str">
        <f t="shared" si="287"/>
        <v/>
      </c>
      <c r="ND84" s="120" t="str">
        <f t="shared" si="287"/>
        <v/>
      </c>
      <c r="NE84" s="120" t="str">
        <f t="shared" si="287"/>
        <v/>
      </c>
      <c r="NF84" s="120" t="str">
        <f t="shared" si="287"/>
        <v/>
      </c>
      <c r="NG84" s="120" t="str">
        <f t="shared" si="287"/>
        <v/>
      </c>
      <c r="NH84" s="120" t="str">
        <f t="shared" si="287"/>
        <v/>
      </c>
      <c r="NI84" s="120" t="str">
        <f t="shared" si="287"/>
        <v/>
      </c>
      <c r="NJ84" s="120" t="str">
        <f t="shared" si="287"/>
        <v/>
      </c>
      <c r="NK84" s="120" t="str">
        <f t="shared" si="287"/>
        <v/>
      </c>
      <c r="NL84" s="120" t="str">
        <f t="shared" si="287"/>
        <v/>
      </c>
      <c r="NM84" s="120" t="str">
        <f t="shared" si="287"/>
        <v/>
      </c>
      <c r="NN84" s="120" t="str">
        <f t="shared" si="287"/>
        <v/>
      </c>
      <c r="NO84" s="120" t="str">
        <f t="shared" si="287"/>
        <v/>
      </c>
      <c r="NP84" s="120" t="str">
        <f t="shared" si="287"/>
        <v/>
      </c>
      <c r="NQ84" s="120" t="str">
        <f t="shared" si="288"/>
        <v/>
      </c>
      <c r="NR84" s="120" t="str">
        <f t="shared" si="288"/>
        <v/>
      </c>
      <c r="NS84" s="120" t="str">
        <f t="shared" si="288"/>
        <v/>
      </c>
      <c r="NT84" s="120" t="str">
        <f t="shared" si="288"/>
        <v/>
      </c>
      <c r="NU84" s="120" t="str">
        <f t="shared" si="288"/>
        <v/>
      </c>
      <c r="NV84" s="120" t="str">
        <f t="shared" si="288"/>
        <v/>
      </c>
      <c r="NW84" s="120" t="str">
        <f t="shared" si="288"/>
        <v/>
      </c>
      <c r="NX84" s="120" t="str">
        <f t="shared" si="288"/>
        <v/>
      </c>
      <c r="NY84" s="120" t="str">
        <f t="shared" si="288"/>
        <v/>
      </c>
      <c r="NZ84" s="120" t="str">
        <f t="shared" si="288"/>
        <v/>
      </c>
      <c r="OA84" s="120" t="str">
        <f t="shared" si="288"/>
        <v/>
      </c>
      <c r="OB84" s="120" t="str">
        <f t="shared" si="288"/>
        <v/>
      </c>
      <c r="OC84" s="120" t="str">
        <f t="shared" si="288"/>
        <v/>
      </c>
      <c r="OD84" s="120" t="str">
        <f t="shared" si="288"/>
        <v/>
      </c>
      <c r="OE84" s="120" t="str">
        <f t="shared" si="288"/>
        <v/>
      </c>
      <c r="OF84" s="120" t="str">
        <f t="shared" si="288"/>
        <v/>
      </c>
      <c r="OG84" s="120" t="str">
        <f t="shared" si="289"/>
        <v/>
      </c>
      <c r="OH84" s="120" t="str">
        <f t="shared" si="289"/>
        <v/>
      </c>
      <c r="OI84" s="120" t="str">
        <f t="shared" si="289"/>
        <v/>
      </c>
      <c r="OJ84" s="120" t="str">
        <f t="shared" si="289"/>
        <v/>
      </c>
      <c r="OK84" s="120" t="str">
        <f t="shared" si="289"/>
        <v/>
      </c>
      <c r="OL84" s="120" t="str">
        <f t="shared" si="289"/>
        <v/>
      </c>
      <c r="OM84" s="120" t="str">
        <f t="shared" si="289"/>
        <v/>
      </c>
      <c r="ON84" s="120" t="str">
        <f t="shared" si="289"/>
        <v/>
      </c>
      <c r="OO84" s="120" t="str">
        <f t="shared" si="289"/>
        <v/>
      </c>
      <c r="OP84" s="120" t="str">
        <f t="shared" si="289"/>
        <v/>
      </c>
      <c r="OQ84" s="120" t="str">
        <f t="shared" si="289"/>
        <v/>
      </c>
      <c r="OR84" s="120" t="str">
        <f t="shared" si="289"/>
        <v/>
      </c>
      <c r="OS84" s="120" t="str">
        <f t="shared" si="289"/>
        <v/>
      </c>
      <c r="OT84" s="120" t="str">
        <f t="shared" si="289"/>
        <v/>
      </c>
      <c r="OU84" s="120" t="str">
        <f t="shared" si="289"/>
        <v/>
      </c>
      <c r="OV84" s="120" t="str">
        <f t="shared" si="289"/>
        <v/>
      </c>
      <c r="OW84" s="120" t="str">
        <f t="shared" si="290"/>
        <v/>
      </c>
      <c r="OX84" s="120" t="str">
        <f t="shared" si="290"/>
        <v/>
      </c>
      <c r="OY84" s="120" t="str">
        <f t="shared" si="290"/>
        <v/>
      </c>
      <c r="OZ84" s="120" t="str">
        <f t="shared" si="290"/>
        <v/>
      </c>
      <c r="PA84" s="120" t="str">
        <f t="shared" si="290"/>
        <v/>
      </c>
      <c r="PB84" s="120" t="str">
        <f t="shared" si="290"/>
        <v/>
      </c>
      <c r="PC84" s="120" t="str">
        <f t="shared" si="290"/>
        <v/>
      </c>
      <c r="PD84" s="120" t="str">
        <f t="shared" si="290"/>
        <v/>
      </c>
      <c r="PE84" s="120" t="str">
        <f t="shared" si="290"/>
        <v/>
      </c>
      <c r="PF84" s="120" t="str">
        <f t="shared" si="290"/>
        <v/>
      </c>
      <c r="PG84" s="120" t="str">
        <f t="shared" si="290"/>
        <v/>
      </c>
      <c r="PH84" s="120" t="str">
        <f t="shared" si="290"/>
        <v/>
      </c>
      <c r="PI84" s="120" t="str">
        <f t="shared" si="290"/>
        <v/>
      </c>
      <c r="PJ84" s="120" t="str">
        <f t="shared" si="290"/>
        <v/>
      </c>
      <c r="PK84" s="120" t="str">
        <f t="shared" si="290"/>
        <v/>
      </c>
      <c r="PL84" s="120" t="str">
        <f t="shared" si="290"/>
        <v/>
      </c>
      <c r="PM84" s="120" t="str">
        <f t="shared" si="291"/>
        <v/>
      </c>
      <c r="PN84" s="120" t="str">
        <f t="shared" si="291"/>
        <v/>
      </c>
      <c r="PO84" s="120" t="str">
        <f t="shared" si="291"/>
        <v/>
      </c>
      <c r="PP84" s="120" t="str">
        <f t="shared" si="291"/>
        <v/>
      </c>
      <c r="PQ84" s="120" t="str">
        <f t="shared" si="291"/>
        <v/>
      </c>
      <c r="PR84" s="120" t="str">
        <f t="shared" si="291"/>
        <v/>
      </c>
      <c r="PS84" s="120" t="str">
        <f t="shared" si="291"/>
        <v/>
      </c>
      <c r="PT84" s="120" t="str">
        <f t="shared" si="291"/>
        <v/>
      </c>
      <c r="PU84" s="120" t="str">
        <f t="shared" si="291"/>
        <v/>
      </c>
      <c r="PV84" s="120" t="str">
        <f t="shared" si="291"/>
        <v/>
      </c>
      <c r="PW84" s="120" t="str">
        <f t="shared" si="291"/>
        <v/>
      </c>
      <c r="PX84" s="120" t="str">
        <f t="shared" si="291"/>
        <v/>
      </c>
      <c r="PY84" s="120" t="str">
        <f t="shared" si="291"/>
        <v/>
      </c>
      <c r="PZ84" s="120" t="str">
        <f t="shared" si="291"/>
        <v/>
      </c>
      <c r="QA84" s="120" t="str">
        <f t="shared" si="291"/>
        <v/>
      </c>
      <c r="QB84" s="120" t="str">
        <f t="shared" si="291"/>
        <v/>
      </c>
      <c r="QC84" s="120" t="str">
        <f t="shared" si="292"/>
        <v/>
      </c>
      <c r="QD84" s="120" t="str">
        <f t="shared" si="292"/>
        <v/>
      </c>
      <c r="QE84" s="120" t="str">
        <f t="shared" si="292"/>
        <v/>
      </c>
      <c r="QF84" s="120" t="str">
        <f t="shared" si="292"/>
        <v/>
      </c>
      <c r="QG84" s="120" t="str">
        <f t="shared" si="292"/>
        <v/>
      </c>
      <c r="QH84" s="120" t="str">
        <f t="shared" si="292"/>
        <v/>
      </c>
      <c r="QI84" s="120" t="str">
        <f t="shared" si="292"/>
        <v/>
      </c>
      <c r="QJ84" s="120" t="str">
        <f t="shared" si="292"/>
        <v/>
      </c>
      <c r="QK84" s="120" t="str">
        <f t="shared" si="292"/>
        <v/>
      </c>
      <c r="QL84" s="120" t="str">
        <f t="shared" si="292"/>
        <v/>
      </c>
      <c r="QM84" s="120" t="str">
        <f t="shared" si="292"/>
        <v/>
      </c>
      <c r="QN84" s="120" t="str">
        <f t="shared" si="292"/>
        <v/>
      </c>
      <c r="QO84" s="120" t="str">
        <f t="shared" si="292"/>
        <v/>
      </c>
      <c r="QP84" s="120" t="str">
        <f t="shared" si="292"/>
        <v/>
      </c>
      <c r="QQ84" s="120" t="str">
        <f t="shared" si="292"/>
        <v/>
      </c>
      <c r="QR84" s="120" t="str">
        <f t="shared" si="292"/>
        <v/>
      </c>
      <c r="QS84" s="120" t="str">
        <f t="shared" si="293"/>
        <v/>
      </c>
      <c r="QT84" s="120" t="str">
        <f t="shared" si="293"/>
        <v/>
      </c>
      <c r="QU84" s="120" t="str">
        <f t="shared" si="293"/>
        <v/>
      </c>
      <c r="QV84" s="120" t="str">
        <f t="shared" si="293"/>
        <v/>
      </c>
      <c r="QW84" s="120" t="str">
        <f t="shared" si="293"/>
        <v/>
      </c>
      <c r="QX84" s="120" t="str">
        <f t="shared" si="293"/>
        <v/>
      </c>
      <c r="QY84" s="120" t="str">
        <f t="shared" si="293"/>
        <v/>
      </c>
      <c r="QZ84" s="120" t="str">
        <f t="shared" si="293"/>
        <v/>
      </c>
      <c r="RA84" s="120" t="str">
        <f t="shared" si="293"/>
        <v/>
      </c>
      <c r="RB84" s="120" t="str">
        <f t="shared" si="293"/>
        <v/>
      </c>
      <c r="RC84" s="120" t="str">
        <f t="shared" si="293"/>
        <v/>
      </c>
      <c r="RD84" s="120" t="str">
        <f t="shared" si="293"/>
        <v/>
      </c>
      <c r="RE84" s="120" t="str">
        <f t="shared" si="293"/>
        <v/>
      </c>
      <c r="RF84" s="120" t="str">
        <f t="shared" si="293"/>
        <v/>
      </c>
      <c r="RG84" s="120" t="str">
        <f t="shared" si="293"/>
        <v/>
      </c>
      <c r="RH84" s="120" t="str">
        <f t="shared" si="293"/>
        <v/>
      </c>
      <c r="RI84" s="120" t="str">
        <f t="shared" si="294"/>
        <v/>
      </c>
      <c r="RJ84" s="120" t="str">
        <f t="shared" si="294"/>
        <v/>
      </c>
      <c r="RK84" s="120" t="str">
        <f t="shared" si="294"/>
        <v/>
      </c>
      <c r="RL84" s="120" t="str">
        <f t="shared" si="294"/>
        <v/>
      </c>
      <c r="RM84" s="120" t="str">
        <f t="shared" si="294"/>
        <v/>
      </c>
      <c r="RN84" s="120" t="str">
        <f t="shared" si="294"/>
        <v/>
      </c>
      <c r="RO84" s="120" t="str">
        <f t="shared" si="294"/>
        <v/>
      </c>
      <c r="RP84" s="120" t="str">
        <f t="shared" si="294"/>
        <v/>
      </c>
      <c r="RQ84" s="120" t="str">
        <f t="shared" si="294"/>
        <v/>
      </c>
      <c r="RR84" s="120" t="str">
        <f t="shared" si="294"/>
        <v/>
      </c>
      <c r="RS84" s="120" t="str">
        <f t="shared" si="294"/>
        <v/>
      </c>
      <c r="RT84" s="120" t="str">
        <f t="shared" si="294"/>
        <v/>
      </c>
      <c r="RU84" s="120" t="str">
        <f t="shared" si="294"/>
        <v/>
      </c>
      <c r="RV84" s="120" t="str">
        <f t="shared" si="294"/>
        <v/>
      </c>
      <c r="RW84" s="120" t="str">
        <f t="shared" si="294"/>
        <v/>
      </c>
      <c r="RX84" s="120" t="str">
        <f t="shared" si="294"/>
        <v/>
      </c>
      <c r="RY84" s="120" t="str">
        <f t="shared" si="295"/>
        <v/>
      </c>
      <c r="RZ84" s="120" t="str">
        <f t="shared" si="295"/>
        <v/>
      </c>
      <c r="SA84" s="120" t="str">
        <f t="shared" si="295"/>
        <v/>
      </c>
      <c r="SB84" s="120" t="str">
        <f t="shared" si="295"/>
        <v/>
      </c>
      <c r="SC84" s="120" t="str">
        <f t="shared" si="295"/>
        <v/>
      </c>
      <c r="SD84" s="120" t="str">
        <f t="shared" si="295"/>
        <v/>
      </c>
      <c r="SE84" s="120" t="str">
        <f t="shared" si="295"/>
        <v/>
      </c>
      <c r="SF84" s="120" t="str">
        <f t="shared" si="295"/>
        <v/>
      </c>
      <c r="SG84" s="120" t="str">
        <f t="shared" si="295"/>
        <v/>
      </c>
      <c r="SH84" s="120" t="str">
        <f t="shared" si="295"/>
        <v/>
      </c>
      <c r="SI84" s="120" t="str">
        <f t="shared" si="295"/>
        <v/>
      </c>
      <c r="SJ84" s="120" t="str">
        <f t="shared" si="295"/>
        <v/>
      </c>
      <c r="SK84" s="120" t="str">
        <f t="shared" si="295"/>
        <v/>
      </c>
      <c r="SL84" s="120" t="str">
        <f t="shared" si="295"/>
        <v/>
      </c>
      <c r="SM84" s="120" t="str">
        <f t="shared" si="295"/>
        <v/>
      </c>
      <c r="SN84" s="120" t="str">
        <f t="shared" si="295"/>
        <v/>
      </c>
      <c r="SO84" s="120" t="str">
        <f t="shared" si="296"/>
        <v/>
      </c>
      <c r="SP84" s="120" t="str">
        <f t="shared" si="296"/>
        <v/>
      </c>
      <c r="SQ84" s="120" t="str">
        <f t="shared" si="296"/>
        <v/>
      </c>
      <c r="SR84" s="120" t="str">
        <f t="shared" si="296"/>
        <v/>
      </c>
      <c r="SS84" s="120" t="str">
        <f t="shared" si="296"/>
        <v/>
      </c>
      <c r="ST84" s="120" t="str">
        <f t="shared" si="296"/>
        <v/>
      </c>
      <c r="SU84" s="120" t="str">
        <f t="shared" si="296"/>
        <v/>
      </c>
      <c r="SV84" s="120" t="str">
        <f t="shared" si="296"/>
        <v/>
      </c>
      <c r="SW84" s="120" t="str">
        <f t="shared" si="296"/>
        <v/>
      </c>
      <c r="SX84" s="121" t="str">
        <f t="shared" si="296"/>
        <v/>
      </c>
    </row>
    <row r="85" spans="2:518" ht="27" outlineLevel="1" x14ac:dyDescent="0.35">
      <c r="C85" s="60">
        <v>273924</v>
      </c>
      <c r="D85" s="61"/>
      <c r="E85" s="122" t="s">
        <v>23</v>
      </c>
      <c r="F85" s="123" t="s">
        <v>452</v>
      </c>
      <c r="G85" s="142">
        <v>45568</v>
      </c>
      <c r="H85" s="124">
        <v>1</v>
      </c>
      <c r="I85" s="115">
        <f>(G85+H85)-1</f>
        <v>45568</v>
      </c>
      <c r="J85" s="141">
        <v>0</v>
      </c>
      <c r="K85" s="126" t="s">
        <v>1702</v>
      </c>
      <c r="L85" s="127"/>
      <c r="M85" s="119" t="str">
        <f t="shared" ref="M85:BX85" si="313">IF($J85&gt;0%,IF(AND(M$16&gt;=$G85,M$16&lt;$G85+($H85*$J85)),"➤",""),"")</f>
        <v/>
      </c>
      <c r="N85" s="120" t="str">
        <f t="shared" si="313"/>
        <v/>
      </c>
      <c r="O85" s="120" t="str">
        <f t="shared" si="313"/>
        <v/>
      </c>
      <c r="P85" s="120" t="str">
        <f t="shared" si="313"/>
        <v/>
      </c>
      <c r="Q85" s="120" t="str">
        <f t="shared" si="313"/>
        <v/>
      </c>
      <c r="R85" s="120" t="str">
        <f t="shared" si="313"/>
        <v/>
      </c>
      <c r="S85" s="120" t="str">
        <f t="shared" si="313"/>
        <v/>
      </c>
      <c r="T85" s="120" t="str">
        <f t="shared" si="313"/>
        <v/>
      </c>
      <c r="U85" s="120" t="str">
        <f t="shared" si="313"/>
        <v/>
      </c>
      <c r="V85" s="120" t="str">
        <f t="shared" si="313"/>
        <v/>
      </c>
      <c r="W85" s="120" t="str">
        <f t="shared" si="313"/>
        <v/>
      </c>
      <c r="X85" s="120" t="str">
        <f t="shared" si="313"/>
        <v/>
      </c>
      <c r="Y85" s="120" t="str">
        <f t="shared" si="313"/>
        <v/>
      </c>
      <c r="Z85" s="120" t="str">
        <f t="shared" si="313"/>
        <v/>
      </c>
      <c r="AA85" s="120" t="str">
        <f t="shared" si="313"/>
        <v/>
      </c>
      <c r="AB85" s="120" t="str">
        <f t="shared" si="313"/>
        <v/>
      </c>
      <c r="AC85" s="120" t="str">
        <f t="shared" si="313"/>
        <v/>
      </c>
      <c r="AD85" s="120" t="str">
        <f t="shared" si="313"/>
        <v/>
      </c>
      <c r="AE85" s="120" t="str">
        <f t="shared" si="313"/>
        <v/>
      </c>
      <c r="AF85" s="120" t="str">
        <f t="shared" si="313"/>
        <v/>
      </c>
      <c r="AG85" s="120" t="str">
        <f t="shared" si="313"/>
        <v/>
      </c>
      <c r="AH85" s="120" t="str">
        <f t="shared" si="313"/>
        <v/>
      </c>
      <c r="AI85" s="120" t="str">
        <f t="shared" si="313"/>
        <v/>
      </c>
      <c r="AJ85" s="120" t="str">
        <f t="shared" si="313"/>
        <v/>
      </c>
      <c r="AK85" s="120" t="str">
        <f t="shared" si="313"/>
        <v/>
      </c>
      <c r="AL85" s="120" t="str">
        <f t="shared" si="313"/>
        <v/>
      </c>
      <c r="AM85" s="120" t="str">
        <f t="shared" si="313"/>
        <v/>
      </c>
      <c r="AN85" s="120" t="str">
        <f t="shared" si="313"/>
        <v/>
      </c>
      <c r="AO85" s="120" t="str">
        <f t="shared" si="313"/>
        <v/>
      </c>
      <c r="AP85" s="120" t="str">
        <f t="shared" si="313"/>
        <v/>
      </c>
      <c r="AQ85" s="120" t="str">
        <f t="shared" si="313"/>
        <v/>
      </c>
      <c r="AR85" s="120" t="str">
        <f t="shared" si="313"/>
        <v/>
      </c>
      <c r="AS85" s="120" t="str">
        <f t="shared" si="313"/>
        <v/>
      </c>
      <c r="AT85" s="120" t="str">
        <f t="shared" si="313"/>
        <v/>
      </c>
      <c r="AU85" s="120" t="str">
        <f t="shared" si="313"/>
        <v/>
      </c>
      <c r="AV85" s="120" t="str">
        <f t="shared" si="313"/>
        <v/>
      </c>
      <c r="AW85" s="120" t="str">
        <f t="shared" si="313"/>
        <v/>
      </c>
      <c r="AX85" s="120" t="str">
        <f t="shared" si="313"/>
        <v/>
      </c>
      <c r="AY85" s="120" t="str">
        <f t="shared" si="313"/>
        <v/>
      </c>
      <c r="AZ85" s="120" t="str">
        <f t="shared" si="313"/>
        <v/>
      </c>
      <c r="BA85" s="120" t="str">
        <f t="shared" si="313"/>
        <v/>
      </c>
      <c r="BB85" s="120" t="str">
        <f t="shared" si="313"/>
        <v/>
      </c>
      <c r="BC85" s="120" t="str">
        <f t="shared" si="313"/>
        <v/>
      </c>
      <c r="BD85" s="120" t="str">
        <f t="shared" si="313"/>
        <v/>
      </c>
      <c r="BE85" s="120" t="str">
        <f t="shared" si="313"/>
        <v/>
      </c>
      <c r="BF85" s="120" t="str">
        <f t="shared" si="313"/>
        <v/>
      </c>
      <c r="BG85" s="120" t="str">
        <f t="shared" si="313"/>
        <v/>
      </c>
      <c r="BH85" s="120" t="str">
        <f t="shared" si="313"/>
        <v/>
      </c>
      <c r="BI85" s="120" t="str">
        <f t="shared" si="313"/>
        <v/>
      </c>
      <c r="BJ85" s="120" t="str">
        <f t="shared" si="313"/>
        <v/>
      </c>
      <c r="BK85" s="120" t="str">
        <f t="shared" si="313"/>
        <v/>
      </c>
      <c r="BL85" s="120" t="str">
        <f t="shared" si="313"/>
        <v/>
      </c>
      <c r="BM85" s="120" t="str">
        <f t="shared" si="313"/>
        <v/>
      </c>
      <c r="BN85" s="120" t="str">
        <f t="shared" si="313"/>
        <v/>
      </c>
      <c r="BO85" s="120" t="str">
        <f t="shared" si="313"/>
        <v/>
      </c>
      <c r="BP85" s="120" t="str">
        <f t="shared" si="313"/>
        <v/>
      </c>
      <c r="BQ85" s="120" t="str">
        <f t="shared" si="313"/>
        <v/>
      </c>
      <c r="BR85" s="120" t="str">
        <f t="shared" si="313"/>
        <v/>
      </c>
      <c r="BS85" s="120" t="str">
        <f t="shared" si="313"/>
        <v/>
      </c>
      <c r="BT85" s="120" t="str">
        <f t="shared" si="313"/>
        <v/>
      </c>
      <c r="BU85" s="120" t="str">
        <f t="shared" si="313"/>
        <v/>
      </c>
      <c r="BV85" s="120" t="str">
        <f t="shared" si="313"/>
        <v/>
      </c>
      <c r="BW85" s="120" t="str">
        <f t="shared" si="313"/>
        <v/>
      </c>
      <c r="BX85" s="120" t="str">
        <f t="shared" si="313"/>
        <v/>
      </c>
      <c r="BY85" s="120" t="str">
        <f t="shared" si="269"/>
        <v/>
      </c>
      <c r="BZ85" s="120" t="str">
        <f t="shared" si="269"/>
        <v/>
      </c>
      <c r="CA85" s="120" t="str">
        <f t="shared" si="269"/>
        <v/>
      </c>
      <c r="CB85" s="120" t="str">
        <f t="shared" si="269"/>
        <v/>
      </c>
      <c r="CC85" s="120" t="str">
        <f t="shared" si="269"/>
        <v/>
      </c>
      <c r="CD85" s="120" t="str">
        <f t="shared" si="269"/>
        <v/>
      </c>
      <c r="CE85" s="120" t="str">
        <f t="shared" si="269"/>
        <v/>
      </c>
      <c r="CF85" s="120" t="str">
        <f t="shared" si="269"/>
        <v/>
      </c>
      <c r="CG85" s="120" t="str">
        <f t="shared" si="269"/>
        <v/>
      </c>
      <c r="CH85" s="120" t="str">
        <f t="shared" si="269"/>
        <v/>
      </c>
      <c r="CI85" s="120" t="str">
        <f t="shared" si="269"/>
        <v/>
      </c>
      <c r="CJ85" s="120" t="str">
        <f t="shared" si="269"/>
        <v/>
      </c>
      <c r="CK85" s="120" t="str">
        <f t="shared" si="269"/>
        <v/>
      </c>
      <c r="CL85" s="120" t="str">
        <f t="shared" si="269"/>
        <v/>
      </c>
      <c r="CM85" s="120" t="str">
        <f t="shared" si="269"/>
        <v/>
      </c>
      <c r="CN85" s="120" t="str">
        <f t="shared" si="269"/>
        <v/>
      </c>
      <c r="CO85" s="120" t="str">
        <f t="shared" si="270"/>
        <v/>
      </c>
      <c r="CP85" s="120" t="str">
        <f t="shared" si="270"/>
        <v/>
      </c>
      <c r="CQ85" s="120" t="str">
        <f t="shared" si="270"/>
        <v/>
      </c>
      <c r="CR85" s="120" t="str">
        <f t="shared" si="270"/>
        <v/>
      </c>
      <c r="CS85" s="120" t="str">
        <f t="shared" si="270"/>
        <v/>
      </c>
      <c r="CT85" s="120" t="str">
        <f t="shared" si="270"/>
        <v/>
      </c>
      <c r="CU85" s="120" t="str">
        <f t="shared" si="270"/>
        <v/>
      </c>
      <c r="CV85" s="120" t="str">
        <f t="shared" si="270"/>
        <v/>
      </c>
      <c r="CW85" s="120" t="str">
        <f t="shared" si="270"/>
        <v/>
      </c>
      <c r="CX85" s="120" t="str">
        <f t="shared" si="270"/>
        <v/>
      </c>
      <c r="CY85" s="120" t="str">
        <f t="shared" si="270"/>
        <v/>
      </c>
      <c r="CZ85" s="120" t="str">
        <f t="shared" si="270"/>
        <v/>
      </c>
      <c r="DA85" s="120" t="str">
        <f t="shared" si="270"/>
        <v/>
      </c>
      <c r="DB85" s="120" t="str">
        <f t="shared" si="270"/>
        <v/>
      </c>
      <c r="DC85" s="120" t="str">
        <f t="shared" si="270"/>
        <v/>
      </c>
      <c r="DD85" s="120" t="str">
        <f t="shared" si="270"/>
        <v/>
      </c>
      <c r="DE85" s="120" t="str">
        <f t="shared" si="271"/>
        <v/>
      </c>
      <c r="DF85" s="120" t="str">
        <f t="shared" si="271"/>
        <v/>
      </c>
      <c r="DG85" s="120" t="str">
        <f t="shared" si="271"/>
        <v/>
      </c>
      <c r="DH85" s="120" t="str">
        <f t="shared" si="271"/>
        <v/>
      </c>
      <c r="DI85" s="120" t="str">
        <f t="shared" si="271"/>
        <v/>
      </c>
      <c r="DJ85" s="120" t="str">
        <f t="shared" si="271"/>
        <v/>
      </c>
      <c r="DK85" s="120" t="str">
        <f t="shared" si="271"/>
        <v/>
      </c>
      <c r="DL85" s="120" t="str">
        <f t="shared" si="271"/>
        <v/>
      </c>
      <c r="DM85" s="120" t="str">
        <f t="shared" si="271"/>
        <v/>
      </c>
      <c r="DN85" s="120" t="str">
        <f t="shared" si="271"/>
        <v/>
      </c>
      <c r="DO85" s="120" t="str">
        <f t="shared" si="271"/>
        <v/>
      </c>
      <c r="DP85" s="120" t="str">
        <f t="shared" si="271"/>
        <v/>
      </c>
      <c r="DQ85" s="120" t="str">
        <f t="shared" si="271"/>
        <v/>
      </c>
      <c r="DR85" s="120" t="str">
        <f t="shared" si="271"/>
        <v/>
      </c>
      <c r="DS85" s="120" t="str">
        <f t="shared" si="271"/>
        <v/>
      </c>
      <c r="DT85" s="120" t="str">
        <f t="shared" si="271"/>
        <v/>
      </c>
      <c r="DU85" s="120" t="str">
        <f t="shared" si="272"/>
        <v/>
      </c>
      <c r="DV85" s="120" t="str">
        <f t="shared" si="272"/>
        <v/>
      </c>
      <c r="DW85" s="120" t="str">
        <f t="shared" si="272"/>
        <v/>
      </c>
      <c r="DX85" s="120" t="str">
        <f t="shared" si="272"/>
        <v/>
      </c>
      <c r="DY85" s="120" t="str">
        <f t="shared" si="272"/>
        <v/>
      </c>
      <c r="DZ85" s="120" t="str">
        <f t="shared" si="272"/>
        <v/>
      </c>
      <c r="EA85" s="120" t="str">
        <f t="shared" si="272"/>
        <v/>
      </c>
      <c r="EB85" s="120" t="str">
        <f t="shared" si="272"/>
        <v/>
      </c>
      <c r="EC85" s="120" t="str">
        <f t="shared" si="272"/>
        <v/>
      </c>
      <c r="ED85" s="120" t="str">
        <f t="shared" si="272"/>
        <v/>
      </c>
      <c r="EE85" s="120" t="str">
        <f t="shared" si="272"/>
        <v/>
      </c>
      <c r="EF85" s="120" t="str">
        <f t="shared" si="272"/>
        <v/>
      </c>
      <c r="EG85" s="120" t="str">
        <f t="shared" si="272"/>
        <v/>
      </c>
      <c r="EH85" s="120" t="str">
        <f t="shared" si="272"/>
        <v/>
      </c>
      <c r="EI85" s="120" t="str">
        <f t="shared" si="272"/>
        <v/>
      </c>
      <c r="EJ85" s="120" t="str">
        <f t="shared" si="272"/>
        <v/>
      </c>
      <c r="EK85" s="120" t="str">
        <f t="shared" si="273"/>
        <v/>
      </c>
      <c r="EL85" s="120" t="str">
        <f t="shared" si="273"/>
        <v/>
      </c>
      <c r="EM85" s="120" t="str">
        <f t="shared" si="273"/>
        <v/>
      </c>
      <c r="EN85" s="120" t="str">
        <f t="shared" si="273"/>
        <v/>
      </c>
      <c r="EO85" s="120" t="str">
        <f t="shared" si="273"/>
        <v/>
      </c>
      <c r="EP85" s="120" t="str">
        <f t="shared" si="273"/>
        <v/>
      </c>
      <c r="EQ85" s="120" t="str">
        <f t="shared" si="273"/>
        <v/>
      </c>
      <c r="ER85" s="120" t="str">
        <f t="shared" si="273"/>
        <v/>
      </c>
      <c r="ES85" s="120" t="str">
        <f t="shared" si="273"/>
        <v/>
      </c>
      <c r="ET85" s="120" t="str">
        <f t="shared" si="273"/>
        <v/>
      </c>
      <c r="EU85" s="120" t="str">
        <f t="shared" si="273"/>
        <v/>
      </c>
      <c r="EV85" s="120" t="str">
        <f t="shared" si="273"/>
        <v/>
      </c>
      <c r="EW85" s="120" t="str">
        <f t="shared" si="273"/>
        <v/>
      </c>
      <c r="EX85" s="120" t="str">
        <f t="shared" si="273"/>
        <v/>
      </c>
      <c r="EY85" s="120" t="str">
        <f t="shared" si="273"/>
        <v/>
      </c>
      <c r="EZ85" s="120" t="str">
        <f t="shared" si="273"/>
        <v/>
      </c>
      <c r="FA85" s="120" t="str">
        <f t="shared" si="274"/>
        <v/>
      </c>
      <c r="FB85" s="120" t="str">
        <f t="shared" si="274"/>
        <v/>
      </c>
      <c r="FC85" s="120" t="str">
        <f t="shared" si="274"/>
        <v/>
      </c>
      <c r="FD85" s="120" t="str">
        <f t="shared" si="274"/>
        <v/>
      </c>
      <c r="FE85" s="120" t="str">
        <f t="shared" si="274"/>
        <v/>
      </c>
      <c r="FF85" s="120" t="str">
        <f t="shared" si="274"/>
        <v/>
      </c>
      <c r="FG85" s="120" t="str">
        <f t="shared" si="274"/>
        <v/>
      </c>
      <c r="FH85" s="120" t="str">
        <f t="shared" si="274"/>
        <v/>
      </c>
      <c r="FI85" s="120" t="str">
        <f t="shared" si="274"/>
        <v/>
      </c>
      <c r="FJ85" s="120" t="str">
        <f t="shared" si="274"/>
        <v/>
      </c>
      <c r="FK85" s="120" t="str">
        <f t="shared" si="274"/>
        <v/>
      </c>
      <c r="FL85" s="120" t="str">
        <f t="shared" si="274"/>
        <v/>
      </c>
      <c r="FM85" s="120" t="str">
        <f t="shared" si="274"/>
        <v/>
      </c>
      <c r="FN85" s="120" t="str">
        <f t="shared" si="274"/>
        <v/>
      </c>
      <c r="FO85" s="120" t="str">
        <f t="shared" si="274"/>
        <v/>
      </c>
      <c r="FP85" s="120" t="str">
        <f t="shared" si="274"/>
        <v/>
      </c>
      <c r="FQ85" s="120" t="str">
        <f t="shared" si="275"/>
        <v/>
      </c>
      <c r="FR85" s="120" t="str">
        <f t="shared" si="275"/>
        <v/>
      </c>
      <c r="FS85" s="120" t="str">
        <f t="shared" si="275"/>
        <v/>
      </c>
      <c r="FT85" s="120" t="str">
        <f t="shared" si="275"/>
        <v/>
      </c>
      <c r="FU85" s="120" t="str">
        <f t="shared" si="275"/>
        <v/>
      </c>
      <c r="FV85" s="120" t="str">
        <f t="shared" si="275"/>
        <v/>
      </c>
      <c r="FW85" s="120" t="str">
        <f t="shared" si="275"/>
        <v/>
      </c>
      <c r="FX85" s="120" t="str">
        <f t="shared" si="275"/>
        <v/>
      </c>
      <c r="FY85" s="120" t="str">
        <f t="shared" si="275"/>
        <v/>
      </c>
      <c r="FZ85" s="120" t="str">
        <f t="shared" si="275"/>
        <v/>
      </c>
      <c r="GA85" s="120" t="str">
        <f t="shared" si="275"/>
        <v/>
      </c>
      <c r="GB85" s="120" t="str">
        <f t="shared" si="275"/>
        <v/>
      </c>
      <c r="GC85" s="120" t="str">
        <f t="shared" si="275"/>
        <v/>
      </c>
      <c r="GD85" s="120" t="str">
        <f t="shared" si="275"/>
        <v/>
      </c>
      <c r="GE85" s="120" t="str">
        <f t="shared" si="275"/>
        <v/>
      </c>
      <c r="GF85" s="120" t="str">
        <f t="shared" si="275"/>
        <v/>
      </c>
      <c r="GG85" s="120" t="str">
        <f t="shared" si="276"/>
        <v/>
      </c>
      <c r="GH85" s="120" t="str">
        <f t="shared" si="276"/>
        <v/>
      </c>
      <c r="GI85" s="120" t="str">
        <f t="shared" si="276"/>
        <v/>
      </c>
      <c r="GJ85" s="120" t="str">
        <f t="shared" si="276"/>
        <v/>
      </c>
      <c r="GK85" s="120" t="str">
        <f t="shared" si="276"/>
        <v/>
      </c>
      <c r="GL85" s="120" t="str">
        <f t="shared" si="276"/>
        <v/>
      </c>
      <c r="GM85" s="120" t="str">
        <f t="shared" si="276"/>
        <v/>
      </c>
      <c r="GN85" s="120" t="str">
        <f t="shared" si="276"/>
        <v/>
      </c>
      <c r="GO85" s="120" t="str">
        <f t="shared" si="276"/>
        <v/>
      </c>
      <c r="GP85" s="120" t="str">
        <f t="shared" si="276"/>
        <v/>
      </c>
      <c r="GQ85" s="120" t="str">
        <f t="shared" si="276"/>
        <v/>
      </c>
      <c r="GR85" s="120" t="str">
        <f t="shared" si="276"/>
        <v/>
      </c>
      <c r="GS85" s="120" t="str">
        <f t="shared" si="276"/>
        <v/>
      </c>
      <c r="GT85" s="120" t="str">
        <f t="shared" si="276"/>
        <v/>
      </c>
      <c r="GU85" s="120" t="str">
        <f t="shared" si="276"/>
        <v/>
      </c>
      <c r="GV85" s="120" t="str">
        <f t="shared" si="276"/>
        <v/>
      </c>
      <c r="GW85" s="120" t="str">
        <f t="shared" si="277"/>
        <v/>
      </c>
      <c r="GX85" s="120" t="str">
        <f t="shared" si="277"/>
        <v/>
      </c>
      <c r="GY85" s="120" t="str">
        <f t="shared" si="277"/>
        <v/>
      </c>
      <c r="GZ85" s="120" t="str">
        <f t="shared" si="277"/>
        <v/>
      </c>
      <c r="HA85" s="120" t="str">
        <f t="shared" si="277"/>
        <v/>
      </c>
      <c r="HB85" s="120" t="str">
        <f t="shared" si="277"/>
        <v/>
      </c>
      <c r="HC85" s="120" t="str">
        <f t="shared" si="277"/>
        <v/>
      </c>
      <c r="HD85" s="120" t="str">
        <f t="shared" si="277"/>
        <v/>
      </c>
      <c r="HE85" s="120" t="str">
        <f t="shared" si="277"/>
        <v/>
      </c>
      <c r="HF85" s="120" t="str">
        <f t="shared" si="277"/>
        <v/>
      </c>
      <c r="HG85" s="120" t="str">
        <f t="shared" si="277"/>
        <v/>
      </c>
      <c r="HH85" s="120" t="str">
        <f t="shared" si="277"/>
        <v/>
      </c>
      <c r="HI85" s="120" t="str">
        <f t="shared" si="277"/>
        <v/>
      </c>
      <c r="HJ85" s="120" t="str">
        <f t="shared" si="277"/>
        <v/>
      </c>
      <c r="HK85" s="120" t="str">
        <f t="shared" si="277"/>
        <v/>
      </c>
      <c r="HL85" s="120" t="str">
        <f t="shared" si="277"/>
        <v/>
      </c>
      <c r="HM85" s="120" t="str">
        <f t="shared" si="278"/>
        <v/>
      </c>
      <c r="HN85" s="120" t="str">
        <f t="shared" si="278"/>
        <v/>
      </c>
      <c r="HO85" s="120" t="str">
        <f t="shared" si="278"/>
        <v/>
      </c>
      <c r="HP85" s="120" t="str">
        <f t="shared" si="278"/>
        <v/>
      </c>
      <c r="HQ85" s="120" t="str">
        <f t="shared" si="278"/>
        <v/>
      </c>
      <c r="HR85" s="120" t="str">
        <f t="shared" si="278"/>
        <v/>
      </c>
      <c r="HS85" s="120" t="str">
        <f t="shared" si="278"/>
        <v/>
      </c>
      <c r="HT85" s="120" t="str">
        <f t="shared" si="278"/>
        <v/>
      </c>
      <c r="HU85" s="120" t="str">
        <f t="shared" si="278"/>
        <v/>
      </c>
      <c r="HV85" s="120" t="str">
        <f t="shared" si="278"/>
        <v/>
      </c>
      <c r="HW85" s="120" t="str">
        <f t="shared" si="278"/>
        <v/>
      </c>
      <c r="HX85" s="120" t="str">
        <f t="shared" si="278"/>
        <v/>
      </c>
      <c r="HY85" s="120" t="str">
        <f t="shared" si="278"/>
        <v/>
      </c>
      <c r="HZ85" s="120" t="str">
        <f t="shared" si="278"/>
        <v/>
      </c>
      <c r="IA85" s="120" t="str">
        <f t="shared" si="278"/>
        <v/>
      </c>
      <c r="IB85" s="120" t="str">
        <f t="shared" si="278"/>
        <v/>
      </c>
      <c r="IC85" s="120" t="str">
        <f t="shared" si="279"/>
        <v/>
      </c>
      <c r="ID85" s="120" t="str">
        <f t="shared" si="279"/>
        <v/>
      </c>
      <c r="IE85" s="120" t="str">
        <f t="shared" si="279"/>
        <v/>
      </c>
      <c r="IF85" s="120" t="str">
        <f t="shared" si="279"/>
        <v/>
      </c>
      <c r="IG85" s="120" t="str">
        <f t="shared" si="279"/>
        <v/>
      </c>
      <c r="IH85" s="120" t="str">
        <f t="shared" si="279"/>
        <v/>
      </c>
      <c r="II85" s="120" t="str">
        <f t="shared" si="279"/>
        <v/>
      </c>
      <c r="IJ85" s="120" t="str">
        <f t="shared" si="279"/>
        <v/>
      </c>
      <c r="IK85" s="120" t="str">
        <f t="shared" si="279"/>
        <v/>
      </c>
      <c r="IL85" s="120" t="str">
        <f t="shared" si="279"/>
        <v/>
      </c>
      <c r="IM85" s="120" t="str">
        <f t="shared" si="279"/>
        <v/>
      </c>
      <c r="IN85" s="120" t="str">
        <f t="shared" si="279"/>
        <v/>
      </c>
      <c r="IO85" s="120" t="str">
        <f t="shared" si="279"/>
        <v/>
      </c>
      <c r="IP85" s="120" t="str">
        <f t="shared" si="279"/>
        <v/>
      </c>
      <c r="IQ85" s="120" t="str">
        <f t="shared" si="279"/>
        <v/>
      </c>
      <c r="IR85" s="120" t="str">
        <f t="shared" si="279"/>
        <v/>
      </c>
      <c r="IS85" s="120" t="str">
        <f t="shared" si="280"/>
        <v/>
      </c>
      <c r="IT85" s="120" t="str">
        <f t="shared" si="280"/>
        <v/>
      </c>
      <c r="IU85" s="120" t="str">
        <f t="shared" si="280"/>
        <v/>
      </c>
      <c r="IV85" s="120" t="str">
        <f t="shared" si="280"/>
        <v/>
      </c>
      <c r="IW85" s="120" t="str">
        <f t="shared" si="280"/>
        <v/>
      </c>
      <c r="IX85" s="120" t="str">
        <f t="shared" si="280"/>
        <v/>
      </c>
      <c r="IY85" s="120" t="str">
        <f t="shared" si="280"/>
        <v/>
      </c>
      <c r="IZ85" s="120" t="str">
        <f t="shared" si="280"/>
        <v/>
      </c>
      <c r="JA85" s="120" t="str">
        <f t="shared" si="280"/>
        <v/>
      </c>
      <c r="JB85" s="120" t="str">
        <f t="shared" si="280"/>
        <v/>
      </c>
      <c r="JC85" s="120" t="str">
        <f t="shared" si="280"/>
        <v/>
      </c>
      <c r="JD85" s="120" t="str">
        <f t="shared" si="280"/>
        <v/>
      </c>
      <c r="JE85" s="120" t="str">
        <f t="shared" si="280"/>
        <v/>
      </c>
      <c r="JF85" s="120" t="str">
        <f t="shared" si="280"/>
        <v/>
      </c>
      <c r="JG85" s="120" t="str">
        <f t="shared" si="280"/>
        <v/>
      </c>
      <c r="JH85" s="120" t="str">
        <f t="shared" si="280"/>
        <v/>
      </c>
      <c r="JI85" s="120" t="str">
        <f t="shared" si="281"/>
        <v/>
      </c>
      <c r="JJ85" s="120" t="str">
        <f t="shared" si="281"/>
        <v/>
      </c>
      <c r="JK85" s="120" t="str">
        <f t="shared" si="281"/>
        <v/>
      </c>
      <c r="JL85" s="120" t="str">
        <f t="shared" si="281"/>
        <v/>
      </c>
      <c r="JM85" s="120" t="str">
        <f t="shared" si="281"/>
        <v/>
      </c>
      <c r="JN85" s="120" t="str">
        <f t="shared" si="281"/>
        <v/>
      </c>
      <c r="JO85" s="120" t="str">
        <f t="shared" si="281"/>
        <v/>
      </c>
      <c r="JP85" s="120" t="str">
        <f t="shared" si="281"/>
        <v/>
      </c>
      <c r="JQ85" s="120" t="str">
        <f t="shared" si="281"/>
        <v/>
      </c>
      <c r="JR85" s="120" t="str">
        <f t="shared" si="281"/>
        <v/>
      </c>
      <c r="JS85" s="120" t="str">
        <f t="shared" si="281"/>
        <v/>
      </c>
      <c r="JT85" s="120" t="str">
        <f t="shared" si="281"/>
        <v/>
      </c>
      <c r="JU85" s="120" t="str">
        <f t="shared" si="281"/>
        <v/>
      </c>
      <c r="JV85" s="120" t="str">
        <f t="shared" si="281"/>
        <v/>
      </c>
      <c r="JW85" s="120" t="str">
        <f t="shared" si="281"/>
        <v/>
      </c>
      <c r="JX85" s="120" t="str">
        <f t="shared" si="281"/>
        <v/>
      </c>
      <c r="JY85" s="120" t="str">
        <f t="shared" si="282"/>
        <v/>
      </c>
      <c r="JZ85" s="120" t="str">
        <f t="shared" si="282"/>
        <v/>
      </c>
      <c r="KA85" s="120" t="str">
        <f t="shared" si="282"/>
        <v/>
      </c>
      <c r="KB85" s="120" t="str">
        <f t="shared" si="282"/>
        <v/>
      </c>
      <c r="KC85" s="120" t="str">
        <f t="shared" si="282"/>
        <v/>
      </c>
      <c r="KD85" s="120" t="str">
        <f t="shared" si="282"/>
        <v/>
      </c>
      <c r="KE85" s="120" t="str">
        <f t="shared" si="282"/>
        <v/>
      </c>
      <c r="KF85" s="120" t="str">
        <f t="shared" si="282"/>
        <v/>
      </c>
      <c r="KG85" s="120" t="str">
        <f t="shared" si="282"/>
        <v/>
      </c>
      <c r="KH85" s="120" t="str">
        <f t="shared" si="282"/>
        <v/>
      </c>
      <c r="KI85" s="120" t="str">
        <f t="shared" si="282"/>
        <v/>
      </c>
      <c r="KJ85" s="120" t="str">
        <f t="shared" si="282"/>
        <v/>
      </c>
      <c r="KK85" s="120" t="str">
        <f t="shared" si="282"/>
        <v/>
      </c>
      <c r="KL85" s="120" t="str">
        <f t="shared" si="282"/>
        <v/>
      </c>
      <c r="KM85" s="120" t="str">
        <f t="shared" si="282"/>
        <v/>
      </c>
      <c r="KN85" s="120" t="str">
        <f t="shared" si="282"/>
        <v/>
      </c>
      <c r="KO85" s="120" t="str">
        <f t="shared" si="283"/>
        <v/>
      </c>
      <c r="KP85" s="120" t="str">
        <f t="shared" si="283"/>
        <v/>
      </c>
      <c r="KQ85" s="120" t="str">
        <f t="shared" si="283"/>
        <v/>
      </c>
      <c r="KR85" s="120" t="str">
        <f t="shared" si="283"/>
        <v/>
      </c>
      <c r="KS85" s="120" t="str">
        <f t="shared" si="283"/>
        <v/>
      </c>
      <c r="KT85" s="120" t="str">
        <f t="shared" si="283"/>
        <v/>
      </c>
      <c r="KU85" s="120" t="str">
        <f t="shared" si="283"/>
        <v/>
      </c>
      <c r="KV85" s="120" t="str">
        <f t="shared" si="283"/>
        <v/>
      </c>
      <c r="KW85" s="120" t="str">
        <f t="shared" si="283"/>
        <v/>
      </c>
      <c r="KX85" s="120" t="str">
        <f t="shared" si="283"/>
        <v/>
      </c>
      <c r="KY85" s="120" t="str">
        <f t="shared" si="283"/>
        <v/>
      </c>
      <c r="KZ85" s="120" t="str">
        <f t="shared" si="283"/>
        <v/>
      </c>
      <c r="LA85" s="120" t="str">
        <f t="shared" si="283"/>
        <v/>
      </c>
      <c r="LB85" s="120" t="str">
        <f t="shared" si="283"/>
        <v/>
      </c>
      <c r="LC85" s="120" t="str">
        <f t="shared" si="283"/>
        <v/>
      </c>
      <c r="LD85" s="120" t="str">
        <f t="shared" si="283"/>
        <v/>
      </c>
      <c r="LE85" s="120" t="str">
        <f t="shared" si="284"/>
        <v/>
      </c>
      <c r="LF85" s="120" t="str">
        <f t="shared" si="284"/>
        <v/>
      </c>
      <c r="LG85" s="120" t="str">
        <f t="shared" si="284"/>
        <v/>
      </c>
      <c r="LH85" s="120" t="str">
        <f t="shared" si="284"/>
        <v/>
      </c>
      <c r="LI85" s="120" t="str">
        <f t="shared" si="284"/>
        <v/>
      </c>
      <c r="LJ85" s="120" t="str">
        <f t="shared" si="284"/>
        <v/>
      </c>
      <c r="LK85" s="120" t="str">
        <f t="shared" si="284"/>
        <v/>
      </c>
      <c r="LL85" s="120" t="str">
        <f t="shared" si="284"/>
        <v/>
      </c>
      <c r="LM85" s="120" t="str">
        <f t="shared" si="284"/>
        <v/>
      </c>
      <c r="LN85" s="120" t="str">
        <f t="shared" si="284"/>
        <v/>
      </c>
      <c r="LO85" s="120" t="str">
        <f t="shared" si="284"/>
        <v/>
      </c>
      <c r="LP85" s="120" t="str">
        <f t="shared" si="284"/>
        <v/>
      </c>
      <c r="LQ85" s="120" t="str">
        <f t="shared" si="284"/>
        <v/>
      </c>
      <c r="LR85" s="120" t="str">
        <f t="shared" si="284"/>
        <v/>
      </c>
      <c r="LS85" s="120" t="str">
        <f t="shared" si="284"/>
        <v/>
      </c>
      <c r="LT85" s="120" t="str">
        <f t="shared" si="284"/>
        <v/>
      </c>
      <c r="LU85" s="120" t="str">
        <f t="shared" si="285"/>
        <v/>
      </c>
      <c r="LV85" s="120" t="str">
        <f t="shared" si="285"/>
        <v/>
      </c>
      <c r="LW85" s="120" t="str">
        <f t="shared" si="285"/>
        <v/>
      </c>
      <c r="LX85" s="120" t="str">
        <f t="shared" si="285"/>
        <v/>
      </c>
      <c r="LY85" s="120" t="str">
        <f t="shared" si="285"/>
        <v/>
      </c>
      <c r="LZ85" s="120" t="str">
        <f t="shared" si="285"/>
        <v/>
      </c>
      <c r="MA85" s="120" t="str">
        <f t="shared" si="285"/>
        <v/>
      </c>
      <c r="MB85" s="120" t="str">
        <f t="shared" si="285"/>
        <v/>
      </c>
      <c r="MC85" s="120" t="str">
        <f t="shared" si="285"/>
        <v/>
      </c>
      <c r="MD85" s="120" t="str">
        <f t="shared" si="285"/>
        <v/>
      </c>
      <c r="ME85" s="120" t="str">
        <f t="shared" si="285"/>
        <v/>
      </c>
      <c r="MF85" s="120" t="str">
        <f t="shared" si="285"/>
        <v/>
      </c>
      <c r="MG85" s="120" t="str">
        <f t="shared" si="285"/>
        <v/>
      </c>
      <c r="MH85" s="120" t="str">
        <f t="shared" si="285"/>
        <v/>
      </c>
      <c r="MI85" s="120" t="str">
        <f t="shared" si="285"/>
        <v/>
      </c>
      <c r="MJ85" s="120" t="str">
        <f t="shared" si="285"/>
        <v/>
      </c>
      <c r="MK85" s="120" t="str">
        <f t="shared" si="286"/>
        <v/>
      </c>
      <c r="ML85" s="120" t="str">
        <f t="shared" si="286"/>
        <v/>
      </c>
      <c r="MM85" s="120" t="str">
        <f t="shared" si="286"/>
        <v/>
      </c>
      <c r="MN85" s="120" t="str">
        <f t="shared" si="286"/>
        <v/>
      </c>
      <c r="MO85" s="120" t="str">
        <f t="shared" si="286"/>
        <v/>
      </c>
      <c r="MP85" s="120" t="str">
        <f t="shared" si="286"/>
        <v/>
      </c>
      <c r="MQ85" s="120" t="str">
        <f t="shared" si="286"/>
        <v/>
      </c>
      <c r="MR85" s="120" t="str">
        <f t="shared" si="286"/>
        <v/>
      </c>
      <c r="MS85" s="120" t="str">
        <f t="shared" si="286"/>
        <v/>
      </c>
      <c r="MT85" s="120" t="str">
        <f t="shared" si="286"/>
        <v/>
      </c>
      <c r="MU85" s="120" t="str">
        <f t="shared" si="286"/>
        <v/>
      </c>
      <c r="MV85" s="120" t="str">
        <f t="shared" si="286"/>
        <v/>
      </c>
      <c r="MW85" s="120" t="str">
        <f t="shared" si="286"/>
        <v/>
      </c>
      <c r="MX85" s="120" t="str">
        <f t="shared" si="286"/>
        <v/>
      </c>
      <c r="MY85" s="120" t="str">
        <f t="shared" si="286"/>
        <v/>
      </c>
      <c r="MZ85" s="120" t="str">
        <f t="shared" si="286"/>
        <v/>
      </c>
      <c r="NA85" s="120" t="str">
        <f t="shared" si="287"/>
        <v/>
      </c>
      <c r="NB85" s="120" t="str">
        <f t="shared" si="287"/>
        <v/>
      </c>
      <c r="NC85" s="120" t="str">
        <f t="shared" si="287"/>
        <v/>
      </c>
      <c r="ND85" s="120" t="str">
        <f t="shared" si="287"/>
        <v/>
      </c>
      <c r="NE85" s="120" t="str">
        <f t="shared" si="287"/>
        <v/>
      </c>
      <c r="NF85" s="120" t="str">
        <f t="shared" si="287"/>
        <v/>
      </c>
      <c r="NG85" s="120" t="str">
        <f t="shared" si="287"/>
        <v/>
      </c>
      <c r="NH85" s="120" t="str">
        <f t="shared" si="287"/>
        <v/>
      </c>
      <c r="NI85" s="120" t="str">
        <f t="shared" si="287"/>
        <v/>
      </c>
      <c r="NJ85" s="120" t="str">
        <f t="shared" si="287"/>
        <v/>
      </c>
      <c r="NK85" s="120" t="str">
        <f t="shared" si="287"/>
        <v/>
      </c>
      <c r="NL85" s="120" t="str">
        <f t="shared" si="287"/>
        <v/>
      </c>
      <c r="NM85" s="120" t="str">
        <f t="shared" si="287"/>
        <v/>
      </c>
      <c r="NN85" s="120" t="str">
        <f t="shared" si="287"/>
        <v/>
      </c>
      <c r="NO85" s="120" t="str">
        <f t="shared" si="287"/>
        <v/>
      </c>
      <c r="NP85" s="120" t="str">
        <f t="shared" si="287"/>
        <v/>
      </c>
      <c r="NQ85" s="120" t="str">
        <f t="shared" si="288"/>
        <v/>
      </c>
      <c r="NR85" s="120" t="str">
        <f t="shared" si="288"/>
        <v/>
      </c>
      <c r="NS85" s="120" t="str">
        <f t="shared" si="288"/>
        <v/>
      </c>
      <c r="NT85" s="120" t="str">
        <f t="shared" si="288"/>
        <v/>
      </c>
      <c r="NU85" s="120" t="str">
        <f t="shared" si="288"/>
        <v/>
      </c>
      <c r="NV85" s="120" t="str">
        <f t="shared" si="288"/>
        <v/>
      </c>
      <c r="NW85" s="120" t="str">
        <f t="shared" si="288"/>
        <v/>
      </c>
      <c r="NX85" s="120" t="str">
        <f t="shared" si="288"/>
        <v/>
      </c>
      <c r="NY85" s="120" t="str">
        <f t="shared" si="288"/>
        <v/>
      </c>
      <c r="NZ85" s="120" t="str">
        <f t="shared" si="288"/>
        <v/>
      </c>
      <c r="OA85" s="120" t="str">
        <f t="shared" si="288"/>
        <v/>
      </c>
      <c r="OB85" s="120" t="str">
        <f t="shared" si="288"/>
        <v/>
      </c>
      <c r="OC85" s="120" t="str">
        <f t="shared" si="288"/>
        <v/>
      </c>
      <c r="OD85" s="120" t="str">
        <f t="shared" si="288"/>
        <v/>
      </c>
      <c r="OE85" s="120" t="str">
        <f t="shared" si="288"/>
        <v/>
      </c>
      <c r="OF85" s="120" t="str">
        <f t="shared" si="288"/>
        <v/>
      </c>
      <c r="OG85" s="120" t="str">
        <f t="shared" si="289"/>
        <v/>
      </c>
      <c r="OH85" s="120" t="str">
        <f t="shared" si="289"/>
        <v/>
      </c>
      <c r="OI85" s="120" t="str">
        <f t="shared" si="289"/>
        <v/>
      </c>
      <c r="OJ85" s="120" t="str">
        <f t="shared" si="289"/>
        <v/>
      </c>
      <c r="OK85" s="120" t="str">
        <f t="shared" si="289"/>
        <v/>
      </c>
      <c r="OL85" s="120" t="str">
        <f t="shared" si="289"/>
        <v/>
      </c>
      <c r="OM85" s="120" t="str">
        <f t="shared" si="289"/>
        <v/>
      </c>
      <c r="ON85" s="120" t="str">
        <f t="shared" si="289"/>
        <v/>
      </c>
      <c r="OO85" s="120" t="str">
        <f t="shared" si="289"/>
        <v/>
      </c>
      <c r="OP85" s="120" t="str">
        <f t="shared" si="289"/>
        <v/>
      </c>
      <c r="OQ85" s="120" t="str">
        <f t="shared" si="289"/>
        <v/>
      </c>
      <c r="OR85" s="120" t="str">
        <f t="shared" si="289"/>
        <v/>
      </c>
      <c r="OS85" s="120" t="str">
        <f t="shared" si="289"/>
        <v/>
      </c>
      <c r="OT85" s="120" t="str">
        <f t="shared" si="289"/>
        <v/>
      </c>
      <c r="OU85" s="120" t="str">
        <f t="shared" si="289"/>
        <v/>
      </c>
      <c r="OV85" s="120" t="str">
        <f t="shared" si="289"/>
        <v/>
      </c>
      <c r="OW85" s="120" t="str">
        <f t="shared" si="290"/>
        <v/>
      </c>
      <c r="OX85" s="120" t="str">
        <f t="shared" si="290"/>
        <v/>
      </c>
      <c r="OY85" s="120" t="str">
        <f t="shared" si="290"/>
        <v/>
      </c>
      <c r="OZ85" s="120" t="str">
        <f t="shared" si="290"/>
        <v/>
      </c>
      <c r="PA85" s="120" t="str">
        <f t="shared" si="290"/>
        <v/>
      </c>
      <c r="PB85" s="120" t="str">
        <f t="shared" si="290"/>
        <v/>
      </c>
      <c r="PC85" s="120" t="str">
        <f t="shared" si="290"/>
        <v/>
      </c>
      <c r="PD85" s="120" t="str">
        <f t="shared" si="290"/>
        <v/>
      </c>
      <c r="PE85" s="120" t="str">
        <f t="shared" si="290"/>
        <v/>
      </c>
      <c r="PF85" s="120" t="str">
        <f t="shared" si="290"/>
        <v/>
      </c>
      <c r="PG85" s="120" t="str">
        <f t="shared" si="290"/>
        <v/>
      </c>
      <c r="PH85" s="120" t="str">
        <f t="shared" si="290"/>
        <v/>
      </c>
      <c r="PI85" s="120" t="str">
        <f t="shared" si="290"/>
        <v/>
      </c>
      <c r="PJ85" s="120" t="str">
        <f t="shared" si="290"/>
        <v/>
      </c>
      <c r="PK85" s="120" t="str">
        <f t="shared" si="290"/>
        <v/>
      </c>
      <c r="PL85" s="120" t="str">
        <f t="shared" si="290"/>
        <v/>
      </c>
      <c r="PM85" s="120" t="str">
        <f t="shared" si="291"/>
        <v/>
      </c>
      <c r="PN85" s="120" t="str">
        <f t="shared" si="291"/>
        <v/>
      </c>
      <c r="PO85" s="120" t="str">
        <f t="shared" si="291"/>
        <v/>
      </c>
      <c r="PP85" s="120" t="str">
        <f t="shared" si="291"/>
        <v/>
      </c>
      <c r="PQ85" s="120" t="str">
        <f t="shared" si="291"/>
        <v/>
      </c>
      <c r="PR85" s="120" t="str">
        <f t="shared" si="291"/>
        <v/>
      </c>
      <c r="PS85" s="120" t="str">
        <f t="shared" si="291"/>
        <v/>
      </c>
      <c r="PT85" s="120" t="str">
        <f t="shared" si="291"/>
        <v/>
      </c>
      <c r="PU85" s="120" t="str">
        <f t="shared" si="291"/>
        <v/>
      </c>
      <c r="PV85" s="120" t="str">
        <f t="shared" si="291"/>
        <v/>
      </c>
      <c r="PW85" s="120" t="str">
        <f t="shared" si="291"/>
        <v/>
      </c>
      <c r="PX85" s="120" t="str">
        <f t="shared" si="291"/>
        <v/>
      </c>
      <c r="PY85" s="120" t="str">
        <f t="shared" si="291"/>
        <v/>
      </c>
      <c r="PZ85" s="120" t="str">
        <f t="shared" si="291"/>
        <v/>
      </c>
      <c r="QA85" s="120" t="str">
        <f t="shared" si="291"/>
        <v/>
      </c>
      <c r="QB85" s="120" t="str">
        <f t="shared" si="291"/>
        <v/>
      </c>
      <c r="QC85" s="120" t="str">
        <f t="shared" si="292"/>
        <v/>
      </c>
      <c r="QD85" s="120" t="str">
        <f t="shared" si="292"/>
        <v/>
      </c>
      <c r="QE85" s="120" t="str">
        <f t="shared" si="292"/>
        <v/>
      </c>
      <c r="QF85" s="120" t="str">
        <f t="shared" si="292"/>
        <v/>
      </c>
      <c r="QG85" s="120" t="str">
        <f t="shared" si="292"/>
        <v/>
      </c>
      <c r="QH85" s="120" t="str">
        <f t="shared" si="292"/>
        <v/>
      </c>
      <c r="QI85" s="120" t="str">
        <f t="shared" si="292"/>
        <v/>
      </c>
      <c r="QJ85" s="120" t="str">
        <f t="shared" si="292"/>
        <v/>
      </c>
      <c r="QK85" s="120" t="str">
        <f t="shared" si="292"/>
        <v/>
      </c>
      <c r="QL85" s="120" t="str">
        <f t="shared" si="292"/>
        <v/>
      </c>
      <c r="QM85" s="120" t="str">
        <f t="shared" si="292"/>
        <v/>
      </c>
      <c r="QN85" s="120" t="str">
        <f t="shared" si="292"/>
        <v/>
      </c>
      <c r="QO85" s="120" t="str">
        <f t="shared" si="292"/>
        <v/>
      </c>
      <c r="QP85" s="120" t="str">
        <f t="shared" si="292"/>
        <v/>
      </c>
      <c r="QQ85" s="120" t="str">
        <f t="shared" si="292"/>
        <v/>
      </c>
      <c r="QR85" s="120" t="str">
        <f t="shared" si="292"/>
        <v/>
      </c>
      <c r="QS85" s="120" t="str">
        <f t="shared" si="293"/>
        <v/>
      </c>
      <c r="QT85" s="120" t="str">
        <f t="shared" si="293"/>
        <v/>
      </c>
      <c r="QU85" s="120" t="str">
        <f t="shared" si="293"/>
        <v/>
      </c>
      <c r="QV85" s="120" t="str">
        <f t="shared" si="293"/>
        <v/>
      </c>
      <c r="QW85" s="120" t="str">
        <f t="shared" si="293"/>
        <v/>
      </c>
      <c r="QX85" s="120" t="str">
        <f t="shared" si="293"/>
        <v/>
      </c>
      <c r="QY85" s="120" t="str">
        <f t="shared" si="293"/>
        <v/>
      </c>
      <c r="QZ85" s="120" t="str">
        <f t="shared" si="293"/>
        <v/>
      </c>
      <c r="RA85" s="120" t="str">
        <f t="shared" si="293"/>
        <v/>
      </c>
      <c r="RB85" s="120" t="str">
        <f t="shared" si="293"/>
        <v/>
      </c>
      <c r="RC85" s="120" t="str">
        <f t="shared" si="293"/>
        <v/>
      </c>
      <c r="RD85" s="120" t="str">
        <f t="shared" si="293"/>
        <v/>
      </c>
      <c r="RE85" s="120" t="str">
        <f t="shared" si="293"/>
        <v/>
      </c>
      <c r="RF85" s="120" t="str">
        <f t="shared" si="293"/>
        <v/>
      </c>
      <c r="RG85" s="120" t="str">
        <f t="shared" si="293"/>
        <v/>
      </c>
      <c r="RH85" s="120" t="str">
        <f t="shared" si="293"/>
        <v/>
      </c>
      <c r="RI85" s="120" t="str">
        <f t="shared" si="294"/>
        <v/>
      </c>
      <c r="RJ85" s="120" t="str">
        <f t="shared" si="294"/>
        <v/>
      </c>
      <c r="RK85" s="120" t="str">
        <f t="shared" si="294"/>
        <v/>
      </c>
      <c r="RL85" s="120" t="str">
        <f t="shared" si="294"/>
        <v/>
      </c>
      <c r="RM85" s="120" t="str">
        <f t="shared" si="294"/>
        <v/>
      </c>
      <c r="RN85" s="120" t="str">
        <f t="shared" si="294"/>
        <v/>
      </c>
      <c r="RO85" s="120" t="str">
        <f t="shared" si="294"/>
        <v/>
      </c>
      <c r="RP85" s="120" t="str">
        <f t="shared" si="294"/>
        <v/>
      </c>
      <c r="RQ85" s="120" t="str">
        <f t="shared" si="294"/>
        <v/>
      </c>
      <c r="RR85" s="120" t="str">
        <f t="shared" si="294"/>
        <v/>
      </c>
      <c r="RS85" s="120" t="str">
        <f t="shared" si="294"/>
        <v/>
      </c>
      <c r="RT85" s="120" t="str">
        <f t="shared" si="294"/>
        <v/>
      </c>
      <c r="RU85" s="120" t="str">
        <f t="shared" si="294"/>
        <v/>
      </c>
      <c r="RV85" s="120" t="str">
        <f t="shared" si="294"/>
        <v/>
      </c>
      <c r="RW85" s="120" t="str">
        <f t="shared" si="294"/>
        <v/>
      </c>
      <c r="RX85" s="120" t="str">
        <f t="shared" si="294"/>
        <v/>
      </c>
      <c r="RY85" s="120" t="str">
        <f t="shared" si="295"/>
        <v/>
      </c>
      <c r="RZ85" s="120" t="str">
        <f t="shared" si="295"/>
        <v/>
      </c>
      <c r="SA85" s="120" t="str">
        <f t="shared" si="295"/>
        <v/>
      </c>
      <c r="SB85" s="120" t="str">
        <f t="shared" si="295"/>
        <v/>
      </c>
      <c r="SC85" s="120" t="str">
        <f t="shared" si="295"/>
        <v/>
      </c>
      <c r="SD85" s="120" t="str">
        <f t="shared" si="295"/>
        <v/>
      </c>
      <c r="SE85" s="120" t="str">
        <f t="shared" si="295"/>
        <v/>
      </c>
      <c r="SF85" s="120" t="str">
        <f t="shared" si="295"/>
        <v/>
      </c>
      <c r="SG85" s="120" t="str">
        <f t="shared" si="295"/>
        <v/>
      </c>
      <c r="SH85" s="120" t="str">
        <f t="shared" si="295"/>
        <v/>
      </c>
      <c r="SI85" s="120" t="str">
        <f t="shared" si="295"/>
        <v/>
      </c>
      <c r="SJ85" s="120" t="str">
        <f t="shared" si="295"/>
        <v/>
      </c>
      <c r="SK85" s="120" t="str">
        <f t="shared" si="295"/>
        <v/>
      </c>
      <c r="SL85" s="120" t="str">
        <f t="shared" si="295"/>
        <v/>
      </c>
      <c r="SM85" s="120" t="str">
        <f t="shared" si="295"/>
        <v/>
      </c>
      <c r="SN85" s="120" t="str">
        <f t="shared" si="295"/>
        <v/>
      </c>
      <c r="SO85" s="120" t="str">
        <f t="shared" si="296"/>
        <v/>
      </c>
      <c r="SP85" s="120" t="str">
        <f t="shared" si="296"/>
        <v/>
      </c>
      <c r="SQ85" s="120" t="str">
        <f t="shared" si="296"/>
        <v/>
      </c>
      <c r="SR85" s="120" t="str">
        <f t="shared" si="296"/>
        <v/>
      </c>
      <c r="SS85" s="120" t="str">
        <f t="shared" si="296"/>
        <v/>
      </c>
      <c r="ST85" s="120" t="str">
        <f t="shared" si="296"/>
        <v/>
      </c>
      <c r="SU85" s="120" t="str">
        <f t="shared" si="296"/>
        <v/>
      </c>
      <c r="SV85" s="120" t="str">
        <f t="shared" si="296"/>
        <v/>
      </c>
      <c r="SW85" s="120" t="str">
        <f t="shared" si="296"/>
        <v/>
      </c>
      <c r="SX85" s="121" t="str">
        <f t="shared" si="296"/>
        <v/>
      </c>
    </row>
    <row r="86" spans="2:518" ht="27" outlineLevel="1" x14ac:dyDescent="0.35">
      <c r="C86" s="60">
        <v>290824</v>
      </c>
      <c r="D86" s="61"/>
      <c r="E86" s="122" t="s">
        <v>23</v>
      </c>
      <c r="F86" s="123" t="s">
        <v>452</v>
      </c>
      <c r="G86" s="142">
        <v>45568</v>
      </c>
      <c r="H86" s="124">
        <v>1</v>
      </c>
      <c r="I86" s="146">
        <f t="shared" si="170"/>
        <v>45568</v>
      </c>
      <c r="J86" s="147">
        <v>0</v>
      </c>
      <c r="K86" s="136" t="s">
        <v>1702</v>
      </c>
      <c r="L86" s="137"/>
      <c r="M86" s="119" t="str">
        <f t="shared" si="298"/>
        <v/>
      </c>
      <c r="N86" s="120" t="str">
        <f t="shared" si="298"/>
        <v/>
      </c>
      <c r="O86" s="120" t="str">
        <f t="shared" si="298"/>
        <v/>
      </c>
      <c r="P86" s="120" t="str">
        <f t="shared" si="298"/>
        <v/>
      </c>
      <c r="Q86" s="120" t="str">
        <f t="shared" si="298"/>
        <v/>
      </c>
      <c r="R86" s="120" t="str">
        <f t="shared" si="298"/>
        <v/>
      </c>
      <c r="S86" s="120" t="str">
        <f t="shared" si="298"/>
        <v/>
      </c>
      <c r="T86" s="120" t="str">
        <f t="shared" si="298"/>
        <v/>
      </c>
      <c r="U86" s="120" t="str">
        <f t="shared" si="298"/>
        <v/>
      </c>
      <c r="V86" s="120" t="str">
        <f t="shared" si="298"/>
        <v/>
      </c>
      <c r="W86" s="120" t="str">
        <f t="shared" si="298"/>
        <v/>
      </c>
      <c r="X86" s="120" t="str">
        <f t="shared" si="298"/>
        <v/>
      </c>
      <c r="Y86" s="120" t="str">
        <f t="shared" si="298"/>
        <v/>
      </c>
      <c r="Z86" s="120" t="str">
        <f t="shared" si="298"/>
        <v/>
      </c>
      <c r="AA86" s="120" t="str">
        <f t="shared" si="298"/>
        <v/>
      </c>
      <c r="AB86" s="120" t="str">
        <f t="shared" si="298"/>
        <v/>
      </c>
      <c r="AC86" s="120" t="str">
        <f t="shared" ref="AC86:AR88" si="314">IF($J86&gt;0%,IF(AND(AC$16&gt;=$G86,AC$16&lt;$G86+($H86*$J86)),"➤",""),"")</f>
        <v/>
      </c>
      <c r="AD86" s="120" t="str">
        <f t="shared" si="314"/>
        <v/>
      </c>
      <c r="AE86" s="120" t="str">
        <f t="shared" si="314"/>
        <v/>
      </c>
      <c r="AF86" s="120" t="str">
        <f t="shared" si="314"/>
        <v/>
      </c>
      <c r="AG86" s="120" t="str">
        <f t="shared" si="314"/>
        <v/>
      </c>
      <c r="AH86" s="120" t="str">
        <f t="shared" si="314"/>
        <v/>
      </c>
      <c r="AI86" s="120" t="str">
        <f t="shared" si="314"/>
        <v/>
      </c>
      <c r="AJ86" s="120" t="str">
        <f t="shared" si="314"/>
        <v/>
      </c>
      <c r="AK86" s="120" t="str">
        <f t="shared" si="314"/>
        <v/>
      </c>
      <c r="AL86" s="120" t="str">
        <f t="shared" si="314"/>
        <v/>
      </c>
      <c r="AM86" s="120" t="str">
        <f t="shared" si="314"/>
        <v/>
      </c>
      <c r="AN86" s="120" t="str">
        <f t="shared" si="314"/>
        <v/>
      </c>
      <c r="AO86" s="120" t="str">
        <f t="shared" si="314"/>
        <v/>
      </c>
      <c r="AP86" s="120" t="str">
        <f t="shared" si="314"/>
        <v/>
      </c>
      <c r="AQ86" s="120" t="str">
        <f t="shared" si="314"/>
        <v/>
      </c>
      <c r="AR86" s="120" t="str">
        <f t="shared" si="314"/>
        <v/>
      </c>
      <c r="AS86" s="120" t="str">
        <f t="shared" si="267"/>
        <v/>
      </c>
      <c r="AT86" s="120" t="str">
        <f t="shared" si="267"/>
        <v/>
      </c>
      <c r="AU86" s="120" t="str">
        <f t="shared" si="267"/>
        <v/>
      </c>
      <c r="AV86" s="120" t="str">
        <f t="shared" si="267"/>
        <v/>
      </c>
      <c r="AW86" s="120" t="str">
        <f t="shared" si="267"/>
        <v/>
      </c>
      <c r="AX86" s="120" t="str">
        <f t="shared" si="267"/>
        <v/>
      </c>
      <c r="AY86" s="120" t="str">
        <f t="shared" si="267"/>
        <v/>
      </c>
      <c r="AZ86" s="120" t="str">
        <f t="shared" si="267"/>
        <v/>
      </c>
      <c r="BA86" s="120" t="str">
        <f t="shared" si="267"/>
        <v/>
      </c>
      <c r="BB86" s="120" t="str">
        <f t="shared" si="267"/>
        <v/>
      </c>
      <c r="BC86" s="120" t="str">
        <f t="shared" si="267"/>
        <v/>
      </c>
      <c r="BD86" s="120" t="str">
        <f t="shared" si="267"/>
        <v/>
      </c>
      <c r="BE86" s="120" t="str">
        <f t="shared" si="267"/>
        <v/>
      </c>
      <c r="BF86" s="120" t="str">
        <f t="shared" si="267"/>
        <v/>
      </c>
      <c r="BG86" s="120" t="str">
        <f t="shared" si="267"/>
        <v/>
      </c>
      <c r="BH86" s="120" t="str">
        <f t="shared" si="267"/>
        <v/>
      </c>
      <c r="BI86" s="120" t="str">
        <f t="shared" si="268"/>
        <v/>
      </c>
      <c r="BJ86" s="120" t="str">
        <f t="shared" si="268"/>
        <v/>
      </c>
      <c r="BK86" s="120" t="str">
        <f t="shared" si="268"/>
        <v/>
      </c>
      <c r="BL86" s="120" t="str">
        <f t="shared" si="268"/>
        <v/>
      </c>
      <c r="BM86" s="120" t="str">
        <f t="shared" si="268"/>
        <v/>
      </c>
      <c r="BN86" s="120" t="str">
        <f t="shared" si="268"/>
        <v/>
      </c>
      <c r="BO86" s="120" t="str">
        <f t="shared" si="268"/>
        <v/>
      </c>
      <c r="BP86" s="120" t="str">
        <f t="shared" si="268"/>
        <v/>
      </c>
      <c r="BQ86" s="120" t="str">
        <f t="shared" si="268"/>
        <v/>
      </c>
      <c r="BR86" s="120" t="str">
        <f t="shared" si="268"/>
        <v/>
      </c>
      <c r="BS86" s="120" t="str">
        <f t="shared" si="268"/>
        <v/>
      </c>
      <c r="BT86" s="120" t="str">
        <f t="shared" si="268"/>
        <v/>
      </c>
      <c r="BU86" s="120" t="str">
        <f t="shared" si="268"/>
        <v/>
      </c>
      <c r="BV86" s="120" t="str">
        <f t="shared" si="268"/>
        <v/>
      </c>
      <c r="BW86" s="120" t="str">
        <f t="shared" si="268"/>
        <v/>
      </c>
      <c r="BX86" s="120" t="str">
        <f t="shared" si="268"/>
        <v/>
      </c>
      <c r="BY86" s="120" t="str">
        <f t="shared" si="269"/>
        <v/>
      </c>
      <c r="BZ86" s="120" t="str">
        <f t="shared" si="269"/>
        <v/>
      </c>
      <c r="CA86" s="120" t="str">
        <f t="shared" si="269"/>
        <v/>
      </c>
      <c r="CB86" s="120" t="str">
        <f t="shared" si="269"/>
        <v/>
      </c>
      <c r="CC86" s="120" t="str">
        <f t="shared" si="269"/>
        <v/>
      </c>
      <c r="CD86" s="120" t="str">
        <f t="shared" si="269"/>
        <v/>
      </c>
      <c r="CE86" s="120" t="str">
        <f t="shared" si="269"/>
        <v/>
      </c>
      <c r="CF86" s="120" t="str">
        <f t="shared" si="269"/>
        <v/>
      </c>
      <c r="CG86" s="120" t="str">
        <f t="shared" si="269"/>
        <v/>
      </c>
      <c r="CH86" s="120" t="str">
        <f t="shared" si="269"/>
        <v/>
      </c>
      <c r="CI86" s="120" t="str">
        <f t="shared" si="269"/>
        <v/>
      </c>
      <c r="CJ86" s="120" t="str">
        <f t="shared" si="269"/>
        <v/>
      </c>
      <c r="CK86" s="120" t="str">
        <f t="shared" si="269"/>
        <v/>
      </c>
      <c r="CL86" s="120" t="str">
        <f t="shared" si="269"/>
        <v/>
      </c>
      <c r="CM86" s="120" t="str">
        <f t="shared" si="269"/>
        <v/>
      </c>
      <c r="CN86" s="120" t="str">
        <f t="shared" si="269"/>
        <v/>
      </c>
      <c r="CO86" s="120" t="str">
        <f t="shared" si="270"/>
        <v/>
      </c>
      <c r="CP86" s="120" t="str">
        <f t="shared" si="270"/>
        <v/>
      </c>
      <c r="CQ86" s="120" t="str">
        <f t="shared" si="270"/>
        <v/>
      </c>
      <c r="CR86" s="120" t="str">
        <f t="shared" si="270"/>
        <v/>
      </c>
      <c r="CS86" s="120" t="str">
        <f t="shared" si="270"/>
        <v/>
      </c>
      <c r="CT86" s="120" t="str">
        <f t="shared" si="270"/>
        <v/>
      </c>
      <c r="CU86" s="120" t="str">
        <f t="shared" si="270"/>
        <v/>
      </c>
      <c r="CV86" s="120" t="str">
        <f t="shared" si="270"/>
        <v/>
      </c>
      <c r="CW86" s="120" t="str">
        <f t="shared" si="270"/>
        <v/>
      </c>
      <c r="CX86" s="120" t="str">
        <f t="shared" si="270"/>
        <v/>
      </c>
      <c r="CY86" s="120" t="str">
        <f t="shared" si="270"/>
        <v/>
      </c>
      <c r="CZ86" s="120" t="str">
        <f t="shared" si="270"/>
        <v/>
      </c>
      <c r="DA86" s="120" t="str">
        <f t="shared" si="270"/>
        <v/>
      </c>
      <c r="DB86" s="120" t="str">
        <f t="shared" si="270"/>
        <v/>
      </c>
      <c r="DC86" s="120" t="str">
        <f t="shared" si="270"/>
        <v/>
      </c>
      <c r="DD86" s="120" t="str">
        <f t="shared" si="270"/>
        <v/>
      </c>
      <c r="DE86" s="120" t="str">
        <f t="shared" si="271"/>
        <v/>
      </c>
      <c r="DF86" s="120" t="str">
        <f t="shared" si="271"/>
        <v/>
      </c>
      <c r="DG86" s="120" t="str">
        <f t="shared" si="271"/>
        <v/>
      </c>
      <c r="DH86" s="120" t="str">
        <f t="shared" si="271"/>
        <v/>
      </c>
      <c r="DI86" s="120" t="str">
        <f t="shared" si="271"/>
        <v/>
      </c>
      <c r="DJ86" s="120" t="str">
        <f t="shared" si="271"/>
        <v/>
      </c>
      <c r="DK86" s="120" t="str">
        <f t="shared" si="271"/>
        <v/>
      </c>
      <c r="DL86" s="120" t="str">
        <f t="shared" si="271"/>
        <v/>
      </c>
      <c r="DM86" s="120" t="str">
        <f t="shared" si="271"/>
        <v/>
      </c>
      <c r="DN86" s="120" t="str">
        <f t="shared" si="271"/>
        <v/>
      </c>
      <c r="DO86" s="120" t="str">
        <f t="shared" si="271"/>
        <v/>
      </c>
      <c r="DP86" s="120" t="str">
        <f t="shared" si="271"/>
        <v/>
      </c>
      <c r="DQ86" s="120" t="str">
        <f t="shared" si="271"/>
        <v/>
      </c>
      <c r="DR86" s="120" t="str">
        <f t="shared" si="271"/>
        <v/>
      </c>
      <c r="DS86" s="120" t="str">
        <f t="shared" si="271"/>
        <v/>
      </c>
      <c r="DT86" s="120" t="str">
        <f t="shared" si="271"/>
        <v/>
      </c>
      <c r="DU86" s="120" t="str">
        <f t="shared" si="272"/>
        <v/>
      </c>
      <c r="DV86" s="120" t="str">
        <f t="shared" si="272"/>
        <v/>
      </c>
      <c r="DW86" s="120" t="str">
        <f t="shared" si="272"/>
        <v/>
      </c>
      <c r="DX86" s="120" t="str">
        <f t="shared" si="272"/>
        <v/>
      </c>
      <c r="DY86" s="120" t="str">
        <f t="shared" si="272"/>
        <v/>
      </c>
      <c r="DZ86" s="120" t="str">
        <f t="shared" si="272"/>
        <v/>
      </c>
      <c r="EA86" s="120" t="str">
        <f t="shared" si="272"/>
        <v/>
      </c>
      <c r="EB86" s="120" t="str">
        <f t="shared" si="272"/>
        <v/>
      </c>
      <c r="EC86" s="120" t="str">
        <f t="shared" si="272"/>
        <v/>
      </c>
      <c r="ED86" s="120" t="str">
        <f t="shared" si="272"/>
        <v/>
      </c>
      <c r="EE86" s="120" t="str">
        <f t="shared" si="272"/>
        <v/>
      </c>
      <c r="EF86" s="120" t="str">
        <f t="shared" si="272"/>
        <v/>
      </c>
      <c r="EG86" s="120" t="str">
        <f t="shared" si="272"/>
        <v/>
      </c>
      <c r="EH86" s="120" t="str">
        <f t="shared" si="272"/>
        <v/>
      </c>
      <c r="EI86" s="120" t="str">
        <f t="shared" si="272"/>
        <v/>
      </c>
      <c r="EJ86" s="120" t="str">
        <f t="shared" si="272"/>
        <v/>
      </c>
      <c r="EK86" s="120" t="str">
        <f t="shared" si="273"/>
        <v/>
      </c>
      <c r="EL86" s="120" t="str">
        <f t="shared" si="273"/>
        <v/>
      </c>
      <c r="EM86" s="120" t="str">
        <f t="shared" si="273"/>
        <v/>
      </c>
      <c r="EN86" s="120" t="str">
        <f t="shared" si="273"/>
        <v/>
      </c>
      <c r="EO86" s="120" t="str">
        <f t="shared" si="273"/>
        <v/>
      </c>
      <c r="EP86" s="120" t="str">
        <f t="shared" si="273"/>
        <v/>
      </c>
      <c r="EQ86" s="120" t="str">
        <f t="shared" si="273"/>
        <v/>
      </c>
      <c r="ER86" s="120" t="str">
        <f t="shared" si="273"/>
        <v/>
      </c>
      <c r="ES86" s="120" t="str">
        <f t="shared" si="273"/>
        <v/>
      </c>
      <c r="ET86" s="120" t="str">
        <f t="shared" si="273"/>
        <v/>
      </c>
      <c r="EU86" s="120" t="str">
        <f t="shared" si="273"/>
        <v/>
      </c>
      <c r="EV86" s="120" t="str">
        <f t="shared" si="273"/>
        <v/>
      </c>
      <c r="EW86" s="120" t="str">
        <f t="shared" si="273"/>
        <v/>
      </c>
      <c r="EX86" s="120" t="str">
        <f t="shared" si="273"/>
        <v/>
      </c>
      <c r="EY86" s="120" t="str">
        <f t="shared" si="273"/>
        <v/>
      </c>
      <c r="EZ86" s="120" t="str">
        <f t="shared" si="273"/>
        <v/>
      </c>
      <c r="FA86" s="120" t="str">
        <f t="shared" si="274"/>
        <v/>
      </c>
      <c r="FB86" s="120" t="str">
        <f t="shared" si="274"/>
        <v/>
      </c>
      <c r="FC86" s="120" t="str">
        <f t="shared" si="274"/>
        <v/>
      </c>
      <c r="FD86" s="120" t="str">
        <f t="shared" si="274"/>
        <v/>
      </c>
      <c r="FE86" s="120" t="str">
        <f t="shared" si="274"/>
        <v/>
      </c>
      <c r="FF86" s="120" t="str">
        <f t="shared" si="274"/>
        <v/>
      </c>
      <c r="FG86" s="120" t="str">
        <f t="shared" si="274"/>
        <v/>
      </c>
      <c r="FH86" s="120" t="str">
        <f t="shared" si="274"/>
        <v/>
      </c>
      <c r="FI86" s="120" t="str">
        <f t="shared" si="274"/>
        <v/>
      </c>
      <c r="FJ86" s="120" t="str">
        <f t="shared" si="274"/>
        <v/>
      </c>
      <c r="FK86" s="120" t="str">
        <f t="shared" si="274"/>
        <v/>
      </c>
      <c r="FL86" s="120" t="str">
        <f t="shared" si="274"/>
        <v/>
      </c>
      <c r="FM86" s="120" t="str">
        <f t="shared" si="274"/>
        <v/>
      </c>
      <c r="FN86" s="120" t="str">
        <f t="shared" si="274"/>
        <v/>
      </c>
      <c r="FO86" s="120" t="str">
        <f t="shared" si="274"/>
        <v/>
      </c>
      <c r="FP86" s="120" t="str">
        <f t="shared" si="274"/>
        <v/>
      </c>
      <c r="FQ86" s="120" t="str">
        <f t="shared" si="275"/>
        <v/>
      </c>
      <c r="FR86" s="120" t="str">
        <f t="shared" si="275"/>
        <v/>
      </c>
      <c r="FS86" s="120" t="str">
        <f t="shared" si="275"/>
        <v/>
      </c>
      <c r="FT86" s="120" t="str">
        <f t="shared" si="275"/>
        <v/>
      </c>
      <c r="FU86" s="120" t="str">
        <f t="shared" si="275"/>
        <v/>
      </c>
      <c r="FV86" s="120" t="str">
        <f t="shared" si="275"/>
        <v/>
      </c>
      <c r="FW86" s="120" t="str">
        <f t="shared" si="275"/>
        <v/>
      </c>
      <c r="FX86" s="120" t="str">
        <f t="shared" si="275"/>
        <v/>
      </c>
      <c r="FY86" s="120" t="str">
        <f t="shared" si="275"/>
        <v/>
      </c>
      <c r="FZ86" s="120" t="str">
        <f t="shared" si="275"/>
        <v/>
      </c>
      <c r="GA86" s="120" t="str">
        <f t="shared" si="275"/>
        <v/>
      </c>
      <c r="GB86" s="120" t="str">
        <f t="shared" si="275"/>
        <v/>
      </c>
      <c r="GC86" s="120" t="str">
        <f t="shared" si="275"/>
        <v/>
      </c>
      <c r="GD86" s="120" t="str">
        <f t="shared" si="275"/>
        <v/>
      </c>
      <c r="GE86" s="120" t="str">
        <f t="shared" si="275"/>
        <v/>
      </c>
      <c r="GF86" s="120" t="str">
        <f t="shared" si="275"/>
        <v/>
      </c>
      <c r="GG86" s="120" t="str">
        <f t="shared" si="276"/>
        <v/>
      </c>
      <c r="GH86" s="120" t="str">
        <f t="shared" si="276"/>
        <v/>
      </c>
      <c r="GI86" s="120" t="str">
        <f t="shared" si="276"/>
        <v/>
      </c>
      <c r="GJ86" s="120" t="str">
        <f t="shared" si="276"/>
        <v/>
      </c>
      <c r="GK86" s="120" t="str">
        <f t="shared" si="276"/>
        <v/>
      </c>
      <c r="GL86" s="120" t="str">
        <f t="shared" si="276"/>
        <v/>
      </c>
      <c r="GM86" s="120" t="str">
        <f t="shared" si="276"/>
        <v/>
      </c>
      <c r="GN86" s="120" t="str">
        <f t="shared" si="276"/>
        <v/>
      </c>
      <c r="GO86" s="120" t="str">
        <f t="shared" si="276"/>
        <v/>
      </c>
      <c r="GP86" s="120" t="str">
        <f t="shared" si="276"/>
        <v/>
      </c>
      <c r="GQ86" s="120" t="str">
        <f t="shared" si="276"/>
        <v/>
      </c>
      <c r="GR86" s="120" t="str">
        <f t="shared" si="276"/>
        <v/>
      </c>
      <c r="GS86" s="120" t="str">
        <f t="shared" si="276"/>
        <v/>
      </c>
      <c r="GT86" s="120" t="str">
        <f t="shared" si="276"/>
        <v/>
      </c>
      <c r="GU86" s="120" t="str">
        <f t="shared" si="276"/>
        <v/>
      </c>
      <c r="GV86" s="120" t="str">
        <f t="shared" si="276"/>
        <v/>
      </c>
      <c r="GW86" s="120" t="str">
        <f t="shared" si="277"/>
        <v/>
      </c>
      <c r="GX86" s="120" t="str">
        <f t="shared" si="277"/>
        <v/>
      </c>
      <c r="GY86" s="120" t="str">
        <f t="shared" si="277"/>
        <v/>
      </c>
      <c r="GZ86" s="120" t="str">
        <f t="shared" si="277"/>
        <v/>
      </c>
      <c r="HA86" s="120" t="str">
        <f t="shared" si="277"/>
        <v/>
      </c>
      <c r="HB86" s="120" t="str">
        <f t="shared" si="277"/>
        <v/>
      </c>
      <c r="HC86" s="120" t="str">
        <f t="shared" si="277"/>
        <v/>
      </c>
      <c r="HD86" s="120" t="str">
        <f t="shared" si="277"/>
        <v/>
      </c>
      <c r="HE86" s="120" t="str">
        <f t="shared" si="277"/>
        <v/>
      </c>
      <c r="HF86" s="120" t="str">
        <f t="shared" si="277"/>
        <v/>
      </c>
      <c r="HG86" s="120" t="str">
        <f t="shared" si="277"/>
        <v/>
      </c>
      <c r="HH86" s="120" t="str">
        <f t="shared" si="277"/>
        <v/>
      </c>
      <c r="HI86" s="120" t="str">
        <f t="shared" si="277"/>
        <v/>
      </c>
      <c r="HJ86" s="120" t="str">
        <f t="shared" si="277"/>
        <v/>
      </c>
      <c r="HK86" s="120" t="str">
        <f t="shared" si="277"/>
        <v/>
      </c>
      <c r="HL86" s="120" t="str">
        <f t="shared" si="277"/>
        <v/>
      </c>
      <c r="HM86" s="120" t="str">
        <f t="shared" si="278"/>
        <v/>
      </c>
      <c r="HN86" s="120" t="str">
        <f t="shared" si="278"/>
        <v/>
      </c>
      <c r="HO86" s="120" t="str">
        <f t="shared" si="278"/>
        <v/>
      </c>
      <c r="HP86" s="120" t="str">
        <f t="shared" si="278"/>
        <v/>
      </c>
      <c r="HQ86" s="120" t="str">
        <f t="shared" si="278"/>
        <v/>
      </c>
      <c r="HR86" s="120" t="str">
        <f t="shared" si="278"/>
        <v/>
      </c>
      <c r="HS86" s="120" t="str">
        <f t="shared" si="278"/>
        <v/>
      </c>
      <c r="HT86" s="120" t="str">
        <f t="shared" si="278"/>
        <v/>
      </c>
      <c r="HU86" s="120" t="str">
        <f t="shared" si="278"/>
        <v/>
      </c>
      <c r="HV86" s="120" t="str">
        <f t="shared" si="278"/>
        <v/>
      </c>
      <c r="HW86" s="120" t="str">
        <f t="shared" si="278"/>
        <v/>
      </c>
      <c r="HX86" s="120" t="str">
        <f t="shared" si="278"/>
        <v/>
      </c>
      <c r="HY86" s="120" t="str">
        <f t="shared" si="278"/>
        <v/>
      </c>
      <c r="HZ86" s="120" t="str">
        <f t="shared" si="278"/>
        <v/>
      </c>
      <c r="IA86" s="120" t="str">
        <f t="shared" si="278"/>
        <v/>
      </c>
      <c r="IB86" s="120" t="str">
        <f t="shared" si="278"/>
        <v/>
      </c>
      <c r="IC86" s="120" t="str">
        <f t="shared" si="279"/>
        <v/>
      </c>
      <c r="ID86" s="120" t="str">
        <f t="shared" si="279"/>
        <v/>
      </c>
      <c r="IE86" s="120" t="str">
        <f t="shared" si="279"/>
        <v/>
      </c>
      <c r="IF86" s="120" t="str">
        <f t="shared" si="279"/>
        <v/>
      </c>
      <c r="IG86" s="120" t="str">
        <f t="shared" si="279"/>
        <v/>
      </c>
      <c r="IH86" s="120" t="str">
        <f t="shared" si="279"/>
        <v/>
      </c>
      <c r="II86" s="120" t="str">
        <f t="shared" si="279"/>
        <v/>
      </c>
      <c r="IJ86" s="120" t="str">
        <f t="shared" si="279"/>
        <v/>
      </c>
      <c r="IK86" s="120" t="str">
        <f t="shared" si="279"/>
        <v/>
      </c>
      <c r="IL86" s="120" t="str">
        <f t="shared" si="279"/>
        <v/>
      </c>
      <c r="IM86" s="120" t="str">
        <f t="shared" si="279"/>
        <v/>
      </c>
      <c r="IN86" s="120" t="str">
        <f t="shared" si="279"/>
        <v/>
      </c>
      <c r="IO86" s="120" t="str">
        <f t="shared" si="279"/>
        <v/>
      </c>
      <c r="IP86" s="120" t="str">
        <f t="shared" si="279"/>
        <v/>
      </c>
      <c r="IQ86" s="120" t="str">
        <f t="shared" si="279"/>
        <v/>
      </c>
      <c r="IR86" s="120" t="str">
        <f t="shared" si="279"/>
        <v/>
      </c>
      <c r="IS86" s="120" t="str">
        <f t="shared" si="280"/>
        <v/>
      </c>
      <c r="IT86" s="120" t="str">
        <f t="shared" si="280"/>
        <v/>
      </c>
      <c r="IU86" s="120" t="str">
        <f t="shared" si="280"/>
        <v/>
      </c>
      <c r="IV86" s="120" t="str">
        <f t="shared" si="280"/>
        <v/>
      </c>
      <c r="IW86" s="120" t="str">
        <f t="shared" si="280"/>
        <v/>
      </c>
      <c r="IX86" s="120" t="str">
        <f t="shared" si="280"/>
        <v/>
      </c>
      <c r="IY86" s="120" t="str">
        <f t="shared" si="280"/>
        <v/>
      </c>
      <c r="IZ86" s="120" t="str">
        <f t="shared" si="280"/>
        <v/>
      </c>
      <c r="JA86" s="120" t="str">
        <f t="shared" si="280"/>
        <v/>
      </c>
      <c r="JB86" s="120" t="str">
        <f t="shared" si="280"/>
        <v/>
      </c>
      <c r="JC86" s="120" t="str">
        <f t="shared" si="280"/>
        <v/>
      </c>
      <c r="JD86" s="120" t="str">
        <f t="shared" si="280"/>
        <v/>
      </c>
      <c r="JE86" s="120" t="str">
        <f t="shared" si="280"/>
        <v/>
      </c>
      <c r="JF86" s="120" t="str">
        <f t="shared" si="280"/>
        <v/>
      </c>
      <c r="JG86" s="120" t="str">
        <f t="shared" si="280"/>
        <v/>
      </c>
      <c r="JH86" s="120" t="str">
        <f t="shared" si="280"/>
        <v/>
      </c>
      <c r="JI86" s="120" t="str">
        <f t="shared" si="281"/>
        <v/>
      </c>
      <c r="JJ86" s="120" t="str">
        <f t="shared" si="281"/>
        <v/>
      </c>
      <c r="JK86" s="120" t="str">
        <f t="shared" si="281"/>
        <v/>
      </c>
      <c r="JL86" s="120" t="str">
        <f t="shared" si="281"/>
        <v/>
      </c>
      <c r="JM86" s="120" t="str">
        <f t="shared" si="281"/>
        <v/>
      </c>
      <c r="JN86" s="120" t="str">
        <f t="shared" si="281"/>
        <v/>
      </c>
      <c r="JO86" s="120" t="str">
        <f t="shared" si="281"/>
        <v/>
      </c>
      <c r="JP86" s="120" t="str">
        <f t="shared" si="281"/>
        <v/>
      </c>
      <c r="JQ86" s="120" t="str">
        <f t="shared" si="281"/>
        <v/>
      </c>
      <c r="JR86" s="120" t="str">
        <f t="shared" si="281"/>
        <v/>
      </c>
      <c r="JS86" s="120" t="str">
        <f t="shared" si="281"/>
        <v/>
      </c>
      <c r="JT86" s="120" t="str">
        <f t="shared" si="281"/>
        <v/>
      </c>
      <c r="JU86" s="120" t="str">
        <f t="shared" si="281"/>
        <v/>
      </c>
      <c r="JV86" s="120" t="str">
        <f t="shared" si="281"/>
        <v/>
      </c>
      <c r="JW86" s="120" t="str">
        <f t="shared" si="281"/>
        <v/>
      </c>
      <c r="JX86" s="120" t="str">
        <f t="shared" si="281"/>
        <v/>
      </c>
      <c r="JY86" s="120" t="str">
        <f t="shared" si="282"/>
        <v/>
      </c>
      <c r="JZ86" s="120" t="str">
        <f t="shared" si="282"/>
        <v/>
      </c>
      <c r="KA86" s="120" t="str">
        <f t="shared" si="282"/>
        <v/>
      </c>
      <c r="KB86" s="120" t="str">
        <f t="shared" si="282"/>
        <v/>
      </c>
      <c r="KC86" s="120" t="str">
        <f t="shared" si="282"/>
        <v/>
      </c>
      <c r="KD86" s="120" t="str">
        <f t="shared" si="282"/>
        <v/>
      </c>
      <c r="KE86" s="120" t="str">
        <f t="shared" si="282"/>
        <v/>
      </c>
      <c r="KF86" s="120" t="str">
        <f t="shared" si="282"/>
        <v/>
      </c>
      <c r="KG86" s="120" t="str">
        <f t="shared" si="282"/>
        <v/>
      </c>
      <c r="KH86" s="120" t="str">
        <f t="shared" si="282"/>
        <v/>
      </c>
      <c r="KI86" s="120" t="str">
        <f t="shared" si="282"/>
        <v/>
      </c>
      <c r="KJ86" s="120" t="str">
        <f t="shared" si="282"/>
        <v/>
      </c>
      <c r="KK86" s="120" t="str">
        <f t="shared" si="282"/>
        <v/>
      </c>
      <c r="KL86" s="120" t="str">
        <f t="shared" si="282"/>
        <v/>
      </c>
      <c r="KM86" s="120" t="str">
        <f t="shared" si="282"/>
        <v/>
      </c>
      <c r="KN86" s="120" t="str">
        <f t="shared" si="282"/>
        <v/>
      </c>
      <c r="KO86" s="120" t="str">
        <f t="shared" si="283"/>
        <v/>
      </c>
      <c r="KP86" s="120" t="str">
        <f t="shared" si="283"/>
        <v/>
      </c>
      <c r="KQ86" s="120" t="str">
        <f t="shared" si="283"/>
        <v/>
      </c>
      <c r="KR86" s="120" t="str">
        <f t="shared" si="283"/>
        <v/>
      </c>
      <c r="KS86" s="120" t="str">
        <f t="shared" si="283"/>
        <v/>
      </c>
      <c r="KT86" s="120" t="str">
        <f t="shared" si="283"/>
        <v/>
      </c>
      <c r="KU86" s="120" t="str">
        <f t="shared" si="283"/>
        <v/>
      </c>
      <c r="KV86" s="120" t="str">
        <f t="shared" si="283"/>
        <v/>
      </c>
      <c r="KW86" s="120" t="str">
        <f t="shared" si="283"/>
        <v/>
      </c>
      <c r="KX86" s="120" t="str">
        <f t="shared" si="283"/>
        <v/>
      </c>
      <c r="KY86" s="120" t="str">
        <f t="shared" si="283"/>
        <v/>
      </c>
      <c r="KZ86" s="120" t="str">
        <f t="shared" si="283"/>
        <v/>
      </c>
      <c r="LA86" s="120" t="str">
        <f t="shared" si="283"/>
        <v/>
      </c>
      <c r="LB86" s="120" t="str">
        <f t="shared" si="283"/>
        <v/>
      </c>
      <c r="LC86" s="120" t="str">
        <f t="shared" si="283"/>
        <v/>
      </c>
      <c r="LD86" s="120" t="str">
        <f t="shared" si="283"/>
        <v/>
      </c>
      <c r="LE86" s="120" t="str">
        <f t="shared" si="284"/>
        <v/>
      </c>
      <c r="LF86" s="120" t="str">
        <f t="shared" si="284"/>
        <v/>
      </c>
      <c r="LG86" s="120" t="str">
        <f t="shared" si="284"/>
        <v/>
      </c>
      <c r="LH86" s="120" t="str">
        <f t="shared" si="284"/>
        <v/>
      </c>
      <c r="LI86" s="120" t="str">
        <f t="shared" si="284"/>
        <v/>
      </c>
      <c r="LJ86" s="120" t="str">
        <f t="shared" si="284"/>
        <v/>
      </c>
      <c r="LK86" s="120" t="str">
        <f t="shared" si="284"/>
        <v/>
      </c>
      <c r="LL86" s="120" t="str">
        <f t="shared" si="284"/>
        <v/>
      </c>
      <c r="LM86" s="120" t="str">
        <f t="shared" si="284"/>
        <v/>
      </c>
      <c r="LN86" s="120" t="str">
        <f t="shared" si="284"/>
        <v/>
      </c>
      <c r="LO86" s="120" t="str">
        <f t="shared" si="284"/>
        <v/>
      </c>
      <c r="LP86" s="120" t="str">
        <f t="shared" si="284"/>
        <v/>
      </c>
      <c r="LQ86" s="120" t="str">
        <f t="shared" si="284"/>
        <v/>
      </c>
      <c r="LR86" s="120" t="str">
        <f t="shared" si="284"/>
        <v/>
      </c>
      <c r="LS86" s="120" t="str">
        <f t="shared" si="284"/>
        <v/>
      </c>
      <c r="LT86" s="120" t="str">
        <f t="shared" si="284"/>
        <v/>
      </c>
      <c r="LU86" s="120" t="str">
        <f t="shared" si="285"/>
        <v/>
      </c>
      <c r="LV86" s="120" t="str">
        <f t="shared" si="285"/>
        <v/>
      </c>
      <c r="LW86" s="120" t="str">
        <f t="shared" si="285"/>
        <v/>
      </c>
      <c r="LX86" s="120" t="str">
        <f t="shared" si="285"/>
        <v/>
      </c>
      <c r="LY86" s="120" t="str">
        <f t="shared" si="285"/>
        <v/>
      </c>
      <c r="LZ86" s="120" t="str">
        <f t="shared" si="285"/>
        <v/>
      </c>
      <c r="MA86" s="120" t="str">
        <f t="shared" si="285"/>
        <v/>
      </c>
      <c r="MB86" s="120" t="str">
        <f t="shared" si="285"/>
        <v/>
      </c>
      <c r="MC86" s="120" t="str">
        <f t="shared" si="285"/>
        <v/>
      </c>
      <c r="MD86" s="120" t="str">
        <f t="shared" si="285"/>
        <v/>
      </c>
      <c r="ME86" s="120" t="str">
        <f t="shared" si="285"/>
        <v/>
      </c>
      <c r="MF86" s="120" t="str">
        <f t="shared" si="285"/>
        <v/>
      </c>
      <c r="MG86" s="120" t="str">
        <f t="shared" si="285"/>
        <v/>
      </c>
      <c r="MH86" s="120" t="str">
        <f t="shared" si="285"/>
        <v/>
      </c>
      <c r="MI86" s="120" t="str">
        <f t="shared" si="285"/>
        <v/>
      </c>
      <c r="MJ86" s="120" t="str">
        <f t="shared" si="285"/>
        <v/>
      </c>
      <c r="MK86" s="120" t="str">
        <f t="shared" si="286"/>
        <v/>
      </c>
      <c r="ML86" s="120" t="str">
        <f t="shared" si="286"/>
        <v/>
      </c>
      <c r="MM86" s="120" t="str">
        <f t="shared" si="286"/>
        <v/>
      </c>
      <c r="MN86" s="120" t="str">
        <f t="shared" si="286"/>
        <v/>
      </c>
      <c r="MO86" s="120" t="str">
        <f t="shared" si="286"/>
        <v/>
      </c>
      <c r="MP86" s="120" t="str">
        <f t="shared" si="286"/>
        <v/>
      </c>
      <c r="MQ86" s="120" t="str">
        <f t="shared" si="286"/>
        <v/>
      </c>
      <c r="MR86" s="120" t="str">
        <f t="shared" si="286"/>
        <v/>
      </c>
      <c r="MS86" s="120" t="str">
        <f t="shared" si="286"/>
        <v/>
      </c>
      <c r="MT86" s="120" t="str">
        <f t="shared" si="286"/>
        <v/>
      </c>
      <c r="MU86" s="120" t="str">
        <f t="shared" si="286"/>
        <v/>
      </c>
      <c r="MV86" s="120" t="str">
        <f t="shared" si="286"/>
        <v/>
      </c>
      <c r="MW86" s="120" t="str">
        <f t="shared" si="286"/>
        <v/>
      </c>
      <c r="MX86" s="120" t="str">
        <f t="shared" si="286"/>
        <v/>
      </c>
      <c r="MY86" s="120" t="str">
        <f t="shared" si="286"/>
        <v/>
      </c>
      <c r="MZ86" s="120" t="str">
        <f t="shared" si="286"/>
        <v/>
      </c>
      <c r="NA86" s="120" t="str">
        <f t="shared" si="287"/>
        <v/>
      </c>
      <c r="NB86" s="120" t="str">
        <f t="shared" si="287"/>
        <v/>
      </c>
      <c r="NC86" s="120" t="str">
        <f t="shared" si="287"/>
        <v/>
      </c>
      <c r="ND86" s="120" t="str">
        <f t="shared" si="287"/>
        <v/>
      </c>
      <c r="NE86" s="120" t="str">
        <f t="shared" si="287"/>
        <v/>
      </c>
      <c r="NF86" s="120" t="str">
        <f t="shared" si="287"/>
        <v/>
      </c>
      <c r="NG86" s="120" t="str">
        <f t="shared" si="287"/>
        <v/>
      </c>
      <c r="NH86" s="120" t="str">
        <f t="shared" si="287"/>
        <v/>
      </c>
      <c r="NI86" s="120" t="str">
        <f t="shared" si="287"/>
        <v/>
      </c>
      <c r="NJ86" s="120" t="str">
        <f t="shared" si="287"/>
        <v/>
      </c>
      <c r="NK86" s="120" t="str">
        <f t="shared" si="287"/>
        <v/>
      </c>
      <c r="NL86" s="120" t="str">
        <f t="shared" si="287"/>
        <v/>
      </c>
      <c r="NM86" s="120" t="str">
        <f t="shared" si="287"/>
        <v/>
      </c>
      <c r="NN86" s="120" t="str">
        <f t="shared" si="287"/>
        <v/>
      </c>
      <c r="NO86" s="120" t="str">
        <f t="shared" si="287"/>
        <v/>
      </c>
      <c r="NP86" s="120" t="str">
        <f t="shared" si="287"/>
        <v/>
      </c>
      <c r="NQ86" s="120" t="str">
        <f t="shared" si="288"/>
        <v/>
      </c>
      <c r="NR86" s="120" t="str">
        <f t="shared" si="288"/>
        <v/>
      </c>
      <c r="NS86" s="120" t="str">
        <f t="shared" si="288"/>
        <v/>
      </c>
      <c r="NT86" s="120" t="str">
        <f t="shared" si="288"/>
        <v/>
      </c>
      <c r="NU86" s="120" t="str">
        <f t="shared" si="288"/>
        <v/>
      </c>
      <c r="NV86" s="120" t="str">
        <f t="shared" si="288"/>
        <v/>
      </c>
      <c r="NW86" s="120" t="str">
        <f t="shared" si="288"/>
        <v/>
      </c>
      <c r="NX86" s="120" t="str">
        <f t="shared" si="288"/>
        <v/>
      </c>
      <c r="NY86" s="120" t="str">
        <f t="shared" si="288"/>
        <v/>
      </c>
      <c r="NZ86" s="120" t="str">
        <f t="shared" si="288"/>
        <v/>
      </c>
      <c r="OA86" s="120" t="str">
        <f t="shared" si="288"/>
        <v/>
      </c>
      <c r="OB86" s="120" t="str">
        <f t="shared" si="288"/>
        <v/>
      </c>
      <c r="OC86" s="120" t="str">
        <f t="shared" si="288"/>
        <v/>
      </c>
      <c r="OD86" s="120" t="str">
        <f t="shared" si="288"/>
        <v/>
      </c>
      <c r="OE86" s="120" t="str">
        <f t="shared" si="288"/>
        <v/>
      </c>
      <c r="OF86" s="120" t="str">
        <f t="shared" si="288"/>
        <v/>
      </c>
      <c r="OG86" s="120" t="str">
        <f t="shared" si="289"/>
        <v/>
      </c>
      <c r="OH86" s="120" t="str">
        <f t="shared" si="289"/>
        <v/>
      </c>
      <c r="OI86" s="120" t="str">
        <f t="shared" si="289"/>
        <v/>
      </c>
      <c r="OJ86" s="120" t="str">
        <f t="shared" si="289"/>
        <v/>
      </c>
      <c r="OK86" s="120" t="str">
        <f t="shared" si="289"/>
        <v/>
      </c>
      <c r="OL86" s="120" t="str">
        <f t="shared" si="289"/>
        <v/>
      </c>
      <c r="OM86" s="120" t="str">
        <f t="shared" si="289"/>
        <v/>
      </c>
      <c r="ON86" s="120" t="str">
        <f t="shared" si="289"/>
        <v/>
      </c>
      <c r="OO86" s="120" t="str">
        <f t="shared" si="289"/>
        <v/>
      </c>
      <c r="OP86" s="120" t="str">
        <f t="shared" si="289"/>
        <v/>
      </c>
      <c r="OQ86" s="120" t="str">
        <f t="shared" si="289"/>
        <v/>
      </c>
      <c r="OR86" s="120" t="str">
        <f t="shared" si="289"/>
        <v/>
      </c>
      <c r="OS86" s="120" t="str">
        <f t="shared" si="289"/>
        <v/>
      </c>
      <c r="OT86" s="120" t="str">
        <f t="shared" si="289"/>
        <v/>
      </c>
      <c r="OU86" s="120" t="str">
        <f t="shared" si="289"/>
        <v/>
      </c>
      <c r="OV86" s="120" t="str">
        <f t="shared" si="289"/>
        <v/>
      </c>
      <c r="OW86" s="120" t="str">
        <f t="shared" si="290"/>
        <v/>
      </c>
      <c r="OX86" s="120" t="str">
        <f t="shared" si="290"/>
        <v/>
      </c>
      <c r="OY86" s="120" t="str">
        <f t="shared" si="290"/>
        <v/>
      </c>
      <c r="OZ86" s="120" t="str">
        <f t="shared" si="290"/>
        <v/>
      </c>
      <c r="PA86" s="120" t="str">
        <f t="shared" si="290"/>
        <v/>
      </c>
      <c r="PB86" s="120" t="str">
        <f t="shared" si="290"/>
        <v/>
      </c>
      <c r="PC86" s="120" t="str">
        <f t="shared" si="290"/>
        <v/>
      </c>
      <c r="PD86" s="120" t="str">
        <f t="shared" si="290"/>
        <v/>
      </c>
      <c r="PE86" s="120" t="str">
        <f t="shared" si="290"/>
        <v/>
      </c>
      <c r="PF86" s="120" t="str">
        <f t="shared" si="290"/>
        <v/>
      </c>
      <c r="PG86" s="120" t="str">
        <f t="shared" si="290"/>
        <v/>
      </c>
      <c r="PH86" s="120" t="str">
        <f t="shared" si="290"/>
        <v/>
      </c>
      <c r="PI86" s="120" t="str">
        <f t="shared" si="290"/>
        <v/>
      </c>
      <c r="PJ86" s="120" t="str">
        <f t="shared" si="290"/>
        <v/>
      </c>
      <c r="PK86" s="120" t="str">
        <f t="shared" si="290"/>
        <v/>
      </c>
      <c r="PL86" s="120" t="str">
        <f t="shared" si="290"/>
        <v/>
      </c>
      <c r="PM86" s="120" t="str">
        <f t="shared" si="291"/>
        <v/>
      </c>
      <c r="PN86" s="120" t="str">
        <f t="shared" si="291"/>
        <v/>
      </c>
      <c r="PO86" s="120" t="str">
        <f t="shared" si="291"/>
        <v/>
      </c>
      <c r="PP86" s="120" t="str">
        <f t="shared" si="291"/>
        <v/>
      </c>
      <c r="PQ86" s="120" t="str">
        <f t="shared" si="291"/>
        <v/>
      </c>
      <c r="PR86" s="120" t="str">
        <f t="shared" si="291"/>
        <v/>
      </c>
      <c r="PS86" s="120" t="str">
        <f t="shared" si="291"/>
        <v/>
      </c>
      <c r="PT86" s="120" t="str">
        <f t="shared" si="291"/>
        <v/>
      </c>
      <c r="PU86" s="120" t="str">
        <f t="shared" si="291"/>
        <v/>
      </c>
      <c r="PV86" s="120" t="str">
        <f t="shared" si="291"/>
        <v/>
      </c>
      <c r="PW86" s="120" t="str">
        <f t="shared" si="291"/>
        <v/>
      </c>
      <c r="PX86" s="120" t="str">
        <f t="shared" si="291"/>
        <v/>
      </c>
      <c r="PY86" s="120" t="str">
        <f t="shared" si="291"/>
        <v/>
      </c>
      <c r="PZ86" s="120" t="str">
        <f t="shared" si="291"/>
        <v/>
      </c>
      <c r="QA86" s="120" t="str">
        <f t="shared" si="291"/>
        <v/>
      </c>
      <c r="QB86" s="120" t="str">
        <f t="shared" si="291"/>
        <v/>
      </c>
      <c r="QC86" s="120" t="str">
        <f t="shared" si="292"/>
        <v/>
      </c>
      <c r="QD86" s="120" t="str">
        <f t="shared" si="292"/>
        <v/>
      </c>
      <c r="QE86" s="120" t="str">
        <f t="shared" si="292"/>
        <v/>
      </c>
      <c r="QF86" s="120" t="str">
        <f t="shared" si="292"/>
        <v/>
      </c>
      <c r="QG86" s="120" t="str">
        <f t="shared" si="292"/>
        <v/>
      </c>
      <c r="QH86" s="120" t="str">
        <f t="shared" si="292"/>
        <v/>
      </c>
      <c r="QI86" s="120" t="str">
        <f t="shared" si="292"/>
        <v/>
      </c>
      <c r="QJ86" s="120" t="str">
        <f t="shared" si="292"/>
        <v/>
      </c>
      <c r="QK86" s="120" t="str">
        <f t="shared" si="292"/>
        <v/>
      </c>
      <c r="QL86" s="120" t="str">
        <f t="shared" si="292"/>
        <v/>
      </c>
      <c r="QM86" s="120" t="str">
        <f t="shared" si="292"/>
        <v/>
      </c>
      <c r="QN86" s="120" t="str">
        <f t="shared" si="292"/>
        <v/>
      </c>
      <c r="QO86" s="120" t="str">
        <f t="shared" si="292"/>
        <v/>
      </c>
      <c r="QP86" s="120" t="str">
        <f t="shared" si="292"/>
        <v/>
      </c>
      <c r="QQ86" s="120" t="str">
        <f t="shared" si="292"/>
        <v/>
      </c>
      <c r="QR86" s="120" t="str">
        <f t="shared" si="292"/>
        <v/>
      </c>
      <c r="QS86" s="120" t="str">
        <f t="shared" si="293"/>
        <v/>
      </c>
      <c r="QT86" s="120" t="str">
        <f t="shared" si="293"/>
        <v/>
      </c>
      <c r="QU86" s="120" t="str">
        <f t="shared" si="293"/>
        <v/>
      </c>
      <c r="QV86" s="120" t="str">
        <f t="shared" si="293"/>
        <v/>
      </c>
      <c r="QW86" s="120" t="str">
        <f t="shared" si="293"/>
        <v/>
      </c>
      <c r="QX86" s="120" t="str">
        <f t="shared" si="293"/>
        <v/>
      </c>
      <c r="QY86" s="120" t="str">
        <f t="shared" si="293"/>
        <v/>
      </c>
      <c r="QZ86" s="120" t="str">
        <f t="shared" si="293"/>
        <v/>
      </c>
      <c r="RA86" s="120" t="str">
        <f t="shared" si="293"/>
        <v/>
      </c>
      <c r="RB86" s="120" t="str">
        <f t="shared" si="293"/>
        <v/>
      </c>
      <c r="RC86" s="120" t="str">
        <f t="shared" si="293"/>
        <v/>
      </c>
      <c r="RD86" s="120" t="str">
        <f t="shared" si="293"/>
        <v/>
      </c>
      <c r="RE86" s="120" t="str">
        <f t="shared" si="293"/>
        <v/>
      </c>
      <c r="RF86" s="120" t="str">
        <f t="shared" si="293"/>
        <v/>
      </c>
      <c r="RG86" s="120" t="str">
        <f t="shared" si="293"/>
        <v/>
      </c>
      <c r="RH86" s="120" t="str">
        <f t="shared" si="293"/>
        <v/>
      </c>
      <c r="RI86" s="120" t="str">
        <f t="shared" si="294"/>
        <v/>
      </c>
      <c r="RJ86" s="120" t="str">
        <f t="shared" si="294"/>
        <v/>
      </c>
      <c r="RK86" s="120" t="str">
        <f t="shared" si="294"/>
        <v/>
      </c>
      <c r="RL86" s="120" t="str">
        <f t="shared" si="294"/>
        <v/>
      </c>
      <c r="RM86" s="120" t="str">
        <f t="shared" si="294"/>
        <v/>
      </c>
      <c r="RN86" s="120" t="str">
        <f t="shared" si="294"/>
        <v/>
      </c>
      <c r="RO86" s="120" t="str">
        <f t="shared" si="294"/>
        <v/>
      </c>
      <c r="RP86" s="120" t="str">
        <f t="shared" si="294"/>
        <v/>
      </c>
      <c r="RQ86" s="120" t="str">
        <f t="shared" si="294"/>
        <v/>
      </c>
      <c r="RR86" s="120" t="str">
        <f t="shared" si="294"/>
        <v/>
      </c>
      <c r="RS86" s="120" t="str">
        <f t="shared" si="294"/>
        <v/>
      </c>
      <c r="RT86" s="120" t="str">
        <f t="shared" si="294"/>
        <v/>
      </c>
      <c r="RU86" s="120" t="str">
        <f t="shared" si="294"/>
        <v/>
      </c>
      <c r="RV86" s="120" t="str">
        <f t="shared" si="294"/>
        <v/>
      </c>
      <c r="RW86" s="120" t="str">
        <f t="shared" si="294"/>
        <v/>
      </c>
      <c r="RX86" s="120" t="str">
        <f t="shared" si="294"/>
        <v/>
      </c>
      <c r="RY86" s="120" t="str">
        <f t="shared" si="295"/>
        <v/>
      </c>
      <c r="RZ86" s="120" t="str">
        <f t="shared" si="295"/>
        <v/>
      </c>
      <c r="SA86" s="120" t="str">
        <f t="shared" si="295"/>
        <v/>
      </c>
      <c r="SB86" s="120" t="str">
        <f t="shared" si="295"/>
        <v/>
      </c>
      <c r="SC86" s="120" t="str">
        <f t="shared" si="295"/>
        <v/>
      </c>
      <c r="SD86" s="120" t="str">
        <f t="shared" si="295"/>
        <v/>
      </c>
      <c r="SE86" s="120" t="str">
        <f t="shared" si="295"/>
        <v/>
      </c>
      <c r="SF86" s="120" t="str">
        <f t="shared" si="295"/>
        <v/>
      </c>
      <c r="SG86" s="120" t="str">
        <f t="shared" si="295"/>
        <v/>
      </c>
      <c r="SH86" s="120" t="str">
        <f t="shared" si="295"/>
        <v/>
      </c>
      <c r="SI86" s="120" t="str">
        <f t="shared" si="295"/>
        <v/>
      </c>
      <c r="SJ86" s="120" t="str">
        <f t="shared" si="295"/>
        <v/>
      </c>
      <c r="SK86" s="120" t="str">
        <f t="shared" si="295"/>
        <v/>
      </c>
      <c r="SL86" s="120" t="str">
        <f t="shared" si="295"/>
        <v/>
      </c>
      <c r="SM86" s="120" t="str">
        <f t="shared" si="295"/>
        <v/>
      </c>
      <c r="SN86" s="120" t="str">
        <f t="shared" si="295"/>
        <v/>
      </c>
      <c r="SO86" s="120" t="str">
        <f t="shared" si="296"/>
        <v/>
      </c>
      <c r="SP86" s="120" t="str">
        <f t="shared" si="296"/>
        <v/>
      </c>
      <c r="SQ86" s="120" t="str">
        <f t="shared" si="296"/>
        <v/>
      </c>
      <c r="SR86" s="120" t="str">
        <f t="shared" si="296"/>
        <v/>
      </c>
      <c r="SS86" s="120" t="str">
        <f t="shared" si="296"/>
        <v/>
      </c>
      <c r="ST86" s="120" t="str">
        <f t="shared" si="296"/>
        <v/>
      </c>
      <c r="SU86" s="120" t="str">
        <f t="shared" si="296"/>
        <v/>
      </c>
      <c r="SV86" s="120" t="str">
        <f t="shared" si="296"/>
        <v/>
      </c>
      <c r="SW86" s="120" t="str">
        <f t="shared" si="296"/>
        <v/>
      </c>
      <c r="SX86" s="121" t="str">
        <f t="shared" si="296"/>
        <v/>
      </c>
    </row>
    <row r="87" spans="2:518" ht="27" outlineLevel="1" x14ac:dyDescent="0.35">
      <c r="C87" s="60">
        <v>291024</v>
      </c>
      <c r="D87" s="61"/>
      <c r="E87" s="122" t="s">
        <v>23</v>
      </c>
      <c r="F87" s="123" t="s">
        <v>452</v>
      </c>
      <c r="G87" s="142">
        <v>45569</v>
      </c>
      <c r="H87" s="124">
        <v>1</v>
      </c>
      <c r="I87" s="146">
        <f t="shared" si="170"/>
        <v>45569</v>
      </c>
      <c r="J87" s="147">
        <v>0</v>
      </c>
      <c r="K87" s="136" t="s">
        <v>1702</v>
      </c>
      <c r="L87" s="137"/>
      <c r="M87" s="119" t="str">
        <f t="shared" si="298"/>
        <v/>
      </c>
      <c r="N87" s="120" t="str">
        <f t="shared" si="298"/>
        <v/>
      </c>
      <c r="O87" s="120" t="str">
        <f t="shared" si="298"/>
        <v/>
      </c>
      <c r="P87" s="120" t="str">
        <f t="shared" si="298"/>
        <v/>
      </c>
      <c r="Q87" s="120" t="str">
        <f t="shared" si="298"/>
        <v/>
      </c>
      <c r="R87" s="120" t="str">
        <f t="shared" si="298"/>
        <v/>
      </c>
      <c r="S87" s="120" t="str">
        <f t="shared" si="298"/>
        <v/>
      </c>
      <c r="T87" s="120" t="str">
        <f t="shared" si="298"/>
        <v/>
      </c>
      <c r="U87" s="120" t="str">
        <f t="shared" si="298"/>
        <v/>
      </c>
      <c r="V87" s="120" t="str">
        <f t="shared" si="298"/>
        <v/>
      </c>
      <c r="W87" s="120" t="str">
        <f t="shared" si="298"/>
        <v/>
      </c>
      <c r="X87" s="120" t="str">
        <f t="shared" si="298"/>
        <v/>
      </c>
      <c r="Y87" s="120" t="str">
        <f t="shared" si="298"/>
        <v/>
      </c>
      <c r="Z87" s="120" t="str">
        <f t="shared" si="298"/>
        <v/>
      </c>
      <c r="AA87" s="120" t="str">
        <f t="shared" si="298"/>
        <v/>
      </c>
      <c r="AB87" s="120" t="str">
        <f t="shared" si="298"/>
        <v/>
      </c>
      <c r="AC87" s="120" t="str">
        <f t="shared" si="314"/>
        <v/>
      </c>
      <c r="AD87" s="120" t="str">
        <f t="shared" si="314"/>
        <v/>
      </c>
      <c r="AE87" s="120" t="str">
        <f t="shared" si="314"/>
        <v/>
      </c>
      <c r="AF87" s="120" t="str">
        <f t="shared" si="314"/>
        <v/>
      </c>
      <c r="AG87" s="120" t="str">
        <f t="shared" si="314"/>
        <v/>
      </c>
      <c r="AH87" s="120" t="str">
        <f t="shared" si="314"/>
        <v/>
      </c>
      <c r="AI87" s="120" t="str">
        <f t="shared" si="314"/>
        <v/>
      </c>
      <c r="AJ87" s="120" t="str">
        <f t="shared" si="314"/>
        <v/>
      </c>
      <c r="AK87" s="120" t="str">
        <f t="shared" si="314"/>
        <v/>
      </c>
      <c r="AL87" s="120" t="str">
        <f t="shared" si="314"/>
        <v/>
      </c>
      <c r="AM87" s="120" t="str">
        <f t="shared" si="314"/>
        <v/>
      </c>
      <c r="AN87" s="120" t="str">
        <f t="shared" si="314"/>
        <v/>
      </c>
      <c r="AO87" s="120" t="str">
        <f t="shared" si="314"/>
        <v/>
      </c>
      <c r="AP87" s="120" t="str">
        <f t="shared" si="314"/>
        <v/>
      </c>
      <c r="AQ87" s="120" t="str">
        <f t="shared" si="314"/>
        <v/>
      </c>
      <c r="AR87" s="120" t="str">
        <f t="shared" si="314"/>
        <v/>
      </c>
      <c r="AS87" s="120" t="str">
        <f t="shared" si="267"/>
        <v/>
      </c>
      <c r="AT87" s="120" t="str">
        <f t="shared" si="267"/>
        <v/>
      </c>
      <c r="AU87" s="120" t="str">
        <f t="shared" si="267"/>
        <v/>
      </c>
      <c r="AV87" s="120" t="str">
        <f t="shared" si="267"/>
        <v/>
      </c>
      <c r="AW87" s="120" t="str">
        <f t="shared" si="267"/>
        <v/>
      </c>
      <c r="AX87" s="120" t="str">
        <f t="shared" si="267"/>
        <v/>
      </c>
      <c r="AY87" s="120" t="str">
        <f t="shared" si="267"/>
        <v/>
      </c>
      <c r="AZ87" s="120" t="str">
        <f t="shared" si="267"/>
        <v/>
      </c>
      <c r="BA87" s="120" t="str">
        <f t="shared" si="267"/>
        <v/>
      </c>
      <c r="BB87" s="120" t="str">
        <f t="shared" si="267"/>
        <v/>
      </c>
      <c r="BC87" s="120" t="str">
        <f t="shared" si="267"/>
        <v/>
      </c>
      <c r="BD87" s="120" t="str">
        <f t="shared" si="267"/>
        <v/>
      </c>
      <c r="BE87" s="120" t="str">
        <f t="shared" si="267"/>
        <v/>
      </c>
      <c r="BF87" s="120" t="str">
        <f t="shared" si="267"/>
        <v/>
      </c>
      <c r="BG87" s="120" t="str">
        <f t="shared" si="267"/>
        <v/>
      </c>
      <c r="BH87" s="120" t="str">
        <f t="shared" si="267"/>
        <v/>
      </c>
      <c r="BI87" s="120" t="str">
        <f t="shared" si="268"/>
        <v/>
      </c>
      <c r="BJ87" s="120" t="str">
        <f t="shared" si="268"/>
        <v/>
      </c>
      <c r="BK87" s="120" t="str">
        <f t="shared" si="268"/>
        <v/>
      </c>
      <c r="BL87" s="120" t="str">
        <f t="shared" si="268"/>
        <v/>
      </c>
      <c r="BM87" s="120" t="str">
        <f t="shared" si="268"/>
        <v/>
      </c>
      <c r="BN87" s="120" t="str">
        <f t="shared" si="268"/>
        <v/>
      </c>
      <c r="BO87" s="120" t="str">
        <f t="shared" si="268"/>
        <v/>
      </c>
      <c r="BP87" s="120" t="str">
        <f t="shared" si="268"/>
        <v/>
      </c>
      <c r="BQ87" s="120" t="str">
        <f t="shared" si="268"/>
        <v/>
      </c>
      <c r="BR87" s="120" t="str">
        <f t="shared" si="268"/>
        <v/>
      </c>
      <c r="BS87" s="120" t="str">
        <f t="shared" si="268"/>
        <v/>
      </c>
      <c r="BT87" s="120" t="str">
        <f t="shared" si="268"/>
        <v/>
      </c>
      <c r="BU87" s="120" t="str">
        <f t="shared" si="268"/>
        <v/>
      </c>
      <c r="BV87" s="120" t="str">
        <f t="shared" si="268"/>
        <v/>
      </c>
      <c r="BW87" s="120" t="str">
        <f t="shared" si="268"/>
        <v/>
      </c>
      <c r="BX87" s="120" t="str">
        <f t="shared" si="268"/>
        <v/>
      </c>
      <c r="BY87" s="120" t="str">
        <f t="shared" si="269"/>
        <v/>
      </c>
      <c r="BZ87" s="120" t="str">
        <f t="shared" si="269"/>
        <v/>
      </c>
      <c r="CA87" s="120" t="str">
        <f t="shared" si="269"/>
        <v/>
      </c>
      <c r="CB87" s="120" t="str">
        <f t="shared" si="269"/>
        <v/>
      </c>
      <c r="CC87" s="120" t="str">
        <f t="shared" si="269"/>
        <v/>
      </c>
      <c r="CD87" s="120" t="str">
        <f t="shared" si="269"/>
        <v/>
      </c>
      <c r="CE87" s="120" t="str">
        <f t="shared" si="269"/>
        <v/>
      </c>
      <c r="CF87" s="120" t="str">
        <f t="shared" si="269"/>
        <v/>
      </c>
      <c r="CG87" s="120" t="str">
        <f t="shared" si="269"/>
        <v/>
      </c>
      <c r="CH87" s="120" t="str">
        <f t="shared" si="269"/>
        <v/>
      </c>
      <c r="CI87" s="120" t="str">
        <f t="shared" si="269"/>
        <v/>
      </c>
      <c r="CJ87" s="120" t="str">
        <f t="shared" si="269"/>
        <v/>
      </c>
      <c r="CK87" s="120" t="str">
        <f t="shared" si="269"/>
        <v/>
      </c>
      <c r="CL87" s="120" t="str">
        <f t="shared" si="269"/>
        <v/>
      </c>
      <c r="CM87" s="120" t="str">
        <f t="shared" si="269"/>
        <v/>
      </c>
      <c r="CN87" s="120" t="str">
        <f t="shared" si="269"/>
        <v/>
      </c>
      <c r="CO87" s="120" t="str">
        <f t="shared" si="270"/>
        <v/>
      </c>
      <c r="CP87" s="120" t="str">
        <f t="shared" si="270"/>
        <v/>
      </c>
      <c r="CQ87" s="120" t="str">
        <f t="shared" si="270"/>
        <v/>
      </c>
      <c r="CR87" s="120" t="str">
        <f t="shared" si="270"/>
        <v/>
      </c>
      <c r="CS87" s="120" t="str">
        <f t="shared" si="270"/>
        <v/>
      </c>
      <c r="CT87" s="120" t="str">
        <f t="shared" si="270"/>
        <v/>
      </c>
      <c r="CU87" s="120" t="str">
        <f t="shared" si="270"/>
        <v/>
      </c>
      <c r="CV87" s="120" t="str">
        <f t="shared" si="270"/>
        <v/>
      </c>
      <c r="CW87" s="120" t="str">
        <f t="shared" si="270"/>
        <v/>
      </c>
      <c r="CX87" s="120" t="str">
        <f t="shared" si="270"/>
        <v/>
      </c>
      <c r="CY87" s="120" t="str">
        <f t="shared" si="270"/>
        <v/>
      </c>
      <c r="CZ87" s="120" t="str">
        <f t="shared" si="270"/>
        <v/>
      </c>
      <c r="DA87" s="120" t="str">
        <f t="shared" si="270"/>
        <v/>
      </c>
      <c r="DB87" s="120" t="str">
        <f t="shared" si="270"/>
        <v/>
      </c>
      <c r="DC87" s="120" t="str">
        <f t="shared" si="270"/>
        <v/>
      </c>
      <c r="DD87" s="120" t="str">
        <f t="shared" si="270"/>
        <v/>
      </c>
      <c r="DE87" s="120" t="str">
        <f t="shared" si="271"/>
        <v/>
      </c>
      <c r="DF87" s="120" t="str">
        <f t="shared" si="271"/>
        <v/>
      </c>
      <c r="DG87" s="120" t="str">
        <f t="shared" si="271"/>
        <v/>
      </c>
      <c r="DH87" s="120" t="str">
        <f t="shared" si="271"/>
        <v/>
      </c>
      <c r="DI87" s="120" t="str">
        <f t="shared" si="271"/>
        <v/>
      </c>
      <c r="DJ87" s="120" t="str">
        <f t="shared" si="271"/>
        <v/>
      </c>
      <c r="DK87" s="120" t="str">
        <f t="shared" si="271"/>
        <v/>
      </c>
      <c r="DL87" s="120" t="str">
        <f t="shared" si="271"/>
        <v/>
      </c>
      <c r="DM87" s="120" t="str">
        <f t="shared" si="271"/>
        <v/>
      </c>
      <c r="DN87" s="120" t="str">
        <f t="shared" si="271"/>
        <v/>
      </c>
      <c r="DO87" s="120" t="str">
        <f t="shared" si="271"/>
        <v/>
      </c>
      <c r="DP87" s="120" t="str">
        <f t="shared" si="271"/>
        <v/>
      </c>
      <c r="DQ87" s="120" t="str">
        <f t="shared" si="271"/>
        <v/>
      </c>
      <c r="DR87" s="120" t="str">
        <f t="shared" si="271"/>
        <v/>
      </c>
      <c r="DS87" s="120" t="str">
        <f t="shared" si="271"/>
        <v/>
      </c>
      <c r="DT87" s="120" t="str">
        <f t="shared" si="271"/>
        <v/>
      </c>
      <c r="DU87" s="120" t="str">
        <f t="shared" si="272"/>
        <v/>
      </c>
      <c r="DV87" s="120" t="str">
        <f t="shared" si="272"/>
        <v/>
      </c>
      <c r="DW87" s="120" t="str">
        <f t="shared" si="272"/>
        <v/>
      </c>
      <c r="DX87" s="120" t="str">
        <f t="shared" si="272"/>
        <v/>
      </c>
      <c r="DY87" s="120" t="str">
        <f t="shared" si="272"/>
        <v/>
      </c>
      <c r="DZ87" s="120" t="str">
        <f t="shared" si="272"/>
        <v/>
      </c>
      <c r="EA87" s="120" t="str">
        <f t="shared" si="272"/>
        <v/>
      </c>
      <c r="EB87" s="120" t="str">
        <f t="shared" si="272"/>
        <v/>
      </c>
      <c r="EC87" s="120" t="str">
        <f t="shared" si="272"/>
        <v/>
      </c>
      <c r="ED87" s="120" t="str">
        <f t="shared" si="272"/>
        <v/>
      </c>
      <c r="EE87" s="120" t="str">
        <f t="shared" si="272"/>
        <v/>
      </c>
      <c r="EF87" s="120" t="str">
        <f t="shared" si="272"/>
        <v/>
      </c>
      <c r="EG87" s="120" t="str">
        <f t="shared" si="272"/>
        <v/>
      </c>
      <c r="EH87" s="120" t="str">
        <f t="shared" si="272"/>
        <v/>
      </c>
      <c r="EI87" s="120" t="str">
        <f t="shared" si="272"/>
        <v/>
      </c>
      <c r="EJ87" s="120" t="str">
        <f t="shared" si="272"/>
        <v/>
      </c>
      <c r="EK87" s="120" t="str">
        <f t="shared" si="273"/>
        <v/>
      </c>
      <c r="EL87" s="120" t="str">
        <f t="shared" si="273"/>
        <v/>
      </c>
      <c r="EM87" s="120" t="str">
        <f t="shared" si="273"/>
        <v/>
      </c>
      <c r="EN87" s="120" t="str">
        <f t="shared" si="273"/>
        <v/>
      </c>
      <c r="EO87" s="120" t="str">
        <f t="shared" si="273"/>
        <v/>
      </c>
      <c r="EP87" s="120" t="str">
        <f t="shared" si="273"/>
        <v/>
      </c>
      <c r="EQ87" s="120" t="str">
        <f t="shared" si="273"/>
        <v/>
      </c>
      <c r="ER87" s="120" t="str">
        <f t="shared" si="273"/>
        <v/>
      </c>
      <c r="ES87" s="120" t="str">
        <f t="shared" si="273"/>
        <v/>
      </c>
      <c r="ET87" s="120" t="str">
        <f t="shared" si="273"/>
        <v/>
      </c>
      <c r="EU87" s="120" t="str">
        <f t="shared" si="273"/>
        <v/>
      </c>
      <c r="EV87" s="120" t="str">
        <f t="shared" si="273"/>
        <v/>
      </c>
      <c r="EW87" s="120" t="str">
        <f t="shared" si="273"/>
        <v/>
      </c>
      <c r="EX87" s="120" t="str">
        <f t="shared" si="273"/>
        <v/>
      </c>
      <c r="EY87" s="120" t="str">
        <f t="shared" si="273"/>
        <v/>
      </c>
      <c r="EZ87" s="120" t="str">
        <f t="shared" si="273"/>
        <v/>
      </c>
      <c r="FA87" s="120" t="str">
        <f t="shared" si="274"/>
        <v/>
      </c>
      <c r="FB87" s="120" t="str">
        <f t="shared" si="274"/>
        <v/>
      </c>
      <c r="FC87" s="120" t="str">
        <f t="shared" si="274"/>
        <v/>
      </c>
      <c r="FD87" s="120" t="str">
        <f t="shared" si="274"/>
        <v/>
      </c>
      <c r="FE87" s="120" t="str">
        <f t="shared" si="274"/>
        <v/>
      </c>
      <c r="FF87" s="120" t="str">
        <f t="shared" si="274"/>
        <v/>
      </c>
      <c r="FG87" s="120" t="str">
        <f t="shared" si="274"/>
        <v/>
      </c>
      <c r="FH87" s="120" t="str">
        <f t="shared" si="274"/>
        <v/>
      </c>
      <c r="FI87" s="120" t="str">
        <f t="shared" si="274"/>
        <v/>
      </c>
      <c r="FJ87" s="120" t="str">
        <f t="shared" si="274"/>
        <v/>
      </c>
      <c r="FK87" s="120" t="str">
        <f t="shared" si="274"/>
        <v/>
      </c>
      <c r="FL87" s="120" t="str">
        <f t="shared" si="274"/>
        <v/>
      </c>
      <c r="FM87" s="120" t="str">
        <f t="shared" si="274"/>
        <v/>
      </c>
      <c r="FN87" s="120" t="str">
        <f t="shared" si="274"/>
        <v/>
      </c>
      <c r="FO87" s="120" t="str">
        <f t="shared" si="274"/>
        <v/>
      </c>
      <c r="FP87" s="120" t="str">
        <f t="shared" si="274"/>
        <v/>
      </c>
      <c r="FQ87" s="120" t="str">
        <f t="shared" si="275"/>
        <v/>
      </c>
      <c r="FR87" s="120" t="str">
        <f t="shared" si="275"/>
        <v/>
      </c>
      <c r="FS87" s="120" t="str">
        <f t="shared" si="275"/>
        <v/>
      </c>
      <c r="FT87" s="120" t="str">
        <f t="shared" si="275"/>
        <v/>
      </c>
      <c r="FU87" s="120" t="str">
        <f t="shared" si="275"/>
        <v/>
      </c>
      <c r="FV87" s="120" t="str">
        <f t="shared" si="275"/>
        <v/>
      </c>
      <c r="FW87" s="120" t="str">
        <f t="shared" si="275"/>
        <v/>
      </c>
      <c r="FX87" s="120" t="str">
        <f t="shared" si="275"/>
        <v/>
      </c>
      <c r="FY87" s="120" t="str">
        <f t="shared" si="275"/>
        <v/>
      </c>
      <c r="FZ87" s="120" t="str">
        <f t="shared" si="275"/>
        <v/>
      </c>
      <c r="GA87" s="120" t="str">
        <f t="shared" si="275"/>
        <v/>
      </c>
      <c r="GB87" s="120" t="str">
        <f t="shared" si="275"/>
        <v/>
      </c>
      <c r="GC87" s="120" t="str">
        <f t="shared" si="275"/>
        <v/>
      </c>
      <c r="GD87" s="120" t="str">
        <f t="shared" si="275"/>
        <v/>
      </c>
      <c r="GE87" s="120" t="str">
        <f t="shared" si="275"/>
        <v/>
      </c>
      <c r="GF87" s="120" t="str">
        <f t="shared" si="275"/>
        <v/>
      </c>
      <c r="GG87" s="120" t="str">
        <f t="shared" si="276"/>
        <v/>
      </c>
      <c r="GH87" s="120" t="str">
        <f t="shared" si="276"/>
        <v/>
      </c>
      <c r="GI87" s="120" t="str">
        <f t="shared" si="276"/>
        <v/>
      </c>
      <c r="GJ87" s="120" t="str">
        <f t="shared" si="276"/>
        <v/>
      </c>
      <c r="GK87" s="120" t="str">
        <f t="shared" si="276"/>
        <v/>
      </c>
      <c r="GL87" s="120" t="str">
        <f t="shared" si="276"/>
        <v/>
      </c>
      <c r="GM87" s="120" t="str">
        <f t="shared" si="276"/>
        <v/>
      </c>
      <c r="GN87" s="120" t="str">
        <f t="shared" si="276"/>
        <v/>
      </c>
      <c r="GO87" s="120" t="str">
        <f t="shared" si="276"/>
        <v/>
      </c>
      <c r="GP87" s="120" t="str">
        <f t="shared" si="276"/>
        <v/>
      </c>
      <c r="GQ87" s="120" t="str">
        <f t="shared" si="276"/>
        <v/>
      </c>
      <c r="GR87" s="120" t="str">
        <f t="shared" si="276"/>
        <v/>
      </c>
      <c r="GS87" s="120" t="str">
        <f t="shared" si="276"/>
        <v/>
      </c>
      <c r="GT87" s="120" t="str">
        <f t="shared" si="276"/>
        <v/>
      </c>
      <c r="GU87" s="120" t="str">
        <f t="shared" si="276"/>
        <v/>
      </c>
      <c r="GV87" s="120" t="str">
        <f t="shared" si="276"/>
        <v/>
      </c>
      <c r="GW87" s="120" t="str">
        <f t="shared" si="277"/>
        <v/>
      </c>
      <c r="GX87" s="120" t="str">
        <f t="shared" si="277"/>
        <v/>
      </c>
      <c r="GY87" s="120" t="str">
        <f t="shared" si="277"/>
        <v/>
      </c>
      <c r="GZ87" s="120" t="str">
        <f t="shared" si="277"/>
        <v/>
      </c>
      <c r="HA87" s="120" t="str">
        <f t="shared" si="277"/>
        <v/>
      </c>
      <c r="HB87" s="120" t="str">
        <f t="shared" si="277"/>
        <v/>
      </c>
      <c r="HC87" s="120" t="str">
        <f t="shared" si="277"/>
        <v/>
      </c>
      <c r="HD87" s="120" t="str">
        <f t="shared" si="277"/>
        <v/>
      </c>
      <c r="HE87" s="120" t="str">
        <f t="shared" si="277"/>
        <v/>
      </c>
      <c r="HF87" s="120" t="str">
        <f t="shared" si="277"/>
        <v/>
      </c>
      <c r="HG87" s="120" t="str">
        <f t="shared" si="277"/>
        <v/>
      </c>
      <c r="HH87" s="120" t="str">
        <f t="shared" si="277"/>
        <v/>
      </c>
      <c r="HI87" s="120" t="str">
        <f t="shared" si="277"/>
        <v/>
      </c>
      <c r="HJ87" s="120" t="str">
        <f t="shared" si="277"/>
        <v/>
      </c>
      <c r="HK87" s="120" t="str">
        <f t="shared" si="277"/>
        <v/>
      </c>
      <c r="HL87" s="120" t="str">
        <f t="shared" si="277"/>
        <v/>
      </c>
      <c r="HM87" s="120" t="str">
        <f t="shared" si="278"/>
        <v/>
      </c>
      <c r="HN87" s="120" t="str">
        <f t="shared" si="278"/>
        <v/>
      </c>
      <c r="HO87" s="120" t="str">
        <f t="shared" si="278"/>
        <v/>
      </c>
      <c r="HP87" s="120" t="str">
        <f t="shared" si="278"/>
        <v/>
      </c>
      <c r="HQ87" s="120" t="str">
        <f t="shared" si="278"/>
        <v/>
      </c>
      <c r="HR87" s="120" t="str">
        <f t="shared" si="278"/>
        <v/>
      </c>
      <c r="HS87" s="120" t="str">
        <f t="shared" si="278"/>
        <v/>
      </c>
      <c r="HT87" s="120" t="str">
        <f t="shared" si="278"/>
        <v/>
      </c>
      <c r="HU87" s="120" t="str">
        <f t="shared" si="278"/>
        <v/>
      </c>
      <c r="HV87" s="120" t="str">
        <f t="shared" si="278"/>
        <v/>
      </c>
      <c r="HW87" s="120" t="str">
        <f t="shared" si="278"/>
        <v/>
      </c>
      <c r="HX87" s="120" t="str">
        <f t="shared" si="278"/>
        <v/>
      </c>
      <c r="HY87" s="120" t="str">
        <f t="shared" si="278"/>
        <v/>
      </c>
      <c r="HZ87" s="120" t="str">
        <f t="shared" si="278"/>
        <v/>
      </c>
      <c r="IA87" s="120" t="str">
        <f t="shared" si="278"/>
        <v/>
      </c>
      <c r="IB87" s="120" t="str">
        <f t="shared" si="278"/>
        <v/>
      </c>
      <c r="IC87" s="120" t="str">
        <f t="shared" si="279"/>
        <v/>
      </c>
      <c r="ID87" s="120" t="str">
        <f t="shared" si="279"/>
        <v/>
      </c>
      <c r="IE87" s="120" t="str">
        <f t="shared" si="279"/>
        <v/>
      </c>
      <c r="IF87" s="120" t="str">
        <f t="shared" si="279"/>
        <v/>
      </c>
      <c r="IG87" s="120" t="str">
        <f t="shared" si="279"/>
        <v/>
      </c>
      <c r="IH87" s="120" t="str">
        <f t="shared" si="279"/>
        <v/>
      </c>
      <c r="II87" s="120" t="str">
        <f t="shared" si="279"/>
        <v/>
      </c>
      <c r="IJ87" s="120" t="str">
        <f t="shared" si="279"/>
        <v/>
      </c>
      <c r="IK87" s="120" t="str">
        <f t="shared" si="279"/>
        <v/>
      </c>
      <c r="IL87" s="120" t="str">
        <f t="shared" si="279"/>
        <v/>
      </c>
      <c r="IM87" s="120" t="str">
        <f t="shared" si="279"/>
        <v/>
      </c>
      <c r="IN87" s="120" t="str">
        <f t="shared" si="279"/>
        <v/>
      </c>
      <c r="IO87" s="120" t="str">
        <f t="shared" si="279"/>
        <v/>
      </c>
      <c r="IP87" s="120" t="str">
        <f t="shared" si="279"/>
        <v/>
      </c>
      <c r="IQ87" s="120" t="str">
        <f t="shared" si="279"/>
        <v/>
      </c>
      <c r="IR87" s="120" t="str">
        <f t="shared" si="279"/>
        <v/>
      </c>
      <c r="IS87" s="120" t="str">
        <f t="shared" si="280"/>
        <v/>
      </c>
      <c r="IT87" s="120" t="str">
        <f t="shared" si="280"/>
        <v/>
      </c>
      <c r="IU87" s="120" t="str">
        <f t="shared" si="280"/>
        <v/>
      </c>
      <c r="IV87" s="120" t="str">
        <f t="shared" si="280"/>
        <v/>
      </c>
      <c r="IW87" s="120" t="str">
        <f t="shared" si="280"/>
        <v/>
      </c>
      <c r="IX87" s="120" t="str">
        <f t="shared" si="280"/>
        <v/>
      </c>
      <c r="IY87" s="120" t="str">
        <f t="shared" si="280"/>
        <v/>
      </c>
      <c r="IZ87" s="120" t="str">
        <f t="shared" si="280"/>
        <v/>
      </c>
      <c r="JA87" s="120" t="str">
        <f t="shared" si="280"/>
        <v/>
      </c>
      <c r="JB87" s="120" t="str">
        <f t="shared" si="280"/>
        <v/>
      </c>
      <c r="JC87" s="120" t="str">
        <f t="shared" si="280"/>
        <v/>
      </c>
      <c r="JD87" s="120" t="str">
        <f t="shared" si="280"/>
        <v/>
      </c>
      <c r="JE87" s="120" t="str">
        <f t="shared" si="280"/>
        <v/>
      </c>
      <c r="JF87" s="120" t="str">
        <f t="shared" si="280"/>
        <v/>
      </c>
      <c r="JG87" s="120" t="str">
        <f t="shared" si="280"/>
        <v/>
      </c>
      <c r="JH87" s="120" t="str">
        <f t="shared" si="280"/>
        <v/>
      </c>
      <c r="JI87" s="120" t="str">
        <f t="shared" si="281"/>
        <v/>
      </c>
      <c r="JJ87" s="120" t="str">
        <f t="shared" si="281"/>
        <v/>
      </c>
      <c r="JK87" s="120" t="str">
        <f t="shared" si="281"/>
        <v/>
      </c>
      <c r="JL87" s="120" t="str">
        <f t="shared" si="281"/>
        <v/>
      </c>
      <c r="JM87" s="120" t="str">
        <f t="shared" si="281"/>
        <v/>
      </c>
      <c r="JN87" s="120" t="str">
        <f t="shared" si="281"/>
        <v/>
      </c>
      <c r="JO87" s="120" t="str">
        <f t="shared" si="281"/>
        <v/>
      </c>
      <c r="JP87" s="120" t="str">
        <f t="shared" si="281"/>
        <v/>
      </c>
      <c r="JQ87" s="120" t="str">
        <f t="shared" si="281"/>
        <v/>
      </c>
      <c r="JR87" s="120" t="str">
        <f t="shared" si="281"/>
        <v/>
      </c>
      <c r="JS87" s="120" t="str">
        <f t="shared" si="281"/>
        <v/>
      </c>
      <c r="JT87" s="120" t="str">
        <f t="shared" si="281"/>
        <v/>
      </c>
      <c r="JU87" s="120" t="str">
        <f t="shared" si="281"/>
        <v/>
      </c>
      <c r="JV87" s="120" t="str">
        <f t="shared" si="281"/>
        <v/>
      </c>
      <c r="JW87" s="120" t="str">
        <f t="shared" si="281"/>
        <v/>
      </c>
      <c r="JX87" s="120" t="str">
        <f t="shared" si="281"/>
        <v/>
      </c>
      <c r="JY87" s="120" t="str">
        <f t="shared" si="282"/>
        <v/>
      </c>
      <c r="JZ87" s="120" t="str">
        <f t="shared" si="282"/>
        <v/>
      </c>
      <c r="KA87" s="120" t="str">
        <f t="shared" si="282"/>
        <v/>
      </c>
      <c r="KB87" s="120" t="str">
        <f t="shared" si="282"/>
        <v/>
      </c>
      <c r="KC87" s="120" t="str">
        <f t="shared" si="282"/>
        <v/>
      </c>
      <c r="KD87" s="120" t="str">
        <f t="shared" si="282"/>
        <v/>
      </c>
      <c r="KE87" s="120" t="str">
        <f t="shared" si="282"/>
        <v/>
      </c>
      <c r="KF87" s="120" t="str">
        <f t="shared" si="282"/>
        <v/>
      </c>
      <c r="KG87" s="120" t="str">
        <f t="shared" si="282"/>
        <v/>
      </c>
      <c r="KH87" s="120" t="str">
        <f t="shared" si="282"/>
        <v/>
      </c>
      <c r="KI87" s="120" t="str">
        <f t="shared" si="282"/>
        <v/>
      </c>
      <c r="KJ87" s="120" t="str">
        <f t="shared" si="282"/>
        <v/>
      </c>
      <c r="KK87" s="120" t="str">
        <f t="shared" si="282"/>
        <v/>
      </c>
      <c r="KL87" s="120" t="str">
        <f t="shared" si="282"/>
        <v/>
      </c>
      <c r="KM87" s="120" t="str">
        <f t="shared" si="282"/>
        <v/>
      </c>
      <c r="KN87" s="120" t="str">
        <f t="shared" si="282"/>
        <v/>
      </c>
      <c r="KO87" s="120" t="str">
        <f t="shared" si="283"/>
        <v/>
      </c>
      <c r="KP87" s="120" t="str">
        <f t="shared" si="283"/>
        <v/>
      </c>
      <c r="KQ87" s="120" t="str">
        <f t="shared" si="283"/>
        <v/>
      </c>
      <c r="KR87" s="120" t="str">
        <f t="shared" si="283"/>
        <v/>
      </c>
      <c r="KS87" s="120" t="str">
        <f t="shared" si="283"/>
        <v/>
      </c>
      <c r="KT87" s="120" t="str">
        <f t="shared" si="283"/>
        <v/>
      </c>
      <c r="KU87" s="120" t="str">
        <f t="shared" si="283"/>
        <v/>
      </c>
      <c r="KV87" s="120" t="str">
        <f t="shared" si="283"/>
        <v/>
      </c>
      <c r="KW87" s="120" t="str">
        <f t="shared" si="283"/>
        <v/>
      </c>
      <c r="KX87" s="120" t="str">
        <f t="shared" si="283"/>
        <v/>
      </c>
      <c r="KY87" s="120" t="str">
        <f t="shared" si="283"/>
        <v/>
      </c>
      <c r="KZ87" s="120" t="str">
        <f t="shared" si="283"/>
        <v/>
      </c>
      <c r="LA87" s="120" t="str">
        <f t="shared" si="283"/>
        <v/>
      </c>
      <c r="LB87" s="120" t="str">
        <f t="shared" si="283"/>
        <v/>
      </c>
      <c r="LC87" s="120" t="str">
        <f t="shared" si="283"/>
        <v/>
      </c>
      <c r="LD87" s="120" t="str">
        <f t="shared" si="283"/>
        <v/>
      </c>
      <c r="LE87" s="120" t="str">
        <f t="shared" si="284"/>
        <v/>
      </c>
      <c r="LF87" s="120" t="str">
        <f t="shared" si="284"/>
        <v/>
      </c>
      <c r="LG87" s="120" t="str">
        <f t="shared" si="284"/>
        <v/>
      </c>
      <c r="LH87" s="120" t="str">
        <f t="shared" si="284"/>
        <v/>
      </c>
      <c r="LI87" s="120" t="str">
        <f t="shared" si="284"/>
        <v/>
      </c>
      <c r="LJ87" s="120" t="str">
        <f t="shared" si="284"/>
        <v/>
      </c>
      <c r="LK87" s="120" t="str">
        <f t="shared" si="284"/>
        <v/>
      </c>
      <c r="LL87" s="120" t="str">
        <f t="shared" si="284"/>
        <v/>
      </c>
      <c r="LM87" s="120" t="str">
        <f t="shared" si="284"/>
        <v/>
      </c>
      <c r="LN87" s="120" t="str">
        <f t="shared" si="284"/>
        <v/>
      </c>
      <c r="LO87" s="120" t="str">
        <f t="shared" si="284"/>
        <v/>
      </c>
      <c r="LP87" s="120" t="str">
        <f t="shared" si="284"/>
        <v/>
      </c>
      <c r="LQ87" s="120" t="str">
        <f t="shared" si="284"/>
        <v/>
      </c>
      <c r="LR87" s="120" t="str">
        <f t="shared" si="284"/>
        <v/>
      </c>
      <c r="LS87" s="120" t="str">
        <f t="shared" si="284"/>
        <v/>
      </c>
      <c r="LT87" s="120" t="str">
        <f t="shared" si="284"/>
        <v/>
      </c>
      <c r="LU87" s="120" t="str">
        <f t="shared" si="285"/>
        <v/>
      </c>
      <c r="LV87" s="120" t="str">
        <f t="shared" si="285"/>
        <v/>
      </c>
      <c r="LW87" s="120" t="str">
        <f t="shared" si="285"/>
        <v/>
      </c>
      <c r="LX87" s="120" t="str">
        <f t="shared" si="285"/>
        <v/>
      </c>
      <c r="LY87" s="120" t="str">
        <f t="shared" si="285"/>
        <v/>
      </c>
      <c r="LZ87" s="120" t="str">
        <f t="shared" si="285"/>
        <v/>
      </c>
      <c r="MA87" s="120" t="str">
        <f t="shared" si="285"/>
        <v/>
      </c>
      <c r="MB87" s="120" t="str">
        <f t="shared" si="285"/>
        <v/>
      </c>
      <c r="MC87" s="120" t="str">
        <f t="shared" si="285"/>
        <v/>
      </c>
      <c r="MD87" s="120" t="str">
        <f t="shared" si="285"/>
        <v/>
      </c>
      <c r="ME87" s="120" t="str">
        <f t="shared" si="285"/>
        <v/>
      </c>
      <c r="MF87" s="120" t="str">
        <f t="shared" si="285"/>
        <v/>
      </c>
      <c r="MG87" s="120" t="str">
        <f t="shared" si="285"/>
        <v/>
      </c>
      <c r="MH87" s="120" t="str">
        <f t="shared" si="285"/>
        <v/>
      </c>
      <c r="MI87" s="120" t="str">
        <f t="shared" si="285"/>
        <v/>
      </c>
      <c r="MJ87" s="120" t="str">
        <f t="shared" si="285"/>
        <v/>
      </c>
      <c r="MK87" s="120" t="str">
        <f t="shared" si="286"/>
        <v/>
      </c>
      <c r="ML87" s="120" t="str">
        <f t="shared" si="286"/>
        <v/>
      </c>
      <c r="MM87" s="120" t="str">
        <f t="shared" si="286"/>
        <v/>
      </c>
      <c r="MN87" s="120" t="str">
        <f t="shared" si="286"/>
        <v/>
      </c>
      <c r="MO87" s="120" t="str">
        <f t="shared" si="286"/>
        <v/>
      </c>
      <c r="MP87" s="120" t="str">
        <f t="shared" si="286"/>
        <v/>
      </c>
      <c r="MQ87" s="120" t="str">
        <f t="shared" si="286"/>
        <v/>
      </c>
      <c r="MR87" s="120" t="str">
        <f t="shared" si="286"/>
        <v/>
      </c>
      <c r="MS87" s="120" t="str">
        <f t="shared" si="286"/>
        <v/>
      </c>
      <c r="MT87" s="120" t="str">
        <f t="shared" si="286"/>
        <v/>
      </c>
      <c r="MU87" s="120" t="str">
        <f t="shared" si="286"/>
        <v/>
      </c>
      <c r="MV87" s="120" t="str">
        <f t="shared" si="286"/>
        <v/>
      </c>
      <c r="MW87" s="120" t="str">
        <f t="shared" si="286"/>
        <v/>
      </c>
      <c r="MX87" s="120" t="str">
        <f t="shared" si="286"/>
        <v/>
      </c>
      <c r="MY87" s="120" t="str">
        <f t="shared" si="286"/>
        <v/>
      </c>
      <c r="MZ87" s="120" t="str">
        <f t="shared" si="286"/>
        <v/>
      </c>
      <c r="NA87" s="120" t="str">
        <f t="shared" si="287"/>
        <v/>
      </c>
      <c r="NB87" s="120" t="str">
        <f t="shared" si="287"/>
        <v/>
      </c>
      <c r="NC87" s="120" t="str">
        <f t="shared" si="287"/>
        <v/>
      </c>
      <c r="ND87" s="120" t="str">
        <f t="shared" si="287"/>
        <v/>
      </c>
      <c r="NE87" s="120" t="str">
        <f t="shared" si="287"/>
        <v/>
      </c>
      <c r="NF87" s="120" t="str">
        <f t="shared" si="287"/>
        <v/>
      </c>
      <c r="NG87" s="120" t="str">
        <f t="shared" si="287"/>
        <v/>
      </c>
      <c r="NH87" s="120" t="str">
        <f t="shared" si="287"/>
        <v/>
      </c>
      <c r="NI87" s="120" t="str">
        <f t="shared" si="287"/>
        <v/>
      </c>
      <c r="NJ87" s="120" t="str">
        <f t="shared" si="287"/>
        <v/>
      </c>
      <c r="NK87" s="120" t="str">
        <f t="shared" si="287"/>
        <v/>
      </c>
      <c r="NL87" s="120" t="str">
        <f t="shared" si="287"/>
        <v/>
      </c>
      <c r="NM87" s="120" t="str">
        <f t="shared" si="287"/>
        <v/>
      </c>
      <c r="NN87" s="120" t="str">
        <f t="shared" si="287"/>
        <v/>
      </c>
      <c r="NO87" s="120" t="str">
        <f t="shared" si="287"/>
        <v/>
      </c>
      <c r="NP87" s="120" t="str">
        <f t="shared" si="287"/>
        <v/>
      </c>
      <c r="NQ87" s="120" t="str">
        <f t="shared" si="288"/>
        <v/>
      </c>
      <c r="NR87" s="120" t="str">
        <f t="shared" si="288"/>
        <v/>
      </c>
      <c r="NS87" s="120" t="str">
        <f t="shared" si="288"/>
        <v/>
      </c>
      <c r="NT87" s="120" t="str">
        <f t="shared" si="288"/>
        <v/>
      </c>
      <c r="NU87" s="120" t="str">
        <f t="shared" si="288"/>
        <v/>
      </c>
      <c r="NV87" s="120" t="str">
        <f t="shared" si="288"/>
        <v/>
      </c>
      <c r="NW87" s="120" t="str">
        <f t="shared" si="288"/>
        <v/>
      </c>
      <c r="NX87" s="120" t="str">
        <f t="shared" si="288"/>
        <v/>
      </c>
      <c r="NY87" s="120" t="str">
        <f t="shared" si="288"/>
        <v/>
      </c>
      <c r="NZ87" s="120" t="str">
        <f t="shared" si="288"/>
        <v/>
      </c>
      <c r="OA87" s="120" t="str">
        <f t="shared" si="288"/>
        <v/>
      </c>
      <c r="OB87" s="120" t="str">
        <f t="shared" si="288"/>
        <v/>
      </c>
      <c r="OC87" s="120" t="str">
        <f t="shared" si="288"/>
        <v/>
      </c>
      <c r="OD87" s="120" t="str">
        <f t="shared" si="288"/>
        <v/>
      </c>
      <c r="OE87" s="120" t="str">
        <f t="shared" si="288"/>
        <v/>
      </c>
      <c r="OF87" s="120" t="str">
        <f t="shared" si="288"/>
        <v/>
      </c>
      <c r="OG87" s="120" t="str">
        <f t="shared" si="289"/>
        <v/>
      </c>
      <c r="OH87" s="120" t="str">
        <f t="shared" si="289"/>
        <v/>
      </c>
      <c r="OI87" s="120" t="str">
        <f t="shared" si="289"/>
        <v/>
      </c>
      <c r="OJ87" s="120" t="str">
        <f t="shared" si="289"/>
        <v/>
      </c>
      <c r="OK87" s="120" t="str">
        <f t="shared" si="289"/>
        <v/>
      </c>
      <c r="OL87" s="120" t="str">
        <f t="shared" si="289"/>
        <v/>
      </c>
      <c r="OM87" s="120" t="str">
        <f t="shared" si="289"/>
        <v/>
      </c>
      <c r="ON87" s="120" t="str">
        <f t="shared" si="289"/>
        <v/>
      </c>
      <c r="OO87" s="120" t="str">
        <f t="shared" si="289"/>
        <v/>
      </c>
      <c r="OP87" s="120" t="str">
        <f t="shared" si="289"/>
        <v/>
      </c>
      <c r="OQ87" s="120" t="str">
        <f t="shared" si="289"/>
        <v/>
      </c>
      <c r="OR87" s="120" t="str">
        <f t="shared" si="289"/>
        <v/>
      </c>
      <c r="OS87" s="120" t="str">
        <f t="shared" si="289"/>
        <v/>
      </c>
      <c r="OT87" s="120" t="str">
        <f t="shared" si="289"/>
        <v/>
      </c>
      <c r="OU87" s="120" t="str">
        <f t="shared" si="289"/>
        <v/>
      </c>
      <c r="OV87" s="120" t="str">
        <f t="shared" si="289"/>
        <v/>
      </c>
      <c r="OW87" s="120" t="str">
        <f t="shared" si="290"/>
        <v/>
      </c>
      <c r="OX87" s="120" t="str">
        <f t="shared" si="290"/>
        <v/>
      </c>
      <c r="OY87" s="120" t="str">
        <f t="shared" si="290"/>
        <v/>
      </c>
      <c r="OZ87" s="120" t="str">
        <f t="shared" si="290"/>
        <v/>
      </c>
      <c r="PA87" s="120" t="str">
        <f t="shared" si="290"/>
        <v/>
      </c>
      <c r="PB87" s="120" t="str">
        <f t="shared" si="290"/>
        <v/>
      </c>
      <c r="PC87" s="120" t="str">
        <f t="shared" si="290"/>
        <v/>
      </c>
      <c r="PD87" s="120" t="str">
        <f t="shared" si="290"/>
        <v/>
      </c>
      <c r="PE87" s="120" t="str">
        <f t="shared" si="290"/>
        <v/>
      </c>
      <c r="PF87" s="120" t="str">
        <f t="shared" si="290"/>
        <v/>
      </c>
      <c r="PG87" s="120" t="str">
        <f t="shared" si="290"/>
        <v/>
      </c>
      <c r="PH87" s="120" t="str">
        <f t="shared" si="290"/>
        <v/>
      </c>
      <c r="PI87" s="120" t="str">
        <f t="shared" si="290"/>
        <v/>
      </c>
      <c r="PJ87" s="120" t="str">
        <f t="shared" si="290"/>
        <v/>
      </c>
      <c r="PK87" s="120" t="str">
        <f t="shared" si="290"/>
        <v/>
      </c>
      <c r="PL87" s="120" t="str">
        <f t="shared" si="290"/>
        <v/>
      </c>
      <c r="PM87" s="120" t="str">
        <f t="shared" si="291"/>
        <v/>
      </c>
      <c r="PN87" s="120" t="str">
        <f t="shared" si="291"/>
        <v/>
      </c>
      <c r="PO87" s="120" t="str">
        <f t="shared" si="291"/>
        <v/>
      </c>
      <c r="PP87" s="120" t="str">
        <f t="shared" si="291"/>
        <v/>
      </c>
      <c r="PQ87" s="120" t="str">
        <f t="shared" si="291"/>
        <v/>
      </c>
      <c r="PR87" s="120" t="str">
        <f t="shared" si="291"/>
        <v/>
      </c>
      <c r="PS87" s="120" t="str">
        <f t="shared" si="291"/>
        <v/>
      </c>
      <c r="PT87" s="120" t="str">
        <f t="shared" si="291"/>
        <v/>
      </c>
      <c r="PU87" s="120" t="str">
        <f t="shared" si="291"/>
        <v/>
      </c>
      <c r="PV87" s="120" t="str">
        <f t="shared" si="291"/>
        <v/>
      </c>
      <c r="PW87" s="120" t="str">
        <f t="shared" si="291"/>
        <v/>
      </c>
      <c r="PX87" s="120" t="str">
        <f t="shared" si="291"/>
        <v/>
      </c>
      <c r="PY87" s="120" t="str">
        <f t="shared" si="291"/>
        <v/>
      </c>
      <c r="PZ87" s="120" t="str">
        <f t="shared" si="291"/>
        <v/>
      </c>
      <c r="QA87" s="120" t="str">
        <f t="shared" si="291"/>
        <v/>
      </c>
      <c r="QB87" s="120" t="str">
        <f t="shared" si="291"/>
        <v/>
      </c>
      <c r="QC87" s="120" t="str">
        <f t="shared" si="292"/>
        <v/>
      </c>
      <c r="QD87" s="120" t="str">
        <f t="shared" si="292"/>
        <v/>
      </c>
      <c r="QE87" s="120" t="str">
        <f t="shared" si="292"/>
        <v/>
      </c>
      <c r="QF87" s="120" t="str">
        <f t="shared" si="292"/>
        <v/>
      </c>
      <c r="QG87" s="120" t="str">
        <f t="shared" si="292"/>
        <v/>
      </c>
      <c r="QH87" s="120" t="str">
        <f t="shared" si="292"/>
        <v/>
      </c>
      <c r="QI87" s="120" t="str">
        <f t="shared" si="292"/>
        <v/>
      </c>
      <c r="QJ87" s="120" t="str">
        <f t="shared" si="292"/>
        <v/>
      </c>
      <c r="QK87" s="120" t="str">
        <f t="shared" si="292"/>
        <v/>
      </c>
      <c r="QL87" s="120" t="str">
        <f t="shared" si="292"/>
        <v/>
      </c>
      <c r="QM87" s="120" t="str">
        <f t="shared" si="292"/>
        <v/>
      </c>
      <c r="QN87" s="120" t="str">
        <f t="shared" si="292"/>
        <v/>
      </c>
      <c r="QO87" s="120" t="str">
        <f t="shared" si="292"/>
        <v/>
      </c>
      <c r="QP87" s="120" t="str">
        <f t="shared" si="292"/>
        <v/>
      </c>
      <c r="QQ87" s="120" t="str">
        <f t="shared" si="292"/>
        <v/>
      </c>
      <c r="QR87" s="120" t="str">
        <f t="shared" si="292"/>
        <v/>
      </c>
      <c r="QS87" s="120" t="str">
        <f t="shared" si="293"/>
        <v/>
      </c>
      <c r="QT87" s="120" t="str">
        <f t="shared" si="293"/>
        <v/>
      </c>
      <c r="QU87" s="120" t="str">
        <f t="shared" si="293"/>
        <v/>
      </c>
      <c r="QV87" s="120" t="str">
        <f t="shared" si="293"/>
        <v/>
      </c>
      <c r="QW87" s="120" t="str">
        <f t="shared" si="293"/>
        <v/>
      </c>
      <c r="QX87" s="120" t="str">
        <f t="shared" si="293"/>
        <v/>
      </c>
      <c r="QY87" s="120" t="str">
        <f t="shared" si="293"/>
        <v/>
      </c>
      <c r="QZ87" s="120" t="str">
        <f t="shared" si="293"/>
        <v/>
      </c>
      <c r="RA87" s="120" t="str">
        <f t="shared" si="293"/>
        <v/>
      </c>
      <c r="RB87" s="120" t="str">
        <f t="shared" si="293"/>
        <v/>
      </c>
      <c r="RC87" s="120" t="str">
        <f t="shared" si="293"/>
        <v/>
      </c>
      <c r="RD87" s="120" t="str">
        <f t="shared" si="293"/>
        <v/>
      </c>
      <c r="RE87" s="120" t="str">
        <f t="shared" si="293"/>
        <v/>
      </c>
      <c r="RF87" s="120" t="str">
        <f t="shared" si="293"/>
        <v/>
      </c>
      <c r="RG87" s="120" t="str">
        <f t="shared" si="293"/>
        <v/>
      </c>
      <c r="RH87" s="120" t="str">
        <f t="shared" si="293"/>
        <v/>
      </c>
      <c r="RI87" s="120" t="str">
        <f t="shared" si="294"/>
        <v/>
      </c>
      <c r="RJ87" s="120" t="str">
        <f t="shared" si="294"/>
        <v/>
      </c>
      <c r="RK87" s="120" t="str">
        <f t="shared" si="294"/>
        <v/>
      </c>
      <c r="RL87" s="120" t="str">
        <f t="shared" si="294"/>
        <v/>
      </c>
      <c r="RM87" s="120" t="str">
        <f t="shared" si="294"/>
        <v/>
      </c>
      <c r="RN87" s="120" t="str">
        <f t="shared" si="294"/>
        <v/>
      </c>
      <c r="RO87" s="120" t="str">
        <f t="shared" si="294"/>
        <v/>
      </c>
      <c r="RP87" s="120" t="str">
        <f t="shared" si="294"/>
        <v/>
      </c>
      <c r="RQ87" s="120" t="str">
        <f t="shared" si="294"/>
        <v/>
      </c>
      <c r="RR87" s="120" t="str">
        <f t="shared" si="294"/>
        <v/>
      </c>
      <c r="RS87" s="120" t="str">
        <f t="shared" si="294"/>
        <v/>
      </c>
      <c r="RT87" s="120" t="str">
        <f t="shared" si="294"/>
        <v/>
      </c>
      <c r="RU87" s="120" t="str">
        <f t="shared" si="294"/>
        <v/>
      </c>
      <c r="RV87" s="120" t="str">
        <f t="shared" si="294"/>
        <v/>
      </c>
      <c r="RW87" s="120" t="str">
        <f t="shared" si="294"/>
        <v/>
      </c>
      <c r="RX87" s="120" t="str">
        <f t="shared" si="294"/>
        <v/>
      </c>
      <c r="RY87" s="120" t="str">
        <f t="shared" si="295"/>
        <v/>
      </c>
      <c r="RZ87" s="120" t="str">
        <f t="shared" si="295"/>
        <v/>
      </c>
      <c r="SA87" s="120" t="str">
        <f t="shared" si="295"/>
        <v/>
      </c>
      <c r="SB87" s="120" t="str">
        <f t="shared" si="295"/>
        <v/>
      </c>
      <c r="SC87" s="120" t="str">
        <f t="shared" si="295"/>
        <v/>
      </c>
      <c r="SD87" s="120" t="str">
        <f t="shared" si="295"/>
        <v/>
      </c>
      <c r="SE87" s="120" t="str">
        <f t="shared" si="295"/>
        <v/>
      </c>
      <c r="SF87" s="120" t="str">
        <f t="shared" si="295"/>
        <v/>
      </c>
      <c r="SG87" s="120" t="str">
        <f t="shared" si="295"/>
        <v/>
      </c>
      <c r="SH87" s="120" t="str">
        <f t="shared" si="295"/>
        <v/>
      </c>
      <c r="SI87" s="120" t="str">
        <f t="shared" si="295"/>
        <v/>
      </c>
      <c r="SJ87" s="120" t="str">
        <f t="shared" si="295"/>
        <v/>
      </c>
      <c r="SK87" s="120" t="str">
        <f t="shared" si="295"/>
        <v/>
      </c>
      <c r="SL87" s="120" t="str">
        <f t="shared" si="295"/>
        <v/>
      </c>
      <c r="SM87" s="120" t="str">
        <f t="shared" si="295"/>
        <v/>
      </c>
      <c r="SN87" s="120" t="str">
        <f t="shared" si="295"/>
        <v/>
      </c>
      <c r="SO87" s="120" t="str">
        <f t="shared" si="296"/>
        <v/>
      </c>
      <c r="SP87" s="120" t="str">
        <f t="shared" si="296"/>
        <v/>
      </c>
      <c r="SQ87" s="120" t="str">
        <f t="shared" si="296"/>
        <v/>
      </c>
      <c r="SR87" s="120" t="str">
        <f t="shared" si="296"/>
        <v/>
      </c>
      <c r="SS87" s="120" t="str">
        <f t="shared" si="296"/>
        <v/>
      </c>
      <c r="ST87" s="120" t="str">
        <f t="shared" si="296"/>
        <v/>
      </c>
      <c r="SU87" s="120" t="str">
        <f t="shared" si="296"/>
        <v/>
      </c>
      <c r="SV87" s="120" t="str">
        <f t="shared" si="296"/>
        <v/>
      </c>
      <c r="SW87" s="120" t="str">
        <f t="shared" si="296"/>
        <v/>
      </c>
      <c r="SX87" s="121" t="str">
        <f t="shared" si="296"/>
        <v/>
      </c>
    </row>
    <row r="88" spans="2:518" ht="27" outlineLevel="1" x14ac:dyDescent="0.35">
      <c r="C88" s="60">
        <v>291224</v>
      </c>
      <c r="D88" s="61"/>
      <c r="E88" s="122" t="s">
        <v>23</v>
      </c>
      <c r="F88" s="123" t="s">
        <v>452</v>
      </c>
      <c r="G88" s="142">
        <v>45569</v>
      </c>
      <c r="H88" s="124">
        <v>1</v>
      </c>
      <c r="I88" s="146">
        <f t="shared" si="170"/>
        <v>45569</v>
      </c>
      <c r="J88" s="147">
        <v>0</v>
      </c>
      <c r="K88" s="136" t="s">
        <v>1702</v>
      </c>
      <c r="L88" s="137"/>
      <c r="M88" s="119" t="str">
        <f t="shared" si="298"/>
        <v/>
      </c>
      <c r="N88" s="120" t="str">
        <f t="shared" si="298"/>
        <v/>
      </c>
      <c r="O88" s="120" t="str">
        <f t="shared" si="298"/>
        <v/>
      </c>
      <c r="P88" s="120" t="str">
        <f t="shared" si="298"/>
        <v/>
      </c>
      <c r="Q88" s="120" t="str">
        <f t="shared" si="298"/>
        <v/>
      </c>
      <c r="R88" s="120" t="str">
        <f t="shared" si="298"/>
        <v/>
      </c>
      <c r="S88" s="120" t="str">
        <f t="shared" si="298"/>
        <v/>
      </c>
      <c r="T88" s="120" t="str">
        <f t="shared" si="298"/>
        <v/>
      </c>
      <c r="U88" s="120" t="str">
        <f t="shared" si="298"/>
        <v/>
      </c>
      <c r="V88" s="120" t="str">
        <f t="shared" si="298"/>
        <v/>
      </c>
      <c r="W88" s="120" t="str">
        <f t="shared" si="298"/>
        <v/>
      </c>
      <c r="X88" s="120" t="str">
        <f t="shared" si="298"/>
        <v/>
      </c>
      <c r="Y88" s="120" t="str">
        <f t="shared" si="298"/>
        <v/>
      </c>
      <c r="Z88" s="120" t="str">
        <f t="shared" si="298"/>
        <v/>
      </c>
      <c r="AA88" s="120" t="str">
        <f t="shared" si="298"/>
        <v/>
      </c>
      <c r="AB88" s="120" t="str">
        <f t="shared" si="298"/>
        <v/>
      </c>
      <c r="AC88" s="120" t="str">
        <f t="shared" si="314"/>
        <v/>
      </c>
      <c r="AD88" s="120" t="str">
        <f t="shared" si="314"/>
        <v/>
      </c>
      <c r="AE88" s="120" t="str">
        <f t="shared" si="314"/>
        <v/>
      </c>
      <c r="AF88" s="120" t="str">
        <f t="shared" si="314"/>
        <v/>
      </c>
      <c r="AG88" s="120" t="str">
        <f t="shared" si="314"/>
        <v/>
      </c>
      <c r="AH88" s="120" t="str">
        <f t="shared" si="314"/>
        <v/>
      </c>
      <c r="AI88" s="120" t="str">
        <f t="shared" si="314"/>
        <v/>
      </c>
      <c r="AJ88" s="120" t="str">
        <f t="shared" si="314"/>
        <v/>
      </c>
      <c r="AK88" s="120" t="str">
        <f t="shared" si="314"/>
        <v/>
      </c>
      <c r="AL88" s="120" t="str">
        <f t="shared" si="314"/>
        <v/>
      </c>
      <c r="AM88" s="120" t="str">
        <f t="shared" si="314"/>
        <v/>
      </c>
      <c r="AN88" s="120" t="str">
        <f t="shared" si="314"/>
        <v/>
      </c>
      <c r="AO88" s="120" t="str">
        <f t="shared" si="314"/>
        <v/>
      </c>
      <c r="AP88" s="120" t="str">
        <f t="shared" si="314"/>
        <v/>
      </c>
      <c r="AQ88" s="120" t="str">
        <f t="shared" si="314"/>
        <v/>
      </c>
      <c r="AR88" s="120" t="str">
        <f t="shared" si="314"/>
        <v/>
      </c>
      <c r="AS88" s="120" t="str">
        <f t="shared" si="267"/>
        <v/>
      </c>
      <c r="AT88" s="120" t="str">
        <f t="shared" si="267"/>
        <v/>
      </c>
      <c r="AU88" s="120" t="str">
        <f t="shared" si="267"/>
        <v/>
      </c>
      <c r="AV88" s="120" t="str">
        <f t="shared" si="267"/>
        <v/>
      </c>
      <c r="AW88" s="120" t="str">
        <f t="shared" si="267"/>
        <v/>
      </c>
      <c r="AX88" s="120" t="str">
        <f t="shared" si="267"/>
        <v/>
      </c>
      <c r="AY88" s="120" t="str">
        <f t="shared" si="267"/>
        <v/>
      </c>
      <c r="AZ88" s="120" t="str">
        <f t="shared" si="267"/>
        <v/>
      </c>
      <c r="BA88" s="120" t="str">
        <f t="shared" si="267"/>
        <v/>
      </c>
      <c r="BB88" s="120" t="str">
        <f t="shared" si="267"/>
        <v/>
      </c>
      <c r="BC88" s="120" t="str">
        <f t="shared" si="267"/>
        <v/>
      </c>
      <c r="BD88" s="120" t="str">
        <f t="shared" si="267"/>
        <v/>
      </c>
      <c r="BE88" s="120" t="str">
        <f t="shared" si="267"/>
        <v/>
      </c>
      <c r="BF88" s="120" t="str">
        <f t="shared" si="267"/>
        <v/>
      </c>
      <c r="BG88" s="120" t="str">
        <f t="shared" si="267"/>
        <v/>
      </c>
      <c r="BH88" s="120" t="str">
        <f t="shared" si="267"/>
        <v/>
      </c>
      <c r="BI88" s="120" t="str">
        <f t="shared" si="268"/>
        <v/>
      </c>
      <c r="BJ88" s="120" t="str">
        <f t="shared" si="268"/>
        <v/>
      </c>
      <c r="BK88" s="120" t="str">
        <f t="shared" si="268"/>
        <v/>
      </c>
      <c r="BL88" s="120" t="str">
        <f t="shared" si="268"/>
        <v/>
      </c>
      <c r="BM88" s="120" t="str">
        <f t="shared" si="268"/>
        <v/>
      </c>
      <c r="BN88" s="120" t="str">
        <f t="shared" si="268"/>
        <v/>
      </c>
      <c r="BO88" s="120" t="str">
        <f t="shared" si="268"/>
        <v/>
      </c>
      <c r="BP88" s="120" t="str">
        <f t="shared" si="268"/>
        <v/>
      </c>
      <c r="BQ88" s="120" t="str">
        <f t="shared" si="268"/>
        <v/>
      </c>
      <c r="BR88" s="120" t="str">
        <f t="shared" si="268"/>
        <v/>
      </c>
      <c r="BS88" s="120" t="str">
        <f t="shared" si="268"/>
        <v/>
      </c>
      <c r="BT88" s="120" t="str">
        <f t="shared" si="268"/>
        <v/>
      </c>
      <c r="BU88" s="120" t="str">
        <f t="shared" si="268"/>
        <v/>
      </c>
      <c r="BV88" s="120" t="str">
        <f t="shared" si="268"/>
        <v/>
      </c>
      <c r="BW88" s="120" t="str">
        <f t="shared" si="268"/>
        <v/>
      </c>
      <c r="BX88" s="120" t="str">
        <f t="shared" si="268"/>
        <v/>
      </c>
      <c r="BY88" s="120" t="str">
        <f t="shared" si="269"/>
        <v/>
      </c>
      <c r="BZ88" s="120" t="str">
        <f t="shared" si="269"/>
        <v/>
      </c>
      <c r="CA88" s="120" t="str">
        <f t="shared" si="269"/>
        <v/>
      </c>
      <c r="CB88" s="120" t="str">
        <f t="shared" si="269"/>
        <v/>
      </c>
      <c r="CC88" s="120" t="str">
        <f t="shared" si="269"/>
        <v/>
      </c>
      <c r="CD88" s="120" t="str">
        <f t="shared" si="269"/>
        <v/>
      </c>
      <c r="CE88" s="120" t="str">
        <f t="shared" si="269"/>
        <v/>
      </c>
      <c r="CF88" s="120" t="str">
        <f t="shared" si="269"/>
        <v/>
      </c>
      <c r="CG88" s="120" t="str">
        <f t="shared" si="269"/>
        <v/>
      </c>
      <c r="CH88" s="120" t="str">
        <f t="shared" si="269"/>
        <v/>
      </c>
      <c r="CI88" s="120" t="str">
        <f t="shared" si="269"/>
        <v/>
      </c>
      <c r="CJ88" s="120" t="str">
        <f t="shared" si="269"/>
        <v/>
      </c>
      <c r="CK88" s="120" t="str">
        <f t="shared" si="269"/>
        <v/>
      </c>
      <c r="CL88" s="120" t="str">
        <f t="shared" si="269"/>
        <v/>
      </c>
      <c r="CM88" s="120" t="str">
        <f t="shared" si="269"/>
        <v/>
      </c>
      <c r="CN88" s="120" t="str">
        <f t="shared" si="269"/>
        <v/>
      </c>
      <c r="CO88" s="120" t="str">
        <f t="shared" si="270"/>
        <v/>
      </c>
      <c r="CP88" s="120" t="str">
        <f t="shared" si="270"/>
        <v/>
      </c>
      <c r="CQ88" s="120" t="str">
        <f t="shared" si="270"/>
        <v/>
      </c>
      <c r="CR88" s="120" t="str">
        <f t="shared" si="270"/>
        <v/>
      </c>
      <c r="CS88" s="120" t="str">
        <f t="shared" si="270"/>
        <v/>
      </c>
      <c r="CT88" s="120" t="str">
        <f t="shared" si="270"/>
        <v/>
      </c>
      <c r="CU88" s="120" t="str">
        <f t="shared" si="270"/>
        <v/>
      </c>
      <c r="CV88" s="120" t="str">
        <f t="shared" si="270"/>
        <v/>
      </c>
      <c r="CW88" s="120" t="str">
        <f t="shared" si="270"/>
        <v/>
      </c>
      <c r="CX88" s="120" t="str">
        <f t="shared" si="270"/>
        <v/>
      </c>
      <c r="CY88" s="120" t="str">
        <f t="shared" si="270"/>
        <v/>
      </c>
      <c r="CZ88" s="120" t="str">
        <f t="shared" si="270"/>
        <v/>
      </c>
      <c r="DA88" s="120" t="str">
        <f t="shared" si="270"/>
        <v/>
      </c>
      <c r="DB88" s="120" t="str">
        <f t="shared" si="270"/>
        <v/>
      </c>
      <c r="DC88" s="120" t="str">
        <f t="shared" si="270"/>
        <v/>
      </c>
      <c r="DD88" s="120" t="str">
        <f t="shared" si="270"/>
        <v/>
      </c>
      <c r="DE88" s="120" t="str">
        <f t="shared" si="271"/>
        <v/>
      </c>
      <c r="DF88" s="120" t="str">
        <f t="shared" si="271"/>
        <v/>
      </c>
      <c r="DG88" s="120" t="str">
        <f t="shared" si="271"/>
        <v/>
      </c>
      <c r="DH88" s="120" t="str">
        <f t="shared" si="271"/>
        <v/>
      </c>
      <c r="DI88" s="120" t="str">
        <f t="shared" si="271"/>
        <v/>
      </c>
      <c r="DJ88" s="120" t="str">
        <f t="shared" si="271"/>
        <v/>
      </c>
      <c r="DK88" s="120" t="str">
        <f t="shared" si="271"/>
        <v/>
      </c>
      <c r="DL88" s="120" t="str">
        <f t="shared" si="271"/>
        <v/>
      </c>
      <c r="DM88" s="120" t="str">
        <f t="shared" si="271"/>
        <v/>
      </c>
      <c r="DN88" s="120" t="str">
        <f t="shared" si="271"/>
        <v/>
      </c>
      <c r="DO88" s="120" t="str">
        <f t="shared" si="271"/>
        <v/>
      </c>
      <c r="DP88" s="120" t="str">
        <f t="shared" si="271"/>
        <v/>
      </c>
      <c r="DQ88" s="120" t="str">
        <f t="shared" si="271"/>
        <v/>
      </c>
      <c r="DR88" s="120" t="str">
        <f t="shared" si="271"/>
        <v/>
      </c>
      <c r="DS88" s="120" t="str">
        <f t="shared" si="271"/>
        <v/>
      </c>
      <c r="DT88" s="120" t="str">
        <f t="shared" si="271"/>
        <v/>
      </c>
      <c r="DU88" s="120" t="str">
        <f t="shared" si="272"/>
        <v/>
      </c>
      <c r="DV88" s="120" t="str">
        <f t="shared" si="272"/>
        <v/>
      </c>
      <c r="DW88" s="120" t="str">
        <f t="shared" si="272"/>
        <v/>
      </c>
      <c r="DX88" s="120" t="str">
        <f t="shared" si="272"/>
        <v/>
      </c>
      <c r="DY88" s="120" t="str">
        <f t="shared" si="272"/>
        <v/>
      </c>
      <c r="DZ88" s="120" t="str">
        <f t="shared" si="272"/>
        <v/>
      </c>
      <c r="EA88" s="120" t="str">
        <f t="shared" si="272"/>
        <v/>
      </c>
      <c r="EB88" s="120" t="str">
        <f t="shared" si="272"/>
        <v/>
      </c>
      <c r="EC88" s="120" t="str">
        <f t="shared" si="272"/>
        <v/>
      </c>
      <c r="ED88" s="120" t="str">
        <f t="shared" si="272"/>
        <v/>
      </c>
      <c r="EE88" s="120" t="str">
        <f t="shared" si="272"/>
        <v/>
      </c>
      <c r="EF88" s="120" t="str">
        <f t="shared" si="272"/>
        <v/>
      </c>
      <c r="EG88" s="120" t="str">
        <f t="shared" si="272"/>
        <v/>
      </c>
      <c r="EH88" s="120" t="str">
        <f t="shared" si="272"/>
        <v/>
      </c>
      <c r="EI88" s="120" t="str">
        <f t="shared" si="272"/>
        <v/>
      </c>
      <c r="EJ88" s="120" t="str">
        <f t="shared" si="272"/>
        <v/>
      </c>
      <c r="EK88" s="120" t="str">
        <f t="shared" si="273"/>
        <v/>
      </c>
      <c r="EL88" s="120" t="str">
        <f t="shared" si="273"/>
        <v/>
      </c>
      <c r="EM88" s="120" t="str">
        <f t="shared" si="273"/>
        <v/>
      </c>
      <c r="EN88" s="120" t="str">
        <f t="shared" si="273"/>
        <v/>
      </c>
      <c r="EO88" s="120" t="str">
        <f t="shared" si="273"/>
        <v/>
      </c>
      <c r="EP88" s="120" t="str">
        <f t="shared" si="273"/>
        <v/>
      </c>
      <c r="EQ88" s="120" t="str">
        <f t="shared" si="273"/>
        <v/>
      </c>
      <c r="ER88" s="120" t="str">
        <f t="shared" si="273"/>
        <v/>
      </c>
      <c r="ES88" s="120" t="str">
        <f t="shared" si="273"/>
        <v/>
      </c>
      <c r="ET88" s="120" t="str">
        <f t="shared" si="273"/>
        <v/>
      </c>
      <c r="EU88" s="120" t="str">
        <f t="shared" si="273"/>
        <v/>
      </c>
      <c r="EV88" s="120" t="str">
        <f t="shared" si="273"/>
        <v/>
      </c>
      <c r="EW88" s="120" t="str">
        <f t="shared" si="273"/>
        <v/>
      </c>
      <c r="EX88" s="120" t="str">
        <f t="shared" si="273"/>
        <v/>
      </c>
      <c r="EY88" s="120" t="str">
        <f t="shared" si="273"/>
        <v/>
      </c>
      <c r="EZ88" s="120" t="str">
        <f t="shared" si="273"/>
        <v/>
      </c>
      <c r="FA88" s="120" t="str">
        <f t="shared" si="274"/>
        <v/>
      </c>
      <c r="FB88" s="120" t="str">
        <f t="shared" si="274"/>
        <v/>
      </c>
      <c r="FC88" s="120" t="str">
        <f t="shared" si="274"/>
        <v/>
      </c>
      <c r="FD88" s="120" t="str">
        <f t="shared" si="274"/>
        <v/>
      </c>
      <c r="FE88" s="120" t="str">
        <f t="shared" si="274"/>
        <v/>
      </c>
      <c r="FF88" s="120" t="str">
        <f t="shared" si="274"/>
        <v/>
      </c>
      <c r="FG88" s="120" t="str">
        <f t="shared" si="274"/>
        <v/>
      </c>
      <c r="FH88" s="120" t="str">
        <f t="shared" si="274"/>
        <v/>
      </c>
      <c r="FI88" s="120" t="str">
        <f t="shared" si="274"/>
        <v/>
      </c>
      <c r="FJ88" s="120" t="str">
        <f t="shared" si="274"/>
        <v/>
      </c>
      <c r="FK88" s="120" t="str">
        <f t="shared" si="274"/>
        <v/>
      </c>
      <c r="FL88" s="120" t="str">
        <f t="shared" si="274"/>
        <v/>
      </c>
      <c r="FM88" s="120" t="str">
        <f t="shared" si="274"/>
        <v/>
      </c>
      <c r="FN88" s="120" t="str">
        <f t="shared" si="274"/>
        <v/>
      </c>
      <c r="FO88" s="120" t="str">
        <f t="shared" si="274"/>
        <v/>
      </c>
      <c r="FP88" s="120" t="str">
        <f t="shared" si="274"/>
        <v/>
      </c>
      <c r="FQ88" s="120" t="str">
        <f t="shared" si="275"/>
        <v/>
      </c>
      <c r="FR88" s="120" t="str">
        <f t="shared" si="275"/>
        <v/>
      </c>
      <c r="FS88" s="120" t="str">
        <f t="shared" si="275"/>
        <v/>
      </c>
      <c r="FT88" s="120" t="str">
        <f t="shared" si="275"/>
        <v/>
      </c>
      <c r="FU88" s="120" t="str">
        <f t="shared" si="275"/>
        <v/>
      </c>
      <c r="FV88" s="120" t="str">
        <f t="shared" si="275"/>
        <v/>
      </c>
      <c r="FW88" s="120" t="str">
        <f t="shared" si="275"/>
        <v/>
      </c>
      <c r="FX88" s="120" t="str">
        <f t="shared" si="275"/>
        <v/>
      </c>
      <c r="FY88" s="120" t="str">
        <f t="shared" si="275"/>
        <v/>
      </c>
      <c r="FZ88" s="120" t="str">
        <f t="shared" si="275"/>
        <v/>
      </c>
      <c r="GA88" s="120" t="str">
        <f t="shared" si="275"/>
        <v/>
      </c>
      <c r="GB88" s="120" t="str">
        <f t="shared" si="275"/>
        <v/>
      </c>
      <c r="GC88" s="120" t="str">
        <f t="shared" si="275"/>
        <v/>
      </c>
      <c r="GD88" s="120" t="str">
        <f t="shared" si="275"/>
        <v/>
      </c>
      <c r="GE88" s="120" t="str">
        <f t="shared" si="275"/>
        <v/>
      </c>
      <c r="GF88" s="120" t="str">
        <f t="shared" si="275"/>
        <v/>
      </c>
      <c r="GG88" s="120" t="str">
        <f t="shared" si="276"/>
        <v/>
      </c>
      <c r="GH88" s="120" t="str">
        <f t="shared" si="276"/>
        <v/>
      </c>
      <c r="GI88" s="120" t="str">
        <f t="shared" si="276"/>
        <v/>
      </c>
      <c r="GJ88" s="120" t="str">
        <f t="shared" si="276"/>
        <v/>
      </c>
      <c r="GK88" s="120" t="str">
        <f t="shared" si="276"/>
        <v/>
      </c>
      <c r="GL88" s="120" t="str">
        <f t="shared" si="276"/>
        <v/>
      </c>
      <c r="GM88" s="120" t="str">
        <f t="shared" si="276"/>
        <v/>
      </c>
      <c r="GN88" s="120" t="str">
        <f t="shared" si="276"/>
        <v/>
      </c>
      <c r="GO88" s="120" t="str">
        <f t="shared" si="276"/>
        <v/>
      </c>
      <c r="GP88" s="120" t="str">
        <f t="shared" si="276"/>
        <v/>
      </c>
      <c r="GQ88" s="120" t="str">
        <f t="shared" si="276"/>
        <v/>
      </c>
      <c r="GR88" s="120" t="str">
        <f t="shared" si="276"/>
        <v/>
      </c>
      <c r="GS88" s="120" t="str">
        <f t="shared" si="276"/>
        <v/>
      </c>
      <c r="GT88" s="120" t="str">
        <f t="shared" si="276"/>
        <v/>
      </c>
      <c r="GU88" s="120" t="str">
        <f t="shared" si="276"/>
        <v/>
      </c>
      <c r="GV88" s="120" t="str">
        <f t="shared" si="276"/>
        <v/>
      </c>
      <c r="GW88" s="120" t="str">
        <f t="shared" si="277"/>
        <v/>
      </c>
      <c r="GX88" s="120" t="str">
        <f t="shared" si="277"/>
        <v/>
      </c>
      <c r="GY88" s="120" t="str">
        <f t="shared" si="277"/>
        <v/>
      </c>
      <c r="GZ88" s="120" t="str">
        <f t="shared" si="277"/>
        <v/>
      </c>
      <c r="HA88" s="120" t="str">
        <f t="shared" si="277"/>
        <v/>
      </c>
      <c r="HB88" s="120" t="str">
        <f t="shared" si="277"/>
        <v/>
      </c>
      <c r="HC88" s="120" t="str">
        <f t="shared" si="277"/>
        <v/>
      </c>
      <c r="HD88" s="120" t="str">
        <f t="shared" si="277"/>
        <v/>
      </c>
      <c r="HE88" s="120" t="str">
        <f t="shared" si="277"/>
        <v/>
      </c>
      <c r="HF88" s="120" t="str">
        <f t="shared" si="277"/>
        <v/>
      </c>
      <c r="HG88" s="120" t="str">
        <f t="shared" si="277"/>
        <v/>
      </c>
      <c r="HH88" s="120" t="str">
        <f t="shared" si="277"/>
        <v/>
      </c>
      <c r="HI88" s="120" t="str">
        <f t="shared" si="277"/>
        <v/>
      </c>
      <c r="HJ88" s="120" t="str">
        <f t="shared" si="277"/>
        <v/>
      </c>
      <c r="HK88" s="120" t="str">
        <f t="shared" si="277"/>
        <v/>
      </c>
      <c r="HL88" s="120" t="str">
        <f t="shared" si="277"/>
        <v/>
      </c>
      <c r="HM88" s="120" t="str">
        <f t="shared" si="278"/>
        <v/>
      </c>
      <c r="HN88" s="120" t="str">
        <f t="shared" si="278"/>
        <v/>
      </c>
      <c r="HO88" s="120" t="str">
        <f t="shared" si="278"/>
        <v/>
      </c>
      <c r="HP88" s="120" t="str">
        <f t="shared" si="278"/>
        <v/>
      </c>
      <c r="HQ88" s="120" t="str">
        <f t="shared" si="278"/>
        <v/>
      </c>
      <c r="HR88" s="120" t="str">
        <f t="shared" si="278"/>
        <v/>
      </c>
      <c r="HS88" s="120" t="str">
        <f t="shared" si="278"/>
        <v/>
      </c>
      <c r="HT88" s="120" t="str">
        <f t="shared" si="278"/>
        <v/>
      </c>
      <c r="HU88" s="120" t="str">
        <f t="shared" si="278"/>
        <v/>
      </c>
      <c r="HV88" s="120" t="str">
        <f t="shared" si="278"/>
        <v/>
      </c>
      <c r="HW88" s="120" t="str">
        <f t="shared" si="278"/>
        <v/>
      </c>
      <c r="HX88" s="120" t="str">
        <f t="shared" si="278"/>
        <v/>
      </c>
      <c r="HY88" s="120" t="str">
        <f t="shared" si="278"/>
        <v/>
      </c>
      <c r="HZ88" s="120" t="str">
        <f t="shared" si="278"/>
        <v/>
      </c>
      <c r="IA88" s="120" t="str">
        <f t="shared" si="278"/>
        <v/>
      </c>
      <c r="IB88" s="120" t="str">
        <f t="shared" si="278"/>
        <v/>
      </c>
      <c r="IC88" s="120" t="str">
        <f t="shared" si="279"/>
        <v/>
      </c>
      <c r="ID88" s="120" t="str">
        <f t="shared" si="279"/>
        <v/>
      </c>
      <c r="IE88" s="120" t="str">
        <f t="shared" si="279"/>
        <v/>
      </c>
      <c r="IF88" s="120" t="str">
        <f t="shared" si="279"/>
        <v/>
      </c>
      <c r="IG88" s="120" t="str">
        <f t="shared" si="279"/>
        <v/>
      </c>
      <c r="IH88" s="120" t="str">
        <f t="shared" si="279"/>
        <v/>
      </c>
      <c r="II88" s="120" t="str">
        <f t="shared" si="279"/>
        <v/>
      </c>
      <c r="IJ88" s="120" t="str">
        <f t="shared" si="279"/>
        <v/>
      </c>
      <c r="IK88" s="120" t="str">
        <f t="shared" si="279"/>
        <v/>
      </c>
      <c r="IL88" s="120" t="str">
        <f t="shared" si="279"/>
        <v/>
      </c>
      <c r="IM88" s="120" t="str">
        <f t="shared" si="279"/>
        <v/>
      </c>
      <c r="IN88" s="120" t="str">
        <f t="shared" si="279"/>
        <v/>
      </c>
      <c r="IO88" s="120" t="str">
        <f t="shared" si="279"/>
        <v/>
      </c>
      <c r="IP88" s="120" t="str">
        <f t="shared" si="279"/>
        <v/>
      </c>
      <c r="IQ88" s="120" t="str">
        <f t="shared" si="279"/>
        <v/>
      </c>
      <c r="IR88" s="120" t="str">
        <f t="shared" si="279"/>
        <v/>
      </c>
      <c r="IS88" s="120" t="str">
        <f t="shared" si="280"/>
        <v/>
      </c>
      <c r="IT88" s="120" t="str">
        <f t="shared" si="280"/>
        <v/>
      </c>
      <c r="IU88" s="120" t="str">
        <f t="shared" si="280"/>
        <v/>
      </c>
      <c r="IV88" s="120" t="str">
        <f t="shared" si="280"/>
        <v/>
      </c>
      <c r="IW88" s="120" t="str">
        <f t="shared" si="280"/>
        <v/>
      </c>
      <c r="IX88" s="120" t="str">
        <f t="shared" si="280"/>
        <v/>
      </c>
      <c r="IY88" s="120" t="str">
        <f t="shared" si="280"/>
        <v/>
      </c>
      <c r="IZ88" s="120" t="str">
        <f t="shared" si="280"/>
        <v/>
      </c>
      <c r="JA88" s="120" t="str">
        <f t="shared" si="280"/>
        <v/>
      </c>
      <c r="JB88" s="120" t="str">
        <f t="shared" si="280"/>
        <v/>
      </c>
      <c r="JC88" s="120" t="str">
        <f t="shared" si="280"/>
        <v/>
      </c>
      <c r="JD88" s="120" t="str">
        <f t="shared" si="280"/>
        <v/>
      </c>
      <c r="JE88" s="120" t="str">
        <f t="shared" si="280"/>
        <v/>
      </c>
      <c r="JF88" s="120" t="str">
        <f t="shared" si="280"/>
        <v/>
      </c>
      <c r="JG88" s="120" t="str">
        <f t="shared" si="280"/>
        <v/>
      </c>
      <c r="JH88" s="120" t="str">
        <f t="shared" si="280"/>
        <v/>
      </c>
      <c r="JI88" s="120" t="str">
        <f t="shared" si="281"/>
        <v/>
      </c>
      <c r="JJ88" s="120" t="str">
        <f t="shared" si="281"/>
        <v/>
      </c>
      <c r="JK88" s="120" t="str">
        <f t="shared" si="281"/>
        <v/>
      </c>
      <c r="JL88" s="120" t="str">
        <f t="shared" si="281"/>
        <v/>
      </c>
      <c r="JM88" s="120" t="str">
        <f t="shared" si="281"/>
        <v/>
      </c>
      <c r="JN88" s="120" t="str">
        <f t="shared" si="281"/>
        <v/>
      </c>
      <c r="JO88" s="120" t="str">
        <f t="shared" si="281"/>
        <v/>
      </c>
      <c r="JP88" s="120" t="str">
        <f t="shared" si="281"/>
        <v/>
      </c>
      <c r="JQ88" s="120" t="str">
        <f t="shared" si="281"/>
        <v/>
      </c>
      <c r="JR88" s="120" t="str">
        <f t="shared" si="281"/>
        <v/>
      </c>
      <c r="JS88" s="120" t="str">
        <f t="shared" si="281"/>
        <v/>
      </c>
      <c r="JT88" s="120" t="str">
        <f t="shared" si="281"/>
        <v/>
      </c>
      <c r="JU88" s="120" t="str">
        <f t="shared" si="281"/>
        <v/>
      </c>
      <c r="JV88" s="120" t="str">
        <f t="shared" si="281"/>
        <v/>
      </c>
      <c r="JW88" s="120" t="str">
        <f t="shared" si="281"/>
        <v/>
      </c>
      <c r="JX88" s="120" t="str">
        <f t="shared" si="281"/>
        <v/>
      </c>
      <c r="JY88" s="120" t="str">
        <f t="shared" si="282"/>
        <v/>
      </c>
      <c r="JZ88" s="120" t="str">
        <f t="shared" si="282"/>
        <v/>
      </c>
      <c r="KA88" s="120" t="str">
        <f t="shared" si="282"/>
        <v/>
      </c>
      <c r="KB88" s="120" t="str">
        <f t="shared" si="282"/>
        <v/>
      </c>
      <c r="KC88" s="120" t="str">
        <f t="shared" si="282"/>
        <v/>
      </c>
      <c r="KD88" s="120" t="str">
        <f t="shared" si="282"/>
        <v/>
      </c>
      <c r="KE88" s="120" t="str">
        <f t="shared" si="282"/>
        <v/>
      </c>
      <c r="KF88" s="120" t="str">
        <f t="shared" si="282"/>
        <v/>
      </c>
      <c r="KG88" s="120" t="str">
        <f t="shared" si="282"/>
        <v/>
      </c>
      <c r="KH88" s="120" t="str">
        <f t="shared" si="282"/>
        <v/>
      </c>
      <c r="KI88" s="120" t="str">
        <f t="shared" si="282"/>
        <v/>
      </c>
      <c r="KJ88" s="120" t="str">
        <f t="shared" si="282"/>
        <v/>
      </c>
      <c r="KK88" s="120" t="str">
        <f t="shared" si="282"/>
        <v/>
      </c>
      <c r="KL88" s="120" t="str">
        <f t="shared" si="282"/>
        <v/>
      </c>
      <c r="KM88" s="120" t="str">
        <f t="shared" si="282"/>
        <v/>
      </c>
      <c r="KN88" s="120" t="str">
        <f t="shared" si="282"/>
        <v/>
      </c>
      <c r="KO88" s="120" t="str">
        <f t="shared" si="283"/>
        <v/>
      </c>
      <c r="KP88" s="120" t="str">
        <f t="shared" si="283"/>
        <v/>
      </c>
      <c r="KQ88" s="120" t="str">
        <f t="shared" si="283"/>
        <v/>
      </c>
      <c r="KR88" s="120" t="str">
        <f t="shared" si="283"/>
        <v/>
      </c>
      <c r="KS88" s="120" t="str">
        <f t="shared" si="283"/>
        <v/>
      </c>
      <c r="KT88" s="120" t="str">
        <f t="shared" si="283"/>
        <v/>
      </c>
      <c r="KU88" s="120" t="str">
        <f t="shared" si="283"/>
        <v/>
      </c>
      <c r="KV88" s="120" t="str">
        <f t="shared" si="283"/>
        <v/>
      </c>
      <c r="KW88" s="120" t="str">
        <f t="shared" si="283"/>
        <v/>
      </c>
      <c r="KX88" s="120" t="str">
        <f t="shared" si="283"/>
        <v/>
      </c>
      <c r="KY88" s="120" t="str">
        <f t="shared" si="283"/>
        <v/>
      </c>
      <c r="KZ88" s="120" t="str">
        <f t="shared" si="283"/>
        <v/>
      </c>
      <c r="LA88" s="120" t="str">
        <f t="shared" si="283"/>
        <v/>
      </c>
      <c r="LB88" s="120" t="str">
        <f t="shared" si="283"/>
        <v/>
      </c>
      <c r="LC88" s="120" t="str">
        <f t="shared" si="283"/>
        <v/>
      </c>
      <c r="LD88" s="120" t="str">
        <f t="shared" si="283"/>
        <v/>
      </c>
      <c r="LE88" s="120" t="str">
        <f t="shared" si="284"/>
        <v/>
      </c>
      <c r="LF88" s="120" t="str">
        <f t="shared" si="284"/>
        <v/>
      </c>
      <c r="LG88" s="120" t="str">
        <f t="shared" si="284"/>
        <v/>
      </c>
      <c r="LH88" s="120" t="str">
        <f t="shared" si="284"/>
        <v/>
      </c>
      <c r="LI88" s="120" t="str">
        <f t="shared" si="284"/>
        <v/>
      </c>
      <c r="LJ88" s="120" t="str">
        <f t="shared" si="284"/>
        <v/>
      </c>
      <c r="LK88" s="120" t="str">
        <f t="shared" si="284"/>
        <v/>
      </c>
      <c r="LL88" s="120" t="str">
        <f t="shared" si="284"/>
        <v/>
      </c>
      <c r="LM88" s="120" t="str">
        <f t="shared" si="284"/>
        <v/>
      </c>
      <c r="LN88" s="120" t="str">
        <f t="shared" si="284"/>
        <v/>
      </c>
      <c r="LO88" s="120" t="str">
        <f t="shared" si="284"/>
        <v/>
      </c>
      <c r="LP88" s="120" t="str">
        <f t="shared" si="284"/>
        <v/>
      </c>
      <c r="LQ88" s="120" t="str">
        <f t="shared" si="284"/>
        <v/>
      </c>
      <c r="LR88" s="120" t="str">
        <f t="shared" si="284"/>
        <v/>
      </c>
      <c r="LS88" s="120" t="str">
        <f t="shared" si="284"/>
        <v/>
      </c>
      <c r="LT88" s="120" t="str">
        <f t="shared" si="284"/>
        <v/>
      </c>
      <c r="LU88" s="120" t="str">
        <f t="shared" si="285"/>
        <v/>
      </c>
      <c r="LV88" s="120" t="str">
        <f t="shared" si="285"/>
        <v/>
      </c>
      <c r="LW88" s="120" t="str">
        <f t="shared" si="285"/>
        <v/>
      </c>
      <c r="LX88" s="120" t="str">
        <f t="shared" si="285"/>
        <v/>
      </c>
      <c r="LY88" s="120" t="str">
        <f t="shared" si="285"/>
        <v/>
      </c>
      <c r="LZ88" s="120" t="str">
        <f t="shared" si="285"/>
        <v/>
      </c>
      <c r="MA88" s="120" t="str">
        <f t="shared" si="285"/>
        <v/>
      </c>
      <c r="MB88" s="120" t="str">
        <f t="shared" si="285"/>
        <v/>
      </c>
      <c r="MC88" s="120" t="str">
        <f t="shared" si="285"/>
        <v/>
      </c>
      <c r="MD88" s="120" t="str">
        <f t="shared" si="285"/>
        <v/>
      </c>
      <c r="ME88" s="120" t="str">
        <f t="shared" si="285"/>
        <v/>
      </c>
      <c r="MF88" s="120" t="str">
        <f t="shared" si="285"/>
        <v/>
      </c>
      <c r="MG88" s="120" t="str">
        <f t="shared" si="285"/>
        <v/>
      </c>
      <c r="MH88" s="120" t="str">
        <f t="shared" si="285"/>
        <v/>
      </c>
      <c r="MI88" s="120" t="str">
        <f t="shared" si="285"/>
        <v/>
      </c>
      <c r="MJ88" s="120" t="str">
        <f t="shared" si="285"/>
        <v/>
      </c>
      <c r="MK88" s="120" t="str">
        <f t="shared" si="286"/>
        <v/>
      </c>
      <c r="ML88" s="120" t="str">
        <f t="shared" si="286"/>
        <v/>
      </c>
      <c r="MM88" s="120" t="str">
        <f t="shared" si="286"/>
        <v/>
      </c>
      <c r="MN88" s="120" t="str">
        <f t="shared" si="286"/>
        <v/>
      </c>
      <c r="MO88" s="120" t="str">
        <f t="shared" si="286"/>
        <v/>
      </c>
      <c r="MP88" s="120" t="str">
        <f t="shared" si="286"/>
        <v/>
      </c>
      <c r="MQ88" s="120" t="str">
        <f t="shared" si="286"/>
        <v/>
      </c>
      <c r="MR88" s="120" t="str">
        <f t="shared" si="286"/>
        <v/>
      </c>
      <c r="MS88" s="120" t="str">
        <f t="shared" si="286"/>
        <v/>
      </c>
      <c r="MT88" s="120" t="str">
        <f t="shared" si="286"/>
        <v/>
      </c>
      <c r="MU88" s="120" t="str">
        <f t="shared" si="286"/>
        <v/>
      </c>
      <c r="MV88" s="120" t="str">
        <f t="shared" si="286"/>
        <v/>
      </c>
      <c r="MW88" s="120" t="str">
        <f t="shared" si="286"/>
        <v/>
      </c>
      <c r="MX88" s="120" t="str">
        <f t="shared" si="286"/>
        <v/>
      </c>
      <c r="MY88" s="120" t="str">
        <f t="shared" si="286"/>
        <v/>
      </c>
      <c r="MZ88" s="120" t="str">
        <f t="shared" si="286"/>
        <v/>
      </c>
      <c r="NA88" s="120" t="str">
        <f t="shared" si="287"/>
        <v/>
      </c>
      <c r="NB88" s="120" t="str">
        <f t="shared" si="287"/>
        <v/>
      </c>
      <c r="NC88" s="120" t="str">
        <f t="shared" si="287"/>
        <v/>
      </c>
      <c r="ND88" s="120" t="str">
        <f t="shared" si="287"/>
        <v/>
      </c>
      <c r="NE88" s="120" t="str">
        <f t="shared" si="287"/>
        <v/>
      </c>
      <c r="NF88" s="120" t="str">
        <f t="shared" si="287"/>
        <v/>
      </c>
      <c r="NG88" s="120" t="str">
        <f t="shared" si="287"/>
        <v/>
      </c>
      <c r="NH88" s="120" t="str">
        <f t="shared" si="287"/>
        <v/>
      </c>
      <c r="NI88" s="120" t="str">
        <f t="shared" si="287"/>
        <v/>
      </c>
      <c r="NJ88" s="120" t="str">
        <f t="shared" si="287"/>
        <v/>
      </c>
      <c r="NK88" s="120" t="str">
        <f t="shared" si="287"/>
        <v/>
      </c>
      <c r="NL88" s="120" t="str">
        <f t="shared" si="287"/>
        <v/>
      </c>
      <c r="NM88" s="120" t="str">
        <f t="shared" si="287"/>
        <v/>
      </c>
      <c r="NN88" s="120" t="str">
        <f t="shared" si="287"/>
        <v/>
      </c>
      <c r="NO88" s="120" t="str">
        <f t="shared" si="287"/>
        <v/>
      </c>
      <c r="NP88" s="120" t="str">
        <f t="shared" si="287"/>
        <v/>
      </c>
      <c r="NQ88" s="120" t="str">
        <f t="shared" si="288"/>
        <v/>
      </c>
      <c r="NR88" s="120" t="str">
        <f t="shared" si="288"/>
        <v/>
      </c>
      <c r="NS88" s="120" t="str">
        <f t="shared" si="288"/>
        <v/>
      </c>
      <c r="NT88" s="120" t="str">
        <f t="shared" si="288"/>
        <v/>
      </c>
      <c r="NU88" s="120" t="str">
        <f t="shared" si="288"/>
        <v/>
      </c>
      <c r="NV88" s="120" t="str">
        <f t="shared" si="288"/>
        <v/>
      </c>
      <c r="NW88" s="120" t="str">
        <f t="shared" si="288"/>
        <v/>
      </c>
      <c r="NX88" s="120" t="str">
        <f t="shared" si="288"/>
        <v/>
      </c>
      <c r="NY88" s="120" t="str">
        <f t="shared" si="288"/>
        <v/>
      </c>
      <c r="NZ88" s="120" t="str">
        <f t="shared" si="288"/>
        <v/>
      </c>
      <c r="OA88" s="120" t="str">
        <f t="shared" si="288"/>
        <v/>
      </c>
      <c r="OB88" s="120" t="str">
        <f t="shared" si="288"/>
        <v/>
      </c>
      <c r="OC88" s="120" t="str">
        <f t="shared" si="288"/>
        <v/>
      </c>
      <c r="OD88" s="120" t="str">
        <f t="shared" si="288"/>
        <v/>
      </c>
      <c r="OE88" s="120" t="str">
        <f t="shared" si="288"/>
        <v/>
      </c>
      <c r="OF88" s="120" t="str">
        <f t="shared" si="288"/>
        <v/>
      </c>
      <c r="OG88" s="120" t="str">
        <f t="shared" si="289"/>
        <v/>
      </c>
      <c r="OH88" s="120" t="str">
        <f t="shared" si="289"/>
        <v/>
      </c>
      <c r="OI88" s="120" t="str">
        <f t="shared" si="289"/>
        <v/>
      </c>
      <c r="OJ88" s="120" t="str">
        <f t="shared" si="289"/>
        <v/>
      </c>
      <c r="OK88" s="120" t="str">
        <f t="shared" si="289"/>
        <v/>
      </c>
      <c r="OL88" s="120" t="str">
        <f t="shared" si="289"/>
        <v/>
      </c>
      <c r="OM88" s="120" t="str">
        <f t="shared" si="289"/>
        <v/>
      </c>
      <c r="ON88" s="120" t="str">
        <f t="shared" si="289"/>
        <v/>
      </c>
      <c r="OO88" s="120" t="str">
        <f t="shared" si="289"/>
        <v/>
      </c>
      <c r="OP88" s="120" t="str">
        <f t="shared" si="289"/>
        <v/>
      </c>
      <c r="OQ88" s="120" t="str">
        <f t="shared" si="289"/>
        <v/>
      </c>
      <c r="OR88" s="120" t="str">
        <f t="shared" si="289"/>
        <v/>
      </c>
      <c r="OS88" s="120" t="str">
        <f t="shared" si="289"/>
        <v/>
      </c>
      <c r="OT88" s="120" t="str">
        <f t="shared" si="289"/>
        <v/>
      </c>
      <c r="OU88" s="120" t="str">
        <f t="shared" si="289"/>
        <v/>
      </c>
      <c r="OV88" s="120" t="str">
        <f t="shared" si="289"/>
        <v/>
      </c>
      <c r="OW88" s="120" t="str">
        <f t="shared" si="290"/>
        <v/>
      </c>
      <c r="OX88" s="120" t="str">
        <f t="shared" si="290"/>
        <v/>
      </c>
      <c r="OY88" s="120" t="str">
        <f t="shared" si="290"/>
        <v/>
      </c>
      <c r="OZ88" s="120" t="str">
        <f t="shared" si="290"/>
        <v/>
      </c>
      <c r="PA88" s="120" t="str">
        <f t="shared" si="290"/>
        <v/>
      </c>
      <c r="PB88" s="120" t="str">
        <f t="shared" si="290"/>
        <v/>
      </c>
      <c r="PC88" s="120" t="str">
        <f t="shared" si="290"/>
        <v/>
      </c>
      <c r="PD88" s="120" t="str">
        <f t="shared" si="290"/>
        <v/>
      </c>
      <c r="PE88" s="120" t="str">
        <f t="shared" si="290"/>
        <v/>
      </c>
      <c r="PF88" s="120" t="str">
        <f t="shared" si="290"/>
        <v/>
      </c>
      <c r="PG88" s="120" t="str">
        <f t="shared" si="290"/>
        <v/>
      </c>
      <c r="PH88" s="120" t="str">
        <f t="shared" si="290"/>
        <v/>
      </c>
      <c r="PI88" s="120" t="str">
        <f t="shared" si="290"/>
        <v/>
      </c>
      <c r="PJ88" s="120" t="str">
        <f t="shared" si="290"/>
        <v/>
      </c>
      <c r="PK88" s="120" t="str">
        <f t="shared" si="290"/>
        <v/>
      </c>
      <c r="PL88" s="120" t="str">
        <f t="shared" si="290"/>
        <v/>
      </c>
      <c r="PM88" s="120" t="str">
        <f t="shared" si="291"/>
        <v/>
      </c>
      <c r="PN88" s="120" t="str">
        <f t="shared" si="291"/>
        <v/>
      </c>
      <c r="PO88" s="120" t="str">
        <f t="shared" si="291"/>
        <v/>
      </c>
      <c r="PP88" s="120" t="str">
        <f t="shared" si="291"/>
        <v/>
      </c>
      <c r="PQ88" s="120" t="str">
        <f t="shared" si="291"/>
        <v/>
      </c>
      <c r="PR88" s="120" t="str">
        <f t="shared" si="291"/>
        <v/>
      </c>
      <c r="PS88" s="120" t="str">
        <f t="shared" si="291"/>
        <v/>
      </c>
      <c r="PT88" s="120" t="str">
        <f t="shared" si="291"/>
        <v/>
      </c>
      <c r="PU88" s="120" t="str">
        <f t="shared" si="291"/>
        <v/>
      </c>
      <c r="PV88" s="120" t="str">
        <f t="shared" si="291"/>
        <v/>
      </c>
      <c r="PW88" s="120" t="str">
        <f t="shared" si="291"/>
        <v/>
      </c>
      <c r="PX88" s="120" t="str">
        <f t="shared" si="291"/>
        <v/>
      </c>
      <c r="PY88" s="120" t="str">
        <f t="shared" si="291"/>
        <v/>
      </c>
      <c r="PZ88" s="120" t="str">
        <f t="shared" si="291"/>
        <v/>
      </c>
      <c r="QA88" s="120" t="str">
        <f t="shared" si="291"/>
        <v/>
      </c>
      <c r="QB88" s="120" t="str">
        <f t="shared" si="291"/>
        <v/>
      </c>
      <c r="QC88" s="120" t="str">
        <f t="shared" si="292"/>
        <v/>
      </c>
      <c r="QD88" s="120" t="str">
        <f t="shared" si="292"/>
        <v/>
      </c>
      <c r="QE88" s="120" t="str">
        <f t="shared" si="292"/>
        <v/>
      </c>
      <c r="QF88" s="120" t="str">
        <f t="shared" si="292"/>
        <v/>
      </c>
      <c r="QG88" s="120" t="str">
        <f t="shared" si="292"/>
        <v/>
      </c>
      <c r="QH88" s="120" t="str">
        <f t="shared" si="292"/>
        <v/>
      </c>
      <c r="QI88" s="120" t="str">
        <f t="shared" si="292"/>
        <v/>
      </c>
      <c r="QJ88" s="120" t="str">
        <f t="shared" si="292"/>
        <v/>
      </c>
      <c r="QK88" s="120" t="str">
        <f t="shared" si="292"/>
        <v/>
      </c>
      <c r="QL88" s="120" t="str">
        <f t="shared" si="292"/>
        <v/>
      </c>
      <c r="QM88" s="120" t="str">
        <f t="shared" si="292"/>
        <v/>
      </c>
      <c r="QN88" s="120" t="str">
        <f t="shared" si="292"/>
        <v/>
      </c>
      <c r="QO88" s="120" t="str">
        <f t="shared" si="292"/>
        <v/>
      </c>
      <c r="QP88" s="120" t="str">
        <f t="shared" si="292"/>
        <v/>
      </c>
      <c r="QQ88" s="120" t="str">
        <f t="shared" si="292"/>
        <v/>
      </c>
      <c r="QR88" s="120" t="str">
        <f t="shared" si="292"/>
        <v/>
      </c>
      <c r="QS88" s="120" t="str">
        <f t="shared" si="293"/>
        <v/>
      </c>
      <c r="QT88" s="120" t="str">
        <f t="shared" si="293"/>
        <v/>
      </c>
      <c r="QU88" s="120" t="str">
        <f t="shared" si="293"/>
        <v/>
      </c>
      <c r="QV88" s="120" t="str">
        <f t="shared" si="293"/>
        <v/>
      </c>
      <c r="QW88" s="120" t="str">
        <f t="shared" si="293"/>
        <v/>
      </c>
      <c r="QX88" s="120" t="str">
        <f t="shared" si="293"/>
        <v/>
      </c>
      <c r="QY88" s="120" t="str">
        <f t="shared" si="293"/>
        <v/>
      </c>
      <c r="QZ88" s="120" t="str">
        <f t="shared" si="293"/>
        <v/>
      </c>
      <c r="RA88" s="120" t="str">
        <f t="shared" si="293"/>
        <v/>
      </c>
      <c r="RB88" s="120" t="str">
        <f t="shared" si="293"/>
        <v/>
      </c>
      <c r="RC88" s="120" t="str">
        <f t="shared" si="293"/>
        <v/>
      </c>
      <c r="RD88" s="120" t="str">
        <f t="shared" si="293"/>
        <v/>
      </c>
      <c r="RE88" s="120" t="str">
        <f t="shared" si="293"/>
        <v/>
      </c>
      <c r="RF88" s="120" t="str">
        <f t="shared" si="293"/>
        <v/>
      </c>
      <c r="RG88" s="120" t="str">
        <f t="shared" si="293"/>
        <v/>
      </c>
      <c r="RH88" s="120" t="str">
        <f t="shared" si="293"/>
        <v/>
      </c>
      <c r="RI88" s="120" t="str">
        <f t="shared" si="294"/>
        <v/>
      </c>
      <c r="RJ88" s="120" t="str">
        <f t="shared" si="294"/>
        <v/>
      </c>
      <c r="RK88" s="120" t="str">
        <f t="shared" si="294"/>
        <v/>
      </c>
      <c r="RL88" s="120" t="str">
        <f t="shared" si="294"/>
        <v/>
      </c>
      <c r="RM88" s="120" t="str">
        <f t="shared" si="294"/>
        <v/>
      </c>
      <c r="RN88" s="120" t="str">
        <f t="shared" si="294"/>
        <v/>
      </c>
      <c r="RO88" s="120" t="str">
        <f t="shared" si="294"/>
        <v/>
      </c>
      <c r="RP88" s="120" t="str">
        <f t="shared" si="294"/>
        <v/>
      </c>
      <c r="RQ88" s="120" t="str">
        <f t="shared" si="294"/>
        <v/>
      </c>
      <c r="RR88" s="120" t="str">
        <f t="shared" si="294"/>
        <v/>
      </c>
      <c r="RS88" s="120" t="str">
        <f t="shared" si="294"/>
        <v/>
      </c>
      <c r="RT88" s="120" t="str">
        <f t="shared" si="294"/>
        <v/>
      </c>
      <c r="RU88" s="120" t="str">
        <f t="shared" si="294"/>
        <v/>
      </c>
      <c r="RV88" s="120" t="str">
        <f t="shared" si="294"/>
        <v/>
      </c>
      <c r="RW88" s="120" t="str">
        <f t="shared" si="294"/>
        <v/>
      </c>
      <c r="RX88" s="120" t="str">
        <f t="shared" si="294"/>
        <v/>
      </c>
      <c r="RY88" s="120" t="str">
        <f t="shared" si="295"/>
        <v/>
      </c>
      <c r="RZ88" s="120" t="str">
        <f t="shared" si="295"/>
        <v/>
      </c>
      <c r="SA88" s="120" t="str">
        <f t="shared" si="295"/>
        <v/>
      </c>
      <c r="SB88" s="120" t="str">
        <f t="shared" si="295"/>
        <v/>
      </c>
      <c r="SC88" s="120" t="str">
        <f t="shared" si="295"/>
        <v/>
      </c>
      <c r="SD88" s="120" t="str">
        <f t="shared" si="295"/>
        <v/>
      </c>
      <c r="SE88" s="120" t="str">
        <f t="shared" si="295"/>
        <v/>
      </c>
      <c r="SF88" s="120" t="str">
        <f t="shared" si="295"/>
        <v/>
      </c>
      <c r="SG88" s="120" t="str">
        <f t="shared" si="295"/>
        <v/>
      </c>
      <c r="SH88" s="120" t="str">
        <f t="shared" si="295"/>
        <v/>
      </c>
      <c r="SI88" s="120" t="str">
        <f t="shared" si="295"/>
        <v/>
      </c>
      <c r="SJ88" s="120" t="str">
        <f t="shared" si="295"/>
        <v/>
      </c>
      <c r="SK88" s="120" t="str">
        <f t="shared" si="295"/>
        <v/>
      </c>
      <c r="SL88" s="120" t="str">
        <f t="shared" si="295"/>
        <v/>
      </c>
      <c r="SM88" s="120" t="str">
        <f t="shared" si="295"/>
        <v/>
      </c>
      <c r="SN88" s="120" t="str">
        <f t="shared" si="295"/>
        <v/>
      </c>
      <c r="SO88" s="120" t="str">
        <f t="shared" si="296"/>
        <v/>
      </c>
      <c r="SP88" s="120" t="str">
        <f t="shared" si="296"/>
        <v/>
      </c>
      <c r="SQ88" s="120" t="str">
        <f t="shared" si="296"/>
        <v/>
      </c>
      <c r="SR88" s="120" t="str">
        <f t="shared" si="296"/>
        <v/>
      </c>
      <c r="SS88" s="120" t="str">
        <f t="shared" si="296"/>
        <v/>
      </c>
      <c r="ST88" s="120" t="str">
        <f t="shared" si="296"/>
        <v/>
      </c>
      <c r="SU88" s="120" t="str">
        <f t="shared" si="296"/>
        <v/>
      </c>
      <c r="SV88" s="120" t="str">
        <f t="shared" si="296"/>
        <v/>
      </c>
      <c r="SW88" s="120" t="str">
        <f t="shared" si="296"/>
        <v/>
      </c>
      <c r="SX88" s="121" t="str">
        <f t="shared" si="296"/>
        <v/>
      </c>
    </row>
    <row r="89" spans="2:518" ht="15" outlineLevel="1" x14ac:dyDescent="0.35">
      <c r="C89" s="60"/>
      <c r="D89" s="61"/>
      <c r="E89" s="130"/>
      <c r="F89" s="131"/>
      <c r="G89" s="148"/>
      <c r="H89" s="149">
        <v>6</v>
      </c>
      <c r="I89" s="146">
        <f t="shared" si="170"/>
        <v>5</v>
      </c>
      <c r="J89" s="147">
        <v>0</v>
      </c>
      <c r="K89" s="136"/>
      <c r="L89" s="137"/>
      <c r="M89" s="119" t="str">
        <f t="shared" si="298"/>
        <v/>
      </c>
      <c r="N89" s="120" t="str">
        <f t="shared" si="298"/>
        <v/>
      </c>
      <c r="O89" s="120" t="str">
        <f t="shared" si="298"/>
        <v/>
      </c>
      <c r="P89" s="120" t="str">
        <f t="shared" si="298"/>
        <v/>
      </c>
      <c r="Q89" s="120" t="str">
        <f t="shared" si="298"/>
        <v/>
      </c>
      <c r="R89" s="120" t="str">
        <f t="shared" si="298"/>
        <v/>
      </c>
      <c r="S89" s="120" t="str">
        <f t="shared" si="298"/>
        <v/>
      </c>
      <c r="T89" s="120" t="str">
        <f t="shared" si="298"/>
        <v/>
      </c>
      <c r="U89" s="120" t="str">
        <f t="shared" si="298"/>
        <v/>
      </c>
      <c r="V89" s="120" t="str">
        <f t="shared" si="298"/>
        <v/>
      </c>
      <c r="W89" s="120" t="str">
        <f t="shared" si="298"/>
        <v/>
      </c>
      <c r="X89" s="120" t="str">
        <f t="shared" si="298"/>
        <v/>
      </c>
      <c r="Y89" s="120" t="str">
        <f t="shared" si="298"/>
        <v/>
      </c>
      <c r="Z89" s="120" t="str">
        <f t="shared" si="298"/>
        <v/>
      </c>
      <c r="AA89" s="120" t="str">
        <f t="shared" si="298"/>
        <v/>
      </c>
      <c r="AB89" s="120" t="str">
        <f t="shared" si="298"/>
        <v/>
      </c>
      <c r="AC89" s="120" t="str">
        <f t="shared" ref="AC89:AR104" si="315">IF($J89&gt;0%,IF(AND(AC$16&gt;=$G89,AC$16&lt;$G89+($H89*$J89)),"➤",""),"")</f>
        <v/>
      </c>
      <c r="AD89" s="120" t="str">
        <f t="shared" si="315"/>
        <v/>
      </c>
      <c r="AE89" s="120" t="str">
        <f t="shared" si="315"/>
        <v/>
      </c>
      <c r="AF89" s="120" t="str">
        <f t="shared" si="315"/>
        <v/>
      </c>
      <c r="AG89" s="120" t="str">
        <f t="shared" si="315"/>
        <v/>
      </c>
      <c r="AH89" s="120" t="str">
        <f t="shared" si="315"/>
        <v/>
      </c>
      <c r="AI89" s="120" t="str">
        <f t="shared" si="315"/>
        <v/>
      </c>
      <c r="AJ89" s="120" t="str">
        <f t="shared" si="315"/>
        <v/>
      </c>
      <c r="AK89" s="120" t="str">
        <f t="shared" si="315"/>
        <v/>
      </c>
      <c r="AL89" s="120" t="str">
        <f t="shared" si="315"/>
        <v/>
      </c>
      <c r="AM89" s="120" t="str">
        <f t="shared" si="315"/>
        <v/>
      </c>
      <c r="AN89" s="120" t="str">
        <f t="shared" si="315"/>
        <v/>
      </c>
      <c r="AO89" s="120" t="str">
        <f t="shared" si="315"/>
        <v/>
      </c>
      <c r="AP89" s="120" t="str">
        <f t="shared" si="315"/>
        <v/>
      </c>
      <c r="AQ89" s="120" t="str">
        <f t="shared" si="315"/>
        <v/>
      </c>
      <c r="AR89" s="120" t="str">
        <f t="shared" si="315"/>
        <v/>
      </c>
      <c r="AS89" s="120" t="str">
        <f t="shared" si="267"/>
        <v/>
      </c>
      <c r="AT89" s="120" t="str">
        <f t="shared" si="267"/>
        <v/>
      </c>
      <c r="AU89" s="120" t="str">
        <f t="shared" si="267"/>
        <v/>
      </c>
      <c r="AV89" s="120" t="str">
        <f t="shared" si="267"/>
        <v/>
      </c>
      <c r="AW89" s="120" t="str">
        <f t="shared" si="267"/>
        <v/>
      </c>
      <c r="AX89" s="120" t="str">
        <f t="shared" si="267"/>
        <v/>
      </c>
      <c r="AY89" s="120" t="str">
        <f t="shared" si="267"/>
        <v/>
      </c>
      <c r="AZ89" s="120" t="str">
        <f t="shared" si="267"/>
        <v/>
      </c>
      <c r="BA89" s="120" t="str">
        <f t="shared" si="267"/>
        <v/>
      </c>
      <c r="BB89" s="120" t="str">
        <f t="shared" si="267"/>
        <v/>
      </c>
      <c r="BC89" s="120" t="str">
        <f t="shared" si="267"/>
        <v/>
      </c>
      <c r="BD89" s="120" t="str">
        <f t="shared" si="267"/>
        <v/>
      </c>
      <c r="BE89" s="120" t="str">
        <f t="shared" si="267"/>
        <v/>
      </c>
      <c r="BF89" s="120" t="str">
        <f t="shared" si="267"/>
        <v/>
      </c>
      <c r="BG89" s="120" t="str">
        <f t="shared" si="267"/>
        <v/>
      </c>
      <c r="BH89" s="120" t="str">
        <f t="shared" si="267"/>
        <v/>
      </c>
      <c r="BI89" s="120" t="str">
        <f t="shared" si="268"/>
        <v/>
      </c>
      <c r="BJ89" s="120" t="str">
        <f t="shared" si="268"/>
        <v/>
      </c>
      <c r="BK89" s="120" t="str">
        <f t="shared" si="268"/>
        <v/>
      </c>
      <c r="BL89" s="120" t="str">
        <f t="shared" si="268"/>
        <v/>
      </c>
      <c r="BM89" s="120" t="str">
        <f t="shared" si="268"/>
        <v/>
      </c>
      <c r="BN89" s="120" t="str">
        <f t="shared" si="268"/>
        <v/>
      </c>
      <c r="BO89" s="120" t="str">
        <f t="shared" si="268"/>
        <v/>
      </c>
      <c r="BP89" s="120" t="str">
        <f t="shared" si="268"/>
        <v/>
      </c>
      <c r="BQ89" s="120" t="str">
        <f t="shared" si="268"/>
        <v/>
      </c>
      <c r="BR89" s="120" t="str">
        <f t="shared" si="268"/>
        <v/>
      </c>
      <c r="BS89" s="120" t="str">
        <f t="shared" si="268"/>
        <v/>
      </c>
      <c r="BT89" s="120" t="str">
        <f t="shared" si="268"/>
        <v/>
      </c>
      <c r="BU89" s="120" t="str">
        <f t="shared" si="268"/>
        <v/>
      </c>
      <c r="BV89" s="120" t="str">
        <f t="shared" si="268"/>
        <v/>
      </c>
      <c r="BW89" s="120" t="str">
        <f t="shared" si="268"/>
        <v/>
      </c>
      <c r="BX89" s="120" t="str">
        <f t="shared" si="268"/>
        <v/>
      </c>
      <c r="BY89" s="120" t="str">
        <f t="shared" si="269"/>
        <v/>
      </c>
      <c r="BZ89" s="120" t="str">
        <f t="shared" si="269"/>
        <v/>
      </c>
      <c r="CA89" s="120" t="str">
        <f t="shared" si="269"/>
        <v/>
      </c>
      <c r="CB89" s="120" t="str">
        <f t="shared" si="269"/>
        <v/>
      </c>
      <c r="CC89" s="120" t="str">
        <f t="shared" si="269"/>
        <v/>
      </c>
      <c r="CD89" s="120" t="str">
        <f t="shared" si="269"/>
        <v/>
      </c>
      <c r="CE89" s="120" t="str">
        <f t="shared" si="269"/>
        <v/>
      </c>
      <c r="CF89" s="120" t="str">
        <f t="shared" si="269"/>
        <v/>
      </c>
      <c r="CG89" s="120" t="str">
        <f t="shared" si="269"/>
        <v/>
      </c>
      <c r="CH89" s="120" t="str">
        <f t="shared" si="269"/>
        <v/>
      </c>
      <c r="CI89" s="120" t="str">
        <f t="shared" si="269"/>
        <v/>
      </c>
      <c r="CJ89" s="120" t="str">
        <f t="shared" si="269"/>
        <v/>
      </c>
      <c r="CK89" s="120" t="str">
        <f t="shared" si="269"/>
        <v/>
      </c>
      <c r="CL89" s="120" t="str">
        <f t="shared" si="269"/>
        <v/>
      </c>
      <c r="CM89" s="120" t="str">
        <f t="shared" si="269"/>
        <v/>
      </c>
      <c r="CN89" s="120" t="str">
        <f t="shared" si="269"/>
        <v/>
      </c>
      <c r="CO89" s="120" t="str">
        <f t="shared" si="270"/>
        <v/>
      </c>
      <c r="CP89" s="120" t="str">
        <f t="shared" si="270"/>
        <v/>
      </c>
      <c r="CQ89" s="120" t="str">
        <f t="shared" si="270"/>
        <v/>
      </c>
      <c r="CR89" s="120" t="str">
        <f t="shared" si="270"/>
        <v/>
      </c>
      <c r="CS89" s="120" t="str">
        <f t="shared" si="270"/>
        <v/>
      </c>
      <c r="CT89" s="120" t="str">
        <f t="shared" si="270"/>
        <v/>
      </c>
      <c r="CU89" s="120" t="str">
        <f t="shared" si="270"/>
        <v/>
      </c>
      <c r="CV89" s="120" t="str">
        <f t="shared" si="270"/>
        <v/>
      </c>
      <c r="CW89" s="120" t="str">
        <f t="shared" si="270"/>
        <v/>
      </c>
      <c r="CX89" s="120" t="str">
        <f t="shared" si="270"/>
        <v/>
      </c>
      <c r="CY89" s="120" t="str">
        <f t="shared" si="270"/>
        <v/>
      </c>
      <c r="CZ89" s="120" t="str">
        <f t="shared" si="270"/>
        <v/>
      </c>
      <c r="DA89" s="120" t="str">
        <f t="shared" si="270"/>
        <v/>
      </c>
      <c r="DB89" s="120" t="str">
        <f t="shared" si="270"/>
        <v/>
      </c>
      <c r="DC89" s="120" t="str">
        <f t="shared" si="270"/>
        <v/>
      </c>
      <c r="DD89" s="120" t="str">
        <f t="shared" si="270"/>
        <v/>
      </c>
      <c r="DE89" s="120" t="str">
        <f t="shared" si="271"/>
        <v/>
      </c>
      <c r="DF89" s="120" t="str">
        <f t="shared" si="271"/>
        <v/>
      </c>
      <c r="DG89" s="120" t="str">
        <f t="shared" si="271"/>
        <v/>
      </c>
      <c r="DH89" s="120" t="str">
        <f t="shared" si="271"/>
        <v/>
      </c>
      <c r="DI89" s="120" t="str">
        <f t="shared" si="271"/>
        <v/>
      </c>
      <c r="DJ89" s="120" t="str">
        <f t="shared" si="271"/>
        <v/>
      </c>
      <c r="DK89" s="120" t="str">
        <f t="shared" si="271"/>
        <v/>
      </c>
      <c r="DL89" s="120" t="str">
        <f t="shared" si="271"/>
        <v/>
      </c>
      <c r="DM89" s="120" t="str">
        <f t="shared" si="271"/>
        <v/>
      </c>
      <c r="DN89" s="120" t="str">
        <f t="shared" si="271"/>
        <v/>
      </c>
      <c r="DO89" s="120" t="str">
        <f t="shared" si="271"/>
        <v/>
      </c>
      <c r="DP89" s="120" t="str">
        <f t="shared" si="271"/>
        <v/>
      </c>
      <c r="DQ89" s="120" t="str">
        <f t="shared" si="271"/>
        <v/>
      </c>
      <c r="DR89" s="120" t="str">
        <f t="shared" si="271"/>
        <v/>
      </c>
      <c r="DS89" s="120" t="str">
        <f t="shared" si="271"/>
        <v/>
      </c>
      <c r="DT89" s="120" t="str">
        <f t="shared" si="271"/>
        <v/>
      </c>
      <c r="DU89" s="120" t="str">
        <f t="shared" si="272"/>
        <v/>
      </c>
      <c r="DV89" s="120" t="str">
        <f t="shared" si="272"/>
        <v/>
      </c>
      <c r="DW89" s="120" t="str">
        <f t="shared" si="272"/>
        <v/>
      </c>
      <c r="DX89" s="120" t="str">
        <f t="shared" si="272"/>
        <v/>
      </c>
      <c r="DY89" s="120" t="str">
        <f t="shared" si="272"/>
        <v/>
      </c>
      <c r="DZ89" s="120" t="str">
        <f t="shared" si="272"/>
        <v/>
      </c>
      <c r="EA89" s="120" t="str">
        <f t="shared" si="272"/>
        <v/>
      </c>
      <c r="EB89" s="120" t="str">
        <f t="shared" si="272"/>
        <v/>
      </c>
      <c r="EC89" s="120" t="str">
        <f t="shared" si="272"/>
        <v/>
      </c>
      <c r="ED89" s="120" t="str">
        <f t="shared" si="272"/>
        <v/>
      </c>
      <c r="EE89" s="120" t="str">
        <f t="shared" si="272"/>
        <v/>
      </c>
      <c r="EF89" s="120" t="str">
        <f t="shared" si="272"/>
        <v/>
      </c>
      <c r="EG89" s="120" t="str">
        <f t="shared" si="272"/>
        <v/>
      </c>
      <c r="EH89" s="120" t="str">
        <f t="shared" si="272"/>
        <v/>
      </c>
      <c r="EI89" s="120" t="str">
        <f t="shared" si="272"/>
        <v/>
      </c>
      <c r="EJ89" s="120" t="str">
        <f t="shared" si="272"/>
        <v/>
      </c>
      <c r="EK89" s="120" t="str">
        <f t="shared" si="273"/>
        <v/>
      </c>
      <c r="EL89" s="120" t="str">
        <f t="shared" si="273"/>
        <v/>
      </c>
      <c r="EM89" s="120" t="str">
        <f t="shared" si="273"/>
        <v/>
      </c>
      <c r="EN89" s="120" t="str">
        <f t="shared" si="273"/>
        <v/>
      </c>
      <c r="EO89" s="120" t="str">
        <f t="shared" si="273"/>
        <v/>
      </c>
      <c r="EP89" s="120" t="str">
        <f t="shared" si="273"/>
        <v/>
      </c>
      <c r="EQ89" s="120" t="str">
        <f t="shared" si="273"/>
        <v/>
      </c>
      <c r="ER89" s="120" t="str">
        <f t="shared" si="273"/>
        <v/>
      </c>
      <c r="ES89" s="120" t="str">
        <f t="shared" si="273"/>
        <v/>
      </c>
      <c r="ET89" s="120" t="str">
        <f t="shared" si="273"/>
        <v/>
      </c>
      <c r="EU89" s="120" t="str">
        <f t="shared" si="273"/>
        <v/>
      </c>
      <c r="EV89" s="120" t="str">
        <f t="shared" si="273"/>
        <v/>
      </c>
      <c r="EW89" s="120" t="str">
        <f t="shared" si="273"/>
        <v/>
      </c>
      <c r="EX89" s="120" t="str">
        <f t="shared" si="273"/>
        <v/>
      </c>
      <c r="EY89" s="120" t="str">
        <f t="shared" si="273"/>
        <v/>
      </c>
      <c r="EZ89" s="120" t="str">
        <f t="shared" si="273"/>
        <v/>
      </c>
      <c r="FA89" s="120" t="str">
        <f t="shared" si="274"/>
        <v/>
      </c>
      <c r="FB89" s="120" t="str">
        <f t="shared" si="274"/>
        <v/>
      </c>
      <c r="FC89" s="120" t="str">
        <f t="shared" si="274"/>
        <v/>
      </c>
      <c r="FD89" s="120" t="str">
        <f t="shared" si="274"/>
        <v/>
      </c>
      <c r="FE89" s="120" t="str">
        <f t="shared" si="274"/>
        <v/>
      </c>
      <c r="FF89" s="120" t="str">
        <f t="shared" si="274"/>
        <v/>
      </c>
      <c r="FG89" s="120" t="str">
        <f t="shared" si="274"/>
        <v/>
      </c>
      <c r="FH89" s="120" t="str">
        <f t="shared" si="274"/>
        <v/>
      </c>
      <c r="FI89" s="120" t="str">
        <f t="shared" si="274"/>
        <v/>
      </c>
      <c r="FJ89" s="120" t="str">
        <f t="shared" si="274"/>
        <v/>
      </c>
      <c r="FK89" s="120" t="str">
        <f t="shared" si="274"/>
        <v/>
      </c>
      <c r="FL89" s="120" t="str">
        <f t="shared" si="274"/>
        <v/>
      </c>
      <c r="FM89" s="120" t="str">
        <f t="shared" si="274"/>
        <v/>
      </c>
      <c r="FN89" s="120" t="str">
        <f t="shared" si="274"/>
        <v/>
      </c>
      <c r="FO89" s="120" t="str">
        <f t="shared" si="274"/>
        <v/>
      </c>
      <c r="FP89" s="120" t="str">
        <f t="shared" si="274"/>
        <v/>
      </c>
      <c r="FQ89" s="120" t="str">
        <f t="shared" si="275"/>
        <v/>
      </c>
      <c r="FR89" s="120" t="str">
        <f t="shared" si="275"/>
        <v/>
      </c>
      <c r="FS89" s="120" t="str">
        <f t="shared" si="275"/>
        <v/>
      </c>
      <c r="FT89" s="120" t="str">
        <f t="shared" si="275"/>
        <v/>
      </c>
      <c r="FU89" s="120" t="str">
        <f t="shared" si="275"/>
        <v/>
      </c>
      <c r="FV89" s="120" t="str">
        <f t="shared" si="275"/>
        <v/>
      </c>
      <c r="FW89" s="120" t="str">
        <f t="shared" si="275"/>
        <v/>
      </c>
      <c r="FX89" s="120" t="str">
        <f t="shared" si="275"/>
        <v/>
      </c>
      <c r="FY89" s="120" t="str">
        <f t="shared" si="275"/>
        <v/>
      </c>
      <c r="FZ89" s="120" t="str">
        <f t="shared" si="275"/>
        <v/>
      </c>
      <c r="GA89" s="120" t="str">
        <f t="shared" si="275"/>
        <v/>
      </c>
      <c r="GB89" s="120" t="str">
        <f t="shared" si="275"/>
        <v/>
      </c>
      <c r="GC89" s="120" t="str">
        <f t="shared" si="275"/>
        <v/>
      </c>
      <c r="GD89" s="120" t="str">
        <f t="shared" si="275"/>
        <v/>
      </c>
      <c r="GE89" s="120" t="str">
        <f t="shared" si="275"/>
        <v/>
      </c>
      <c r="GF89" s="120" t="str">
        <f t="shared" si="275"/>
        <v/>
      </c>
      <c r="GG89" s="120" t="str">
        <f t="shared" si="276"/>
        <v/>
      </c>
      <c r="GH89" s="120" t="str">
        <f t="shared" si="276"/>
        <v/>
      </c>
      <c r="GI89" s="120" t="str">
        <f t="shared" si="276"/>
        <v/>
      </c>
      <c r="GJ89" s="120" t="str">
        <f t="shared" si="276"/>
        <v/>
      </c>
      <c r="GK89" s="120" t="str">
        <f t="shared" si="276"/>
        <v/>
      </c>
      <c r="GL89" s="120" t="str">
        <f t="shared" si="276"/>
        <v/>
      </c>
      <c r="GM89" s="120" t="str">
        <f t="shared" si="276"/>
        <v/>
      </c>
      <c r="GN89" s="120" t="str">
        <f t="shared" si="276"/>
        <v/>
      </c>
      <c r="GO89" s="120" t="str">
        <f t="shared" si="276"/>
        <v/>
      </c>
      <c r="GP89" s="120" t="str">
        <f t="shared" si="276"/>
        <v/>
      </c>
      <c r="GQ89" s="120" t="str">
        <f t="shared" si="276"/>
        <v/>
      </c>
      <c r="GR89" s="120" t="str">
        <f t="shared" si="276"/>
        <v/>
      </c>
      <c r="GS89" s="120" t="str">
        <f t="shared" si="276"/>
        <v/>
      </c>
      <c r="GT89" s="120" t="str">
        <f t="shared" si="276"/>
        <v/>
      </c>
      <c r="GU89" s="120" t="str">
        <f t="shared" si="276"/>
        <v/>
      </c>
      <c r="GV89" s="120" t="str">
        <f t="shared" si="276"/>
        <v/>
      </c>
      <c r="GW89" s="120" t="str">
        <f t="shared" si="277"/>
        <v/>
      </c>
      <c r="GX89" s="120" t="str">
        <f t="shared" si="277"/>
        <v/>
      </c>
      <c r="GY89" s="120" t="str">
        <f t="shared" si="277"/>
        <v/>
      </c>
      <c r="GZ89" s="120" t="str">
        <f t="shared" si="277"/>
        <v/>
      </c>
      <c r="HA89" s="120" t="str">
        <f t="shared" si="277"/>
        <v/>
      </c>
      <c r="HB89" s="120" t="str">
        <f t="shared" si="277"/>
        <v/>
      </c>
      <c r="HC89" s="120" t="str">
        <f t="shared" si="277"/>
        <v/>
      </c>
      <c r="HD89" s="120" t="str">
        <f t="shared" si="277"/>
        <v/>
      </c>
      <c r="HE89" s="120" t="str">
        <f t="shared" si="277"/>
        <v/>
      </c>
      <c r="HF89" s="120" t="str">
        <f t="shared" si="277"/>
        <v/>
      </c>
      <c r="HG89" s="120" t="str">
        <f t="shared" si="277"/>
        <v/>
      </c>
      <c r="HH89" s="120" t="str">
        <f t="shared" si="277"/>
        <v/>
      </c>
      <c r="HI89" s="120" t="str">
        <f t="shared" si="277"/>
        <v/>
      </c>
      <c r="HJ89" s="120" t="str">
        <f t="shared" si="277"/>
        <v/>
      </c>
      <c r="HK89" s="120" t="str">
        <f t="shared" si="277"/>
        <v/>
      </c>
      <c r="HL89" s="120" t="str">
        <f t="shared" si="277"/>
        <v/>
      </c>
      <c r="HM89" s="120" t="str">
        <f t="shared" si="278"/>
        <v/>
      </c>
      <c r="HN89" s="120" t="str">
        <f t="shared" si="278"/>
        <v/>
      </c>
      <c r="HO89" s="120" t="str">
        <f t="shared" si="278"/>
        <v/>
      </c>
      <c r="HP89" s="120" t="str">
        <f t="shared" si="278"/>
        <v/>
      </c>
      <c r="HQ89" s="120" t="str">
        <f t="shared" si="278"/>
        <v/>
      </c>
      <c r="HR89" s="120" t="str">
        <f t="shared" si="278"/>
        <v/>
      </c>
      <c r="HS89" s="120" t="str">
        <f t="shared" si="278"/>
        <v/>
      </c>
      <c r="HT89" s="120" t="str">
        <f t="shared" si="278"/>
        <v/>
      </c>
      <c r="HU89" s="120" t="str">
        <f t="shared" si="278"/>
        <v/>
      </c>
      <c r="HV89" s="120" t="str">
        <f t="shared" si="278"/>
        <v/>
      </c>
      <c r="HW89" s="120" t="str">
        <f t="shared" si="278"/>
        <v/>
      </c>
      <c r="HX89" s="120" t="str">
        <f t="shared" si="278"/>
        <v/>
      </c>
      <c r="HY89" s="120" t="str">
        <f t="shared" si="278"/>
        <v/>
      </c>
      <c r="HZ89" s="120" t="str">
        <f t="shared" si="278"/>
        <v/>
      </c>
      <c r="IA89" s="120" t="str">
        <f t="shared" si="278"/>
        <v/>
      </c>
      <c r="IB89" s="120" t="str">
        <f t="shared" si="278"/>
        <v/>
      </c>
      <c r="IC89" s="120" t="str">
        <f t="shared" si="279"/>
        <v/>
      </c>
      <c r="ID89" s="120" t="str">
        <f t="shared" si="279"/>
        <v/>
      </c>
      <c r="IE89" s="120" t="str">
        <f t="shared" si="279"/>
        <v/>
      </c>
      <c r="IF89" s="120" t="str">
        <f t="shared" si="279"/>
        <v/>
      </c>
      <c r="IG89" s="120" t="str">
        <f t="shared" si="279"/>
        <v/>
      </c>
      <c r="IH89" s="120" t="str">
        <f t="shared" si="279"/>
        <v/>
      </c>
      <c r="II89" s="120" t="str">
        <f t="shared" si="279"/>
        <v/>
      </c>
      <c r="IJ89" s="120" t="str">
        <f t="shared" si="279"/>
        <v/>
      </c>
      <c r="IK89" s="120" t="str">
        <f t="shared" si="279"/>
        <v/>
      </c>
      <c r="IL89" s="120" t="str">
        <f t="shared" si="279"/>
        <v/>
      </c>
      <c r="IM89" s="120" t="str">
        <f t="shared" si="279"/>
        <v/>
      </c>
      <c r="IN89" s="120" t="str">
        <f t="shared" si="279"/>
        <v/>
      </c>
      <c r="IO89" s="120" t="str">
        <f t="shared" si="279"/>
        <v/>
      </c>
      <c r="IP89" s="120" t="str">
        <f t="shared" si="279"/>
        <v/>
      </c>
      <c r="IQ89" s="120" t="str">
        <f t="shared" si="279"/>
        <v/>
      </c>
      <c r="IR89" s="120" t="str">
        <f t="shared" si="279"/>
        <v/>
      </c>
      <c r="IS89" s="120" t="str">
        <f t="shared" si="280"/>
        <v/>
      </c>
      <c r="IT89" s="120" t="str">
        <f t="shared" si="280"/>
        <v/>
      </c>
      <c r="IU89" s="120" t="str">
        <f t="shared" si="280"/>
        <v/>
      </c>
      <c r="IV89" s="120" t="str">
        <f t="shared" si="280"/>
        <v/>
      </c>
      <c r="IW89" s="120" t="str">
        <f t="shared" si="280"/>
        <v/>
      </c>
      <c r="IX89" s="120" t="str">
        <f t="shared" si="280"/>
        <v/>
      </c>
      <c r="IY89" s="120" t="str">
        <f t="shared" si="280"/>
        <v/>
      </c>
      <c r="IZ89" s="120" t="str">
        <f t="shared" si="280"/>
        <v/>
      </c>
      <c r="JA89" s="120" t="str">
        <f t="shared" si="280"/>
        <v/>
      </c>
      <c r="JB89" s="120" t="str">
        <f t="shared" si="280"/>
        <v/>
      </c>
      <c r="JC89" s="120" t="str">
        <f t="shared" si="280"/>
        <v/>
      </c>
      <c r="JD89" s="120" t="str">
        <f t="shared" si="280"/>
        <v/>
      </c>
      <c r="JE89" s="120" t="str">
        <f t="shared" si="280"/>
        <v/>
      </c>
      <c r="JF89" s="120" t="str">
        <f t="shared" si="280"/>
        <v/>
      </c>
      <c r="JG89" s="120" t="str">
        <f t="shared" si="280"/>
        <v/>
      </c>
      <c r="JH89" s="120" t="str">
        <f t="shared" si="280"/>
        <v/>
      </c>
      <c r="JI89" s="120" t="str">
        <f t="shared" si="281"/>
        <v/>
      </c>
      <c r="JJ89" s="120" t="str">
        <f t="shared" si="281"/>
        <v/>
      </c>
      <c r="JK89" s="120" t="str">
        <f t="shared" si="281"/>
        <v/>
      </c>
      <c r="JL89" s="120" t="str">
        <f t="shared" si="281"/>
        <v/>
      </c>
      <c r="JM89" s="120" t="str">
        <f t="shared" si="281"/>
        <v/>
      </c>
      <c r="JN89" s="120" t="str">
        <f t="shared" si="281"/>
        <v/>
      </c>
      <c r="JO89" s="120" t="str">
        <f t="shared" si="281"/>
        <v/>
      </c>
      <c r="JP89" s="120" t="str">
        <f t="shared" si="281"/>
        <v/>
      </c>
      <c r="JQ89" s="120" t="str">
        <f t="shared" si="281"/>
        <v/>
      </c>
      <c r="JR89" s="120" t="str">
        <f t="shared" si="281"/>
        <v/>
      </c>
      <c r="JS89" s="120" t="str">
        <f t="shared" si="281"/>
        <v/>
      </c>
      <c r="JT89" s="120" t="str">
        <f t="shared" si="281"/>
        <v/>
      </c>
      <c r="JU89" s="120" t="str">
        <f t="shared" si="281"/>
        <v/>
      </c>
      <c r="JV89" s="120" t="str">
        <f t="shared" si="281"/>
        <v/>
      </c>
      <c r="JW89" s="120" t="str">
        <f t="shared" si="281"/>
        <v/>
      </c>
      <c r="JX89" s="120" t="str">
        <f t="shared" si="281"/>
        <v/>
      </c>
      <c r="JY89" s="120" t="str">
        <f t="shared" si="282"/>
        <v/>
      </c>
      <c r="JZ89" s="120" t="str">
        <f t="shared" si="282"/>
        <v/>
      </c>
      <c r="KA89" s="120" t="str">
        <f t="shared" si="282"/>
        <v/>
      </c>
      <c r="KB89" s="120" t="str">
        <f t="shared" si="282"/>
        <v/>
      </c>
      <c r="KC89" s="120" t="str">
        <f t="shared" si="282"/>
        <v/>
      </c>
      <c r="KD89" s="120" t="str">
        <f t="shared" si="282"/>
        <v/>
      </c>
      <c r="KE89" s="120" t="str">
        <f t="shared" si="282"/>
        <v/>
      </c>
      <c r="KF89" s="120" t="str">
        <f t="shared" si="282"/>
        <v/>
      </c>
      <c r="KG89" s="120" t="str">
        <f t="shared" si="282"/>
        <v/>
      </c>
      <c r="KH89" s="120" t="str">
        <f t="shared" si="282"/>
        <v/>
      </c>
      <c r="KI89" s="120" t="str">
        <f t="shared" si="282"/>
        <v/>
      </c>
      <c r="KJ89" s="120" t="str">
        <f t="shared" si="282"/>
        <v/>
      </c>
      <c r="KK89" s="120" t="str">
        <f t="shared" si="282"/>
        <v/>
      </c>
      <c r="KL89" s="120" t="str">
        <f t="shared" si="282"/>
        <v/>
      </c>
      <c r="KM89" s="120" t="str">
        <f t="shared" si="282"/>
        <v/>
      </c>
      <c r="KN89" s="120" t="str">
        <f t="shared" si="282"/>
        <v/>
      </c>
      <c r="KO89" s="120" t="str">
        <f t="shared" si="283"/>
        <v/>
      </c>
      <c r="KP89" s="120" t="str">
        <f t="shared" si="283"/>
        <v/>
      </c>
      <c r="KQ89" s="120" t="str">
        <f t="shared" si="283"/>
        <v/>
      </c>
      <c r="KR89" s="120" t="str">
        <f t="shared" si="283"/>
        <v/>
      </c>
      <c r="KS89" s="120" t="str">
        <f t="shared" si="283"/>
        <v/>
      </c>
      <c r="KT89" s="120" t="str">
        <f t="shared" si="283"/>
        <v/>
      </c>
      <c r="KU89" s="120" t="str">
        <f t="shared" si="283"/>
        <v/>
      </c>
      <c r="KV89" s="120" t="str">
        <f t="shared" si="283"/>
        <v/>
      </c>
      <c r="KW89" s="120" t="str">
        <f t="shared" si="283"/>
        <v/>
      </c>
      <c r="KX89" s="120" t="str">
        <f t="shared" si="283"/>
        <v/>
      </c>
      <c r="KY89" s="120" t="str">
        <f t="shared" si="283"/>
        <v/>
      </c>
      <c r="KZ89" s="120" t="str">
        <f t="shared" si="283"/>
        <v/>
      </c>
      <c r="LA89" s="120" t="str">
        <f t="shared" si="283"/>
        <v/>
      </c>
      <c r="LB89" s="120" t="str">
        <f t="shared" si="283"/>
        <v/>
      </c>
      <c r="LC89" s="120" t="str">
        <f t="shared" si="283"/>
        <v/>
      </c>
      <c r="LD89" s="120" t="str">
        <f t="shared" si="283"/>
        <v/>
      </c>
      <c r="LE89" s="120" t="str">
        <f t="shared" si="284"/>
        <v/>
      </c>
      <c r="LF89" s="120" t="str">
        <f t="shared" si="284"/>
        <v/>
      </c>
      <c r="LG89" s="120" t="str">
        <f t="shared" si="284"/>
        <v/>
      </c>
      <c r="LH89" s="120" t="str">
        <f t="shared" si="284"/>
        <v/>
      </c>
      <c r="LI89" s="120" t="str">
        <f t="shared" si="284"/>
        <v/>
      </c>
      <c r="LJ89" s="120" t="str">
        <f t="shared" si="284"/>
        <v/>
      </c>
      <c r="LK89" s="120" t="str">
        <f t="shared" si="284"/>
        <v/>
      </c>
      <c r="LL89" s="120" t="str">
        <f t="shared" si="284"/>
        <v/>
      </c>
      <c r="LM89" s="120" t="str">
        <f t="shared" si="284"/>
        <v/>
      </c>
      <c r="LN89" s="120" t="str">
        <f t="shared" si="284"/>
        <v/>
      </c>
      <c r="LO89" s="120" t="str">
        <f t="shared" si="284"/>
        <v/>
      </c>
      <c r="LP89" s="120" t="str">
        <f t="shared" si="284"/>
        <v/>
      </c>
      <c r="LQ89" s="120" t="str">
        <f t="shared" si="284"/>
        <v/>
      </c>
      <c r="LR89" s="120" t="str">
        <f t="shared" si="284"/>
        <v/>
      </c>
      <c r="LS89" s="120" t="str">
        <f t="shared" si="284"/>
        <v/>
      </c>
      <c r="LT89" s="120" t="str">
        <f t="shared" si="284"/>
        <v/>
      </c>
      <c r="LU89" s="120" t="str">
        <f t="shared" si="285"/>
        <v/>
      </c>
      <c r="LV89" s="120" t="str">
        <f t="shared" si="285"/>
        <v/>
      </c>
      <c r="LW89" s="120" t="str">
        <f t="shared" si="285"/>
        <v/>
      </c>
      <c r="LX89" s="120" t="str">
        <f t="shared" si="285"/>
        <v/>
      </c>
      <c r="LY89" s="120" t="str">
        <f t="shared" si="285"/>
        <v/>
      </c>
      <c r="LZ89" s="120" t="str">
        <f t="shared" si="285"/>
        <v/>
      </c>
      <c r="MA89" s="120" t="str">
        <f t="shared" si="285"/>
        <v/>
      </c>
      <c r="MB89" s="120" t="str">
        <f t="shared" si="285"/>
        <v/>
      </c>
      <c r="MC89" s="120" t="str">
        <f t="shared" si="285"/>
        <v/>
      </c>
      <c r="MD89" s="120" t="str">
        <f t="shared" si="285"/>
        <v/>
      </c>
      <c r="ME89" s="120" t="str">
        <f t="shared" si="285"/>
        <v/>
      </c>
      <c r="MF89" s="120" t="str">
        <f t="shared" si="285"/>
        <v/>
      </c>
      <c r="MG89" s="120" t="str">
        <f t="shared" si="285"/>
        <v/>
      </c>
      <c r="MH89" s="120" t="str">
        <f t="shared" si="285"/>
        <v/>
      </c>
      <c r="MI89" s="120" t="str">
        <f t="shared" si="285"/>
        <v/>
      </c>
      <c r="MJ89" s="120" t="str">
        <f t="shared" si="285"/>
        <v/>
      </c>
      <c r="MK89" s="120" t="str">
        <f t="shared" si="286"/>
        <v/>
      </c>
      <c r="ML89" s="120" t="str">
        <f t="shared" si="286"/>
        <v/>
      </c>
      <c r="MM89" s="120" t="str">
        <f t="shared" si="286"/>
        <v/>
      </c>
      <c r="MN89" s="120" t="str">
        <f t="shared" si="286"/>
        <v/>
      </c>
      <c r="MO89" s="120" t="str">
        <f t="shared" si="286"/>
        <v/>
      </c>
      <c r="MP89" s="120" t="str">
        <f t="shared" si="286"/>
        <v/>
      </c>
      <c r="MQ89" s="120" t="str">
        <f t="shared" si="286"/>
        <v/>
      </c>
      <c r="MR89" s="120" t="str">
        <f t="shared" si="286"/>
        <v/>
      </c>
      <c r="MS89" s="120" t="str">
        <f t="shared" si="286"/>
        <v/>
      </c>
      <c r="MT89" s="120" t="str">
        <f t="shared" si="286"/>
        <v/>
      </c>
      <c r="MU89" s="120" t="str">
        <f t="shared" si="286"/>
        <v/>
      </c>
      <c r="MV89" s="120" t="str">
        <f t="shared" si="286"/>
        <v/>
      </c>
      <c r="MW89" s="120" t="str">
        <f t="shared" si="286"/>
        <v/>
      </c>
      <c r="MX89" s="120" t="str">
        <f t="shared" si="286"/>
        <v/>
      </c>
      <c r="MY89" s="120" t="str">
        <f t="shared" si="286"/>
        <v/>
      </c>
      <c r="MZ89" s="120" t="str">
        <f t="shared" si="286"/>
        <v/>
      </c>
      <c r="NA89" s="120" t="str">
        <f t="shared" si="287"/>
        <v/>
      </c>
      <c r="NB89" s="120" t="str">
        <f t="shared" si="287"/>
        <v/>
      </c>
      <c r="NC89" s="120" t="str">
        <f t="shared" si="287"/>
        <v/>
      </c>
      <c r="ND89" s="120" t="str">
        <f t="shared" si="287"/>
        <v/>
      </c>
      <c r="NE89" s="120" t="str">
        <f t="shared" si="287"/>
        <v/>
      </c>
      <c r="NF89" s="120" t="str">
        <f t="shared" si="287"/>
        <v/>
      </c>
      <c r="NG89" s="120" t="str">
        <f t="shared" si="287"/>
        <v/>
      </c>
      <c r="NH89" s="120" t="str">
        <f t="shared" si="287"/>
        <v/>
      </c>
      <c r="NI89" s="120" t="str">
        <f t="shared" si="287"/>
        <v/>
      </c>
      <c r="NJ89" s="120" t="str">
        <f t="shared" si="287"/>
        <v/>
      </c>
      <c r="NK89" s="120" t="str">
        <f t="shared" si="287"/>
        <v/>
      </c>
      <c r="NL89" s="120" t="str">
        <f t="shared" si="287"/>
        <v/>
      </c>
      <c r="NM89" s="120" t="str">
        <f t="shared" si="287"/>
        <v/>
      </c>
      <c r="NN89" s="120" t="str">
        <f t="shared" si="287"/>
        <v/>
      </c>
      <c r="NO89" s="120" t="str">
        <f t="shared" si="287"/>
        <v/>
      </c>
      <c r="NP89" s="120" t="str">
        <f t="shared" si="287"/>
        <v/>
      </c>
      <c r="NQ89" s="120" t="str">
        <f t="shared" si="288"/>
        <v/>
      </c>
      <c r="NR89" s="120" t="str">
        <f t="shared" si="288"/>
        <v/>
      </c>
      <c r="NS89" s="120" t="str">
        <f t="shared" si="288"/>
        <v/>
      </c>
      <c r="NT89" s="120" t="str">
        <f t="shared" si="288"/>
        <v/>
      </c>
      <c r="NU89" s="120" t="str">
        <f t="shared" si="288"/>
        <v/>
      </c>
      <c r="NV89" s="120" t="str">
        <f t="shared" si="288"/>
        <v/>
      </c>
      <c r="NW89" s="120" t="str">
        <f t="shared" si="288"/>
        <v/>
      </c>
      <c r="NX89" s="120" t="str">
        <f t="shared" si="288"/>
        <v/>
      </c>
      <c r="NY89" s="120" t="str">
        <f t="shared" si="288"/>
        <v/>
      </c>
      <c r="NZ89" s="120" t="str">
        <f t="shared" si="288"/>
        <v/>
      </c>
      <c r="OA89" s="120" t="str">
        <f t="shared" si="288"/>
        <v/>
      </c>
      <c r="OB89" s="120" t="str">
        <f t="shared" si="288"/>
        <v/>
      </c>
      <c r="OC89" s="120" t="str">
        <f t="shared" si="288"/>
        <v/>
      </c>
      <c r="OD89" s="120" t="str">
        <f t="shared" si="288"/>
        <v/>
      </c>
      <c r="OE89" s="120" t="str">
        <f t="shared" si="288"/>
        <v/>
      </c>
      <c r="OF89" s="120" t="str">
        <f t="shared" si="288"/>
        <v/>
      </c>
      <c r="OG89" s="120" t="str">
        <f t="shared" si="289"/>
        <v/>
      </c>
      <c r="OH89" s="120" t="str">
        <f t="shared" si="289"/>
        <v/>
      </c>
      <c r="OI89" s="120" t="str">
        <f t="shared" si="289"/>
        <v/>
      </c>
      <c r="OJ89" s="120" t="str">
        <f t="shared" si="289"/>
        <v/>
      </c>
      <c r="OK89" s="120" t="str">
        <f t="shared" si="289"/>
        <v/>
      </c>
      <c r="OL89" s="120" t="str">
        <f t="shared" si="289"/>
        <v/>
      </c>
      <c r="OM89" s="120" t="str">
        <f t="shared" si="289"/>
        <v/>
      </c>
      <c r="ON89" s="120" t="str">
        <f t="shared" si="289"/>
        <v/>
      </c>
      <c r="OO89" s="120" t="str">
        <f t="shared" si="289"/>
        <v/>
      </c>
      <c r="OP89" s="120" t="str">
        <f t="shared" si="289"/>
        <v/>
      </c>
      <c r="OQ89" s="120" t="str">
        <f t="shared" si="289"/>
        <v/>
      </c>
      <c r="OR89" s="120" t="str">
        <f t="shared" si="289"/>
        <v/>
      </c>
      <c r="OS89" s="120" t="str">
        <f t="shared" si="289"/>
        <v/>
      </c>
      <c r="OT89" s="120" t="str">
        <f t="shared" si="289"/>
        <v/>
      </c>
      <c r="OU89" s="120" t="str">
        <f t="shared" si="289"/>
        <v/>
      </c>
      <c r="OV89" s="120" t="str">
        <f t="shared" si="289"/>
        <v/>
      </c>
      <c r="OW89" s="120" t="str">
        <f t="shared" si="290"/>
        <v/>
      </c>
      <c r="OX89" s="120" t="str">
        <f t="shared" si="290"/>
        <v/>
      </c>
      <c r="OY89" s="120" t="str">
        <f t="shared" si="290"/>
        <v/>
      </c>
      <c r="OZ89" s="120" t="str">
        <f t="shared" si="290"/>
        <v/>
      </c>
      <c r="PA89" s="120" t="str">
        <f t="shared" si="290"/>
        <v/>
      </c>
      <c r="PB89" s="120" t="str">
        <f t="shared" si="290"/>
        <v/>
      </c>
      <c r="PC89" s="120" t="str">
        <f t="shared" si="290"/>
        <v/>
      </c>
      <c r="PD89" s="120" t="str">
        <f t="shared" si="290"/>
        <v/>
      </c>
      <c r="PE89" s="120" t="str">
        <f t="shared" si="290"/>
        <v/>
      </c>
      <c r="PF89" s="120" t="str">
        <f t="shared" si="290"/>
        <v/>
      </c>
      <c r="PG89" s="120" t="str">
        <f t="shared" si="290"/>
        <v/>
      </c>
      <c r="PH89" s="120" t="str">
        <f t="shared" si="290"/>
        <v/>
      </c>
      <c r="PI89" s="120" t="str">
        <f t="shared" si="290"/>
        <v/>
      </c>
      <c r="PJ89" s="120" t="str">
        <f t="shared" si="290"/>
        <v/>
      </c>
      <c r="PK89" s="120" t="str">
        <f t="shared" si="290"/>
        <v/>
      </c>
      <c r="PL89" s="120" t="str">
        <f t="shared" si="290"/>
        <v/>
      </c>
      <c r="PM89" s="120" t="str">
        <f t="shared" si="291"/>
        <v/>
      </c>
      <c r="PN89" s="120" t="str">
        <f t="shared" si="291"/>
        <v/>
      </c>
      <c r="PO89" s="120" t="str">
        <f t="shared" si="291"/>
        <v/>
      </c>
      <c r="PP89" s="120" t="str">
        <f t="shared" si="291"/>
        <v/>
      </c>
      <c r="PQ89" s="120" t="str">
        <f t="shared" si="291"/>
        <v/>
      </c>
      <c r="PR89" s="120" t="str">
        <f t="shared" si="291"/>
        <v/>
      </c>
      <c r="PS89" s="120" t="str">
        <f t="shared" si="291"/>
        <v/>
      </c>
      <c r="PT89" s="120" t="str">
        <f t="shared" si="291"/>
        <v/>
      </c>
      <c r="PU89" s="120" t="str">
        <f t="shared" si="291"/>
        <v/>
      </c>
      <c r="PV89" s="120" t="str">
        <f t="shared" si="291"/>
        <v/>
      </c>
      <c r="PW89" s="120" t="str">
        <f t="shared" si="291"/>
        <v/>
      </c>
      <c r="PX89" s="120" t="str">
        <f t="shared" si="291"/>
        <v/>
      </c>
      <c r="PY89" s="120" t="str">
        <f t="shared" si="291"/>
        <v/>
      </c>
      <c r="PZ89" s="120" t="str">
        <f t="shared" si="291"/>
        <v/>
      </c>
      <c r="QA89" s="120" t="str">
        <f t="shared" si="291"/>
        <v/>
      </c>
      <c r="QB89" s="120" t="str">
        <f t="shared" si="291"/>
        <v/>
      </c>
      <c r="QC89" s="120" t="str">
        <f t="shared" si="292"/>
        <v/>
      </c>
      <c r="QD89" s="120" t="str">
        <f t="shared" si="292"/>
        <v/>
      </c>
      <c r="QE89" s="120" t="str">
        <f t="shared" si="292"/>
        <v/>
      </c>
      <c r="QF89" s="120" t="str">
        <f t="shared" si="292"/>
        <v/>
      </c>
      <c r="QG89" s="120" t="str">
        <f t="shared" si="292"/>
        <v/>
      </c>
      <c r="QH89" s="120" t="str">
        <f t="shared" si="292"/>
        <v/>
      </c>
      <c r="QI89" s="120" t="str">
        <f t="shared" si="292"/>
        <v/>
      </c>
      <c r="QJ89" s="120" t="str">
        <f t="shared" si="292"/>
        <v/>
      </c>
      <c r="QK89" s="120" t="str">
        <f t="shared" si="292"/>
        <v/>
      </c>
      <c r="QL89" s="120" t="str">
        <f t="shared" si="292"/>
        <v/>
      </c>
      <c r="QM89" s="120" t="str">
        <f t="shared" si="292"/>
        <v/>
      </c>
      <c r="QN89" s="120" t="str">
        <f t="shared" si="292"/>
        <v/>
      </c>
      <c r="QO89" s="120" t="str">
        <f t="shared" si="292"/>
        <v/>
      </c>
      <c r="QP89" s="120" t="str">
        <f t="shared" si="292"/>
        <v/>
      </c>
      <c r="QQ89" s="120" t="str">
        <f t="shared" si="292"/>
        <v/>
      </c>
      <c r="QR89" s="120" t="str">
        <f t="shared" si="292"/>
        <v/>
      </c>
      <c r="QS89" s="120" t="str">
        <f t="shared" si="293"/>
        <v/>
      </c>
      <c r="QT89" s="120" t="str">
        <f t="shared" si="293"/>
        <v/>
      </c>
      <c r="QU89" s="120" t="str">
        <f t="shared" si="293"/>
        <v/>
      </c>
      <c r="QV89" s="120" t="str">
        <f t="shared" si="293"/>
        <v/>
      </c>
      <c r="QW89" s="120" t="str">
        <f t="shared" si="293"/>
        <v/>
      </c>
      <c r="QX89" s="120" t="str">
        <f t="shared" si="293"/>
        <v/>
      </c>
      <c r="QY89" s="120" t="str">
        <f t="shared" si="293"/>
        <v/>
      </c>
      <c r="QZ89" s="120" t="str">
        <f t="shared" si="293"/>
        <v/>
      </c>
      <c r="RA89" s="120" t="str">
        <f t="shared" si="293"/>
        <v/>
      </c>
      <c r="RB89" s="120" t="str">
        <f t="shared" si="293"/>
        <v/>
      </c>
      <c r="RC89" s="120" t="str">
        <f t="shared" si="293"/>
        <v/>
      </c>
      <c r="RD89" s="120" t="str">
        <f t="shared" si="293"/>
        <v/>
      </c>
      <c r="RE89" s="120" t="str">
        <f t="shared" si="293"/>
        <v/>
      </c>
      <c r="RF89" s="120" t="str">
        <f t="shared" si="293"/>
        <v/>
      </c>
      <c r="RG89" s="120" t="str">
        <f t="shared" si="293"/>
        <v/>
      </c>
      <c r="RH89" s="120" t="str">
        <f t="shared" si="293"/>
        <v/>
      </c>
      <c r="RI89" s="120" t="str">
        <f t="shared" si="294"/>
        <v/>
      </c>
      <c r="RJ89" s="120" t="str">
        <f t="shared" si="294"/>
        <v/>
      </c>
      <c r="RK89" s="120" t="str">
        <f t="shared" si="294"/>
        <v/>
      </c>
      <c r="RL89" s="120" t="str">
        <f t="shared" si="294"/>
        <v/>
      </c>
      <c r="RM89" s="120" t="str">
        <f t="shared" si="294"/>
        <v/>
      </c>
      <c r="RN89" s="120" t="str">
        <f t="shared" si="294"/>
        <v/>
      </c>
      <c r="RO89" s="120" t="str">
        <f t="shared" si="294"/>
        <v/>
      </c>
      <c r="RP89" s="120" t="str">
        <f t="shared" si="294"/>
        <v/>
      </c>
      <c r="RQ89" s="120" t="str">
        <f t="shared" si="294"/>
        <v/>
      </c>
      <c r="RR89" s="120" t="str">
        <f t="shared" si="294"/>
        <v/>
      </c>
      <c r="RS89" s="120" t="str">
        <f t="shared" si="294"/>
        <v/>
      </c>
      <c r="RT89" s="120" t="str">
        <f t="shared" si="294"/>
        <v/>
      </c>
      <c r="RU89" s="120" t="str">
        <f t="shared" si="294"/>
        <v/>
      </c>
      <c r="RV89" s="120" t="str">
        <f t="shared" si="294"/>
        <v/>
      </c>
      <c r="RW89" s="120" t="str">
        <f t="shared" si="294"/>
        <v/>
      </c>
      <c r="RX89" s="120" t="str">
        <f t="shared" si="294"/>
        <v/>
      </c>
      <c r="RY89" s="120" t="str">
        <f t="shared" si="295"/>
        <v/>
      </c>
      <c r="RZ89" s="120" t="str">
        <f t="shared" si="295"/>
        <v/>
      </c>
      <c r="SA89" s="120" t="str">
        <f t="shared" si="295"/>
        <v/>
      </c>
      <c r="SB89" s="120" t="str">
        <f t="shared" si="295"/>
        <v/>
      </c>
      <c r="SC89" s="120" t="str">
        <f t="shared" si="295"/>
        <v/>
      </c>
      <c r="SD89" s="120" t="str">
        <f t="shared" si="295"/>
        <v/>
      </c>
      <c r="SE89" s="120" t="str">
        <f t="shared" si="295"/>
        <v/>
      </c>
      <c r="SF89" s="120" t="str">
        <f t="shared" si="295"/>
        <v/>
      </c>
      <c r="SG89" s="120" t="str">
        <f t="shared" si="295"/>
        <v/>
      </c>
      <c r="SH89" s="120" t="str">
        <f t="shared" si="295"/>
        <v/>
      </c>
      <c r="SI89" s="120" t="str">
        <f t="shared" si="295"/>
        <v/>
      </c>
      <c r="SJ89" s="120" t="str">
        <f t="shared" si="295"/>
        <v/>
      </c>
      <c r="SK89" s="120" t="str">
        <f t="shared" si="295"/>
        <v/>
      </c>
      <c r="SL89" s="120" t="str">
        <f t="shared" si="295"/>
        <v/>
      </c>
      <c r="SM89" s="120" t="str">
        <f t="shared" si="295"/>
        <v/>
      </c>
      <c r="SN89" s="120" t="str">
        <f t="shared" si="295"/>
        <v/>
      </c>
      <c r="SO89" s="120" t="str">
        <f t="shared" si="296"/>
        <v/>
      </c>
      <c r="SP89" s="120" t="str">
        <f t="shared" si="296"/>
        <v/>
      </c>
      <c r="SQ89" s="120" t="str">
        <f t="shared" si="296"/>
        <v/>
      </c>
      <c r="SR89" s="120" t="str">
        <f t="shared" si="296"/>
        <v/>
      </c>
      <c r="SS89" s="120" t="str">
        <f t="shared" si="296"/>
        <v/>
      </c>
      <c r="ST89" s="120" t="str">
        <f t="shared" si="296"/>
        <v/>
      </c>
      <c r="SU89" s="120" t="str">
        <f t="shared" si="296"/>
        <v/>
      </c>
      <c r="SV89" s="120" t="str">
        <f t="shared" si="296"/>
        <v/>
      </c>
      <c r="SW89" s="120" t="str">
        <f t="shared" si="296"/>
        <v/>
      </c>
      <c r="SX89" s="121" t="str">
        <f t="shared" si="296"/>
        <v/>
      </c>
    </row>
    <row r="90" spans="2:518" ht="15.75" customHeight="1" x14ac:dyDescent="0.4">
      <c r="B90" s="128"/>
      <c r="C90" s="129"/>
      <c r="D90" s="110"/>
      <c r="E90" s="103" t="s">
        <v>455</v>
      </c>
      <c r="F90" s="104"/>
      <c r="G90" s="105"/>
      <c r="H90" s="105"/>
      <c r="I90" s="105"/>
      <c r="J90" s="106"/>
      <c r="K90" s="106"/>
      <c r="L90" s="106"/>
      <c r="M90" s="107"/>
      <c r="N90" s="107"/>
      <c r="O90" s="107"/>
      <c r="P90" s="107"/>
      <c r="Q90" s="107"/>
      <c r="R90" s="107"/>
      <c r="S90" s="120" t="str">
        <f t="shared" si="298"/>
        <v/>
      </c>
      <c r="T90" s="120" t="str">
        <f t="shared" si="298"/>
        <v/>
      </c>
      <c r="U90" s="120" t="str">
        <f t="shared" si="298"/>
        <v/>
      </c>
      <c r="V90" s="120" t="str">
        <f t="shared" si="298"/>
        <v/>
      </c>
      <c r="W90" s="120" t="str">
        <f t="shared" si="298"/>
        <v/>
      </c>
      <c r="X90" s="120" t="str">
        <f t="shared" si="298"/>
        <v/>
      </c>
      <c r="Y90" s="120" t="str">
        <f t="shared" si="298"/>
        <v/>
      </c>
      <c r="Z90" s="120" t="str">
        <f t="shared" si="298"/>
        <v/>
      </c>
      <c r="AA90" s="120" t="str">
        <f t="shared" si="298"/>
        <v/>
      </c>
      <c r="AB90" s="120" t="str">
        <f t="shared" si="298"/>
        <v/>
      </c>
      <c r="AC90" s="120" t="str">
        <f t="shared" si="315"/>
        <v/>
      </c>
      <c r="AD90" s="120" t="str">
        <f t="shared" si="315"/>
        <v/>
      </c>
      <c r="AE90" s="120" t="str">
        <f t="shared" si="315"/>
        <v/>
      </c>
      <c r="AF90" s="107"/>
      <c r="AG90" s="107"/>
      <c r="AH90" s="107"/>
      <c r="AI90" s="107"/>
      <c r="AJ90" s="107"/>
      <c r="AK90" s="107"/>
      <c r="AL90" s="107"/>
      <c r="AM90" s="107"/>
      <c r="AN90" s="107"/>
      <c r="AO90" s="107"/>
      <c r="AP90" s="107"/>
      <c r="AQ90" s="107"/>
      <c r="AR90" s="107"/>
      <c r="AS90" s="107"/>
      <c r="AT90" s="107"/>
      <c r="AU90" s="107"/>
      <c r="AV90" s="107"/>
      <c r="AW90" s="107"/>
      <c r="AX90" s="107"/>
      <c r="AY90" s="107"/>
      <c r="AZ90" s="107"/>
      <c r="BA90" s="107"/>
      <c r="BB90" s="107"/>
      <c r="BC90" s="107"/>
      <c r="BD90" s="107"/>
      <c r="BE90" s="107"/>
      <c r="BF90" s="107"/>
      <c r="BG90" s="107"/>
      <c r="BH90" s="107"/>
      <c r="BI90" s="107"/>
      <c r="BJ90" s="107"/>
      <c r="BK90" s="107"/>
      <c r="BL90" s="107"/>
      <c r="BM90" s="107"/>
      <c r="BN90" s="107"/>
      <c r="BO90" s="107"/>
      <c r="BP90" s="107"/>
      <c r="BQ90" s="107"/>
      <c r="BR90" s="107"/>
      <c r="BS90" s="107"/>
      <c r="BT90" s="107"/>
      <c r="BU90" s="107"/>
      <c r="BV90" s="107"/>
      <c r="BW90" s="107"/>
      <c r="BX90" s="107"/>
      <c r="BY90" s="107"/>
      <c r="BZ90" s="107"/>
      <c r="CA90" s="107"/>
      <c r="CB90" s="107"/>
      <c r="CC90" s="107"/>
      <c r="CD90" s="107"/>
      <c r="CE90" s="107"/>
      <c r="CF90" s="107"/>
      <c r="CG90" s="107"/>
      <c r="CH90" s="107"/>
      <c r="CI90" s="107"/>
      <c r="CJ90" s="107"/>
      <c r="CK90" s="107"/>
      <c r="CL90" s="107"/>
      <c r="CM90" s="107"/>
      <c r="CN90" s="107"/>
      <c r="CO90" s="107"/>
      <c r="CP90" s="107"/>
      <c r="CQ90" s="107"/>
      <c r="CR90" s="107"/>
      <c r="CS90" s="107"/>
      <c r="CT90" s="107"/>
      <c r="CU90" s="107"/>
      <c r="CV90" s="107"/>
      <c r="CW90" s="107"/>
      <c r="CX90" s="107"/>
      <c r="CY90" s="107"/>
      <c r="CZ90" s="107"/>
      <c r="DA90" s="107"/>
      <c r="DB90" s="107"/>
      <c r="DC90" s="107"/>
      <c r="DD90" s="107"/>
      <c r="DE90" s="107"/>
      <c r="DF90" s="107"/>
      <c r="DG90" s="107"/>
      <c r="DH90" s="107"/>
      <c r="DI90" s="107"/>
      <c r="DJ90" s="107"/>
      <c r="DK90" s="107"/>
      <c r="DL90" s="107"/>
      <c r="DM90" s="107"/>
      <c r="DN90" s="107"/>
      <c r="DO90" s="107"/>
      <c r="DP90" s="107"/>
      <c r="DQ90" s="107"/>
      <c r="DR90" s="107"/>
      <c r="DS90" s="107"/>
      <c r="DT90" s="107"/>
      <c r="DU90" s="107"/>
      <c r="DV90" s="107"/>
      <c r="DW90" s="107"/>
      <c r="DX90" s="107"/>
      <c r="DY90" s="107"/>
      <c r="DZ90" s="107"/>
      <c r="EA90" s="107"/>
      <c r="EB90" s="107"/>
      <c r="EC90" s="107"/>
      <c r="ED90" s="107"/>
      <c r="EE90" s="107"/>
      <c r="EF90" s="107"/>
      <c r="EG90" s="107"/>
      <c r="EH90" s="107"/>
      <c r="EI90" s="107"/>
      <c r="EJ90" s="107"/>
      <c r="EK90" s="107"/>
      <c r="EL90" s="107"/>
      <c r="EM90" s="107"/>
      <c r="EN90" s="107"/>
      <c r="EO90" s="107"/>
      <c r="EP90" s="107"/>
      <c r="EQ90" s="107"/>
      <c r="ER90" s="107"/>
      <c r="ES90" s="107"/>
      <c r="ET90" s="107"/>
      <c r="EU90" s="107"/>
      <c r="EV90" s="107"/>
      <c r="EW90" s="107"/>
      <c r="EX90" s="107"/>
      <c r="EY90" s="107"/>
      <c r="EZ90" s="107"/>
      <c r="FA90" s="107"/>
      <c r="FB90" s="107"/>
      <c r="FC90" s="107"/>
      <c r="FD90" s="107"/>
      <c r="FE90" s="107"/>
      <c r="FF90" s="107"/>
      <c r="FG90" s="107"/>
      <c r="FH90" s="107"/>
      <c r="FI90" s="107"/>
      <c r="FJ90" s="107"/>
      <c r="FK90" s="107"/>
      <c r="FL90" s="107"/>
      <c r="FM90" s="107"/>
      <c r="FN90" s="107"/>
      <c r="FO90" s="107"/>
      <c r="FP90" s="107"/>
      <c r="FQ90" s="107"/>
      <c r="FR90" s="107"/>
      <c r="FS90" s="107"/>
      <c r="FT90" s="107"/>
      <c r="FU90" s="107"/>
      <c r="FV90" s="107"/>
      <c r="FW90" s="107"/>
      <c r="FX90" s="107"/>
      <c r="FY90" s="107"/>
      <c r="FZ90" s="107"/>
      <c r="GA90" s="107"/>
      <c r="GB90" s="107"/>
      <c r="GC90" s="107"/>
      <c r="GD90" s="107"/>
      <c r="GE90" s="107"/>
      <c r="GF90" s="107"/>
      <c r="GG90" s="107"/>
      <c r="GH90" s="107"/>
      <c r="GI90" s="107"/>
      <c r="GJ90" s="107"/>
      <c r="GK90" s="107"/>
      <c r="GL90" s="107"/>
      <c r="GM90" s="107"/>
      <c r="GN90" s="107"/>
      <c r="GO90" s="107"/>
      <c r="GP90" s="107"/>
      <c r="GQ90" s="107"/>
      <c r="GR90" s="107"/>
      <c r="GS90" s="107"/>
      <c r="GT90" s="107"/>
      <c r="GU90" s="107"/>
      <c r="GV90" s="107"/>
      <c r="GW90" s="107"/>
      <c r="GX90" s="107"/>
      <c r="GY90" s="107"/>
      <c r="GZ90" s="107"/>
      <c r="HA90" s="107"/>
      <c r="HB90" s="107"/>
      <c r="HC90" s="107"/>
      <c r="HD90" s="107"/>
      <c r="HE90" s="107"/>
      <c r="HF90" s="107"/>
      <c r="HG90" s="107"/>
      <c r="HH90" s="107"/>
      <c r="HI90" s="107"/>
      <c r="HJ90" s="107"/>
      <c r="HK90" s="107"/>
      <c r="HL90" s="107"/>
      <c r="HM90" s="107"/>
      <c r="HN90" s="107"/>
      <c r="HO90" s="107"/>
      <c r="HP90" s="107"/>
      <c r="HQ90" s="107"/>
      <c r="HR90" s="107"/>
      <c r="HS90" s="107"/>
      <c r="HT90" s="107"/>
      <c r="HU90" s="107"/>
      <c r="HV90" s="107"/>
      <c r="HW90" s="107"/>
      <c r="HX90" s="107"/>
      <c r="HY90" s="107"/>
      <c r="HZ90" s="107"/>
      <c r="IA90" s="107"/>
      <c r="IB90" s="107"/>
      <c r="IC90" s="107"/>
      <c r="ID90" s="107"/>
      <c r="IE90" s="107"/>
      <c r="IF90" s="107"/>
      <c r="IG90" s="107"/>
      <c r="IH90" s="107"/>
      <c r="II90" s="107"/>
      <c r="IJ90" s="107"/>
      <c r="IK90" s="107"/>
      <c r="IL90" s="107"/>
      <c r="IM90" s="107"/>
      <c r="IN90" s="107"/>
      <c r="IO90" s="107"/>
      <c r="IP90" s="107"/>
      <c r="IQ90" s="107"/>
      <c r="IR90" s="107"/>
      <c r="IS90" s="107"/>
      <c r="IT90" s="107"/>
      <c r="IU90" s="107"/>
      <c r="IV90" s="107"/>
      <c r="IW90" s="107"/>
      <c r="IX90" s="107"/>
      <c r="IY90" s="107"/>
      <c r="IZ90" s="107"/>
      <c r="JA90" s="107"/>
      <c r="JB90" s="107"/>
      <c r="JC90" s="107"/>
      <c r="JD90" s="107"/>
      <c r="JE90" s="107"/>
      <c r="JF90" s="107"/>
      <c r="JG90" s="107"/>
      <c r="JH90" s="107"/>
      <c r="JI90" s="107"/>
      <c r="JJ90" s="107"/>
      <c r="JK90" s="107"/>
      <c r="JL90" s="107"/>
      <c r="JM90" s="107"/>
      <c r="JN90" s="107"/>
      <c r="JO90" s="107"/>
      <c r="JP90" s="107"/>
      <c r="JQ90" s="107"/>
      <c r="JR90" s="107"/>
      <c r="JS90" s="107"/>
      <c r="JT90" s="107"/>
      <c r="JU90" s="107"/>
      <c r="JV90" s="107"/>
      <c r="JW90" s="107"/>
      <c r="JX90" s="107"/>
      <c r="JY90" s="107"/>
      <c r="JZ90" s="107"/>
      <c r="KA90" s="107"/>
      <c r="KB90" s="107"/>
      <c r="KC90" s="107"/>
      <c r="KD90" s="107"/>
      <c r="KE90" s="107"/>
      <c r="KF90" s="107"/>
      <c r="KG90" s="107"/>
      <c r="KH90" s="107"/>
      <c r="KI90" s="107"/>
      <c r="KJ90" s="107"/>
      <c r="KK90" s="107"/>
      <c r="KL90" s="107"/>
      <c r="KM90" s="107"/>
      <c r="KN90" s="107"/>
      <c r="KO90" s="107"/>
      <c r="KP90" s="107"/>
      <c r="KQ90" s="107"/>
      <c r="KR90" s="107"/>
      <c r="KS90" s="107"/>
      <c r="KT90" s="107"/>
      <c r="KU90" s="107"/>
      <c r="KV90" s="107"/>
      <c r="KW90" s="107"/>
      <c r="KX90" s="107"/>
      <c r="KY90" s="107"/>
      <c r="KZ90" s="107"/>
      <c r="LA90" s="107"/>
      <c r="LB90" s="107"/>
      <c r="LC90" s="107"/>
      <c r="LD90" s="107"/>
      <c r="LE90" s="107"/>
      <c r="LF90" s="107"/>
      <c r="LG90" s="107"/>
      <c r="LH90" s="107"/>
      <c r="LI90" s="107"/>
      <c r="LJ90" s="107"/>
      <c r="LK90" s="107"/>
      <c r="LL90" s="107"/>
      <c r="LM90" s="107"/>
      <c r="LN90" s="107"/>
      <c r="LO90" s="107"/>
      <c r="LP90" s="107"/>
      <c r="LQ90" s="107"/>
      <c r="LR90" s="107"/>
      <c r="LS90" s="107"/>
      <c r="LT90" s="107"/>
      <c r="LU90" s="107"/>
      <c r="LV90" s="107"/>
      <c r="LW90" s="107"/>
      <c r="LX90" s="107"/>
      <c r="LY90" s="107"/>
      <c r="LZ90" s="107"/>
      <c r="MA90" s="107"/>
      <c r="MB90" s="107"/>
      <c r="MC90" s="107"/>
      <c r="MD90" s="107"/>
      <c r="ME90" s="107"/>
      <c r="MF90" s="107"/>
      <c r="MG90" s="107"/>
      <c r="MH90" s="107"/>
      <c r="MI90" s="107"/>
      <c r="MJ90" s="107"/>
      <c r="MK90" s="107"/>
      <c r="ML90" s="107"/>
      <c r="MM90" s="107"/>
      <c r="MN90" s="107"/>
      <c r="MO90" s="107"/>
      <c r="MP90" s="107"/>
      <c r="MQ90" s="107"/>
      <c r="MR90" s="107"/>
      <c r="MS90" s="107"/>
      <c r="MT90" s="107"/>
      <c r="MU90" s="107"/>
      <c r="MV90" s="107"/>
      <c r="MW90" s="107"/>
      <c r="MX90" s="107"/>
      <c r="MY90" s="107"/>
      <c r="MZ90" s="107"/>
      <c r="NA90" s="107"/>
      <c r="NB90" s="107"/>
      <c r="NC90" s="107"/>
      <c r="ND90" s="107"/>
      <c r="NE90" s="107"/>
      <c r="NF90" s="107"/>
      <c r="NG90" s="107"/>
      <c r="NH90" s="107"/>
      <c r="NI90" s="107"/>
      <c r="NJ90" s="107"/>
      <c r="NK90" s="107"/>
      <c r="NL90" s="107"/>
      <c r="NM90" s="107"/>
      <c r="NN90" s="107"/>
      <c r="NO90" s="107"/>
      <c r="NP90" s="107"/>
      <c r="NQ90" s="107"/>
      <c r="NR90" s="107"/>
      <c r="NS90" s="107"/>
      <c r="NT90" s="107"/>
      <c r="NU90" s="107"/>
      <c r="NV90" s="107"/>
      <c r="NW90" s="107"/>
      <c r="NX90" s="107"/>
      <c r="NY90" s="107"/>
      <c r="NZ90" s="107"/>
      <c r="OA90" s="107"/>
      <c r="OB90" s="107"/>
      <c r="OC90" s="107"/>
      <c r="OD90" s="107"/>
      <c r="OE90" s="107"/>
      <c r="OF90" s="107"/>
      <c r="OG90" s="107"/>
      <c r="OH90" s="107"/>
      <c r="OI90" s="107"/>
      <c r="OJ90" s="107"/>
      <c r="OK90" s="107"/>
      <c r="OL90" s="107"/>
      <c r="OM90" s="107"/>
      <c r="ON90" s="107"/>
      <c r="OO90" s="107"/>
      <c r="OP90" s="107"/>
      <c r="OQ90" s="107"/>
      <c r="OR90" s="107"/>
      <c r="OS90" s="107"/>
      <c r="OT90" s="107"/>
      <c r="OU90" s="107"/>
      <c r="OV90" s="107"/>
      <c r="OW90" s="107"/>
      <c r="OX90" s="107"/>
      <c r="OY90" s="107"/>
      <c r="OZ90" s="107"/>
      <c r="PA90" s="107"/>
      <c r="PB90" s="107"/>
      <c r="PC90" s="107"/>
      <c r="PD90" s="107"/>
      <c r="PE90" s="107"/>
      <c r="PF90" s="107"/>
      <c r="PG90" s="107"/>
      <c r="PH90" s="107"/>
      <c r="PI90" s="107"/>
      <c r="PJ90" s="107"/>
      <c r="PK90" s="107"/>
      <c r="PL90" s="107"/>
      <c r="PM90" s="107"/>
      <c r="PN90" s="107"/>
      <c r="PO90" s="107"/>
      <c r="PP90" s="107"/>
      <c r="PQ90" s="107"/>
      <c r="PR90" s="107"/>
      <c r="PS90" s="107"/>
      <c r="PT90" s="107"/>
      <c r="PU90" s="107"/>
      <c r="PV90" s="107"/>
      <c r="PW90" s="107"/>
      <c r="PX90" s="107"/>
      <c r="PY90" s="107"/>
      <c r="PZ90" s="107"/>
      <c r="QA90" s="107"/>
      <c r="QB90" s="107"/>
      <c r="QC90" s="107"/>
      <c r="QD90" s="107"/>
      <c r="QE90" s="107"/>
      <c r="QF90" s="107"/>
      <c r="QG90" s="107"/>
      <c r="QH90" s="107"/>
      <c r="QI90" s="107"/>
      <c r="QJ90" s="107"/>
      <c r="QK90" s="107"/>
      <c r="QL90" s="107"/>
      <c r="QM90" s="107"/>
      <c r="QN90" s="107"/>
      <c r="QO90" s="107"/>
      <c r="QP90" s="107"/>
      <c r="QQ90" s="107"/>
      <c r="QR90" s="107"/>
      <c r="QS90" s="107"/>
      <c r="QT90" s="107"/>
      <c r="QU90" s="107"/>
      <c r="QV90" s="107"/>
      <c r="QW90" s="107"/>
      <c r="QX90" s="107"/>
      <c r="QY90" s="107"/>
      <c r="QZ90" s="107"/>
      <c r="RA90" s="107"/>
      <c r="RB90" s="107"/>
      <c r="RC90" s="107"/>
      <c r="RD90" s="107"/>
      <c r="RE90" s="107"/>
      <c r="RF90" s="107"/>
      <c r="RG90" s="107"/>
      <c r="RH90" s="107"/>
      <c r="RI90" s="107"/>
      <c r="RJ90" s="107"/>
      <c r="RK90" s="107"/>
      <c r="RL90" s="107"/>
      <c r="RM90" s="107"/>
      <c r="RN90" s="107"/>
      <c r="RO90" s="107"/>
      <c r="RP90" s="107"/>
      <c r="RQ90" s="107"/>
      <c r="RR90" s="107"/>
      <c r="RS90" s="107"/>
      <c r="RT90" s="107"/>
      <c r="RU90" s="107"/>
      <c r="RV90" s="107"/>
      <c r="RW90" s="107"/>
      <c r="RX90" s="107"/>
      <c r="RY90" s="107"/>
      <c r="RZ90" s="107"/>
      <c r="SA90" s="107"/>
      <c r="SB90" s="107"/>
      <c r="SC90" s="107"/>
      <c r="SD90" s="107"/>
      <c r="SE90" s="107"/>
      <c r="SF90" s="107"/>
      <c r="SG90" s="107"/>
      <c r="SH90" s="107"/>
      <c r="SI90" s="107"/>
      <c r="SJ90" s="107"/>
      <c r="SK90" s="107"/>
      <c r="SL90" s="107"/>
      <c r="SM90" s="107"/>
      <c r="SN90" s="107"/>
      <c r="SO90" s="107"/>
      <c r="SP90" s="107"/>
      <c r="SQ90" s="107"/>
      <c r="SR90" s="107"/>
      <c r="SS90" s="107"/>
      <c r="ST90" s="107"/>
      <c r="SU90" s="107"/>
      <c r="SV90" s="107"/>
      <c r="SW90" s="107"/>
      <c r="SX90" s="108"/>
    </row>
    <row r="91" spans="2:518" ht="15" outlineLevel="1" x14ac:dyDescent="0.35">
      <c r="C91" s="60">
        <v>284524</v>
      </c>
      <c r="D91" s="61"/>
      <c r="E91" s="122" t="s">
        <v>731</v>
      </c>
      <c r="F91" s="123"/>
      <c r="G91" s="113">
        <v>45565</v>
      </c>
      <c r="H91" s="124">
        <v>1</v>
      </c>
      <c r="I91" s="140">
        <f>(G91+H91)-1</f>
        <v>45565</v>
      </c>
      <c r="J91" s="143">
        <v>0</v>
      </c>
      <c r="K91" s="126" t="s">
        <v>1702</v>
      </c>
      <c r="L91" s="127"/>
      <c r="M91" s="119" t="str">
        <f t="shared" ref="M91:AB107" si="316">IF($J91&gt;0%,IF(AND(M$16&gt;=$G91,M$16&lt;$G91+($H91*$J91)),"➤",""),"")</f>
        <v/>
      </c>
      <c r="N91" s="120" t="str">
        <f t="shared" si="316"/>
        <v/>
      </c>
      <c r="O91" s="120" t="str">
        <f t="shared" si="316"/>
        <v/>
      </c>
      <c r="P91" s="120" t="str">
        <f t="shared" si="316"/>
        <v/>
      </c>
      <c r="Q91" s="120" t="str">
        <f t="shared" si="316"/>
        <v/>
      </c>
      <c r="R91" s="120" t="str">
        <f t="shared" si="316"/>
        <v/>
      </c>
      <c r="S91" s="120" t="str">
        <f t="shared" si="316"/>
        <v/>
      </c>
      <c r="T91" s="120" t="str">
        <f t="shared" si="316"/>
        <v/>
      </c>
      <c r="U91" s="120" t="str">
        <f t="shared" si="316"/>
        <v/>
      </c>
      <c r="V91" s="120" t="str">
        <f t="shared" si="316"/>
        <v/>
      </c>
      <c r="W91" s="120" t="str">
        <f t="shared" si="316"/>
        <v/>
      </c>
      <c r="X91" s="120" t="str">
        <f t="shared" si="316"/>
        <v/>
      </c>
      <c r="Y91" s="120" t="str">
        <f t="shared" si="316"/>
        <v/>
      </c>
      <c r="Z91" s="120" t="str">
        <f t="shared" si="316"/>
        <v/>
      </c>
      <c r="AA91" s="120" t="str">
        <f t="shared" si="316"/>
        <v/>
      </c>
      <c r="AB91" s="120" t="str">
        <f t="shared" si="316"/>
        <v/>
      </c>
      <c r="AC91" s="120" t="str">
        <f t="shared" si="315"/>
        <v/>
      </c>
      <c r="AD91" s="120" t="str">
        <f t="shared" si="315"/>
        <v/>
      </c>
      <c r="AE91" s="120" t="str">
        <f t="shared" si="315"/>
        <v/>
      </c>
      <c r="AF91" s="120" t="str">
        <f t="shared" si="315"/>
        <v/>
      </c>
      <c r="AG91" s="120" t="str">
        <f t="shared" si="315"/>
        <v/>
      </c>
      <c r="AH91" s="120" t="str">
        <f t="shared" si="315"/>
        <v/>
      </c>
      <c r="AI91" s="120" t="str">
        <f t="shared" si="315"/>
        <v/>
      </c>
      <c r="AJ91" s="120" t="str">
        <f t="shared" si="315"/>
        <v/>
      </c>
      <c r="AK91" s="120" t="str">
        <f t="shared" si="315"/>
        <v/>
      </c>
      <c r="AL91" s="120" t="str">
        <f t="shared" si="315"/>
        <v/>
      </c>
      <c r="AM91" s="120" t="str">
        <f t="shared" si="315"/>
        <v/>
      </c>
      <c r="AN91" s="120" t="str">
        <f t="shared" si="315"/>
        <v/>
      </c>
      <c r="AO91" s="120" t="str">
        <f t="shared" si="315"/>
        <v/>
      </c>
      <c r="AP91" s="120" t="str">
        <f t="shared" si="315"/>
        <v/>
      </c>
      <c r="AQ91" s="120" t="str">
        <f t="shared" si="315"/>
        <v/>
      </c>
      <c r="AR91" s="120" t="str">
        <f t="shared" si="315"/>
        <v/>
      </c>
      <c r="AS91" s="120" t="str">
        <f t="shared" ref="AS91:BH108" si="317">IF($J91&gt;0%,IF(AND(AS$16&gt;=$G91,AS$16&lt;$G91+($H91*$J91)),"➤",""),"")</f>
        <v/>
      </c>
      <c r="AT91" s="120" t="str">
        <f t="shared" si="317"/>
        <v/>
      </c>
      <c r="AU91" s="120" t="str">
        <f t="shared" si="317"/>
        <v/>
      </c>
      <c r="AV91" s="120" t="str">
        <f t="shared" si="317"/>
        <v/>
      </c>
      <c r="AW91" s="120" t="str">
        <f t="shared" si="317"/>
        <v/>
      </c>
      <c r="AX91" s="120" t="str">
        <f t="shared" si="317"/>
        <v/>
      </c>
      <c r="AY91" s="120" t="str">
        <f t="shared" si="317"/>
        <v/>
      </c>
      <c r="AZ91" s="120" t="str">
        <f t="shared" si="317"/>
        <v/>
      </c>
      <c r="BA91" s="120" t="str">
        <f t="shared" si="317"/>
        <v/>
      </c>
      <c r="BB91" s="120" t="str">
        <f t="shared" si="317"/>
        <v/>
      </c>
      <c r="BC91" s="120" t="str">
        <f t="shared" si="317"/>
        <v/>
      </c>
      <c r="BD91" s="120" t="str">
        <f t="shared" si="317"/>
        <v/>
      </c>
      <c r="BE91" s="120" t="str">
        <f t="shared" si="317"/>
        <v/>
      </c>
      <c r="BF91" s="120" t="str">
        <f t="shared" si="317"/>
        <v/>
      </c>
      <c r="BG91" s="120" t="str">
        <f t="shared" si="317"/>
        <v/>
      </c>
      <c r="BH91" s="120" t="str">
        <f t="shared" si="317"/>
        <v/>
      </c>
      <c r="BI91" s="120" t="str">
        <f t="shared" ref="BI91:BX108" si="318">IF($J91&gt;0%,IF(AND(BI$16&gt;=$G91,BI$16&lt;$G91+($H91*$J91)),"➤",""),"")</f>
        <v/>
      </c>
      <c r="BJ91" s="120" t="str">
        <f t="shared" si="318"/>
        <v/>
      </c>
      <c r="BK91" s="120" t="str">
        <f t="shared" si="318"/>
        <v/>
      </c>
      <c r="BL91" s="120" t="str">
        <f t="shared" si="318"/>
        <v/>
      </c>
      <c r="BM91" s="120" t="str">
        <f t="shared" si="318"/>
        <v/>
      </c>
      <c r="BN91" s="120" t="str">
        <f t="shared" si="318"/>
        <v/>
      </c>
      <c r="BO91" s="120" t="str">
        <f t="shared" si="318"/>
        <v/>
      </c>
      <c r="BP91" s="120" t="str">
        <f t="shared" si="318"/>
        <v/>
      </c>
      <c r="BQ91" s="120" t="str">
        <f t="shared" si="318"/>
        <v/>
      </c>
      <c r="BR91" s="120" t="str">
        <f t="shared" si="318"/>
        <v/>
      </c>
      <c r="BS91" s="120" t="str">
        <f t="shared" si="318"/>
        <v/>
      </c>
      <c r="BT91" s="120" t="str">
        <f t="shared" si="318"/>
        <v/>
      </c>
      <c r="BU91" s="120" t="str">
        <f t="shared" si="318"/>
        <v/>
      </c>
      <c r="BV91" s="120" t="str">
        <f t="shared" si="318"/>
        <v/>
      </c>
      <c r="BW91" s="120" t="str">
        <f t="shared" si="318"/>
        <v/>
      </c>
      <c r="BX91" s="120" t="str">
        <f t="shared" si="318"/>
        <v/>
      </c>
      <c r="BY91" s="120" t="str">
        <f t="shared" ref="BY91:CN108" si="319">IF($J91&gt;0%,IF(AND(BY$16&gt;=$G91,BY$16&lt;$G91+($H91*$J91)),"➤",""),"")</f>
        <v/>
      </c>
      <c r="BZ91" s="120" t="str">
        <f t="shared" si="319"/>
        <v/>
      </c>
      <c r="CA91" s="120" t="str">
        <f t="shared" si="319"/>
        <v/>
      </c>
      <c r="CB91" s="120" t="str">
        <f t="shared" si="319"/>
        <v/>
      </c>
      <c r="CC91" s="120" t="str">
        <f t="shared" si="319"/>
        <v/>
      </c>
      <c r="CD91" s="120" t="str">
        <f t="shared" si="319"/>
        <v/>
      </c>
      <c r="CE91" s="120" t="str">
        <f t="shared" si="319"/>
        <v/>
      </c>
      <c r="CF91" s="120" t="str">
        <f t="shared" si="319"/>
        <v/>
      </c>
      <c r="CG91" s="120" t="str">
        <f t="shared" si="319"/>
        <v/>
      </c>
      <c r="CH91" s="120" t="str">
        <f t="shared" si="319"/>
        <v/>
      </c>
      <c r="CI91" s="120" t="str">
        <f t="shared" si="319"/>
        <v/>
      </c>
      <c r="CJ91" s="120" t="str">
        <f t="shared" si="319"/>
        <v/>
      </c>
      <c r="CK91" s="120" t="str">
        <f t="shared" si="319"/>
        <v/>
      </c>
      <c r="CL91" s="120" t="str">
        <f t="shared" si="319"/>
        <v/>
      </c>
      <c r="CM91" s="120" t="str">
        <f t="shared" si="319"/>
        <v/>
      </c>
      <c r="CN91" s="120" t="str">
        <f t="shared" si="319"/>
        <v/>
      </c>
      <c r="CO91" s="120" t="str">
        <f t="shared" ref="CO91:DD108" si="320">IF($J91&gt;0%,IF(AND(CO$16&gt;=$G91,CO$16&lt;$G91+($H91*$J91)),"➤",""),"")</f>
        <v/>
      </c>
      <c r="CP91" s="120" t="str">
        <f t="shared" si="320"/>
        <v/>
      </c>
      <c r="CQ91" s="120" t="str">
        <f t="shared" si="320"/>
        <v/>
      </c>
      <c r="CR91" s="120" t="str">
        <f t="shared" si="320"/>
        <v/>
      </c>
      <c r="CS91" s="120" t="str">
        <f t="shared" si="320"/>
        <v/>
      </c>
      <c r="CT91" s="120" t="str">
        <f t="shared" si="320"/>
        <v/>
      </c>
      <c r="CU91" s="120" t="str">
        <f t="shared" si="320"/>
        <v/>
      </c>
      <c r="CV91" s="120" t="str">
        <f t="shared" si="320"/>
        <v/>
      </c>
      <c r="CW91" s="120" t="str">
        <f t="shared" si="320"/>
        <v/>
      </c>
      <c r="CX91" s="120" t="str">
        <f t="shared" si="320"/>
        <v/>
      </c>
      <c r="CY91" s="120" t="str">
        <f t="shared" si="320"/>
        <v/>
      </c>
      <c r="CZ91" s="120" t="str">
        <f t="shared" si="320"/>
        <v/>
      </c>
      <c r="DA91" s="120" t="str">
        <f t="shared" si="320"/>
        <v/>
      </c>
      <c r="DB91" s="120" t="str">
        <f t="shared" si="320"/>
        <v/>
      </c>
      <c r="DC91" s="120" t="str">
        <f t="shared" si="320"/>
        <v/>
      </c>
      <c r="DD91" s="120" t="str">
        <f t="shared" si="320"/>
        <v/>
      </c>
      <c r="DE91" s="120" t="str">
        <f t="shared" ref="DE91:DT108" si="321">IF($J91&gt;0%,IF(AND(DE$16&gt;=$G91,DE$16&lt;$G91+($H91*$J91)),"➤",""),"")</f>
        <v/>
      </c>
      <c r="DF91" s="120" t="str">
        <f t="shared" si="321"/>
        <v/>
      </c>
      <c r="DG91" s="120" t="str">
        <f t="shared" si="321"/>
        <v/>
      </c>
      <c r="DH91" s="120" t="str">
        <f t="shared" si="321"/>
        <v/>
      </c>
      <c r="DI91" s="120" t="str">
        <f t="shared" si="321"/>
        <v/>
      </c>
      <c r="DJ91" s="120" t="str">
        <f t="shared" si="321"/>
        <v/>
      </c>
      <c r="DK91" s="120" t="str">
        <f t="shared" si="321"/>
        <v/>
      </c>
      <c r="DL91" s="120" t="str">
        <f t="shared" si="321"/>
        <v/>
      </c>
      <c r="DM91" s="120" t="str">
        <f t="shared" si="321"/>
        <v/>
      </c>
      <c r="DN91" s="120" t="str">
        <f t="shared" si="321"/>
        <v/>
      </c>
      <c r="DO91" s="120" t="str">
        <f t="shared" si="321"/>
        <v/>
      </c>
      <c r="DP91" s="120" t="str">
        <f t="shared" si="321"/>
        <v/>
      </c>
      <c r="DQ91" s="120" t="str">
        <f t="shared" si="321"/>
        <v/>
      </c>
      <c r="DR91" s="120" t="str">
        <f t="shared" si="321"/>
        <v/>
      </c>
      <c r="DS91" s="120" t="str">
        <f t="shared" si="321"/>
        <v/>
      </c>
      <c r="DT91" s="120" t="str">
        <f t="shared" si="321"/>
        <v/>
      </c>
      <c r="DU91" s="120" t="str">
        <f t="shared" ref="DU91:EJ108" si="322">IF($J91&gt;0%,IF(AND(DU$16&gt;=$G91,DU$16&lt;$G91+($H91*$J91)),"➤",""),"")</f>
        <v/>
      </c>
      <c r="DV91" s="120" t="str">
        <f t="shared" si="322"/>
        <v/>
      </c>
      <c r="DW91" s="120" t="str">
        <f t="shared" si="322"/>
        <v/>
      </c>
      <c r="DX91" s="120" t="str">
        <f t="shared" si="322"/>
        <v/>
      </c>
      <c r="DY91" s="120" t="str">
        <f t="shared" si="322"/>
        <v/>
      </c>
      <c r="DZ91" s="120" t="str">
        <f t="shared" si="322"/>
        <v/>
      </c>
      <c r="EA91" s="120" t="str">
        <f t="shared" si="322"/>
        <v/>
      </c>
      <c r="EB91" s="120" t="str">
        <f t="shared" si="322"/>
        <v/>
      </c>
      <c r="EC91" s="120" t="str">
        <f t="shared" si="322"/>
        <v/>
      </c>
      <c r="ED91" s="120" t="str">
        <f t="shared" si="322"/>
        <v/>
      </c>
      <c r="EE91" s="120" t="str">
        <f t="shared" si="322"/>
        <v/>
      </c>
      <c r="EF91" s="120" t="str">
        <f t="shared" si="322"/>
        <v/>
      </c>
      <c r="EG91" s="120" t="str">
        <f t="shared" si="322"/>
        <v/>
      </c>
      <c r="EH91" s="120" t="str">
        <f t="shared" si="322"/>
        <v/>
      </c>
      <c r="EI91" s="120" t="str">
        <f t="shared" si="322"/>
        <v/>
      </c>
      <c r="EJ91" s="120" t="str">
        <f t="shared" si="322"/>
        <v/>
      </c>
      <c r="EK91" s="120" t="str">
        <f t="shared" ref="EK91:EZ108" si="323">IF($J91&gt;0%,IF(AND(EK$16&gt;=$G91,EK$16&lt;$G91+($H91*$J91)),"➤",""),"")</f>
        <v/>
      </c>
      <c r="EL91" s="120" t="str">
        <f t="shared" si="323"/>
        <v/>
      </c>
      <c r="EM91" s="120" t="str">
        <f t="shared" si="323"/>
        <v/>
      </c>
      <c r="EN91" s="120" t="str">
        <f t="shared" si="323"/>
        <v/>
      </c>
      <c r="EO91" s="120" t="str">
        <f t="shared" si="323"/>
        <v/>
      </c>
      <c r="EP91" s="120" t="str">
        <f t="shared" si="323"/>
        <v/>
      </c>
      <c r="EQ91" s="120" t="str">
        <f t="shared" si="323"/>
        <v/>
      </c>
      <c r="ER91" s="120" t="str">
        <f t="shared" si="323"/>
        <v/>
      </c>
      <c r="ES91" s="120" t="str">
        <f t="shared" si="323"/>
        <v/>
      </c>
      <c r="ET91" s="120" t="str">
        <f t="shared" si="323"/>
        <v/>
      </c>
      <c r="EU91" s="120" t="str">
        <f t="shared" si="323"/>
        <v/>
      </c>
      <c r="EV91" s="120" t="str">
        <f t="shared" si="323"/>
        <v/>
      </c>
      <c r="EW91" s="120" t="str">
        <f t="shared" si="323"/>
        <v/>
      </c>
      <c r="EX91" s="120" t="str">
        <f t="shared" si="323"/>
        <v/>
      </c>
      <c r="EY91" s="120" t="str">
        <f t="shared" si="323"/>
        <v/>
      </c>
      <c r="EZ91" s="120" t="str">
        <f t="shared" si="323"/>
        <v/>
      </c>
      <c r="FA91" s="120" t="str">
        <f t="shared" ref="FA91:FP108" si="324">IF($J91&gt;0%,IF(AND(FA$16&gt;=$G91,FA$16&lt;$G91+($H91*$J91)),"➤",""),"")</f>
        <v/>
      </c>
      <c r="FB91" s="120" t="str">
        <f t="shared" si="324"/>
        <v/>
      </c>
      <c r="FC91" s="120" t="str">
        <f t="shared" si="324"/>
        <v/>
      </c>
      <c r="FD91" s="120" t="str">
        <f t="shared" si="324"/>
        <v/>
      </c>
      <c r="FE91" s="120" t="str">
        <f t="shared" si="324"/>
        <v/>
      </c>
      <c r="FF91" s="120" t="str">
        <f t="shared" si="324"/>
        <v/>
      </c>
      <c r="FG91" s="120" t="str">
        <f t="shared" si="324"/>
        <v/>
      </c>
      <c r="FH91" s="120" t="str">
        <f t="shared" si="324"/>
        <v/>
      </c>
      <c r="FI91" s="120" t="str">
        <f t="shared" si="324"/>
        <v/>
      </c>
      <c r="FJ91" s="120" t="str">
        <f t="shared" si="324"/>
        <v/>
      </c>
      <c r="FK91" s="120" t="str">
        <f t="shared" si="324"/>
        <v/>
      </c>
      <c r="FL91" s="120" t="str">
        <f t="shared" si="324"/>
        <v/>
      </c>
      <c r="FM91" s="120" t="str">
        <f t="shared" si="324"/>
        <v/>
      </c>
      <c r="FN91" s="120" t="str">
        <f t="shared" si="324"/>
        <v/>
      </c>
      <c r="FO91" s="120" t="str">
        <f t="shared" si="324"/>
        <v/>
      </c>
      <c r="FP91" s="120" t="str">
        <f t="shared" si="324"/>
        <v/>
      </c>
      <c r="FQ91" s="120" t="str">
        <f t="shared" ref="FQ91:GF108" si="325">IF($J91&gt;0%,IF(AND(FQ$16&gt;=$G91,FQ$16&lt;$G91+($H91*$J91)),"➤",""),"")</f>
        <v/>
      </c>
      <c r="FR91" s="120" t="str">
        <f t="shared" si="325"/>
        <v/>
      </c>
      <c r="FS91" s="120" t="str">
        <f t="shared" si="325"/>
        <v/>
      </c>
      <c r="FT91" s="120" t="str">
        <f t="shared" si="325"/>
        <v/>
      </c>
      <c r="FU91" s="120" t="str">
        <f t="shared" si="325"/>
        <v/>
      </c>
      <c r="FV91" s="120" t="str">
        <f t="shared" si="325"/>
        <v/>
      </c>
      <c r="FW91" s="120" t="str">
        <f t="shared" si="325"/>
        <v/>
      </c>
      <c r="FX91" s="120" t="str">
        <f t="shared" si="325"/>
        <v/>
      </c>
      <c r="FY91" s="120" t="str">
        <f t="shared" si="325"/>
        <v/>
      </c>
      <c r="FZ91" s="120" t="str">
        <f t="shared" si="325"/>
        <v/>
      </c>
      <c r="GA91" s="120" t="str">
        <f t="shared" si="325"/>
        <v/>
      </c>
      <c r="GB91" s="120" t="str">
        <f t="shared" si="325"/>
        <v/>
      </c>
      <c r="GC91" s="120" t="str">
        <f t="shared" si="325"/>
        <v/>
      </c>
      <c r="GD91" s="120" t="str">
        <f t="shared" si="325"/>
        <v/>
      </c>
      <c r="GE91" s="120" t="str">
        <f t="shared" si="325"/>
        <v/>
      </c>
      <c r="GF91" s="120" t="str">
        <f t="shared" si="325"/>
        <v/>
      </c>
      <c r="GG91" s="120" t="str">
        <f t="shared" ref="GG91:GV108" si="326">IF($J91&gt;0%,IF(AND(GG$16&gt;=$G91,GG$16&lt;$G91+($H91*$J91)),"➤",""),"")</f>
        <v/>
      </c>
      <c r="GH91" s="120" t="str">
        <f t="shared" si="326"/>
        <v/>
      </c>
      <c r="GI91" s="120" t="str">
        <f t="shared" si="326"/>
        <v/>
      </c>
      <c r="GJ91" s="120" t="str">
        <f t="shared" si="326"/>
        <v/>
      </c>
      <c r="GK91" s="120" t="str">
        <f t="shared" si="326"/>
        <v/>
      </c>
      <c r="GL91" s="120" t="str">
        <f t="shared" si="326"/>
        <v/>
      </c>
      <c r="GM91" s="120" t="str">
        <f t="shared" si="326"/>
        <v/>
      </c>
      <c r="GN91" s="120" t="str">
        <f t="shared" si="326"/>
        <v/>
      </c>
      <c r="GO91" s="120" t="str">
        <f t="shared" si="326"/>
        <v/>
      </c>
      <c r="GP91" s="120" t="str">
        <f t="shared" si="326"/>
        <v/>
      </c>
      <c r="GQ91" s="120" t="str">
        <f t="shared" si="326"/>
        <v/>
      </c>
      <c r="GR91" s="120" t="str">
        <f t="shared" si="326"/>
        <v/>
      </c>
      <c r="GS91" s="120" t="str">
        <f t="shared" si="326"/>
        <v/>
      </c>
      <c r="GT91" s="120" t="str">
        <f t="shared" si="326"/>
        <v/>
      </c>
      <c r="GU91" s="120" t="str">
        <f t="shared" si="326"/>
        <v/>
      </c>
      <c r="GV91" s="120" t="str">
        <f t="shared" si="326"/>
        <v/>
      </c>
      <c r="GW91" s="120" t="str">
        <f t="shared" ref="GW91:HL108" si="327">IF($J91&gt;0%,IF(AND(GW$16&gt;=$G91,GW$16&lt;$G91+($H91*$J91)),"➤",""),"")</f>
        <v/>
      </c>
      <c r="GX91" s="120" t="str">
        <f t="shared" si="327"/>
        <v/>
      </c>
      <c r="GY91" s="120" t="str">
        <f t="shared" si="327"/>
        <v/>
      </c>
      <c r="GZ91" s="120" t="str">
        <f t="shared" si="327"/>
        <v/>
      </c>
      <c r="HA91" s="120" t="str">
        <f t="shared" si="327"/>
        <v/>
      </c>
      <c r="HB91" s="120" t="str">
        <f t="shared" si="327"/>
        <v/>
      </c>
      <c r="HC91" s="120" t="str">
        <f t="shared" si="327"/>
        <v/>
      </c>
      <c r="HD91" s="120" t="str">
        <f t="shared" si="327"/>
        <v/>
      </c>
      <c r="HE91" s="120" t="str">
        <f t="shared" si="327"/>
        <v/>
      </c>
      <c r="HF91" s="120" t="str">
        <f t="shared" si="327"/>
        <v/>
      </c>
      <c r="HG91" s="120" t="str">
        <f t="shared" si="327"/>
        <v/>
      </c>
      <c r="HH91" s="120" t="str">
        <f t="shared" si="327"/>
        <v/>
      </c>
      <c r="HI91" s="120" t="str">
        <f t="shared" si="327"/>
        <v/>
      </c>
      <c r="HJ91" s="120" t="str">
        <f t="shared" si="327"/>
        <v/>
      </c>
      <c r="HK91" s="120" t="str">
        <f t="shared" si="327"/>
        <v/>
      </c>
      <c r="HL91" s="120" t="str">
        <f t="shared" si="327"/>
        <v/>
      </c>
      <c r="HM91" s="120" t="str">
        <f t="shared" ref="HM91:IB108" si="328">IF($J91&gt;0%,IF(AND(HM$16&gt;=$G91,HM$16&lt;$G91+($H91*$J91)),"➤",""),"")</f>
        <v/>
      </c>
      <c r="HN91" s="120" t="str">
        <f t="shared" si="328"/>
        <v/>
      </c>
      <c r="HO91" s="120" t="str">
        <f t="shared" si="328"/>
        <v/>
      </c>
      <c r="HP91" s="120" t="str">
        <f t="shared" si="328"/>
        <v/>
      </c>
      <c r="HQ91" s="120" t="str">
        <f t="shared" si="328"/>
        <v/>
      </c>
      <c r="HR91" s="120" t="str">
        <f t="shared" si="328"/>
        <v/>
      </c>
      <c r="HS91" s="120" t="str">
        <f t="shared" si="328"/>
        <v/>
      </c>
      <c r="HT91" s="120" t="str">
        <f t="shared" si="328"/>
        <v/>
      </c>
      <c r="HU91" s="120" t="str">
        <f t="shared" si="328"/>
        <v/>
      </c>
      <c r="HV91" s="120" t="str">
        <f t="shared" si="328"/>
        <v/>
      </c>
      <c r="HW91" s="120" t="str">
        <f t="shared" si="328"/>
        <v/>
      </c>
      <c r="HX91" s="120" t="str">
        <f t="shared" si="328"/>
        <v/>
      </c>
      <c r="HY91" s="120" t="str">
        <f t="shared" si="328"/>
        <v/>
      </c>
      <c r="HZ91" s="120" t="str">
        <f t="shared" si="328"/>
        <v/>
      </c>
      <c r="IA91" s="120" t="str">
        <f t="shared" si="328"/>
        <v/>
      </c>
      <c r="IB91" s="120" t="str">
        <f t="shared" si="328"/>
        <v/>
      </c>
      <c r="IC91" s="120" t="str">
        <f t="shared" ref="IC91:IR108" si="329">IF($J91&gt;0%,IF(AND(IC$16&gt;=$G91,IC$16&lt;$G91+($H91*$J91)),"➤",""),"")</f>
        <v/>
      </c>
      <c r="ID91" s="120" t="str">
        <f t="shared" si="329"/>
        <v/>
      </c>
      <c r="IE91" s="120" t="str">
        <f t="shared" si="329"/>
        <v/>
      </c>
      <c r="IF91" s="120" t="str">
        <f t="shared" si="329"/>
        <v/>
      </c>
      <c r="IG91" s="120" t="str">
        <f t="shared" si="329"/>
        <v/>
      </c>
      <c r="IH91" s="120" t="str">
        <f t="shared" si="329"/>
        <v/>
      </c>
      <c r="II91" s="120" t="str">
        <f t="shared" si="329"/>
        <v/>
      </c>
      <c r="IJ91" s="120" t="str">
        <f t="shared" si="329"/>
        <v/>
      </c>
      <c r="IK91" s="120" t="str">
        <f t="shared" si="329"/>
        <v/>
      </c>
      <c r="IL91" s="120" t="str">
        <f t="shared" si="329"/>
        <v/>
      </c>
      <c r="IM91" s="120" t="str">
        <f t="shared" si="329"/>
        <v/>
      </c>
      <c r="IN91" s="120" t="str">
        <f t="shared" si="329"/>
        <v/>
      </c>
      <c r="IO91" s="120" t="str">
        <f t="shared" si="329"/>
        <v/>
      </c>
      <c r="IP91" s="120" t="str">
        <f t="shared" si="329"/>
        <v/>
      </c>
      <c r="IQ91" s="120" t="str">
        <f t="shared" si="329"/>
        <v/>
      </c>
      <c r="IR91" s="120" t="str">
        <f t="shared" si="329"/>
        <v/>
      </c>
      <c r="IS91" s="120" t="str">
        <f t="shared" ref="IS91:JH108" si="330">IF($J91&gt;0%,IF(AND(IS$16&gt;=$G91,IS$16&lt;$G91+($H91*$J91)),"➤",""),"")</f>
        <v/>
      </c>
      <c r="IT91" s="120" t="str">
        <f t="shared" si="330"/>
        <v/>
      </c>
      <c r="IU91" s="120" t="str">
        <f t="shared" si="330"/>
        <v/>
      </c>
      <c r="IV91" s="120" t="str">
        <f t="shared" si="330"/>
        <v/>
      </c>
      <c r="IW91" s="120" t="str">
        <f t="shared" si="330"/>
        <v/>
      </c>
      <c r="IX91" s="120" t="str">
        <f t="shared" si="330"/>
        <v/>
      </c>
      <c r="IY91" s="120" t="str">
        <f t="shared" si="330"/>
        <v/>
      </c>
      <c r="IZ91" s="120" t="str">
        <f t="shared" si="330"/>
        <v/>
      </c>
      <c r="JA91" s="120" t="str">
        <f t="shared" si="330"/>
        <v/>
      </c>
      <c r="JB91" s="120" t="str">
        <f t="shared" si="330"/>
        <v/>
      </c>
      <c r="JC91" s="120" t="str">
        <f t="shared" si="330"/>
        <v/>
      </c>
      <c r="JD91" s="120" t="str">
        <f t="shared" si="330"/>
        <v/>
      </c>
      <c r="JE91" s="120" t="str">
        <f t="shared" si="330"/>
        <v/>
      </c>
      <c r="JF91" s="120" t="str">
        <f t="shared" si="330"/>
        <v/>
      </c>
      <c r="JG91" s="120" t="str">
        <f t="shared" si="330"/>
        <v/>
      </c>
      <c r="JH91" s="120" t="str">
        <f t="shared" si="330"/>
        <v/>
      </c>
      <c r="JI91" s="120" t="str">
        <f t="shared" ref="JI91:JX108" si="331">IF($J91&gt;0%,IF(AND(JI$16&gt;=$G91,JI$16&lt;$G91+($H91*$J91)),"➤",""),"")</f>
        <v/>
      </c>
      <c r="JJ91" s="120" t="str">
        <f t="shared" si="331"/>
        <v/>
      </c>
      <c r="JK91" s="120" t="str">
        <f t="shared" si="331"/>
        <v/>
      </c>
      <c r="JL91" s="120" t="str">
        <f t="shared" si="331"/>
        <v/>
      </c>
      <c r="JM91" s="120" t="str">
        <f t="shared" si="331"/>
        <v/>
      </c>
      <c r="JN91" s="120" t="str">
        <f t="shared" si="331"/>
        <v/>
      </c>
      <c r="JO91" s="120" t="str">
        <f t="shared" si="331"/>
        <v/>
      </c>
      <c r="JP91" s="120" t="str">
        <f t="shared" si="331"/>
        <v/>
      </c>
      <c r="JQ91" s="120" t="str">
        <f t="shared" si="331"/>
        <v/>
      </c>
      <c r="JR91" s="120" t="str">
        <f t="shared" si="331"/>
        <v/>
      </c>
      <c r="JS91" s="120" t="str">
        <f t="shared" si="331"/>
        <v/>
      </c>
      <c r="JT91" s="120" t="str">
        <f t="shared" si="331"/>
        <v/>
      </c>
      <c r="JU91" s="120" t="str">
        <f t="shared" si="331"/>
        <v/>
      </c>
      <c r="JV91" s="120" t="str">
        <f t="shared" si="331"/>
        <v/>
      </c>
      <c r="JW91" s="120" t="str">
        <f t="shared" si="331"/>
        <v/>
      </c>
      <c r="JX91" s="120" t="str">
        <f t="shared" si="331"/>
        <v/>
      </c>
      <c r="JY91" s="120" t="str">
        <f t="shared" ref="JY91:KN108" si="332">IF($J91&gt;0%,IF(AND(JY$16&gt;=$G91,JY$16&lt;$G91+($H91*$J91)),"➤",""),"")</f>
        <v/>
      </c>
      <c r="JZ91" s="120" t="str">
        <f t="shared" si="332"/>
        <v/>
      </c>
      <c r="KA91" s="120" t="str">
        <f t="shared" si="332"/>
        <v/>
      </c>
      <c r="KB91" s="120" t="str">
        <f t="shared" si="332"/>
        <v/>
      </c>
      <c r="KC91" s="120" t="str">
        <f t="shared" si="332"/>
        <v/>
      </c>
      <c r="KD91" s="120" t="str">
        <f t="shared" si="332"/>
        <v/>
      </c>
      <c r="KE91" s="120" t="str">
        <f t="shared" si="332"/>
        <v/>
      </c>
      <c r="KF91" s="120" t="str">
        <f t="shared" si="332"/>
        <v/>
      </c>
      <c r="KG91" s="120" t="str">
        <f t="shared" si="332"/>
        <v/>
      </c>
      <c r="KH91" s="120" t="str">
        <f t="shared" si="332"/>
        <v/>
      </c>
      <c r="KI91" s="120" t="str">
        <f t="shared" si="332"/>
        <v/>
      </c>
      <c r="KJ91" s="120" t="str">
        <f t="shared" si="332"/>
        <v/>
      </c>
      <c r="KK91" s="120" t="str">
        <f t="shared" si="332"/>
        <v/>
      </c>
      <c r="KL91" s="120" t="str">
        <f t="shared" si="332"/>
        <v/>
      </c>
      <c r="KM91" s="120" t="str">
        <f t="shared" si="332"/>
        <v/>
      </c>
      <c r="KN91" s="120" t="str">
        <f t="shared" si="332"/>
        <v/>
      </c>
      <c r="KO91" s="120" t="str">
        <f t="shared" ref="KO91:LD108" si="333">IF($J91&gt;0%,IF(AND(KO$16&gt;=$G91,KO$16&lt;$G91+($H91*$J91)),"➤",""),"")</f>
        <v/>
      </c>
      <c r="KP91" s="120" t="str">
        <f t="shared" si="333"/>
        <v/>
      </c>
      <c r="KQ91" s="120" t="str">
        <f t="shared" si="333"/>
        <v/>
      </c>
      <c r="KR91" s="120" t="str">
        <f t="shared" si="333"/>
        <v/>
      </c>
      <c r="KS91" s="120" t="str">
        <f t="shared" si="333"/>
        <v/>
      </c>
      <c r="KT91" s="120" t="str">
        <f t="shared" si="333"/>
        <v/>
      </c>
      <c r="KU91" s="120" t="str">
        <f t="shared" si="333"/>
        <v/>
      </c>
      <c r="KV91" s="120" t="str">
        <f t="shared" si="333"/>
        <v/>
      </c>
      <c r="KW91" s="120" t="str">
        <f t="shared" si="333"/>
        <v/>
      </c>
      <c r="KX91" s="120" t="str">
        <f t="shared" si="333"/>
        <v/>
      </c>
      <c r="KY91" s="120" t="str">
        <f t="shared" si="333"/>
        <v/>
      </c>
      <c r="KZ91" s="120" t="str">
        <f t="shared" si="333"/>
        <v/>
      </c>
      <c r="LA91" s="120" t="str">
        <f t="shared" si="333"/>
        <v/>
      </c>
      <c r="LB91" s="120" t="str">
        <f t="shared" si="333"/>
        <v/>
      </c>
      <c r="LC91" s="120" t="str">
        <f t="shared" si="333"/>
        <v/>
      </c>
      <c r="LD91" s="120" t="str">
        <f t="shared" si="333"/>
        <v/>
      </c>
      <c r="LE91" s="120" t="str">
        <f t="shared" ref="LE91:LT108" si="334">IF($J91&gt;0%,IF(AND(LE$16&gt;=$G91,LE$16&lt;$G91+($H91*$J91)),"➤",""),"")</f>
        <v/>
      </c>
      <c r="LF91" s="120" t="str">
        <f t="shared" si="334"/>
        <v/>
      </c>
      <c r="LG91" s="120" t="str">
        <f t="shared" si="334"/>
        <v/>
      </c>
      <c r="LH91" s="120" t="str">
        <f t="shared" si="334"/>
        <v/>
      </c>
      <c r="LI91" s="120" t="str">
        <f t="shared" si="334"/>
        <v/>
      </c>
      <c r="LJ91" s="120" t="str">
        <f t="shared" si="334"/>
        <v/>
      </c>
      <c r="LK91" s="120" t="str">
        <f t="shared" si="334"/>
        <v/>
      </c>
      <c r="LL91" s="120" t="str">
        <f t="shared" si="334"/>
        <v/>
      </c>
      <c r="LM91" s="120" t="str">
        <f t="shared" si="334"/>
        <v/>
      </c>
      <c r="LN91" s="120" t="str">
        <f t="shared" si="334"/>
        <v/>
      </c>
      <c r="LO91" s="120" t="str">
        <f t="shared" si="334"/>
        <v/>
      </c>
      <c r="LP91" s="120" t="str">
        <f t="shared" si="334"/>
        <v/>
      </c>
      <c r="LQ91" s="120" t="str">
        <f t="shared" si="334"/>
        <v/>
      </c>
      <c r="LR91" s="120" t="str">
        <f t="shared" si="334"/>
        <v/>
      </c>
      <c r="LS91" s="120" t="str">
        <f t="shared" si="334"/>
        <v/>
      </c>
      <c r="LT91" s="120" t="str">
        <f t="shared" si="334"/>
        <v/>
      </c>
      <c r="LU91" s="120" t="str">
        <f t="shared" ref="LU91:MJ108" si="335">IF($J91&gt;0%,IF(AND(LU$16&gt;=$G91,LU$16&lt;$G91+($H91*$J91)),"➤",""),"")</f>
        <v/>
      </c>
      <c r="LV91" s="120" t="str">
        <f t="shared" si="335"/>
        <v/>
      </c>
      <c r="LW91" s="120" t="str">
        <f t="shared" si="335"/>
        <v/>
      </c>
      <c r="LX91" s="120" t="str">
        <f t="shared" si="335"/>
        <v/>
      </c>
      <c r="LY91" s="120" t="str">
        <f t="shared" si="335"/>
        <v/>
      </c>
      <c r="LZ91" s="120" t="str">
        <f t="shared" si="335"/>
        <v/>
      </c>
      <c r="MA91" s="120" t="str">
        <f t="shared" si="335"/>
        <v/>
      </c>
      <c r="MB91" s="120" t="str">
        <f t="shared" si="335"/>
        <v/>
      </c>
      <c r="MC91" s="120" t="str">
        <f t="shared" si="335"/>
        <v/>
      </c>
      <c r="MD91" s="120" t="str">
        <f t="shared" si="335"/>
        <v/>
      </c>
      <c r="ME91" s="120" t="str">
        <f t="shared" si="335"/>
        <v/>
      </c>
      <c r="MF91" s="120" t="str">
        <f t="shared" si="335"/>
        <v/>
      </c>
      <c r="MG91" s="120" t="str">
        <f t="shared" si="335"/>
        <v/>
      </c>
      <c r="MH91" s="120" t="str">
        <f t="shared" si="335"/>
        <v/>
      </c>
      <c r="MI91" s="120" t="str">
        <f t="shared" si="335"/>
        <v/>
      </c>
      <c r="MJ91" s="120" t="str">
        <f t="shared" si="335"/>
        <v/>
      </c>
      <c r="MK91" s="120" t="str">
        <f t="shared" ref="MK91:MZ108" si="336">IF($J91&gt;0%,IF(AND(MK$16&gt;=$G91,MK$16&lt;$G91+($H91*$J91)),"➤",""),"")</f>
        <v/>
      </c>
      <c r="ML91" s="120" t="str">
        <f t="shared" si="336"/>
        <v/>
      </c>
      <c r="MM91" s="120" t="str">
        <f t="shared" si="336"/>
        <v/>
      </c>
      <c r="MN91" s="120" t="str">
        <f t="shared" si="336"/>
        <v/>
      </c>
      <c r="MO91" s="120" t="str">
        <f t="shared" si="336"/>
        <v/>
      </c>
      <c r="MP91" s="120" t="str">
        <f t="shared" si="336"/>
        <v/>
      </c>
      <c r="MQ91" s="120" t="str">
        <f t="shared" si="336"/>
        <v/>
      </c>
      <c r="MR91" s="120" t="str">
        <f t="shared" si="336"/>
        <v/>
      </c>
      <c r="MS91" s="120" t="str">
        <f t="shared" si="336"/>
        <v/>
      </c>
      <c r="MT91" s="120" t="str">
        <f t="shared" si="336"/>
        <v/>
      </c>
      <c r="MU91" s="120" t="str">
        <f t="shared" si="336"/>
        <v/>
      </c>
      <c r="MV91" s="120" t="str">
        <f t="shared" si="336"/>
        <v/>
      </c>
      <c r="MW91" s="120" t="str">
        <f t="shared" si="336"/>
        <v/>
      </c>
      <c r="MX91" s="120" t="str">
        <f t="shared" si="336"/>
        <v/>
      </c>
      <c r="MY91" s="120" t="str">
        <f t="shared" si="336"/>
        <v/>
      </c>
      <c r="MZ91" s="120" t="str">
        <f t="shared" si="336"/>
        <v/>
      </c>
      <c r="NA91" s="120" t="str">
        <f t="shared" ref="NA91:NP108" si="337">IF($J91&gt;0%,IF(AND(NA$16&gt;=$G91,NA$16&lt;$G91+($H91*$J91)),"➤",""),"")</f>
        <v/>
      </c>
      <c r="NB91" s="120" t="str">
        <f t="shared" si="337"/>
        <v/>
      </c>
      <c r="NC91" s="120" t="str">
        <f t="shared" si="337"/>
        <v/>
      </c>
      <c r="ND91" s="120" t="str">
        <f t="shared" si="337"/>
        <v/>
      </c>
      <c r="NE91" s="120" t="str">
        <f t="shared" si="337"/>
        <v/>
      </c>
      <c r="NF91" s="120" t="str">
        <f t="shared" si="337"/>
        <v/>
      </c>
      <c r="NG91" s="120" t="str">
        <f t="shared" si="337"/>
        <v/>
      </c>
      <c r="NH91" s="120" t="str">
        <f t="shared" si="337"/>
        <v/>
      </c>
      <c r="NI91" s="120" t="str">
        <f t="shared" si="337"/>
        <v/>
      </c>
      <c r="NJ91" s="120" t="str">
        <f t="shared" si="337"/>
        <v/>
      </c>
      <c r="NK91" s="120" t="str">
        <f t="shared" si="337"/>
        <v/>
      </c>
      <c r="NL91" s="120" t="str">
        <f t="shared" si="337"/>
        <v/>
      </c>
      <c r="NM91" s="120" t="str">
        <f t="shared" si="337"/>
        <v/>
      </c>
      <c r="NN91" s="120" t="str">
        <f t="shared" si="337"/>
        <v/>
      </c>
      <c r="NO91" s="120" t="str">
        <f t="shared" si="337"/>
        <v/>
      </c>
      <c r="NP91" s="120" t="str">
        <f t="shared" si="337"/>
        <v/>
      </c>
      <c r="NQ91" s="120" t="str">
        <f t="shared" ref="NQ91:OF108" si="338">IF($J91&gt;0%,IF(AND(NQ$16&gt;=$G91,NQ$16&lt;$G91+($H91*$J91)),"➤",""),"")</f>
        <v/>
      </c>
      <c r="NR91" s="120" t="str">
        <f t="shared" si="338"/>
        <v/>
      </c>
      <c r="NS91" s="120" t="str">
        <f t="shared" si="338"/>
        <v/>
      </c>
      <c r="NT91" s="120" t="str">
        <f t="shared" si="338"/>
        <v/>
      </c>
      <c r="NU91" s="120" t="str">
        <f t="shared" si="338"/>
        <v/>
      </c>
      <c r="NV91" s="120" t="str">
        <f t="shared" si="338"/>
        <v/>
      </c>
      <c r="NW91" s="120" t="str">
        <f t="shared" si="338"/>
        <v/>
      </c>
      <c r="NX91" s="120" t="str">
        <f t="shared" si="338"/>
        <v/>
      </c>
      <c r="NY91" s="120" t="str">
        <f t="shared" si="338"/>
        <v/>
      </c>
      <c r="NZ91" s="120" t="str">
        <f t="shared" si="338"/>
        <v/>
      </c>
      <c r="OA91" s="120" t="str">
        <f t="shared" si="338"/>
        <v/>
      </c>
      <c r="OB91" s="120" t="str">
        <f t="shared" si="338"/>
        <v/>
      </c>
      <c r="OC91" s="120" t="str">
        <f t="shared" si="338"/>
        <v/>
      </c>
      <c r="OD91" s="120" t="str">
        <f t="shared" si="338"/>
        <v/>
      </c>
      <c r="OE91" s="120" t="str">
        <f t="shared" si="338"/>
        <v/>
      </c>
      <c r="OF91" s="120" t="str">
        <f t="shared" si="338"/>
        <v/>
      </c>
      <c r="OG91" s="120" t="str">
        <f t="shared" ref="OG91:OV108" si="339">IF($J91&gt;0%,IF(AND(OG$16&gt;=$G91,OG$16&lt;$G91+($H91*$J91)),"➤",""),"")</f>
        <v/>
      </c>
      <c r="OH91" s="120" t="str">
        <f t="shared" si="339"/>
        <v/>
      </c>
      <c r="OI91" s="120" t="str">
        <f t="shared" si="339"/>
        <v/>
      </c>
      <c r="OJ91" s="120" t="str">
        <f t="shared" si="339"/>
        <v/>
      </c>
      <c r="OK91" s="120" t="str">
        <f t="shared" si="339"/>
        <v/>
      </c>
      <c r="OL91" s="120" t="str">
        <f t="shared" si="339"/>
        <v/>
      </c>
      <c r="OM91" s="120" t="str">
        <f t="shared" si="339"/>
        <v/>
      </c>
      <c r="ON91" s="120" t="str">
        <f t="shared" si="339"/>
        <v/>
      </c>
      <c r="OO91" s="120" t="str">
        <f t="shared" si="339"/>
        <v/>
      </c>
      <c r="OP91" s="120" t="str">
        <f t="shared" si="339"/>
        <v/>
      </c>
      <c r="OQ91" s="120" t="str">
        <f t="shared" si="339"/>
        <v/>
      </c>
      <c r="OR91" s="120" t="str">
        <f t="shared" si="339"/>
        <v/>
      </c>
      <c r="OS91" s="120" t="str">
        <f t="shared" si="339"/>
        <v/>
      </c>
      <c r="OT91" s="120" t="str">
        <f t="shared" si="339"/>
        <v/>
      </c>
      <c r="OU91" s="120" t="str">
        <f t="shared" si="339"/>
        <v/>
      </c>
      <c r="OV91" s="120" t="str">
        <f t="shared" si="339"/>
        <v/>
      </c>
      <c r="OW91" s="120" t="str">
        <f t="shared" ref="OW91:PL108" si="340">IF($J91&gt;0%,IF(AND(OW$16&gt;=$G91,OW$16&lt;$G91+($H91*$J91)),"➤",""),"")</f>
        <v/>
      </c>
      <c r="OX91" s="120" t="str">
        <f t="shared" si="340"/>
        <v/>
      </c>
      <c r="OY91" s="120" t="str">
        <f t="shared" si="340"/>
        <v/>
      </c>
      <c r="OZ91" s="120" t="str">
        <f t="shared" si="340"/>
        <v/>
      </c>
      <c r="PA91" s="120" t="str">
        <f t="shared" si="340"/>
        <v/>
      </c>
      <c r="PB91" s="120" t="str">
        <f t="shared" si="340"/>
        <v/>
      </c>
      <c r="PC91" s="120" t="str">
        <f t="shared" si="340"/>
        <v/>
      </c>
      <c r="PD91" s="120" t="str">
        <f t="shared" si="340"/>
        <v/>
      </c>
      <c r="PE91" s="120" t="str">
        <f t="shared" si="340"/>
        <v/>
      </c>
      <c r="PF91" s="120" t="str">
        <f t="shared" si="340"/>
        <v/>
      </c>
      <c r="PG91" s="120" t="str">
        <f t="shared" si="340"/>
        <v/>
      </c>
      <c r="PH91" s="120" t="str">
        <f t="shared" si="340"/>
        <v/>
      </c>
      <c r="PI91" s="120" t="str">
        <f t="shared" si="340"/>
        <v/>
      </c>
      <c r="PJ91" s="120" t="str">
        <f t="shared" si="340"/>
        <v/>
      </c>
      <c r="PK91" s="120" t="str">
        <f t="shared" si="340"/>
        <v/>
      </c>
      <c r="PL91" s="120" t="str">
        <f t="shared" si="340"/>
        <v/>
      </c>
      <c r="PM91" s="120" t="str">
        <f t="shared" ref="PM91:QB108" si="341">IF($J91&gt;0%,IF(AND(PM$16&gt;=$G91,PM$16&lt;$G91+($H91*$J91)),"➤",""),"")</f>
        <v/>
      </c>
      <c r="PN91" s="120" t="str">
        <f t="shared" si="341"/>
        <v/>
      </c>
      <c r="PO91" s="120" t="str">
        <f t="shared" si="341"/>
        <v/>
      </c>
      <c r="PP91" s="120" t="str">
        <f t="shared" si="341"/>
        <v/>
      </c>
      <c r="PQ91" s="120" t="str">
        <f t="shared" si="341"/>
        <v/>
      </c>
      <c r="PR91" s="120" t="str">
        <f t="shared" si="341"/>
        <v/>
      </c>
      <c r="PS91" s="120" t="str">
        <f t="shared" si="341"/>
        <v/>
      </c>
      <c r="PT91" s="120" t="str">
        <f t="shared" si="341"/>
        <v/>
      </c>
      <c r="PU91" s="120" t="str">
        <f t="shared" si="341"/>
        <v/>
      </c>
      <c r="PV91" s="120" t="str">
        <f t="shared" si="341"/>
        <v/>
      </c>
      <c r="PW91" s="120" t="str">
        <f t="shared" si="341"/>
        <v/>
      </c>
      <c r="PX91" s="120" t="str">
        <f t="shared" si="341"/>
        <v/>
      </c>
      <c r="PY91" s="120" t="str">
        <f t="shared" si="341"/>
        <v/>
      </c>
      <c r="PZ91" s="120" t="str">
        <f t="shared" si="341"/>
        <v/>
      </c>
      <c r="QA91" s="120" t="str">
        <f t="shared" si="341"/>
        <v/>
      </c>
      <c r="QB91" s="120" t="str">
        <f t="shared" si="341"/>
        <v/>
      </c>
      <c r="QC91" s="120" t="str">
        <f t="shared" ref="QC91:QR108" si="342">IF($J91&gt;0%,IF(AND(QC$16&gt;=$G91,QC$16&lt;$G91+($H91*$J91)),"➤",""),"")</f>
        <v/>
      </c>
      <c r="QD91" s="120" t="str">
        <f t="shared" si="342"/>
        <v/>
      </c>
      <c r="QE91" s="120" t="str">
        <f t="shared" si="342"/>
        <v/>
      </c>
      <c r="QF91" s="120" t="str">
        <f t="shared" si="342"/>
        <v/>
      </c>
      <c r="QG91" s="120" t="str">
        <f t="shared" si="342"/>
        <v/>
      </c>
      <c r="QH91" s="120" t="str">
        <f t="shared" si="342"/>
        <v/>
      </c>
      <c r="QI91" s="120" t="str">
        <f t="shared" si="342"/>
        <v/>
      </c>
      <c r="QJ91" s="120" t="str">
        <f t="shared" si="342"/>
        <v/>
      </c>
      <c r="QK91" s="120" t="str">
        <f t="shared" si="342"/>
        <v/>
      </c>
      <c r="QL91" s="120" t="str">
        <f t="shared" si="342"/>
        <v/>
      </c>
      <c r="QM91" s="120" t="str">
        <f t="shared" si="342"/>
        <v/>
      </c>
      <c r="QN91" s="120" t="str">
        <f t="shared" si="342"/>
        <v/>
      </c>
      <c r="QO91" s="120" t="str">
        <f t="shared" si="342"/>
        <v/>
      </c>
      <c r="QP91" s="120" t="str">
        <f t="shared" si="342"/>
        <v/>
      </c>
      <c r="QQ91" s="120" t="str">
        <f t="shared" si="342"/>
        <v/>
      </c>
      <c r="QR91" s="120" t="str">
        <f t="shared" si="342"/>
        <v/>
      </c>
      <c r="QS91" s="120" t="str">
        <f t="shared" ref="QS91:RH108" si="343">IF($J91&gt;0%,IF(AND(QS$16&gt;=$G91,QS$16&lt;$G91+($H91*$J91)),"➤",""),"")</f>
        <v/>
      </c>
      <c r="QT91" s="120" t="str">
        <f t="shared" si="343"/>
        <v/>
      </c>
      <c r="QU91" s="120" t="str">
        <f t="shared" si="343"/>
        <v/>
      </c>
      <c r="QV91" s="120" t="str">
        <f t="shared" si="343"/>
        <v/>
      </c>
      <c r="QW91" s="120" t="str">
        <f t="shared" si="343"/>
        <v/>
      </c>
      <c r="QX91" s="120" t="str">
        <f t="shared" si="343"/>
        <v/>
      </c>
      <c r="QY91" s="120" t="str">
        <f t="shared" si="343"/>
        <v/>
      </c>
      <c r="QZ91" s="120" t="str">
        <f t="shared" si="343"/>
        <v/>
      </c>
      <c r="RA91" s="120" t="str">
        <f t="shared" si="343"/>
        <v/>
      </c>
      <c r="RB91" s="120" t="str">
        <f t="shared" si="343"/>
        <v/>
      </c>
      <c r="RC91" s="120" t="str">
        <f t="shared" si="343"/>
        <v/>
      </c>
      <c r="RD91" s="120" t="str">
        <f t="shared" si="343"/>
        <v/>
      </c>
      <c r="RE91" s="120" t="str">
        <f t="shared" si="343"/>
        <v/>
      </c>
      <c r="RF91" s="120" t="str">
        <f t="shared" si="343"/>
        <v/>
      </c>
      <c r="RG91" s="120" t="str">
        <f t="shared" si="343"/>
        <v/>
      </c>
      <c r="RH91" s="120" t="str">
        <f t="shared" si="343"/>
        <v/>
      </c>
      <c r="RI91" s="120" t="str">
        <f t="shared" ref="RI91:RX108" si="344">IF($J91&gt;0%,IF(AND(RI$16&gt;=$G91,RI$16&lt;$G91+($H91*$J91)),"➤",""),"")</f>
        <v/>
      </c>
      <c r="RJ91" s="120" t="str">
        <f t="shared" si="344"/>
        <v/>
      </c>
      <c r="RK91" s="120" t="str">
        <f t="shared" si="344"/>
        <v/>
      </c>
      <c r="RL91" s="120" t="str">
        <f t="shared" si="344"/>
        <v/>
      </c>
      <c r="RM91" s="120" t="str">
        <f t="shared" si="344"/>
        <v/>
      </c>
      <c r="RN91" s="120" t="str">
        <f t="shared" si="344"/>
        <v/>
      </c>
      <c r="RO91" s="120" t="str">
        <f t="shared" si="344"/>
        <v/>
      </c>
      <c r="RP91" s="120" t="str">
        <f t="shared" si="344"/>
        <v/>
      </c>
      <c r="RQ91" s="120" t="str">
        <f t="shared" si="344"/>
        <v/>
      </c>
      <c r="RR91" s="120" t="str">
        <f t="shared" si="344"/>
        <v/>
      </c>
      <c r="RS91" s="120" t="str">
        <f t="shared" si="344"/>
        <v/>
      </c>
      <c r="RT91" s="120" t="str">
        <f t="shared" si="344"/>
        <v/>
      </c>
      <c r="RU91" s="120" t="str">
        <f t="shared" si="344"/>
        <v/>
      </c>
      <c r="RV91" s="120" t="str">
        <f t="shared" si="344"/>
        <v/>
      </c>
      <c r="RW91" s="120" t="str">
        <f t="shared" si="344"/>
        <v/>
      </c>
      <c r="RX91" s="120" t="str">
        <f t="shared" si="344"/>
        <v/>
      </c>
      <c r="RY91" s="120" t="str">
        <f t="shared" ref="RY91:SN108" si="345">IF($J91&gt;0%,IF(AND(RY$16&gt;=$G91,RY$16&lt;$G91+($H91*$J91)),"➤",""),"")</f>
        <v/>
      </c>
      <c r="RZ91" s="120" t="str">
        <f t="shared" si="345"/>
        <v/>
      </c>
      <c r="SA91" s="120" t="str">
        <f t="shared" si="345"/>
        <v/>
      </c>
      <c r="SB91" s="120" t="str">
        <f t="shared" si="345"/>
        <v/>
      </c>
      <c r="SC91" s="120" t="str">
        <f t="shared" si="345"/>
        <v/>
      </c>
      <c r="SD91" s="120" t="str">
        <f t="shared" si="345"/>
        <v/>
      </c>
      <c r="SE91" s="120" t="str">
        <f t="shared" si="345"/>
        <v/>
      </c>
      <c r="SF91" s="120" t="str">
        <f t="shared" si="345"/>
        <v/>
      </c>
      <c r="SG91" s="120" t="str">
        <f t="shared" si="345"/>
        <v/>
      </c>
      <c r="SH91" s="120" t="str">
        <f t="shared" si="345"/>
        <v/>
      </c>
      <c r="SI91" s="120" t="str">
        <f t="shared" si="345"/>
        <v/>
      </c>
      <c r="SJ91" s="120" t="str">
        <f t="shared" si="345"/>
        <v/>
      </c>
      <c r="SK91" s="120" t="str">
        <f t="shared" si="345"/>
        <v/>
      </c>
      <c r="SL91" s="120" t="str">
        <f t="shared" si="345"/>
        <v/>
      </c>
      <c r="SM91" s="120" t="str">
        <f t="shared" si="345"/>
        <v/>
      </c>
      <c r="SN91" s="120" t="str">
        <f t="shared" si="345"/>
        <v/>
      </c>
      <c r="SO91" s="120" t="str">
        <f t="shared" ref="SO91:SX111" si="346">IF($J91&gt;0%,IF(AND(SO$16&gt;=$G91,SO$16&lt;$G91+($H91*$J91)),"➤",""),"")</f>
        <v/>
      </c>
      <c r="SP91" s="120" t="str">
        <f t="shared" si="346"/>
        <v/>
      </c>
      <c r="SQ91" s="120" t="str">
        <f t="shared" si="346"/>
        <v/>
      </c>
      <c r="SR91" s="120" t="str">
        <f t="shared" si="346"/>
        <v/>
      </c>
      <c r="SS91" s="120" t="str">
        <f t="shared" si="346"/>
        <v/>
      </c>
      <c r="ST91" s="120" t="str">
        <f t="shared" si="346"/>
        <v/>
      </c>
      <c r="SU91" s="120" t="str">
        <f t="shared" si="346"/>
        <v/>
      </c>
      <c r="SV91" s="120" t="str">
        <f t="shared" si="346"/>
        <v/>
      </c>
      <c r="SW91" s="120" t="str">
        <f t="shared" si="346"/>
        <v/>
      </c>
      <c r="SX91" s="121" t="str">
        <f t="shared" si="346"/>
        <v/>
      </c>
    </row>
    <row r="92" spans="2:518" ht="15" outlineLevel="1" x14ac:dyDescent="0.35">
      <c r="C92" s="60">
        <v>284724</v>
      </c>
      <c r="D92" s="61"/>
      <c r="E92" s="122" t="s">
        <v>731</v>
      </c>
      <c r="F92" s="123"/>
      <c r="G92" s="113">
        <v>45566</v>
      </c>
      <c r="H92" s="124">
        <v>1</v>
      </c>
      <c r="I92" s="140">
        <f t="shared" si="170"/>
        <v>45566</v>
      </c>
      <c r="J92" s="143">
        <v>0</v>
      </c>
      <c r="K92" s="126" t="s">
        <v>1702</v>
      </c>
      <c r="L92" s="127"/>
      <c r="M92" s="119" t="str">
        <f t="shared" si="316"/>
        <v/>
      </c>
      <c r="N92" s="120" t="str">
        <f t="shared" si="316"/>
        <v/>
      </c>
      <c r="O92" s="120" t="str">
        <f t="shared" si="316"/>
        <v/>
      </c>
      <c r="P92" s="120" t="str">
        <f t="shared" si="316"/>
        <v/>
      </c>
      <c r="Q92" s="120" t="str">
        <f t="shared" si="316"/>
        <v/>
      </c>
      <c r="R92" s="120" t="str">
        <f t="shared" si="316"/>
        <v/>
      </c>
      <c r="S92" s="120" t="str">
        <f t="shared" si="316"/>
        <v/>
      </c>
      <c r="T92" s="120" t="str">
        <f t="shared" si="316"/>
        <v/>
      </c>
      <c r="U92" s="120" t="str">
        <f t="shared" si="316"/>
        <v/>
      </c>
      <c r="V92" s="120" t="str">
        <f t="shared" si="316"/>
        <v/>
      </c>
      <c r="W92" s="120" t="str">
        <f t="shared" si="316"/>
        <v/>
      </c>
      <c r="X92" s="120" t="str">
        <f t="shared" si="316"/>
        <v/>
      </c>
      <c r="Y92" s="120" t="str">
        <f t="shared" si="316"/>
        <v/>
      </c>
      <c r="Z92" s="120" t="str">
        <f t="shared" si="316"/>
        <v/>
      </c>
      <c r="AA92" s="120" t="str">
        <f t="shared" si="316"/>
        <v/>
      </c>
      <c r="AB92" s="120" t="str">
        <f t="shared" si="316"/>
        <v/>
      </c>
      <c r="AC92" s="120" t="str">
        <f t="shared" si="315"/>
        <v/>
      </c>
      <c r="AD92" s="120" t="str">
        <f t="shared" si="315"/>
        <v/>
      </c>
      <c r="AE92" s="120" t="str">
        <f t="shared" si="315"/>
        <v/>
      </c>
      <c r="AF92" s="120" t="str">
        <f t="shared" si="315"/>
        <v/>
      </c>
      <c r="AG92" s="120" t="str">
        <f t="shared" si="315"/>
        <v/>
      </c>
      <c r="AH92" s="120" t="str">
        <f t="shared" si="315"/>
        <v/>
      </c>
      <c r="AI92" s="120" t="str">
        <f t="shared" si="315"/>
        <v/>
      </c>
      <c r="AJ92" s="120" t="str">
        <f t="shared" si="315"/>
        <v/>
      </c>
      <c r="AK92" s="120" t="str">
        <f t="shared" si="315"/>
        <v/>
      </c>
      <c r="AL92" s="120" t="str">
        <f t="shared" si="315"/>
        <v/>
      </c>
      <c r="AM92" s="120" t="str">
        <f t="shared" si="315"/>
        <v/>
      </c>
      <c r="AN92" s="120" t="str">
        <f t="shared" si="315"/>
        <v/>
      </c>
      <c r="AO92" s="120" t="str">
        <f t="shared" si="315"/>
        <v/>
      </c>
      <c r="AP92" s="120" t="str">
        <f t="shared" si="315"/>
        <v/>
      </c>
      <c r="AQ92" s="120" t="str">
        <f t="shared" si="315"/>
        <v/>
      </c>
      <c r="AR92" s="120" t="str">
        <f t="shared" si="315"/>
        <v/>
      </c>
      <c r="AS92" s="120" t="str">
        <f t="shared" si="317"/>
        <v/>
      </c>
      <c r="AT92" s="120" t="str">
        <f t="shared" si="317"/>
        <v/>
      </c>
      <c r="AU92" s="120" t="str">
        <f t="shared" si="317"/>
        <v/>
      </c>
      <c r="AV92" s="120" t="str">
        <f t="shared" si="317"/>
        <v/>
      </c>
      <c r="AW92" s="120" t="str">
        <f t="shared" si="317"/>
        <v/>
      </c>
      <c r="AX92" s="120" t="str">
        <f t="shared" si="317"/>
        <v/>
      </c>
      <c r="AY92" s="120" t="str">
        <f t="shared" si="317"/>
        <v/>
      </c>
      <c r="AZ92" s="120" t="str">
        <f t="shared" si="317"/>
        <v/>
      </c>
      <c r="BA92" s="120" t="str">
        <f t="shared" si="317"/>
        <v/>
      </c>
      <c r="BB92" s="120" t="str">
        <f t="shared" si="317"/>
        <v/>
      </c>
      <c r="BC92" s="120" t="str">
        <f t="shared" si="317"/>
        <v/>
      </c>
      <c r="BD92" s="120" t="str">
        <f t="shared" si="317"/>
        <v/>
      </c>
      <c r="BE92" s="120" t="str">
        <f t="shared" si="317"/>
        <v/>
      </c>
      <c r="BF92" s="120" t="str">
        <f t="shared" si="317"/>
        <v/>
      </c>
      <c r="BG92" s="120" t="str">
        <f t="shared" si="317"/>
        <v/>
      </c>
      <c r="BH92" s="120" t="str">
        <f t="shared" si="317"/>
        <v/>
      </c>
      <c r="BI92" s="120" t="str">
        <f t="shared" si="318"/>
        <v/>
      </c>
      <c r="BJ92" s="120" t="str">
        <f t="shared" si="318"/>
        <v/>
      </c>
      <c r="BK92" s="120" t="str">
        <f t="shared" si="318"/>
        <v/>
      </c>
      <c r="BL92" s="120" t="str">
        <f t="shared" si="318"/>
        <v/>
      </c>
      <c r="BM92" s="120" t="str">
        <f t="shared" si="318"/>
        <v/>
      </c>
      <c r="BN92" s="120" t="str">
        <f t="shared" si="318"/>
        <v/>
      </c>
      <c r="BO92" s="120" t="str">
        <f t="shared" si="318"/>
        <v/>
      </c>
      <c r="BP92" s="120" t="str">
        <f t="shared" si="318"/>
        <v/>
      </c>
      <c r="BQ92" s="120" t="str">
        <f t="shared" si="318"/>
        <v/>
      </c>
      <c r="BR92" s="120" t="str">
        <f t="shared" si="318"/>
        <v/>
      </c>
      <c r="BS92" s="120" t="str">
        <f t="shared" si="318"/>
        <v/>
      </c>
      <c r="BT92" s="120" t="str">
        <f t="shared" si="318"/>
        <v/>
      </c>
      <c r="BU92" s="120" t="str">
        <f t="shared" si="318"/>
        <v/>
      </c>
      <c r="BV92" s="120" t="str">
        <f t="shared" si="318"/>
        <v/>
      </c>
      <c r="BW92" s="120" t="str">
        <f t="shared" si="318"/>
        <v/>
      </c>
      <c r="BX92" s="120" t="str">
        <f t="shared" si="318"/>
        <v/>
      </c>
      <c r="BY92" s="120" t="str">
        <f t="shared" si="319"/>
        <v/>
      </c>
      <c r="BZ92" s="120" t="str">
        <f t="shared" si="319"/>
        <v/>
      </c>
      <c r="CA92" s="120" t="str">
        <f t="shared" si="319"/>
        <v/>
      </c>
      <c r="CB92" s="120" t="str">
        <f t="shared" si="319"/>
        <v/>
      </c>
      <c r="CC92" s="120" t="str">
        <f t="shared" si="319"/>
        <v/>
      </c>
      <c r="CD92" s="120" t="str">
        <f t="shared" si="319"/>
        <v/>
      </c>
      <c r="CE92" s="120" t="str">
        <f t="shared" si="319"/>
        <v/>
      </c>
      <c r="CF92" s="120" t="str">
        <f t="shared" si="319"/>
        <v/>
      </c>
      <c r="CG92" s="120" t="str">
        <f t="shared" si="319"/>
        <v/>
      </c>
      <c r="CH92" s="120" t="str">
        <f t="shared" si="319"/>
        <v/>
      </c>
      <c r="CI92" s="120" t="str">
        <f t="shared" si="319"/>
        <v/>
      </c>
      <c r="CJ92" s="120" t="str">
        <f t="shared" si="319"/>
        <v/>
      </c>
      <c r="CK92" s="120" t="str">
        <f t="shared" si="319"/>
        <v/>
      </c>
      <c r="CL92" s="120" t="str">
        <f t="shared" si="319"/>
        <v/>
      </c>
      <c r="CM92" s="120" t="str">
        <f t="shared" si="319"/>
        <v/>
      </c>
      <c r="CN92" s="120" t="str">
        <f t="shared" si="319"/>
        <v/>
      </c>
      <c r="CO92" s="120" t="str">
        <f t="shared" si="320"/>
        <v/>
      </c>
      <c r="CP92" s="120" t="str">
        <f t="shared" si="320"/>
        <v/>
      </c>
      <c r="CQ92" s="120" t="str">
        <f t="shared" si="320"/>
        <v/>
      </c>
      <c r="CR92" s="120" t="str">
        <f t="shared" si="320"/>
        <v/>
      </c>
      <c r="CS92" s="120" t="str">
        <f t="shared" si="320"/>
        <v/>
      </c>
      <c r="CT92" s="120" t="str">
        <f t="shared" si="320"/>
        <v/>
      </c>
      <c r="CU92" s="120" t="str">
        <f t="shared" si="320"/>
        <v/>
      </c>
      <c r="CV92" s="120" t="str">
        <f t="shared" si="320"/>
        <v/>
      </c>
      <c r="CW92" s="120" t="str">
        <f t="shared" si="320"/>
        <v/>
      </c>
      <c r="CX92" s="120" t="str">
        <f t="shared" si="320"/>
        <v/>
      </c>
      <c r="CY92" s="120" t="str">
        <f t="shared" si="320"/>
        <v/>
      </c>
      <c r="CZ92" s="120" t="str">
        <f t="shared" si="320"/>
        <v/>
      </c>
      <c r="DA92" s="120" t="str">
        <f t="shared" si="320"/>
        <v/>
      </c>
      <c r="DB92" s="120" t="str">
        <f t="shared" si="320"/>
        <v/>
      </c>
      <c r="DC92" s="120" t="str">
        <f t="shared" si="320"/>
        <v/>
      </c>
      <c r="DD92" s="120" t="str">
        <f t="shared" si="320"/>
        <v/>
      </c>
      <c r="DE92" s="120" t="str">
        <f t="shared" si="321"/>
        <v/>
      </c>
      <c r="DF92" s="120" t="str">
        <f t="shared" si="321"/>
        <v/>
      </c>
      <c r="DG92" s="120" t="str">
        <f t="shared" si="321"/>
        <v/>
      </c>
      <c r="DH92" s="120" t="str">
        <f t="shared" si="321"/>
        <v/>
      </c>
      <c r="DI92" s="120" t="str">
        <f t="shared" si="321"/>
        <v/>
      </c>
      <c r="DJ92" s="120" t="str">
        <f t="shared" si="321"/>
        <v/>
      </c>
      <c r="DK92" s="120" t="str">
        <f t="shared" si="321"/>
        <v/>
      </c>
      <c r="DL92" s="120" t="str">
        <f t="shared" si="321"/>
        <v/>
      </c>
      <c r="DM92" s="120" t="str">
        <f t="shared" si="321"/>
        <v/>
      </c>
      <c r="DN92" s="120" t="str">
        <f t="shared" si="321"/>
        <v/>
      </c>
      <c r="DO92" s="120" t="str">
        <f t="shared" si="321"/>
        <v/>
      </c>
      <c r="DP92" s="120" t="str">
        <f t="shared" si="321"/>
        <v/>
      </c>
      <c r="DQ92" s="120" t="str">
        <f t="shared" si="321"/>
        <v/>
      </c>
      <c r="DR92" s="120" t="str">
        <f t="shared" si="321"/>
        <v/>
      </c>
      <c r="DS92" s="120" t="str">
        <f t="shared" si="321"/>
        <v/>
      </c>
      <c r="DT92" s="120" t="str">
        <f t="shared" si="321"/>
        <v/>
      </c>
      <c r="DU92" s="120" t="str">
        <f t="shared" si="322"/>
        <v/>
      </c>
      <c r="DV92" s="120" t="str">
        <f t="shared" si="322"/>
        <v/>
      </c>
      <c r="DW92" s="120" t="str">
        <f t="shared" si="322"/>
        <v/>
      </c>
      <c r="DX92" s="120" t="str">
        <f t="shared" si="322"/>
        <v/>
      </c>
      <c r="DY92" s="120" t="str">
        <f t="shared" si="322"/>
        <v/>
      </c>
      <c r="DZ92" s="120" t="str">
        <f t="shared" si="322"/>
        <v/>
      </c>
      <c r="EA92" s="120" t="str">
        <f t="shared" si="322"/>
        <v/>
      </c>
      <c r="EB92" s="120" t="str">
        <f t="shared" si="322"/>
        <v/>
      </c>
      <c r="EC92" s="120" t="str">
        <f t="shared" si="322"/>
        <v/>
      </c>
      <c r="ED92" s="120" t="str">
        <f t="shared" si="322"/>
        <v/>
      </c>
      <c r="EE92" s="120" t="str">
        <f t="shared" si="322"/>
        <v/>
      </c>
      <c r="EF92" s="120" t="str">
        <f t="shared" si="322"/>
        <v/>
      </c>
      <c r="EG92" s="120" t="str">
        <f t="shared" si="322"/>
        <v/>
      </c>
      <c r="EH92" s="120" t="str">
        <f t="shared" si="322"/>
        <v/>
      </c>
      <c r="EI92" s="120" t="str">
        <f t="shared" si="322"/>
        <v/>
      </c>
      <c r="EJ92" s="120" t="str">
        <f t="shared" si="322"/>
        <v/>
      </c>
      <c r="EK92" s="120" t="str">
        <f t="shared" si="323"/>
        <v/>
      </c>
      <c r="EL92" s="120" t="str">
        <f t="shared" si="323"/>
        <v/>
      </c>
      <c r="EM92" s="120" t="str">
        <f t="shared" si="323"/>
        <v/>
      </c>
      <c r="EN92" s="120" t="str">
        <f t="shared" si="323"/>
        <v/>
      </c>
      <c r="EO92" s="120" t="str">
        <f t="shared" si="323"/>
        <v/>
      </c>
      <c r="EP92" s="120" t="str">
        <f t="shared" si="323"/>
        <v/>
      </c>
      <c r="EQ92" s="120" t="str">
        <f t="shared" si="323"/>
        <v/>
      </c>
      <c r="ER92" s="120" t="str">
        <f t="shared" si="323"/>
        <v/>
      </c>
      <c r="ES92" s="120" t="str">
        <f t="shared" si="323"/>
        <v/>
      </c>
      <c r="ET92" s="120" t="str">
        <f t="shared" si="323"/>
        <v/>
      </c>
      <c r="EU92" s="120" t="str">
        <f t="shared" si="323"/>
        <v/>
      </c>
      <c r="EV92" s="120" t="str">
        <f t="shared" si="323"/>
        <v/>
      </c>
      <c r="EW92" s="120" t="str">
        <f t="shared" si="323"/>
        <v/>
      </c>
      <c r="EX92" s="120" t="str">
        <f t="shared" si="323"/>
        <v/>
      </c>
      <c r="EY92" s="120" t="str">
        <f t="shared" si="323"/>
        <v/>
      </c>
      <c r="EZ92" s="120" t="str">
        <f t="shared" si="323"/>
        <v/>
      </c>
      <c r="FA92" s="120" t="str">
        <f t="shared" si="324"/>
        <v/>
      </c>
      <c r="FB92" s="120" t="str">
        <f t="shared" si="324"/>
        <v/>
      </c>
      <c r="FC92" s="120" t="str">
        <f t="shared" si="324"/>
        <v/>
      </c>
      <c r="FD92" s="120" t="str">
        <f t="shared" si="324"/>
        <v/>
      </c>
      <c r="FE92" s="120" t="str">
        <f t="shared" si="324"/>
        <v/>
      </c>
      <c r="FF92" s="120" t="str">
        <f t="shared" si="324"/>
        <v/>
      </c>
      <c r="FG92" s="120" t="str">
        <f t="shared" si="324"/>
        <v/>
      </c>
      <c r="FH92" s="120" t="str">
        <f t="shared" si="324"/>
        <v/>
      </c>
      <c r="FI92" s="120" t="str">
        <f t="shared" si="324"/>
        <v/>
      </c>
      <c r="FJ92" s="120" t="str">
        <f t="shared" si="324"/>
        <v/>
      </c>
      <c r="FK92" s="120" t="str">
        <f t="shared" si="324"/>
        <v/>
      </c>
      <c r="FL92" s="120" t="str">
        <f t="shared" si="324"/>
        <v/>
      </c>
      <c r="FM92" s="120" t="str">
        <f t="shared" si="324"/>
        <v/>
      </c>
      <c r="FN92" s="120" t="str">
        <f t="shared" si="324"/>
        <v/>
      </c>
      <c r="FO92" s="120" t="str">
        <f t="shared" si="324"/>
        <v/>
      </c>
      <c r="FP92" s="120" t="str">
        <f t="shared" si="324"/>
        <v/>
      </c>
      <c r="FQ92" s="120" t="str">
        <f t="shared" si="325"/>
        <v/>
      </c>
      <c r="FR92" s="120" t="str">
        <f t="shared" si="325"/>
        <v/>
      </c>
      <c r="FS92" s="120" t="str">
        <f t="shared" si="325"/>
        <v/>
      </c>
      <c r="FT92" s="120" t="str">
        <f t="shared" si="325"/>
        <v/>
      </c>
      <c r="FU92" s="120" t="str">
        <f t="shared" si="325"/>
        <v/>
      </c>
      <c r="FV92" s="120" t="str">
        <f t="shared" si="325"/>
        <v/>
      </c>
      <c r="FW92" s="120" t="str">
        <f t="shared" si="325"/>
        <v/>
      </c>
      <c r="FX92" s="120" t="str">
        <f t="shared" si="325"/>
        <v/>
      </c>
      <c r="FY92" s="120" t="str">
        <f t="shared" si="325"/>
        <v/>
      </c>
      <c r="FZ92" s="120" t="str">
        <f t="shared" si="325"/>
        <v/>
      </c>
      <c r="GA92" s="120" t="str">
        <f t="shared" si="325"/>
        <v/>
      </c>
      <c r="GB92" s="120" t="str">
        <f t="shared" si="325"/>
        <v/>
      </c>
      <c r="GC92" s="120" t="str">
        <f t="shared" si="325"/>
        <v/>
      </c>
      <c r="GD92" s="120" t="str">
        <f t="shared" si="325"/>
        <v/>
      </c>
      <c r="GE92" s="120" t="str">
        <f t="shared" si="325"/>
        <v/>
      </c>
      <c r="GF92" s="120" t="str">
        <f t="shared" si="325"/>
        <v/>
      </c>
      <c r="GG92" s="120" t="str">
        <f t="shared" si="326"/>
        <v/>
      </c>
      <c r="GH92" s="120" t="str">
        <f t="shared" si="326"/>
        <v/>
      </c>
      <c r="GI92" s="120" t="str">
        <f t="shared" si="326"/>
        <v/>
      </c>
      <c r="GJ92" s="120" t="str">
        <f t="shared" si="326"/>
        <v/>
      </c>
      <c r="GK92" s="120" t="str">
        <f t="shared" si="326"/>
        <v/>
      </c>
      <c r="GL92" s="120" t="str">
        <f t="shared" si="326"/>
        <v/>
      </c>
      <c r="GM92" s="120" t="str">
        <f t="shared" si="326"/>
        <v/>
      </c>
      <c r="GN92" s="120" t="str">
        <f t="shared" si="326"/>
        <v/>
      </c>
      <c r="GO92" s="120" t="str">
        <f t="shared" si="326"/>
        <v/>
      </c>
      <c r="GP92" s="120" t="str">
        <f t="shared" si="326"/>
        <v/>
      </c>
      <c r="GQ92" s="120" t="str">
        <f t="shared" si="326"/>
        <v/>
      </c>
      <c r="GR92" s="120" t="str">
        <f t="shared" si="326"/>
        <v/>
      </c>
      <c r="GS92" s="120" t="str">
        <f t="shared" si="326"/>
        <v/>
      </c>
      <c r="GT92" s="120" t="str">
        <f t="shared" si="326"/>
        <v/>
      </c>
      <c r="GU92" s="120" t="str">
        <f t="shared" si="326"/>
        <v/>
      </c>
      <c r="GV92" s="120" t="str">
        <f t="shared" si="326"/>
        <v/>
      </c>
      <c r="GW92" s="120" t="str">
        <f t="shared" si="327"/>
        <v/>
      </c>
      <c r="GX92" s="120" t="str">
        <f t="shared" si="327"/>
        <v/>
      </c>
      <c r="GY92" s="120" t="str">
        <f t="shared" si="327"/>
        <v/>
      </c>
      <c r="GZ92" s="120" t="str">
        <f t="shared" si="327"/>
        <v/>
      </c>
      <c r="HA92" s="120" t="str">
        <f t="shared" si="327"/>
        <v/>
      </c>
      <c r="HB92" s="120" t="str">
        <f t="shared" si="327"/>
        <v/>
      </c>
      <c r="HC92" s="120" t="str">
        <f t="shared" si="327"/>
        <v/>
      </c>
      <c r="HD92" s="120" t="str">
        <f t="shared" si="327"/>
        <v/>
      </c>
      <c r="HE92" s="120" t="str">
        <f t="shared" si="327"/>
        <v/>
      </c>
      <c r="HF92" s="120" t="str">
        <f t="shared" si="327"/>
        <v/>
      </c>
      <c r="HG92" s="120" t="str">
        <f t="shared" si="327"/>
        <v/>
      </c>
      <c r="HH92" s="120" t="str">
        <f t="shared" si="327"/>
        <v/>
      </c>
      <c r="HI92" s="120" t="str">
        <f t="shared" si="327"/>
        <v/>
      </c>
      <c r="HJ92" s="120" t="str">
        <f t="shared" si="327"/>
        <v/>
      </c>
      <c r="HK92" s="120" t="str">
        <f t="shared" si="327"/>
        <v/>
      </c>
      <c r="HL92" s="120" t="str">
        <f t="shared" si="327"/>
        <v/>
      </c>
      <c r="HM92" s="120" t="str">
        <f t="shared" si="328"/>
        <v/>
      </c>
      <c r="HN92" s="120" t="str">
        <f t="shared" si="328"/>
        <v/>
      </c>
      <c r="HO92" s="120" t="str">
        <f t="shared" si="328"/>
        <v/>
      </c>
      <c r="HP92" s="120" t="str">
        <f t="shared" si="328"/>
        <v/>
      </c>
      <c r="HQ92" s="120" t="str">
        <f t="shared" si="328"/>
        <v/>
      </c>
      <c r="HR92" s="120" t="str">
        <f t="shared" si="328"/>
        <v/>
      </c>
      <c r="HS92" s="120" t="str">
        <f t="shared" si="328"/>
        <v/>
      </c>
      <c r="HT92" s="120" t="str">
        <f t="shared" si="328"/>
        <v/>
      </c>
      <c r="HU92" s="120" t="str">
        <f t="shared" si="328"/>
        <v/>
      </c>
      <c r="HV92" s="120" t="str">
        <f t="shared" si="328"/>
        <v/>
      </c>
      <c r="HW92" s="120" t="str">
        <f t="shared" si="328"/>
        <v/>
      </c>
      <c r="HX92" s="120" t="str">
        <f t="shared" si="328"/>
        <v/>
      </c>
      <c r="HY92" s="120" t="str">
        <f t="shared" si="328"/>
        <v/>
      </c>
      <c r="HZ92" s="120" t="str">
        <f t="shared" si="328"/>
        <v/>
      </c>
      <c r="IA92" s="120" t="str">
        <f t="shared" si="328"/>
        <v/>
      </c>
      <c r="IB92" s="120" t="str">
        <f t="shared" si="328"/>
        <v/>
      </c>
      <c r="IC92" s="120" t="str">
        <f t="shared" si="329"/>
        <v/>
      </c>
      <c r="ID92" s="120" t="str">
        <f t="shared" si="329"/>
        <v/>
      </c>
      <c r="IE92" s="120" t="str">
        <f t="shared" si="329"/>
        <v/>
      </c>
      <c r="IF92" s="120" t="str">
        <f t="shared" si="329"/>
        <v/>
      </c>
      <c r="IG92" s="120" t="str">
        <f t="shared" si="329"/>
        <v/>
      </c>
      <c r="IH92" s="120" t="str">
        <f t="shared" si="329"/>
        <v/>
      </c>
      <c r="II92" s="120" t="str">
        <f t="shared" si="329"/>
        <v/>
      </c>
      <c r="IJ92" s="120" t="str">
        <f t="shared" si="329"/>
        <v/>
      </c>
      <c r="IK92" s="120" t="str">
        <f t="shared" si="329"/>
        <v/>
      </c>
      <c r="IL92" s="120" t="str">
        <f t="shared" si="329"/>
        <v/>
      </c>
      <c r="IM92" s="120" t="str">
        <f t="shared" si="329"/>
        <v/>
      </c>
      <c r="IN92" s="120" t="str">
        <f t="shared" si="329"/>
        <v/>
      </c>
      <c r="IO92" s="120" t="str">
        <f t="shared" si="329"/>
        <v/>
      </c>
      <c r="IP92" s="120" t="str">
        <f t="shared" si="329"/>
        <v/>
      </c>
      <c r="IQ92" s="120" t="str">
        <f t="shared" si="329"/>
        <v/>
      </c>
      <c r="IR92" s="120" t="str">
        <f t="shared" si="329"/>
        <v/>
      </c>
      <c r="IS92" s="120" t="str">
        <f t="shared" si="330"/>
        <v/>
      </c>
      <c r="IT92" s="120" t="str">
        <f t="shared" si="330"/>
        <v/>
      </c>
      <c r="IU92" s="120" t="str">
        <f t="shared" si="330"/>
        <v/>
      </c>
      <c r="IV92" s="120" t="str">
        <f t="shared" si="330"/>
        <v/>
      </c>
      <c r="IW92" s="120" t="str">
        <f t="shared" si="330"/>
        <v/>
      </c>
      <c r="IX92" s="120" t="str">
        <f t="shared" si="330"/>
        <v/>
      </c>
      <c r="IY92" s="120" t="str">
        <f t="shared" si="330"/>
        <v/>
      </c>
      <c r="IZ92" s="120" t="str">
        <f t="shared" si="330"/>
        <v/>
      </c>
      <c r="JA92" s="120" t="str">
        <f t="shared" si="330"/>
        <v/>
      </c>
      <c r="JB92" s="120" t="str">
        <f t="shared" si="330"/>
        <v/>
      </c>
      <c r="JC92" s="120" t="str">
        <f t="shared" si="330"/>
        <v/>
      </c>
      <c r="JD92" s="120" t="str">
        <f t="shared" si="330"/>
        <v/>
      </c>
      <c r="JE92" s="120" t="str">
        <f t="shared" si="330"/>
        <v/>
      </c>
      <c r="JF92" s="120" t="str">
        <f t="shared" si="330"/>
        <v/>
      </c>
      <c r="JG92" s="120" t="str">
        <f t="shared" si="330"/>
        <v/>
      </c>
      <c r="JH92" s="120" t="str">
        <f t="shared" si="330"/>
        <v/>
      </c>
      <c r="JI92" s="120" t="str">
        <f t="shared" si="331"/>
        <v/>
      </c>
      <c r="JJ92" s="120" t="str">
        <f t="shared" si="331"/>
        <v/>
      </c>
      <c r="JK92" s="120" t="str">
        <f t="shared" si="331"/>
        <v/>
      </c>
      <c r="JL92" s="120" t="str">
        <f t="shared" si="331"/>
        <v/>
      </c>
      <c r="JM92" s="120" t="str">
        <f t="shared" si="331"/>
        <v/>
      </c>
      <c r="JN92" s="120" t="str">
        <f t="shared" si="331"/>
        <v/>
      </c>
      <c r="JO92" s="120" t="str">
        <f t="shared" si="331"/>
        <v/>
      </c>
      <c r="JP92" s="120" t="str">
        <f t="shared" si="331"/>
        <v/>
      </c>
      <c r="JQ92" s="120" t="str">
        <f t="shared" si="331"/>
        <v/>
      </c>
      <c r="JR92" s="120" t="str">
        <f t="shared" si="331"/>
        <v/>
      </c>
      <c r="JS92" s="120" t="str">
        <f t="shared" si="331"/>
        <v/>
      </c>
      <c r="JT92" s="120" t="str">
        <f t="shared" si="331"/>
        <v/>
      </c>
      <c r="JU92" s="120" t="str">
        <f t="shared" si="331"/>
        <v/>
      </c>
      <c r="JV92" s="120" t="str">
        <f t="shared" si="331"/>
        <v/>
      </c>
      <c r="JW92" s="120" t="str">
        <f t="shared" si="331"/>
        <v/>
      </c>
      <c r="JX92" s="120" t="str">
        <f t="shared" si="331"/>
        <v/>
      </c>
      <c r="JY92" s="120" t="str">
        <f t="shared" si="332"/>
        <v/>
      </c>
      <c r="JZ92" s="120" t="str">
        <f t="shared" si="332"/>
        <v/>
      </c>
      <c r="KA92" s="120" t="str">
        <f t="shared" si="332"/>
        <v/>
      </c>
      <c r="KB92" s="120" t="str">
        <f t="shared" si="332"/>
        <v/>
      </c>
      <c r="KC92" s="120" t="str">
        <f t="shared" si="332"/>
        <v/>
      </c>
      <c r="KD92" s="120" t="str">
        <f t="shared" si="332"/>
        <v/>
      </c>
      <c r="KE92" s="120" t="str">
        <f t="shared" si="332"/>
        <v/>
      </c>
      <c r="KF92" s="120" t="str">
        <f t="shared" si="332"/>
        <v/>
      </c>
      <c r="KG92" s="120" t="str">
        <f t="shared" si="332"/>
        <v/>
      </c>
      <c r="KH92" s="120" t="str">
        <f t="shared" si="332"/>
        <v/>
      </c>
      <c r="KI92" s="120" t="str">
        <f t="shared" si="332"/>
        <v/>
      </c>
      <c r="KJ92" s="120" t="str">
        <f t="shared" si="332"/>
        <v/>
      </c>
      <c r="KK92" s="120" t="str">
        <f t="shared" si="332"/>
        <v/>
      </c>
      <c r="KL92" s="120" t="str">
        <f t="shared" si="332"/>
        <v/>
      </c>
      <c r="KM92" s="120" t="str">
        <f t="shared" si="332"/>
        <v/>
      </c>
      <c r="KN92" s="120" t="str">
        <f t="shared" si="332"/>
        <v/>
      </c>
      <c r="KO92" s="120" t="str">
        <f t="shared" si="333"/>
        <v/>
      </c>
      <c r="KP92" s="120" t="str">
        <f t="shared" si="333"/>
        <v/>
      </c>
      <c r="KQ92" s="120" t="str">
        <f t="shared" si="333"/>
        <v/>
      </c>
      <c r="KR92" s="120" t="str">
        <f t="shared" si="333"/>
        <v/>
      </c>
      <c r="KS92" s="120" t="str">
        <f t="shared" si="333"/>
        <v/>
      </c>
      <c r="KT92" s="120" t="str">
        <f t="shared" si="333"/>
        <v/>
      </c>
      <c r="KU92" s="120" t="str">
        <f t="shared" si="333"/>
        <v/>
      </c>
      <c r="KV92" s="120" t="str">
        <f t="shared" si="333"/>
        <v/>
      </c>
      <c r="KW92" s="120" t="str">
        <f t="shared" si="333"/>
        <v/>
      </c>
      <c r="KX92" s="120" t="str">
        <f t="shared" si="333"/>
        <v/>
      </c>
      <c r="KY92" s="120" t="str">
        <f t="shared" si="333"/>
        <v/>
      </c>
      <c r="KZ92" s="120" t="str">
        <f t="shared" si="333"/>
        <v/>
      </c>
      <c r="LA92" s="120" t="str">
        <f t="shared" si="333"/>
        <v/>
      </c>
      <c r="LB92" s="120" t="str">
        <f t="shared" si="333"/>
        <v/>
      </c>
      <c r="LC92" s="120" t="str">
        <f t="shared" si="333"/>
        <v/>
      </c>
      <c r="LD92" s="120" t="str">
        <f t="shared" si="333"/>
        <v/>
      </c>
      <c r="LE92" s="120" t="str">
        <f t="shared" si="334"/>
        <v/>
      </c>
      <c r="LF92" s="120" t="str">
        <f t="shared" si="334"/>
        <v/>
      </c>
      <c r="LG92" s="120" t="str">
        <f t="shared" si="334"/>
        <v/>
      </c>
      <c r="LH92" s="120" t="str">
        <f t="shared" si="334"/>
        <v/>
      </c>
      <c r="LI92" s="120" t="str">
        <f t="shared" si="334"/>
        <v/>
      </c>
      <c r="LJ92" s="120" t="str">
        <f t="shared" si="334"/>
        <v/>
      </c>
      <c r="LK92" s="120" t="str">
        <f t="shared" si="334"/>
        <v/>
      </c>
      <c r="LL92" s="120" t="str">
        <f t="shared" si="334"/>
        <v/>
      </c>
      <c r="LM92" s="120" t="str">
        <f t="shared" si="334"/>
        <v/>
      </c>
      <c r="LN92" s="120" t="str">
        <f t="shared" si="334"/>
        <v/>
      </c>
      <c r="LO92" s="120" t="str">
        <f t="shared" si="334"/>
        <v/>
      </c>
      <c r="LP92" s="120" t="str">
        <f t="shared" si="334"/>
        <v/>
      </c>
      <c r="LQ92" s="120" t="str">
        <f t="shared" si="334"/>
        <v/>
      </c>
      <c r="LR92" s="120" t="str">
        <f t="shared" si="334"/>
        <v/>
      </c>
      <c r="LS92" s="120" t="str">
        <f t="shared" si="334"/>
        <v/>
      </c>
      <c r="LT92" s="120" t="str">
        <f t="shared" si="334"/>
        <v/>
      </c>
      <c r="LU92" s="120" t="str">
        <f t="shared" si="335"/>
        <v/>
      </c>
      <c r="LV92" s="120" t="str">
        <f t="shared" si="335"/>
        <v/>
      </c>
      <c r="LW92" s="120" t="str">
        <f t="shared" si="335"/>
        <v/>
      </c>
      <c r="LX92" s="120" t="str">
        <f t="shared" si="335"/>
        <v/>
      </c>
      <c r="LY92" s="120" t="str">
        <f t="shared" si="335"/>
        <v/>
      </c>
      <c r="LZ92" s="120" t="str">
        <f t="shared" si="335"/>
        <v/>
      </c>
      <c r="MA92" s="120" t="str">
        <f t="shared" si="335"/>
        <v/>
      </c>
      <c r="MB92" s="120" t="str">
        <f t="shared" si="335"/>
        <v/>
      </c>
      <c r="MC92" s="120" t="str">
        <f t="shared" si="335"/>
        <v/>
      </c>
      <c r="MD92" s="120" t="str">
        <f t="shared" si="335"/>
        <v/>
      </c>
      <c r="ME92" s="120" t="str">
        <f t="shared" si="335"/>
        <v/>
      </c>
      <c r="MF92" s="120" t="str">
        <f t="shared" si="335"/>
        <v/>
      </c>
      <c r="MG92" s="120" t="str">
        <f t="shared" si="335"/>
        <v/>
      </c>
      <c r="MH92" s="120" t="str">
        <f t="shared" si="335"/>
        <v/>
      </c>
      <c r="MI92" s="120" t="str">
        <f t="shared" si="335"/>
        <v/>
      </c>
      <c r="MJ92" s="120" t="str">
        <f t="shared" si="335"/>
        <v/>
      </c>
      <c r="MK92" s="120" t="str">
        <f t="shared" si="336"/>
        <v/>
      </c>
      <c r="ML92" s="120" t="str">
        <f t="shared" si="336"/>
        <v/>
      </c>
      <c r="MM92" s="120" t="str">
        <f t="shared" si="336"/>
        <v/>
      </c>
      <c r="MN92" s="120" t="str">
        <f t="shared" si="336"/>
        <v/>
      </c>
      <c r="MO92" s="120" t="str">
        <f t="shared" si="336"/>
        <v/>
      </c>
      <c r="MP92" s="120" t="str">
        <f t="shared" si="336"/>
        <v/>
      </c>
      <c r="MQ92" s="120" t="str">
        <f t="shared" si="336"/>
        <v/>
      </c>
      <c r="MR92" s="120" t="str">
        <f t="shared" si="336"/>
        <v/>
      </c>
      <c r="MS92" s="120" t="str">
        <f t="shared" si="336"/>
        <v/>
      </c>
      <c r="MT92" s="120" t="str">
        <f t="shared" si="336"/>
        <v/>
      </c>
      <c r="MU92" s="120" t="str">
        <f t="shared" si="336"/>
        <v/>
      </c>
      <c r="MV92" s="120" t="str">
        <f t="shared" si="336"/>
        <v/>
      </c>
      <c r="MW92" s="120" t="str">
        <f t="shared" si="336"/>
        <v/>
      </c>
      <c r="MX92" s="120" t="str">
        <f t="shared" si="336"/>
        <v/>
      </c>
      <c r="MY92" s="120" t="str">
        <f t="shared" si="336"/>
        <v/>
      </c>
      <c r="MZ92" s="120" t="str">
        <f t="shared" si="336"/>
        <v/>
      </c>
      <c r="NA92" s="120" t="str">
        <f t="shared" si="337"/>
        <v/>
      </c>
      <c r="NB92" s="120" t="str">
        <f t="shared" si="337"/>
        <v/>
      </c>
      <c r="NC92" s="120" t="str">
        <f t="shared" si="337"/>
        <v/>
      </c>
      <c r="ND92" s="120" t="str">
        <f t="shared" si="337"/>
        <v/>
      </c>
      <c r="NE92" s="120" t="str">
        <f t="shared" si="337"/>
        <v/>
      </c>
      <c r="NF92" s="120" t="str">
        <f t="shared" si="337"/>
        <v/>
      </c>
      <c r="NG92" s="120" t="str">
        <f t="shared" si="337"/>
        <v/>
      </c>
      <c r="NH92" s="120" t="str">
        <f t="shared" si="337"/>
        <v/>
      </c>
      <c r="NI92" s="120" t="str">
        <f t="shared" si="337"/>
        <v/>
      </c>
      <c r="NJ92" s="120" t="str">
        <f t="shared" si="337"/>
        <v/>
      </c>
      <c r="NK92" s="120" t="str">
        <f t="shared" si="337"/>
        <v/>
      </c>
      <c r="NL92" s="120" t="str">
        <f t="shared" si="337"/>
        <v/>
      </c>
      <c r="NM92" s="120" t="str">
        <f t="shared" si="337"/>
        <v/>
      </c>
      <c r="NN92" s="120" t="str">
        <f t="shared" si="337"/>
        <v/>
      </c>
      <c r="NO92" s="120" t="str">
        <f t="shared" si="337"/>
        <v/>
      </c>
      <c r="NP92" s="120" t="str">
        <f t="shared" si="337"/>
        <v/>
      </c>
      <c r="NQ92" s="120" t="str">
        <f t="shared" si="338"/>
        <v/>
      </c>
      <c r="NR92" s="120" t="str">
        <f t="shared" si="338"/>
        <v/>
      </c>
      <c r="NS92" s="120" t="str">
        <f t="shared" si="338"/>
        <v/>
      </c>
      <c r="NT92" s="120" t="str">
        <f t="shared" si="338"/>
        <v/>
      </c>
      <c r="NU92" s="120" t="str">
        <f t="shared" si="338"/>
        <v/>
      </c>
      <c r="NV92" s="120" t="str">
        <f t="shared" si="338"/>
        <v/>
      </c>
      <c r="NW92" s="120" t="str">
        <f t="shared" si="338"/>
        <v/>
      </c>
      <c r="NX92" s="120" t="str">
        <f t="shared" si="338"/>
        <v/>
      </c>
      <c r="NY92" s="120" t="str">
        <f t="shared" si="338"/>
        <v/>
      </c>
      <c r="NZ92" s="120" t="str">
        <f t="shared" si="338"/>
        <v/>
      </c>
      <c r="OA92" s="120" t="str">
        <f t="shared" si="338"/>
        <v/>
      </c>
      <c r="OB92" s="120" t="str">
        <f t="shared" si="338"/>
        <v/>
      </c>
      <c r="OC92" s="120" t="str">
        <f t="shared" si="338"/>
        <v/>
      </c>
      <c r="OD92" s="120" t="str">
        <f t="shared" si="338"/>
        <v/>
      </c>
      <c r="OE92" s="120" t="str">
        <f t="shared" si="338"/>
        <v/>
      </c>
      <c r="OF92" s="120" t="str">
        <f t="shared" si="338"/>
        <v/>
      </c>
      <c r="OG92" s="120" t="str">
        <f t="shared" si="339"/>
        <v/>
      </c>
      <c r="OH92" s="120" t="str">
        <f t="shared" si="339"/>
        <v/>
      </c>
      <c r="OI92" s="120" t="str">
        <f t="shared" si="339"/>
        <v/>
      </c>
      <c r="OJ92" s="120" t="str">
        <f t="shared" si="339"/>
        <v/>
      </c>
      <c r="OK92" s="120" t="str">
        <f t="shared" si="339"/>
        <v/>
      </c>
      <c r="OL92" s="120" t="str">
        <f t="shared" si="339"/>
        <v/>
      </c>
      <c r="OM92" s="120" t="str">
        <f t="shared" si="339"/>
        <v/>
      </c>
      <c r="ON92" s="120" t="str">
        <f t="shared" si="339"/>
        <v/>
      </c>
      <c r="OO92" s="120" t="str">
        <f t="shared" si="339"/>
        <v/>
      </c>
      <c r="OP92" s="120" t="str">
        <f t="shared" si="339"/>
        <v/>
      </c>
      <c r="OQ92" s="120" t="str">
        <f t="shared" si="339"/>
        <v/>
      </c>
      <c r="OR92" s="120" t="str">
        <f t="shared" si="339"/>
        <v/>
      </c>
      <c r="OS92" s="120" t="str">
        <f t="shared" si="339"/>
        <v/>
      </c>
      <c r="OT92" s="120" t="str">
        <f t="shared" si="339"/>
        <v/>
      </c>
      <c r="OU92" s="120" t="str">
        <f t="shared" si="339"/>
        <v/>
      </c>
      <c r="OV92" s="120" t="str">
        <f t="shared" si="339"/>
        <v/>
      </c>
      <c r="OW92" s="120" t="str">
        <f t="shared" si="340"/>
        <v/>
      </c>
      <c r="OX92" s="120" t="str">
        <f t="shared" si="340"/>
        <v/>
      </c>
      <c r="OY92" s="120" t="str">
        <f t="shared" si="340"/>
        <v/>
      </c>
      <c r="OZ92" s="120" t="str">
        <f t="shared" si="340"/>
        <v/>
      </c>
      <c r="PA92" s="120" t="str">
        <f t="shared" si="340"/>
        <v/>
      </c>
      <c r="PB92" s="120" t="str">
        <f t="shared" si="340"/>
        <v/>
      </c>
      <c r="PC92" s="120" t="str">
        <f t="shared" si="340"/>
        <v/>
      </c>
      <c r="PD92" s="120" t="str">
        <f t="shared" si="340"/>
        <v/>
      </c>
      <c r="PE92" s="120" t="str">
        <f t="shared" si="340"/>
        <v/>
      </c>
      <c r="PF92" s="120" t="str">
        <f t="shared" si="340"/>
        <v/>
      </c>
      <c r="PG92" s="120" t="str">
        <f t="shared" si="340"/>
        <v/>
      </c>
      <c r="PH92" s="120" t="str">
        <f t="shared" si="340"/>
        <v/>
      </c>
      <c r="PI92" s="120" t="str">
        <f t="shared" si="340"/>
        <v/>
      </c>
      <c r="PJ92" s="120" t="str">
        <f t="shared" si="340"/>
        <v/>
      </c>
      <c r="PK92" s="120" t="str">
        <f t="shared" si="340"/>
        <v/>
      </c>
      <c r="PL92" s="120" t="str">
        <f t="shared" si="340"/>
        <v/>
      </c>
      <c r="PM92" s="120" t="str">
        <f t="shared" si="341"/>
        <v/>
      </c>
      <c r="PN92" s="120" t="str">
        <f t="shared" si="341"/>
        <v/>
      </c>
      <c r="PO92" s="120" t="str">
        <f t="shared" si="341"/>
        <v/>
      </c>
      <c r="PP92" s="120" t="str">
        <f t="shared" si="341"/>
        <v/>
      </c>
      <c r="PQ92" s="120" t="str">
        <f t="shared" si="341"/>
        <v/>
      </c>
      <c r="PR92" s="120" t="str">
        <f t="shared" si="341"/>
        <v/>
      </c>
      <c r="PS92" s="120" t="str">
        <f t="shared" si="341"/>
        <v/>
      </c>
      <c r="PT92" s="120" t="str">
        <f t="shared" si="341"/>
        <v/>
      </c>
      <c r="PU92" s="120" t="str">
        <f t="shared" si="341"/>
        <v/>
      </c>
      <c r="PV92" s="120" t="str">
        <f t="shared" si="341"/>
        <v/>
      </c>
      <c r="PW92" s="120" t="str">
        <f t="shared" si="341"/>
        <v/>
      </c>
      <c r="PX92" s="120" t="str">
        <f t="shared" si="341"/>
        <v/>
      </c>
      <c r="PY92" s="120" t="str">
        <f t="shared" si="341"/>
        <v/>
      </c>
      <c r="PZ92" s="120" t="str">
        <f t="shared" si="341"/>
        <v/>
      </c>
      <c r="QA92" s="120" t="str">
        <f t="shared" si="341"/>
        <v/>
      </c>
      <c r="QB92" s="120" t="str">
        <f t="shared" si="341"/>
        <v/>
      </c>
      <c r="QC92" s="120" t="str">
        <f t="shared" si="342"/>
        <v/>
      </c>
      <c r="QD92" s="120" t="str">
        <f t="shared" si="342"/>
        <v/>
      </c>
      <c r="QE92" s="120" t="str">
        <f t="shared" si="342"/>
        <v/>
      </c>
      <c r="QF92" s="120" t="str">
        <f t="shared" si="342"/>
        <v/>
      </c>
      <c r="QG92" s="120" t="str">
        <f t="shared" si="342"/>
        <v/>
      </c>
      <c r="QH92" s="120" t="str">
        <f t="shared" si="342"/>
        <v/>
      </c>
      <c r="QI92" s="120" t="str">
        <f t="shared" si="342"/>
        <v/>
      </c>
      <c r="QJ92" s="120" t="str">
        <f t="shared" si="342"/>
        <v/>
      </c>
      <c r="QK92" s="120" t="str">
        <f t="shared" si="342"/>
        <v/>
      </c>
      <c r="QL92" s="120" t="str">
        <f t="shared" si="342"/>
        <v/>
      </c>
      <c r="QM92" s="120" t="str">
        <f t="shared" si="342"/>
        <v/>
      </c>
      <c r="QN92" s="120" t="str">
        <f t="shared" si="342"/>
        <v/>
      </c>
      <c r="QO92" s="120" t="str">
        <f t="shared" si="342"/>
        <v/>
      </c>
      <c r="QP92" s="120" t="str">
        <f t="shared" si="342"/>
        <v/>
      </c>
      <c r="QQ92" s="120" t="str">
        <f t="shared" si="342"/>
        <v/>
      </c>
      <c r="QR92" s="120" t="str">
        <f t="shared" si="342"/>
        <v/>
      </c>
      <c r="QS92" s="120" t="str">
        <f t="shared" si="343"/>
        <v/>
      </c>
      <c r="QT92" s="120" t="str">
        <f t="shared" si="343"/>
        <v/>
      </c>
      <c r="QU92" s="120" t="str">
        <f t="shared" si="343"/>
        <v/>
      </c>
      <c r="QV92" s="120" t="str">
        <f t="shared" si="343"/>
        <v/>
      </c>
      <c r="QW92" s="120" t="str">
        <f t="shared" si="343"/>
        <v/>
      </c>
      <c r="QX92" s="120" t="str">
        <f t="shared" si="343"/>
        <v/>
      </c>
      <c r="QY92" s="120" t="str">
        <f t="shared" si="343"/>
        <v/>
      </c>
      <c r="QZ92" s="120" t="str">
        <f t="shared" si="343"/>
        <v/>
      </c>
      <c r="RA92" s="120" t="str">
        <f t="shared" si="343"/>
        <v/>
      </c>
      <c r="RB92" s="120" t="str">
        <f t="shared" si="343"/>
        <v/>
      </c>
      <c r="RC92" s="120" t="str">
        <f t="shared" si="343"/>
        <v/>
      </c>
      <c r="RD92" s="120" t="str">
        <f t="shared" si="343"/>
        <v/>
      </c>
      <c r="RE92" s="120" t="str">
        <f t="shared" si="343"/>
        <v/>
      </c>
      <c r="RF92" s="120" t="str">
        <f t="shared" si="343"/>
        <v/>
      </c>
      <c r="RG92" s="120" t="str">
        <f t="shared" si="343"/>
        <v/>
      </c>
      <c r="RH92" s="120" t="str">
        <f t="shared" si="343"/>
        <v/>
      </c>
      <c r="RI92" s="120" t="str">
        <f t="shared" si="344"/>
        <v/>
      </c>
      <c r="RJ92" s="120" t="str">
        <f t="shared" si="344"/>
        <v/>
      </c>
      <c r="RK92" s="120" t="str">
        <f t="shared" si="344"/>
        <v/>
      </c>
      <c r="RL92" s="120" t="str">
        <f t="shared" si="344"/>
        <v/>
      </c>
      <c r="RM92" s="120" t="str">
        <f t="shared" si="344"/>
        <v/>
      </c>
      <c r="RN92" s="120" t="str">
        <f t="shared" si="344"/>
        <v/>
      </c>
      <c r="RO92" s="120" t="str">
        <f t="shared" si="344"/>
        <v/>
      </c>
      <c r="RP92" s="120" t="str">
        <f t="shared" si="344"/>
        <v/>
      </c>
      <c r="RQ92" s="120" t="str">
        <f t="shared" si="344"/>
        <v/>
      </c>
      <c r="RR92" s="120" t="str">
        <f t="shared" si="344"/>
        <v/>
      </c>
      <c r="RS92" s="120" t="str">
        <f t="shared" si="344"/>
        <v/>
      </c>
      <c r="RT92" s="120" t="str">
        <f t="shared" si="344"/>
        <v/>
      </c>
      <c r="RU92" s="120" t="str">
        <f t="shared" si="344"/>
        <v/>
      </c>
      <c r="RV92" s="120" t="str">
        <f t="shared" si="344"/>
        <v/>
      </c>
      <c r="RW92" s="120" t="str">
        <f t="shared" si="344"/>
        <v/>
      </c>
      <c r="RX92" s="120" t="str">
        <f t="shared" si="344"/>
        <v/>
      </c>
      <c r="RY92" s="120" t="str">
        <f t="shared" si="345"/>
        <v/>
      </c>
      <c r="RZ92" s="120" t="str">
        <f t="shared" si="345"/>
        <v/>
      </c>
      <c r="SA92" s="120" t="str">
        <f t="shared" si="345"/>
        <v/>
      </c>
      <c r="SB92" s="120" t="str">
        <f t="shared" si="345"/>
        <v/>
      </c>
      <c r="SC92" s="120" t="str">
        <f t="shared" si="345"/>
        <v/>
      </c>
      <c r="SD92" s="120" t="str">
        <f t="shared" si="345"/>
        <v/>
      </c>
      <c r="SE92" s="120" t="str">
        <f t="shared" si="345"/>
        <v/>
      </c>
      <c r="SF92" s="120" t="str">
        <f t="shared" si="345"/>
        <v/>
      </c>
      <c r="SG92" s="120" t="str">
        <f t="shared" si="345"/>
        <v/>
      </c>
      <c r="SH92" s="120" t="str">
        <f t="shared" si="345"/>
        <v/>
      </c>
      <c r="SI92" s="120" t="str">
        <f t="shared" si="345"/>
        <v/>
      </c>
      <c r="SJ92" s="120" t="str">
        <f t="shared" si="345"/>
        <v/>
      </c>
      <c r="SK92" s="120" t="str">
        <f t="shared" si="345"/>
        <v/>
      </c>
      <c r="SL92" s="120" t="str">
        <f t="shared" si="345"/>
        <v/>
      </c>
      <c r="SM92" s="120" t="str">
        <f t="shared" si="345"/>
        <v/>
      </c>
      <c r="SN92" s="120" t="str">
        <f t="shared" si="345"/>
        <v/>
      </c>
      <c r="SO92" s="120" t="str">
        <f t="shared" si="346"/>
        <v/>
      </c>
      <c r="SP92" s="120" t="str">
        <f t="shared" si="346"/>
        <v/>
      </c>
      <c r="SQ92" s="120" t="str">
        <f t="shared" si="346"/>
        <v/>
      </c>
      <c r="SR92" s="120" t="str">
        <f t="shared" si="346"/>
        <v/>
      </c>
      <c r="SS92" s="120" t="str">
        <f t="shared" si="346"/>
        <v/>
      </c>
      <c r="ST92" s="120" t="str">
        <f t="shared" si="346"/>
        <v/>
      </c>
      <c r="SU92" s="120" t="str">
        <f t="shared" si="346"/>
        <v/>
      </c>
      <c r="SV92" s="120" t="str">
        <f t="shared" si="346"/>
        <v/>
      </c>
      <c r="SW92" s="120" t="str">
        <f t="shared" si="346"/>
        <v/>
      </c>
      <c r="SX92" s="121" t="str">
        <f t="shared" si="346"/>
        <v/>
      </c>
    </row>
    <row r="93" spans="2:518" ht="15" outlineLevel="1" x14ac:dyDescent="0.35">
      <c r="C93" s="60">
        <v>283724</v>
      </c>
      <c r="D93" s="61"/>
      <c r="E93" s="122" t="s">
        <v>731</v>
      </c>
      <c r="F93" s="123"/>
      <c r="G93" s="113">
        <v>45568</v>
      </c>
      <c r="H93" s="124">
        <v>1</v>
      </c>
      <c r="I93" s="140">
        <f t="shared" si="170"/>
        <v>45568</v>
      </c>
      <c r="J93" s="143">
        <v>0</v>
      </c>
      <c r="K93" s="126" t="s">
        <v>1702</v>
      </c>
      <c r="L93" s="127"/>
      <c r="M93" s="119"/>
      <c r="N93" s="120"/>
      <c r="O93" s="120"/>
      <c r="P93" s="120"/>
      <c r="Q93" s="120"/>
      <c r="R93" s="120"/>
      <c r="S93" s="120" t="str">
        <f t="shared" si="316"/>
        <v/>
      </c>
      <c r="T93" s="120" t="str">
        <f t="shared" si="316"/>
        <v/>
      </c>
      <c r="U93" s="120" t="str">
        <f t="shared" si="316"/>
        <v/>
      </c>
      <c r="V93" s="120" t="str">
        <f t="shared" si="316"/>
        <v/>
      </c>
      <c r="W93" s="120" t="str">
        <f t="shared" si="316"/>
        <v/>
      </c>
      <c r="X93" s="120" t="str">
        <f t="shared" si="316"/>
        <v/>
      </c>
      <c r="Y93" s="120" t="str">
        <f t="shared" si="316"/>
        <v/>
      </c>
      <c r="Z93" s="120" t="str">
        <f t="shared" si="316"/>
        <v/>
      </c>
      <c r="AA93" s="120" t="str">
        <f t="shared" si="316"/>
        <v/>
      </c>
      <c r="AB93" s="120" t="str">
        <f t="shared" si="316"/>
        <v/>
      </c>
      <c r="AC93" s="120" t="str">
        <f t="shared" si="315"/>
        <v/>
      </c>
      <c r="AD93" s="120" t="str">
        <f t="shared" si="315"/>
        <v/>
      </c>
      <c r="AE93" s="120" t="str">
        <f t="shared" si="315"/>
        <v/>
      </c>
      <c r="AF93" s="120"/>
      <c r="AG93" s="120"/>
      <c r="AH93" s="120"/>
      <c r="AI93" s="120"/>
      <c r="AJ93" s="120"/>
      <c r="AK93" s="120"/>
      <c r="AL93" s="120"/>
      <c r="AM93" s="120"/>
      <c r="AN93" s="120"/>
      <c r="AO93" s="120"/>
      <c r="AP93" s="120"/>
      <c r="AQ93" s="120"/>
      <c r="AR93" s="120"/>
      <c r="AS93" s="120"/>
      <c r="AT93" s="120"/>
      <c r="AU93" s="120"/>
      <c r="AV93" s="120"/>
      <c r="AW93" s="120"/>
      <c r="AX93" s="120"/>
      <c r="AY93" s="120"/>
      <c r="AZ93" s="120"/>
      <c r="BA93" s="120"/>
      <c r="BB93" s="120"/>
      <c r="BC93" s="120"/>
      <c r="BD93" s="120"/>
      <c r="BE93" s="120"/>
      <c r="BF93" s="120"/>
      <c r="BG93" s="120"/>
      <c r="BH93" s="120"/>
      <c r="BI93" s="120"/>
      <c r="BJ93" s="120"/>
      <c r="BK93" s="120"/>
      <c r="BL93" s="120"/>
      <c r="BM93" s="120"/>
      <c r="BN93" s="120"/>
      <c r="BO93" s="120"/>
      <c r="BP93" s="120"/>
      <c r="BQ93" s="120"/>
      <c r="BR93" s="120"/>
      <c r="BS93" s="120"/>
      <c r="BT93" s="120"/>
      <c r="BU93" s="120"/>
      <c r="BV93" s="120"/>
      <c r="BW93" s="120"/>
      <c r="BX93" s="120"/>
      <c r="BY93" s="120"/>
      <c r="BZ93" s="120"/>
      <c r="CA93" s="120"/>
      <c r="CB93" s="120"/>
      <c r="CC93" s="120"/>
      <c r="CD93" s="120"/>
      <c r="CE93" s="120"/>
      <c r="CF93" s="120"/>
      <c r="CG93" s="120"/>
      <c r="CH93" s="120"/>
      <c r="CI93" s="120"/>
      <c r="CJ93" s="120"/>
      <c r="CK93" s="120"/>
      <c r="CL93" s="120"/>
      <c r="CM93" s="120"/>
      <c r="CN93" s="120"/>
      <c r="CO93" s="120"/>
      <c r="CP93" s="120"/>
      <c r="CQ93" s="120"/>
      <c r="CR93" s="120"/>
      <c r="CS93" s="120"/>
      <c r="CT93" s="120"/>
      <c r="CU93" s="120"/>
      <c r="CV93" s="120"/>
      <c r="CW93" s="120"/>
      <c r="CX93" s="120"/>
      <c r="CY93" s="120"/>
      <c r="CZ93" s="120"/>
      <c r="DA93" s="120"/>
      <c r="DB93" s="120"/>
      <c r="DC93" s="120"/>
      <c r="DD93" s="120"/>
      <c r="DE93" s="120"/>
      <c r="DF93" s="120"/>
      <c r="DG93" s="120"/>
      <c r="DH93" s="120"/>
      <c r="DI93" s="120"/>
      <c r="DJ93" s="120"/>
      <c r="DK93" s="120"/>
      <c r="DL93" s="120"/>
      <c r="DM93" s="120"/>
      <c r="DN93" s="120"/>
      <c r="DO93" s="120"/>
      <c r="DP93" s="120"/>
      <c r="DQ93" s="120"/>
      <c r="DR93" s="120"/>
      <c r="DS93" s="120"/>
      <c r="DT93" s="120"/>
      <c r="DU93" s="120"/>
      <c r="DV93" s="120"/>
      <c r="DW93" s="120"/>
      <c r="DX93" s="120"/>
      <c r="DY93" s="120"/>
      <c r="DZ93" s="120"/>
      <c r="EA93" s="120"/>
      <c r="EB93" s="120"/>
      <c r="EC93" s="120"/>
      <c r="ED93" s="120"/>
      <c r="EE93" s="120"/>
      <c r="EF93" s="120"/>
      <c r="EG93" s="120"/>
      <c r="EH93" s="120"/>
      <c r="EI93" s="120"/>
      <c r="EJ93" s="120"/>
      <c r="EK93" s="120"/>
      <c r="EL93" s="120"/>
      <c r="EM93" s="120"/>
      <c r="EN93" s="120"/>
      <c r="EO93" s="120"/>
      <c r="EP93" s="120"/>
      <c r="EQ93" s="120"/>
      <c r="ER93" s="120"/>
      <c r="ES93" s="120"/>
      <c r="ET93" s="120"/>
      <c r="EU93" s="120"/>
      <c r="EV93" s="120"/>
      <c r="EW93" s="120"/>
      <c r="EX93" s="120"/>
      <c r="EY93" s="120"/>
      <c r="EZ93" s="120"/>
      <c r="FA93" s="120"/>
      <c r="FB93" s="120"/>
      <c r="FC93" s="120"/>
      <c r="FD93" s="120"/>
      <c r="FE93" s="120"/>
      <c r="FF93" s="120"/>
      <c r="FG93" s="120"/>
      <c r="FH93" s="120"/>
      <c r="FI93" s="120"/>
      <c r="FJ93" s="120"/>
      <c r="FK93" s="120"/>
      <c r="FL93" s="120"/>
      <c r="FM93" s="120"/>
      <c r="FN93" s="120"/>
      <c r="FO93" s="120"/>
      <c r="FP93" s="120"/>
      <c r="FQ93" s="120"/>
      <c r="FR93" s="120"/>
      <c r="FS93" s="120"/>
      <c r="FT93" s="120"/>
      <c r="FU93" s="120"/>
      <c r="FV93" s="120"/>
      <c r="FW93" s="120"/>
      <c r="FX93" s="120"/>
      <c r="FY93" s="120"/>
      <c r="FZ93" s="120"/>
      <c r="GA93" s="120"/>
      <c r="GB93" s="120"/>
      <c r="GC93" s="120"/>
      <c r="GD93" s="120"/>
      <c r="GE93" s="120"/>
      <c r="GF93" s="120"/>
      <c r="GG93" s="120"/>
      <c r="GH93" s="120"/>
      <c r="GI93" s="120"/>
      <c r="GJ93" s="120"/>
      <c r="GK93" s="120"/>
      <c r="GL93" s="120"/>
      <c r="GM93" s="120"/>
      <c r="GN93" s="120"/>
      <c r="GO93" s="120"/>
      <c r="GP93" s="120"/>
      <c r="GQ93" s="120"/>
      <c r="GR93" s="120"/>
      <c r="GS93" s="120"/>
      <c r="GT93" s="120"/>
      <c r="GU93" s="120"/>
      <c r="GV93" s="120"/>
      <c r="GW93" s="120"/>
      <c r="GX93" s="120"/>
      <c r="GY93" s="120"/>
      <c r="GZ93" s="120"/>
      <c r="HA93" s="120"/>
      <c r="HB93" s="120"/>
      <c r="HC93" s="120"/>
      <c r="HD93" s="120"/>
      <c r="HE93" s="120"/>
      <c r="HF93" s="120"/>
      <c r="HG93" s="120"/>
      <c r="HH93" s="120"/>
      <c r="HI93" s="120"/>
      <c r="HJ93" s="120"/>
      <c r="HK93" s="120"/>
      <c r="HL93" s="120"/>
      <c r="HM93" s="120"/>
      <c r="HN93" s="120"/>
      <c r="HO93" s="120"/>
      <c r="HP93" s="120"/>
      <c r="HQ93" s="120"/>
      <c r="HR93" s="120"/>
      <c r="HS93" s="120"/>
      <c r="HT93" s="120"/>
      <c r="HU93" s="120"/>
      <c r="HV93" s="120"/>
      <c r="HW93" s="120"/>
      <c r="HX93" s="120"/>
      <c r="HY93" s="120"/>
      <c r="HZ93" s="120"/>
      <c r="IA93" s="120"/>
      <c r="IB93" s="120"/>
      <c r="IC93" s="120"/>
      <c r="ID93" s="120"/>
      <c r="IE93" s="120"/>
      <c r="IF93" s="120"/>
      <c r="IG93" s="120"/>
      <c r="IH93" s="120"/>
      <c r="II93" s="120"/>
      <c r="IJ93" s="120"/>
      <c r="IK93" s="120"/>
      <c r="IL93" s="120"/>
      <c r="IM93" s="120"/>
      <c r="IN93" s="120"/>
      <c r="IO93" s="120"/>
      <c r="IP93" s="120"/>
      <c r="IQ93" s="120"/>
      <c r="IR93" s="120"/>
      <c r="IS93" s="120"/>
      <c r="IT93" s="120"/>
      <c r="IU93" s="120"/>
      <c r="IV93" s="120"/>
      <c r="IW93" s="120"/>
      <c r="IX93" s="120"/>
      <c r="IY93" s="120"/>
      <c r="IZ93" s="120"/>
      <c r="JA93" s="120"/>
      <c r="JB93" s="120"/>
      <c r="JC93" s="120"/>
      <c r="JD93" s="120"/>
      <c r="JE93" s="120"/>
      <c r="JF93" s="120"/>
      <c r="JG93" s="120"/>
      <c r="JH93" s="120"/>
      <c r="JI93" s="120"/>
      <c r="JJ93" s="120"/>
      <c r="JK93" s="120"/>
      <c r="JL93" s="120"/>
      <c r="JM93" s="120"/>
      <c r="JN93" s="120"/>
      <c r="JO93" s="120"/>
      <c r="JP93" s="120"/>
      <c r="JQ93" s="120"/>
      <c r="JR93" s="120"/>
      <c r="JS93" s="120"/>
      <c r="JT93" s="120"/>
      <c r="JU93" s="120"/>
      <c r="JV93" s="120"/>
      <c r="JW93" s="120"/>
      <c r="JX93" s="120"/>
      <c r="JY93" s="120"/>
      <c r="JZ93" s="120"/>
      <c r="KA93" s="120"/>
      <c r="KB93" s="120"/>
      <c r="KC93" s="120"/>
      <c r="KD93" s="120"/>
      <c r="KE93" s="120"/>
      <c r="KF93" s="120"/>
      <c r="KG93" s="120"/>
      <c r="KH93" s="120"/>
      <c r="KI93" s="120"/>
      <c r="KJ93" s="120"/>
      <c r="KK93" s="120"/>
      <c r="KL93" s="120"/>
      <c r="KM93" s="120"/>
      <c r="KN93" s="120"/>
      <c r="KO93" s="120"/>
      <c r="KP93" s="120"/>
      <c r="KQ93" s="120"/>
      <c r="KR93" s="120"/>
      <c r="KS93" s="120"/>
      <c r="KT93" s="120"/>
      <c r="KU93" s="120"/>
      <c r="KV93" s="120"/>
      <c r="KW93" s="120"/>
      <c r="KX93" s="120"/>
      <c r="KY93" s="120"/>
      <c r="KZ93" s="120"/>
      <c r="LA93" s="120"/>
      <c r="LB93" s="120"/>
      <c r="LC93" s="120"/>
      <c r="LD93" s="120"/>
      <c r="LE93" s="120"/>
      <c r="LF93" s="120"/>
      <c r="LG93" s="120"/>
      <c r="LH93" s="120"/>
      <c r="LI93" s="120"/>
      <c r="LJ93" s="120"/>
      <c r="LK93" s="120"/>
      <c r="LL93" s="120"/>
      <c r="LM93" s="120"/>
      <c r="LN93" s="120"/>
      <c r="LO93" s="120"/>
      <c r="LP93" s="120"/>
      <c r="LQ93" s="120"/>
      <c r="LR93" s="120"/>
      <c r="LS93" s="120"/>
      <c r="LT93" s="120"/>
      <c r="LU93" s="120"/>
      <c r="LV93" s="120"/>
      <c r="LW93" s="120"/>
      <c r="LX93" s="120"/>
      <c r="LY93" s="120"/>
      <c r="LZ93" s="120"/>
      <c r="MA93" s="120"/>
      <c r="MB93" s="120"/>
      <c r="MC93" s="120"/>
      <c r="MD93" s="120"/>
      <c r="ME93" s="120"/>
      <c r="MF93" s="120"/>
      <c r="MG93" s="120"/>
      <c r="MH93" s="120"/>
      <c r="MI93" s="120"/>
      <c r="MJ93" s="120"/>
      <c r="MK93" s="120"/>
      <c r="ML93" s="120"/>
      <c r="MM93" s="120"/>
      <c r="MN93" s="120"/>
      <c r="MO93" s="120"/>
      <c r="MP93" s="120"/>
      <c r="MQ93" s="120"/>
      <c r="MR93" s="120"/>
      <c r="MS93" s="120"/>
      <c r="MT93" s="120"/>
      <c r="MU93" s="120"/>
      <c r="MV93" s="120"/>
      <c r="MW93" s="120"/>
      <c r="MX93" s="120"/>
      <c r="MY93" s="120"/>
      <c r="MZ93" s="120"/>
      <c r="NA93" s="120"/>
      <c r="NB93" s="120"/>
      <c r="NC93" s="120"/>
      <c r="ND93" s="120"/>
      <c r="NE93" s="120"/>
      <c r="NF93" s="120"/>
      <c r="NG93" s="120"/>
      <c r="NH93" s="120"/>
      <c r="NI93" s="120"/>
      <c r="NJ93" s="120"/>
      <c r="NK93" s="120"/>
      <c r="NL93" s="120"/>
      <c r="NM93" s="120"/>
      <c r="NN93" s="120"/>
      <c r="NO93" s="120"/>
      <c r="NP93" s="120"/>
      <c r="NQ93" s="120"/>
      <c r="NR93" s="120"/>
      <c r="NS93" s="120"/>
      <c r="NT93" s="120"/>
      <c r="NU93" s="120"/>
      <c r="NV93" s="120"/>
      <c r="NW93" s="120"/>
      <c r="NX93" s="120"/>
      <c r="NY93" s="120"/>
      <c r="NZ93" s="120"/>
      <c r="OA93" s="120"/>
      <c r="OB93" s="120"/>
      <c r="OC93" s="120"/>
      <c r="OD93" s="120"/>
      <c r="OE93" s="120"/>
      <c r="OF93" s="120"/>
      <c r="OG93" s="120"/>
      <c r="OH93" s="120"/>
      <c r="OI93" s="120"/>
      <c r="OJ93" s="120"/>
      <c r="OK93" s="120"/>
      <c r="OL93" s="120"/>
      <c r="OM93" s="120"/>
      <c r="ON93" s="120"/>
      <c r="OO93" s="120"/>
      <c r="OP93" s="120"/>
      <c r="OQ93" s="120"/>
      <c r="OR93" s="120"/>
      <c r="OS93" s="120"/>
      <c r="OT93" s="120"/>
      <c r="OU93" s="120"/>
      <c r="OV93" s="120"/>
      <c r="OW93" s="120"/>
      <c r="OX93" s="120"/>
      <c r="OY93" s="120"/>
      <c r="OZ93" s="120"/>
      <c r="PA93" s="120"/>
      <c r="PB93" s="120"/>
      <c r="PC93" s="120"/>
      <c r="PD93" s="120"/>
      <c r="PE93" s="120"/>
      <c r="PF93" s="120"/>
      <c r="PG93" s="120"/>
      <c r="PH93" s="120"/>
      <c r="PI93" s="120"/>
      <c r="PJ93" s="120"/>
      <c r="PK93" s="120"/>
      <c r="PL93" s="120"/>
      <c r="PM93" s="120"/>
      <c r="PN93" s="120"/>
      <c r="PO93" s="120"/>
      <c r="PP93" s="120"/>
      <c r="PQ93" s="120"/>
      <c r="PR93" s="120"/>
      <c r="PS93" s="120"/>
      <c r="PT93" s="120"/>
      <c r="PU93" s="120"/>
      <c r="PV93" s="120"/>
      <c r="PW93" s="120"/>
      <c r="PX93" s="120"/>
      <c r="PY93" s="120"/>
      <c r="PZ93" s="120"/>
      <c r="QA93" s="120"/>
      <c r="QB93" s="120"/>
      <c r="QC93" s="120"/>
      <c r="QD93" s="120"/>
      <c r="QE93" s="120"/>
      <c r="QF93" s="120"/>
      <c r="QG93" s="120"/>
      <c r="QH93" s="120"/>
      <c r="QI93" s="120"/>
      <c r="QJ93" s="120"/>
      <c r="QK93" s="120"/>
      <c r="QL93" s="120"/>
      <c r="QM93" s="120"/>
      <c r="QN93" s="120"/>
      <c r="QO93" s="120"/>
      <c r="QP93" s="120"/>
      <c r="QQ93" s="120"/>
      <c r="QR93" s="120"/>
      <c r="QS93" s="120"/>
      <c r="QT93" s="120"/>
      <c r="QU93" s="120"/>
      <c r="QV93" s="120"/>
      <c r="QW93" s="120"/>
      <c r="QX93" s="120"/>
      <c r="QY93" s="120"/>
      <c r="QZ93" s="120"/>
      <c r="RA93" s="120"/>
      <c r="RB93" s="120"/>
      <c r="RC93" s="120"/>
      <c r="RD93" s="120"/>
      <c r="RE93" s="120"/>
      <c r="RF93" s="120"/>
      <c r="RG93" s="120"/>
      <c r="RH93" s="120"/>
      <c r="RI93" s="120"/>
      <c r="RJ93" s="120"/>
      <c r="RK93" s="120"/>
      <c r="RL93" s="120"/>
      <c r="RM93" s="120"/>
      <c r="RN93" s="120"/>
      <c r="RO93" s="120"/>
      <c r="RP93" s="120"/>
      <c r="RQ93" s="120"/>
      <c r="RR93" s="120"/>
      <c r="RS93" s="120"/>
      <c r="RT93" s="120"/>
      <c r="RU93" s="120"/>
      <c r="RV93" s="120"/>
      <c r="RW93" s="120"/>
      <c r="RX93" s="120"/>
      <c r="RY93" s="120"/>
      <c r="RZ93" s="120"/>
      <c r="SA93" s="120"/>
      <c r="SB93" s="120"/>
      <c r="SC93" s="120"/>
      <c r="SD93" s="120"/>
      <c r="SE93" s="120"/>
      <c r="SF93" s="120"/>
      <c r="SG93" s="120"/>
      <c r="SH93" s="120"/>
      <c r="SI93" s="120"/>
      <c r="SJ93" s="120"/>
      <c r="SK93" s="120"/>
      <c r="SL93" s="120"/>
      <c r="SM93" s="120"/>
      <c r="SN93" s="120"/>
      <c r="SO93" s="120"/>
      <c r="SP93" s="120"/>
      <c r="SQ93" s="120"/>
      <c r="SR93" s="120"/>
      <c r="SS93" s="120"/>
      <c r="ST93" s="120"/>
      <c r="SU93" s="120"/>
      <c r="SV93" s="120"/>
      <c r="SW93" s="120"/>
      <c r="SX93" s="121"/>
    </row>
    <row r="94" spans="2:518" ht="15" outlineLevel="1" x14ac:dyDescent="0.35">
      <c r="C94" s="60">
        <v>285724</v>
      </c>
      <c r="D94" s="61"/>
      <c r="E94" s="122" t="s">
        <v>731</v>
      </c>
      <c r="F94" s="123"/>
      <c r="G94" s="113">
        <v>45569</v>
      </c>
      <c r="H94" s="124">
        <v>1</v>
      </c>
      <c r="I94" s="140">
        <f t="shared" si="170"/>
        <v>45569</v>
      </c>
      <c r="J94" s="143">
        <v>0</v>
      </c>
      <c r="K94" s="126" t="s">
        <v>1702</v>
      </c>
      <c r="L94" s="127"/>
      <c r="M94" s="119"/>
      <c r="N94" s="120"/>
      <c r="O94" s="120"/>
      <c r="P94" s="120"/>
      <c r="Q94" s="120"/>
      <c r="R94" s="120"/>
      <c r="S94" s="120" t="str">
        <f t="shared" si="316"/>
        <v/>
      </c>
      <c r="T94" s="120" t="str">
        <f t="shared" si="316"/>
        <v/>
      </c>
      <c r="U94" s="120" t="str">
        <f t="shared" si="316"/>
        <v/>
      </c>
      <c r="V94" s="120" t="str">
        <f t="shared" si="316"/>
        <v/>
      </c>
      <c r="W94" s="120" t="str">
        <f t="shared" si="316"/>
        <v/>
      </c>
      <c r="X94" s="120" t="str">
        <f t="shared" si="316"/>
        <v/>
      </c>
      <c r="Y94" s="120" t="str">
        <f t="shared" si="316"/>
        <v/>
      </c>
      <c r="Z94" s="120" t="str">
        <f t="shared" si="316"/>
        <v/>
      </c>
      <c r="AA94" s="120" t="str">
        <f t="shared" si="316"/>
        <v/>
      </c>
      <c r="AB94" s="120" t="str">
        <f t="shared" si="316"/>
        <v/>
      </c>
      <c r="AC94" s="120" t="str">
        <f t="shared" si="315"/>
        <v/>
      </c>
      <c r="AD94" s="120" t="str">
        <f t="shared" si="315"/>
        <v/>
      </c>
      <c r="AE94" s="120" t="str">
        <f t="shared" si="315"/>
        <v/>
      </c>
      <c r="AF94" s="120"/>
      <c r="AG94" s="120"/>
      <c r="AH94" s="120"/>
      <c r="AI94" s="120"/>
      <c r="AJ94" s="120"/>
      <c r="AK94" s="120"/>
      <c r="AL94" s="120"/>
      <c r="AM94" s="120"/>
      <c r="AN94" s="120"/>
      <c r="AO94" s="120"/>
      <c r="AP94" s="120"/>
      <c r="AQ94" s="120"/>
      <c r="AR94" s="120"/>
      <c r="AS94" s="120"/>
      <c r="AT94" s="120"/>
      <c r="AU94" s="120"/>
      <c r="AV94" s="120"/>
      <c r="AW94" s="120"/>
      <c r="AX94" s="120"/>
      <c r="AY94" s="120"/>
      <c r="AZ94" s="120"/>
      <c r="BA94" s="120"/>
      <c r="BB94" s="120"/>
      <c r="BC94" s="120"/>
      <c r="BD94" s="120"/>
      <c r="BE94" s="120"/>
      <c r="BF94" s="120"/>
      <c r="BG94" s="120"/>
      <c r="BH94" s="120"/>
      <c r="BI94" s="120"/>
      <c r="BJ94" s="120"/>
      <c r="BK94" s="120"/>
      <c r="BL94" s="120"/>
      <c r="BM94" s="120"/>
      <c r="BN94" s="120"/>
      <c r="BO94" s="120"/>
      <c r="BP94" s="120"/>
      <c r="BQ94" s="120"/>
      <c r="BR94" s="120"/>
      <c r="BS94" s="120"/>
      <c r="BT94" s="120"/>
      <c r="BU94" s="120"/>
      <c r="BV94" s="120"/>
      <c r="BW94" s="120"/>
      <c r="BX94" s="120"/>
      <c r="BY94" s="120"/>
      <c r="BZ94" s="120"/>
      <c r="CA94" s="120"/>
      <c r="CB94" s="120"/>
      <c r="CC94" s="120"/>
      <c r="CD94" s="120"/>
      <c r="CE94" s="120"/>
      <c r="CF94" s="120"/>
      <c r="CG94" s="120"/>
      <c r="CH94" s="120"/>
      <c r="CI94" s="120"/>
      <c r="CJ94" s="120"/>
      <c r="CK94" s="120"/>
      <c r="CL94" s="120"/>
      <c r="CM94" s="120"/>
      <c r="CN94" s="120"/>
      <c r="CO94" s="120"/>
      <c r="CP94" s="120"/>
      <c r="CQ94" s="120"/>
      <c r="CR94" s="120"/>
      <c r="CS94" s="120"/>
      <c r="CT94" s="120"/>
      <c r="CU94" s="120"/>
      <c r="CV94" s="120"/>
      <c r="CW94" s="120"/>
      <c r="CX94" s="120"/>
      <c r="CY94" s="120"/>
      <c r="CZ94" s="120"/>
      <c r="DA94" s="120"/>
      <c r="DB94" s="120"/>
      <c r="DC94" s="120"/>
      <c r="DD94" s="120"/>
      <c r="DE94" s="120"/>
      <c r="DF94" s="120"/>
      <c r="DG94" s="120"/>
      <c r="DH94" s="120"/>
      <c r="DI94" s="120"/>
      <c r="DJ94" s="120"/>
      <c r="DK94" s="120"/>
      <c r="DL94" s="120"/>
      <c r="DM94" s="120"/>
      <c r="DN94" s="120"/>
      <c r="DO94" s="120"/>
      <c r="DP94" s="120"/>
      <c r="DQ94" s="120"/>
      <c r="DR94" s="120"/>
      <c r="DS94" s="120"/>
      <c r="DT94" s="120"/>
      <c r="DU94" s="120"/>
      <c r="DV94" s="120"/>
      <c r="DW94" s="120"/>
      <c r="DX94" s="120"/>
      <c r="DY94" s="120"/>
      <c r="DZ94" s="120"/>
      <c r="EA94" s="120"/>
      <c r="EB94" s="120"/>
      <c r="EC94" s="120"/>
      <c r="ED94" s="120"/>
      <c r="EE94" s="120"/>
      <c r="EF94" s="120"/>
      <c r="EG94" s="120"/>
      <c r="EH94" s="120"/>
      <c r="EI94" s="120"/>
      <c r="EJ94" s="120"/>
      <c r="EK94" s="120"/>
      <c r="EL94" s="120"/>
      <c r="EM94" s="120"/>
      <c r="EN94" s="120"/>
      <c r="EO94" s="120"/>
      <c r="EP94" s="120"/>
      <c r="EQ94" s="120"/>
      <c r="ER94" s="120"/>
      <c r="ES94" s="120"/>
      <c r="ET94" s="120"/>
      <c r="EU94" s="120"/>
      <c r="EV94" s="120"/>
      <c r="EW94" s="120"/>
      <c r="EX94" s="120"/>
      <c r="EY94" s="120"/>
      <c r="EZ94" s="120"/>
      <c r="FA94" s="120"/>
      <c r="FB94" s="120"/>
      <c r="FC94" s="120"/>
      <c r="FD94" s="120"/>
      <c r="FE94" s="120"/>
      <c r="FF94" s="120"/>
      <c r="FG94" s="120"/>
      <c r="FH94" s="120"/>
      <c r="FI94" s="120"/>
      <c r="FJ94" s="120"/>
      <c r="FK94" s="120"/>
      <c r="FL94" s="120"/>
      <c r="FM94" s="120"/>
      <c r="FN94" s="120"/>
      <c r="FO94" s="120"/>
      <c r="FP94" s="120"/>
      <c r="FQ94" s="120"/>
      <c r="FR94" s="120"/>
      <c r="FS94" s="120"/>
      <c r="FT94" s="120"/>
      <c r="FU94" s="120"/>
      <c r="FV94" s="120"/>
      <c r="FW94" s="120"/>
      <c r="FX94" s="120"/>
      <c r="FY94" s="120"/>
      <c r="FZ94" s="120"/>
      <c r="GA94" s="120"/>
      <c r="GB94" s="120"/>
      <c r="GC94" s="120"/>
      <c r="GD94" s="120"/>
      <c r="GE94" s="120"/>
      <c r="GF94" s="120"/>
      <c r="GG94" s="120"/>
      <c r="GH94" s="120"/>
      <c r="GI94" s="120"/>
      <c r="GJ94" s="120"/>
      <c r="GK94" s="120"/>
      <c r="GL94" s="120"/>
      <c r="GM94" s="120"/>
      <c r="GN94" s="120"/>
      <c r="GO94" s="120"/>
      <c r="GP94" s="120"/>
      <c r="GQ94" s="120"/>
      <c r="GR94" s="120"/>
      <c r="GS94" s="120"/>
      <c r="GT94" s="120"/>
      <c r="GU94" s="120"/>
      <c r="GV94" s="120"/>
      <c r="GW94" s="120"/>
      <c r="GX94" s="120"/>
      <c r="GY94" s="120"/>
      <c r="GZ94" s="120"/>
      <c r="HA94" s="120"/>
      <c r="HB94" s="120"/>
      <c r="HC94" s="120"/>
      <c r="HD94" s="120"/>
      <c r="HE94" s="120"/>
      <c r="HF94" s="120"/>
      <c r="HG94" s="120"/>
      <c r="HH94" s="120"/>
      <c r="HI94" s="120"/>
      <c r="HJ94" s="120"/>
      <c r="HK94" s="120"/>
      <c r="HL94" s="120"/>
      <c r="HM94" s="120"/>
      <c r="HN94" s="120"/>
      <c r="HO94" s="120"/>
      <c r="HP94" s="120"/>
      <c r="HQ94" s="120"/>
      <c r="HR94" s="120"/>
      <c r="HS94" s="120"/>
      <c r="HT94" s="120"/>
      <c r="HU94" s="120"/>
      <c r="HV94" s="120"/>
      <c r="HW94" s="120"/>
      <c r="HX94" s="120"/>
      <c r="HY94" s="120"/>
      <c r="HZ94" s="120"/>
      <c r="IA94" s="120"/>
      <c r="IB94" s="120"/>
      <c r="IC94" s="120"/>
      <c r="ID94" s="120"/>
      <c r="IE94" s="120"/>
      <c r="IF94" s="120"/>
      <c r="IG94" s="120"/>
      <c r="IH94" s="120"/>
      <c r="II94" s="120"/>
      <c r="IJ94" s="120"/>
      <c r="IK94" s="120"/>
      <c r="IL94" s="120"/>
      <c r="IM94" s="120"/>
      <c r="IN94" s="120"/>
      <c r="IO94" s="120"/>
      <c r="IP94" s="120"/>
      <c r="IQ94" s="120"/>
      <c r="IR94" s="120"/>
      <c r="IS94" s="120"/>
      <c r="IT94" s="120"/>
      <c r="IU94" s="120"/>
      <c r="IV94" s="120"/>
      <c r="IW94" s="120"/>
      <c r="IX94" s="120"/>
      <c r="IY94" s="120"/>
      <c r="IZ94" s="120"/>
      <c r="JA94" s="120"/>
      <c r="JB94" s="120"/>
      <c r="JC94" s="120"/>
      <c r="JD94" s="120"/>
      <c r="JE94" s="120"/>
      <c r="JF94" s="120"/>
      <c r="JG94" s="120"/>
      <c r="JH94" s="120"/>
      <c r="JI94" s="120"/>
      <c r="JJ94" s="120"/>
      <c r="JK94" s="120"/>
      <c r="JL94" s="120"/>
      <c r="JM94" s="120"/>
      <c r="JN94" s="120"/>
      <c r="JO94" s="120"/>
      <c r="JP94" s="120"/>
      <c r="JQ94" s="120"/>
      <c r="JR94" s="120"/>
      <c r="JS94" s="120"/>
      <c r="JT94" s="120"/>
      <c r="JU94" s="120"/>
      <c r="JV94" s="120"/>
      <c r="JW94" s="120"/>
      <c r="JX94" s="120"/>
      <c r="JY94" s="120"/>
      <c r="JZ94" s="120"/>
      <c r="KA94" s="120"/>
      <c r="KB94" s="120"/>
      <c r="KC94" s="120"/>
      <c r="KD94" s="120"/>
      <c r="KE94" s="120"/>
      <c r="KF94" s="120"/>
      <c r="KG94" s="120"/>
      <c r="KH94" s="120"/>
      <c r="KI94" s="120"/>
      <c r="KJ94" s="120"/>
      <c r="KK94" s="120"/>
      <c r="KL94" s="120"/>
      <c r="KM94" s="120"/>
      <c r="KN94" s="120"/>
      <c r="KO94" s="120"/>
      <c r="KP94" s="120"/>
      <c r="KQ94" s="120"/>
      <c r="KR94" s="120"/>
      <c r="KS94" s="120"/>
      <c r="KT94" s="120"/>
      <c r="KU94" s="120"/>
      <c r="KV94" s="120"/>
      <c r="KW94" s="120"/>
      <c r="KX94" s="120"/>
      <c r="KY94" s="120"/>
      <c r="KZ94" s="120"/>
      <c r="LA94" s="120"/>
      <c r="LB94" s="120"/>
      <c r="LC94" s="120"/>
      <c r="LD94" s="120"/>
      <c r="LE94" s="120"/>
      <c r="LF94" s="120"/>
      <c r="LG94" s="120"/>
      <c r="LH94" s="120"/>
      <c r="LI94" s="120"/>
      <c r="LJ94" s="120"/>
      <c r="LK94" s="120"/>
      <c r="LL94" s="120"/>
      <c r="LM94" s="120"/>
      <c r="LN94" s="120"/>
      <c r="LO94" s="120"/>
      <c r="LP94" s="120"/>
      <c r="LQ94" s="120"/>
      <c r="LR94" s="120"/>
      <c r="LS94" s="120"/>
      <c r="LT94" s="120"/>
      <c r="LU94" s="120"/>
      <c r="LV94" s="120"/>
      <c r="LW94" s="120"/>
      <c r="LX94" s="120"/>
      <c r="LY94" s="120"/>
      <c r="LZ94" s="120"/>
      <c r="MA94" s="120"/>
      <c r="MB94" s="120"/>
      <c r="MC94" s="120"/>
      <c r="MD94" s="120"/>
      <c r="ME94" s="120"/>
      <c r="MF94" s="120"/>
      <c r="MG94" s="120"/>
      <c r="MH94" s="120"/>
      <c r="MI94" s="120"/>
      <c r="MJ94" s="120"/>
      <c r="MK94" s="120"/>
      <c r="ML94" s="120"/>
      <c r="MM94" s="120"/>
      <c r="MN94" s="120"/>
      <c r="MO94" s="120"/>
      <c r="MP94" s="120"/>
      <c r="MQ94" s="120"/>
      <c r="MR94" s="120"/>
      <c r="MS94" s="120"/>
      <c r="MT94" s="120"/>
      <c r="MU94" s="120"/>
      <c r="MV94" s="120"/>
      <c r="MW94" s="120"/>
      <c r="MX94" s="120"/>
      <c r="MY94" s="120"/>
      <c r="MZ94" s="120"/>
      <c r="NA94" s="120"/>
      <c r="NB94" s="120"/>
      <c r="NC94" s="120"/>
      <c r="ND94" s="120"/>
      <c r="NE94" s="120"/>
      <c r="NF94" s="120"/>
      <c r="NG94" s="120"/>
      <c r="NH94" s="120"/>
      <c r="NI94" s="120"/>
      <c r="NJ94" s="120"/>
      <c r="NK94" s="120"/>
      <c r="NL94" s="120"/>
      <c r="NM94" s="120"/>
      <c r="NN94" s="120"/>
      <c r="NO94" s="120"/>
      <c r="NP94" s="120"/>
      <c r="NQ94" s="120"/>
      <c r="NR94" s="120"/>
      <c r="NS94" s="120"/>
      <c r="NT94" s="120"/>
      <c r="NU94" s="120"/>
      <c r="NV94" s="120"/>
      <c r="NW94" s="120"/>
      <c r="NX94" s="120"/>
      <c r="NY94" s="120"/>
      <c r="NZ94" s="120"/>
      <c r="OA94" s="120"/>
      <c r="OB94" s="120"/>
      <c r="OC94" s="120"/>
      <c r="OD94" s="120"/>
      <c r="OE94" s="120"/>
      <c r="OF94" s="120"/>
      <c r="OG94" s="120"/>
      <c r="OH94" s="120"/>
      <c r="OI94" s="120"/>
      <c r="OJ94" s="120"/>
      <c r="OK94" s="120"/>
      <c r="OL94" s="120"/>
      <c r="OM94" s="120"/>
      <c r="ON94" s="120"/>
      <c r="OO94" s="120"/>
      <c r="OP94" s="120"/>
      <c r="OQ94" s="120"/>
      <c r="OR94" s="120"/>
      <c r="OS94" s="120"/>
      <c r="OT94" s="120"/>
      <c r="OU94" s="120"/>
      <c r="OV94" s="120"/>
      <c r="OW94" s="120"/>
      <c r="OX94" s="120"/>
      <c r="OY94" s="120"/>
      <c r="OZ94" s="120"/>
      <c r="PA94" s="120"/>
      <c r="PB94" s="120"/>
      <c r="PC94" s="120"/>
      <c r="PD94" s="120"/>
      <c r="PE94" s="120"/>
      <c r="PF94" s="120"/>
      <c r="PG94" s="120"/>
      <c r="PH94" s="120"/>
      <c r="PI94" s="120"/>
      <c r="PJ94" s="120"/>
      <c r="PK94" s="120"/>
      <c r="PL94" s="120"/>
      <c r="PM94" s="120"/>
      <c r="PN94" s="120"/>
      <c r="PO94" s="120"/>
      <c r="PP94" s="120"/>
      <c r="PQ94" s="120"/>
      <c r="PR94" s="120"/>
      <c r="PS94" s="120"/>
      <c r="PT94" s="120"/>
      <c r="PU94" s="120"/>
      <c r="PV94" s="120"/>
      <c r="PW94" s="120"/>
      <c r="PX94" s="120"/>
      <c r="PY94" s="120"/>
      <c r="PZ94" s="120"/>
      <c r="QA94" s="120"/>
      <c r="QB94" s="120"/>
      <c r="QC94" s="120"/>
      <c r="QD94" s="120"/>
      <c r="QE94" s="120"/>
      <c r="QF94" s="120"/>
      <c r="QG94" s="120"/>
      <c r="QH94" s="120"/>
      <c r="QI94" s="120"/>
      <c r="QJ94" s="120"/>
      <c r="QK94" s="120"/>
      <c r="QL94" s="120"/>
      <c r="QM94" s="120"/>
      <c r="QN94" s="120"/>
      <c r="QO94" s="120"/>
      <c r="QP94" s="120"/>
      <c r="QQ94" s="120"/>
      <c r="QR94" s="120"/>
      <c r="QS94" s="120"/>
      <c r="QT94" s="120"/>
      <c r="QU94" s="120"/>
      <c r="QV94" s="120"/>
      <c r="QW94" s="120"/>
      <c r="QX94" s="120"/>
      <c r="QY94" s="120"/>
      <c r="QZ94" s="120"/>
      <c r="RA94" s="120"/>
      <c r="RB94" s="120"/>
      <c r="RC94" s="120"/>
      <c r="RD94" s="120"/>
      <c r="RE94" s="120"/>
      <c r="RF94" s="120"/>
      <c r="RG94" s="120"/>
      <c r="RH94" s="120"/>
      <c r="RI94" s="120"/>
      <c r="RJ94" s="120"/>
      <c r="RK94" s="120"/>
      <c r="RL94" s="120"/>
      <c r="RM94" s="120"/>
      <c r="RN94" s="120"/>
      <c r="RO94" s="120"/>
      <c r="RP94" s="120"/>
      <c r="RQ94" s="120"/>
      <c r="RR94" s="120"/>
      <c r="RS94" s="120"/>
      <c r="RT94" s="120"/>
      <c r="RU94" s="120"/>
      <c r="RV94" s="120"/>
      <c r="RW94" s="120"/>
      <c r="RX94" s="120"/>
      <c r="RY94" s="120"/>
      <c r="RZ94" s="120"/>
      <c r="SA94" s="120"/>
      <c r="SB94" s="120"/>
      <c r="SC94" s="120"/>
      <c r="SD94" s="120"/>
      <c r="SE94" s="120"/>
      <c r="SF94" s="120"/>
      <c r="SG94" s="120"/>
      <c r="SH94" s="120"/>
      <c r="SI94" s="120"/>
      <c r="SJ94" s="120"/>
      <c r="SK94" s="120"/>
      <c r="SL94" s="120"/>
      <c r="SM94" s="120"/>
      <c r="SN94" s="120"/>
      <c r="SO94" s="120"/>
      <c r="SP94" s="120"/>
      <c r="SQ94" s="120"/>
      <c r="SR94" s="120"/>
      <c r="SS94" s="120"/>
      <c r="ST94" s="120"/>
      <c r="SU94" s="120"/>
      <c r="SV94" s="120"/>
      <c r="SW94" s="120"/>
      <c r="SX94" s="121"/>
    </row>
    <row r="95" spans="2:518" ht="15" outlineLevel="1" x14ac:dyDescent="0.35">
      <c r="C95" s="60">
        <v>289524</v>
      </c>
      <c r="D95" s="61"/>
      <c r="E95" s="122" t="s">
        <v>455</v>
      </c>
      <c r="F95" s="123"/>
      <c r="G95" s="113"/>
      <c r="H95" s="124">
        <v>1</v>
      </c>
      <c r="I95" s="140">
        <f t="shared" si="170"/>
        <v>0</v>
      </c>
      <c r="J95" s="143">
        <v>0</v>
      </c>
      <c r="K95" s="126" t="s">
        <v>1700</v>
      </c>
      <c r="L95" s="127"/>
      <c r="M95" s="119" t="str">
        <f t="shared" si="316"/>
        <v/>
      </c>
      <c r="N95" s="120" t="str">
        <f t="shared" si="316"/>
        <v/>
      </c>
      <c r="O95" s="120" t="str">
        <f t="shared" si="316"/>
        <v/>
      </c>
      <c r="P95" s="120" t="str">
        <f t="shared" si="316"/>
        <v/>
      </c>
      <c r="Q95" s="120" t="str">
        <f t="shared" si="316"/>
        <v/>
      </c>
      <c r="R95" s="120" t="str">
        <f t="shared" si="316"/>
        <v/>
      </c>
      <c r="S95" s="120" t="str">
        <f t="shared" si="316"/>
        <v/>
      </c>
      <c r="T95" s="120" t="str">
        <f t="shared" si="316"/>
        <v/>
      </c>
      <c r="U95" s="120" t="str">
        <f t="shared" si="316"/>
        <v/>
      </c>
      <c r="V95" s="120" t="str">
        <f t="shared" si="316"/>
        <v/>
      </c>
      <c r="W95" s="120" t="str">
        <f t="shared" si="316"/>
        <v/>
      </c>
      <c r="X95" s="120" t="str">
        <f t="shared" si="316"/>
        <v/>
      </c>
      <c r="Y95" s="120" t="str">
        <f t="shared" si="316"/>
        <v/>
      </c>
      <c r="Z95" s="120" t="str">
        <f t="shared" si="316"/>
        <v/>
      </c>
      <c r="AA95" s="120" t="str">
        <f t="shared" si="316"/>
        <v/>
      </c>
      <c r="AB95" s="120" t="str">
        <f t="shared" si="316"/>
        <v/>
      </c>
      <c r="AC95" s="120" t="str">
        <f t="shared" si="315"/>
        <v/>
      </c>
      <c r="AD95" s="120" t="str">
        <f t="shared" si="315"/>
        <v/>
      </c>
      <c r="AE95" s="120" t="str">
        <f t="shared" si="315"/>
        <v/>
      </c>
      <c r="AF95" s="120" t="str">
        <f t="shared" si="315"/>
        <v/>
      </c>
      <c r="AG95" s="120" t="str">
        <f t="shared" si="315"/>
        <v/>
      </c>
      <c r="AH95" s="120" t="str">
        <f t="shared" si="315"/>
        <v/>
      </c>
      <c r="AI95" s="120" t="str">
        <f t="shared" si="315"/>
        <v/>
      </c>
      <c r="AJ95" s="120" t="str">
        <f t="shared" si="315"/>
        <v/>
      </c>
      <c r="AK95" s="120" t="str">
        <f t="shared" si="315"/>
        <v/>
      </c>
      <c r="AL95" s="120" t="str">
        <f t="shared" si="315"/>
        <v/>
      </c>
      <c r="AM95" s="120" t="str">
        <f t="shared" si="315"/>
        <v/>
      </c>
      <c r="AN95" s="120" t="str">
        <f t="shared" si="315"/>
        <v/>
      </c>
      <c r="AO95" s="120" t="str">
        <f t="shared" si="315"/>
        <v/>
      </c>
      <c r="AP95" s="120" t="str">
        <f t="shared" si="315"/>
        <v/>
      </c>
      <c r="AQ95" s="120" t="str">
        <f t="shared" si="315"/>
        <v/>
      </c>
      <c r="AR95" s="120" t="str">
        <f t="shared" si="315"/>
        <v/>
      </c>
      <c r="AS95" s="120" t="str">
        <f t="shared" si="317"/>
        <v/>
      </c>
      <c r="AT95" s="120" t="str">
        <f t="shared" si="317"/>
        <v/>
      </c>
      <c r="AU95" s="120" t="str">
        <f t="shared" si="317"/>
        <v/>
      </c>
      <c r="AV95" s="120" t="str">
        <f t="shared" si="317"/>
        <v/>
      </c>
      <c r="AW95" s="120" t="str">
        <f t="shared" si="317"/>
        <v/>
      </c>
      <c r="AX95" s="120" t="str">
        <f t="shared" si="317"/>
        <v/>
      </c>
      <c r="AY95" s="120" t="str">
        <f t="shared" si="317"/>
        <v/>
      </c>
      <c r="AZ95" s="120" t="str">
        <f t="shared" si="317"/>
        <v/>
      </c>
      <c r="BA95" s="120" t="str">
        <f t="shared" si="317"/>
        <v/>
      </c>
      <c r="BB95" s="120" t="str">
        <f t="shared" si="317"/>
        <v/>
      </c>
      <c r="BC95" s="120" t="str">
        <f t="shared" si="317"/>
        <v/>
      </c>
      <c r="BD95" s="120" t="str">
        <f t="shared" si="317"/>
        <v/>
      </c>
      <c r="BE95" s="120" t="str">
        <f t="shared" si="317"/>
        <v/>
      </c>
      <c r="BF95" s="120" t="str">
        <f t="shared" si="317"/>
        <v/>
      </c>
      <c r="BG95" s="120" t="str">
        <f t="shared" si="317"/>
        <v/>
      </c>
      <c r="BH95" s="120" t="str">
        <f t="shared" si="317"/>
        <v/>
      </c>
      <c r="BI95" s="120" t="str">
        <f t="shared" si="318"/>
        <v/>
      </c>
      <c r="BJ95" s="120" t="str">
        <f t="shared" si="318"/>
        <v/>
      </c>
      <c r="BK95" s="120" t="str">
        <f t="shared" si="318"/>
        <v/>
      </c>
      <c r="BL95" s="120" t="str">
        <f t="shared" si="318"/>
        <v/>
      </c>
      <c r="BM95" s="120" t="str">
        <f t="shared" si="318"/>
        <v/>
      </c>
      <c r="BN95" s="120" t="str">
        <f t="shared" si="318"/>
        <v/>
      </c>
      <c r="BO95" s="120" t="str">
        <f t="shared" si="318"/>
        <v/>
      </c>
      <c r="BP95" s="120" t="str">
        <f t="shared" si="318"/>
        <v/>
      </c>
      <c r="BQ95" s="120" t="str">
        <f t="shared" si="318"/>
        <v/>
      </c>
      <c r="BR95" s="120" t="str">
        <f t="shared" si="318"/>
        <v/>
      </c>
      <c r="BS95" s="120" t="str">
        <f t="shared" si="318"/>
        <v/>
      </c>
      <c r="BT95" s="120" t="str">
        <f t="shared" si="318"/>
        <v/>
      </c>
      <c r="BU95" s="120" t="str">
        <f t="shared" si="318"/>
        <v/>
      </c>
      <c r="BV95" s="120" t="str">
        <f t="shared" si="318"/>
        <v/>
      </c>
      <c r="BW95" s="120" t="str">
        <f t="shared" si="318"/>
        <v/>
      </c>
      <c r="BX95" s="120" t="str">
        <f t="shared" si="318"/>
        <v/>
      </c>
      <c r="BY95" s="120" t="str">
        <f t="shared" si="319"/>
        <v/>
      </c>
      <c r="BZ95" s="120" t="str">
        <f t="shared" si="319"/>
        <v/>
      </c>
      <c r="CA95" s="120" t="str">
        <f t="shared" si="319"/>
        <v/>
      </c>
      <c r="CB95" s="120" t="str">
        <f t="shared" si="319"/>
        <v/>
      </c>
      <c r="CC95" s="120" t="str">
        <f t="shared" si="319"/>
        <v/>
      </c>
      <c r="CD95" s="120" t="str">
        <f t="shared" si="319"/>
        <v/>
      </c>
      <c r="CE95" s="120" t="str">
        <f t="shared" si="319"/>
        <v/>
      </c>
      <c r="CF95" s="120" t="str">
        <f t="shared" si="319"/>
        <v/>
      </c>
      <c r="CG95" s="120" t="str">
        <f t="shared" si="319"/>
        <v/>
      </c>
      <c r="CH95" s="120" t="str">
        <f t="shared" si="319"/>
        <v/>
      </c>
      <c r="CI95" s="120" t="str">
        <f t="shared" si="319"/>
        <v/>
      </c>
      <c r="CJ95" s="120" t="str">
        <f t="shared" si="319"/>
        <v/>
      </c>
      <c r="CK95" s="120" t="str">
        <f t="shared" si="319"/>
        <v/>
      </c>
      <c r="CL95" s="120" t="str">
        <f t="shared" si="319"/>
        <v/>
      </c>
      <c r="CM95" s="120" t="str">
        <f t="shared" si="319"/>
        <v/>
      </c>
      <c r="CN95" s="120" t="str">
        <f t="shared" si="319"/>
        <v/>
      </c>
      <c r="CO95" s="120" t="str">
        <f t="shared" si="320"/>
        <v/>
      </c>
      <c r="CP95" s="120" t="str">
        <f t="shared" si="320"/>
        <v/>
      </c>
      <c r="CQ95" s="120" t="str">
        <f t="shared" si="320"/>
        <v/>
      </c>
      <c r="CR95" s="120" t="str">
        <f t="shared" si="320"/>
        <v/>
      </c>
      <c r="CS95" s="120" t="str">
        <f t="shared" si="320"/>
        <v/>
      </c>
      <c r="CT95" s="120" t="str">
        <f t="shared" si="320"/>
        <v/>
      </c>
      <c r="CU95" s="120" t="str">
        <f t="shared" si="320"/>
        <v/>
      </c>
      <c r="CV95" s="120" t="str">
        <f t="shared" si="320"/>
        <v/>
      </c>
      <c r="CW95" s="120" t="str">
        <f t="shared" si="320"/>
        <v/>
      </c>
      <c r="CX95" s="120" t="str">
        <f t="shared" si="320"/>
        <v/>
      </c>
      <c r="CY95" s="120" t="str">
        <f t="shared" si="320"/>
        <v/>
      </c>
      <c r="CZ95" s="120" t="str">
        <f t="shared" si="320"/>
        <v/>
      </c>
      <c r="DA95" s="120" t="str">
        <f t="shared" si="320"/>
        <v/>
      </c>
      <c r="DB95" s="120" t="str">
        <f t="shared" si="320"/>
        <v/>
      </c>
      <c r="DC95" s="120" t="str">
        <f t="shared" si="320"/>
        <v/>
      </c>
      <c r="DD95" s="120" t="str">
        <f t="shared" si="320"/>
        <v/>
      </c>
      <c r="DE95" s="120" t="str">
        <f t="shared" si="321"/>
        <v/>
      </c>
      <c r="DF95" s="120" t="str">
        <f t="shared" si="321"/>
        <v/>
      </c>
      <c r="DG95" s="120" t="str">
        <f t="shared" si="321"/>
        <v/>
      </c>
      <c r="DH95" s="120" t="str">
        <f t="shared" si="321"/>
        <v/>
      </c>
      <c r="DI95" s="120" t="str">
        <f t="shared" si="321"/>
        <v/>
      </c>
      <c r="DJ95" s="120" t="str">
        <f t="shared" si="321"/>
        <v/>
      </c>
      <c r="DK95" s="120" t="str">
        <f t="shared" si="321"/>
        <v/>
      </c>
      <c r="DL95" s="120" t="str">
        <f t="shared" si="321"/>
        <v/>
      </c>
      <c r="DM95" s="120" t="str">
        <f t="shared" si="321"/>
        <v/>
      </c>
      <c r="DN95" s="120" t="str">
        <f t="shared" si="321"/>
        <v/>
      </c>
      <c r="DO95" s="120" t="str">
        <f t="shared" si="321"/>
        <v/>
      </c>
      <c r="DP95" s="120" t="str">
        <f t="shared" si="321"/>
        <v/>
      </c>
      <c r="DQ95" s="120" t="str">
        <f t="shared" si="321"/>
        <v/>
      </c>
      <c r="DR95" s="120" t="str">
        <f t="shared" si="321"/>
        <v/>
      </c>
      <c r="DS95" s="120" t="str">
        <f t="shared" si="321"/>
        <v/>
      </c>
      <c r="DT95" s="120" t="str">
        <f t="shared" si="321"/>
        <v/>
      </c>
      <c r="DU95" s="120" t="str">
        <f t="shared" si="322"/>
        <v/>
      </c>
      <c r="DV95" s="120" t="str">
        <f t="shared" si="322"/>
        <v/>
      </c>
      <c r="DW95" s="120" t="str">
        <f t="shared" si="322"/>
        <v/>
      </c>
      <c r="DX95" s="120" t="str">
        <f t="shared" si="322"/>
        <v/>
      </c>
      <c r="DY95" s="120" t="str">
        <f t="shared" si="322"/>
        <v/>
      </c>
      <c r="DZ95" s="120" t="str">
        <f t="shared" si="322"/>
        <v/>
      </c>
      <c r="EA95" s="120" t="str">
        <f t="shared" si="322"/>
        <v/>
      </c>
      <c r="EB95" s="120" t="str">
        <f t="shared" si="322"/>
        <v/>
      </c>
      <c r="EC95" s="120" t="str">
        <f t="shared" si="322"/>
        <v/>
      </c>
      <c r="ED95" s="120" t="str">
        <f t="shared" si="322"/>
        <v/>
      </c>
      <c r="EE95" s="120" t="str">
        <f t="shared" si="322"/>
        <v/>
      </c>
      <c r="EF95" s="120" t="str">
        <f t="shared" si="322"/>
        <v/>
      </c>
      <c r="EG95" s="120" t="str">
        <f t="shared" si="322"/>
        <v/>
      </c>
      <c r="EH95" s="120" t="str">
        <f t="shared" si="322"/>
        <v/>
      </c>
      <c r="EI95" s="120" t="str">
        <f t="shared" si="322"/>
        <v/>
      </c>
      <c r="EJ95" s="120" t="str">
        <f t="shared" si="322"/>
        <v/>
      </c>
      <c r="EK95" s="120" t="str">
        <f t="shared" si="323"/>
        <v/>
      </c>
      <c r="EL95" s="120" t="str">
        <f t="shared" si="323"/>
        <v/>
      </c>
      <c r="EM95" s="120" t="str">
        <f t="shared" si="323"/>
        <v/>
      </c>
      <c r="EN95" s="120" t="str">
        <f t="shared" si="323"/>
        <v/>
      </c>
      <c r="EO95" s="120" t="str">
        <f t="shared" si="323"/>
        <v/>
      </c>
      <c r="EP95" s="120" t="str">
        <f t="shared" si="323"/>
        <v/>
      </c>
      <c r="EQ95" s="120" t="str">
        <f t="shared" si="323"/>
        <v/>
      </c>
      <c r="ER95" s="120" t="str">
        <f t="shared" si="323"/>
        <v/>
      </c>
      <c r="ES95" s="120" t="str">
        <f t="shared" si="323"/>
        <v/>
      </c>
      <c r="ET95" s="120" t="str">
        <f t="shared" si="323"/>
        <v/>
      </c>
      <c r="EU95" s="120" t="str">
        <f t="shared" si="323"/>
        <v/>
      </c>
      <c r="EV95" s="120" t="str">
        <f t="shared" si="323"/>
        <v/>
      </c>
      <c r="EW95" s="120" t="str">
        <f t="shared" si="323"/>
        <v/>
      </c>
      <c r="EX95" s="120" t="str">
        <f t="shared" si="323"/>
        <v/>
      </c>
      <c r="EY95" s="120" t="str">
        <f t="shared" si="323"/>
        <v/>
      </c>
      <c r="EZ95" s="120" t="str">
        <f t="shared" si="323"/>
        <v/>
      </c>
      <c r="FA95" s="120" t="str">
        <f t="shared" si="324"/>
        <v/>
      </c>
      <c r="FB95" s="120" t="str">
        <f t="shared" si="324"/>
        <v/>
      </c>
      <c r="FC95" s="120" t="str">
        <f t="shared" si="324"/>
        <v/>
      </c>
      <c r="FD95" s="120" t="str">
        <f t="shared" si="324"/>
        <v/>
      </c>
      <c r="FE95" s="120" t="str">
        <f t="shared" si="324"/>
        <v/>
      </c>
      <c r="FF95" s="120" t="str">
        <f t="shared" si="324"/>
        <v/>
      </c>
      <c r="FG95" s="120" t="str">
        <f t="shared" si="324"/>
        <v/>
      </c>
      <c r="FH95" s="120" t="str">
        <f t="shared" si="324"/>
        <v/>
      </c>
      <c r="FI95" s="120" t="str">
        <f t="shared" si="324"/>
        <v/>
      </c>
      <c r="FJ95" s="120" t="str">
        <f t="shared" si="324"/>
        <v/>
      </c>
      <c r="FK95" s="120" t="str">
        <f t="shared" si="324"/>
        <v/>
      </c>
      <c r="FL95" s="120" t="str">
        <f t="shared" si="324"/>
        <v/>
      </c>
      <c r="FM95" s="120" t="str">
        <f t="shared" si="324"/>
        <v/>
      </c>
      <c r="FN95" s="120" t="str">
        <f t="shared" si="324"/>
        <v/>
      </c>
      <c r="FO95" s="120" t="str">
        <f t="shared" si="324"/>
        <v/>
      </c>
      <c r="FP95" s="120" t="str">
        <f t="shared" si="324"/>
        <v/>
      </c>
      <c r="FQ95" s="120" t="str">
        <f t="shared" si="325"/>
        <v/>
      </c>
      <c r="FR95" s="120" t="str">
        <f t="shared" si="325"/>
        <v/>
      </c>
      <c r="FS95" s="120" t="str">
        <f t="shared" si="325"/>
        <v/>
      </c>
      <c r="FT95" s="120" t="str">
        <f t="shared" si="325"/>
        <v/>
      </c>
      <c r="FU95" s="120" t="str">
        <f t="shared" si="325"/>
        <v/>
      </c>
      <c r="FV95" s="120" t="str">
        <f t="shared" si="325"/>
        <v/>
      </c>
      <c r="FW95" s="120" t="str">
        <f t="shared" si="325"/>
        <v/>
      </c>
      <c r="FX95" s="120" t="str">
        <f t="shared" si="325"/>
        <v/>
      </c>
      <c r="FY95" s="120" t="str">
        <f t="shared" si="325"/>
        <v/>
      </c>
      <c r="FZ95" s="120" t="str">
        <f t="shared" si="325"/>
        <v/>
      </c>
      <c r="GA95" s="120" t="str">
        <f t="shared" si="325"/>
        <v/>
      </c>
      <c r="GB95" s="120" t="str">
        <f t="shared" si="325"/>
        <v/>
      </c>
      <c r="GC95" s="120" t="str">
        <f t="shared" si="325"/>
        <v/>
      </c>
      <c r="GD95" s="120" t="str">
        <f t="shared" si="325"/>
        <v/>
      </c>
      <c r="GE95" s="120" t="str">
        <f t="shared" si="325"/>
        <v/>
      </c>
      <c r="GF95" s="120" t="str">
        <f t="shared" si="325"/>
        <v/>
      </c>
      <c r="GG95" s="120" t="str">
        <f t="shared" si="326"/>
        <v/>
      </c>
      <c r="GH95" s="120" t="str">
        <f t="shared" si="326"/>
        <v/>
      </c>
      <c r="GI95" s="120" t="str">
        <f t="shared" si="326"/>
        <v/>
      </c>
      <c r="GJ95" s="120" t="str">
        <f t="shared" si="326"/>
        <v/>
      </c>
      <c r="GK95" s="120" t="str">
        <f t="shared" si="326"/>
        <v/>
      </c>
      <c r="GL95" s="120" t="str">
        <f t="shared" si="326"/>
        <v/>
      </c>
      <c r="GM95" s="120" t="str">
        <f t="shared" si="326"/>
        <v/>
      </c>
      <c r="GN95" s="120" t="str">
        <f t="shared" si="326"/>
        <v/>
      </c>
      <c r="GO95" s="120" t="str">
        <f t="shared" si="326"/>
        <v/>
      </c>
      <c r="GP95" s="120" t="str">
        <f t="shared" si="326"/>
        <v/>
      </c>
      <c r="GQ95" s="120" t="str">
        <f t="shared" si="326"/>
        <v/>
      </c>
      <c r="GR95" s="120" t="str">
        <f t="shared" si="326"/>
        <v/>
      </c>
      <c r="GS95" s="120" t="str">
        <f t="shared" si="326"/>
        <v/>
      </c>
      <c r="GT95" s="120" t="str">
        <f t="shared" si="326"/>
        <v/>
      </c>
      <c r="GU95" s="120" t="str">
        <f t="shared" si="326"/>
        <v/>
      </c>
      <c r="GV95" s="120" t="str">
        <f t="shared" si="326"/>
        <v/>
      </c>
      <c r="GW95" s="120" t="str">
        <f t="shared" si="327"/>
        <v/>
      </c>
      <c r="GX95" s="120" t="str">
        <f t="shared" si="327"/>
        <v/>
      </c>
      <c r="GY95" s="120" t="str">
        <f t="shared" si="327"/>
        <v/>
      </c>
      <c r="GZ95" s="120" t="str">
        <f t="shared" si="327"/>
        <v/>
      </c>
      <c r="HA95" s="120" t="str">
        <f t="shared" si="327"/>
        <v/>
      </c>
      <c r="HB95" s="120" t="str">
        <f t="shared" si="327"/>
        <v/>
      </c>
      <c r="HC95" s="120" t="str">
        <f t="shared" si="327"/>
        <v/>
      </c>
      <c r="HD95" s="120" t="str">
        <f t="shared" si="327"/>
        <v/>
      </c>
      <c r="HE95" s="120" t="str">
        <f t="shared" si="327"/>
        <v/>
      </c>
      <c r="HF95" s="120" t="str">
        <f t="shared" si="327"/>
        <v/>
      </c>
      <c r="HG95" s="120" t="str">
        <f t="shared" si="327"/>
        <v/>
      </c>
      <c r="HH95" s="120" t="str">
        <f t="shared" si="327"/>
        <v/>
      </c>
      <c r="HI95" s="120" t="str">
        <f t="shared" si="327"/>
        <v/>
      </c>
      <c r="HJ95" s="120" t="str">
        <f t="shared" si="327"/>
        <v/>
      </c>
      <c r="HK95" s="120" t="str">
        <f t="shared" si="327"/>
        <v/>
      </c>
      <c r="HL95" s="120" t="str">
        <f t="shared" si="327"/>
        <v/>
      </c>
      <c r="HM95" s="120" t="str">
        <f t="shared" si="328"/>
        <v/>
      </c>
      <c r="HN95" s="120" t="str">
        <f t="shared" si="328"/>
        <v/>
      </c>
      <c r="HO95" s="120" t="str">
        <f t="shared" si="328"/>
        <v/>
      </c>
      <c r="HP95" s="120" t="str">
        <f t="shared" si="328"/>
        <v/>
      </c>
      <c r="HQ95" s="120" t="str">
        <f t="shared" si="328"/>
        <v/>
      </c>
      <c r="HR95" s="120" t="str">
        <f t="shared" si="328"/>
        <v/>
      </c>
      <c r="HS95" s="120" t="str">
        <f t="shared" si="328"/>
        <v/>
      </c>
      <c r="HT95" s="120" t="str">
        <f t="shared" si="328"/>
        <v/>
      </c>
      <c r="HU95" s="120" t="str">
        <f t="shared" si="328"/>
        <v/>
      </c>
      <c r="HV95" s="120" t="str">
        <f t="shared" si="328"/>
        <v/>
      </c>
      <c r="HW95" s="120" t="str">
        <f t="shared" si="328"/>
        <v/>
      </c>
      <c r="HX95" s="120" t="str">
        <f t="shared" si="328"/>
        <v/>
      </c>
      <c r="HY95" s="120" t="str">
        <f t="shared" si="328"/>
        <v/>
      </c>
      <c r="HZ95" s="120" t="str">
        <f t="shared" si="328"/>
        <v/>
      </c>
      <c r="IA95" s="120" t="str">
        <f t="shared" si="328"/>
        <v/>
      </c>
      <c r="IB95" s="120" t="str">
        <f t="shared" si="328"/>
        <v/>
      </c>
      <c r="IC95" s="120" t="str">
        <f t="shared" si="329"/>
        <v/>
      </c>
      <c r="ID95" s="120" t="str">
        <f t="shared" si="329"/>
        <v/>
      </c>
      <c r="IE95" s="120" t="str">
        <f t="shared" si="329"/>
        <v/>
      </c>
      <c r="IF95" s="120" t="str">
        <f t="shared" si="329"/>
        <v/>
      </c>
      <c r="IG95" s="120" t="str">
        <f t="shared" si="329"/>
        <v/>
      </c>
      <c r="IH95" s="120" t="str">
        <f t="shared" si="329"/>
        <v/>
      </c>
      <c r="II95" s="120" t="str">
        <f t="shared" si="329"/>
        <v/>
      </c>
      <c r="IJ95" s="120" t="str">
        <f t="shared" si="329"/>
        <v/>
      </c>
      <c r="IK95" s="120" t="str">
        <f t="shared" si="329"/>
        <v/>
      </c>
      <c r="IL95" s="120" t="str">
        <f t="shared" si="329"/>
        <v/>
      </c>
      <c r="IM95" s="120" t="str">
        <f t="shared" si="329"/>
        <v/>
      </c>
      <c r="IN95" s="120" t="str">
        <f t="shared" si="329"/>
        <v/>
      </c>
      <c r="IO95" s="120" t="str">
        <f t="shared" si="329"/>
        <v/>
      </c>
      <c r="IP95" s="120" t="str">
        <f t="shared" si="329"/>
        <v/>
      </c>
      <c r="IQ95" s="120" t="str">
        <f t="shared" si="329"/>
        <v/>
      </c>
      <c r="IR95" s="120" t="str">
        <f t="shared" si="329"/>
        <v/>
      </c>
      <c r="IS95" s="120" t="str">
        <f t="shared" si="330"/>
        <v/>
      </c>
      <c r="IT95" s="120" t="str">
        <f t="shared" si="330"/>
        <v/>
      </c>
      <c r="IU95" s="120" t="str">
        <f t="shared" si="330"/>
        <v/>
      </c>
      <c r="IV95" s="120" t="str">
        <f t="shared" si="330"/>
        <v/>
      </c>
      <c r="IW95" s="120" t="str">
        <f t="shared" si="330"/>
        <v/>
      </c>
      <c r="IX95" s="120" t="str">
        <f t="shared" si="330"/>
        <v/>
      </c>
      <c r="IY95" s="120" t="str">
        <f t="shared" si="330"/>
        <v/>
      </c>
      <c r="IZ95" s="120" t="str">
        <f t="shared" si="330"/>
        <v/>
      </c>
      <c r="JA95" s="120" t="str">
        <f t="shared" si="330"/>
        <v/>
      </c>
      <c r="JB95" s="120" t="str">
        <f t="shared" si="330"/>
        <v/>
      </c>
      <c r="JC95" s="120" t="str">
        <f t="shared" si="330"/>
        <v/>
      </c>
      <c r="JD95" s="120" t="str">
        <f t="shared" si="330"/>
        <v/>
      </c>
      <c r="JE95" s="120" t="str">
        <f t="shared" si="330"/>
        <v/>
      </c>
      <c r="JF95" s="120" t="str">
        <f t="shared" si="330"/>
        <v/>
      </c>
      <c r="JG95" s="120" t="str">
        <f t="shared" si="330"/>
        <v/>
      </c>
      <c r="JH95" s="120" t="str">
        <f t="shared" si="330"/>
        <v/>
      </c>
      <c r="JI95" s="120" t="str">
        <f t="shared" si="331"/>
        <v/>
      </c>
      <c r="JJ95" s="120" t="str">
        <f t="shared" si="331"/>
        <v/>
      </c>
      <c r="JK95" s="120" t="str">
        <f t="shared" si="331"/>
        <v/>
      </c>
      <c r="JL95" s="120" t="str">
        <f t="shared" si="331"/>
        <v/>
      </c>
      <c r="JM95" s="120" t="str">
        <f t="shared" si="331"/>
        <v/>
      </c>
      <c r="JN95" s="120" t="str">
        <f t="shared" si="331"/>
        <v/>
      </c>
      <c r="JO95" s="120" t="str">
        <f t="shared" si="331"/>
        <v/>
      </c>
      <c r="JP95" s="120" t="str">
        <f t="shared" si="331"/>
        <v/>
      </c>
      <c r="JQ95" s="120" t="str">
        <f t="shared" si="331"/>
        <v/>
      </c>
      <c r="JR95" s="120" t="str">
        <f t="shared" si="331"/>
        <v/>
      </c>
      <c r="JS95" s="120" t="str">
        <f t="shared" si="331"/>
        <v/>
      </c>
      <c r="JT95" s="120" t="str">
        <f t="shared" si="331"/>
        <v/>
      </c>
      <c r="JU95" s="120" t="str">
        <f t="shared" si="331"/>
        <v/>
      </c>
      <c r="JV95" s="120" t="str">
        <f t="shared" si="331"/>
        <v/>
      </c>
      <c r="JW95" s="120" t="str">
        <f t="shared" si="331"/>
        <v/>
      </c>
      <c r="JX95" s="120" t="str">
        <f t="shared" si="331"/>
        <v/>
      </c>
      <c r="JY95" s="120" t="str">
        <f t="shared" si="332"/>
        <v/>
      </c>
      <c r="JZ95" s="120" t="str">
        <f t="shared" si="332"/>
        <v/>
      </c>
      <c r="KA95" s="120" t="str">
        <f t="shared" si="332"/>
        <v/>
      </c>
      <c r="KB95" s="120" t="str">
        <f t="shared" si="332"/>
        <v/>
      </c>
      <c r="KC95" s="120" t="str">
        <f t="shared" si="332"/>
        <v/>
      </c>
      <c r="KD95" s="120" t="str">
        <f t="shared" si="332"/>
        <v/>
      </c>
      <c r="KE95" s="120" t="str">
        <f t="shared" si="332"/>
        <v/>
      </c>
      <c r="KF95" s="120" t="str">
        <f t="shared" si="332"/>
        <v/>
      </c>
      <c r="KG95" s="120" t="str">
        <f t="shared" si="332"/>
        <v/>
      </c>
      <c r="KH95" s="120" t="str">
        <f t="shared" si="332"/>
        <v/>
      </c>
      <c r="KI95" s="120" t="str">
        <f t="shared" si="332"/>
        <v/>
      </c>
      <c r="KJ95" s="120" t="str">
        <f t="shared" si="332"/>
        <v/>
      </c>
      <c r="KK95" s="120" t="str">
        <f t="shared" si="332"/>
        <v/>
      </c>
      <c r="KL95" s="120" t="str">
        <f t="shared" si="332"/>
        <v/>
      </c>
      <c r="KM95" s="120" t="str">
        <f t="shared" si="332"/>
        <v/>
      </c>
      <c r="KN95" s="120" t="str">
        <f t="shared" si="332"/>
        <v/>
      </c>
      <c r="KO95" s="120" t="str">
        <f t="shared" si="333"/>
        <v/>
      </c>
      <c r="KP95" s="120" t="str">
        <f t="shared" si="333"/>
        <v/>
      </c>
      <c r="KQ95" s="120" t="str">
        <f t="shared" si="333"/>
        <v/>
      </c>
      <c r="KR95" s="120" t="str">
        <f t="shared" si="333"/>
        <v/>
      </c>
      <c r="KS95" s="120" t="str">
        <f t="shared" si="333"/>
        <v/>
      </c>
      <c r="KT95" s="120" t="str">
        <f t="shared" si="333"/>
        <v/>
      </c>
      <c r="KU95" s="120" t="str">
        <f t="shared" si="333"/>
        <v/>
      </c>
      <c r="KV95" s="120" t="str">
        <f t="shared" si="333"/>
        <v/>
      </c>
      <c r="KW95" s="120" t="str">
        <f t="shared" si="333"/>
        <v/>
      </c>
      <c r="KX95" s="120" t="str">
        <f t="shared" si="333"/>
        <v/>
      </c>
      <c r="KY95" s="120" t="str">
        <f t="shared" si="333"/>
        <v/>
      </c>
      <c r="KZ95" s="120" t="str">
        <f t="shared" si="333"/>
        <v/>
      </c>
      <c r="LA95" s="120" t="str">
        <f t="shared" si="333"/>
        <v/>
      </c>
      <c r="LB95" s="120" t="str">
        <f t="shared" si="333"/>
        <v/>
      </c>
      <c r="LC95" s="120" t="str">
        <f t="shared" si="333"/>
        <v/>
      </c>
      <c r="LD95" s="120" t="str">
        <f t="shared" si="333"/>
        <v/>
      </c>
      <c r="LE95" s="120" t="str">
        <f t="shared" si="334"/>
        <v/>
      </c>
      <c r="LF95" s="120" t="str">
        <f t="shared" si="334"/>
        <v/>
      </c>
      <c r="LG95" s="120" t="str">
        <f t="shared" si="334"/>
        <v/>
      </c>
      <c r="LH95" s="120" t="str">
        <f t="shared" si="334"/>
        <v/>
      </c>
      <c r="LI95" s="120" t="str">
        <f t="shared" si="334"/>
        <v/>
      </c>
      <c r="LJ95" s="120" t="str">
        <f t="shared" si="334"/>
        <v/>
      </c>
      <c r="LK95" s="120" t="str">
        <f t="shared" si="334"/>
        <v/>
      </c>
      <c r="LL95" s="120" t="str">
        <f t="shared" si="334"/>
        <v/>
      </c>
      <c r="LM95" s="120" t="str">
        <f t="shared" si="334"/>
        <v/>
      </c>
      <c r="LN95" s="120" t="str">
        <f t="shared" si="334"/>
        <v/>
      </c>
      <c r="LO95" s="120" t="str">
        <f t="shared" si="334"/>
        <v/>
      </c>
      <c r="LP95" s="120" t="str">
        <f t="shared" si="334"/>
        <v/>
      </c>
      <c r="LQ95" s="120" t="str">
        <f t="shared" si="334"/>
        <v/>
      </c>
      <c r="LR95" s="120" t="str">
        <f t="shared" si="334"/>
        <v/>
      </c>
      <c r="LS95" s="120" t="str">
        <f t="shared" si="334"/>
        <v/>
      </c>
      <c r="LT95" s="120" t="str">
        <f t="shared" si="334"/>
        <v/>
      </c>
      <c r="LU95" s="120" t="str">
        <f t="shared" si="335"/>
        <v/>
      </c>
      <c r="LV95" s="120" t="str">
        <f t="shared" si="335"/>
        <v/>
      </c>
      <c r="LW95" s="120" t="str">
        <f t="shared" si="335"/>
        <v/>
      </c>
      <c r="LX95" s="120" t="str">
        <f t="shared" si="335"/>
        <v/>
      </c>
      <c r="LY95" s="120" t="str">
        <f t="shared" si="335"/>
        <v/>
      </c>
      <c r="LZ95" s="120" t="str">
        <f t="shared" si="335"/>
        <v/>
      </c>
      <c r="MA95" s="120" t="str">
        <f t="shared" si="335"/>
        <v/>
      </c>
      <c r="MB95" s="120" t="str">
        <f t="shared" si="335"/>
        <v/>
      </c>
      <c r="MC95" s="120" t="str">
        <f t="shared" si="335"/>
        <v/>
      </c>
      <c r="MD95" s="120" t="str">
        <f t="shared" si="335"/>
        <v/>
      </c>
      <c r="ME95" s="120" t="str">
        <f t="shared" si="335"/>
        <v/>
      </c>
      <c r="MF95" s="120" t="str">
        <f t="shared" si="335"/>
        <v/>
      </c>
      <c r="MG95" s="120" t="str">
        <f t="shared" si="335"/>
        <v/>
      </c>
      <c r="MH95" s="120" t="str">
        <f t="shared" si="335"/>
        <v/>
      </c>
      <c r="MI95" s="120" t="str">
        <f t="shared" si="335"/>
        <v/>
      </c>
      <c r="MJ95" s="120" t="str">
        <f t="shared" si="335"/>
        <v/>
      </c>
      <c r="MK95" s="120" t="str">
        <f t="shared" si="336"/>
        <v/>
      </c>
      <c r="ML95" s="120" t="str">
        <f t="shared" si="336"/>
        <v/>
      </c>
      <c r="MM95" s="120" t="str">
        <f t="shared" si="336"/>
        <v/>
      </c>
      <c r="MN95" s="120" t="str">
        <f t="shared" si="336"/>
        <v/>
      </c>
      <c r="MO95" s="120" t="str">
        <f t="shared" si="336"/>
        <v/>
      </c>
      <c r="MP95" s="120" t="str">
        <f t="shared" si="336"/>
        <v/>
      </c>
      <c r="MQ95" s="120" t="str">
        <f t="shared" si="336"/>
        <v/>
      </c>
      <c r="MR95" s="120" t="str">
        <f t="shared" si="336"/>
        <v/>
      </c>
      <c r="MS95" s="120" t="str">
        <f t="shared" si="336"/>
        <v/>
      </c>
      <c r="MT95" s="120" t="str">
        <f t="shared" si="336"/>
        <v/>
      </c>
      <c r="MU95" s="120" t="str">
        <f t="shared" si="336"/>
        <v/>
      </c>
      <c r="MV95" s="120" t="str">
        <f t="shared" si="336"/>
        <v/>
      </c>
      <c r="MW95" s="120" t="str">
        <f t="shared" si="336"/>
        <v/>
      </c>
      <c r="MX95" s="120" t="str">
        <f t="shared" si="336"/>
        <v/>
      </c>
      <c r="MY95" s="120" t="str">
        <f t="shared" si="336"/>
        <v/>
      </c>
      <c r="MZ95" s="120" t="str">
        <f t="shared" si="336"/>
        <v/>
      </c>
      <c r="NA95" s="120" t="str">
        <f t="shared" si="337"/>
        <v/>
      </c>
      <c r="NB95" s="120" t="str">
        <f t="shared" si="337"/>
        <v/>
      </c>
      <c r="NC95" s="120" t="str">
        <f t="shared" si="337"/>
        <v/>
      </c>
      <c r="ND95" s="120" t="str">
        <f t="shared" si="337"/>
        <v/>
      </c>
      <c r="NE95" s="120" t="str">
        <f t="shared" si="337"/>
        <v/>
      </c>
      <c r="NF95" s="120" t="str">
        <f t="shared" si="337"/>
        <v/>
      </c>
      <c r="NG95" s="120" t="str">
        <f t="shared" si="337"/>
        <v/>
      </c>
      <c r="NH95" s="120" t="str">
        <f t="shared" si="337"/>
        <v/>
      </c>
      <c r="NI95" s="120" t="str">
        <f t="shared" si="337"/>
        <v/>
      </c>
      <c r="NJ95" s="120" t="str">
        <f t="shared" si="337"/>
        <v/>
      </c>
      <c r="NK95" s="120" t="str">
        <f t="shared" si="337"/>
        <v/>
      </c>
      <c r="NL95" s="120" t="str">
        <f t="shared" si="337"/>
        <v/>
      </c>
      <c r="NM95" s="120" t="str">
        <f t="shared" si="337"/>
        <v/>
      </c>
      <c r="NN95" s="120" t="str">
        <f t="shared" si="337"/>
        <v/>
      </c>
      <c r="NO95" s="120" t="str">
        <f t="shared" si="337"/>
        <v/>
      </c>
      <c r="NP95" s="120" t="str">
        <f t="shared" si="337"/>
        <v/>
      </c>
      <c r="NQ95" s="120" t="str">
        <f t="shared" si="338"/>
        <v/>
      </c>
      <c r="NR95" s="120" t="str">
        <f t="shared" si="338"/>
        <v/>
      </c>
      <c r="NS95" s="120" t="str">
        <f t="shared" si="338"/>
        <v/>
      </c>
      <c r="NT95" s="120" t="str">
        <f t="shared" si="338"/>
        <v/>
      </c>
      <c r="NU95" s="120" t="str">
        <f t="shared" si="338"/>
        <v/>
      </c>
      <c r="NV95" s="120" t="str">
        <f t="shared" si="338"/>
        <v/>
      </c>
      <c r="NW95" s="120" t="str">
        <f t="shared" si="338"/>
        <v/>
      </c>
      <c r="NX95" s="120" t="str">
        <f t="shared" si="338"/>
        <v/>
      </c>
      <c r="NY95" s="120" t="str">
        <f t="shared" si="338"/>
        <v/>
      </c>
      <c r="NZ95" s="120" t="str">
        <f t="shared" si="338"/>
        <v/>
      </c>
      <c r="OA95" s="120" t="str">
        <f t="shared" si="338"/>
        <v/>
      </c>
      <c r="OB95" s="120" t="str">
        <f t="shared" si="338"/>
        <v/>
      </c>
      <c r="OC95" s="120" t="str">
        <f t="shared" si="338"/>
        <v/>
      </c>
      <c r="OD95" s="120" t="str">
        <f t="shared" si="338"/>
        <v/>
      </c>
      <c r="OE95" s="120" t="str">
        <f t="shared" si="338"/>
        <v/>
      </c>
      <c r="OF95" s="120" t="str">
        <f t="shared" si="338"/>
        <v/>
      </c>
      <c r="OG95" s="120" t="str">
        <f t="shared" si="339"/>
        <v/>
      </c>
      <c r="OH95" s="120" t="str">
        <f t="shared" si="339"/>
        <v/>
      </c>
      <c r="OI95" s="120" t="str">
        <f t="shared" si="339"/>
        <v/>
      </c>
      <c r="OJ95" s="120" t="str">
        <f t="shared" si="339"/>
        <v/>
      </c>
      <c r="OK95" s="120" t="str">
        <f t="shared" si="339"/>
        <v/>
      </c>
      <c r="OL95" s="120" t="str">
        <f t="shared" si="339"/>
        <v/>
      </c>
      <c r="OM95" s="120" t="str">
        <f t="shared" si="339"/>
        <v/>
      </c>
      <c r="ON95" s="120" t="str">
        <f t="shared" si="339"/>
        <v/>
      </c>
      <c r="OO95" s="120" t="str">
        <f t="shared" si="339"/>
        <v/>
      </c>
      <c r="OP95" s="120" t="str">
        <f t="shared" si="339"/>
        <v/>
      </c>
      <c r="OQ95" s="120" t="str">
        <f t="shared" si="339"/>
        <v/>
      </c>
      <c r="OR95" s="120" t="str">
        <f t="shared" si="339"/>
        <v/>
      </c>
      <c r="OS95" s="120" t="str">
        <f t="shared" si="339"/>
        <v/>
      </c>
      <c r="OT95" s="120" t="str">
        <f t="shared" si="339"/>
        <v/>
      </c>
      <c r="OU95" s="120" t="str">
        <f t="shared" si="339"/>
        <v/>
      </c>
      <c r="OV95" s="120" t="str">
        <f t="shared" si="339"/>
        <v/>
      </c>
      <c r="OW95" s="120" t="str">
        <f t="shared" si="340"/>
        <v/>
      </c>
      <c r="OX95" s="120" t="str">
        <f t="shared" si="340"/>
        <v/>
      </c>
      <c r="OY95" s="120" t="str">
        <f t="shared" si="340"/>
        <v/>
      </c>
      <c r="OZ95" s="120" t="str">
        <f t="shared" si="340"/>
        <v/>
      </c>
      <c r="PA95" s="120" t="str">
        <f t="shared" si="340"/>
        <v/>
      </c>
      <c r="PB95" s="120" t="str">
        <f t="shared" si="340"/>
        <v/>
      </c>
      <c r="PC95" s="120" t="str">
        <f t="shared" si="340"/>
        <v/>
      </c>
      <c r="PD95" s="120" t="str">
        <f t="shared" si="340"/>
        <v/>
      </c>
      <c r="PE95" s="120" t="str">
        <f t="shared" si="340"/>
        <v/>
      </c>
      <c r="PF95" s="120" t="str">
        <f t="shared" si="340"/>
        <v/>
      </c>
      <c r="PG95" s="120" t="str">
        <f t="shared" si="340"/>
        <v/>
      </c>
      <c r="PH95" s="120" t="str">
        <f t="shared" si="340"/>
        <v/>
      </c>
      <c r="PI95" s="120" t="str">
        <f t="shared" si="340"/>
        <v/>
      </c>
      <c r="PJ95" s="120" t="str">
        <f t="shared" si="340"/>
        <v/>
      </c>
      <c r="PK95" s="120" t="str">
        <f t="shared" si="340"/>
        <v/>
      </c>
      <c r="PL95" s="120" t="str">
        <f t="shared" si="340"/>
        <v/>
      </c>
      <c r="PM95" s="120" t="str">
        <f t="shared" si="341"/>
        <v/>
      </c>
      <c r="PN95" s="120" t="str">
        <f t="shared" si="341"/>
        <v/>
      </c>
      <c r="PO95" s="120" t="str">
        <f t="shared" si="341"/>
        <v/>
      </c>
      <c r="PP95" s="120" t="str">
        <f t="shared" si="341"/>
        <v/>
      </c>
      <c r="PQ95" s="120" t="str">
        <f t="shared" si="341"/>
        <v/>
      </c>
      <c r="PR95" s="120" t="str">
        <f t="shared" si="341"/>
        <v/>
      </c>
      <c r="PS95" s="120" t="str">
        <f t="shared" si="341"/>
        <v/>
      </c>
      <c r="PT95" s="120" t="str">
        <f t="shared" si="341"/>
        <v/>
      </c>
      <c r="PU95" s="120" t="str">
        <f t="shared" si="341"/>
        <v/>
      </c>
      <c r="PV95" s="120" t="str">
        <f t="shared" si="341"/>
        <v/>
      </c>
      <c r="PW95" s="120" t="str">
        <f t="shared" si="341"/>
        <v/>
      </c>
      <c r="PX95" s="120" t="str">
        <f t="shared" si="341"/>
        <v/>
      </c>
      <c r="PY95" s="120" t="str">
        <f t="shared" si="341"/>
        <v/>
      </c>
      <c r="PZ95" s="120" t="str">
        <f t="shared" si="341"/>
        <v/>
      </c>
      <c r="QA95" s="120" t="str">
        <f t="shared" si="341"/>
        <v/>
      </c>
      <c r="QB95" s="120" t="str">
        <f t="shared" si="341"/>
        <v/>
      </c>
      <c r="QC95" s="120" t="str">
        <f t="shared" si="342"/>
        <v/>
      </c>
      <c r="QD95" s="120" t="str">
        <f t="shared" si="342"/>
        <v/>
      </c>
      <c r="QE95" s="120" t="str">
        <f t="shared" si="342"/>
        <v/>
      </c>
      <c r="QF95" s="120" t="str">
        <f t="shared" si="342"/>
        <v/>
      </c>
      <c r="QG95" s="120" t="str">
        <f t="shared" si="342"/>
        <v/>
      </c>
      <c r="QH95" s="120" t="str">
        <f t="shared" si="342"/>
        <v/>
      </c>
      <c r="QI95" s="120" t="str">
        <f t="shared" si="342"/>
        <v/>
      </c>
      <c r="QJ95" s="120" t="str">
        <f t="shared" si="342"/>
        <v/>
      </c>
      <c r="QK95" s="120" t="str">
        <f t="shared" si="342"/>
        <v/>
      </c>
      <c r="QL95" s="120" t="str">
        <f t="shared" si="342"/>
        <v/>
      </c>
      <c r="QM95" s="120" t="str">
        <f t="shared" si="342"/>
        <v/>
      </c>
      <c r="QN95" s="120" t="str">
        <f t="shared" si="342"/>
        <v/>
      </c>
      <c r="QO95" s="120" t="str">
        <f t="shared" si="342"/>
        <v/>
      </c>
      <c r="QP95" s="120" t="str">
        <f t="shared" si="342"/>
        <v/>
      </c>
      <c r="QQ95" s="120" t="str">
        <f t="shared" si="342"/>
        <v/>
      </c>
      <c r="QR95" s="120" t="str">
        <f t="shared" si="342"/>
        <v/>
      </c>
      <c r="QS95" s="120" t="str">
        <f t="shared" si="343"/>
        <v/>
      </c>
      <c r="QT95" s="120" t="str">
        <f t="shared" si="343"/>
        <v/>
      </c>
      <c r="QU95" s="120" t="str">
        <f t="shared" si="343"/>
        <v/>
      </c>
      <c r="QV95" s="120" t="str">
        <f t="shared" si="343"/>
        <v/>
      </c>
      <c r="QW95" s="120" t="str">
        <f t="shared" si="343"/>
        <v/>
      </c>
      <c r="QX95" s="120" t="str">
        <f t="shared" si="343"/>
        <v/>
      </c>
      <c r="QY95" s="120" t="str">
        <f t="shared" si="343"/>
        <v/>
      </c>
      <c r="QZ95" s="120" t="str">
        <f t="shared" si="343"/>
        <v/>
      </c>
      <c r="RA95" s="120" t="str">
        <f t="shared" si="343"/>
        <v/>
      </c>
      <c r="RB95" s="120" t="str">
        <f t="shared" si="343"/>
        <v/>
      </c>
      <c r="RC95" s="120" t="str">
        <f t="shared" si="343"/>
        <v/>
      </c>
      <c r="RD95" s="120" t="str">
        <f t="shared" si="343"/>
        <v/>
      </c>
      <c r="RE95" s="120" t="str">
        <f t="shared" si="343"/>
        <v/>
      </c>
      <c r="RF95" s="120" t="str">
        <f t="shared" si="343"/>
        <v/>
      </c>
      <c r="RG95" s="120" t="str">
        <f t="shared" si="343"/>
        <v/>
      </c>
      <c r="RH95" s="120" t="str">
        <f t="shared" si="343"/>
        <v/>
      </c>
      <c r="RI95" s="120" t="str">
        <f t="shared" si="344"/>
        <v/>
      </c>
      <c r="RJ95" s="120" t="str">
        <f t="shared" si="344"/>
        <v/>
      </c>
      <c r="RK95" s="120" t="str">
        <f t="shared" si="344"/>
        <v/>
      </c>
      <c r="RL95" s="120" t="str">
        <f t="shared" si="344"/>
        <v/>
      </c>
      <c r="RM95" s="120" t="str">
        <f t="shared" si="344"/>
        <v/>
      </c>
      <c r="RN95" s="120" t="str">
        <f t="shared" si="344"/>
        <v/>
      </c>
      <c r="RO95" s="120" t="str">
        <f t="shared" si="344"/>
        <v/>
      </c>
      <c r="RP95" s="120" t="str">
        <f t="shared" si="344"/>
        <v/>
      </c>
      <c r="RQ95" s="120" t="str">
        <f t="shared" si="344"/>
        <v/>
      </c>
      <c r="RR95" s="120" t="str">
        <f t="shared" si="344"/>
        <v/>
      </c>
      <c r="RS95" s="120" t="str">
        <f t="shared" si="344"/>
        <v/>
      </c>
      <c r="RT95" s="120" t="str">
        <f t="shared" si="344"/>
        <v/>
      </c>
      <c r="RU95" s="120" t="str">
        <f t="shared" si="344"/>
        <v/>
      </c>
      <c r="RV95" s="120" t="str">
        <f t="shared" si="344"/>
        <v/>
      </c>
      <c r="RW95" s="120" t="str">
        <f t="shared" si="344"/>
        <v/>
      </c>
      <c r="RX95" s="120" t="str">
        <f t="shared" si="344"/>
        <v/>
      </c>
      <c r="RY95" s="120" t="str">
        <f t="shared" si="345"/>
        <v/>
      </c>
      <c r="RZ95" s="120" t="str">
        <f t="shared" si="345"/>
        <v/>
      </c>
      <c r="SA95" s="120" t="str">
        <f t="shared" si="345"/>
        <v/>
      </c>
      <c r="SB95" s="120" t="str">
        <f t="shared" si="345"/>
        <v/>
      </c>
      <c r="SC95" s="120" t="str">
        <f t="shared" si="345"/>
        <v/>
      </c>
      <c r="SD95" s="120" t="str">
        <f t="shared" si="345"/>
        <v/>
      </c>
      <c r="SE95" s="120" t="str">
        <f t="shared" si="345"/>
        <v/>
      </c>
      <c r="SF95" s="120" t="str">
        <f t="shared" si="345"/>
        <v/>
      </c>
      <c r="SG95" s="120" t="str">
        <f t="shared" si="345"/>
        <v/>
      </c>
      <c r="SH95" s="120" t="str">
        <f t="shared" si="345"/>
        <v/>
      </c>
      <c r="SI95" s="120" t="str">
        <f t="shared" si="345"/>
        <v/>
      </c>
      <c r="SJ95" s="120" t="str">
        <f t="shared" si="345"/>
        <v/>
      </c>
      <c r="SK95" s="120" t="str">
        <f t="shared" si="345"/>
        <v/>
      </c>
      <c r="SL95" s="120" t="str">
        <f t="shared" si="345"/>
        <v/>
      </c>
      <c r="SM95" s="120" t="str">
        <f t="shared" si="345"/>
        <v/>
      </c>
      <c r="SN95" s="120" t="str">
        <f t="shared" si="345"/>
        <v/>
      </c>
      <c r="SO95" s="120" t="str">
        <f t="shared" si="346"/>
        <v/>
      </c>
      <c r="SP95" s="120" t="str">
        <f t="shared" si="346"/>
        <v/>
      </c>
      <c r="SQ95" s="120" t="str">
        <f t="shared" si="346"/>
        <v/>
      </c>
      <c r="SR95" s="120" t="str">
        <f t="shared" si="346"/>
        <v/>
      </c>
      <c r="SS95" s="120" t="str">
        <f t="shared" si="346"/>
        <v/>
      </c>
      <c r="ST95" s="120" t="str">
        <f t="shared" si="346"/>
        <v/>
      </c>
      <c r="SU95" s="120" t="str">
        <f t="shared" si="346"/>
        <v/>
      </c>
      <c r="SV95" s="120" t="str">
        <f t="shared" si="346"/>
        <v/>
      </c>
      <c r="SW95" s="120" t="str">
        <f t="shared" si="346"/>
        <v/>
      </c>
      <c r="SX95" s="121" t="str">
        <f t="shared" si="346"/>
        <v/>
      </c>
    </row>
    <row r="96" spans="2:518" ht="15" outlineLevel="1" x14ac:dyDescent="0.35">
      <c r="C96" s="60">
        <v>289624</v>
      </c>
      <c r="D96" s="61"/>
      <c r="E96" s="122" t="s">
        <v>455</v>
      </c>
      <c r="F96" s="123"/>
      <c r="G96" s="132"/>
      <c r="H96" s="133">
        <v>1</v>
      </c>
      <c r="I96" s="140">
        <f t="shared" ref="I96:I102" si="347">(G96+H96)-1</f>
        <v>0</v>
      </c>
      <c r="J96" s="143">
        <v>0</v>
      </c>
      <c r="K96" s="126" t="s">
        <v>1700</v>
      </c>
      <c r="L96" s="127"/>
      <c r="M96" s="119" t="str">
        <f t="shared" si="316"/>
        <v/>
      </c>
      <c r="N96" s="120" t="str">
        <f t="shared" si="316"/>
        <v/>
      </c>
      <c r="O96" s="120" t="str">
        <f t="shared" si="316"/>
        <v/>
      </c>
      <c r="P96" s="120" t="str">
        <f t="shared" si="316"/>
        <v/>
      </c>
      <c r="Q96" s="120" t="str">
        <f t="shared" si="316"/>
        <v/>
      </c>
      <c r="R96" s="120" t="str">
        <f t="shared" si="316"/>
        <v/>
      </c>
      <c r="S96" s="120" t="str">
        <f t="shared" si="316"/>
        <v/>
      </c>
      <c r="T96" s="120" t="str">
        <f t="shared" si="316"/>
        <v/>
      </c>
      <c r="U96" s="120" t="str">
        <f t="shared" si="316"/>
        <v/>
      </c>
      <c r="V96" s="120" t="str">
        <f t="shared" si="316"/>
        <v/>
      </c>
      <c r="W96" s="120" t="str">
        <f t="shared" si="316"/>
        <v/>
      </c>
      <c r="X96" s="120" t="str">
        <f t="shared" si="316"/>
        <v/>
      </c>
      <c r="Y96" s="120" t="str">
        <f t="shared" si="316"/>
        <v/>
      </c>
      <c r="Z96" s="120" t="str">
        <f t="shared" si="316"/>
        <v/>
      </c>
      <c r="AA96" s="120" t="str">
        <f t="shared" si="316"/>
        <v/>
      </c>
      <c r="AB96" s="120" t="str">
        <f t="shared" si="316"/>
        <v/>
      </c>
      <c r="AC96" s="120" t="str">
        <f t="shared" si="315"/>
        <v/>
      </c>
      <c r="AD96" s="120" t="str">
        <f t="shared" si="315"/>
        <v/>
      </c>
      <c r="AE96" s="120" t="str">
        <f t="shared" si="315"/>
        <v/>
      </c>
      <c r="AF96" s="120" t="str">
        <f t="shared" si="315"/>
        <v/>
      </c>
      <c r="AG96" s="120" t="str">
        <f t="shared" si="315"/>
        <v/>
      </c>
      <c r="AH96" s="120" t="str">
        <f t="shared" si="315"/>
        <v/>
      </c>
      <c r="AI96" s="120" t="str">
        <f t="shared" si="315"/>
        <v/>
      </c>
      <c r="AJ96" s="120" t="str">
        <f t="shared" si="315"/>
        <v/>
      </c>
      <c r="AK96" s="120" t="str">
        <f t="shared" si="315"/>
        <v/>
      </c>
      <c r="AL96" s="120" t="str">
        <f t="shared" si="315"/>
        <v/>
      </c>
      <c r="AM96" s="120" t="str">
        <f t="shared" si="315"/>
        <v/>
      </c>
      <c r="AN96" s="120" t="str">
        <f t="shared" si="315"/>
        <v/>
      </c>
      <c r="AO96" s="120" t="str">
        <f t="shared" si="315"/>
        <v/>
      </c>
      <c r="AP96" s="120" t="str">
        <f t="shared" si="315"/>
        <v/>
      </c>
      <c r="AQ96" s="120" t="str">
        <f t="shared" si="315"/>
        <v/>
      </c>
      <c r="AR96" s="120" t="str">
        <f t="shared" si="315"/>
        <v/>
      </c>
      <c r="AS96" s="120" t="str">
        <f t="shared" si="317"/>
        <v/>
      </c>
      <c r="AT96" s="120" t="str">
        <f t="shared" si="317"/>
        <v/>
      </c>
      <c r="AU96" s="120" t="str">
        <f t="shared" si="317"/>
        <v/>
      </c>
      <c r="AV96" s="120" t="str">
        <f t="shared" si="317"/>
        <v/>
      </c>
      <c r="AW96" s="120" t="str">
        <f t="shared" si="317"/>
        <v/>
      </c>
      <c r="AX96" s="120" t="str">
        <f t="shared" si="317"/>
        <v/>
      </c>
      <c r="AY96" s="120" t="str">
        <f t="shared" si="317"/>
        <v/>
      </c>
      <c r="AZ96" s="120" t="str">
        <f t="shared" si="317"/>
        <v/>
      </c>
      <c r="BA96" s="120" t="str">
        <f t="shared" si="317"/>
        <v/>
      </c>
      <c r="BB96" s="120" t="str">
        <f t="shared" si="317"/>
        <v/>
      </c>
      <c r="BC96" s="120" t="str">
        <f t="shared" si="317"/>
        <v/>
      </c>
      <c r="BD96" s="120" t="str">
        <f t="shared" si="317"/>
        <v/>
      </c>
      <c r="BE96" s="120" t="str">
        <f t="shared" si="317"/>
        <v/>
      </c>
      <c r="BF96" s="120" t="str">
        <f t="shared" si="317"/>
        <v/>
      </c>
      <c r="BG96" s="120" t="str">
        <f t="shared" si="317"/>
        <v/>
      </c>
      <c r="BH96" s="120" t="str">
        <f t="shared" si="317"/>
        <v/>
      </c>
      <c r="BI96" s="120" t="str">
        <f t="shared" si="318"/>
        <v/>
      </c>
      <c r="BJ96" s="120" t="str">
        <f t="shared" si="318"/>
        <v/>
      </c>
      <c r="BK96" s="120" t="str">
        <f t="shared" si="318"/>
        <v/>
      </c>
      <c r="BL96" s="120" t="str">
        <f t="shared" si="318"/>
        <v/>
      </c>
      <c r="BM96" s="120" t="str">
        <f t="shared" si="318"/>
        <v/>
      </c>
      <c r="BN96" s="120" t="str">
        <f t="shared" si="318"/>
        <v/>
      </c>
      <c r="BO96" s="120" t="str">
        <f t="shared" si="318"/>
        <v/>
      </c>
      <c r="BP96" s="120" t="str">
        <f t="shared" si="318"/>
        <v/>
      </c>
      <c r="BQ96" s="120" t="str">
        <f t="shared" si="318"/>
        <v/>
      </c>
      <c r="BR96" s="120" t="str">
        <f t="shared" si="318"/>
        <v/>
      </c>
      <c r="BS96" s="120" t="str">
        <f t="shared" si="318"/>
        <v/>
      </c>
      <c r="BT96" s="120" t="str">
        <f t="shared" si="318"/>
        <v/>
      </c>
      <c r="BU96" s="120" t="str">
        <f t="shared" si="318"/>
        <v/>
      </c>
      <c r="BV96" s="120" t="str">
        <f t="shared" si="318"/>
        <v/>
      </c>
      <c r="BW96" s="120" t="str">
        <f t="shared" si="318"/>
        <v/>
      </c>
      <c r="BX96" s="120" t="str">
        <f t="shared" si="318"/>
        <v/>
      </c>
      <c r="BY96" s="120" t="str">
        <f t="shared" si="319"/>
        <v/>
      </c>
      <c r="BZ96" s="120" t="str">
        <f t="shared" si="319"/>
        <v/>
      </c>
      <c r="CA96" s="120" t="str">
        <f t="shared" si="319"/>
        <v/>
      </c>
      <c r="CB96" s="120" t="str">
        <f t="shared" si="319"/>
        <v/>
      </c>
      <c r="CC96" s="120" t="str">
        <f t="shared" si="319"/>
        <v/>
      </c>
      <c r="CD96" s="120" t="str">
        <f t="shared" si="319"/>
        <v/>
      </c>
      <c r="CE96" s="120" t="str">
        <f t="shared" si="319"/>
        <v/>
      </c>
      <c r="CF96" s="120" t="str">
        <f t="shared" si="319"/>
        <v/>
      </c>
      <c r="CG96" s="120" t="str">
        <f t="shared" si="319"/>
        <v/>
      </c>
      <c r="CH96" s="120" t="str">
        <f t="shared" si="319"/>
        <v/>
      </c>
      <c r="CI96" s="120" t="str">
        <f t="shared" si="319"/>
        <v/>
      </c>
      <c r="CJ96" s="120" t="str">
        <f t="shared" si="319"/>
        <v/>
      </c>
      <c r="CK96" s="120" t="str">
        <f t="shared" si="319"/>
        <v/>
      </c>
      <c r="CL96" s="120" t="str">
        <f t="shared" si="319"/>
        <v/>
      </c>
      <c r="CM96" s="120" t="str">
        <f t="shared" si="319"/>
        <v/>
      </c>
      <c r="CN96" s="120" t="str">
        <f t="shared" si="319"/>
        <v/>
      </c>
      <c r="CO96" s="120" t="str">
        <f t="shared" si="320"/>
        <v/>
      </c>
      <c r="CP96" s="120" t="str">
        <f t="shared" si="320"/>
        <v/>
      </c>
      <c r="CQ96" s="120" t="str">
        <f t="shared" si="320"/>
        <v/>
      </c>
      <c r="CR96" s="120" t="str">
        <f t="shared" si="320"/>
        <v/>
      </c>
      <c r="CS96" s="120" t="str">
        <f t="shared" si="320"/>
        <v/>
      </c>
      <c r="CT96" s="120" t="str">
        <f t="shared" si="320"/>
        <v/>
      </c>
      <c r="CU96" s="120" t="str">
        <f t="shared" si="320"/>
        <v/>
      </c>
      <c r="CV96" s="120" t="str">
        <f t="shared" si="320"/>
        <v/>
      </c>
      <c r="CW96" s="120" t="str">
        <f t="shared" si="320"/>
        <v/>
      </c>
      <c r="CX96" s="120" t="str">
        <f t="shared" si="320"/>
        <v/>
      </c>
      <c r="CY96" s="120" t="str">
        <f t="shared" si="320"/>
        <v/>
      </c>
      <c r="CZ96" s="120" t="str">
        <f t="shared" si="320"/>
        <v/>
      </c>
      <c r="DA96" s="120" t="str">
        <f t="shared" si="320"/>
        <v/>
      </c>
      <c r="DB96" s="120" t="str">
        <f t="shared" si="320"/>
        <v/>
      </c>
      <c r="DC96" s="120" t="str">
        <f t="shared" si="320"/>
        <v/>
      </c>
      <c r="DD96" s="120" t="str">
        <f t="shared" si="320"/>
        <v/>
      </c>
      <c r="DE96" s="120" t="str">
        <f t="shared" si="321"/>
        <v/>
      </c>
      <c r="DF96" s="120" t="str">
        <f t="shared" si="321"/>
        <v/>
      </c>
      <c r="DG96" s="120" t="str">
        <f t="shared" si="321"/>
        <v/>
      </c>
      <c r="DH96" s="120" t="str">
        <f t="shared" si="321"/>
        <v/>
      </c>
      <c r="DI96" s="120" t="str">
        <f t="shared" si="321"/>
        <v/>
      </c>
      <c r="DJ96" s="120" t="str">
        <f t="shared" si="321"/>
        <v/>
      </c>
      <c r="DK96" s="120" t="str">
        <f t="shared" si="321"/>
        <v/>
      </c>
      <c r="DL96" s="120" t="str">
        <f t="shared" si="321"/>
        <v/>
      </c>
      <c r="DM96" s="120" t="str">
        <f t="shared" si="321"/>
        <v/>
      </c>
      <c r="DN96" s="120" t="str">
        <f t="shared" si="321"/>
        <v/>
      </c>
      <c r="DO96" s="120" t="str">
        <f t="shared" si="321"/>
        <v/>
      </c>
      <c r="DP96" s="120" t="str">
        <f t="shared" si="321"/>
        <v/>
      </c>
      <c r="DQ96" s="120" t="str">
        <f t="shared" si="321"/>
        <v/>
      </c>
      <c r="DR96" s="120" t="str">
        <f t="shared" si="321"/>
        <v/>
      </c>
      <c r="DS96" s="120" t="str">
        <f t="shared" si="321"/>
        <v/>
      </c>
      <c r="DT96" s="120" t="str">
        <f t="shared" si="321"/>
        <v/>
      </c>
      <c r="DU96" s="120" t="str">
        <f t="shared" si="322"/>
        <v/>
      </c>
      <c r="DV96" s="120" t="str">
        <f t="shared" si="322"/>
        <v/>
      </c>
      <c r="DW96" s="120" t="str">
        <f t="shared" si="322"/>
        <v/>
      </c>
      <c r="DX96" s="120" t="str">
        <f t="shared" si="322"/>
        <v/>
      </c>
      <c r="DY96" s="120" t="str">
        <f t="shared" si="322"/>
        <v/>
      </c>
      <c r="DZ96" s="120" t="str">
        <f t="shared" si="322"/>
        <v/>
      </c>
      <c r="EA96" s="120" t="str">
        <f t="shared" si="322"/>
        <v/>
      </c>
      <c r="EB96" s="120" t="str">
        <f t="shared" si="322"/>
        <v/>
      </c>
      <c r="EC96" s="120" t="str">
        <f t="shared" si="322"/>
        <v/>
      </c>
      <c r="ED96" s="120" t="str">
        <f t="shared" si="322"/>
        <v/>
      </c>
      <c r="EE96" s="120" t="str">
        <f t="shared" si="322"/>
        <v/>
      </c>
      <c r="EF96" s="120" t="str">
        <f t="shared" si="322"/>
        <v/>
      </c>
      <c r="EG96" s="120" t="str">
        <f t="shared" si="322"/>
        <v/>
      </c>
      <c r="EH96" s="120" t="str">
        <f t="shared" si="322"/>
        <v/>
      </c>
      <c r="EI96" s="120" t="str">
        <f t="shared" si="322"/>
        <v/>
      </c>
      <c r="EJ96" s="120" t="str">
        <f t="shared" si="322"/>
        <v/>
      </c>
      <c r="EK96" s="120" t="str">
        <f t="shared" si="323"/>
        <v/>
      </c>
      <c r="EL96" s="120" t="str">
        <f t="shared" si="323"/>
        <v/>
      </c>
      <c r="EM96" s="120" t="str">
        <f t="shared" si="323"/>
        <v/>
      </c>
      <c r="EN96" s="120" t="str">
        <f t="shared" si="323"/>
        <v/>
      </c>
      <c r="EO96" s="120" t="str">
        <f t="shared" si="323"/>
        <v/>
      </c>
      <c r="EP96" s="120" t="str">
        <f t="shared" si="323"/>
        <v/>
      </c>
      <c r="EQ96" s="120" t="str">
        <f t="shared" si="323"/>
        <v/>
      </c>
      <c r="ER96" s="120" t="str">
        <f t="shared" si="323"/>
        <v/>
      </c>
      <c r="ES96" s="120" t="str">
        <f t="shared" si="323"/>
        <v/>
      </c>
      <c r="ET96" s="120" t="str">
        <f t="shared" si="323"/>
        <v/>
      </c>
      <c r="EU96" s="120" t="str">
        <f t="shared" si="323"/>
        <v/>
      </c>
      <c r="EV96" s="120" t="str">
        <f t="shared" si="323"/>
        <v/>
      </c>
      <c r="EW96" s="120" t="str">
        <f t="shared" si="323"/>
        <v/>
      </c>
      <c r="EX96" s="120" t="str">
        <f t="shared" si="323"/>
        <v/>
      </c>
      <c r="EY96" s="120" t="str">
        <f t="shared" si="323"/>
        <v/>
      </c>
      <c r="EZ96" s="120" t="str">
        <f t="shared" si="323"/>
        <v/>
      </c>
      <c r="FA96" s="120" t="str">
        <f t="shared" si="324"/>
        <v/>
      </c>
      <c r="FB96" s="120" t="str">
        <f t="shared" si="324"/>
        <v/>
      </c>
      <c r="FC96" s="120" t="str">
        <f t="shared" si="324"/>
        <v/>
      </c>
      <c r="FD96" s="120" t="str">
        <f t="shared" si="324"/>
        <v/>
      </c>
      <c r="FE96" s="120" t="str">
        <f t="shared" si="324"/>
        <v/>
      </c>
      <c r="FF96" s="120" t="str">
        <f t="shared" si="324"/>
        <v/>
      </c>
      <c r="FG96" s="120" t="str">
        <f t="shared" si="324"/>
        <v/>
      </c>
      <c r="FH96" s="120" t="str">
        <f t="shared" si="324"/>
        <v/>
      </c>
      <c r="FI96" s="120" t="str">
        <f t="shared" si="324"/>
        <v/>
      </c>
      <c r="FJ96" s="120" t="str">
        <f t="shared" si="324"/>
        <v/>
      </c>
      <c r="FK96" s="120" t="str">
        <f t="shared" si="324"/>
        <v/>
      </c>
      <c r="FL96" s="120" t="str">
        <f t="shared" si="324"/>
        <v/>
      </c>
      <c r="FM96" s="120" t="str">
        <f t="shared" si="324"/>
        <v/>
      </c>
      <c r="FN96" s="120" t="str">
        <f t="shared" si="324"/>
        <v/>
      </c>
      <c r="FO96" s="120" t="str">
        <f t="shared" si="324"/>
        <v/>
      </c>
      <c r="FP96" s="120" t="str">
        <f t="shared" si="324"/>
        <v/>
      </c>
      <c r="FQ96" s="120" t="str">
        <f t="shared" si="325"/>
        <v/>
      </c>
      <c r="FR96" s="120" t="str">
        <f t="shared" si="325"/>
        <v/>
      </c>
      <c r="FS96" s="120" t="str">
        <f t="shared" si="325"/>
        <v/>
      </c>
      <c r="FT96" s="120" t="str">
        <f t="shared" si="325"/>
        <v/>
      </c>
      <c r="FU96" s="120" t="str">
        <f t="shared" si="325"/>
        <v/>
      </c>
      <c r="FV96" s="120" t="str">
        <f t="shared" si="325"/>
        <v/>
      </c>
      <c r="FW96" s="120" t="str">
        <f t="shared" si="325"/>
        <v/>
      </c>
      <c r="FX96" s="120" t="str">
        <f t="shared" si="325"/>
        <v/>
      </c>
      <c r="FY96" s="120" t="str">
        <f t="shared" si="325"/>
        <v/>
      </c>
      <c r="FZ96" s="120" t="str">
        <f t="shared" si="325"/>
        <v/>
      </c>
      <c r="GA96" s="120" t="str">
        <f t="shared" si="325"/>
        <v/>
      </c>
      <c r="GB96" s="120" t="str">
        <f t="shared" si="325"/>
        <v/>
      </c>
      <c r="GC96" s="120" t="str">
        <f t="shared" si="325"/>
        <v/>
      </c>
      <c r="GD96" s="120" t="str">
        <f t="shared" si="325"/>
        <v/>
      </c>
      <c r="GE96" s="120" t="str">
        <f t="shared" si="325"/>
        <v/>
      </c>
      <c r="GF96" s="120" t="str">
        <f t="shared" si="325"/>
        <v/>
      </c>
      <c r="GG96" s="120" t="str">
        <f t="shared" si="326"/>
        <v/>
      </c>
      <c r="GH96" s="120" t="str">
        <f t="shared" si="326"/>
        <v/>
      </c>
      <c r="GI96" s="120" t="str">
        <f t="shared" si="326"/>
        <v/>
      </c>
      <c r="GJ96" s="120" t="str">
        <f t="shared" si="326"/>
        <v/>
      </c>
      <c r="GK96" s="120" t="str">
        <f t="shared" si="326"/>
        <v/>
      </c>
      <c r="GL96" s="120" t="str">
        <f t="shared" si="326"/>
        <v/>
      </c>
      <c r="GM96" s="120" t="str">
        <f t="shared" si="326"/>
        <v/>
      </c>
      <c r="GN96" s="120" t="str">
        <f t="shared" si="326"/>
        <v/>
      </c>
      <c r="GO96" s="120" t="str">
        <f t="shared" si="326"/>
        <v/>
      </c>
      <c r="GP96" s="120" t="str">
        <f t="shared" si="326"/>
        <v/>
      </c>
      <c r="GQ96" s="120" t="str">
        <f t="shared" si="326"/>
        <v/>
      </c>
      <c r="GR96" s="120" t="str">
        <f t="shared" si="326"/>
        <v/>
      </c>
      <c r="GS96" s="120" t="str">
        <f t="shared" si="326"/>
        <v/>
      </c>
      <c r="GT96" s="120" t="str">
        <f t="shared" si="326"/>
        <v/>
      </c>
      <c r="GU96" s="120" t="str">
        <f t="shared" si="326"/>
        <v/>
      </c>
      <c r="GV96" s="120" t="str">
        <f t="shared" si="326"/>
        <v/>
      </c>
      <c r="GW96" s="120" t="str">
        <f t="shared" si="327"/>
        <v/>
      </c>
      <c r="GX96" s="120" t="str">
        <f t="shared" si="327"/>
        <v/>
      </c>
      <c r="GY96" s="120" t="str">
        <f t="shared" si="327"/>
        <v/>
      </c>
      <c r="GZ96" s="120" t="str">
        <f t="shared" si="327"/>
        <v/>
      </c>
      <c r="HA96" s="120" t="str">
        <f t="shared" si="327"/>
        <v/>
      </c>
      <c r="HB96" s="120" t="str">
        <f t="shared" si="327"/>
        <v/>
      </c>
      <c r="HC96" s="120" t="str">
        <f t="shared" si="327"/>
        <v/>
      </c>
      <c r="HD96" s="120" t="str">
        <f t="shared" si="327"/>
        <v/>
      </c>
      <c r="HE96" s="120" t="str">
        <f t="shared" si="327"/>
        <v/>
      </c>
      <c r="HF96" s="120" t="str">
        <f t="shared" si="327"/>
        <v/>
      </c>
      <c r="HG96" s="120" t="str">
        <f t="shared" si="327"/>
        <v/>
      </c>
      <c r="HH96" s="120" t="str">
        <f t="shared" si="327"/>
        <v/>
      </c>
      <c r="HI96" s="120" t="str">
        <f t="shared" si="327"/>
        <v/>
      </c>
      <c r="HJ96" s="120" t="str">
        <f t="shared" si="327"/>
        <v/>
      </c>
      <c r="HK96" s="120" t="str">
        <f t="shared" si="327"/>
        <v/>
      </c>
      <c r="HL96" s="120" t="str">
        <f t="shared" si="327"/>
        <v/>
      </c>
      <c r="HM96" s="120" t="str">
        <f t="shared" si="328"/>
        <v/>
      </c>
      <c r="HN96" s="120" t="str">
        <f t="shared" si="328"/>
        <v/>
      </c>
      <c r="HO96" s="120" t="str">
        <f t="shared" si="328"/>
        <v/>
      </c>
      <c r="HP96" s="120" t="str">
        <f t="shared" si="328"/>
        <v/>
      </c>
      <c r="HQ96" s="120" t="str">
        <f t="shared" si="328"/>
        <v/>
      </c>
      <c r="HR96" s="120" t="str">
        <f t="shared" si="328"/>
        <v/>
      </c>
      <c r="HS96" s="120" t="str">
        <f t="shared" si="328"/>
        <v/>
      </c>
      <c r="HT96" s="120" t="str">
        <f t="shared" si="328"/>
        <v/>
      </c>
      <c r="HU96" s="120" t="str">
        <f t="shared" si="328"/>
        <v/>
      </c>
      <c r="HV96" s="120" t="str">
        <f t="shared" si="328"/>
        <v/>
      </c>
      <c r="HW96" s="120" t="str">
        <f t="shared" si="328"/>
        <v/>
      </c>
      <c r="HX96" s="120" t="str">
        <f t="shared" si="328"/>
        <v/>
      </c>
      <c r="HY96" s="120" t="str">
        <f t="shared" si="328"/>
        <v/>
      </c>
      <c r="HZ96" s="120" t="str">
        <f t="shared" si="328"/>
        <v/>
      </c>
      <c r="IA96" s="120" t="str">
        <f t="shared" si="328"/>
        <v/>
      </c>
      <c r="IB96" s="120" t="str">
        <f t="shared" si="328"/>
        <v/>
      </c>
      <c r="IC96" s="120" t="str">
        <f t="shared" si="329"/>
        <v/>
      </c>
      <c r="ID96" s="120" t="str">
        <f t="shared" si="329"/>
        <v/>
      </c>
      <c r="IE96" s="120" t="str">
        <f t="shared" si="329"/>
        <v/>
      </c>
      <c r="IF96" s="120" t="str">
        <f t="shared" si="329"/>
        <v/>
      </c>
      <c r="IG96" s="120" t="str">
        <f t="shared" si="329"/>
        <v/>
      </c>
      <c r="IH96" s="120" t="str">
        <f t="shared" si="329"/>
        <v/>
      </c>
      <c r="II96" s="120" t="str">
        <f t="shared" si="329"/>
        <v/>
      </c>
      <c r="IJ96" s="120" t="str">
        <f t="shared" si="329"/>
        <v/>
      </c>
      <c r="IK96" s="120" t="str">
        <f t="shared" si="329"/>
        <v/>
      </c>
      <c r="IL96" s="120" t="str">
        <f t="shared" si="329"/>
        <v/>
      </c>
      <c r="IM96" s="120" t="str">
        <f t="shared" si="329"/>
        <v/>
      </c>
      <c r="IN96" s="120" t="str">
        <f t="shared" si="329"/>
        <v/>
      </c>
      <c r="IO96" s="120" t="str">
        <f t="shared" si="329"/>
        <v/>
      </c>
      <c r="IP96" s="120" t="str">
        <f t="shared" si="329"/>
        <v/>
      </c>
      <c r="IQ96" s="120" t="str">
        <f t="shared" si="329"/>
        <v/>
      </c>
      <c r="IR96" s="120" t="str">
        <f t="shared" si="329"/>
        <v/>
      </c>
      <c r="IS96" s="120" t="str">
        <f t="shared" si="330"/>
        <v/>
      </c>
      <c r="IT96" s="120" t="str">
        <f t="shared" si="330"/>
        <v/>
      </c>
      <c r="IU96" s="120" t="str">
        <f t="shared" si="330"/>
        <v/>
      </c>
      <c r="IV96" s="120" t="str">
        <f t="shared" si="330"/>
        <v/>
      </c>
      <c r="IW96" s="120" t="str">
        <f t="shared" si="330"/>
        <v/>
      </c>
      <c r="IX96" s="120" t="str">
        <f t="shared" si="330"/>
        <v/>
      </c>
      <c r="IY96" s="120" t="str">
        <f t="shared" si="330"/>
        <v/>
      </c>
      <c r="IZ96" s="120" t="str">
        <f t="shared" si="330"/>
        <v/>
      </c>
      <c r="JA96" s="120" t="str">
        <f t="shared" si="330"/>
        <v/>
      </c>
      <c r="JB96" s="120" t="str">
        <f t="shared" si="330"/>
        <v/>
      </c>
      <c r="JC96" s="120" t="str">
        <f t="shared" si="330"/>
        <v/>
      </c>
      <c r="JD96" s="120" t="str">
        <f t="shared" si="330"/>
        <v/>
      </c>
      <c r="JE96" s="120" t="str">
        <f t="shared" si="330"/>
        <v/>
      </c>
      <c r="JF96" s="120" t="str">
        <f t="shared" si="330"/>
        <v/>
      </c>
      <c r="JG96" s="120" t="str">
        <f t="shared" si="330"/>
        <v/>
      </c>
      <c r="JH96" s="120" t="str">
        <f t="shared" si="330"/>
        <v/>
      </c>
      <c r="JI96" s="120" t="str">
        <f t="shared" si="331"/>
        <v/>
      </c>
      <c r="JJ96" s="120" t="str">
        <f t="shared" si="331"/>
        <v/>
      </c>
      <c r="JK96" s="120" t="str">
        <f t="shared" si="331"/>
        <v/>
      </c>
      <c r="JL96" s="120" t="str">
        <f t="shared" si="331"/>
        <v/>
      </c>
      <c r="JM96" s="120" t="str">
        <f t="shared" si="331"/>
        <v/>
      </c>
      <c r="JN96" s="120" t="str">
        <f t="shared" si="331"/>
        <v/>
      </c>
      <c r="JO96" s="120" t="str">
        <f t="shared" si="331"/>
        <v/>
      </c>
      <c r="JP96" s="120" t="str">
        <f t="shared" si="331"/>
        <v/>
      </c>
      <c r="JQ96" s="120" t="str">
        <f t="shared" si="331"/>
        <v/>
      </c>
      <c r="JR96" s="120" t="str">
        <f t="shared" si="331"/>
        <v/>
      </c>
      <c r="JS96" s="120" t="str">
        <f t="shared" si="331"/>
        <v/>
      </c>
      <c r="JT96" s="120" t="str">
        <f t="shared" si="331"/>
        <v/>
      </c>
      <c r="JU96" s="120" t="str">
        <f t="shared" si="331"/>
        <v/>
      </c>
      <c r="JV96" s="120" t="str">
        <f t="shared" si="331"/>
        <v/>
      </c>
      <c r="JW96" s="120" t="str">
        <f t="shared" si="331"/>
        <v/>
      </c>
      <c r="JX96" s="120" t="str">
        <f t="shared" si="331"/>
        <v/>
      </c>
      <c r="JY96" s="120" t="str">
        <f t="shared" si="332"/>
        <v/>
      </c>
      <c r="JZ96" s="120" t="str">
        <f t="shared" si="332"/>
        <v/>
      </c>
      <c r="KA96" s="120" t="str">
        <f t="shared" si="332"/>
        <v/>
      </c>
      <c r="KB96" s="120" t="str">
        <f t="shared" si="332"/>
        <v/>
      </c>
      <c r="KC96" s="120" t="str">
        <f t="shared" si="332"/>
        <v/>
      </c>
      <c r="KD96" s="120" t="str">
        <f t="shared" si="332"/>
        <v/>
      </c>
      <c r="KE96" s="120" t="str">
        <f t="shared" si="332"/>
        <v/>
      </c>
      <c r="KF96" s="120" t="str">
        <f t="shared" si="332"/>
        <v/>
      </c>
      <c r="KG96" s="120" t="str">
        <f t="shared" si="332"/>
        <v/>
      </c>
      <c r="KH96" s="120" t="str">
        <f t="shared" si="332"/>
        <v/>
      </c>
      <c r="KI96" s="120" t="str">
        <f t="shared" si="332"/>
        <v/>
      </c>
      <c r="KJ96" s="120" t="str">
        <f t="shared" si="332"/>
        <v/>
      </c>
      <c r="KK96" s="120" t="str">
        <f t="shared" si="332"/>
        <v/>
      </c>
      <c r="KL96" s="120" t="str">
        <f t="shared" si="332"/>
        <v/>
      </c>
      <c r="KM96" s="120" t="str">
        <f t="shared" si="332"/>
        <v/>
      </c>
      <c r="KN96" s="120" t="str">
        <f t="shared" si="332"/>
        <v/>
      </c>
      <c r="KO96" s="120" t="str">
        <f t="shared" si="333"/>
        <v/>
      </c>
      <c r="KP96" s="120" t="str">
        <f t="shared" si="333"/>
        <v/>
      </c>
      <c r="KQ96" s="120" t="str">
        <f t="shared" si="333"/>
        <v/>
      </c>
      <c r="KR96" s="120" t="str">
        <f t="shared" si="333"/>
        <v/>
      </c>
      <c r="KS96" s="120" t="str">
        <f t="shared" si="333"/>
        <v/>
      </c>
      <c r="KT96" s="120" t="str">
        <f t="shared" si="333"/>
        <v/>
      </c>
      <c r="KU96" s="120" t="str">
        <f t="shared" si="333"/>
        <v/>
      </c>
      <c r="KV96" s="120" t="str">
        <f t="shared" si="333"/>
        <v/>
      </c>
      <c r="KW96" s="120" t="str">
        <f t="shared" si="333"/>
        <v/>
      </c>
      <c r="KX96" s="120" t="str">
        <f t="shared" si="333"/>
        <v/>
      </c>
      <c r="KY96" s="120" t="str">
        <f t="shared" si="333"/>
        <v/>
      </c>
      <c r="KZ96" s="120" t="str">
        <f t="shared" si="333"/>
        <v/>
      </c>
      <c r="LA96" s="120" t="str">
        <f t="shared" si="333"/>
        <v/>
      </c>
      <c r="LB96" s="120" t="str">
        <f t="shared" si="333"/>
        <v/>
      </c>
      <c r="LC96" s="120" t="str">
        <f t="shared" si="333"/>
        <v/>
      </c>
      <c r="LD96" s="120" t="str">
        <f t="shared" si="333"/>
        <v/>
      </c>
      <c r="LE96" s="120" t="str">
        <f t="shared" si="334"/>
        <v/>
      </c>
      <c r="LF96" s="120" t="str">
        <f t="shared" si="334"/>
        <v/>
      </c>
      <c r="LG96" s="120" t="str">
        <f t="shared" si="334"/>
        <v/>
      </c>
      <c r="LH96" s="120" t="str">
        <f t="shared" si="334"/>
        <v/>
      </c>
      <c r="LI96" s="120" t="str">
        <f t="shared" si="334"/>
        <v/>
      </c>
      <c r="LJ96" s="120" t="str">
        <f t="shared" si="334"/>
        <v/>
      </c>
      <c r="LK96" s="120" t="str">
        <f t="shared" si="334"/>
        <v/>
      </c>
      <c r="LL96" s="120" t="str">
        <f t="shared" si="334"/>
        <v/>
      </c>
      <c r="LM96" s="120" t="str">
        <f t="shared" si="334"/>
        <v/>
      </c>
      <c r="LN96" s="120" t="str">
        <f t="shared" si="334"/>
        <v/>
      </c>
      <c r="LO96" s="120" t="str">
        <f t="shared" si="334"/>
        <v/>
      </c>
      <c r="LP96" s="120" t="str">
        <f t="shared" si="334"/>
        <v/>
      </c>
      <c r="LQ96" s="120" t="str">
        <f t="shared" si="334"/>
        <v/>
      </c>
      <c r="LR96" s="120" t="str">
        <f t="shared" si="334"/>
        <v/>
      </c>
      <c r="LS96" s="120" t="str">
        <f t="shared" si="334"/>
        <v/>
      </c>
      <c r="LT96" s="120" t="str">
        <f t="shared" si="334"/>
        <v/>
      </c>
      <c r="LU96" s="120" t="str">
        <f t="shared" si="335"/>
        <v/>
      </c>
      <c r="LV96" s="120" t="str">
        <f t="shared" si="335"/>
        <v/>
      </c>
      <c r="LW96" s="120" t="str">
        <f t="shared" si="335"/>
        <v/>
      </c>
      <c r="LX96" s="120" t="str">
        <f t="shared" si="335"/>
        <v/>
      </c>
      <c r="LY96" s="120" t="str">
        <f t="shared" si="335"/>
        <v/>
      </c>
      <c r="LZ96" s="120" t="str">
        <f t="shared" si="335"/>
        <v/>
      </c>
      <c r="MA96" s="120" t="str">
        <f t="shared" si="335"/>
        <v/>
      </c>
      <c r="MB96" s="120" t="str">
        <f t="shared" si="335"/>
        <v/>
      </c>
      <c r="MC96" s="120" t="str">
        <f t="shared" si="335"/>
        <v/>
      </c>
      <c r="MD96" s="120" t="str">
        <f t="shared" si="335"/>
        <v/>
      </c>
      <c r="ME96" s="120" t="str">
        <f t="shared" si="335"/>
        <v/>
      </c>
      <c r="MF96" s="120" t="str">
        <f t="shared" si="335"/>
        <v/>
      </c>
      <c r="MG96" s="120" t="str">
        <f t="shared" si="335"/>
        <v/>
      </c>
      <c r="MH96" s="120" t="str">
        <f t="shared" si="335"/>
        <v/>
      </c>
      <c r="MI96" s="120" t="str">
        <f t="shared" si="335"/>
        <v/>
      </c>
      <c r="MJ96" s="120" t="str">
        <f t="shared" si="335"/>
        <v/>
      </c>
      <c r="MK96" s="120" t="str">
        <f t="shared" si="336"/>
        <v/>
      </c>
      <c r="ML96" s="120" t="str">
        <f t="shared" si="336"/>
        <v/>
      </c>
      <c r="MM96" s="120" t="str">
        <f t="shared" si="336"/>
        <v/>
      </c>
      <c r="MN96" s="120" t="str">
        <f t="shared" si="336"/>
        <v/>
      </c>
      <c r="MO96" s="120" t="str">
        <f t="shared" si="336"/>
        <v/>
      </c>
      <c r="MP96" s="120" t="str">
        <f t="shared" si="336"/>
        <v/>
      </c>
      <c r="MQ96" s="120" t="str">
        <f t="shared" si="336"/>
        <v/>
      </c>
      <c r="MR96" s="120" t="str">
        <f t="shared" si="336"/>
        <v/>
      </c>
      <c r="MS96" s="120" t="str">
        <f t="shared" si="336"/>
        <v/>
      </c>
      <c r="MT96" s="120" t="str">
        <f t="shared" si="336"/>
        <v/>
      </c>
      <c r="MU96" s="120" t="str">
        <f t="shared" si="336"/>
        <v/>
      </c>
      <c r="MV96" s="120" t="str">
        <f t="shared" si="336"/>
        <v/>
      </c>
      <c r="MW96" s="120" t="str">
        <f t="shared" si="336"/>
        <v/>
      </c>
      <c r="MX96" s="120" t="str">
        <f t="shared" si="336"/>
        <v/>
      </c>
      <c r="MY96" s="120" t="str">
        <f t="shared" si="336"/>
        <v/>
      </c>
      <c r="MZ96" s="120" t="str">
        <f t="shared" si="336"/>
        <v/>
      </c>
      <c r="NA96" s="120" t="str">
        <f t="shared" si="337"/>
        <v/>
      </c>
      <c r="NB96" s="120" t="str">
        <f t="shared" si="337"/>
        <v/>
      </c>
      <c r="NC96" s="120" t="str">
        <f t="shared" si="337"/>
        <v/>
      </c>
      <c r="ND96" s="120" t="str">
        <f t="shared" si="337"/>
        <v/>
      </c>
      <c r="NE96" s="120" t="str">
        <f t="shared" si="337"/>
        <v/>
      </c>
      <c r="NF96" s="120" t="str">
        <f t="shared" si="337"/>
        <v/>
      </c>
      <c r="NG96" s="120" t="str">
        <f t="shared" si="337"/>
        <v/>
      </c>
      <c r="NH96" s="120" t="str">
        <f t="shared" si="337"/>
        <v/>
      </c>
      <c r="NI96" s="120" t="str">
        <f t="shared" si="337"/>
        <v/>
      </c>
      <c r="NJ96" s="120" t="str">
        <f t="shared" si="337"/>
        <v/>
      </c>
      <c r="NK96" s="120" t="str">
        <f t="shared" si="337"/>
        <v/>
      </c>
      <c r="NL96" s="120" t="str">
        <f t="shared" si="337"/>
        <v/>
      </c>
      <c r="NM96" s="120" t="str">
        <f t="shared" si="337"/>
        <v/>
      </c>
      <c r="NN96" s="120" t="str">
        <f t="shared" si="337"/>
        <v/>
      </c>
      <c r="NO96" s="120" t="str">
        <f t="shared" si="337"/>
        <v/>
      </c>
      <c r="NP96" s="120" t="str">
        <f t="shared" si="337"/>
        <v/>
      </c>
      <c r="NQ96" s="120" t="str">
        <f t="shared" si="338"/>
        <v/>
      </c>
      <c r="NR96" s="120" t="str">
        <f t="shared" si="338"/>
        <v/>
      </c>
      <c r="NS96" s="120" t="str">
        <f t="shared" si="338"/>
        <v/>
      </c>
      <c r="NT96" s="120" t="str">
        <f t="shared" si="338"/>
        <v/>
      </c>
      <c r="NU96" s="120" t="str">
        <f t="shared" si="338"/>
        <v/>
      </c>
      <c r="NV96" s="120" t="str">
        <f t="shared" si="338"/>
        <v/>
      </c>
      <c r="NW96" s="120" t="str">
        <f t="shared" si="338"/>
        <v/>
      </c>
      <c r="NX96" s="120" t="str">
        <f t="shared" si="338"/>
        <v/>
      </c>
      <c r="NY96" s="120" t="str">
        <f t="shared" si="338"/>
        <v/>
      </c>
      <c r="NZ96" s="120" t="str">
        <f t="shared" si="338"/>
        <v/>
      </c>
      <c r="OA96" s="120" t="str">
        <f t="shared" si="338"/>
        <v/>
      </c>
      <c r="OB96" s="120" t="str">
        <f t="shared" si="338"/>
        <v/>
      </c>
      <c r="OC96" s="120" t="str">
        <f t="shared" si="338"/>
        <v/>
      </c>
      <c r="OD96" s="120" t="str">
        <f t="shared" si="338"/>
        <v/>
      </c>
      <c r="OE96" s="120" t="str">
        <f t="shared" si="338"/>
        <v/>
      </c>
      <c r="OF96" s="120" t="str">
        <f t="shared" si="338"/>
        <v/>
      </c>
      <c r="OG96" s="120" t="str">
        <f t="shared" si="339"/>
        <v/>
      </c>
      <c r="OH96" s="120" t="str">
        <f t="shared" si="339"/>
        <v/>
      </c>
      <c r="OI96" s="120" t="str">
        <f t="shared" si="339"/>
        <v/>
      </c>
      <c r="OJ96" s="120" t="str">
        <f t="shared" si="339"/>
        <v/>
      </c>
      <c r="OK96" s="120" t="str">
        <f t="shared" si="339"/>
        <v/>
      </c>
      <c r="OL96" s="120" t="str">
        <f t="shared" si="339"/>
        <v/>
      </c>
      <c r="OM96" s="120" t="str">
        <f t="shared" si="339"/>
        <v/>
      </c>
      <c r="ON96" s="120" t="str">
        <f t="shared" si="339"/>
        <v/>
      </c>
      <c r="OO96" s="120" t="str">
        <f t="shared" si="339"/>
        <v/>
      </c>
      <c r="OP96" s="120" t="str">
        <f t="shared" si="339"/>
        <v/>
      </c>
      <c r="OQ96" s="120" t="str">
        <f t="shared" si="339"/>
        <v/>
      </c>
      <c r="OR96" s="120" t="str">
        <f t="shared" si="339"/>
        <v/>
      </c>
      <c r="OS96" s="120" t="str">
        <f t="shared" si="339"/>
        <v/>
      </c>
      <c r="OT96" s="120" t="str">
        <f t="shared" si="339"/>
        <v/>
      </c>
      <c r="OU96" s="120" t="str">
        <f t="shared" si="339"/>
        <v/>
      </c>
      <c r="OV96" s="120" t="str">
        <f t="shared" si="339"/>
        <v/>
      </c>
      <c r="OW96" s="120" t="str">
        <f t="shared" si="340"/>
        <v/>
      </c>
      <c r="OX96" s="120" t="str">
        <f t="shared" si="340"/>
        <v/>
      </c>
      <c r="OY96" s="120" t="str">
        <f t="shared" si="340"/>
        <v/>
      </c>
      <c r="OZ96" s="120" t="str">
        <f t="shared" si="340"/>
        <v/>
      </c>
      <c r="PA96" s="120" t="str">
        <f t="shared" si="340"/>
        <v/>
      </c>
      <c r="PB96" s="120" t="str">
        <f t="shared" si="340"/>
        <v/>
      </c>
      <c r="PC96" s="120" t="str">
        <f t="shared" si="340"/>
        <v/>
      </c>
      <c r="PD96" s="120" t="str">
        <f t="shared" si="340"/>
        <v/>
      </c>
      <c r="PE96" s="120" t="str">
        <f t="shared" si="340"/>
        <v/>
      </c>
      <c r="PF96" s="120" t="str">
        <f t="shared" si="340"/>
        <v/>
      </c>
      <c r="PG96" s="120" t="str">
        <f t="shared" si="340"/>
        <v/>
      </c>
      <c r="PH96" s="120" t="str">
        <f t="shared" si="340"/>
        <v/>
      </c>
      <c r="PI96" s="120" t="str">
        <f t="shared" si="340"/>
        <v/>
      </c>
      <c r="PJ96" s="120" t="str">
        <f t="shared" si="340"/>
        <v/>
      </c>
      <c r="PK96" s="120" t="str">
        <f t="shared" si="340"/>
        <v/>
      </c>
      <c r="PL96" s="120" t="str">
        <f t="shared" si="340"/>
        <v/>
      </c>
      <c r="PM96" s="120" t="str">
        <f t="shared" si="341"/>
        <v/>
      </c>
      <c r="PN96" s="120" t="str">
        <f t="shared" si="341"/>
        <v/>
      </c>
      <c r="PO96" s="120" t="str">
        <f t="shared" si="341"/>
        <v/>
      </c>
      <c r="PP96" s="120" t="str">
        <f t="shared" si="341"/>
        <v/>
      </c>
      <c r="PQ96" s="120" t="str">
        <f t="shared" si="341"/>
        <v/>
      </c>
      <c r="PR96" s="120" t="str">
        <f t="shared" si="341"/>
        <v/>
      </c>
      <c r="PS96" s="120" t="str">
        <f t="shared" si="341"/>
        <v/>
      </c>
      <c r="PT96" s="120" t="str">
        <f t="shared" si="341"/>
        <v/>
      </c>
      <c r="PU96" s="120" t="str">
        <f t="shared" si="341"/>
        <v/>
      </c>
      <c r="PV96" s="120" t="str">
        <f t="shared" si="341"/>
        <v/>
      </c>
      <c r="PW96" s="120" t="str">
        <f t="shared" si="341"/>
        <v/>
      </c>
      <c r="PX96" s="120" t="str">
        <f t="shared" si="341"/>
        <v/>
      </c>
      <c r="PY96" s="120" t="str">
        <f t="shared" si="341"/>
        <v/>
      </c>
      <c r="PZ96" s="120" t="str">
        <f t="shared" si="341"/>
        <v/>
      </c>
      <c r="QA96" s="120" t="str">
        <f t="shared" si="341"/>
        <v/>
      </c>
      <c r="QB96" s="120" t="str">
        <f t="shared" si="341"/>
        <v/>
      </c>
      <c r="QC96" s="120" t="str">
        <f t="shared" si="342"/>
        <v/>
      </c>
      <c r="QD96" s="120" t="str">
        <f t="shared" si="342"/>
        <v/>
      </c>
      <c r="QE96" s="120" t="str">
        <f t="shared" si="342"/>
        <v/>
      </c>
      <c r="QF96" s="120" t="str">
        <f t="shared" si="342"/>
        <v/>
      </c>
      <c r="QG96" s="120" t="str">
        <f t="shared" si="342"/>
        <v/>
      </c>
      <c r="QH96" s="120" t="str">
        <f t="shared" si="342"/>
        <v/>
      </c>
      <c r="QI96" s="120" t="str">
        <f t="shared" si="342"/>
        <v/>
      </c>
      <c r="QJ96" s="120" t="str">
        <f t="shared" si="342"/>
        <v/>
      </c>
      <c r="QK96" s="120" t="str">
        <f t="shared" si="342"/>
        <v/>
      </c>
      <c r="QL96" s="120" t="str">
        <f t="shared" si="342"/>
        <v/>
      </c>
      <c r="QM96" s="120" t="str">
        <f t="shared" si="342"/>
        <v/>
      </c>
      <c r="QN96" s="120" t="str">
        <f t="shared" si="342"/>
        <v/>
      </c>
      <c r="QO96" s="120" t="str">
        <f t="shared" si="342"/>
        <v/>
      </c>
      <c r="QP96" s="120" t="str">
        <f t="shared" si="342"/>
        <v/>
      </c>
      <c r="QQ96" s="120" t="str">
        <f t="shared" si="342"/>
        <v/>
      </c>
      <c r="QR96" s="120" t="str">
        <f t="shared" si="342"/>
        <v/>
      </c>
      <c r="QS96" s="120" t="str">
        <f t="shared" si="343"/>
        <v/>
      </c>
      <c r="QT96" s="120" t="str">
        <f t="shared" si="343"/>
        <v/>
      </c>
      <c r="QU96" s="120" t="str">
        <f t="shared" si="343"/>
        <v/>
      </c>
      <c r="QV96" s="120" t="str">
        <f t="shared" si="343"/>
        <v/>
      </c>
      <c r="QW96" s="120" t="str">
        <f t="shared" si="343"/>
        <v/>
      </c>
      <c r="QX96" s="120" t="str">
        <f t="shared" si="343"/>
        <v/>
      </c>
      <c r="QY96" s="120" t="str">
        <f t="shared" si="343"/>
        <v/>
      </c>
      <c r="QZ96" s="120" t="str">
        <f t="shared" si="343"/>
        <v/>
      </c>
      <c r="RA96" s="120" t="str">
        <f t="shared" si="343"/>
        <v/>
      </c>
      <c r="RB96" s="120" t="str">
        <f t="shared" si="343"/>
        <v/>
      </c>
      <c r="RC96" s="120" t="str">
        <f t="shared" si="343"/>
        <v/>
      </c>
      <c r="RD96" s="120" t="str">
        <f t="shared" si="343"/>
        <v/>
      </c>
      <c r="RE96" s="120" t="str">
        <f t="shared" si="343"/>
        <v/>
      </c>
      <c r="RF96" s="120" t="str">
        <f t="shared" si="343"/>
        <v/>
      </c>
      <c r="RG96" s="120" t="str">
        <f t="shared" si="343"/>
        <v/>
      </c>
      <c r="RH96" s="120" t="str">
        <f t="shared" si="343"/>
        <v/>
      </c>
      <c r="RI96" s="120" t="str">
        <f t="shared" si="344"/>
        <v/>
      </c>
      <c r="RJ96" s="120" t="str">
        <f t="shared" si="344"/>
        <v/>
      </c>
      <c r="RK96" s="120" t="str">
        <f t="shared" si="344"/>
        <v/>
      </c>
      <c r="RL96" s="120" t="str">
        <f t="shared" si="344"/>
        <v/>
      </c>
      <c r="RM96" s="120" t="str">
        <f t="shared" si="344"/>
        <v/>
      </c>
      <c r="RN96" s="120" t="str">
        <f t="shared" si="344"/>
        <v/>
      </c>
      <c r="RO96" s="120" t="str">
        <f t="shared" si="344"/>
        <v/>
      </c>
      <c r="RP96" s="120" t="str">
        <f t="shared" si="344"/>
        <v/>
      </c>
      <c r="RQ96" s="120" t="str">
        <f t="shared" si="344"/>
        <v/>
      </c>
      <c r="RR96" s="120" t="str">
        <f t="shared" si="344"/>
        <v/>
      </c>
      <c r="RS96" s="120" t="str">
        <f t="shared" si="344"/>
        <v/>
      </c>
      <c r="RT96" s="120" t="str">
        <f t="shared" si="344"/>
        <v/>
      </c>
      <c r="RU96" s="120" t="str">
        <f t="shared" si="344"/>
        <v/>
      </c>
      <c r="RV96" s="120" t="str">
        <f t="shared" si="344"/>
        <v/>
      </c>
      <c r="RW96" s="120" t="str">
        <f t="shared" si="344"/>
        <v/>
      </c>
      <c r="RX96" s="120" t="str">
        <f t="shared" si="344"/>
        <v/>
      </c>
      <c r="RY96" s="120" t="str">
        <f t="shared" si="345"/>
        <v/>
      </c>
      <c r="RZ96" s="120" t="str">
        <f t="shared" si="345"/>
        <v/>
      </c>
      <c r="SA96" s="120" t="str">
        <f t="shared" si="345"/>
        <v/>
      </c>
      <c r="SB96" s="120" t="str">
        <f t="shared" si="345"/>
        <v/>
      </c>
      <c r="SC96" s="120" t="str">
        <f t="shared" si="345"/>
        <v/>
      </c>
      <c r="SD96" s="120" t="str">
        <f t="shared" si="345"/>
        <v/>
      </c>
      <c r="SE96" s="120" t="str">
        <f t="shared" si="345"/>
        <v/>
      </c>
      <c r="SF96" s="120" t="str">
        <f t="shared" si="345"/>
        <v/>
      </c>
      <c r="SG96" s="120" t="str">
        <f t="shared" si="345"/>
        <v/>
      </c>
      <c r="SH96" s="120" t="str">
        <f t="shared" si="345"/>
        <v/>
      </c>
      <c r="SI96" s="120" t="str">
        <f t="shared" si="345"/>
        <v/>
      </c>
      <c r="SJ96" s="120" t="str">
        <f t="shared" si="345"/>
        <v/>
      </c>
      <c r="SK96" s="120" t="str">
        <f t="shared" si="345"/>
        <v/>
      </c>
      <c r="SL96" s="120" t="str">
        <f t="shared" si="345"/>
        <v/>
      </c>
      <c r="SM96" s="120" t="str">
        <f t="shared" si="345"/>
        <v/>
      </c>
      <c r="SN96" s="120" t="str">
        <f t="shared" si="345"/>
        <v/>
      </c>
      <c r="SO96" s="120" t="str">
        <f t="shared" si="346"/>
        <v/>
      </c>
      <c r="SP96" s="120" t="str">
        <f t="shared" si="346"/>
        <v/>
      </c>
      <c r="SQ96" s="120" t="str">
        <f t="shared" si="346"/>
        <v/>
      </c>
      <c r="SR96" s="120" t="str">
        <f t="shared" si="346"/>
        <v/>
      </c>
      <c r="SS96" s="120" t="str">
        <f t="shared" si="346"/>
        <v/>
      </c>
      <c r="ST96" s="120" t="str">
        <f t="shared" si="346"/>
        <v/>
      </c>
      <c r="SU96" s="120" t="str">
        <f t="shared" si="346"/>
        <v/>
      </c>
      <c r="SV96" s="120" t="str">
        <f t="shared" si="346"/>
        <v/>
      </c>
      <c r="SW96" s="120" t="str">
        <f t="shared" si="346"/>
        <v/>
      </c>
      <c r="SX96" s="121" t="str">
        <f t="shared" si="346"/>
        <v/>
      </c>
    </row>
    <row r="97" spans="3:518" ht="15" outlineLevel="1" x14ac:dyDescent="0.35">
      <c r="C97" s="60">
        <v>289724</v>
      </c>
      <c r="D97" s="61"/>
      <c r="E97" s="122" t="s">
        <v>455</v>
      </c>
      <c r="F97" s="123"/>
      <c r="G97" s="132"/>
      <c r="H97" s="133">
        <v>1</v>
      </c>
      <c r="I97" s="115">
        <f t="shared" si="347"/>
        <v>0</v>
      </c>
      <c r="J97" s="143">
        <v>0</v>
      </c>
      <c r="K97" s="126" t="s">
        <v>1700</v>
      </c>
      <c r="L97" s="127"/>
      <c r="M97" s="119" t="str">
        <f t="shared" si="316"/>
        <v/>
      </c>
      <c r="N97" s="120" t="str">
        <f t="shared" si="316"/>
        <v/>
      </c>
      <c r="O97" s="120" t="str">
        <f t="shared" si="316"/>
        <v/>
      </c>
      <c r="P97" s="120" t="str">
        <f t="shared" si="316"/>
        <v/>
      </c>
      <c r="Q97" s="120" t="str">
        <f t="shared" si="316"/>
        <v/>
      </c>
      <c r="R97" s="120" t="str">
        <f t="shared" si="316"/>
        <v/>
      </c>
      <c r="S97" s="120" t="str">
        <f t="shared" si="316"/>
        <v/>
      </c>
      <c r="T97" s="120" t="str">
        <f t="shared" si="316"/>
        <v/>
      </c>
      <c r="U97" s="120" t="str">
        <f t="shared" si="316"/>
        <v/>
      </c>
      <c r="V97" s="120" t="str">
        <f t="shared" si="316"/>
        <v/>
      </c>
      <c r="W97" s="120" t="str">
        <f t="shared" si="316"/>
        <v/>
      </c>
      <c r="X97" s="120" t="str">
        <f t="shared" si="316"/>
        <v/>
      </c>
      <c r="Y97" s="120" t="str">
        <f t="shared" si="316"/>
        <v/>
      </c>
      <c r="Z97" s="120" t="str">
        <f t="shared" si="316"/>
        <v/>
      </c>
      <c r="AA97" s="120" t="str">
        <f t="shared" si="316"/>
        <v/>
      </c>
      <c r="AB97" s="120" t="str">
        <f t="shared" si="316"/>
        <v/>
      </c>
      <c r="AC97" s="120" t="str">
        <f t="shared" si="315"/>
        <v/>
      </c>
      <c r="AD97" s="120" t="str">
        <f t="shared" si="315"/>
        <v/>
      </c>
      <c r="AE97" s="120" t="str">
        <f t="shared" si="315"/>
        <v/>
      </c>
      <c r="AF97" s="120" t="str">
        <f t="shared" si="315"/>
        <v/>
      </c>
      <c r="AG97" s="120" t="str">
        <f t="shared" si="315"/>
        <v/>
      </c>
      <c r="AH97" s="120" t="str">
        <f t="shared" si="315"/>
        <v/>
      </c>
      <c r="AI97" s="120" t="str">
        <f t="shared" si="315"/>
        <v/>
      </c>
      <c r="AJ97" s="120" t="str">
        <f t="shared" si="315"/>
        <v/>
      </c>
      <c r="AK97" s="120" t="str">
        <f t="shared" si="315"/>
        <v/>
      </c>
      <c r="AL97" s="120" t="str">
        <f t="shared" si="315"/>
        <v/>
      </c>
      <c r="AM97" s="120" t="str">
        <f t="shared" si="315"/>
        <v/>
      </c>
      <c r="AN97" s="120" t="str">
        <f t="shared" si="315"/>
        <v/>
      </c>
      <c r="AO97" s="120" t="str">
        <f t="shared" si="315"/>
        <v/>
      </c>
      <c r="AP97" s="120" t="str">
        <f t="shared" si="315"/>
        <v/>
      </c>
      <c r="AQ97" s="120" t="str">
        <f t="shared" si="315"/>
        <v/>
      </c>
      <c r="AR97" s="120" t="str">
        <f t="shared" si="315"/>
        <v/>
      </c>
      <c r="AS97" s="120" t="str">
        <f t="shared" si="317"/>
        <v/>
      </c>
      <c r="AT97" s="120" t="str">
        <f t="shared" si="317"/>
        <v/>
      </c>
      <c r="AU97" s="120" t="str">
        <f t="shared" si="317"/>
        <v/>
      </c>
      <c r="AV97" s="120" t="str">
        <f t="shared" si="317"/>
        <v/>
      </c>
      <c r="AW97" s="120" t="str">
        <f t="shared" si="317"/>
        <v/>
      </c>
      <c r="AX97" s="120" t="str">
        <f t="shared" si="317"/>
        <v/>
      </c>
      <c r="AY97" s="120" t="str">
        <f t="shared" si="317"/>
        <v/>
      </c>
      <c r="AZ97" s="120" t="str">
        <f t="shared" si="317"/>
        <v/>
      </c>
      <c r="BA97" s="120" t="str">
        <f t="shared" si="317"/>
        <v/>
      </c>
      <c r="BB97" s="120" t="str">
        <f t="shared" si="317"/>
        <v/>
      </c>
      <c r="BC97" s="120" t="str">
        <f t="shared" si="317"/>
        <v/>
      </c>
      <c r="BD97" s="120" t="str">
        <f t="shared" si="317"/>
        <v/>
      </c>
      <c r="BE97" s="120" t="str">
        <f t="shared" si="317"/>
        <v/>
      </c>
      <c r="BF97" s="120" t="str">
        <f t="shared" si="317"/>
        <v/>
      </c>
      <c r="BG97" s="120" t="str">
        <f t="shared" si="317"/>
        <v/>
      </c>
      <c r="BH97" s="120" t="str">
        <f t="shared" si="317"/>
        <v/>
      </c>
      <c r="BI97" s="120" t="str">
        <f t="shared" si="318"/>
        <v/>
      </c>
      <c r="BJ97" s="120" t="str">
        <f t="shared" si="318"/>
        <v/>
      </c>
      <c r="BK97" s="120" t="str">
        <f t="shared" si="318"/>
        <v/>
      </c>
      <c r="BL97" s="120" t="str">
        <f t="shared" si="318"/>
        <v/>
      </c>
      <c r="BM97" s="120" t="str">
        <f t="shared" si="318"/>
        <v/>
      </c>
      <c r="BN97" s="120" t="str">
        <f t="shared" si="318"/>
        <v/>
      </c>
      <c r="BO97" s="120" t="str">
        <f t="shared" si="318"/>
        <v/>
      </c>
      <c r="BP97" s="120" t="str">
        <f t="shared" si="318"/>
        <v/>
      </c>
      <c r="BQ97" s="120" t="str">
        <f t="shared" si="318"/>
        <v/>
      </c>
      <c r="BR97" s="120" t="str">
        <f t="shared" si="318"/>
        <v/>
      </c>
      <c r="BS97" s="120" t="str">
        <f t="shared" si="318"/>
        <v/>
      </c>
      <c r="BT97" s="120" t="str">
        <f t="shared" si="318"/>
        <v/>
      </c>
      <c r="BU97" s="120" t="str">
        <f t="shared" si="318"/>
        <v/>
      </c>
      <c r="BV97" s="120" t="str">
        <f t="shared" si="318"/>
        <v/>
      </c>
      <c r="BW97" s="120" t="str">
        <f t="shared" si="318"/>
        <v/>
      </c>
      <c r="BX97" s="120" t="str">
        <f t="shared" si="318"/>
        <v/>
      </c>
      <c r="BY97" s="120" t="str">
        <f t="shared" si="319"/>
        <v/>
      </c>
      <c r="BZ97" s="120" t="str">
        <f t="shared" si="319"/>
        <v/>
      </c>
      <c r="CA97" s="120" t="str">
        <f t="shared" si="319"/>
        <v/>
      </c>
      <c r="CB97" s="120" t="str">
        <f t="shared" si="319"/>
        <v/>
      </c>
      <c r="CC97" s="120" t="str">
        <f t="shared" si="319"/>
        <v/>
      </c>
      <c r="CD97" s="120" t="str">
        <f t="shared" si="319"/>
        <v/>
      </c>
      <c r="CE97" s="120" t="str">
        <f t="shared" si="319"/>
        <v/>
      </c>
      <c r="CF97" s="120" t="str">
        <f t="shared" si="319"/>
        <v/>
      </c>
      <c r="CG97" s="120" t="str">
        <f t="shared" si="319"/>
        <v/>
      </c>
      <c r="CH97" s="120" t="str">
        <f t="shared" si="319"/>
        <v/>
      </c>
      <c r="CI97" s="120" t="str">
        <f t="shared" si="319"/>
        <v/>
      </c>
      <c r="CJ97" s="120" t="str">
        <f t="shared" si="319"/>
        <v/>
      </c>
      <c r="CK97" s="120" t="str">
        <f t="shared" si="319"/>
        <v/>
      </c>
      <c r="CL97" s="120" t="str">
        <f t="shared" si="319"/>
        <v/>
      </c>
      <c r="CM97" s="120" t="str">
        <f t="shared" si="319"/>
        <v/>
      </c>
      <c r="CN97" s="120" t="str">
        <f t="shared" si="319"/>
        <v/>
      </c>
      <c r="CO97" s="120" t="str">
        <f t="shared" si="320"/>
        <v/>
      </c>
      <c r="CP97" s="120" t="str">
        <f t="shared" si="320"/>
        <v/>
      </c>
      <c r="CQ97" s="120" t="str">
        <f t="shared" si="320"/>
        <v/>
      </c>
      <c r="CR97" s="120" t="str">
        <f t="shared" si="320"/>
        <v/>
      </c>
      <c r="CS97" s="120" t="str">
        <f t="shared" si="320"/>
        <v/>
      </c>
      <c r="CT97" s="120" t="str">
        <f t="shared" si="320"/>
        <v/>
      </c>
      <c r="CU97" s="120" t="str">
        <f t="shared" si="320"/>
        <v/>
      </c>
      <c r="CV97" s="120" t="str">
        <f t="shared" si="320"/>
        <v/>
      </c>
      <c r="CW97" s="120" t="str">
        <f t="shared" si="320"/>
        <v/>
      </c>
      <c r="CX97" s="120" t="str">
        <f t="shared" si="320"/>
        <v/>
      </c>
      <c r="CY97" s="120" t="str">
        <f t="shared" si="320"/>
        <v/>
      </c>
      <c r="CZ97" s="120" t="str">
        <f t="shared" si="320"/>
        <v/>
      </c>
      <c r="DA97" s="120" t="str">
        <f t="shared" si="320"/>
        <v/>
      </c>
      <c r="DB97" s="120" t="str">
        <f t="shared" si="320"/>
        <v/>
      </c>
      <c r="DC97" s="120" t="str">
        <f t="shared" si="320"/>
        <v/>
      </c>
      <c r="DD97" s="120" t="str">
        <f t="shared" si="320"/>
        <v/>
      </c>
      <c r="DE97" s="120" t="str">
        <f t="shared" si="321"/>
        <v/>
      </c>
      <c r="DF97" s="120" t="str">
        <f t="shared" si="321"/>
        <v/>
      </c>
      <c r="DG97" s="120" t="str">
        <f t="shared" si="321"/>
        <v/>
      </c>
      <c r="DH97" s="120" t="str">
        <f t="shared" si="321"/>
        <v/>
      </c>
      <c r="DI97" s="120" t="str">
        <f t="shared" si="321"/>
        <v/>
      </c>
      <c r="DJ97" s="120" t="str">
        <f t="shared" si="321"/>
        <v/>
      </c>
      <c r="DK97" s="120" t="str">
        <f t="shared" si="321"/>
        <v/>
      </c>
      <c r="DL97" s="120" t="str">
        <f t="shared" si="321"/>
        <v/>
      </c>
      <c r="DM97" s="120" t="str">
        <f t="shared" si="321"/>
        <v/>
      </c>
      <c r="DN97" s="120" t="str">
        <f t="shared" si="321"/>
        <v/>
      </c>
      <c r="DO97" s="120" t="str">
        <f t="shared" si="321"/>
        <v/>
      </c>
      <c r="DP97" s="120" t="str">
        <f t="shared" si="321"/>
        <v/>
      </c>
      <c r="DQ97" s="120" t="str">
        <f t="shared" si="321"/>
        <v/>
      </c>
      <c r="DR97" s="120" t="str">
        <f t="shared" si="321"/>
        <v/>
      </c>
      <c r="DS97" s="120" t="str">
        <f t="shared" si="321"/>
        <v/>
      </c>
      <c r="DT97" s="120" t="str">
        <f t="shared" si="321"/>
        <v/>
      </c>
      <c r="DU97" s="120" t="str">
        <f t="shared" si="322"/>
        <v/>
      </c>
      <c r="DV97" s="120" t="str">
        <f t="shared" si="322"/>
        <v/>
      </c>
      <c r="DW97" s="120" t="str">
        <f t="shared" si="322"/>
        <v/>
      </c>
      <c r="DX97" s="120" t="str">
        <f t="shared" si="322"/>
        <v/>
      </c>
      <c r="DY97" s="120" t="str">
        <f t="shared" si="322"/>
        <v/>
      </c>
      <c r="DZ97" s="120" t="str">
        <f t="shared" si="322"/>
        <v/>
      </c>
      <c r="EA97" s="120" t="str">
        <f t="shared" si="322"/>
        <v/>
      </c>
      <c r="EB97" s="120" t="str">
        <f t="shared" si="322"/>
        <v/>
      </c>
      <c r="EC97" s="120" t="str">
        <f t="shared" si="322"/>
        <v/>
      </c>
      <c r="ED97" s="120" t="str">
        <f t="shared" si="322"/>
        <v/>
      </c>
      <c r="EE97" s="120" t="str">
        <f t="shared" si="322"/>
        <v/>
      </c>
      <c r="EF97" s="120" t="str">
        <f t="shared" si="322"/>
        <v/>
      </c>
      <c r="EG97" s="120" t="str">
        <f t="shared" si="322"/>
        <v/>
      </c>
      <c r="EH97" s="120" t="str">
        <f t="shared" si="322"/>
        <v/>
      </c>
      <c r="EI97" s="120" t="str">
        <f t="shared" si="322"/>
        <v/>
      </c>
      <c r="EJ97" s="120" t="str">
        <f t="shared" si="322"/>
        <v/>
      </c>
      <c r="EK97" s="120" t="str">
        <f t="shared" si="323"/>
        <v/>
      </c>
      <c r="EL97" s="120" t="str">
        <f t="shared" si="323"/>
        <v/>
      </c>
      <c r="EM97" s="120" t="str">
        <f t="shared" si="323"/>
        <v/>
      </c>
      <c r="EN97" s="120" t="str">
        <f t="shared" si="323"/>
        <v/>
      </c>
      <c r="EO97" s="120" t="str">
        <f t="shared" si="323"/>
        <v/>
      </c>
      <c r="EP97" s="120" t="str">
        <f t="shared" si="323"/>
        <v/>
      </c>
      <c r="EQ97" s="120" t="str">
        <f t="shared" si="323"/>
        <v/>
      </c>
      <c r="ER97" s="120" t="str">
        <f t="shared" si="323"/>
        <v/>
      </c>
      <c r="ES97" s="120" t="str">
        <f t="shared" si="323"/>
        <v/>
      </c>
      <c r="ET97" s="120" t="str">
        <f t="shared" si="323"/>
        <v/>
      </c>
      <c r="EU97" s="120" t="str">
        <f t="shared" si="323"/>
        <v/>
      </c>
      <c r="EV97" s="120" t="str">
        <f t="shared" si="323"/>
        <v/>
      </c>
      <c r="EW97" s="120" t="str">
        <f t="shared" si="323"/>
        <v/>
      </c>
      <c r="EX97" s="120" t="str">
        <f t="shared" si="323"/>
        <v/>
      </c>
      <c r="EY97" s="120" t="str">
        <f t="shared" si="323"/>
        <v/>
      </c>
      <c r="EZ97" s="120" t="str">
        <f t="shared" si="323"/>
        <v/>
      </c>
      <c r="FA97" s="120" t="str">
        <f t="shared" si="324"/>
        <v/>
      </c>
      <c r="FB97" s="120" t="str">
        <f t="shared" si="324"/>
        <v/>
      </c>
      <c r="FC97" s="120" t="str">
        <f t="shared" si="324"/>
        <v/>
      </c>
      <c r="FD97" s="120" t="str">
        <f t="shared" si="324"/>
        <v/>
      </c>
      <c r="FE97" s="120" t="str">
        <f t="shared" si="324"/>
        <v/>
      </c>
      <c r="FF97" s="120" t="str">
        <f t="shared" si="324"/>
        <v/>
      </c>
      <c r="FG97" s="120" t="str">
        <f t="shared" si="324"/>
        <v/>
      </c>
      <c r="FH97" s="120" t="str">
        <f t="shared" si="324"/>
        <v/>
      </c>
      <c r="FI97" s="120" t="str">
        <f t="shared" si="324"/>
        <v/>
      </c>
      <c r="FJ97" s="120" t="str">
        <f t="shared" si="324"/>
        <v/>
      </c>
      <c r="FK97" s="120" t="str">
        <f t="shared" si="324"/>
        <v/>
      </c>
      <c r="FL97" s="120" t="str">
        <f t="shared" si="324"/>
        <v/>
      </c>
      <c r="FM97" s="120" t="str">
        <f t="shared" si="324"/>
        <v/>
      </c>
      <c r="FN97" s="120" t="str">
        <f t="shared" si="324"/>
        <v/>
      </c>
      <c r="FO97" s="120" t="str">
        <f t="shared" si="324"/>
        <v/>
      </c>
      <c r="FP97" s="120" t="str">
        <f t="shared" si="324"/>
        <v/>
      </c>
      <c r="FQ97" s="120" t="str">
        <f t="shared" si="325"/>
        <v/>
      </c>
      <c r="FR97" s="120" t="str">
        <f t="shared" si="325"/>
        <v/>
      </c>
      <c r="FS97" s="120" t="str">
        <f t="shared" si="325"/>
        <v/>
      </c>
      <c r="FT97" s="120" t="str">
        <f t="shared" si="325"/>
        <v/>
      </c>
      <c r="FU97" s="120" t="str">
        <f t="shared" si="325"/>
        <v/>
      </c>
      <c r="FV97" s="120" t="str">
        <f t="shared" si="325"/>
        <v/>
      </c>
      <c r="FW97" s="120" t="str">
        <f t="shared" si="325"/>
        <v/>
      </c>
      <c r="FX97" s="120" t="str">
        <f t="shared" si="325"/>
        <v/>
      </c>
      <c r="FY97" s="120" t="str">
        <f t="shared" si="325"/>
        <v/>
      </c>
      <c r="FZ97" s="120" t="str">
        <f t="shared" si="325"/>
        <v/>
      </c>
      <c r="GA97" s="120" t="str">
        <f t="shared" si="325"/>
        <v/>
      </c>
      <c r="GB97" s="120" t="str">
        <f t="shared" si="325"/>
        <v/>
      </c>
      <c r="GC97" s="120" t="str">
        <f t="shared" si="325"/>
        <v/>
      </c>
      <c r="GD97" s="120" t="str">
        <f t="shared" si="325"/>
        <v/>
      </c>
      <c r="GE97" s="120" t="str">
        <f t="shared" si="325"/>
        <v/>
      </c>
      <c r="GF97" s="120" t="str">
        <f t="shared" si="325"/>
        <v/>
      </c>
      <c r="GG97" s="120" t="str">
        <f t="shared" si="326"/>
        <v/>
      </c>
      <c r="GH97" s="120" t="str">
        <f t="shared" si="326"/>
        <v/>
      </c>
      <c r="GI97" s="120" t="str">
        <f t="shared" si="326"/>
        <v/>
      </c>
      <c r="GJ97" s="120" t="str">
        <f t="shared" si="326"/>
        <v/>
      </c>
      <c r="GK97" s="120" t="str">
        <f t="shared" si="326"/>
        <v/>
      </c>
      <c r="GL97" s="120" t="str">
        <f t="shared" si="326"/>
        <v/>
      </c>
      <c r="GM97" s="120" t="str">
        <f t="shared" si="326"/>
        <v/>
      </c>
      <c r="GN97" s="120" t="str">
        <f t="shared" si="326"/>
        <v/>
      </c>
      <c r="GO97" s="120" t="str">
        <f t="shared" si="326"/>
        <v/>
      </c>
      <c r="GP97" s="120" t="str">
        <f t="shared" si="326"/>
        <v/>
      </c>
      <c r="GQ97" s="120" t="str">
        <f t="shared" si="326"/>
        <v/>
      </c>
      <c r="GR97" s="120" t="str">
        <f t="shared" si="326"/>
        <v/>
      </c>
      <c r="GS97" s="120" t="str">
        <f t="shared" si="326"/>
        <v/>
      </c>
      <c r="GT97" s="120" t="str">
        <f t="shared" si="326"/>
        <v/>
      </c>
      <c r="GU97" s="120" t="str">
        <f t="shared" si="326"/>
        <v/>
      </c>
      <c r="GV97" s="120" t="str">
        <f t="shared" si="326"/>
        <v/>
      </c>
      <c r="GW97" s="120" t="str">
        <f t="shared" si="327"/>
        <v/>
      </c>
      <c r="GX97" s="120" t="str">
        <f t="shared" si="327"/>
        <v/>
      </c>
      <c r="GY97" s="120" t="str">
        <f t="shared" si="327"/>
        <v/>
      </c>
      <c r="GZ97" s="120" t="str">
        <f t="shared" si="327"/>
        <v/>
      </c>
      <c r="HA97" s="120" t="str">
        <f t="shared" si="327"/>
        <v/>
      </c>
      <c r="HB97" s="120" t="str">
        <f t="shared" si="327"/>
        <v/>
      </c>
      <c r="HC97" s="120" t="str">
        <f t="shared" si="327"/>
        <v/>
      </c>
      <c r="HD97" s="120" t="str">
        <f t="shared" si="327"/>
        <v/>
      </c>
      <c r="HE97" s="120" t="str">
        <f t="shared" si="327"/>
        <v/>
      </c>
      <c r="HF97" s="120" t="str">
        <f t="shared" si="327"/>
        <v/>
      </c>
      <c r="HG97" s="120" t="str">
        <f t="shared" si="327"/>
        <v/>
      </c>
      <c r="HH97" s="120" t="str">
        <f t="shared" si="327"/>
        <v/>
      </c>
      <c r="HI97" s="120" t="str">
        <f t="shared" si="327"/>
        <v/>
      </c>
      <c r="HJ97" s="120" t="str">
        <f t="shared" si="327"/>
        <v/>
      </c>
      <c r="HK97" s="120" t="str">
        <f t="shared" si="327"/>
        <v/>
      </c>
      <c r="HL97" s="120" t="str">
        <f t="shared" si="327"/>
        <v/>
      </c>
      <c r="HM97" s="120" t="str">
        <f t="shared" si="328"/>
        <v/>
      </c>
      <c r="HN97" s="120" t="str">
        <f t="shared" si="328"/>
        <v/>
      </c>
      <c r="HO97" s="120" t="str">
        <f t="shared" si="328"/>
        <v/>
      </c>
      <c r="HP97" s="120" t="str">
        <f t="shared" si="328"/>
        <v/>
      </c>
      <c r="HQ97" s="120" t="str">
        <f t="shared" si="328"/>
        <v/>
      </c>
      <c r="HR97" s="120" t="str">
        <f t="shared" si="328"/>
        <v/>
      </c>
      <c r="HS97" s="120" t="str">
        <f t="shared" si="328"/>
        <v/>
      </c>
      <c r="HT97" s="120" t="str">
        <f t="shared" si="328"/>
        <v/>
      </c>
      <c r="HU97" s="120" t="str">
        <f t="shared" si="328"/>
        <v/>
      </c>
      <c r="HV97" s="120" t="str">
        <f t="shared" si="328"/>
        <v/>
      </c>
      <c r="HW97" s="120" t="str">
        <f t="shared" si="328"/>
        <v/>
      </c>
      <c r="HX97" s="120" t="str">
        <f t="shared" si="328"/>
        <v/>
      </c>
      <c r="HY97" s="120" t="str">
        <f t="shared" si="328"/>
        <v/>
      </c>
      <c r="HZ97" s="120" t="str">
        <f t="shared" si="328"/>
        <v/>
      </c>
      <c r="IA97" s="120" t="str">
        <f t="shared" si="328"/>
        <v/>
      </c>
      <c r="IB97" s="120" t="str">
        <f t="shared" si="328"/>
        <v/>
      </c>
      <c r="IC97" s="120" t="str">
        <f t="shared" si="329"/>
        <v/>
      </c>
      <c r="ID97" s="120" t="str">
        <f t="shared" si="329"/>
        <v/>
      </c>
      <c r="IE97" s="120" t="str">
        <f t="shared" si="329"/>
        <v/>
      </c>
      <c r="IF97" s="120" t="str">
        <f t="shared" si="329"/>
        <v/>
      </c>
      <c r="IG97" s="120" t="str">
        <f t="shared" si="329"/>
        <v/>
      </c>
      <c r="IH97" s="120" t="str">
        <f t="shared" si="329"/>
        <v/>
      </c>
      <c r="II97" s="120" t="str">
        <f t="shared" si="329"/>
        <v/>
      </c>
      <c r="IJ97" s="120" t="str">
        <f t="shared" si="329"/>
        <v/>
      </c>
      <c r="IK97" s="120" t="str">
        <f t="shared" si="329"/>
        <v/>
      </c>
      <c r="IL97" s="120" t="str">
        <f t="shared" si="329"/>
        <v/>
      </c>
      <c r="IM97" s="120" t="str">
        <f t="shared" si="329"/>
        <v/>
      </c>
      <c r="IN97" s="120" t="str">
        <f t="shared" si="329"/>
        <v/>
      </c>
      <c r="IO97" s="120" t="str">
        <f t="shared" si="329"/>
        <v/>
      </c>
      <c r="IP97" s="120" t="str">
        <f t="shared" si="329"/>
        <v/>
      </c>
      <c r="IQ97" s="120" t="str">
        <f t="shared" si="329"/>
        <v/>
      </c>
      <c r="IR97" s="120" t="str">
        <f t="shared" si="329"/>
        <v/>
      </c>
      <c r="IS97" s="120" t="str">
        <f t="shared" si="330"/>
        <v/>
      </c>
      <c r="IT97" s="120" t="str">
        <f t="shared" si="330"/>
        <v/>
      </c>
      <c r="IU97" s="120" t="str">
        <f t="shared" si="330"/>
        <v/>
      </c>
      <c r="IV97" s="120" t="str">
        <f t="shared" si="330"/>
        <v/>
      </c>
      <c r="IW97" s="120" t="str">
        <f t="shared" si="330"/>
        <v/>
      </c>
      <c r="IX97" s="120" t="str">
        <f t="shared" si="330"/>
        <v/>
      </c>
      <c r="IY97" s="120" t="str">
        <f t="shared" si="330"/>
        <v/>
      </c>
      <c r="IZ97" s="120" t="str">
        <f t="shared" si="330"/>
        <v/>
      </c>
      <c r="JA97" s="120" t="str">
        <f t="shared" si="330"/>
        <v/>
      </c>
      <c r="JB97" s="120" t="str">
        <f t="shared" si="330"/>
        <v/>
      </c>
      <c r="JC97" s="120" t="str">
        <f t="shared" si="330"/>
        <v/>
      </c>
      <c r="JD97" s="120" t="str">
        <f t="shared" si="330"/>
        <v/>
      </c>
      <c r="JE97" s="120" t="str">
        <f t="shared" si="330"/>
        <v/>
      </c>
      <c r="JF97" s="120" t="str">
        <f t="shared" si="330"/>
        <v/>
      </c>
      <c r="JG97" s="120" t="str">
        <f t="shared" si="330"/>
        <v/>
      </c>
      <c r="JH97" s="120" t="str">
        <f t="shared" si="330"/>
        <v/>
      </c>
      <c r="JI97" s="120" t="str">
        <f t="shared" si="331"/>
        <v/>
      </c>
      <c r="JJ97" s="120" t="str">
        <f t="shared" si="331"/>
        <v/>
      </c>
      <c r="JK97" s="120" t="str">
        <f t="shared" si="331"/>
        <v/>
      </c>
      <c r="JL97" s="120" t="str">
        <f t="shared" si="331"/>
        <v/>
      </c>
      <c r="JM97" s="120" t="str">
        <f t="shared" si="331"/>
        <v/>
      </c>
      <c r="JN97" s="120" t="str">
        <f t="shared" si="331"/>
        <v/>
      </c>
      <c r="JO97" s="120" t="str">
        <f t="shared" si="331"/>
        <v/>
      </c>
      <c r="JP97" s="120" t="str">
        <f t="shared" si="331"/>
        <v/>
      </c>
      <c r="JQ97" s="120" t="str">
        <f t="shared" si="331"/>
        <v/>
      </c>
      <c r="JR97" s="120" t="str">
        <f t="shared" si="331"/>
        <v/>
      </c>
      <c r="JS97" s="120" t="str">
        <f t="shared" si="331"/>
        <v/>
      </c>
      <c r="JT97" s="120" t="str">
        <f t="shared" si="331"/>
        <v/>
      </c>
      <c r="JU97" s="120" t="str">
        <f t="shared" si="331"/>
        <v/>
      </c>
      <c r="JV97" s="120" t="str">
        <f t="shared" si="331"/>
        <v/>
      </c>
      <c r="JW97" s="120" t="str">
        <f t="shared" si="331"/>
        <v/>
      </c>
      <c r="JX97" s="120" t="str">
        <f t="shared" si="331"/>
        <v/>
      </c>
      <c r="JY97" s="120" t="str">
        <f t="shared" si="332"/>
        <v/>
      </c>
      <c r="JZ97" s="120" t="str">
        <f t="shared" si="332"/>
        <v/>
      </c>
      <c r="KA97" s="120" t="str">
        <f t="shared" si="332"/>
        <v/>
      </c>
      <c r="KB97" s="120" t="str">
        <f t="shared" si="332"/>
        <v/>
      </c>
      <c r="KC97" s="120" t="str">
        <f t="shared" si="332"/>
        <v/>
      </c>
      <c r="KD97" s="120" t="str">
        <f t="shared" si="332"/>
        <v/>
      </c>
      <c r="KE97" s="120" t="str">
        <f t="shared" si="332"/>
        <v/>
      </c>
      <c r="KF97" s="120" t="str">
        <f t="shared" si="332"/>
        <v/>
      </c>
      <c r="KG97" s="120" t="str">
        <f t="shared" si="332"/>
        <v/>
      </c>
      <c r="KH97" s="120" t="str">
        <f t="shared" si="332"/>
        <v/>
      </c>
      <c r="KI97" s="120" t="str">
        <f t="shared" si="332"/>
        <v/>
      </c>
      <c r="KJ97" s="120" t="str">
        <f t="shared" si="332"/>
        <v/>
      </c>
      <c r="KK97" s="120" t="str">
        <f t="shared" si="332"/>
        <v/>
      </c>
      <c r="KL97" s="120" t="str">
        <f t="shared" si="332"/>
        <v/>
      </c>
      <c r="KM97" s="120" t="str">
        <f t="shared" si="332"/>
        <v/>
      </c>
      <c r="KN97" s="120" t="str">
        <f t="shared" si="332"/>
        <v/>
      </c>
      <c r="KO97" s="120" t="str">
        <f t="shared" si="333"/>
        <v/>
      </c>
      <c r="KP97" s="120" t="str">
        <f t="shared" si="333"/>
        <v/>
      </c>
      <c r="KQ97" s="120" t="str">
        <f t="shared" si="333"/>
        <v/>
      </c>
      <c r="KR97" s="120" t="str">
        <f t="shared" si="333"/>
        <v/>
      </c>
      <c r="KS97" s="120" t="str">
        <f t="shared" si="333"/>
        <v/>
      </c>
      <c r="KT97" s="120" t="str">
        <f t="shared" si="333"/>
        <v/>
      </c>
      <c r="KU97" s="120" t="str">
        <f t="shared" si="333"/>
        <v/>
      </c>
      <c r="KV97" s="120" t="str">
        <f t="shared" si="333"/>
        <v/>
      </c>
      <c r="KW97" s="120" t="str">
        <f t="shared" si="333"/>
        <v/>
      </c>
      <c r="KX97" s="120" t="str">
        <f t="shared" si="333"/>
        <v/>
      </c>
      <c r="KY97" s="120" t="str">
        <f t="shared" si="333"/>
        <v/>
      </c>
      <c r="KZ97" s="120" t="str">
        <f t="shared" si="333"/>
        <v/>
      </c>
      <c r="LA97" s="120" t="str">
        <f t="shared" si="333"/>
        <v/>
      </c>
      <c r="LB97" s="120" t="str">
        <f t="shared" si="333"/>
        <v/>
      </c>
      <c r="LC97" s="120" t="str">
        <f t="shared" si="333"/>
        <v/>
      </c>
      <c r="LD97" s="120" t="str">
        <f t="shared" si="333"/>
        <v/>
      </c>
      <c r="LE97" s="120" t="str">
        <f t="shared" si="334"/>
        <v/>
      </c>
      <c r="LF97" s="120" t="str">
        <f t="shared" si="334"/>
        <v/>
      </c>
      <c r="LG97" s="120" t="str">
        <f t="shared" si="334"/>
        <v/>
      </c>
      <c r="LH97" s="120" t="str">
        <f t="shared" si="334"/>
        <v/>
      </c>
      <c r="LI97" s="120" t="str">
        <f t="shared" si="334"/>
        <v/>
      </c>
      <c r="LJ97" s="120" t="str">
        <f t="shared" si="334"/>
        <v/>
      </c>
      <c r="LK97" s="120" t="str">
        <f t="shared" si="334"/>
        <v/>
      </c>
      <c r="LL97" s="120" t="str">
        <f t="shared" si="334"/>
        <v/>
      </c>
      <c r="LM97" s="120" t="str">
        <f t="shared" si="334"/>
        <v/>
      </c>
      <c r="LN97" s="120" t="str">
        <f t="shared" si="334"/>
        <v/>
      </c>
      <c r="LO97" s="120" t="str">
        <f t="shared" si="334"/>
        <v/>
      </c>
      <c r="LP97" s="120" t="str">
        <f t="shared" si="334"/>
        <v/>
      </c>
      <c r="LQ97" s="120" t="str">
        <f t="shared" si="334"/>
        <v/>
      </c>
      <c r="LR97" s="120" t="str">
        <f t="shared" si="334"/>
        <v/>
      </c>
      <c r="LS97" s="120" t="str">
        <f t="shared" si="334"/>
        <v/>
      </c>
      <c r="LT97" s="120" t="str">
        <f t="shared" si="334"/>
        <v/>
      </c>
      <c r="LU97" s="120" t="str">
        <f t="shared" si="335"/>
        <v/>
      </c>
      <c r="LV97" s="120" t="str">
        <f t="shared" si="335"/>
        <v/>
      </c>
      <c r="LW97" s="120" t="str">
        <f t="shared" si="335"/>
        <v/>
      </c>
      <c r="LX97" s="120" t="str">
        <f t="shared" si="335"/>
        <v/>
      </c>
      <c r="LY97" s="120" t="str">
        <f t="shared" si="335"/>
        <v/>
      </c>
      <c r="LZ97" s="120" t="str">
        <f t="shared" si="335"/>
        <v/>
      </c>
      <c r="MA97" s="120" t="str">
        <f t="shared" si="335"/>
        <v/>
      </c>
      <c r="MB97" s="120" t="str">
        <f t="shared" si="335"/>
        <v/>
      </c>
      <c r="MC97" s="120" t="str">
        <f t="shared" si="335"/>
        <v/>
      </c>
      <c r="MD97" s="120" t="str">
        <f t="shared" si="335"/>
        <v/>
      </c>
      <c r="ME97" s="120" t="str">
        <f t="shared" si="335"/>
        <v/>
      </c>
      <c r="MF97" s="120" t="str">
        <f t="shared" si="335"/>
        <v/>
      </c>
      <c r="MG97" s="120" t="str">
        <f t="shared" si="335"/>
        <v/>
      </c>
      <c r="MH97" s="120" t="str">
        <f t="shared" si="335"/>
        <v/>
      </c>
      <c r="MI97" s="120" t="str">
        <f t="shared" si="335"/>
        <v/>
      </c>
      <c r="MJ97" s="120" t="str">
        <f t="shared" si="335"/>
        <v/>
      </c>
      <c r="MK97" s="120" t="str">
        <f t="shared" si="336"/>
        <v/>
      </c>
      <c r="ML97" s="120" t="str">
        <f t="shared" si="336"/>
        <v/>
      </c>
      <c r="MM97" s="120" t="str">
        <f t="shared" si="336"/>
        <v/>
      </c>
      <c r="MN97" s="120" t="str">
        <f t="shared" si="336"/>
        <v/>
      </c>
      <c r="MO97" s="120" t="str">
        <f t="shared" si="336"/>
        <v/>
      </c>
      <c r="MP97" s="120" t="str">
        <f t="shared" si="336"/>
        <v/>
      </c>
      <c r="MQ97" s="120" t="str">
        <f t="shared" si="336"/>
        <v/>
      </c>
      <c r="MR97" s="120" t="str">
        <f t="shared" si="336"/>
        <v/>
      </c>
      <c r="MS97" s="120" t="str">
        <f t="shared" si="336"/>
        <v/>
      </c>
      <c r="MT97" s="120" t="str">
        <f t="shared" si="336"/>
        <v/>
      </c>
      <c r="MU97" s="120" t="str">
        <f t="shared" si="336"/>
        <v/>
      </c>
      <c r="MV97" s="120" t="str">
        <f t="shared" si="336"/>
        <v/>
      </c>
      <c r="MW97" s="120" t="str">
        <f t="shared" si="336"/>
        <v/>
      </c>
      <c r="MX97" s="120" t="str">
        <f t="shared" si="336"/>
        <v/>
      </c>
      <c r="MY97" s="120" t="str">
        <f t="shared" si="336"/>
        <v/>
      </c>
      <c r="MZ97" s="120" t="str">
        <f t="shared" si="336"/>
        <v/>
      </c>
      <c r="NA97" s="120" t="str">
        <f t="shared" si="337"/>
        <v/>
      </c>
      <c r="NB97" s="120" t="str">
        <f t="shared" si="337"/>
        <v/>
      </c>
      <c r="NC97" s="120" t="str">
        <f t="shared" si="337"/>
        <v/>
      </c>
      <c r="ND97" s="120" t="str">
        <f t="shared" si="337"/>
        <v/>
      </c>
      <c r="NE97" s="120" t="str">
        <f t="shared" si="337"/>
        <v/>
      </c>
      <c r="NF97" s="120" t="str">
        <f t="shared" si="337"/>
        <v/>
      </c>
      <c r="NG97" s="120" t="str">
        <f t="shared" si="337"/>
        <v/>
      </c>
      <c r="NH97" s="120" t="str">
        <f t="shared" si="337"/>
        <v/>
      </c>
      <c r="NI97" s="120" t="str">
        <f t="shared" si="337"/>
        <v/>
      </c>
      <c r="NJ97" s="120" t="str">
        <f t="shared" si="337"/>
        <v/>
      </c>
      <c r="NK97" s="120" t="str">
        <f t="shared" si="337"/>
        <v/>
      </c>
      <c r="NL97" s="120" t="str">
        <f t="shared" si="337"/>
        <v/>
      </c>
      <c r="NM97" s="120" t="str">
        <f t="shared" si="337"/>
        <v/>
      </c>
      <c r="NN97" s="120" t="str">
        <f t="shared" si="337"/>
        <v/>
      </c>
      <c r="NO97" s="120" t="str">
        <f t="shared" si="337"/>
        <v/>
      </c>
      <c r="NP97" s="120" t="str">
        <f t="shared" si="337"/>
        <v/>
      </c>
      <c r="NQ97" s="120" t="str">
        <f t="shared" si="338"/>
        <v/>
      </c>
      <c r="NR97" s="120" t="str">
        <f t="shared" si="338"/>
        <v/>
      </c>
      <c r="NS97" s="120" t="str">
        <f t="shared" si="338"/>
        <v/>
      </c>
      <c r="NT97" s="120" t="str">
        <f t="shared" si="338"/>
        <v/>
      </c>
      <c r="NU97" s="120" t="str">
        <f t="shared" si="338"/>
        <v/>
      </c>
      <c r="NV97" s="120" t="str">
        <f t="shared" si="338"/>
        <v/>
      </c>
      <c r="NW97" s="120" t="str">
        <f t="shared" si="338"/>
        <v/>
      </c>
      <c r="NX97" s="120" t="str">
        <f t="shared" si="338"/>
        <v/>
      </c>
      <c r="NY97" s="120" t="str">
        <f t="shared" si="338"/>
        <v/>
      </c>
      <c r="NZ97" s="120" t="str">
        <f t="shared" si="338"/>
        <v/>
      </c>
      <c r="OA97" s="120" t="str">
        <f t="shared" si="338"/>
        <v/>
      </c>
      <c r="OB97" s="120" t="str">
        <f t="shared" si="338"/>
        <v/>
      </c>
      <c r="OC97" s="120" t="str">
        <f t="shared" si="338"/>
        <v/>
      </c>
      <c r="OD97" s="120" t="str">
        <f t="shared" si="338"/>
        <v/>
      </c>
      <c r="OE97" s="120" t="str">
        <f t="shared" si="338"/>
        <v/>
      </c>
      <c r="OF97" s="120" t="str">
        <f t="shared" si="338"/>
        <v/>
      </c>
      <c r="OG97" s="120" t="str">
        <f t="shared" si="339"/>
        <v/>
      </c>
      <c r="OH97" s="120" t="str">
        <f t="shared" si="339"/>
        <v/>
      </c>
      <c r="OI97" s="120" t="str">
        <f t="shared" si="339"/>
        <v/>
      </c>
      <c r="OJ97" s="120" t="str">
        <f t="shared" si="339"/>
        <v/>
      </c>
      <c r="OK97" s="120" t="str">
        <f t="shared" si="339"/>
        <v/>
      </c>
      <c r="OL97" s="120" t="str">
        <f t="shared" si="339"/>
        <v/>
      </c>
      <c r="OM97" s="120" t="str">
        <f t="shared" si="339"/>
        <v/>
      </c>
      <c r="ON97" s="120" t="str">
        <f t="shared" si="339"/>
        <v/>
      </c>
      <c r="OO97" s="120" t="str">
        <f t="shared" si="339"/>
        <v/>
      </c>
      <c r="OP97" s="120" t="str">
        <f t="shared" si="339"/>
        <v/>
      </c>
      <c r="OQ97" s="120" t="str">
        <f t="shared" si="339"/>
        <v/>
      </c>
      <c r="OR97" s="120" t="str">
        <f t="shared" si="339"/>
        <v/>
      </c>
      <c r="OS97" s="120" t="str">
        <f t="shared" si="339"/>
        <v/>
      </c>
      <c r="OT97" s="120" t="str">
        <f t="shared" si="339"/>
        <v/>
      </c>
      <c r="OU97" s="120" t="str">
        <f t="shared" si="339"/>
        <v/>
      </c>
      <c r="OV97" s="120" t="str">
        <f t="shared" si="339"/>
        <v/>
      </c>
      <c r="OW97" s="120" t="str">
        <f t="shared" si="340"/>
        <v/>
      </c>
      <c r="OX97" s="120" t="str">
        <f t="shared" si="340"/>
        <v/>
      </c>
      <c r="OY97" s="120" t="str">
        <f t="shared" si="340"/>
        <v/>
      </c>
      <c r="OZ97" s="120" t="str">
        <f t="shared" si="340"/>
        <v/>
      </c>
      <c r="PA97" s="120" t="str">
        <f t="shared" si="340"/>
        <v/>
      </c>
      <c r="PB97" s="120" t="str">
        <f t="shared" si="340"/>
        <v/>
      </c>
      <c r="PC97" s="120" t="str">
        <f t="shared" si="340"/>
        <v/>
      </c>
      <c r="PD97" s="120" t="str">
        <f t="shared" si="340"/>
        <v/>
      </c>
      <c r="PE97" s="120" t="str">
        <f t="shared" si="340"/>
        <v/>
      </c>
      <c r="PF97" s="120" t="str">
        <f t="shared" si="340"/>
        <v/>
      </c>
      <c r="PG97" s="120" t="str">
        <f t="shared" si="340"/>
        <v/>
      </c>
      <c r="PH97" s="120" t="str">
        <f t="shared" si="340"/>
        <v/>
      </c>
      <c r="PI97" s="120" t="str">
        <f t="shared" si="340"/>
        <v/>
      </c>
      <c r="PJ97" s="120" t="str">
        <f t="shared" si="340"/>
        <v/>
      </c>
      <c r="PK97" s="120" t="str">
        <f t="shared" si="340"/>
        <v/>
      </c>
      <c r="PL97" s="120" t="str">
        <f t="shared" si="340"/>
        <v/>
      </c>
      <c r="PM97" s="120" t="str">
        <f t="shared" si="341"/>
        <v/>
      </c>
      <c r="PN97" s="120" t="str">
        <f t="shared" si="341"/>
        <v/>
      </c>
      <c r="PO97" s="120" t="str">
        <f t="shared" si="341"/>
        <v/>
      </c>
      <c r="PP97" s="120" t="str">
        <f t="shared" si="341"/>
        <v/>
      </c>
      <c r="PQ97" s="120" t="str">
        <f t="shared" si="341"/>
        <v/>
      </c>
      <c r="PR97" s="120" t="str">
        <f t="shared" si="341"/>
        <v/>
      </c>
      <c r="PS97" s="120" t="str">
        <f t="shared" si="341"/>
        <v/>
      </c>
      <c r="PT97" s="120" t="str">
        <f t="shared" si="341"/>
        <v/>
      </c>
      <c r="PU97" s="120" t="str">
        <f t="shared" si="341"/>
        <v/>
      </c>
      <c r="PV97" s="120" t="str">
        <f t="shared" si="341"/>
        <v/>
      </c>
      <c r="PW97" s="120" t="str">
        <f t="shared" si="341"/>
        <v/>
      </c>
      <c r="PX97" s="120" t="str">
        <f t="shared" si="341"/>
        <v/>
      </c>
      <c r="PY97" s="120" t="str">
        <f t="shared" si="341"/>
        <v/>
      </c>
      <c r="PZ97" s="120" t="str">
        <f t="shared" si="341"/>
        <v/>
      </c>
      <c r="QA97" s="120" t="str">
        <f t="shared" si="341"/>
        <v/>
      </c>
      <c r="QB97" s="120" t="str">
        <f t="shared" si="341"/>
        <v/>
      </c>
      <c r="QC97" s="120" t="str">
        <f t="shared" si="342"/>
        <v/>
      </c>
      <c r="QD97" s="120" t="str">
        <f t="shared" si="342"/>
        <v/>
      </c>
      <c r="QE97" s="120" t="str">
        <f t="shared" si="342"/>
        <v/>
      </c>
      <c r="QF97" s="120" t="str">
        <f t="shared" si="342"/>
        <v/>
      </c>
      <c r="QG97" s="120" t="str">
        <f t="shared" si="342"/>
        <v/>
      </c>
      <c r="QH97" s="120" t="str">
        <f t="shared" si="342"/>
        <v/>
      </c>
      <c r="QI97" s="120" t="str">
        <f t="shared" si="342"/>
        <v/>
      </c>
      <c r="QJ97" s="120" t="str">
        <f t="shared" si="342"/>
        <v/>
      </c>
      <c r="QK97" s="120" t="str">
        <f t="shared" si="342"/>
        <v/>
      </c>
      <c r="QL97" s="120" t="str">
        <f t="shared" si="342"/>
        <v/>
      </c>
      <c r="QM97" s="120" t="str">
        <f t="shared" si="342"/>
        <v/>
      </c>
      <c r="QN97" s="120" t="str">
        <f t="shared" si="342"/>
        <v/>
      </c>
      <c r="QO97" s="120" t="str">
        <f t="shared" si="342"/>
        <v/>
      </c>
      <c r="QP97" s="120" t="str">
        <f t="shared" si="342"/>
        <v/>
      </c>
      <c r="QQ97" s="120" t="str">
        <f t="shared" si="342"/>
        <v/>
      </c>
      <c r="QR97" s="120" t="str">
        <f t="shared" si="342"/>
        <v/>
      </c>
      <c r="QS97" s="120" t="str">
        <f t="shared" si="343"/>
        <v/>
      </c>
      <c r="QT97" s="120" t="str">
        <f t="shared" si="343"/>
        <v/>
      </c>
      <c r="QU97" s="120" t="str">
        <f t="shared" si="343"/>
        <v/>
      </c>
      <c r="QV97" s="120" t="str">
        <f t="shared" si="343"/>
        <v/>
      </c>
      <c r="QW97" s="120" t="str">
        <f t="shared" si="343"/>
        <v/>
      </c>
      <c r="QX97" s="120" t="str">
        <f t="shared" si="343"/>
        <v/>
      </c>
      <c r="QY97" s="120" t="str">
        <f t="shared" si="343"/>
        <v/>
      </c>
      <c r="QZ97" s="120" t="str">
        <f t="shared" si="343"/>
        <v/>
      </c>
      <c r="RA97" s="120" t="str">
        <f t="shared" si="343"/>
        <v/>
      </c>
      <c r="RB97" s="120" t="str">
        <f t="shared" si="343"/>
        <v/>
      </c>
      <c r="RC97" s="120" t="str">
        <f t="shared" si="343"/>
        <v/>
      </c>
      <c r="RD97" s="120" t="str">
        <f t="shared" si="343"/>
        <v/>
      </c>
      <c r="RE97" s="120" t="str">
        <f t="shared" si="343"/>
        <v/>
      </c>
      <c r="RF97" s="120" t="str">
        <f t="shared" si="343"/>
        <v/>
      </c>
      <c r="RG97" s="120" t="str">
        <f t="shared" si="343"/>
        <v/>
      </c>
      <c r="RH97" s="120" t="str">
        <f t="shared" si="343"/>
        <v/>
      </c>
      <c r="RI97" s="120" t="str">
        <f t="shared" si="344"/>
        <v/>
      </c>
      <c r="RJ97" s="120" t="str">
        <f t="shared" si="344"/>
        <v/>
      </c>
      <c r="RK97" s="120" t="str">
        <f t="shared" si="344"/>
        <v/>
      </c>
      <c r="RL97" s="120" t="str">
        <f t="shared" si="344"/>
        <v/>
      </c>
      <c r="RM97" s="120" t="str">
        <f t="shared" si="344"/>
        <v/>
      </c>
      <c r="RN97" s="120" t="str">
        <f t="shared" si="344"/>
        <v/>
      </c>
      <c r="RO97" s="120" t="str">
        <f t="shared" si="344"/>
        <v/>
      </c>
      <c r="RP97" s="120" t="str">
        <f t="shared" si="344"/>
        <v/>
      </c>
      <c r="RQ97" s="120" t="str">
        <f t="shared" si="344"/>
        <v/>
      </c>
      <c r="RR97" s="120" t="str">
        <f t="shared" si="344"/>
        <v/>
      </c>
      <c r="RS97" s="120" t="str">
        <f t="shared" si="344"/>
        <v/>
      </c>
      <c r="RT97" s="120" t="str">
        <f t="shared" si="344"/>
        <v/>
      </c>
      <c r="RU97" s="120" t="str">
        <f t="shared" si="344"/>
        <v/>
      </c>
      <c r="RV97" s="120" t="str">
        <f t="shared" si="344"/>
        <v/>
      </c>
      <c r="RW97" s="120" t="str">
        <f t="shared" si="344"/>
        <v/>
      </c>
      <c r="RX97" s="120" t="str">
        <f t="shared" si="344"/>
        <v/>
      </c>
      <c r="RY97" s="120" t="str">
        <f t="shared" si="345"/>
        <v/>
      </c>
      <c r="RZ97" s="120" t="str">
        <f t="shared" si="345"/>
        <v/>
      </c>
      <c r="SA97" s="120" t="str">
        <f t="shared" si="345"/>
        <v/>
      </c>
      <c r="SB97" s="120" t="str">
        <f t="shared" si="345"/>
        <v/>
      </c>
      <c r="SC97" s="120" t="str">
        <f t="shared" si="345"/>
        <v/>
      </c>
      <c r="SD97" s="120" t="str">
        <f t="shared" si="345"/>
        <v/>
      </c>
      <c r="SE97" s="120" t="str">
        <f t="shared" si="345"/>
        <v/>
      </c>
      <c r="SF97" s="120" t="str">
        <f t="shared" si="345"/>
        <v/>
      </c>
      <c r="SG97" s="120" t="str">
        <f t="shared" si="345"/>
        <v/>
      </c>
      <c r="SH97" s="120" t="str">
        <f t="shared" si="345"/>
        <v/>
      </c>
      <c r="SI97" s="120" t="str">
        <f t="shared" si="345"/>
        <v/>
      </c>
      <c r="SJ97" s="120" t="str">
        <f t="shared" si="345"/>
        <v/>
      </c>
      <c r="SK97" s="120" t="str">
        <f t="shared" si="345"/>
        <v/>
      </c>
      <c r="SL97" s="120" t="str">
        <f t="shared" si="345"/>
        <v/>
      </c>
      <c r="SM97" s="120" t="str">
        <f t="shared" si="345"/>
        <v/>
      </c>
      <c r="SN97" s="120" t="str">
        <f t="shared" si="345"/>
        <v/>
      </c>
      <c r="SO97" s="120" t="str">
        <f t="shared" si="346"/>
        <v/>
      </c>
      <c r="SP97" s="120" t="str">
        <f t="shared" si="346"/>
        <v/>
      </c>
      <c r="SQ97" s="120" t="str">
        <f t="shared" si="346"/>
        <v/>
      </c>
      <c r="SR97" s="120" t="str">
        <f t="shared" si="346"/>
        <v/>
      </c>
      <c r="SS97" s="120" t="str">
        <f t="shared" si="346"/>
        <v/>
      </c>
      <c r="ST97" s="120" t="str">
        <f t="shared" si="346"/>
        <v/>
      </c>
      <c r="SU97" s="120" t="str">
        <f t="shared" si="346"/>
        <v/>
      </c>
      <c r="SV97" s="120" t="str">
        <f t="shared" si="346"/>
        <v/>
      </c>
      <c r="SW97" s="120" t="str">
        <f t="shared" si="346"/>
        <v/>
      </c>
      <c r="SX97" s="121" t="str">
        <f t="shared" si="346"/>
        <v/>
      </c>
    </row>
    <row r="98" spans="3:518" ht="15" outlineLevel="1" x14ac:dyDescent="0.35">
      <c r="C98" s="60">
        <v>290324</v>
      </c>
      <c r="D98" s="61"/>
      <c r="E98" s="122" t="s">
        <v>455</v>
      </c>
      <c r="F98" s="123"/>
      <c r="G98" s="132"/>
      <c r="H98" s="133">
        <v>1</v>
      </c>
      <c r="I98" s="115">
        <f t="shared" si="347"/>
        <v>0</v>
      </c>
      <c r="J98" s="143">
        <v>0</v>
      </c>
      <c r="K98" s="126" t="s">
        <v>1700</v>
      </c>
      <c r="L98" s="127"/>
      <c r="M98" s="119" t="str">
        <f t="shared" si="316"/>
        <v/>
      </c>
      <c r="N98" s="120" t="str">
        <f t="shared" si="316"/>
        <v/>
      </c>
      <c r="O98" s="120" t="str">
        <f t="shared" si="316"/>
        <v/>
      </c>
      <c r="P98" s="120" t="str">
        <f t="shared" si="316"/>
        <v/>
      </c>
      <c r="Q98" s="120" t="str">
        <f t="shared" si="316"/>
        <v/>
      </c>
      <c r="R98" s="120" t="str">
        <f t="shared" si="316"/>
        <v/>
      </c>
      <c r="S98" s="120" t="str">
        <f t="shared" si="316"/>
        <v/>
      </c>
      <c r="T98" s="120" t="str">
        <f t="shared" si="316"/>
        <v/>
      </c>
      <c r="U98" s="120" t="str">
        <f t="shared" si="316"/>
        <v/>
      </c>
      <c r="V98" s="120" t="str">
        <f t="shared" si="316"/>
        <v/>
      </c>
      <c r="W98" s="120" t="str">
        <f t="shared" si="316"/>
        <v/>
      </c>
      <c r="X98" s="120" t="str">
        <f t="shared" si="316"/>
        <v/>
      </c>
      <c r="Y98" s="120" t="str">
        <f t="shared" si="316"/>
        <v/>
      </c>
      <c r="Z98" s="120" t="str">
        <f t="shared" si="316"/>
        <v/>
      </c>
      <c r="AA98" s="120" t="str">
        <f t="shared" si="316"/>
        <v/>
      </c>
      <c r="AB98" s="120" t="str">
        <f t="shared" si="316"/>
        <v/>
      </c>
      <c r="AC98" s="120" t="str">
        <f t="shared" si="315"/>
        <v/>
      </c>
      <c r="AD98" s="120" t="str">
        <f t="shared" si="315"/>
        <v/>
      </c>
      <c r="AE98" s="120" t="str">
        <f t="shared" si="315"/>
        <v/>
      </c>
      <c r="AF98" s="120" t="str">
        <f t="shared" si="315"/>
        <v/>
      </c>
      <c r="AG98" s="120" t="str">
        <f t="shared" si="315"/>
        <v/>
      </c>
      <c r="AH98" s="120" t="str">
        <f t="shared" si="315"/>
        <v/>
      </c>
      <c r="AI98" s="120" t="str">
        <f t="shared" si="315"/>
        <v/>
      </c>
      <c r="AJ98" s="120" t="str">
        <f t="shared" si="315"/>
        <v/>
      </c>
      <c r="AK98" s="120" t="str">
        <f t="shared" si="315"/>
        <v/>
      </c>
      <c r="AL98" s="120" t="str">
        <f t="shared" si="315"/>
        <v/>
      </c>
      <c r="AM98" s="120" t="str">
        <f t="shared" si="315"/>
        <v/>
      </c>
      <c r="AN98" s="120" t="str">
        <f t="shared" si="315"/>
        <v/>
      </c>
      <c r="AO98" s="120" t="str">
        <f t="shared" si="315"/>
        <v/>
      </c>
      <c r="AP98" s="120" t="str">
        <f t="shared" si="315"/>
        <v/>
      </c>
      <c r="AQ98" s="120" t="str">
        <f t="shared" si="315"/>
        <v/>
      </c>
      <c r="AR98" s="120" t="str">
        <f t="shared" si="315"/>
        <v/>
      </c>
      <c r="AS98" s="120" t="str">
        <f t="shared" si="317"/>
        <v/>
      </c>
      <c r="AT98" s="120" t="str">
        <f t="shared" si="317"/>
        <v/>
      </c>
      <c r="AU98" s="120" t="str">
        <f t="shared" si="317"/>
        <v/>
      </c>
      <c r="AV98" s="120" t="str">
        <f t="shared" si="317"/>
        <v/>
      </c>
      <c r="AW98" s="120" t="str">
        <f t="shared" si="317"/>
        <v/>
      </c>
      <c r="AX98" s="120" t="str">
        <f t="shared" si="317"/>
        <v/>
      </c>
      <c r="AY98" s="120" t="str">
        <f t="shared" si="317"/>
        <v/>
      </c>
      <c r="AZ98" s="120" t="str">
        <f t="shared" si="317"/>
        <v/>
      </c>
      <c r="BA98" s="120" t="str">
        <f t="shared" si="317"/>
        <v/>
      </c>
      <c r="BB98" s="120" t="str">
        <f t="shared" si="317"/>
        <v/>
      </c>
      <c r="BC98" s="120" t="str">
        <f t="shared" si="317"/>
        <v/>
      </c>
      <c r="BD98" s="120" t="str">
        <f t="shared" si="317"/>
        <v/>
      </c>
      <c r="BE98" s="120" t="str">
        <f t="shared" si="317"/>
        <v/>
      </c>
      <c r="BF98" s="120" t="str">
        <f t="shared" si="317"/>
        <v/>
      </c>
      <c r="BG98" s="120" t="str">
        <f t="shared" si="317"/>
        <v/>
      </c>
      <c r="BH98" s="120" t="str">
        <f t="shared" si="317"/>
        <v/>
      </c>
      <c r="BI98" s="120" t="str">
        <f t="shared" si="318"/>
        <v/>
      </c>
      <c r="BJ98" s="120" t="str">
        <f t="shared" si="318"/>
        <v/>
      </c>
      <c r="BK98" s="120" t="str">
        <f t="shared" si="318"/>
        <v/>
      </c>
      <c r="BL98" s="120" t="str">
        <f t="shared" si="318"/>
        <v/>
      </c>
      <c r="BM98" s="120" t="str">
        <f t="shared" si="318"/>
        <v/>
      </c>
      <c r="BN98" s="120" t="str">
        <f t="shared" si="318"/>
        <v/>
      </c>
      <c r="BO98" s="120" t="str">
        <f t="shared" si="318"/>
        <v/>
      </c>
      <c r="BP98" s="120" t="str">
        <f t="shared" si="318"/>
        <v/>
      </c>
      <c r="BQ98" s="120" t="str">
        <f t="shared" si="318"/>
        <v/>
      </c>
      <c r="BR98" s="120" t="str">
        <f t="shared" si="318"/>
        <v/>
      </c>
      <c r="BS98" s="120" t="str">
        <f t="shared" si="318"/>
        <v/>
      </c>
      <c r="BT98" s="120" t="str">
        <f t="shared" si="318"/>
        <v/>
      </c>
      <c r="BU98" s="120" t="str">
        <f t="shared" si="318"/>
        <v/>
      </c>
      <c r="BV98" s="120" t="str">
        <f t="shared" si="318"/>
        <v/>
      </c>
      <c r="BW98" s="120" t="str">
        <f t="shared" si="318"/>
        <v/>
      </c>
      <c r="BX98" s="120" t="str">
        <f t="shared" si="318"/>
        <v/>
      </c>
      <c r="BY98" s="120" t="str">
        <f t="shared" si="319"/>
        <v/>
      </c>
      <c r="BZ98" s="120" t="str">
        <f t="shared" si="319"/>
        <v/>
      </c>
      <c r="CA98" s="120" t="str">
        <f t="shared" si="319"/>
        <v/>
      </c>
      <c r="CB98" s="120" t="str">
        <f t="shared" si="319"/>
        <v/>
      </c>
      <c r="CC98" s="120" t="str">
        <f t="shared" si="319"/>
        <v/>
      </c>
      <c r="CD98" s="120" t="str">
        <f t="shared" si="319"/>
        <v/>
      </c>
      <c r="CE98" s="120" t="str">
        <f t="shared" si="319"/>
        <v/>
      </c>
      <c r="CF98" s="120" t="str">
        <f t="shared" si="319"/>
        <v/>
      </c>
      <c r="CG98" s="120" t="str">
        <f t="shared" si="319"/>
        <v/>
      </c>
      <c r="CH98" s="120" t="str">
        <f t="shared" si="319"/>
        <v/>
      </c>
      <c r="CI98" s="120" t="str">
        <f t="shared" si="319"/>
        <v/>
      </c>
      <c r="CJ98" s="120" t="str">
        <f t="shared" si="319"/>
        <v/>
      </c>
      <c r="CK98" s="120" t="str">
        <f t="shared" si="319"/>
        <v/>
      </c>
      <c r="CL98" s="120" t="str">
        <f t="shared" si="319"/>
        <v/>
      </c>
      <c r="CM98" s="120" t="str">
        <f t="shared" si="319"/>
        <v/>
      </c>
      <c r="CN98" s="120" t="str">
        <f t="shared" si="319"/>
        <v/>
      </c>
      <c r="CO98" s="120" t="str">
        <f t="shared" si="320"/>
        <v/>
      </c>
      <c r="CP98" s="120" t="str">
        <f t="shared" si="320"/>
        <v/>
      </c>
      <c r="CQ98" s="120" t="str">
        <f t="shared" si="320"/>
        <v/>
      </c>
      <c r="CR98" s="120" t="str">
        <f t="shared" si="320"/>
        <v/>
      </c>
      <c r="CS98" s="120" t="str">
        <f t="shared" si="320"/>
        <v/>
      </c>
      <c r="CT98" s="120" t="str">
        <f t="shared" si="320"/>
        <v/>
      </c>
      <c r="CU98" s="120" t="str">
        <f t="shared" si="320"/>
        <v/>
      </c>
      <c r="CV98" s="120" t="str">
        <f t="shared" si="320"/>
        <v/>
      </c>
      <c r="CW98" s="120" t="str">
        <f t="shared" si="320"/>
        <v/>
      </c>
      <c r="CX98" s="120" t="str">
        <f t="shared" si="320"/>
        <v/>
      </c>
      <c r="CY98" s="120" t="str">
        <f t="shared" si="320"/>
        <v/>
      </c>
      <c r="CZ98" s="120" t="str">
        <f t="shared" si="320"/>
        <v/>
      </c>
      <c r="DA98" s="120" t="str">
        <f t="shared" si="320"/>
        <v/>
      </c>
      <c r="DB98" s="120" t="str">
        <f t="shared" si="320"/>
        <v/>
      </c>
      <c r="DC98" s="120" t="str">
        <f t="shared" si="320"/>
        <v/>
      </c>
      <c r="DD98" s="120" t="str">
        <f t="shared" si="320"/>
        <v/>
      </c>
      <c r="DE98" s="120" t="str">
        <f t="shared" si="321"/>
        <v/>
      </c>
      <c r="DF98" s="120" t="str">
        <f t="shared" si="321"/>
        <v/>
      </c>
      <c r="DG98" s="120" t="str">
        <f t="shared" si="321"/>
        <v/>
      </c>
      <c r="DH98" s="120" t="str">
        <f t="shared" si="321"/>
        <v/>
      </c>
      <c r="DI98" s="120" t="str">
        <f t="shared" si="321"/>
        <v/>
      </c>
      <c r="DJ98" s="120" t="str">
        <f t="shared" si="321"/>
        <v/>
      </c>
      <c r="DK98" s="120" t="str">
        <f t="shared" si="321"/>
        <v/>
      </c>
      <c r="DL98" s="120" t="str">
        <f t="shared" si="321"/>
        <v/>
      </c>
      <c r="DM98" s="120" t="str">
        <f t="shared" si="321"/>
        <v/>
      </c>
      <c r="DN98" s="120" t="str">
        <f t="shared" si="321"/>
        <v/>
      </c>
      <c r="DO98" s="120" t="str">
        <f t="shared" si="321"/>
        <v/>
      </c>
      <c r="DP98" s="120" t="str">
        <f t="shared" si="321"/>
        <v/>
      </c>
      <c r="DQ98" s="120" t="str">
        <f t="shared" si="321"/>
        <v/>
      </c>
      <c r="DR98" s="120" t="str">
        <f t="shared" si="321"/>
        <v/>
      </c>
      <c r="DS98" s="120" t="str">
        <f t="shared" si="321"/>
        <v/>
      </c>
      <c r="DT98" s="120" t="str">
        <f t="shared" si="321"/>
        <v/>
      </c>
      <c r="DU98" s="120" t="str">
        <f t="shared" si="322"/>
        <v/>
      </c>
      <c r="DV98" s="120" t="str">
        <f t="shared" si="322"/>
        <v/>
      </c>
      <c r="DW98" s="120" t="str">
        <f t="shared" si="322"/>
        <v/>
      </c>
      <c r="DX98" s="120" t="str">
        <f t="shared" si="322"/>
        <v/>
      </c>
      <c r="DY98" s="120" t="str">
        <f t="shared" si="322"/>
        <v/>
      </c>
      <c r="DZ98" s="120" t="str">
        <f t="shared" si="322"/>
        <v/>
      </c>
      <c r="EA98" s="120" t="str">
        <f t="shared" si="322"/>
        <v/>
      </c>
      <c r="EB98" s="120" t="str">
        <f t="shared" si="322"/>
        <v/>
      </c>
      <c r="EC98" s="120" t="str">
        <f t="shared" si="322"/>
        <v/>
      </c>
      <c r="ED98" s="120" t="str">
        <f t="shared" si="322"/>
        <v/>
      </c>
      <c r="EE98" s="120" t="str">
        <f t="shared" si="322"/>
        <v/>
      </c>
      <c r="EF98" s="120" t="str">
        <f t="shared" si="322"/>
        <v/>
      </c>
      <c r="EG98" s="120" t="str">
        <f t="shared" si="322"/>
        <v/>
      </c>
      <c r="EH98" s="120" t="str">
        <f t="shared" si="322"/>
        <v/>
      </c>
      <c r="EI98" s="120" t="str">
        <f t="shared" si="322"/>
        <v/>
      </c>
      <c r="EJ98" s="120" t="str">
        <f t="shared" si="322"/>
        <v/>
      </c>
      <c r="EK98" s="120" t="str">
        <f t="shared" si="323"/>
        <v/>
      </c>
      <c r="EL98" s="120" t="str">
        <f t="shared" si="323"/>
        <v/>
      </c>
      <c r="EM98" s="120" t="str">
        <f t="shared" si="323"/>
        <v/>
      </c>
      <c r="EN98" s="120" t="str">
        <f t="shared" si="323"/>
        <v/>
      </c>
      <c r="EO98" s="120" t="str">
        <f t="shared" si="323"/>
        <v/>
      </c>
      <c r="EP98" s="120" t="str">
        <f t="shared" si="323"/>
        <v/>
      </c>
      <c r="EQ98" s="120" t="str">
        <f t="shared" si="323"/>
        <v/>
      </c>
      <c r="ER98" s="120" t="str">
        <f t="shared" si="323"/>
        <v/>
      </c>
      <c r="ES98" s="120" t="str">
        <f t="shared" si="323"/>
        <v/>
      </c>
      <c r="ET98" s="120" t="str">
        <f t="shared" si="323"/>
        <v/>
      </c>
      <c r="EU98" s="120" t="str">
        <f t="shared" si="323"/>
        <v/>
      </c>
      <c r="EV98" s="120" t="str">
        <f t="shared" si="323"/>
        <v/>
      </c>
      <c r="EW98" s="120" t="str">
        <f t="shared" si="323"/>
        <v/>
      </c>
      <c r="EX98" s="120" t="str">
        <f t="shared" si="323"/>
        <v/>
      </c>
      <c r="EY98" s="120" t="str">
        <f t="shared" si="323"/>
        <v/>
      </c>
      <c r="EZ98" s="120" t="str">
        <f t="shared" si="323"/>
        <v/>
      </c>
      <c r="FA98" s="120" t="str">
        <f t="shared" si="324"/>
        <v/>
      </c>
      <c r="FB98" s="120" t="str">
        <f t="shared" si="324"/>
        <v/>
      </c>
      <c r="FC98" s="120" t="str">
        <f t="shared" si="324"/>
        <v/>
      </c>
      <c r="FD98" s="120" t="str">
        <f t="shared" si="324"/>
        <v/>
      </c>
      <c r="FE98" s="120" t="str">
        <f t="shared" si="324"/>
        <v/>
      </c>
      <c r="FF98" s="120" t="str">
        <f t="shared" si="324"/>
        <v/>
      </c>
      <c r="FG98" s="120" t="str">
        <f t="shared" si="324"/>
        <v/>
      </c>
      <c r="FH98" s="120" t="str">
        <f t="shared" si="324"/>
        <v/>
      </c>
      <c r="FI98" s="120" t="str">
        <f t="shared" si="324"/>
        <v/>
      </c>
      <c r="FJ98" s="120" t="str">
        <f t="shared" si="324"/>
        <v/>
      </c>
      <c r="FK98" s="120" t="str">
        <f t="shared" si="324"/>
        <v/>
      </c>
      <c r="FL98" s="120" t="str">
        <f t="shared" si="324"/>
        <v/>
      </c>
      <c r="FM98" s="120" t="str">
        <f t="shared" si="324"/>
        <v/>
      </c>
      <c r="FN98" s="120" t="str">
        <f t="shared" si="324"/>
        <v/>
      </c>
      <c r="FO98" s="120" t="str">
        <f t="shared" si="324"/>
        <v/>
      </c>
      <c r="FP98" s="120" t="str">
        <f t="shared" si="324"/>
        <v/>
      </c>
      <c r="FQ98" s="120" t="str">
        <f t="shared" si="325"/>
        <v/>
      </c>
      <c r="FR98" s="120" t="str">
        <f t="shared" si="325"/>
        <v/>
      </c>
      <c r="FS98" s="120" t="str">
        <f t="shared" si="325"/>
        <v/>
      </c>
      <c r="FT98" s="120" t="str">
        <f t="shared" si="325"/>
        <v/>
      </c>
      <c r="FU98" s="120" t="str">
        <f t="shared" si="325"/>
        <v/>
      </c>
      <c r="FV98" s="120" t="str">
        <f t="shared" si="325"/>
        <v/>
      </c>
      <c r="FW98" s="120" t="str">
        <f t="shared" si="325"/>
        <v/>
      </c>
      <c r="FX98" s="120" t="str">
        <f t="shared" si="325"/>
        <v/>
      </c>
      <c r="FY98" s="120" t="str">
        <f t="shared" si="325"/>
        <v/>
      </c>
      <c r="FZ98" s="120" t="str">
        <f t="shared" si="325"/>
        <v/>
      </c>
      <c r="GA98" s="120" t="str">
        <f t="shared" si="325"/>
        <v/>
      </c>
      <c r="GB98" s="120" t="str">
        <f t="shared" si="325"/>
        <v/>
      </c>
      <c r="GC98" s="120" t="str">
        <f t="shared" si="325"/>
        <v/>
      </c>
      <c r="GD98" s="120" t="str">
        <f t="shared" si="325"/>
        <v/>
      </c>
      <c r="GE98" s="120" t="str">
        <f t="shared" si="325"/>
        <v/>
      </c>
      <c r="GF98" s="120" t="str">
        <f t="shared" si="325"/>
        <v/>
      </c>
      <c r="GG98" s="120" t="str">
        <f t="shared" si="326"/>
        <v/>
      </c>
      <c r="GH98" s="120" t="str">
        <f t="shared" si="326"/>
        <v/>
      </c>
      <c r="GI98" s="120" t="str">
        <f t="shared" si="326"/>
        <v/>
      </c>
      <c r="GJ98" s="120" t="str">
        <f t="shared" si="326"/>
        <v/>
      </c>
      <c r="GK98" s="120" t="str">
        <f t="shared" si="326"/>
        <v/>
      </c>
      <c r="GL98" s="120" t="str">
        <f t="shared" si="326"/>
        <v/>
      </c>
      <c r="GM98" s="120" t="str">
        <f t="shared" si="326"/>
        <v/>
      </c>
      <c r="GN98" s="120" t="str">
        <f t="shared" si="326"/>
        <v/>
      </c>
      <c r="GO98" s="120" t="str">
        <f t="shared" si="326"/>
        <v/>
      </c>
      <c r="GP98" s="120" t="str">
        <f t="shared" si="326"/>
        <v/>
      </c>
      <c r="GQ98" s="120" t="str">
        <f t="shared" si="326"/>
        <v/>
      </c>
      <c r="GR98" s="120" t="str">
        <f t="shared" si="326"/>
        <v/>
      </c>
      <c r="GS98" s="120" t="str">
        <f t="shared" si="326"/>
        <v/>
      </c>
      <c r="GT98" s="120" t="str">
        <f t="shared" si="326"/>
        <v/>
      </c>
      <c r="GU98" s="120" t="str">
        <f t="shared" si="326"/>
        <v/>
      </c>
      <c r="GV98" s="120" t="str">
        <f t="shared" si="326"/>
        <v/>
      </c>
      <c r="GW98" s="120" t="str">
        <f t="shared" si="327"/>
        <v/>
      </c>
      <c r="GX98" s="120" t="str">
        <f t="shared" si="327"/>
        <v/>
      </c>
      <c r="GY98" s="120" t="str">
        <f t="shared" si="327"/>
        <v/>
      </c>
      <c r="GZ98" s="120" t="str">
        <f t="shared" si="327"/>
        <v/>
      </c>
      <c r="HA98" s="120" t="str">
        <f t="shared" si="327"/>
        <v/>
      </c>
      <c r="HB98" s="120" t="str">
        <f t="shared" si="327"/>
        <v/>
      </c>
      <c r="HC98" s="120" t="str">
        <f t="shared" si="327"/>
        <v/>
      </c>
      <c r="HD98" s="120" t="str">
        <f t="shared" si="327"/>
        <v/>
      </c>
      <c r="HE98" s="120" t="str">
        <f t="shared" si="327"/>
        <v/>
      </c>
      <c r="HF98" s="120" t="str">
        <f t="shared" si="327"/>
        <v/>
      </c>
      <c r="HG98" s="120" t="str">
        <f t="shared" si="327"/>
        <v/>
      </c>
      <c r="HH98" s="120" t="str">
        <f t="shared" si="327"/>
        <v/>
      </c>
      <c r="HI98" s="120" t="str">
        <f t="shared" si="327"/>
        <v/>
      </c>
      <c r="HJ98" s="120" t="str">
        <f t="shared" si="327"/>
        <v/>
      </c>
      <c r="HK98" s="120" t="str">
        <f t="shared" si="327"/>
        <v/>
      </c>
      <c r="HL98" s="120" t="str">
        <f t="shared" si="327"/>
        <v/>
      </c>
      <c r="HM98" s="120" t="str">
        <f t="shared" si="328"/>
        <v/>
      </c>
      <c r="HN98" s="120" t="str">
        <f t="shared" si="328"/>
        <v/>
      </c>
      <c r="HO98" s="120" t="str">
        <f t="shared" si="328"/>
        <v/>
      </c>
      <c r="HP98" s="120" t="str">
        <f t="shared" si="328"/>
        <v/>
      </c>
      <c r="HQ98" s="120" t="str">
        <f t="shared" si="328"/>
        <v/>
      </c>
      <c r="HR98" s="120" t="str">
        <f t="shared" si="328"/>
        <v/>
      </c>
      <c r="HS98" s="120" t="str">
        <f t="shared" si="328"/>
        <v/>
      </c>
      <c r="HT98" s="120" t="str">
        <f t="shared" si="328"/>
        <v/>
      </c>
      <c r="HU98" s="120" t="str">
        <f t="shared" si="328"/>
        <v/>
      </c>
      <c r="HV98" s="120" t="str">
        <f t="shared" si="328"/>
        <v/>
      </c>
      <c r="HW98" s="120" t="str">
        <f t="shared" si="328"/>
        <v/>
      </c>
      <c r="HX98" s="120" t="str">
        <f t="shared" si="328"/>
        <v/>
      </c>
      <c r="HY98" s="120" t="str">
        <f t="shared" si="328"/>
        <v/>
      </c>
      <c r="HZ98" s="120" t="str">
        <f t="shared" si="328"/>
        <v/>
      </c>
      <c r="IA98" s="120" t="str">
        <f t="shared" si="328"/>
        <v/>
      </c>
      <c r="IB98" s="120" t="str">
        <f t="shared" si="328"/>
        <v/>
      </c>
      <c r="IC98" s="120" t="str">
        <f t="shared" si="329"/>
        <v/>
      </c>
      <c r="ID98" s="120" t="str">
        <f t="shared" si="329"/>
        <v/>
      </c>
      <c r="IE98" s="120" t="str">
        <f t="shared" si="329"/>
        <v/>
      </c>
      <c r="IF98" s="120" t="str">
        <f t="shared" si="329"/>
        <v/>
      </c>
      <c r="IG98" s="120" t="str">
        <f t="shared" si="329"/>
        <v/>
      </c>
      <c r="IH98" s="120" t="str">
        <f t="shared" si="329"/>
        <v/>
      </c>
      <c r="II98" s="120" t="str">
        <f t="shared" si="329"/>
        <v/>
      </c>
      <c r="IJ98" s="120" t="str">
        <f t="shared" si="329"/>
        <v/>
      </c>
      <c r="IK98" s="120" t="str">
        <f t="shared" si="329"/>
        <v/>
      </c>
      <c r="IL98" s="120" t="str">
        <f t="shared" si="329"/>
        <v/>
      </c>
      <c r="IM98" s="120" t="str">
        <f t="shared" si="329"/>
        <v/>
      </c>
      <c r="IN98" s="120" t="str">
        <f t="shared" si="329"/>
        <v/>
      </c>
      <c r="IO98" s="120" t="str">
        <f t="shared" si="329"/>
        <v/>
      </c>
      <c r="IP98" s="120" t="str">
        <f t="shared" si="329"/>
        <v/>
      </c>
      <c r="IQ98" s="120" t="str">
        <f t="shared" si="329"/>
        <v/>
      </c>
      <c r="IR98" s="120" t="str">
        <f t="shared" si="329"/>
        <v/>
      </c>
      <c r="IS98" s="120" t="str">
        <f t="shared" si="330"/>
        <v/>
      </c>
      <c r="IT98" s="120" t="str">
        <f t="shared" si="330"/>
        <v/>
      </c>
      <c r="IU98" s="120" t="str">
        <f t="shared" si="330"/>
        <v/>
      </c>
      <c r="IV98" s="120" t="str">
        <f t="shared" si="330"/>
        <v/>
      </c>
      <c r="IW98" s="120" t="str">
        <f t="shared" si="330"/>
        <v/>
      </c>
      <c r="IX98" s="120" t="str">
        <f t="shared" si="330"/>
        <v/>
      </c>
      <c r="IY98" s="120" t="str">
        <f t="shared" si="330"/>
        <v/>
      </c>
      <c r="IZ98" s="120" t="str">
        <f t="shared" si="330"/>
        <v/>
      </c>
      <c r="JA98" s="120" t="str">
        <f t="shared" si="330"/>
        <v/>
      </c>
      <c r="JB98" s="120" t="str">
        <f t="shared" si="330"/>
        <v/>
      </c>
      <c r="JC98" s="120" t="str">
        <f t="shared" si="330"/>
        <v/>
      </c>
      <c r="JD98" s="120" t="str">
        <f t="shared" si="330"/>
        <v/>
      </c>
      <c r="JE98" s="120" t="str">
        <f t="shared" si="330"/>
        <v/>
      </c>
      <c r="JF98" s="120" t="str">
        <f t="shared" si="330"/>
        <v/>
      </c>
      <c r="JG98" s="120" t="str">
        <f t="shared" si="330"/>
        <v/>
      </c>
      <c r="JH98" s="120" t="str">
        <f t="shared" si="330"/>
        <v/>
      </c>
      <c r="JI98" s="120" t="str">
        <f t="shared" si="331"/>
        <v/>
      </c>
      <c r="JJ98" s="120" t="str">
        <f t="shared" si="331"/>
        <v/>
      </c>
      <c r="JK98" s="120" t="str">
        <f t="shared" si="331"/>
        <v/>
      </c>
      <c r="JL98" s="120" t="str">
        <f t="shared" si="331"/>
        <v/>
      </c>
      <c r="JM98" s="120" t="str">
        <f t="shared" si="331"/>
        <v/>
      </c>
      <c r="JN98" s="120" t="str">
        <f t="shared" si="331"/>
        <v/>
      </c>
      <c r="JO98" s="120" t="str">
        <f t="shared" si="331"/>
        <v/>
      </c>
      <c r="JP98" s="120" t="str">
        <f t="shared" si="331"/>
        <v/>
      </c>
      <c r="JQ98" s="120" t="str">
        <f t="shared" si="331"/>
        <v/>
      </c>
      <c r="JR98" s="120" t="str">
        <f t="shared" si="331"/>
        <v/>
      </c>
      <c r="JS98" s="120" t="str">
        <f t="shared" si="331"/>
        <v/>
      </c>
      <c r="JT98" s="120" t="str">
        <f t="shared" si="331"/>
        <v/>
      </c>
      <c r="JU98" s="120" t="str">
        <f t="shared" si="331"/>
        <v/>
      </c>
      <c r="JV98" s="120" t="str">
        <f t="shared" si="331"/>
        <v/>
      </c>
      <c r="JW98" s="120" t="str">
        <f t="shared" si="331"/>
        <v/>
      </c>
      <c r="JX98" s="120" t="str">
        <f t="shared" si="331"/>
        <v/>
      </c>
      <c r="JY98" s="120" t="str">
        <f t="shared" si="332"/>
        <v/>
      </c>
      <c r="JZ98" s="120" t="str">
        <f t="shared" si="332"/>
        <v/>
      </c>
      <c r="KA98" s="120" t="str">
        <f t="shared" si="332"/>
        <v/>
      </c>
      <c r="KB98" s="120" t="str">
        <f t="shared" si="332"/>
        <v/>
      </c>
      <c r="KC98" s="120" t="str">
        <f t="shared" si="332"/>
        <v/>
      </c>
      <c r="KD98" s="120" t="str">
        <f t="shared" si="332"/>
        <v/>
      </c>
      <c r="KE98" s="120" t="str">
        <f t="shared" si="332"/>
        <v/>
      </c>
      <c r="KF98" s="120" t="str">
        <f t="shared" si="332"/>
        <v/>
      </c>
      <c r="KG98" s="120" t="str">
        <f t="shared" si="332"/>
        <v/>
      </c>
      <c r="KH98" s="120" t="str">
        <f t="shared" si="332"/>
        <v/>
      </c>
      <c r="KI98" s="120" t="str">
        <f t="shared" si="332"/>
        <v/>
      </c>
      <c r="KJ98" s="120" t="str">
        <f t="shared" si="332"/>
        <v/>
      </c>
      <c r="KK98" s="120" t="str">
        <f t="shared" si="332"/>
        <v/>
      </c>
      <c r="KL98" s="120" t="str">
        <f t="shared" si="332"/>
        <v/>
      </c>
      <c r="KM98" s="120" t="str">
        <f t="shared" si="332"/>
        <v/>
      </c>
      <c r="KN98" s="120" t="str">
        <f t="shared" si="332"/>
        <v/>
      </c>
      <c r="KO98" s="120" t="str">
        <f t="shared" si="333"/>
        <v/>
      </c>
      <c r="KP98" s="120" t="str">
        <f t="shared" si="333"/>
        <v/>
      </c>
      <c r="KQ98" s="120" t="str">
        <f t="shared" si="333"/>
        <v/>
      </c>
      <c r="KR98" s="120" t="str">
        <f t="shared" si="333"/>
        <v/>
      </c>
      <c r="KS98" s="120" t="str">
        <f t="shared" si="333"/>
        <v/>
      </c>
      <c r="KT98" s="120" t="str">
        <f t="shared" si="333"/>
        <v/>
      </c>
      <c r="KU98" s="120" t="str">
        <f t="shared" si="333"/>
        <v/>
      </c>
      <c r="KV98" s="120" t="str">
        <f t="shared" si="333"/>
        <v/>
      </c>
      <c r="KW98" s="120" t="str">
        <f t="shared" si="333"/>
        <v/>
      </c>
      <c r="KX98" s="120" t="str">
        <f t="shared" si="333"/>
        <v/>
      </c>
      <c r="KY98" s="120" t="str">
        <f t="shared" si="333"/>
        <v/>
      </c>
      <c r="KZ98" s="120" t="str">
        <f t="shared" si="333"/>
        <v/>
      </c>
      <c r="LA98" s="120" t="str">
        <f t="shared" si="333"/>
        <v/>
      </c>
      <c r="LB98" s="120" t="str">
        <f t="shared" si="333"/>
        <v/>
      </c>
      <c r="LC98" s="120" t="str">
        <f t="shared" si="333"/>
        <v/>
      </c>
      <c r="LD98" s="120" t="str">
        <f t="shared" si="333"/>
        <v/>
      </c>
      <c r="LE98" s="120" t="str">
        <f t="shared" si="334"/>
        <v/>
      </c>
      <c r="LF98" s="120" t="str">
        <f t="shared" si="334"/>
        <v/>
      </c>
      <c r="LG98" s="120" t="str">
        <f t="shared" si="334"/>
        <v/>
      </c>
      <c r="LH98" s="120" t="str">
        <f t="shared" si="334"/>
        <v/>
      </c>
      <c r="LI98" s="120" t="str">
        <f t="shared" si="334"/>
        <v/>
      </c>
      <c r="LJ98" s="120" t="str">
        <f t="shared" si="334"/>
        <v/>
      </c>
      <c r="LK98" s="120" t="str">
        <f t="shared" si="334"/>
        <v/>
      </c>
      <c r="LL98" s="120" t="str">
        <f t="shared" si="334"/>
        <v/>
      </c>
      <c r="LM98" s="120" t="str">
        <f t="shared" si="334"/>
        <v/>
      </c>
      <c r="LN98" s="120" t="str">
        <f t="shared" si="334"/>
        <v/>
      </c>
      <c r="LO98" s="120" t="str">
        <f t="shared" si="334"/>
        <v/>
      </c>
      <c r="LP98" s="120" t="str">
        <f t="shared" si="334"/>
        <v/>
      </c>
      <c r="LQ98" s="120" t="str">
        <f t="shared" si="334"/>
        <v/>
      </c>
      <c r="LR98" s="120" t="str">
        <f t="shared" si="334"/>
        <v/>
      </c>
      <c r="LS98" s="120" t="str">
        <f t="shared" si="334"/>
        <v/>
      </c>
      <c r="LT98" s="120" t="str">
        <f t="shared" si="334"/>
        <v/>
      </c>
      <c r="LU98" s="120" t="str">
        <f t="shared" si="335"/>
        <v/>
      </c>
      <c r="LV98" s="120" t="str">
        <f t="shared" si="335"/>
        <v/>
      </c>
      <c r="LW98" s="120" t="str">
        <f t="shared" si="335"/>
        <v/>
      </c>
      <c r="LX98" s="120" t="str">
        <f t="shared" si="335"/>
        <v/>
      </c>
      <c r="LY98" s="120" t="str">
        <f t="shared" si="335"/>
        <v/>
      </c>
      <c r="LZ98" s="120" t="str">
        <f t="shared" si="335"/>
        <v/>
      </c>
      <c r="MA98" s="120" t="str">
        <f t="shared" si="335"/>
        <v/>
      </c>
      <c r="MB98" s="120" t="str">
        <f t="shared" si="335"/>
        <v/>
      </c>
      <c r="MC98" s="120" t="str">
        <f t="shared" si="335"/>
        <v/>
      </c>
      <c r="MD98" s="120" t="str">
        <f t="shared" si="335"/>
        <v/>
      </c>
      <c r="ME98" s="120" t="str">
        <f t="shared" si="335"/>
        <v/>
      </c>
      <c r="MF98" s="120" t="str">
        <f t="shared" si="335"/>
        <v/>
      </c>
      <c r="MG98" s="120" t="str">
        <f t="shared" si="335"/>
        <v/>
      </c>
      <c r="MH98" s="120" t="str">
        <f t="shared" si="335"/>
        <v/>
      </c>
      <c r="MI98" s="120" t="str">
        <f t="shared" si="335"/>
        <v/>
      </c>
      <c r="MJ98" s="120" t="str">
        <f t="shared" si="335"/>
        <v/>
      </c>
      <c r="MK98" s="120" t="str">
        <f t="shared" si="336"/>
        <v/>
      </c>
      <c r="ML98" s="120" t="str">
        <f t="shared" si="336"/>
        <v/>
      </c>
      <c r="MM98" s="120" t="str">
        <f t="shared" si="336"/>
        <v/>
      </c>
      <c r="MN98" s="120" t="str">
        <f t="shared" si="336"/>
        <v/>
      </c>
      <c r="MO98" s="120" t="str">
        <f t="shared" si="336"/>
        <v/>
      </c>
      <c r="MP98" s="120" t="str">
        <f t="shared" si="336"/>
        <v/>
      </c>
      <c r="MQ98" s="120" t="str">
        <f t="shared" si="336"/>
        <v/>
      </c>
      <c r="MR98" s="120" t="str">
        <f t="shared" si="336"/>
        <v/>
      </c>
      <c r="MS98" s="120" t="str">
        <f t="shared" si="336"/>
        <v/>
      </c>
      <c r="MT98" s="120" t="str">
        <f t="shared" si="336"/>
        <v/>
      </c>
      <c r="MU98" s="120" t="str">
        <f t="shared" si="336"/>
        <v/>
      </c>
      <c r="MV98" s="120" t="str">
        <f t="shared" si="336"/>
        <v/>
      </c>
      <c r="MW98" s="120" t="str">
        <f t="shared" si="336"/>
        <v/>
      </c>
      <c r="MX98" s="120" t="str">
        <f t="shared" si="336"/>
        <v/>
      </c>
      <c r="MY98" s="120" t="str">
        <f t="shared" si="336"/>
        <v/>
      </c>
      <c r="MZ98" s="120" t="str">
        <f t="shared" si="336"/>
        <v/>
      </c>
      <c r="NA98" s="120" t="str">
        <f t="shared" si="337"/>
        <v/>
      </c>
      <c r="NB98" s="120" t="str">
        <f t="shared" si="337"/>
        <v/>
      </c>
      <c r="NC98" s="120" t="str">
        <f t="shared" si="337"/>
        <v/>
      </c>
      <c r="ND98" s="120" t="str">
        <f t="shared" si="337"/>
        <v/>
      </c>
      <c r="NE98" s="120" t="str">
        <f t="shared" si="337"/>
        <v/>
      </c>
      <c r="NF98" s="120" t="str">
        <f t="shared" si="337"/>
        <v/>
      </c>
      <c r="NG98" s="120" t="str">
        <f t="shared" si="337"/>
        <v/>
      </c>
      <c r="NH98" s="120" t="str">
        <f t="shared" si="337"/>
        <v/>
      </c>
      <c r="NI98" s="120" t="str">
        <f t="shared" si="337"/>
        <v/>
      </c>
      <c r="NJ98" s="120" t="str">
        <f t="shared" si="337"/>
        <v/>
      </c>
      <c r="NK98" s="120" t="str">
        <f t="shared" si="337"/>
        <v/>
      </c>
      <c r="NL98" s="120" t="str">
        <f t="shared" si="337"/>
        <v/>
      </c>
      <c r="NM98" s="120" t="str">
        <f t="shared" si="337"/>
        <v/>
      </c>
      <c r="NN98" s="120" t="str">
        <f t="shared" si="337"/>
        <v/>
      </c>
      <c r="NO98" s="120" t="str">
        <f t="shared" si="337"/>
        <v/>
      </c>
      <c r="NP98" s="120" t="str">
        <f t="shared" si="337"/>
        <v/>
      </c>
      <c r="NQ98" s="120" t="str">
        <f t="shared" si="338"/>
        <v/>
      </c>
      <c r="NR98" s="120" t="str">
        <f t="shared" si="338"/>
        <v/>
      </c>
      <c r="NS98" s="120" t="str">
        <f t="shared" si="338"/>
        <v/>
      </c>
      <c r="NT98" s="120" t="str">
        <f t="shared" si="338"/>
        <v/>
      </c>
      <c r="NU98" s="120" t="str">
        <f t="shared" si="338"/>
        <v/>
      </c>
      <c r="NV98" s="120" t="str">
        <f t="shared" si="338"/>
        <v/>
      </c>
      <c r="NW98" s="120" t="str">
        <f t="shared" si="338"/>
        <v/>
      </c>
      <c r="NX98" s="120" t="str">
        <f t="shared" si="338"/>
        <v/>
      </c>
      <c r="NY98" s="120" t="str">
        <f t="shared" si="338"/>
        <v/>
      </c>
      <c r="NZ98" s="120" t="str">
        <f t="shared" si="338"/>
        <v/>
      </c>
      <c r="OA98" s="120" t="str">
        <f t="shared" si="338"/>
        <v/>
      </c>
      <c r="OB98" s="120" t="str">
        <f t="shared" si="338"/>
        <v/>
      </c>
      <c r="OC98" s="120" t="str">
        <f t="shared" si="338"/>
        <v/>
      </c>
      <c r="OD98" s="120" t="str">
        <f t="shared" si="338"/>
        <v/>
      </c>
      <c r="OE98" s="120" t="str">
        <f t="shared" si="338"/>
        <v/>
      </c>
      <c r="OF98" s="120" t="str">
        <f t="shared" si="338"/>
        <v/>
      </c>
      <c r="OG98" s="120" t="str">
        <f t="shared" si="339"/>
        <v/>
      </c>
      <c r="OH98" s="120" t="str">
        <f t="shared" si="339"/>
        <v/>
      </c>
      <c r="OI98" s="120" t="str">
        <f t="shared" si="339"/>
        <v/>
      </c>
      <c r="OJ98" s="120" t="str">
        <f t="shared" si="339"/>
        <v/>
      </c>
      <c r="OK98" s="120" t="str">
        <f t="shared" si="339"/>
        <v/>
      </c>
      <c r="OL98" s="120" t="str">
        <f t="shared" si="339"/>
        <v/>
      </c>
      <c r="OM98" s="120" t="str">
        <f t="shared" si="339"/>
        <v/>
      </c>
      <c r="ON98" s="120" t="str">
        <f t="shared" si="339"/>
        <v/>
      </c>
      <c r="OO98" s="120" t="str">
        <f t="shared" si="339"/>
        <v/>
      </c>
      <c r="OP98" s="120" t="str">
        <f t="shared" si="339"/>
        <v/>
      </c>
      <c r="OQ98" s="120" t="str">
        <f t="shared" si="339"/>
        <v/>
      </c>
      <c r="OR98" s="120" t="str">
        <f t="shared" si="339"/>
        <v/>
      </c>
      <c r="OS98" s="120" t="str">
        <f t="shared" si="339"/>
        <v/>
      </c>
      <c r="OT98" s="120" t="str">
        <f t="shared" si="339"/>
        <v/>
      </c>
      <c r="OU98" s="120" t="str">
        <f t="shared" si="339"/>
        <v/>
      </c>
      <c r="OV98" s="120" t="str">
        <f t="shared" si="339"/>
        <v/>
      </c>
      <c r="OW98" s="120" t="str">
        <f t="shared" si="340"/>
        <v/>
      </c>
      <c r="OX98" s="120" t="str">
        <f t="shared" si="340"/>
        <v/>
      </c>
      <c r="OY98" s="120" t="str">
        <f t="shared" si="340"/>
        <v/>
      </c>
      <c r="OZ98" s="120" t="str">
        <f t="shared" si="340"/>
        <v/>
      </c>
      <c r="PA98" s="120" t="str">
        <f t="shared" si="340"/>
        <v/>
      </c>
      <c r="PB98" s="120" t="str">
        <f t="shared" si="340"/>
        <v/>
      </c>
      <c r="PC98" s="120" t="str">
        <f t="shared" si="340"/>
        <v/>
      </c>
      <c r="PD98" s="120" t="str">
        <f t="shared" si="340"/>
        <v/>
      </c>
      <c r="PE98" s="120" t="str">
        <f t="shared" si="340"/>
        <v/>
      </c>
      <c r="PF98" s="120" t="str">
        <f t="shared" si="340"/>
        <v/>
      </c>
      <c r="PG98" s="120" t="str">
        <f t="shared" si="340"/>
        <v/>
      </c>
      <c r="PH98" s="120" t="str">
        <f t="shared" si="340"/>
        <v/>
      </c>
      <c r="PI98" s="120" t="str">
        <f t="shared" si="340"/>
        <v/>
      </c>
      <c r="PJ98" s="120" t="str">
        <f t="shared" si="340"/>
        <v/>
      </c>
      <c r="PK98" s="120" t="str">
        <f t="shared" si="340"/>
        <v/>
      </c>
      <c r="PL98" s="120" t="str">
        <f t="shared" si="340"/>
        <v/>
      </c>
      <c r="PM98" s="120" t="str">
        <f t="shared" si="341"/>
        <v/>
      </c>
      <c r="PN98" s="120" t="str">
        <f t="shared" si="341"/>
        <v/>
      </c>
      <c r="PO98" s="120" t="str">
        <f t="shared" si="341"/>
        <v/>
      </c>
      <c r="PP98" s="120" t="str">
        <f t="shared" si="341"/>
        <v/>
      </c>
      <c r="PQ98" s="120" t="str">
        <f t="shared" si="341"/>
        <v/>
      </c>
      <c r="PR98" s="120" t="str">
        <f t="shared" si="341"/>
        <v/>
      </c>
      <c r="PS98" s="120" t="str">
        <f t="shared" si="341"/>
        <v/>
      </c>
      <c r="PT98" s="120" t="str">
        <f t="shared" si="341"/>
        <v/>
      </c>
      <c r="PU98" s="120" t="str">
        <f t="shared" si="341"/>
        <v/>
      </c>
      <c r="PV98" s="120" t="str">
        <f t="shared" si="341"/>
        <v/>
      </c>
      <c r="PW98" s="120" t="str">
        <f t="shared" si="341"/>
        <v/>
      </c>
      <c r="PX98" s="120" t="str">
        <f t="shared" si="341"/>
        <v/>
      </c>
      <c r="PY98" s="120" t="str">
        <f t="shared" si="341"/>
        <v/>
      </c>
      <c r="PZ98" s="120" t="str">
        <f t="shared" si="341"/>
        <v/>
      </c>
      <c r="QA98" s="120" t="str">
        <f t="shared" si="341"/>
        <v/>
      </c>
      <c r="QB98" s="120" t="str">
        <f t="shared" si="341"/>
        <v/>
      </c>
      <c r="QC98" s="120" t="str">
        <f t="shared" si="342"/>
        <v/>
      </c>
      <c r="QD98" s="120" t="str">
        <f t="shared" si="342"/>
        <v/>
      </c>
      <c r="QE98" s="120" t="str">
        <f t="shared" si="342"/>
        <v/>
      </c>
      <c r="QF98" s="120" t="str">
        <f t="shared" si="342"/>
        <v/>
      </c>
      <c r="QG98" s="120" t="str">
        <f t="shared" si="342"/>
        <v/>
      </c>
      <c r="QH98" s="120" t="str">
        <f t="shared" si="342"/>
        <v/>
      </c>
      <c r="QI98" s="120" t="str">
        <f t="shared" si="342"/>
        <v/>
      </c>
      <c r="QJ98" s="120" t="str">
        <f t="shared" si="342"/>
        <v/>
      </c>
      <c r="QK98" s="120" t="str">
        <f t="shared" si="342"/>
        <v/>
      </c>
      <c r="QL98" s="120" t="str">
        <f t="shared" si="342"/>
        <v/>
      </c>
      <c r="QM98" s="120" t="str">
        <f t="shared" si="342"/>
        <v/>
      </c>
      <c r="QN98" s="120" t="str">
        <f t="shared" si="342"/>
        <v/>
      </c>
      <c r="QO98" s="120" t="str">
        <f t="shared" si="342"/>
        <v/>
      </c>
      <c r="QP98" s="120" t="str">
        <f t="shared" si="342"/>
        <v/>
      </c>
      <c r="QQ98" s="120" t="str">
        <f t="shared" si="342"/>
        <v/>
      </c>
      <c r="QR98" s="120" t="str">
        <f t="shared" si="342"/>
        <v/>
      </c>
      <c r="QS98" s="120" t="str">
        <f t="shared" si="343"/>
        <v/>
      </c>
      <c r="QT98" s="120" t="str">
        <f t="shared" si="343"/>
        <v/>
      </c>
      <c r="QU98" s="120" t="str">
        <f t="shared" si="343"/>
        <v/>
      </c>
      <c r="QV98" s="120" t="str">
        <f t="shared" si="343"/>
        <v/>
      </c>
      <c r="QW98" s="120" t="str">
        <f t="shared" si="343"/>
        <v/>
      </c>
      <c r="QX98" s="120" t="str">
        <f t="shared" si="343"/>
        <v/>
      </c>
      <c r="QY98" s="120" t="str">
        <f t="shared" si="343"/>
        <v/>
      </c>
      <c r="QZ98" s="120" t="str">
        <f t="shared" si="343"/>
        <v/>
      </c>
      <c r="RA98" s="120" t="str">
        <f t="shared" si="343"/>
        <v/>
      </c>
      <c r="RB98" s="120" t="str">
        <f t="shared" si="343"/>
        <v/>
      </c>
      <c r="RC98" s="120" t="str">
        <f t="shared" si="343"/>
        <v/>
      </c>
      <c r="RD98" s="120" t="str">
        <f t="shared" si="343"/>
        <v/>
      </c>
      <c r="RE98" s="120" t="str">
        <f t="shared" si="343"/>
        <v/>
      </c>
      <c r="RF98" s="120" t="str">
        <f t="shared" si="343"/>
        <v/>
      </c>
      <c r="RG98" s="120" t="str">
        <f t="shared" si="343"/>
        <v/>
      </c>
      <c r="RH98" s="120" t="str">
        <f t="shared" si="343"/>
        <v/>
      </c>
      <c r="RI98" s="120" t="str">
        <f t="shared" si="344"/>
        <v/>
      </c>
      <c r="RJ98" s="120" t="str">
        <f t="shared" si="344"/>
        <v/>
      </c>
      <c r="RK98" s="120" t="str">
        <f t="shared" si="344"/>
        <v/>
      </c>
      <c r="RL98" s="120" t="str">
        <f t="shared" si="344"/>
        <v/>
      </c>
      <c r="RM98" s="120" t="str">
        <f t="shared" si="344"/>
        <v/>
      </c>
      <c r="RN98" s="120" t="str">
        <f t="shared" si="344"/>
        <v/>
      </c>
      <c r="RO98" s="120" t="str">
        <f t="shared" si="344"/>
        <v/>
      </c>
      <c r="RP98" s="120" t="str">
        <f t="shared" si="344"/>
        <v/>
      </c>
      <c r="RQ98" s="120" t="str">
        <f t="shared" si="344"/>
        <v/>
      </c>
      <c r="RR98" s="120" t="str">
        <f t="shared" si="344"/>
        <v/>
      </c>
      <c r="RS98" s="120" t="str">
        <f t="shared" si="344"/>
        <v/>
      </c>
      <c r="RT98" s="120" t="str">
        <f t="shared" si="344"/>
        <v/>
      </c>
      <c r="RU98" s="120" t="str">
        <f t="shared" si="344"/>
        <v/>
      </c>
      <c r="RV98" s="120" t="str">
        <f t="shared" si="344"/>
        <v/>
      </c>
      <c r="RW98" s="120" t="str">
        <f t="shared" si="344"/>
        <v/>
      </c>
      <c r="RX98" s="120" t="str">
        <f t="shared" si="344"/>
        <v/>
      </c>
      <c r="RY98" s="120" t="str">
        <f t="shared" si="345"/>
        <v/>
      </c>
      <c r="RZ98" s="120" t="str">
        <f t="shared" si="345"/>
        <v/>
      </c>
      <c r="SA98" s="120" t="str">
        <f t="shared" si="345"/>
        <v/>
      </c>
      <c r="SB98" s="120" t="str">
        <f t="shared" si="345"/>
        <v/>
      </c>
      <c r="SC98" s="120" t="str">
        <f t="shared" si="345"/>
        <v/>
      </c>
      <c r="SD98" s="120" t="str">
        <f t="shared" si="345"/>
        <v/>
      </c>
      <c r="SE98" s="120" t="str">
        <f t="shared" si="345"/>
        <v/>
      </c>
      <c r="SF98" s="120" t="str">
        <f t="shared" si="345"/>
        <v/>
      </c>
      <c r="SG98" s="120" t="str">
        <f t="shared" si="345"/>
        <v/>
      </c>
      <c r="SH98" s="120" t="str">
        <f t="shared" si="345"/>
        <v/>
      </c>
      <c r="SI98" s="120" t="str">
        <f t="shared" si="345"/>
        <v/>
      </c>
      <c r="SJ98" s="120" t="str">
        <f t="shared" si="345"/>
        <v/>
      </c>
      <c r="SK98" s="120" t="str">
        <f t="shared" si="345"/>
        <v/>
      </c>
      <c r="SL98" s="120" t="str">
        <f t="shared" si="345"/>
        <v/>
      </c>
      <c r="SM98" s="120" t="str">
        <f t="shared" si="345"/>
        <v/>
      </c>
      <c r="SN98" s="120" t="str">
        <f t="shared" si="345"/>
        <v/>
      </c>
      <c r="SO98" s="120" t="str">
        <f t="shared" si="346"/>
        <v/>
      </c>
      <c r="SP98" s="120" t="str">
        <f t="shared" si="346"/>
        <v/>
      </c>
      <c r="SQ98" s="120" t="str">
        <f t="shared" si="346"/>
        <v/>
      </c>
      <c r="SR98" s="120" t="str">
        <f t="shared" si="346"/>
        <v/>
      </c>
      <c r="SS98" s="120" t="str">
        <f t="shared" si="346"/>
        <v/>
      </c>
      <c r="ST98" s="120" t="str">
        <f t="shared" si="346"/>
        <v/>
      </c>
      <c r="SU98" s="120" t="str">
        <f t="shared" si="346"/>
        <v/>
      </c>
      <c r="SV98" s="120" t="str">
        <f t="shared" si="346"/>
        <v/>
      </c>
      <c r="SW98" s="120" t="str">
        <f t="shared" si="346"/>
        <v/>
      </c>
      <c r="SX98" s="121" t="str">
        <f t="shared" si="346"/>
        <v/>
      </c>
    </row>
    <row r="99" spans="3:518" ht="15" outlineLevel="1" x14ac:dyDescent="0.35">
      <c r="C99" s="60">
        <v>290424</v>
      </c>
      <c r="D99" s="61"/>
      <c r="E99" s="122" t="s">
        <v>455</v>
      </c>
      <c r="F99" s="123"/>
      <c r="G99" s="113"/>
      <c r="H99" s="133">
        <v>1</v>
      </c>
      <c r="I99" s="115">
        <f t="shared" si="347"/>
        <v>0</v>
      </c>
      <c r="J99" s="143">
        <v>0</v>
      </c>
      <c r="K99" s="126" t="s">
        <v>1700</v>
      </c>
      <c r="L99" s="127"/>
      <c r="M99" s="119" t="str">
        <f t="shared" si="316"/>
        <v/>
      </c>
      <c r="N99" s="120" t="str">
        <f t="shared" si="316"/>
        <v/>
      </c>
      <c r="O99" s="120" t="str">
        <f t="shared" si="316"/>
        <v/>
      </c>
      <c r="P99" s="120" t="str">
        <f t="shared" si="316"/>
        <v/>
      </c>
      <c r="Q99" s="120" t="str">
        <f t="shared" si="316"/>
        <v/>
      </c>
      <c r="R99" s="120" t="str">
        <f t="shared" si="316"/>
        <v/>
      </c>
      <c r="S99" s="120" t="str">
        <f t="shared" si="316"/>
        <v/>
      </c>
      <c r="T99" s="120" t="str">
        <f t="shared" si="316"/>
        <v/>
      </c>
      <c r="U99" s="120" t="str">
        <f t="shared" si="316"/>
        <v/>
      </c>
      <c r="V99" s="120" t="str">
        <f t="shared" si="316"/>
        <v/>
      </c>
      <c r="W99" s="120" t="str">
        <f t="shared" si="316"/>
        <v/>
      </c>
      <c r="X99" s="120" t="str">
        <f t="shared" si="316"/>
        <v/>
      </c>
      <c r="Y99" s="120" t="str">
        <f t="shared" si="316"/>
        <v/>
      </c>
      <c r="Z99" s="120" t="str">
        <f t="shared" si="316"/>
        <v/>
      </c>
      <c r="AA99" s="120" t="str">
        <f t="shared" si="316"/>
        <v/>
      </c>
      <c r="AB99" s="120" t="str">
        <f t="shared" si="316"/>
        <v/>
      </c>
      <c r="AC99" s="120" t="str">
        <f t="shared" si="315"/>
        <v/>
      </c>
      <c r="AD99" s="120" t="str">
        <f t="shared" si="315"/>
        <v/>
      </c>
      <c r="AE99" s="120" t="str">
        <f t="shared" si="315"/>
        <v/>
      </c>
      <c r="AF99" s="120" t="str">
        <f t="shared" si="315"/>
        <v/>
      </c>
      <c r="AG99" s="120" t="str">
        <f t="shared" si="315"/>
        <v/>
      </c>
      <c r="AH99" s="120" t="str">
        <f t="shared" si="315"/>
        <v/>
      </c>
      <c r="AI99" s="120" t="str">
        <f t="shared" si="315"/>
        <v/>
      </c>
      <c r="AJ99" s="120" t="str">
        <f t="shared" si="315"/>
        <v/>
      </c>
      <c r="AK99" s="120" t="str">
        <f t="shared" si="315"/>
        <v/>
      </c>
      <c r="AL99" s="120" t="str">
        <f t="shared" si="315"/>
        <v/>
      </c>
      <c r="AM99" s="120" t="str">
        <f t="shared" si="315"/>
        <v/>
      </c>
      <c r="AN99" s="120" t="str">
        <f t="shared" si="315"/>
        <v/>
      </c>
      <c r="AO99" s="120" t="str">
        <f t="shared" si="315"/>
        <v/>
      </c>
      <c r="AP99" s="120" t="str">
        <f t="shared" si="315"/>
        <v/>
      </c>
      <c r="AQ99" s="120" t="str">
        <f t="shared" si="315"/>
        <v/>
      </c>
      <c r="AR99" s="120" t="str">
        <f t="shared" si="315"/>
        <v/>
      </c>
      <c r="AS99" s="120" t="str">
        <f t="shared" si="317"/>
        <v/>
      </c>
      <c r="AT99" s="120" t="str">
        <f t="shared" si="317"/>
        <v/>
      </c>
      <c r="AU99" s="120" t="str">
        <f t="shared" si="317"/>
        <v/>
      </c>
      <c r="AV99" s="120" t="str">
        <f t="shared" si="317"/>
        <v/>
      </c>
      <c r="AW99" s="120" t="str">
        <f t="shared" si="317"/>
        <v/>
      </c>
      <c r="AX99" s="120" t="str">
        <f t="shared" si="317"/>
        <v/>
      </c>
      <c r="AY99" s="120" t="str">
        <f t="shared" si="317"/>
        <v/>
      </c>
      <c r="AZ99" s="120" t="str">
        <f t="shared" si="317"/>
        <v/>
      </c>
      <c r="BA99" s="120" t="str">
        <f t="shared" si="317"/>
        <v/>
      </c>
      <c r="BB99" s="120" t="str">
        <f t="shared" si="317"/>
        <v/>
      </c>
      <c r="BC99" s="120" t="str">
        <f t="shared" si="317"/>
        <v/>
      </c>
      <c r="BD99" s="120" t="str">
        <f t="shared" si="317"/>
        <v/>
      </c>
      <c r="BE99" s="120" t="str">
        <f t="shared" si="317"/>
        <v/>
      </c>
      <c r="BF99" s="120" t="str">
        <f t="shared" si="317"/>
        <v/>
      </c>
      <c r="BG99" s="120" t="str">
        <f t="shared" si="317"/>
        <v/>
      </c>
      <c r="BH99" s="120" t="str">
        <f t="shared" si="317"/>
        <v/>
      </c>
      <c r="BI99" s="120" t="str">
        <f t="shared" si="318"/>
        <v/>
      </c>
      <c r="BJ99" s="120" t="str">
        <f t="shared" si="318"/>
        <v/>
      </c>
      <c r="BK99" s="120" t="str">
        <f t="shared" si="318"/>
        <v/>
      </c>
      <c r="BL99" s="120" t="str">
        <f t="shared" si="318"/>
        <v/>
      </c>
      <c r="BM99" s="120" t="str">
        <f t="shared" si="318"/>
        <v/>
      </c>
      <c r="BN99" s="120" t="str">
        <f t="shared" si="318"/>
        <v/>
      </c>
      <c r="BO99" s="120" t="str">
        <f t="shared" si="318"/>
        <v/>
      </c>
      <c r="BP99" s="120" t="str">
        <f t="shared" si="318"/>
        <v/>
      </c>
      <c r="BQ99" s="120" t="str">
        <f t="shared" si="318"/>
        <v/>
      </c>
      <c r="BR99" s="120" t="str">
        <f t="shared" si="318"/>
        <v/>
      </c>
      <c r="BS99" s="120" t="str">
        <f t="shared" si="318"/>
        <v/>
      </c>
      <c r="BT99" s="120" t="str">
        <f t="shared" si="318"/>
        <v/>
      </c>
      <c r="BU99" s="120" t="str">
        <f t="shared" si="318"/>
        <v/>
      </c>
      <c r="BV99" s="120" t="str">
        <f t="shared" si="318"/>
        <v/>
      </c>
      <c r="BW99" s="120" t="str">
        <f t="shared" si="318"/>
        <v/>
      </c>
      <c r="BX99" s="120" t="str">
        <f t="shared" si="318"/>
        <v/>
      </c>
      <c r="BY99" s="120" t="str">
        <f t="shared" si="319"/>
        <v/>
      </c>
      <c r="BZ99" s="120" t="str">
        <f t="shared" si="319"/>
        <v/>
      </c>
      <c r="CA99" s="120" t="str">
        <f t="shared" si="319"/>
        <v/>
      </c>
      <c r="CB99" s="120" t="str">
        <f t="shared" si="319"/>
        <v/>
      </c>
      <c r="CC99" s="120" t="str">
        <f t="shared" si="319"/>
        <v/>
      </c>
      <c r="CD99" s="120" t="str">
        <f t="shared" si="319"/>
        <v/>
      </c>
      <c r="CE99" s="120" t="str">
        <f t="shared" si="319"/>
        <v/>
      </c>
      <c r="CF99" s="120" t="str">
        <f t="shared" si="319"/>
        <v/>
      </c>
      <c r="CG99" s="120" t="str">
        <f t="shared" si="319"/>
        <v/>
      </c>
      <c r="CH99" s="120" t="str">
        <f t="shared" si="319"/>
        <v/>
      </c>
      <c r="CI99" s="120" t="str">
        <f t="shared" si="319"/>
        <v/>
      </c>
      <c r="CJ99" s="120" t="str">
        <f t="shared" si="319"/>
        <v/>
      </c>
      <c r="CK99" s="120" t="str">
        <f t="shared" si="319"/>
        <v/>
      </c>
      <c r="CL99" s="120" t="str">
        <f t="shared" si="319"/>
        <v/>
      </c>
      <c r="CM99" s="120" t="str">
        <f t="shared" si="319"/>
        <v/>
      </c>
      <c r="CN99" s="120" t="str">
        <f t="shared" si="319"/>
        <v/>
      </c>
      <c r="CO99" s="120" t="str">
        <f t="shared" si="320"/>
        <v/>
      </c>
      <c r="CP99" s="120" t="str">
        <f t="shared" si="320"/>
        <v/>
      </c>
      <c r="CQ99" s="120" t="str">
        <f t="shared" si="320"/>
        <v/>
      </c>
      <c r="CR99" s="120" t="str">
        <f t="shared" si="320"/>
        <v/>
      </c>
      <c r="CS99" s="120" t="str">
        <f t="shared" si="320"/>
        <v/>
      </c>
      <c r="CT99" s="120" t="str">
        <f t="shared" si="320"/>
        <v/>
      </c>
      <c r="CU99" s="120" t="str">
        <f t="shared" si="320"/>
        <v/>
      </c>
      <c r="CV99" s="120" t="str">
        <f t="shared" si="320"/>
        <v/>
      </c>
      <c r="CW99" s="120" t="str">
        <f t="shared" si="320"/>
        <v/>
      </c>
      <c r="CX99" s="120" t="str">
        <f t="shared" si="320"/>
        <v/>
      </c>
      <c r="CY99" s="120" t="str">
        <f t="shared" si="320"/>
        <v/>
      </c>
      <c r="CZ99" s="120" t="str">
        <f t="shared" si="320"/>
        <v/>
      </c>
      <c r="DA99" s="120" t="str">
        <f t="shared" si="320"/>
        <v/>
      </c>
      <c r="DB99" s="120" t="str">
        <f t="shared" si="320"/>
        <v/>
      </c>
      <c r="DC99" s="120" t="str">
        <f t="shared" si="320"/>
        <v/>
      </c>
      <c r="DD99" s="120" t="str">
        <f t="shared" si="320"/>
        <v/>
      </c>
      <c r="DE99" s="120" t="str">
        <f t="shared" si="321"/>
        <v/>
      </c>
      <c r="DF99" s="120" t="str">
        <f t="shared" si="321"/>
        <v/>
      </c>
      <c r="DG99" s="120" t="str">
        <f t="shared" si="321"/>
        <v/>
      </c>
      <c r="DH99" s="120" t="str">
        <f t="shared" si="321"/>
        <v/>
      </c>
      <c r="DI99" s="120" t="str">
        <f t="shared" si="321"/>
        <v/>
      </c>
      <c r="DJ99" s="120" t="str">
        <f t="shared" si="321"/>
        <v/>
      </c>
      <c r="DK99" s="120" t="str">
        <f t="shared" si="321"/>
        <v/>
      </c>
      <c r="DL99" s="120" t="str">
        <f t="shared" si="321"/>
        <v/>
      </c>
      <c r="DM99" s="120" t="str">
        <f t="shared" si="321"/>
        <v/>
      </c>
      <c r="DN99" s="120" t="str">
        <f t="shared" si="321"/>
        <v/>
      </c>
      <c r="DO99" s="120" t="str">
        <f t="shared" si="321"/>
        <v/>
      </c>
      <c r="DP99" s="120" t="str">
        <f t="shared" si="321"/>
        <v/>
      </c>
      <c r="DQ99" s="120" t="str">
        <f t="shared" si="321"/>
        <v/>
      </c>
      <c r="DR99" s="120" t="str">
        <f t="shared" si="321"/>
        <v/>
      </c>
      <c r="DS99" s="120" t="str">
        <f t="shared" si="321"/>
        <v/>
      </c>
      <c r="DT99" s="120" t="str">
        <f t="shared" si="321"/>
        <v/>
      </c>
      <c r="DU99" s="120" t="str">
        <f t="shared" si="322"/>
        <v/>
      </c>
      <c r="DV99" s="120" t="str">
        <f t="shared" si="322"/>
        <v/>
      </c>
      <c r="DW99" s="120" t="str">
        <f t="shared" si="322"/>
        <v/>
      </c>
      <c r="DX99" s="120" t="str">
        <f t="shared" si="322"/>
        <v/>
      </c>
      <c r="DY99" s="120" t="str">
        <f t="shared" si="322"/>
        <v/>
      </c>
      <c r="DZ99" s="120" t="str">
        <f t="shared" si="322"/>
        <v/>
      </c>
      <c r="EA99" s="120" t="str">
        <f t="shared" si="322"/>
        <v/>
      </c>
      <c r="EB99" s="120" t="str">
        <f t="shared" si="322"/>
        <v/>
      </c>
      <c r="EC99" s="120" t="str">
        <f t="shared" si="322"/>
        <v/>
      </c>
      <c r="ED99" s="120" t="str">
        <f t="shared" si="322"/>
        <v/>
      </c>
      <c r="EE99" s="120" t="str">
        <f t="shared" si="322"/>
        <v/>
      </c>
      <c r="EF99" s="120" t="str">
        <f t="shared" si="322"/>
        <v/>
      </c>
      <c r="EG99" s="120" t="str">
        <f t="shared" si="322"/>
        <v/>
      </c>
      <c r="EH99" s="120" t="str">
        <f t="shared" si="322"/>
        <v/>
      </c>
      <c r="EI99" s="120" t="str">
        <f t="shared" si="322"/>
        <v/>
      </c>
      <c r="EJ99" s="120" t="str">
        <f t="shared" si="322"/>
        <v/>
      </c>
      <c r="EK99" s="120" t="str">
        <f t="shared" si="323"/>
        <v/>
      </c>
      <c r="EL99" s="120" t="str">
        <f t="shared" si="323"/>
        <v/>
      </c>
      <c r="EM99" s="120" t="str">
        <f t="shared" si="323"/>
        <v/>
      </c>
      <c r="EN99" s="120" t="str">
        <f t="shared" si="323"/>
        <v/>
      </c>
      <c r="EO99" s="120" t="str">
        <f t="shared" si="323"/>
        <v/>
      </c>
      <c r="EP99" s="120" t="str">
        <f t="shared" si="323"/>
        <v/>
      </c>
      <c r="EQ99" s="120" t="str">
        <f t="shared" si="323"/>
        <v/>
      </c>
      <c r="ER99" s="120" t="str">
        <f t="shared" si="323"/>
        <v/>
      </c>
      <c r="ES99" s="120" t="str">
        <f t="shared" si="323"/>
        <v/>
      </c>
      <c r="ET99" s="120" t="str">
        <f t="shared" si="323"/>
        <v/>
      </c>
      <c r="EU99" s="120" t="str">
        <f t="shared" si="323"/>
        <v/>
      </c>
      <c r="EV99" s="120" t="str">
        <f t="shared" si="323"/>
        <v/>
      </c>
      <c r="EW99" s="120" t="str">
        <f t="shared" si="323"/>
        <v/>
      </c>
      <c r="EX99" s="120" t="str">
        <f t="shared" si="323"/>
        <v/>
      </c>
      <c r="EY99" s="120" t="str">
        <f t="shared" si="323"/>
        <v/>
      </c>
      <c r="EZ99" s="120" t="str">
        <f t="shared" si="323"/>
        <v/>
      </c>
      <c r="FA99" s="120" t="str">
        <f t="shared" si="324"/>
        <v/>
      </c>
      <c r="FB99" s="120" t="str">
        <f t="shared" si="324"/>
        <v/>
      </c>
      <c r="FC99" s="120" t="str">
        <f t="shared" si="324"/>
        <v/>
      </c>
      <c r="FD99" s="120" t="str">
        <f t="shared" si="324"/>
        <v/>
      </c>
      <c r="FE99" s="120" t="str">
        <f t="shared" si="324"/>
        <v/>
      </c>
      <c r="FF99" s="120" t="str">
        <f t="shared" si="324"/>
        <v/>
      </c>
      <c r="FG99" s="120" t="str">
        <f t="shared" si="324"/>
        <v/>
      </c>
      <c r="FH99" s="120" t="str">
        <f t="shared" si="324"/>
        <v/>
      </c>
      <c r="FI99" s="120" t="str">
        <f t="shared" si="324"/>
        <v/>
      </c>
      <c r="FJ99" s="120" t="str">
        <f t="shared" si="324"/>
        <v/>
      </c>
      <c r="FK99" s="120" t="str">
        <f t="shared" si="324"/>
        <v/>
      </c>
      <c r="FL99" s="120" t="str">
        <f t="shared" si="324"/>
        <v/>
      </c>
      <c r="FM99" s="120" t="str">
        <f t="shared" si="324"/>
        <v/>
      </c>
      <c r="FN99" s="120" t="str">
        <f t="shared" si="324"/>
        <v/>
      </c>
      <c r="FO99" s="120" t="str">
        <f t="shared" si="324"/>
        <v/>
      </c>
      <c r="FP99" s="120" t="str">
        <f t="shared" si="324"/>
        <v/>
      </c>
      <c r="FQ99" s="120" t="str">
        <f t="shared" si="325"/>
        <v/>
      </c>
      <c r="FR99" s="120" t="str">
        <f t="shared" si="325"/>
        <v/>
      </c>
      <c r="FS99" s="120" t="str">
        <f t="shared" si="325"/>
        <v/>
      </c>
      <c r="FT99" s="120" t="str">
        <f t="shared" si="325"/>
        <v/>
      </c>
      <c r="FU99" s="120" t="str">
        <f t="shared" si="325"/>
        <v/>
      </c>
      <c r="FV99" s="120" t="str">
        <f t="shared" si="325"/>
        <v/>
      </c>
      <c r="FW99" s="120" t="str">
        <f t="shared" si="325"/>
        <v/>
      </c>
      <c r="FX99" s="120" t="str">
        <f t="shared" si="325"/>
        <v/>
      </c>
      <c r="FY99" s="120" t="str">
        <f t="shared" si="325"/>
        <v/>
      </c>
      <c r="FZ99" s="120" t="str">
        <f t="shared" si="325"/>
        <v/>
      </c>
      <c r="GA99" s="120" t="str">
        <f t="shared" si="325"/>
        <v/>
      </c>
      <c r="GB99" s="120" t="str">
        <f t="shared" si="325"/>
        <v/>
      </c>
      <c r="GC99" s="120" t="str">
        <f t="shared" si="325"/>
        <v/>
      </c>
      <c r="GD99" s="120" t="str">
        <f t="shared" si="325"/>
        <v/>
      </c>
      <c r="GE99" s="120" t="str">
        <f t="shared" si="325"/>
        <v/>
      </c>
      <c r="GF99" s="120" t="str">
        <f t="shared" si="325"/>
        <v/>
      </c>
      <c r="GG99" s="120" t="str">
        <f t="shared" si="326"/>
        <v/>
      </c>
      <c r="GH99" s="120" t="str">
        <f t="shared" si="326"/>
        <v/>
      </c>
      <c r="GI99" s="120" t="str">
        <f t="shared" si="326"/>
        <v/>
      </c>
      <c r="GJ99" s="120" t="str">
        <f t="shared" si="326"/>
        <v/>
      </c>
      <c r="GK99" s="120" t="str">
        <f t="shared" si="326"/>
        <v/>
      </c>
      <c r="GL99" s="120" t="str">
        <f t="shared" si="326"/>
        <v/>
      </c>
      <c r="GM99" s="120" t="str">
        <f t="shared" si="326"/>
        <v/>
      </c>
      <c r="GN99" s="120" t="str">
        <f t="shared" si="326"/>
        <v/>
      </c>
      <c r="GO99" s="120" t="str">
        <f t="shared" si="326"/>
        <v/>
      </c>
      <c r="GP99" s="120" t="str">
        <f t="shared" si="326"/>
        <v/>
      </c>
      <c r="GQ99" s="120" t="str">
        <f t="shared" si="326"/>
        <v/>
      </c>
      <c r="GR99" s="120" t="str">
        <f t="shared" si="326"/>
        <v/>
      </c>
      <c r="GS99" s="120" t="str">
        <f t="shared" si="326"/>
        <v/>
      </c>
      <c r="GT99" s="120" t="str">
        <f t="shared" si="326"/>
        <v/>
      </c>
      <c r="GU99" s="120" t="str">
        <f t="shared" si="326"/>
        <v/>
      </c>
      <c r="GV99" s="120" t="str">
        <f t="shared" si="326"/>
        <v/>
      </c>
      <c r="GW99" s="120" t="str">
        <f t="shared" si="327"/>
        <v/>
      </c>
      <c r="GX99" s="120" t="str">
        <f t="shared" si="327"/>
        <v/>
      </c>
      <c r="GY99" s="120" t="str">
        <f t="shared" si="327"/>
        <v/>
      </c>
      <c r="GZ99" s="120" t="str">
        <f t="shared" si="327"/>
        <v/>
      </c>
      <c r="HA99" s="120" t="str">
        <f t="shared" si="327"/>
        <v/>
      </c>
      <c r="HB99" s="120" t="str">
        <f t="shared" si="327"/>
        <v/>
      </c>
      <c r="HC99" s="120" t="str">
        <f t="shared" si="327"/>
        <v/>
      </c>
      <c r="HD99" s="120" t="str">
        <f t="shared" si="327"/>
        <v/>
      </c>
      <c r="HE99" s="120" t="str">
        <f t="shared" si="327"/>
        <v/>
      </c>
      <c r="HF99" s="120" t="str">
        <f t="shared" si="327"/>
        <v/>
      </c>
      <c r="HG99" s="120" t="str">
        <f t="shared" si="327"/>
        <v/>
      </c>
      <c r="HH99" s="120" t="str">
        <f t="shared" si="327"/>
        <v/>
      </c>
      <c r="HI99" s="120" t="str">
        <f t="shared" si="327"/>
        <v/>
      </c>
      <c r="HJ99" s="120" t="str">
        <f t="shared" si="327"/>
        <v/>
      </c>
      <c r="HK99" s="120" t="str">
        <f t="shared" si="327"/>
        <v/>
      </c>
      <c r="HL99" s="120" t="str">
        <f t="shared" si="327"/>
        <v/>
      </c>
      <c r="HM99" s="120" t="str">
        <f t="shared" si="328"/>
        <v/>
      </c>
      <c r="HN99" s="120" t="str">
        <f t="shared" si="328"/>
        <v/>
      </c>
      <c r="HO99" s="120" t="str">
        <f t="shared" si="328"/>
        <v/>
      </c>
      <c r="HP99" s="120" t="str">
        <f t="shared" si="328"/>
        <v/>
      </c>
      <c r="HQ99" s="120" t="str">
        <f t="shared" si="328"/>
        <v/>
      </c>
      <c r="HR99" s="120" t="str">
        <f t="shared" si="328"/>
        <v/>
      </c>
      <c r="HS99" s="120" t="str">
        <f t="shared" si="328"/>
        <v/>
      </c>
      <c r="HT99" s="120" t="str">
        <f t="shared" si="328"/>
        <v/>
      </c>
      <c r="HU99" s="120" t="str">
        <f t="shared" si="328"/>
        <v/>
      </c>
      <c r="HV99" s="120" t="str">
        <f t="shared" si="328"/>
        <v/>
      </c>
      <c r="HW99" s="120" t="str">
        <f t="shared" si="328"/>
        <v/>
      </c>
      <c r="HX99" s="120" t="str">
        <f t="shared" si="328"/>
        <v/>
      </c>
      <c r="HY99" s="120" t="str">
        <f t="shared" si="328"/>
        <v/>
      </c>
      <c r="HZ99" s="120" t="str">
        <f t="shared" si="328"/>
        <v/>
      </c>
      <c r="IA99" s="120" t="str">
        <f t="shared" si="328"/>
        <v/>
      </c>
      <c r="IB99" s="120" t="str">
        <f t="shared" si="328"/>
        <v/>
      </c>
      <c r="IC99" s="120" t="str">
        <f t="shared" si="329"/>
        <v/>
      </c>
      <c r="ID99" s="120" t="str">
        <f t="shared" si="329"/>
        <v/>
      </c>
      <c r="IE99" s="120" t="str">
        <f t="shared" si="329"/>
        <v/>
      </c>
      <c r="IF99" s="120" t="str">
        <f t="shared" si="329"/>
        <v/>
      </c>
      <c r="IG99" s="120" t="str">
        <f t="shared" si="329"/>
        <v/>
      </c>
      <c r="IH99" s="120" t="str">
        <f t="shared" si="329"/>
        <v/>
      </c>
      <c r="II99" s="120" t="str">
        <f t="shared" si="329"/>
        <v/>
      </c>
      <c r="IJ99" s="120" t="str">
        <f t="shared" si="329"/>
        <v/>
      </c>
      <c r="IK99" s="120" t="str">
        <f t="shared" si="329"/>
        <v/>
      </c>
      <c r="IL99" s="120" t="str">
        <f t="shared" si="329"/>
        <v/>
      </c>
      <c r="IM99" s="120" t="str">
        <f t="shared" si="329"/>
        <v/>
      </c>
      <c r="IN99" s="120" t="str">
        <f t="shared" si="329"/>
        <v/>
      </c>
      <c r="IO99" s="120" t="str">
        <f t="shared" si="329"/>
        <v/>
      </c>
      <c r="IP99" s="120" t="str">
        <f t="shared" si="329"/>
        <v/>
      </c>
      <c r="IQ99" s="120" t="str">
        <f t="shared" si="329"/>
        <v/>
      </c>
      <c r="IR99" s="120" t="str">
        <f t="shared" si="329"/>
        <v/>
      </c>
      <c r="IS99" s="120" t="str">
        <f t="shared" si="330"/>
        <v/>
      </c>
      <c r="IT99" s="120" t="str">
        <f t="shared" si="330"/>
        <v/>
      </c>
      <c r="IU99" s="120" t="str">
        <f t="shared" si="330"/>
        <v/>
      </c>
      <c r="IV99" s="120" t="str">
        <f t="shared" si="330"/>
        <v/>
      </c>
      <c r="IW99" s="120" t="str">
        <f t="shared" si="330"/>
        <v/>
      </c>
      <c r="IX99" s="120" t="str">
        <f t="shared" si="330"/>
        <v/>
      </c>
      <c r="IY99" s="120" t="str">
        <f t="shared" si="330"/>
        <v/>
      </c>
      <c r="IZ99" s="120" t="str">
        <f t="shared" si="330"/>
        <v/>
      </c>
      <c r="JA99" s="120" t="str">
        <f t="shared" si="330"/>
        <v/>
      </c>
      <c r="JB99" s="120" t="str">
        <f t="shared" si="330"/>
        <v/>
      </c>
      <c r="JC99" s="120" t="str">
        <f t="shared" si="330"/>
        <v/>
      </c>
      <c r="JD99" s="120" t="str">
        <f t="shared" si="330"/>
        <v/>
      </c>
      <c r="JE99" s="120" t="str">
        <f t="shared" si="330"/>
        <v/>
      </c>
      <c r="JF99" s="120" t="str">
        <f t="shared" si="330"/>
        <v/>
      </c>
      <c r="JG99" s="120" t="str">
        <f t="shared" si="330"/>
        <v/>
      </c>
      <c r="JH99" s="120" t="str">
        <f t="shared" si="330"/>
        <v/>
      </c>
      <c r="JI99" s="120" t="str">
        <f t="shared" si="331"/>
        <v/>
      </c>
      <c r="JJ99" s="120" t="str">
        <f t="shared" si="331"/>
        <v/>
      </c>
      <c r="JK99" s="120" t="str">
        <f t="shared" si="331"/>
        <v/>
      </c>
      <c r="JL99" s="120" t="str">
        <f t="shared" si="331"/>
        <v/>
      </c>
      <c r="JM99" s="120" t="str">
        <f t="shared" si="331"/>
        <v/>
      </c>
      <c r="JN99" s="120" t="str">
        <f t="shared" si="331"/>
        <v/>
      </c>
      <c r="JO99" s="120" t="str">
        <f t="shared" si="331"/>
        <v/>
      </c>
      <c r="JP99" s="120" t="str">
        <f t="shared" si="331"/>
        <v/>
      </c>
      <c r="JQ99" s="120" t="str">
        <f t="shared" si="331"/>
        <v/>
      </c>
      <c r="JR99" s="120" t="str">
        <f t="shared" si="331"/>
        <v/>
      </c>
      <c r="JS99" s="120" t="str">
        <f t="shared" si="331"/>
        <v/>
      </c>
      <c r="JT99" s="120" t="str">
        <f t="shared" si="331"/>
        <v/>
      </c>
      <c r="JU99" s="120" t="str">
        <f t="shared" si="331"/>
        <v/>
      </c>
      <c r="JV99" s="120" t="str">
        <f t="shared" si="331"/>
        <v/>
      </c>
      <c r="JW99" s="120" t="str">
        <f t="shared" si="331"/>
        <v/>
      </c>
      <c r="JX99" s="120" t="str">
        <f t="shared" si="331"/>
        <v/>
      </c>
      <c r="JY99" s="120" t="str">
        <f t="shared" si="332"/>
        <v/>
      </c>
      <c r="JZ99" s="120" t="str">
        <f t="shared" si="332"/>
        <v/>
      </c>
      <c r="KA99" s="120" t="str">
        <f t="shared" si="332"/>
        <v/>
      </c>
      <c r="KB99" s="120" t="str">
        <f t="shared" si="332"/>
        <v/>
      </c>
      <c r="KC99" s="120" t="str">
        <f t="shared" si="332"/>
        <v/>
      </c>
      <c r="KD99" s="120" t="str">
        <f t="shared" si="332"/>
        <v/>
      </c>
      <c r="KE99" s="120" t="str">
        <f t="shared" si="332"/>
        <v/>
      </c>
      <c r="KF99" s="120" t="str">
        <f t="shared" si="332"/>
        <v/>
      </c>
      <c r="KG99" s="120" t="str">
        <f t="shared" si="332"/>
        <v/>
      </c>
      <c r="KH99" s="120" t="str">
        <f t="shared" si="332"/>
        <v/>
      </c>
      <c r="KI99" s="120" t="str">
        <f t="shared" si="332"/>
        <v/>
      </c>
      <c r="KJ99" s="120" t="str">
        <f t="shared" si="332"/>
        <v/>
      </c>
      <c r="KK99" s="120" t="str">
        <f t="shared" si="332"/>
        <v/>
      </c>
      <c r="KL99" s="120" t="str">
        <f t="shared" si="332"/>
        <v/>
      </c>
      <c r="KM99" s="120" t="str">
        <f t="shared" si="332"/>
        <v/>
      </c>
      <c r="KN99" s="120" t="str">
        <f t="shared" si="332"/>
        <v/>
      </c>
      <c r="KO99" s="120" t="str">
        <f t="shared" si="333"/>
        <v/>
      </c>
      <c r="KP99" s="120" t="str">
        <f t="shared" si="333"/>
        <v/>
      </c>
      <c r="KQ99" s="120" t="str">
        <f t="shared" si="333"/>
        <v/>
      </c>
      <c r="KR99" s="120" t="str">
        <f t="shared" si="333"/>
        <v/>
      </c>
      <c r="KS99" s="120" t="str">
        <f t="shared" si="333"/>
        <v/>
      </c>
      <c r="KT99" s="120" t="str">
        <f t="shared" si="333"/>
        <v/>
      </c>
      <c r="KU99" s="120" t="str">
        <f t="shared" si="333"/>
        <v/>
      </c>
      <c r="KV99" s="120" t="str">
        <f t="shared" si="333"/>
        <v/>
      </c>
      <c r="KW99" s="120" t="str">
        <f t="shared" si="333"/>
        <v/>
      </c>
      <c r="KX99" s="120" t="str">
        <f t="shared" si="333"/>
        <v/>
      </c>
      <c r="KY99" s="120" t="str">
        <f t="shared" si="333"/>
        <v/>
      </c>
      <c r="KZ99" s="120" t="str">
        <f t="shared" si="333"/>
        <v/>
      </c>
      <c r="LA99" s="120" t="str">
        <f t="shared" si="333"/>
        <v/>
      </c>
      <c r="LB99" s="120" t="str">
        <f t="shared" si="333"/>
        <v/>
      </c>
      <c r="LC99" s="120" t="str">
        <f t="shared" si="333"/>
        <v/>
      </c>
      <c r="LD99" s="120" t="str">
        <f t="shared" si="333"/>
        <v/>
      </c>
      <c r="LE99" s="120" t="str">
        <f t="shared" si="334"/>
        <v/>
      </c>
      <c r="LF99" s="120" t="str">
        <f t="shared" si="334"/>
        <v/>
      </c>
      <c r="LG99" s="120" t="str">
        <f t="shared" si="334"/>
        <v/>
      </c>
      <c r="LH99" s="120" t="str">
        <f t="shared" si="334"/>
        <v/>
      </c>
      <c r="LI99" s="120" t="str">
        <f t="shared" si="334"/>
        <v/>
      </c>
      <c r="LJ99" s="120" t="str">
        <f t="shared" si="334"/>
        <v/>
      </c>
      <c r="LK99" s="120" t="str">
        <f t="shared" si="334"/>
        <v/>
      </c>
      <c r="LL99" s="120" t="str">
        <f t="shared" si="334"/>
        <v/>
      </c>
      <c r="LM99" s="120" t="str">
        <f t="shared" si="334"/>
        <v/>
      </c>
      <c r="LN99" s="120" t="str">
        <f t="shared" si="334"/>
        <v/>
      </c>
      <c r="LO99" s="120" t="str">
        <f t="shared" si="334"/>
        <v/>
      </c>
      <c r="LP99" s="120" t="str">
        <f t="shared" si="334"/>
        <v/>
      </c>
      <c r="LQ99" s="120" t="str">
        <f t="shared" si="334"/>
        <v/>
      </c>
      <c r="LR99" s="120" t="str">
        <f t="shared" si="334"/>
        <v/>
      </c>
      <c r="LS99" s="120" t="str">
        <f t="shared" si="334"/>
        <v/>
      </c>
      <c r="LT99" s="120" t="str">
        <f t="shared" si="334"/>
        <v/>
      </c>
      <c r="LU99" s="120" t="str">
        <f t="shared" si="335"/>
        <v/>
      </c>
      <c r="LV99" s="120" t="str">
        <f t="shared" si="335"/>
        <v/>
      </c>
      <c r="LW99" s="120" t="str">
        <f t="shared" si="335"/>
        <v/>
      </c>
      <c r="LX99" s="120" t="str">
        <f t="shared" si="335"/>
        <v/>
      </c>
      <c r="LY99" s="120" t="str">
        <f t="shared" si="335"/>
        <v/>
      </c>
      <c r="LZ99" s="120" t="str">
        <f t="shared" si="335"/>
        <v/>
      </c>
      <c r="MA99" s="120" t="str">
        <f t="shared" si="335"/>
        <v/>
      </c>
      <c r="MB99" s="120" t="str">
        <f t="shared" si="335"/>
        <v/>
      </c>
      <c r="MC99" s="120" t="str">
        <f t="shared" si="335"/>
        <v/>
      </c>
      <c r="MD99" s="120" t="str">
        <f t="shared" si="335"/>
        <v/>
      </c>
      <c r="ME99" s="120" t="str">
        <f t="shared" si="335"/>
        <v/>
      </c>
      <c r="MF99" s="120" t="str">
        <f t="shared" si="335"/>
        <v/>
      </c>
      <c r="MG99" s="120" t="str">
        <f t="shared" si="335"/>
        <v/>
      </c>
      <c r="MH99" s="120" t="str">
        <f t="shared" si="335"/>
        <v/>
      </c>
      <c r="MI99" s="120" t="str">
        <f t="shared" si="335"/>
        <v/>
      </c>
      <c r="MJ99" s="120" t="str">
        <f t="shared" si="335"/>
        <v/>
      </c>
      <c r="MK99" s="120" t="str">
        <f t="shared" si="336"/>
        <v/>
      </c>
      <c r="ML99" s="120" t="str">
        <f t="shared" si="336"/>
        <v/>
      </c>
      <c r="MM99" s="120" t="str">
        <f t="shared" si="336"/>
        <v/>
      </c>
      <c r="MN99" s="120" t="str">
        <f t="shared" si="336"/>
        <v/>
      </c>
      <c r="MO99" s="120" t="str">
        <f t="shared" si="336"/>
        <v/>
      </c>
      <c r="MP99" s="120" t="str">
        <f t="shared" si="336"/>
        <v/>
      </c>
      <c r="MQ99" s="120" t="str">
        <f t="shared" si="336"/>
        <v/>
      </c>
      <c r="MR99" s="120" t="str">
        <f t="shared" si="336"/>
        <v/>
      </c>
      <c r="MS99" s="120" t="str">
        <f t="shared" si="336"/>
        <v/>
      </c>
      <c r="MT99" s="120" t="str">
        <f t="shared" si="336"/>
        <v/>
      </c>
      <c r="MU99" s="120" t="str">
        <f t="shared" si="336"/>
        <v/>
      </c>
      <c r="MV99" s="120" t="str">
        <f t="shared" si="336"/>
        <v/>
      </c>
      <c r="MW99" s="120" t="str">
        <f t="shared" si="336"/>
        <v/>
      </c>
      <c r="MX99" s="120" t="str">
        <f t="shared" si="336"/>
        <v/>
      </c>
      <c r="MY99" s="120" t="str">
        <f t="shared" si="336"/>
        <v/>
      </c>
      <c r="MZ99" s="120" t="str">
        <f t="shared" si="336"/>
        <v/>
      </c>
      <c r="NA99" s="120" t="str">
        <f t="shared" si="337"/>
        <v/>
      </c>
      <c r="NB99" s="120" t="str">
        <f t="shared" si="337"/>
        <v/>
      </c>
      <c r="NC99" s="120" t="str">
        <f t="shared" si="337"/>
        <v/>
      </c>
      <c r="ND99" s="120" t="str">
        <f t="shared" si="337"/>
        <v/>
      </c>
      <c r="NE99" s="120" t="str">
        <f t="shared" si="337"/>
        <v/>
      </c>
      <c r="NF99" s="120" t="str">
        <f t="shared" si="337"/>
        <v/>
      </c>
      <c r="NG99" s="120" t="str">
        <f t="shared" si="337"/>
        <v/>
      </c>
      <c r="NH99" s="120" t="str">
        <f t="shared" si="337"/>
        <v/>
      </c>
      <c r="NI99" s="120" t="str">
        <f t="shared" si="337"/>
        <v/>
      </c>
      <c r="NJ99" s="120" t="str">
        <f t="shared" si="337"/>
        <v/>
      </c>
      <c r="NK99" s="120" t="str">
        <f t="shared" si="337"/>
        <v/>
      </c>
      <c r="NL99" s="120" t="str">
        <f t="shared" si="337"/>
        <v/>
      </c>
      <c r="NM99" s="120" t="str">
        <f t="shared" si="337"/>
        <v/>
      </c>
      <c r="NN99" s="120" t="str">
        <f t="shared" si="337"/>
        <v/>
      </c>
      <c r="NO99" s="120" t="str">
        <f t="shared" si="337"/>
        <v/>
      </c>
      <c r="NP99" s="120" t="str">
        <f t="shared" si="337"/>
        <v/>
      </c>
      <c r="NQ99" s="120" t="str">
        <f t="shared" si="338"/>
        <v/>
      </c>
      <c r="NR99" s="120" t="str">
        <f t="shared" si="338"/>
        <v/>
      </c>
      <c r="NS99" s="120" t="str">
        <f t="shared" si="338"/>
        <v/>
      </c>
      <c r="NT99" s="120" t="str">
        <f t="shared" si="338"/>
        <v/>
      </c>
      <c r="NU99" s="120" t="str">
        <f t="shared" si="338"/>
        <v/>
      </c>
      <c r="NV99" s="120" t="str">
        <f t="shared" si="338"/>
        <v/>
      </c>
      <c r="NW99" s="120" t="str">
        <f t="shared" si="338"/>
        <v/>
      </c>
      <c r="NX99" s="120" t="str">
        <f t="shared" si="338"/>
        <v/>
      </c>
      <c r="NY99" s="120" t="str">
        <f t="shared" si="338"/>
        <v/>
      </c>
      <c r="NZ99" s="120" t="str">
        <f t="shared" si="338"/>
        <v/>
      </c>
      <c r="OA99" s="120" t="str">
        <f t="shared" si="338"/>
        <v/>
      </c>
      <c r="OB99" s="120" t="str">
        <f t="shared" si="338"/>
        <v/>
      </c>
      <c r="OC99" s="120" t="str">
        <f t="shared" si="338"/>
        <v/>
      </c>
      <c r="OD99" s="120" t="str">
        <f t="shared" si="338"/>
        <v/>
      </c>
      <c r="OE99" s="120" t="str">
        <f t="shared" si="338"/>
        <v/>
      </c>
      <c r="OF99" s="120" t="str">
        <f t="shared" si="338"/>
        <v/>
      </c>
      <c r="OG99" s="120" t="str">
        <f t="shared" si="339"/>
        <v/>
      </c>
      <c r="OH99" s="120" t="str">
        <f t="shared" si="339"/>
        <v/>
      </c>
      <c r="OI99" s="120" t="str">
        <f t="shared" si="339"/>
        <v/>
      </c>
      <c r="OJ99" s="120" t="str">
        <f t="shared" si="339"/>
        <v/>
      </c>
      <c r="OK99" s="120" t="str">
        <f t="shared" si="339"/>
        <v/>
      </c>
      <c r="OL99" s="120" t="str">
        <f t="shared" si="339"/>
        <v/>
      </c>
      <c r="OM99" s="120" t="str">
        <f t="shared" si="339"/>
        <v/>
      </c>
      <c r="ON99" s="120" t="str">
        <f t="shared" si="339"/>
        <v/>
      </c>
      <c r="OO99" s="120" t="str">
        <f t="shared" si="339"/>
        <v/>
      </c>
      <c r="OP99" s="120" t="str">
        <f t="shared" si="339"/>
        <v/>
      </c>
      <c r="OQ99" s="120" t="str">
        <f t="shared" si="339"/>
        <v/>
      </c>
      <c r="OR99" s="120" t="str">
        <f t="shared" si="339"/>
        <v/>
      </c>
      <c r="OS99" s="120" t="str">
        <f t="shared" si="339"/>
        <v/>
      </c>
      <c r="OT99" s="120" t="str">
        <f t="shared" si="339"/>
        <v/>
      </c>
      <c r="OU99" s="120" t="str">
        <f t="shared" si="339"/>
        <v/>
      </c>
      <c r="OV99" s="120" t="str">
        <f t="shared" si="339"/>
        <v/>
      </c>
      <c r="OW99" s="120" t="str">
        <f t="shared" si="340"/>
        <v/>
      </c>
      <c r="OX99" s="120" t="str">
        <f t="shared" si="340"/>
        <v/>
      </c>
      <c r="OY99" s="120" t="str">
        <f t="shared" si="340"/>
        <v/>
      </c>
      <c r="OZ99" s="120" t="str">
        <f t="shared" si="340"/>
        <v/>
      </c>
      <c r="PA99" s="120" t="str">
        <f t="shared" si="340"/>
        <v/>
      </c>
      <c r="PB99" s="120" t="str">
        <f t="shared" si="340"/>
        <v/>
      </c>
      <c r="PC99" s="120" t="str">
        <f t="shared" si="340"/>
        <v/>
      </c>
      <c r="PD99" s="120" t="str">
        <f t="shared" si="340"/>
        <v/>
      </c>
      <c r="PE99" s="120" t="str">
        <f t="shared" si="340"/>
        <v/>
      </c>
      <c r="PF99" s="120" t="str">
        <f t="shared" si="340"/>
        <v/>
      </c>
      <c r="PG99" s="120" t="str">
        <f t="shared" si="340"/>
        <v/>
      </c>
      <c r="PH99" s="120" t="str">
        <f t="shared" si="340"/>
        <v/>
      </c>
      <c r="PI99" s="120" t="str">
        <f t="shared" si="340"/>
        <v/>
      </c>
      <c r="PJ99" s="120" t="str">
        <f t="shared" si="340"/>
        <v/>
      </c>
      <c r="PK99" s="120" t="str">
        <f t="shared" si="340"/>
        <v/>
      </c>
      <c r="PL99" s="120" t="str">
        <f t="shared" si="340"/>
        <v/>
      </c>
      <c r="PM99" s="120" t="str">
        <f t="shared" si="341"/>
        <v/>
      </c>
      <c r="PN99" s="120" t="str">
        <f t="shared" si="341"/>
        <v/>
      </c>
      <c r="PO99" s="120" t="str">
        <f t="shared" si="341"/>
        <v/>
      </c>
      <c r="PP99" s="120" t="str">
        <f t="shared" si="341"/>
        <v/>
      </c>
      <c r="PQ99" s="120" t="str">
        <f t="shared" si="341"/>
        <v/>
      </c>
      <c r="PR99" s="120" t="str">
        <f t="shared" si="341"/>
        <v/>
      </c>
      <c r="PS99" s="120" t="str">
        <f t="shared" si="341"/>
        <v/>
      </c>
      <c r="PT99" s="120" t="str">
        <f t="shared" si="341"/>
        <v/>
      </c>
      <c r="PU99" s="120" t="str">
        <f t="shared" si="341"/>
        <v/>
      </c>
      <c r="PV99" s="120" t="str">
        <f t="shared" si="341"/>
        <v/>
      </c>
      <c r="PW99" s="120" t="str">
        <f t="shared" si="341"/>
        <v/>
      </c>
      <c r="PX99" s="120" t="str">
        <f t="shared" si="341"/>
        <v/>
      </c>
      <c r="PY99" s="120" t="str">
        <f t="shared" si="341"/>
        <v/>
      </c>
      <c r="PZ99" s="120" t="str">
        <f t="shared" si="341"/>
        <v/>
      </c>
      <c r="QA99" s="120" t="str">
        <f t="shared" si="341"/>
        <v/>
      </c>
      <c r="QB99" s="120" t="str">
        <f t="shared" si="341"/>
        <v/>
      </c>
      <c r="QC99" s="120" t="str">
        <f t="shared" si="342"/>
        <v/>
      </c>
      <c r="QD99" s="120" t="str">
        <f t="shared" si="342"/>
        <v/>
      </c>
      <c r="QE99" s="120" t="str">
        <f t="shared" si="342"/>
        <v/>
      </c>
      <c r="QF99" s="120" t="str">
        <f t="shared" si="342"/>
        <v/>
      </c>
      <c r="QG99" s="120" t="str">
        <f t="shared" si="342"/>
        <v/>
      </c>
      <c r="QH99" s="120" t="str">
        <f t="shared" si="342"/>
        <v/>
      </c>
      <c r="QI99" s="120" t="str">
        <f t="shared" si="342"/>
        <v/>
      </c>
      <c r="QJ99" s="120" t="str">
        <f t="shared" si="342"/>
        <v/>
      </c>
      <c r="QK99" s="120" t="str">
        <f t="shared" si="342"/>
        <v/>
      </c>
      <c r="QL99" s="120" t="str">
        <f t="shared" si="342"/>
        <v/>
      </c>
      <c r="QM99" s="120" t="str">
        <f t="shared" si="342"/>
        <v/>
      </c>
      <c r="QN99" s="120" t="str">
        <f t="shared" si="342"/>
        <v/>
      </c>
      <c r="QO99" s="120" t="str">
        <f t="shared" si="342"/>
        <v/>
      </c>
      <c r="QP99" s="120" t="str">
        <f t="shared" si="342"/>
        <v/>
      </c>
      <c r="QQ99" s="120" t="str">
        <f t="shared" si="342"/>
        <v/>
      </c>
      <c r="QR99" s="120" t="str">
        <f t="shared" si="342"/>
        <v/>
      </c>
      <c r="QS99" s="120" t="str">
        <f t="shared" si="343"/>
        <v/>
      </c>
      <c r="QT99" s="120" t="str">
        <f t="shared" si="343"/>
        <v/>
      </c>
      <c r="QU99" s="120" t="str">
        <f t="shared" si="343"/>
        <v/>
      </c>
      <c r="QV99" s="120" t="str">
        <f t="shared" si="343"/>
        <v/>
      </c>
      <c r="QW99" s="120" t="str">
        <f t="shared" si="343"/>
        <v/>
      </c>
      <c r="QX99" s="120" t="str">
        <f t="shared" si="343"/>
        <v/>
      </c>
      <c r="QY99" s="120" t="str">
        <f t="shared" si="343"/>
        <v/>
      </c>
      <c r="QZ99" s="120" t="str">
        <f t="shared" si="343"/>
        <v/>
      </c>
      <c r="RA99" s="120" t="str">
        <f t="shared" si="343"/>
        <v/>
      </c>
      <c r="RB99" s="120" t="str">
        <f t="shared" si="343"/>
        <v/>
      </c>
      <c r="RC99" s="120" t="str">
        <f t="shared" si="343"/>
        <v/>
      </c>
      <c r="RD99" s="120" t="str">
        <f t="shared" si="343"/>
        <v/>
      </c>
      <c r="RE99" s="120" t="str">
        <f t="shared" si="343"/>
        <v/>
      </c>
      <c r="RF99" s="120" t="str">
        <f t="shared" si="343"/>
        <v/>
      </c>
      <c r="RG99" s="120" t="str">
        <f t="shared" si="343"/>
        <v/>
      </c>
      <c r="RH99" s="120" t="str">
        <f t="shared" si="343"/>
        <v/>
      </c>
      <c r="RI99" s="120" t="str">
        <f t="shared" si="344"/>
        <v/>
      </c>
      <c r="RJ99" s="120" t="str">
        <f t="shared" si="344"/>
        <v/>
      </c>
      <c r="RK99" s="120" t="str">
        <f t="shared" si="344"/>
        <v/>
      </c>
      <c r="RL99" s="120" t="str">
        <f t="shared" si="344"/>
        <v/>
      </c>
      <c r="RM99" s="120" t="str">
        <f t="shared" si="344"/>
        <v/>
      </c>
      <c r="RN99" s="120" t="str">
        <f t="shared" si="344"/>
        <v/>
      </c>
      <c r="RO99" s="120" t="str">
        <f t="shared" si="344"/>
        <v/>
      </c>
      <c r="RP99" s="120" t="str">
        <f t="shared" si="344"/>
        <v/>
      </c>
      <c r="RQ99" s="120" t="str">
        <f t="shared" si="344"/>
        <v/>
      </c>
      <c r="RR99" s="120" t="str">
        <f t="shared" si="344"/>
        <v/>
      </c>
      <c r="RS99" s="120" t="str">
        <f t="shared" si="344"/>
        <v/>
      </c>
      <c r="RT99" s="120" t="str">
        <f t="shared" si="344"/>
        <v/>
      </c>
      <c r="RU99" s="120" t="str">
        <f t="shared" si="344"/>
        <v/>
      </c>
      <c r="RV99" s="120" t="str">
        <f t="shared" si="344"/>
        <v/>
      </c>
      <c r="RW99" s="120" t="str">
        <f t="shared" si="344"/>
        <v/>
      </c>
      <c r="RX99" s="120" t="str">
        <f t="shared" si="344"/>
        <v/>
      </c>
      <c r="RY99" s="120" t="str">
        <f t="shared" si="345"/>
        <v/>
      </c>
      <c r="RZ99" s="120" t="str">
        <f t="shared" si="345"/>
        <v/>
      </c>
      <c r="SA99" s="120" t="str">
        <f t="shared" si="345"/>
        <v/>
      </c>
      <c r="SB99" s="120" t="str">
        <f t="shared" si="345"/>
        <v/>
      </c>
      <c r="SC99" s="120" t="str">
        <f t="shared" si="345"/>
        <v/>
      </c>
      <c r="SD99" s="120" t="str">
        <f t="shared" si="345"/>
        <v/>
      </c>
      <c r="SE99" s="120" t="str">
        <f t="shared" si="345"/>
        <v/>
      </c>
      <c r="SF99" s="120" t="str">
        <f t="shared" si="345"/>
        <v/>
      </c>
      <c r="SG99" s="120" t="str">
        <f t="shared" si="345"/>
        <v/>
      </c>
      <c r="SH99" s="120" t="str">
        <f t="shared" si="345"/>
        <v/>
      </c>
      <c r="SI99" s="120" t="str">
        <f t="shared" si="345"/>
        <v/>
      </c>
      <c r="SJ99" s="120" t="str">
        <f t="shared" si="345"/>
        <v/>
      </c>
      <c r="SK99" s="120" t="str">
        <f t="shared" si="345"/>
        <v/>
      </c>
      <c r="SL99" s="120" t="str">
        <f t="shared" si="345"/>
        <v/>
      </c>
      <c r="SM99" s="120" t="str">
        <f t="shared" si="345"/>
        <v/>
      </c>
      <c r="SN99" s="120" t="str">
        <f t="shared" si="345"/>
        <v/>
      </c>
      <c r="SO99" s="120" t="str">
        <f t="shared" si="346"/>
        <v/>
      </c>
      <c r="SP99" s="120" t="str">
        <f t="shared" si="346"/>
        <v/>
      </c>
      <c r="SQ99" s="120" t="str">
        <f t="shared" si="346"/>
        <v/>
      </c>
      <c r="SR99" s="120" t="str">
        <f t="shared" si="346"/>
        <v/>
      </c>
      <c r="SS99" s="120" t="str">
        <f t="shared" si="346"/>
        <v/>
      </c>
      <c r="ST99" s="120" t="str">
        <f t="shared" si="346"/>
        <v/>
      </c>
      <c r="SU99" s="120" t="str">
        <f t="shared" si="346"/>
        <v/>
      </c>
      <c r="SV99" s="120" t="str">
        <f t="shared" si="346"/>
        <v/>
      </c>
      <c r="SW99" s="120" t="str">
        <f t="shared" si="346"/>
        <v/>
      </c>
      <c r="SX99" s="121" t="str">
        <f t="shared" si="346"/>
        <v/>
      </c>
    </row>
    <row r="100" spans="3:518" ht="15" outlineLevel="1" x14ac:dyDescent="0.35">
      <c r="C100" s="60">
        <v>290524</v>
      </c>
      <c r="D100" s="61"/>
      <c r="E100" s="122" t="s">
        <v>455</v>
      </c>
      <c r="F100" s="123"/>
      <c r="G100" s="113"/>
      <c r="H100" s="133">
        <v>1</v>
      </c>
      <c r="I100" s="115">
        <f t="shared" si="347"/>
        <v>0</v>
      </c>
      <c r="J100" s="143">
        <v>0</v>
      </c>
      <c r="K100" s="126" t="s">
        <v>1700</v>
      </c>
      <c r="L100" s="127"/>
      <c r="M100" s="119" t="str">
        <f t="shared" si="316"/>
        <v/>
      </c>
      <c r="N100" s="120" t="str">
        <f t="shared" si="316"/>
        <v/>
      </c>
      <c r="O100" s="120" t="str">
        <f t="shared" si="316"/>
        <v/>
      </c>
      <c r="P100" s="120" t="str">
        <f t="shared" si="316"/>
        <v/>
      </c>
      <c r="Q100" s="120" t="str">
        <f t="shared" si="316"/>
        <v/>
      </c>
      <c r="R100" s="120" t="str">
        <f t="shared" si="316"/>
        <v/>
      </c>
      <c r="S100" s="120" t="str">
        <f t="shared" si="316"/>
        <v/>
      </c>
      <c r="T100" s="120" t="str">
        <f t="shared" si="316"/>
        <v/>
      </c>
      <c r="U100" s="120" t="str">
        <f t="shared" si="316"/>
        <v/>
      </c>
      <c r="V100" s="120" t="str">
        <f t="shared" si="316"/>
        <v/>
      </c>
      <c r="W100" s="120" t="str">
        <f t="shared" si="316"/>
        <v/>
      </c>
      <c r="X100" s="120" t="str">
        <f t="shared" si="316"/>
        <v/>
      </c>
      <c r="Y100" s="120" t="str">
        <f t="shared" si="316"/>
        <v/>
      </c>
      <c r="Z100" s="120" t="str">
        <f t="shared" si="316"/>
        <v/>
      </c>
      <c r="AA100" s="120" t="str">
        <f t="shared" si="316"/>
        <v/>
      </c>
      <c r="AB100" s="120" t="str">
        <f t="shared" si="316"/>
        <v/>
      </c>
      <c r="AC100" s="120" t="str">
        <f t="shared" si="315"/>
        <v/>
      </c>
      <c r="AD100" s="120" t="str">
        <f t="shared" si="315"/>
        <v/>
      </c>
      <c r="AE100" s="120" t="str">
        <f t="shared" si="315"/>
        <v/>
      </c>
      <c r="AF100" s="120" t="str">
        <f t="shared" si="315"/>
        <v/>
      </c>
      <c r="AG100" s="120" t="str">
        <f t="shared" si="315"/>
        <v/>
      </c>
      <c r="AH100" s="120" t="str">
        <f t="shared" si="315"/>
        <v/>
      </c>
      <c r="AI100" s="120" t="str">
        <f t="shared" si="315"/>
        <v/>
      </c>
      <c r="AJ100" s="120" t="str">
        <f t="shared" si="315"/>
        <v/>
      </c>
      <c r="AK100" s="120" t="str">
        <f t="shared" si="315"/>
        <v/>
      </c>
      <c r="AL100" s="120" t="str">
        <f t="shared" si="315"/>
        <v/>
      </c>
      <c r="AM100" s="120" t="str">
        <f t="shared" si="315"/>
        <v/>
      </c>
      <c r="AN100" s="120" t="str">
        <f t="shared" si="315"/>
        <v/>
      </c>
      <c r="AO100" s="120" t="str">
        <f t="shared" si="315"/>
        <v/>
      </c>
      <c r="AP100" s="120" t="str">
        <f t="shared" si="315"/>
        <v/>
      </c>
      <c r="AQ100" s="120" t="str">
        <f t="shared" si="315"/>
        <v/>
      </c>
      <c r="AR100" s="120" t="str">
        <f t="shared" si="315"/>
        <v/>
      </c>
      <c r="AS100" s="120" t="str">
        <f t="shared" si="317"/>
        <v/>
      </c>
      <c r="AT100" s="120" t="str">
        <f t="shared" si="317"/>
        <v/>
      </c>
      <c r="AU100" s="120" t="str">
        <f t="shared" si="317"/>
        <v/>
      </c>
      <c r="AV100" s="120" t="str">
        <f t="shared" si="317"/>
        <v/>
      </c>
      <c r="AW100" s="120" t="str">
        <f t="shared" si="317"/>
        <v/>
      </c>
      <c r="AX100" s="120" t="str">
        <f t="shared" si="317"/>
        <v/>
      </c>
      <c r="AY100" s="120" t="str">
        <f t="shared" si="317"/>
        <v/>
      </c>
      <c r="AZ100" s="120" t="str">
        <f t="shared" si="317"/>
        <v/>
      </c>
      <c r="BA100" s="120" t="str">
        <f t="shared" si="317"/>
        <v/>
      </c>
      <c r="BB100" s="120" t="str">
        <f t="shared" si="317"/>
        <v/>
      </c>
      <c r="BC100" s="120" t="str">
        <f t="shared" si="317"/>
        <v/>
      </c>
      <c r="BD100" s="120" t="str">
        <f t="shared" si="317"/>
        <v/>
      </c>
      <c r="BE100" s="120" t="str">
        <f t="shared" si="317"/>
        <v/>
      </c>
      <c r="BF100" s="120" t="str">
        <f t="shared" si="317"/>
        <v/>
      </c>
      <c r="BG100" s="120" t="str">
        <f t="shared" si="317"/>
        <v/>
      </c>
      <c r="BH100" s="120" t="str">
        <f t="shared" si="317"/>
        <v/>
      </c>
      <c r="BI100" s="120" t="str">
        <f t="shared" si="318"/>
        <v/>
      </c>
      <c r="BJ100" s="120" t="str">
        <f t="shared" si="318"/>
        <v/>
      </c>
      <c r="BK100" s="120" t="str">
        <f t="shared" si="318"/>
        <v/>
      </c>
      <c r="BL100" s="120" t="str">
        <f t="shared" si="318"/>
        <v/>
      </c>
      <c r="BM100" s="120" t="str">
        <f t="shared" si="318"/>
        <v/>
      </c>
      <c r="BN100" s="120" t="str">
        <f t="shared" si="318"/>
        <v/>
      </c>
      <c r="BO100" s="120" t="str">
        <f t="shared" si="318"/>
        <v/>
      </c>
      <c r="BP100" s="120" t="str">
        <f t="shared" si="318"/>
        <v/>
      </c>
      <c r="BQ100" s="120" t="str">
        <f t="shared" si="318"/>
        <v/>
      </c>
      <c r="BR100" s="120" t="str">
        <f t="shared" si="318"/>
        <v/>
      </c>
      <c r="BS100" s="120" t="str">
        <f t="shared" si="318"/>
        <v/>
      </c>
      <c r="BT100" s="120" t="str">
        <f t="shared" si="318"/>
        <v/>
      </c>
      <c r="BU100" s="120" t="str">
        <f t="shared" si="318"/>
        <v/>
      </c>
      <c r="BV100" s="120" t="str">
        <f t="shared" si="318"/>
        <v/>
      </c>
      <c r="BW100" s="120" t="str">
        <f t="shared" si="318"/>
        <v/>
      </c>
      <c r="BX100" s="120" t="str">
        <f t="shared" si="318"/>
        <v/>
      </c>
      <c r="BY100" s="120" t="str">
        <f t="shared" si="319"/>
        <v/>
      </c>
      <c r="BZ100" s="120" t="str">
        <f t="shared" si="319"/>
        <v/>
      </c>
      <c r="CA100" s="120" t="str">
        <f t="shared" si="319"/>
        <v/>
      </c>
      <c r="CB100" s="120" t="str">
        <f t="shared" si="319"/>
        <v/>
      </c>
      <c r="CC100" s="120" t="str">
        <f t="shared" si="319"/>
        <v/>
      </c>
      <c r="CD100" s="120" t="str">
        <f t="shared" si="319"/>
        <v/>
      </c>
      <c r="CE100" s="120" t="str">
        <f t="shared" si="319"/>
        <v/>
      </c>
      <c r="CF100" s="120" t="str">
        <f t="shared" si="319"/>
        <v/>
      </c>
      <c r="CG100" s="120" t="str">
        <f t="shared" si="319"/>
        <v/>
      </c>
      <c r="CH100" s="120" t="str">
        <f t="shared" si="319"/>
        <v/>
      </c>
      <c r="CI100" s="120" t="str">
        <f t="shared" si="319"/>
        <v/>
      </c>
      <c r="CJ100" s="120" t="str">
        <f t="shared" si="319"/>
        <v/>
      </c>
      <c r="CK100" s="120" t="str">
        <f t="shared" si="319"/>
        <v/>
      </c>
      <c r="CL100" s="120" t="str">
        <f t="shared" si="319"/>
        <v/>
      </c>
      <c r="CM100" s="120" t="str">
        <f t="shared" si="319"/>
        <v/>
      </c>
      <c r="CN100" s="120" t="str">
        <f t="shared" si="319"/>
        <v/>
      </c>
      <c r="CO100" s="120" t="str">
        <f t="shared" si="320"/>
        <v/>
      </c>
      <c r="CP100" s="120" t="str">
        <f t="shared" si="320"/>
        <v/>
      </c>
      <c r="CQ100" s="120" t="str">
        <f t="shared" si="320"/>
        <v/>
      </c>
      <c r="CR100" s="120" t="str">
        <f t="shared" si="320"/>
        <v/>
      </c>
      <c r="CS100" s="120" t="str">
        <f t="shared" si="320"/>
        <v/>
      </c>
      <c r="CT100" s="120" t="str">
        <f t="shared" si="320"/>
        <v/>
      </c>
      <c r="CU100" s="120" t="str">
        <f t="shared" si="320"/>
        <v/>
      </c>
      <c r="CV100" s="120" t="str">
        <f t="shared" si="320"/>
        <v/>
      </c>
      <c r="CW100" s="120" t="str">
        <f t="shared" si="320"/>
        <v/>
      </c>
      <c r="CX100" s="120" t="str">
        <f t="shared" si="320"/>
        <v/>
      </c>
      <c r="CY100" s="120" t="str">
        <f t="shared" si="320"/>
        <v/>
      </c>
      <c r="CZ100" s="120" t="str">
        <f t="shared" si="320"/>
        <v/>
      </c>
      <c r="DA100" s="120" t="str">
        <f t="shared" si="320"/>
        <v/>
      </c>
      <c r="DB100" s="120" t="str">
        <f t="shared" si="320"/>
        <v/>
      </c>
      <c r="DC100" s="120" t="str">
        <f t="shared" si="320"/>
        <v/>
      </c>
      <c r="DD100" s="120" t="str">
        <f t="shared" si="320"/>
        <v/>
      </c>
      <c r="DE100" s="120" t="str">
        <f t="shared" si="321"/>
        <v/>
      </c>
      <c r="DF100" s="120" t="str">
        <f t="shared" si="321"/>
        <v/>
      </c>
      <c r="DG100" s="120" t="str">
        <f t="shared" si="321"/>
        <v/>
      </c>
      <c r="DH100" s="120" t="str">
        <f t="shared" si="321"/>
        <v/>
      </c>
      <c r="DI100" s="120" t="str">
        <f t="shared" si="321"/>
        <v/>
      </c>
      <c r="DJ100" s="120" t="str">
        <f t="shared" si="321"/>
        <v/>
      </c>
      <c r="DK100" s="120" t="str">
        <f t="shared" si="321"/>
        <v/>
      </c>
      <c r="DL100" s="120" t="str">
        <f t="shared" si="321"/>
        <v/>
      </c>
      <c r="DM100" s="120" t="str">
        <f t="shared" si="321"/>
        <v/>
      </c>
      <c r="DN100" s="120" t="str">
        <f t="shared" si="321"/>
        <v/>
      </c>
      <c r="DO100" s="120" t="str">
        <f t="shared" si="321"/>
        <v/>
      </c>
      <c r="DP100" s="120" t="str">
        <f t="shared" si="321"/>
        <v/>
      </c>
      <c r="DQ100" s="120" t="str">
        <f t="shared" si="321"/>
        <v/>
      </c>
      <c r="DR100" s="120" t="str">
        <f t="shared" si="321"/>
        <v/>
      </c>
      <c r="DS100" s="120" t="str">
        <f t="shared" si="321"/>
        <v/>
      </c>
      <c r="DT100" s="120" t="str">
        <f t="shared" si="321"/>
        <v/>
      </c>
      <c r="DU100" s="120" t="str">
        <f t="shared" si="322"/>
        <v/>
      </c>
      <c r="DV100" s="120" t="str">
        <f t="shared" si="322"/>
        <v/>
      </c>
      <c r="DW100" s="120" t="str">
        <f t="shared" si="322"/>
        <v/>
      </c>
      <c r="DX100" s="120" t="str">
        <f t="shared" si="322"/>
        <v/>
      </c>
      <c r="DY100" s="120" t="str">
        <f t="shared" si="322"/>
        <v/>
      </c>
      <c r="DZ100" s="120" t="str">
        <f t="shared" si="322"/>
        <v/>
      </c>
      <c r="EA100" s="120" t="str">
        <f t="shared" si="322"/>
        <v/>
      </c>
      <c r="EB100" s="120" t="str">
        <f t="shared" si="322"/>
        <v/>
      </c>
      <c r="EC100" s="120" t="str">
        <f t="shared" si="322"/>
        <v/>
      </c>
      <c r="ED100" s="120" t="str">
        <f t="shared" si="322"/>
        <v/>
      </c>
      <c r="EE100" s="120" t="str">
        <f t="shared" si="322"/>
        <v/>
      </c>
      <c r="EF100" s="120" t="str">
        <f t="shared" si="322"/>
        <v/>
      </c>
      <c r="EG100" s="120" t="str">
        <f t="shared" si="322"/>
        <v/>
      </c>
      <c r="EH100" s="120" t="str">
        <f t="shared" si="322"/>
        <v/>
      </c>
      <c r="EI100" s="120" t="str">
        <f t="shared" si="322"/>
        <v/>
      </c>
      <c r="EJ100" s="120" t="str">
        <f t="shared" si="322"/>
        <v/>
      </c>
      <c r="EK100" s="120" t="str">
        <f t="shared" si="323"/>
        <v/>
      </c>
      <c r="EL100" s="120" t="str">
        <f t="shared" si="323"/>
        <v/>
      </c>
      <c r="EM100" s="120" t="str">
        <f t="shared" si="323"/>
        <v/>
      </c>
      <c r="EN100" s="120" t="str">
        <f t="shared" si="323"/>
        <v/>
      </c>
      <c r="EO100" s="120" t="str">
        <f t="shared" si="323"/>
        <v/>
      </c>
      <c r="EP100" s="120" t="str">
        <f t="shared" si="323"/>
        <v/>
      </c>
      <c r="EQ100" s="120" t="str">
        <f t="shared" si="323"/>
        <v/>
      </c>
      <c r="ER100" s="120" t="str">
        <f t="shared" si="323"/>
        <v/>
      </c>
      <c r="ES100" s="120" t="str">
        <f t="shared" si="323"/>
        <v/>
      </c>
      <c r="ET100" s="120" t="str">
        <f t="shared" si="323"/>
        <v/>
      </c>
      <c r="EU100" s="120" t="str">
        <f t="shared" si="323"/>
        <v/>
      </c>
      <c r="EV100" s="120" t="str">
        <f t="shared" si="323"/>
        <v/>
      </c>
      <c r="EW100" s="120" t="str">
        <f t="shared" si="323"/>
        <v/>
      </c>
      <c r="EX100" s="120" t="str">
        <f t="shared" si="323"/>
        <v/>
      </c>
      <c r="EY100" s="120" t="str">
        <f t="shared" si="323"/>
        <v/>
      </c>
      <c r="EZ100" s="120" t="str">
        <f t="shared" si="323"/>
        <v/>
      </c>
      <c r="FA100" s="120" t="str">
        <f t="shared" si="324"/>
        <v/>
      </c>
      <c r="FB100" s="120" t="str">
        <f t="shared" si="324"/>
        <v/>
      </c>
      <c r="FC100" s="120" t="str">
        <f t="shared" si="324"/>
        <v/>
      </c>
      <c r="FD100" s="120" t="str">
        <f t="shared" si="324"/>
        <v/>
      </c>
      <c r="FE100" s="120" t="str">
        <f t="shared" si="324"/>
        <v/>
      </c>
      <c r="FF100" s="120" t="str">
        <f t="shared" si="324"/>
        <v/>
      </c>
      <c r="FG100" s="120" t="str">
        <f t="shared" si="324"/>
        <v/>
      </c>
      <c r="FH100" s="120" t="str">
        <f t="shared" si="324"/>
        <v/>
      </c>
      <c r="FI100" s="120" t="str">
        <f t="shared" si="324"/>
        <v/>
      </c>
      <c r="FJ100" s="120" t="str">
        <f t="shared" si="324"/>
        <v/>
      </c>
      <c r="FK100" s="120" t="str">
        <f t="shared" si="324"/>
        <v/>
      </c>
      <c r="FL100" s="120" t="str">
        <f t="shared" si="324"/>
        <v/>
      </c>
      <c r="FM100" s="120" t="str">
        <f t="shared" si="324"/>
        <v/>
      </c>
      <c r="FN100" s="120" t="str">
        <f t="shared" si="324"/>
        <v/>
      </c>
      <c r="FO100" s="120" t="str">
        <f t="shared" si="324"/>
        <v/>
      </c>
      <c r="FP100" s="120" t="str">
        <f t="shared" si="324"/>
        <v/>
      </c>
      <c r="FQ100" s="120" t="str">
        <f t="shared" si="325"/>
        <v/>
      </c>
      <c r="FR100" s="120" t="str">
        <f t="shared" si="325"/>
        <v/>
      </c>
      <c r="FS100" s="120" t="str">
        <f t="shared" si="325"/>
        <v/>
      </c>
      <c r="FT100" s="120" t="str">
        <f t="shared" si="325"/>
        <v/>
      </c>
      <c r="FU100" s="120" t="str">
        <f t="shared" si="325"/>
        <v/>
      </c>
      <c r="FV100" s="120" t="str">
        <f t="shared" si="325"/>
        <v/>
      </c>
      <c r="FW100" s="120" t="str">
        <f t="shared" si="325"/>
        <v/>
      </c>
      <c r="FX100" s="120" t="str">
        <f t="shared" si="325"/>
        <v/>
      </c>
      <c r="FY100" s="120" t="str">
        <f t="shared" si="325"/>
        <v/>
      </c>
      <c r="FZ100" s="120" t="str">
        <f t="shared" si="325"/>
        <v/>
      </c>
      <c r="GA100" s="120" t="str">
        <f t="shared" si="325"/>
        <v/>
      </c>
      <c r="GB100" s="120" t="str">
        <f t="shared" si="325"/>
        <v/>
      </c>
      <c r="GC100" s="120" t="str">
        <f t="shared" si="325"/>
        <v/>
      </c>
      <c r="GD100" s="120" t="str">
        <f t="shared" si="325"/>
        <v/>
      </c>
      <c r="GE100" s="120" t="str">
        <f t="shared" si="325"/>
        <v/>
      </c>
      <c r="GF100" s="120" t="str">
        <f t="shared" si="325"/>
        <v/>
      </c>
      <c r="GG100" s="120" t="str">
        <f t="shared" si="326"/>
        <v/>
      </c>
      <c r="GH100" s="120" t="str">
        <f t="shared" si="326"/>
        <v/>
      </c>
      <c r="GI100" s="120" t="str">
        <f t="shared" si="326"/>
        <v/>
      </c>
      <c r="GJ100" s="120" t="str">
        <f t="shared" si="326"/>
        <v/>
      </c>
      <c r="GK100" s="120" t="str">
        <f t="shared" si="326"/>
        <v/>
      </c>
      <c r="GL100" s="120" t="str">
        <f t="shared" si="326"/>
        <v/>
      </c>
      <c r="GM100" s="120" t="str">
        <f t="shared" si="326"/>
        <v/>
      </c>
      <c r="GN100" s="120" t="str">
        <f t="shared" si="326"/>
        <v/>
      </c>
      <c r="GO100" s="120" t="str">
        <f t="shared" si="326"/>
        <v/>
      </c>
      <c r="GP100" s="120" t="str">
        <f t="shared" si="326"/>
        <v/>
      </c>
      <c r="GQ100" s="120" t="str">
        <f t="shared" si="326"/>
        <v/>
      </c>
      <c r="GR100" s="120" t="str">
        <f t="shared" si="326"/>
        <v/>
      </c>
      <c r="GS100" s="120" t="str">
        <f t="shared" si="326"/>
        <v/>
      </c>
      <c r="GT100" s="120" t="str">
        <f t="shared" si="326"/>
        <v/>
      </c>
      <c r="GU100" s="120" t="str">
        <f t="shared" si="326"/>
        <v/>
      </c>
      <c r="GV100" s="120" t="str">
        <f t="shared" si="326"/>
        <v/>
      </c>
      <c r="GW100" s="120" t="str">
        <f t="shared" si="327"/>
        <v/>
      </c>
      <c r="GX100" s="120" t="str">
        <f t="shared" si="327"/>
        <v/>
      </c>
      <c r="GY100" s="120" t="str">
        <f t="shared" si="327"/>
        <v/>
      </c>
      <c r="GZ100" s="120" t="str">
        <f t="shared" si="327"/>
        <v/>
      </c>
      <c r="HA100" s="120" t="str">
        <f t="shared" si="327"/>
        <v/>
      </c>
      <c r="HB100" s="120" t="str">
        <f t="shared" si="327"/>
        <v/>
      </c>
      <c r="HC100" s="120" t="str">
        <f t="shared" si="327"/>
        <v/>
      </c>
      <c r="HD100" s="120" t="str">
        <f t="shared" si="327"/>
        <v/>
      </c>
      <c r="HE100" s="120" t="str">
        <f t="shared" si="327"/>
        <v/>
      </c>
      <c r="HF100" s="120" t="str">
        <f t="shared" si="327"/>
        <v/>
      </c>
      <c r="HG100" s="120" t="str">
        <f t="shared" si="327"/>
        <v/>
      </c>
      <c r="HH100" s="120" t="str">
        <f t="shared" si="327"/>
        <v/>
      </c>
      <c r="HI100" s="120" t="str">
        <f t="shared" si="327"/>
        <v/>
      </c>
      <c r="HJ100" s="120" t="str">
        <f t="shared" si="327"/>
        <v/>
      </c>
      <c r="HK100" s="120" t="str">
        <f t="shared" si="327"/>
        <v/>
      </c>
      <c r="HL100" s="120" t="str">
        <f t="shared" si="327"/>
        <v/>
      </c>
      <c r="HM100" s="120" t="str">
        <f t="shared" si="328"/>
        <v/>
      </c>
      <c r="HN100" s="120" t="str">
        <f t="shared" si="328"/>
        <v/>
      </c>
      <c r="HO100" s="120" t="str">
        <f t="shared" si="328"/>
        <v/>
      </c>
      <c r="HP100" s="120" t="str">
        <f t="shared" si="328"/>
        <v/>
      </c>
      <c r="HQ100" s="120" t="str">
        <f t="shared" si="328"/>
        <v/>
      </c>
      <c r="HR100" s="120" t="str">
        <f t="shared" si="328"/>
        <v/>
      </c>
      <c r="HS100" s="120" t="str">
        <f t="shared" si="328"/>
        <v/>
      </c>
      <c r="HT100" s="120" t="str">
        <f t="shared" si="328"/>
        <v/>
      </c>
      <c r="HU100" s="120" t="str">
        <f t="shared" si="328"/>
        <v/>
      </c>
      <c r="HV100" s="120" t="str">
        <f t="shared" si="328"/>
        <v/>
      </c>
      <c r="HW100" s="120" t="str">
        <f t="shared" si="328"/>
        <v/>
      </c>
      <c r="HX100" s="120" t="str">
        <f t="shared" si="328"/>
        <v/>
      </c>
      <c r="HY100" s="120" t="str">
        <f t="shared" si="328"/>
        <v/>
      </c>
      <c r="HZ100" s="120" t="str">
        <f t="shared" si="328"/>
        <v/>
      </c>
      <c r="IA100" s="120" t="str">
        <f t="shared" si="328"/>
        <v/>
      </c>
      <c r="IB100" s="120" t="str">
        <f t="shared" si="328"/>
        <v/>
      </c>
      <c r="IC100" s="120" t="str">
        <f t="shared" si="329"/>
        <v/>
      </c>
      <c r="ID100" s="120" t="str">
        <f t="shared" si="329"/>
        <v/>
      </c>
      <c r="IE100" s="120" t="str">
        <f t="shared" si="329"/>
        <v/>
      </c>
      <c r="IF100" s="120" t="str">
        <f t="shared" si="329"/>
        <v/>
      </c>
      <c r="IG100" s="120" t="str">
        <f t="shared" si="329"/>
        <v/>
      </c>
      <c r="IH100" s="120" t="str">
        <f t="shared" si="329"/>
        <v/>
      </c>
      <c r="II100" s="120" t="str">
        <f t="shared" si="329"/>
        <v/>
      </c>
      <c r="IJ100" s="120" t="str">
        <f t="shared" si="329"/>
        <v/>
      </c>
      <c r="IK100" s="120" t="str">
        <f t="shared" si="329"/>
        <v/>
      </c>
      <c r="IL100" s="120" t="str">
        <f t="shared" si="329"/>
        <v/>
      </c>
      <c r="IM100" s="120" t="str">
        <f t="shared" si="329"/>
        <v/>
      </c>
      <c r="IN100" s="120" t="str">
        <f t="shared" si="329"/>
        <v/>
      </c>
      <c r="IO100" s="120" t="str">
        <f t="shared" si="329"/>
        <v/>
      </c>
      <c r="IP100" s="120" t="str">
        <f t="shared" si="329"/>
        <v/>
      </c>
      <c r="IQ100" s="120" t="str">
        <f t="shared" si="329"/>
        <v/>
      </c>
      <c r="IR100" s="120" t="str">
        <f t="shared" si="329"/>
        <v/>
      </c>
      <c r="IS100" s="120" t="str">
        <f t="shared" si="330"/>
        <v/>
      </c>
      <c r="IT100" s="120" t="str">
        <f t="shared" si="330"/>
        <v/>
      </c>
      <c r="IU100" s="120" t="str">
        <f t="shared" si="330"/>
        <v/>
      </c>
      <c r="IV100" s="120" t="str">
        <f t="shared" si="330"/>
        <v/>
      </c>
      <c r="IW100" s="120" t="str">
        <f t="shared" si="330"/>
        <v/>
      </c>
      <c r="IX100" s="120" t="str">
        <f t="shared" si="330"/>
        <v/>
      </c>
      <c r="IY100" s="120" t="str">
        <f t="shared" si="330"/>
        <v/>
      </c>
      <c r="IZ100" s="120" t="str">
        <f t="shared" si="330"/>
        <v/>
      </c>
      <c r="JA100" s="120" t="str">
        <f t="shared" si="330"/>
        <v/>
      </c>
      <c r="JB100" s="120" t="str">
        <f t="shared" si="330"/>
        <v/>
      </c>
      <c r="JC100" s="120" t="str">
        <f t="shared" si="330"/>
        <v/>
      </c>
      <c r="JD100" s="120" t="str">
        <f t="shared" si="330"/>
        <v/>
      </c>
      <c r="JE100" s="120" t="str">
        <f t="shared" si="330"/>
        <v/>
      </c>
      <c r="JF100" s="120" t="str">
        <f t="shared" si="330"/>
        <v/>
      </c>
      <c r="JG100" s="120" t="str">
        <f t="shared" si="330"/>
        <v/>
      </c>
      <c r="JH100" s="120" t="str">
        <f t="shared" si="330"/>
        <v/>
      </c>
      <c r="JI100" s="120" t="str">
        <f t="shared" si="331"/>
        <v/>
      </c>
      <c r="JJ100" s="120" t="str">
        <f t="shared" si="331"/>
        <v/>
      </c>
      <c r="JK100" s="120" t="str">
        <f t="shared" si="331"/>
        <v/>
      </c>
      <c r="JL100" s="120" t="str">
        <f t="shared" si="331"/>
        <v/>
      </c>
      <c r="JM100" s="120" t="str">
        <f t="shared" si="331"/>
        <v/>
      </c>
      <c r="JN100" s="120" t="str">
        <f t="shared" si="331"/>
        <v/>
      </c>
      <c r="JO100" s="120" t="str">
        <f t="shared" si="331"/>
        <v/>
      </c>
      <c r="JP100" s="120" t="str">
        <f t="shared" si="331"/>
        <v/>
      </c>
      <c r="JQ100" s="120" t="str">
        <f t="shared" si="331"/>
        <v/>
      </c>
      <c r="JR100" s="120" t="str">
        <f t="shared" si="331"/>
        <v/>
      </c>
      <c r="JS100" s="120" t="str">
        <f t="shared" si="331"/>
        <v/>
      </c>
      <c r="JT100" s="120" t="str">
        <f t="shared" si="331"/>
        <v/>
      </c>
      <c r="JU100" s="120" t="str">
        <f t="shared" si="331"/>
        <v/>
      </c>
      <c r="JV100" s="120" t="str">
        <f t="shared" si="331"/>
        <v/>
      </c>
      <c r="JW100" s="120" t="str">
        <f t="shared" si="331"/>
        <v/>
      </c>
      <c r="JX100" s="120" t="str">
        <f t="shared" si="331"/>
        <v/>
      </c>
      <c r="JY100" s="120" t="str">
        <f t="shared" si="332"/>
        <v/>
      </c>
      <c r="JZ100" s="120" t="str">
        <f t="shared" si="332"/>
        <v/>
      </c>
      <c r="KA100" s="120" t="str">
        <f t="shared" si="332"/>
        <v/>
      </c>
      <c r="KB100" s="120" t="str">
        <f t="shared" si="332"/>
        <v/>
      </c>
      <c r="KC100" s="120" t="str">
        <f t="shared" si="332"/>
        <v/>
      </c>
      <c r="KD100" s="120" t="str">
        <f t="shared" si="332"/>
        <v/>
      </c>
      <c r="KE100" s="120" t="str">
        <f t="shared" si="332"/>
        <v/>
      </c>
      <c r="KF100" s="120" t="str">
        <f t="shared" si="332"/>
        <v/>
      </c>
      <c r="KG100" s="120" t="str">
        <f t="shared" si="332"/>
        <v/>
      </c>
      <c r="KH100" s="120" t="str">
        <f t="shared" si="332"/>
        <v/>
      </c>
      <c r="KI100" s="120" t="str">
        <f t="shared" si="332"/>
        <v/>
      </c>
      <c r="KJ100" s="120" t="str">
        <f t="shared" si="332"/>
        <v/>
      </c>
      <c r="KK100" s="120" t="str">
        <f t="shared" si="332"/>
        <v/>
      </c>
      <c r="KL100" s="120" t="str">
        <f t="shared" si="332"/>
        <v/>
      </c>
      <c r="KM100" s="120" t="str">
        <f t="shared" si="332"/>
        <v/>
      </c>
      <c r="KN100" s="120" t="str">
        <f t="shared" si="332"/>
        <v/>
      </c>
      <c r="KO100" s="120" t="str">
        <f t="shared" si="333"/>
        <v/>
      </c>
      <c r="KP100" s="120" t="str">
        <f t="shared" si="333"/>
        <v/>
      </c>
      <c r="KQ100" s="120" t="str">
        <f t="shared" si="333"/>
        <v/>
      </c>
      <c r="KR100" s="120" t="str">
        <f t="shared" si="333"/>
        <v/>
      </c>
      <c r="KS100" s="120" t="str">
        <f t="shared" si="333"/>
        <v/>
      </c>
      <c r="KT100" s="120" t="str">
        <f t="shared" si="333"/>
        <v/>
      </c>
      <c r="KU100" s="120" t="str">
        <f t="shared" si="333"/>
        <v/>
      </c>
      <c r="KV100" s="120" t="str">
        <f t="shared" si="333"/>
        <v/>
      </c>
      <c r="KW100" s="120" t="str">
        <f t="shared" si="333"/>
        <v/>
      </c>
      <c r="KX100" s="120" t="str">
        <f t="shared" si="333"/>
        <v/>
      </c>
      <c r="KY100" s="120" t="str">
        <f t="shared" si="333"/>
        <v/>
      </c>
      <c r="KZ100" s="120" t="str">
        <f t="shared" si="333"/>
        <v/>
      </c>
      <c r="LA100" s="120" t="str">
        <f t="shared" si="333"/>
        <v/>
      </c>
      <c r="LB100" s="120" t="str">
        <f t="shared" si="333"/>
        <v/>
      </c>
      <c r="LC100" s="120" t="str">
        <f t="shared" si="333"/>
        <v/>
      </c>
      <c r="LD100" s="120" t="str">
        <f t="shared" si="333"/>
        <v/>
      </c>
      <c r="LE100" s="120" t="str">
        <f t="shared" si="334"/>
        <v/>
      </c>
      <c r="LF100" s="120" t="str">
        <f t="shared" si="334"/>
        <v/>
      </c>
      <c r="LG100" s="120" t="str">
        <f t="shared" si="334"/>
        <v/>
      </c>
      <c r="LH100" s="120" t="str">
        <f t="shared" si="334"/>
        <v/>
      </c>
      <c r="LI100" s="120" t="str">
        <f t="shared" si="334"/>
        <v/>
      </c>
      <c r="LJ100" s="120" t="str">
        <f t="shared" si="334"/>
        <v/>
      </c>
      <c r="LK100" s="120" t="str">
        <f t="shared" si="334"/>
        <v/>
      </c>
      <c r="LL100" s="120" t="str">
        <f t="shared" si="334"/>
        <v/>
      </c>
      <c r="LM100" s="120" t="str">
        <f t="shared" si="334"/>
        <v/>
      </c>
      <c r="LN100" s="120" t="str">
        <f t="shared" si="334"/>
        <v/>
      </c>
      <c r="LO100" s="120" t="str">
        <f t="shared" si="334"/>
        <v/>
      </c>
      <c r="LP100" s="120" t="str">
        <f t="shared" si="334"/>
        <v/>
      </c>
      <c r="LQ100" s="120" t="str">
        <f t="shared" si="334"/>
        <v/>
      </c>
      <c r="LR100" s="120" t="str">
        <f t="shared" si="334"/>
        <v/>
      </c>
      <c r="LS100" s="120" t="str">
        <f t="shared" si="334"/>
        <v/>
      </c>
      <c r="LT100" s="120" t="str">
        <f t="shared" si="334"/>
        <v/>
      </c>
      <c r="LU100" s="120" t="str">
        <f t="shared" si="335"/>
        <v/>
      </c>
      <c r="LV100" s="120" t="str">
        <f t="shared" si="335"/>
        <v/>
      </c>
      <c r="LW100" s="120" t="str">
        <f t="shared" si="335"/>
        <v/>
      </c>
      <c r="LX100" s="120" t="str">
        <f t="shared" si="335"/>
        <v/>
      </c>
      <c r="LY100" s="120" t="str">
        <f t="shared" si="335"/>
        <v/>
      </c>
      <c r="LZ100" s="120" t="str">
        <f t="shared" si="335"/>
        <v/>
      </c>
      <c r="MA100" s="120" t="str">
        <f t="shared" si="335"/>
        <v/>
      </c>
      <c r="MB100" s="120" t="str">
        <f t="shared" si="335"/>
        <v/>
      </c>
      <c r="MC100" s="120" t="str">
        <f t="shared" si="335"/>
        <v/>
      </c>
      <c r="MD100" s="120" t="str">
        <f t="shared" si="335"/>
        <v/>
      </c>
      <c r="ME100" s="120" t="str">
        <f t="shared" si="335"/>
        <v/>
      </c>
      <c r="MF100" s="120" t="str">
        <f t="shared" si="335"/>
        <v/>
      </c>
      <c r="MG100" s="120" t="str">
        <f t="shared" si="335"/>
        <v/>
      </c>
      <c r="MH100" s="120" t="str">
        <f t="shared" si="335"/>
        <v/>
      </c>
      <c r="MI100" s="120" t="str">
        <f t="shared" si="335"/>
        <v/>
      </c>
      <c r="MJ100" s="120" t="str">
        <f t="shared" si="335"/>
        <v/>
      </c>
      <c r="MK100" s="120" t="str">
        <f t="shared" si="336"/>
        <v/>
      </c>
      <c r="ML100" s="120" t="str">
        <f t="shared" si="336"/>
        <v/>
      </c>
      <c r="MM100" s="120" t="str">
        <f t="shared" si="336"/>
        <v/>
      </c>
      <c r="MN100" s="120" t="str">
        <f t="shared" si="336"/>
        <v/>
      </c>
      <c r="MO100" s="120" t="str">
        <f t="shared" si="336"/>
        <v/>
      </c>
      <c r="MP100" s="120" t="str">
        <f t="shared" si="336"/>
        <v/>
      </c>
      <c r="MQ100" s="120" t="str">
        <f t="shared" si="336"/>
        <v/>
      </c>
      <c r="MR100" s="120" t="str">
        <f t="shared" si="336"/>
        <v/>
      </c>
      <c r="MS100" s="120" t="str">
        <f t="shared" si="336"/>
        <v/>
      </c>
      <c r="MT100" s="120" t="str">
        <f t="shared" si="336"/>
        <v/>
      </c>
      <c r="MU100" s="120" t="str">
        <f t="shared" si="336"/>
        <v/>
      </c>
      <c r="MV100" s="120" t="str">
        <f t="shared" si="336"/>
        <v/>
      </c>
      <c r="MW100" s="120" t="str">
        <f t="shared" si="336"/>
        <v/>
      </c>
      <c r="MX100" s="120" t="str">
        <f t="shared" si="336"/>
        <v/>
      </c>
      <c r="MY100" s="120" t="str">
        <f t="shared" si="336"/>
        <v/>
      </c>
      <c r="MZ100" s="120" t="str">
        <f t="shared" si="336"/>
        <v/>
      </c>
      <c r="NA100" s="120" t="str">
        <f t="shared" si="337"/>
        <v/>
      </c>
      <c r="NB100" s="120" t="str">
        <f t="shared" si="337"/>
        <v/>
      </c>
      <c r="NC100" s="120" t="str">
        <f t="shared" si="337"/>
        <v/>
      </c>
      <c r="ND100" s="120" t="str">
        <f t="shared" si="337"/>
        <v/>
      </c>
      <c r="NE100" s="120" t="str">
        <f t="shared" si="337"/>
        <v/>
      </c>
      <c r="NF100" s="120" t="str">
        <f t="shared" si="337"/>
        <v/>
      </c>
      <c r="NG100" s="120" t="str">
        <f t="shared" si="337"/>
        <v/>
      </c>
      <c r="NH100" s="120" t="str">
        <f t="shared" si="337"/>
        <v/>
      </c>
      <c r="NI100" s="120" t="str">
        <f t="shared" si="337"/>
        <v/>
      </c>
      <c r="NJ100" s="120" t="str">
        <f t="shared" si="337"/>
        <v/>
      </c>
      <c r="NK100" s="120" t="str">
        <f t="shared" si="337"/>
        <v/>
      </c>
      <c r="NL100" s="120" t="str">
        <f t="shared" si="337"/>
        <v/>
      </c>
      <c r="NM100" s="120" t="str">
        <f t="shared" si="337"/>
        <v/>
      </c>
      <c r="NN100" s="120" t="str">
        <f t="shared" si="337"/>
        <v/>
      </c>
      <c r="NO100" s="120" t="str">
        <f t="shared" si="337"/>
        <v/>
      </c>
      <c r="NP100" s="120" t="str">
        <f t="shared" si="337"/>
        <v/>
      </c>
      <c r="NQ100" s="120" t="str">
        <f t="shared" si="338"/>
        <v/>
      </c>
      <c r="NR100" s="120" t="str">
        <f t="shared" si="338"/>
        <v/>
      </c>
      <c r="NS100" s="120" t="str">
        <f t="shared" si="338"/>
        <v/>
      </c>
      <c r="NT100" s="120" t="str">
        <f t="shared" si="338"/>
        <v/>
      </c>
      <c r="NU100" s="120" t="str">
        <f t="shared" si="338"/>
        <v/>
      </c>
      <c r="NV100" s="120" t="str">
        <f t="shared" si="338"/>
        <v/>
      </c>
      <c r="NW100" s="120" t="str">
        <f t="shared" si="338"/>
        <v/>
      </c>
      <c r="NX100" s="120" t="str">
        <f t="shared" si="338"/>
        <v/>
      </c>
      <c r="NY100" s="120" t="str">
        <f t="shared" si="338"/>
        <v/>
      </c>
      <c r="NZ100" s="120" t="str">
        <f t="shared" si="338"/>
        <v/>
      </c>
      <c r="OA100" s="120" t="str">
        <f t="shared" si="338"/>
        <v/>
      </c>
      <c r="OB100" s="120" t="str">
        <f t="shared" si="338"/>
        <v/>
      </c>
      <c r="OC100" s="120" t="str">
        <f t="shared" si="338"/>
        <v/>
      </c>
      <c r="OD100" s="120" t="str">
        <f t="shared" si="338"/>
        <v/>
      </c>
      <c r="OE100" s="120" t="str">
        <f t="shared" si="338"/>
        <v/>
      </c>
      <c r="OF100" s="120" t="str">
        <f t="shared" si="338"/>
        <v/>
      </c>
      <c r="OG100" s="120" t="str">
        <f t="shared" si="339"/>
        <v/>
      </c>
      <c r="OH100" s="120" t="str">
        <f t="shared" si="339"/>
        <v/>
      </c>
      <c r="OI100" s="120" t="str">
        <f t="shared" si="339"/>
        <v/>
      </c>
      <c r="OJ100" s="120" t="str">
        <f t="shared" si="339"/>
        <v/>
      </c>
      <c r="OK100" s="120" t="str">
        <f t="shared" si="339"/>
        <v/>
      </c>
      <c r="OL100" s="120" t="str">
        <f t="shared" si="339"/>
        <v/>
      </c>
      <c r="OM100" s="120" t="str">
        <f t="shared" si="339"/>
        <v/>
      </c>
      <c r="ON100" s="120" t="str">
        <f t="shared" si="339"/>
        <v/>
      </c>
      <c r="OO100" s="120" t="str">
        <f t="shared" si="339"/>
        <v/>
      </c>
      <c r="OP100" s="120" t="str">
        <f t="shared" si="339"/>
        <v/>
      </c>
      <c r="OQ100" s="120" t="str">
        <f t="shared" si="339"/>
        <v/>
      </c>
      <c r="OR100" s="120" t="str">
        <f t="shared" si="339"/>
        <v/>
      </c>
      <c r="OS100" s="120" t="str">
        <f t="shared" si="339"/>
        <v/>
      </c>
      <c r="OT100" s="120" t="str">
        <f t="shared" si="339"/>
        <v/>
      </c>
      <c r="OU100" s="120" t="str">
        <f t="shared" si="339"/>
        <v/>
      </c>
      <c r="OV100" s="120" t="str">
        <f t="shared" si="339"/>
        <v/>
      </c>
      <c r="OW100" s="120" t="str">
        <f t="shared" si="340"/>
        <v/>
      </c>
      <c r="OX100" s="120" t="str">
        <f t="shared" si="340"/>
        <v/>
      </c>
      <c r="OY100" s="120" t="str">
        <f t="shared" si="340"/>
        <v/>
      </c>
      <c r="OZ100" s="120" t="str">
        <f t="shared" si="340"/>
        <v/>
      </c>
      <c r="PA100" s="120" t="str">
        <f t="shared" si="340"/>
        <v/>
      </c>
      <c r="PB100" s="120" t="str">
        <f t="shared" si="340"/>
        <v/>
      </c>
      <c r="PC100" s="120" t="str">
        <f t="shared" si="340"/>
        <v/>
      </c>
      <c r="PD100" s="120" t="str">
        <f t="shared" si="340"/>
        <v/>
      </c>
      <c r="PE100" s="120" t="str">
        <f t="shared" si="340"/>
        <v/>
      </c>
      <c r="PF100" s="120" t="str">
        <f t="shared" si="340"/>
        <v/>
      </c>
      <c r="PG100" s="120" t="str">
        <f t="shared" si="340"/>
        <v/>
      </c>
      <c r="PH100" s="120" t="str">
        <f t="shared" si="340"/>
        <v/>
      </c>
      <c r="PI100" s="120" t="str">
        <f t="shared" si="340"/>
        <v/>
      </c>
      <c r="PJ100" s="120" t="str">
        <f t="shared" si="340"/>
        <v/>
      </c>
      <c r="PK100" s="120" t="str">
        <f t="shared" si="340"/>
        <v/>
      </c>
      <c r="PL100" s="120" t="str">
        <f t="shared" si="340"/>
        <v/>
      </c>
      <c r="PM100" s="120" t="str">
        <f t="shared" si="341"/>
        <v/>
      </c>
      <c r="PN100" s="120" t="str">
        <f t="shared" si="341"/>
        <v/>
      </c>
      <c r="PO100" s="120" t="str">
        <f t="shared" si="341"/>
        <v/>
      </c>
      <c r="PP100" s="120" t="str">
        <f t="shared" si="341"/>
        <v/>
      </c>
      <c r="PQ100" s="120" t="str">
        <f t="shared" si="341"/>
        <v/>
      </c>
      <c r="PR100" s="120" t="str">
        <f t="shared" si="341"/>
        <v/>
      </c>
      <c r="PS100" s="120" t="str">
        <f t="shared" si="341"/>
        <v/>
      </c>
      <c r="PT100" s="120" t="str">
        <f t="shared" si="341"/>
        <v/>
      </c>
      <c r="PU100" s="120" t="str">
        <f t="shared" si="341"/>
        <v/>
      </c>
      <c r="PV100" s="120" t="str">
        <f t="shared" si="341"/>
        <v/>
      </c>
      <c r="PW100" s="120" t="str">
        <f t="shared" si="341"/>
        <v/>
      </c>
      <c r="PX100" s="120" t="str">
        <f t="shared" si="341"/>
        <v/>
      </c>
      <c r="PY100" s="120" t="str">
        <f t="shared" si="341"/>
        <v/>
      </c>
      <c r="PZ100" s="120" t="str">
        <f t="shared" si="341"/>
        <v/>
      </c>
      <c r="QA100" s="120" t="str">
        <f t="shared" si="341"/>
        <v/>
      </c>
      <c r="QB100" s="120" t="str">
        <f t="shared" si="341"/>
        <v/>
      </c>
      <c r="QC100" s="120" t="str">
        <f t="shared" si="342"/>
        <v/>
      </c>
      <c r="QD100" s="120" t="str">
        <f t="shared" si="342"/>
        <v/>
      </c>
      <c r="QE100" s="120" t="str">
        <f t="shared" si="342"/>
        <v/>
      </c>
      <c r="QF100" s="120" t="str">
        <f t="shared" si="342"/>
        <v/>
      </c>
      <c r="QG100" s="120" t="str">
        <f t="shared" si="342"/>
        <v/>
      </c>
      <c r="QH100" s="120" t="str">
        <f t="shared" si="342"/>
        <v/>
      </c>
      <c r="QI100" s="120" t="str">
        <f t="shared" si="342"/>
        <v/>
      </c>
      <c r="QJ100" s="120" t="str">
        <f t="shared" si="342"/>
        <v/>
      </c>
      <c r="QK100" s="120" t="str">
        <f t="shared" si="342"/>
        <v/>
      </c>
      <c r="QL100" s="120" t="str">
        <f t="shared" si="342"/>
        <v/>
      </c>
      <c r="QM100" s="120" t="str">
        <f t="shared" si="342"/>
        <v/>
      </c>
      <c r="QN100" s="120" t="str">
        <f t="shared" si="342"/>
        <v/>
      </c>
      <c r="QO100" s="120" t="str">
        <f t="shared" si="342"/>
        <v/>
      </c>
      <c r="QP100" s="120" t="str">
        <f t="shared" si="342"/>
        <v/>
      </c>
      <c r="QQ100" s="120" t="str">
        <f t="shared" si="342"/>
        <v/>
      </c>
      <c r="QR100" s="120" t="str">
        <f t="shared" si="342"/>
        <v/>
      </c>
      <c r="QS100" s="120" t="str">
        <f t="shared" si="343"/>
        <v/>
      </c>
      <c r="QT100" s="120" t="str">
        <f t="shared" si="343"/>
        <v/>
      </c>
      <c r="QU100" s="120" t="str">
        <f t="shared" si="343"/>
        <v/>
      </c>
      <c r="QV100" s="120" t="str">
        <f t="shared" si="343"/>
        <v/>
      </c>
      <c r="QW100" s="120" t="str">
        <f t="shared" si="343"/>
        <v/>
      </c>
      <c r="QX100" s="120" t="str">
        <f t="shared" si="343"/>
        <v/>
      </c>
      <c r="QY100" s="120" t="str">
        <f t="shared" si="343"/>
        <v/>
      </c>
      <c r="QZ100" s="120" t="str">
        <f t="shared" si="343"/>
        <v/>
      </c>
      <c r="RA100" s="120" t="str">
        <f t="shared" si="343"/>
        <v/>
      </c>
      <c r="RB100" s="120" t="str">
        <f t="shared" si="343"/>
        <v/>
      </c>
      <c r="RC100" s="120" t="str">
        <f t="shared" si="343"/>
        <v/>
      </c>
      <c r="RD100" s="120" t="str">
        <f t="shared" si="343"/>
        <v/>
      </c>
      <c r="RE100" s="120" t="str">
        <f t="shared" si="343"/>
        <v/>
      </c>
      <c r="RF100" s="120" t="str">
        <f t="shared" si="343"/>
        <v/>
      </c>
      <c r="RG100" s="120" t="str">
        <f t="shared" si="343"/>
        <v/>
      </c>
      <c r="RH100" s="120" t="str">
        <f t="shared" si="343"/>
        <v/>
      </c>
      <c r="RI100" s="120" t="str">
        <f t="shared" si="344"/>
        <v/>
      </c>
      <c r="RJ100" s="120" t="str">
        <f t="shared" si="344"/>
        <v/>
      </c>
      <c r="RK100" s="120" t="str">
        <f t="shared" si="344"/>
        <v/>
      </c>
      <c r="RL100" s="120" t="str">
        <f t="shared" si="344"/>
        <v/>
      </c>
      <c r="RM100" s="120" t="str">
        <f t="shared" si="344"/>
        <v/>
      </c>
      <c r="RN100" s="120" t="str">
        <f t="shared" si="344"/>
        <v/>
      </c>
      <c r="RO100" s="120" t="str">
        <f t="shared" si="344"/>
        <v/>
      </c>
      <c r="RP100" s="120" t="str">
        <f t="shared" si="344"/>
        <v/>
      </c>
      <c r="RQ100" s="120" t="str">
        <f t="shared" si="344"/>
        <v/>
      </c>
      <c r="RR100" s="120" t="str">
        <f t="shared" si="344"/>
        <v/>
      </c>
      <c r="RS100" s="120" t="str">
        <f t="shared" si="344"/>
        <v/>
      </c>
      <c r="RT100" s="120" t="str">
        <f t="shared" si="344"/>
        <v/>
      </c>
      <c r="RU100" s="120" t="str">
        <f t="shared" si="344"/>
        <v/>
      </c>
      <c r="RV100" s="120" t="str">
        <f t="shared" si="344"/>
        <v/>
      </c>
      <c r="RW100" s="120" t="str">
        <f t="shared" si="344"/>
        <v/>
      </c>
      <c r="RX100" s="120" t="str">
        <f t="shared" si="344"/>
        <v/>
      </c>
      <c r="RY100" s="120" t="str">
        <f t="shared" si="345"/>
        <v/>
      </c>
      <c r="RZ100" s="120" t="str">
        <f t="shared" si="345"/>
        <v/>
      </c>
      <c r="SA100" s="120" t="str">
        <f t="shared" si="345"/>
        <v/>
      </c>
      <c r="SB100" s="120" t="str">
        <f t="shared" si="345"/>
        <v/>
      </c>
      <c r="SC100" s="120" t="str">
        <f t="shared" si="345"/>
        <v/>
      </c>
      <c r="SD100" s="120" t="str">
        <f t="shared" si="345"/>
        <v/>
      </c>
      <c r="SE100" s="120" t="str">
        <f t="shared" si="345"/>
        <v/>
      </c>
      <c r="SF100" s="120" t="str">
        <f t="shared" si="345"/>
        <v/>
      </c>
      <c r="SG100" s="120" t="str">
        <f t="shared" si="345"/>
        <v/>
      </c>
      <c r="SH100" s="120" t="str">
        <f t="shared" si="345"/>
        <v/>
      </c>
      <c r="SI100" s="120" t="str">
        <f t="shared" si="345"/>
        <v/>
      </c>
      <c r="SJ100" s="120" t="str">
        <f t="shared" si="345"/>
        <v/>
      </c>
      <c r="SK100" s="120" t="str">
        <f t="shared" si="345"/>
        <v/>
      </c>
      <c r="SL100" s="120" t="str">
        <f t="shared" si="345"/>
        <v/>
      </c>
      <c r="SM100" s="120" t="str">
        <f t="shared" si="345"/>
        <v/>
      </c>
      <c r="SN100" s="120" t="str">
        <f t="shared" si="345"/>
        <v/>
      </c>
      <c r="SO100" s="120" t="str">
        <f t="shared" si="346"/>
        <v/>
      </c>
      <c r="SP100" s="120" t="str">
        <f t="shared" si="346"/>
        <v/>
      </c>
      <c r="SQ100" s="120" t="str">
        <f t="shared" si="346"/>
        <v/>
      </c>
      <c r="SR100" s="120" t="str">
        <f t="shared" si="346"/>
        <v/>
      </c>
      <c r="SS100" s="120" t="str">
        <f t="shared" si="346"/>
        <v/>
      </c>
      <c r="ST100" s="120" t="str">
        <f t="shared" si="346"/>
        <v/>
      </c>
      <c r="SU100" s="120" t="str">
        <f t="shared" si="346"/>
        <v/>
      </c>
      <c r="SV100" s="120" t="str">
        <f t="shared" si="346"/>
        <v/>
      </c>
      <c r="SW100" s="120" t="str">
        <f t="shared" si="346"/>
        <v/>
      </c>
      <c r="SX100" s="121" t="str">
        <f t="shared" si="346"/>
        <v/>
      </c>
    </row>
    <row r="101" spans="3:518" ht="15" outlineLevel="1" x14ac:dyDescent="0.35">
      <c r="C101" s="60">
        <v>290624</v>
      </c>
      <c r="D101" s="61"/>
      <c r="E101" s="122" t="s">
        <v>455</v>
      </c>
      <c r="F101" s="123"/>
      <c r="G101" s="113"/>
      <c r="H101" s="133">
        <v>1</v>
      </c>
      <c r="I101" s="115">
        <f t="shared" si="347"/>
        <v>0</v>
      </c>
      <c r="J101" s="143">
        <v>0</v>
      </c>
      <c r="K101" s="126" t="s">
        <v>1700</v>
      </c>
      <c r="L101" s="127"/>
      <c r="M101" s="119" t="str">
        <f t="shared" si="316"/>
        <v/>
      </c>
      <c r="N101" s="120" t="str">
        <f t="shared" si="316"/>
        <v/>
      </c>
      <c r="O101" s="120" t="str">
        <f t="shared" si="316"/>
        <v/>
      </c>
      <c r="P101" s="120" t="str">
        <f t="shared" si="316"/>
        <v/>
      </c>
      <c r="Q101" s="120" t="str">
        <f t="shared" si="316"/>
        <v/>
      </c>
      <c r="R101" s="120" t="str">
        <f t="shared" si="316"/>
        <v/>
      </c>
      <c r="S101" s="120" t="str">
        <f t="shared" si="316"/>
        <v/>
      </c>
      <c r="T101" s="120" t="str">
        <f t="shared" si="316"/>
        <v/>
      </c>
      <c r="U101" s="120" t="str">
        <f t="shared" si="316"/>
        <v/>
      </c>
      <c r="V101" s="120" t="str">
        <f t="shared" si="316"/>
        <v/>
      </c>
      <c r="W101" s="120" t="str">
        <f t="shared" si="316"/>
        <v/>
      </c>
      <c r="X101" s="120" t="str">
        <f t="shared" si="316"/>
        <v/>
      </c>
      <c r="Y101" s="120" t="str">
        <f t="shared" si="316"/>
        <v/>
      </c>
      <c r="Z101" s="120" t="str">
        <f t="shared" si="316"/>
        <v/>
      </c>
      <c r="AA101" s="120" t="str">
        <f t="shared" si="316"/>
        <v/>
      </c>
      <c r="AB101" s="120" t="str">
        <f t="shared" si="316"/>
        <v/>
      </c>
      <c r="AC101" s="120" t="str">
        <f t="shared" si="315"/>
        <v/>
      </c>
      <c r="AD101" s="120" t="str">
        <f t="shared" si="315"/>
        <v/>
      </c>
      <c r="AE101" s="120" t="str">
        <f t="shared" si="315"/>
        <v/>
      </c>
      <c r="AF101" s="120" t="str">
        <f t="shared" si="315"/>
        <v/>
      </c>
      <c r="AG101" s="120" t="str">
        <f t="shared" si="315"/>
        <v/>
      </c>
      <c r="AH101" s="120" t="str">
        <f t="shared" si="315"/>
        <v/>
      </c>
      <c r="AI101" s="120" t="str">
        <f t="shared" si="315"/>
        <v/>
      </c>
      <c r="AJ101" s="120" t="str">
        <f t="shared" si="315"/>
        <v/>
      </c>
      <c r="AK101" s="120" t="str">
        <f t="shared" si="315"/>
        <v/>
      </c>
      <c r="AL101" s="120" t="str">
        <f t="shared" si="315"/>
        <v/>
      </c>
      <c r="AM101" s="120" t="str">
        <f t="shared" si="315"/>
        <v/>
      </c>
      <c r="AN101" s="120" t="str">
        <f t="shared" si="315"/>
        <v/>
      </c>
      <c r="AO101" s="120" t="str">
        <f t="shared" si="315"/>
        <v/>
      </c>
      <c r="AP101" s="120" t="str">
        <f t="shared" si="315"/>
        <v/>
      </c>
      <c r="AQ101" s="120" t="str">
        <f t="shared" si="315"/>
        <v/>
      </c>
      <c r="AR101" s="120" t="str">
        <f t="shared" si="315"/>
        <v/>
      </c>
      <c r="AS101" s="120" t="str">
        <f t="shared" si="317"/>
        <v/>
      </c>
      <c r="AT101" s="120" t="str">
        <f t="shared" si="317"/>
        <v/>
      </c>
      <c r="AU101" s="120" t="str">
        <f t="shared" si="317"/>
        <v/>
      </c>
      <c r="AV101" s="120" t="str">
        <f t="shared" si="317"/>
        <v/>
      </c>
      <c r="AW101" s="120" t="str">
        <f t="shared" si="317"/>
        <v/>
      </c>
      <c r="AX101" s="120" t="str">
        <f t="shared" si="317"/>
        <v/>
      </c>
      <c r="AY101" s="120" t="str">
        <f t="shared" si="317"/>
        <v/>
      </c>
      <c r="AZ101" s="120" t="str">
        <f t="shared" si="317"/>
        <v/>
      </c>
      <c r="BA101" s="120" t="str">
        <f t="shared" si="317"/>
        <v/>
      </c>
      <c r="BB101" s="120" t="str">
        <f t="shared" si="317"/>
        <v/>
      </c>
      <c r="BC101" s="120" t="str">
        <f t="shared" si="317"/>
        <v/>
      </c>
      <c r="BD101" s="120" t="str">
        <f t="shared" si="317"/>
        <v/>
      </c>
      <c r="BE101" s="120" t="str">
        <f t="shared" si="317"/>
        <v/>
      </c>
      <c r="BF101" s="120" t="str">
        <f t="shared" si="317"/>
        <v/>
      </c>
      <c r="BG101" s="120" t="str">
        <f t="shared" si="317"/>
        <v/>
      </c>
      <c r="BH101" s="120" t="str">
        <f t="shared" si="317"/>
        <v/>
      </c>
      <c r="BI101" s="120" t="str">
        <f t="shared" si="318"/>
        <v/>
      </c>
      <c r="BJ101" s="120" t="str">
        <f t="shared" si="318"/>
        <v/>
      </c>
      <c r="BK101" s="120" t="str">
        <f t="shared" si="318"/>
        <v/>
      </c>
      <c r="BL101" s="120" t="str">
        <f t="shared" si="318"/>
        <v/>
      </c>
      <c r="BM101" s="120" t="str">
        <f t="shared" si="318"/>
        <v/>
      </c>
      <c r="BN101" s="120" t="str">
        <f t="shared" si="318"/>
        <v/>
      </c>
      <c r="BO101" s="120" t="str">
        <f t="shared" si="318"/>
        <v/>
      </c>
      <c r="BP101" s="120" t="str">
        <f t="shared" si="318"/>
        <v/>
      </c>
      <c r="BQ101" s="120" t="str">
        <f t="shared" si="318"/>
        <v/>
      </c>
      <c r="BR101" s="120" t="str">
        <f t="shared" si="318"/>
        <v/>
      </c>
      <c r="BS101" s="120" t="str">
        <f t="shared" si="318"/>
        <v/>
      </c>
      <c r="BT101" s="120" t="str">
        <f t="shared" si="318"/>
        <v/>
      </c>
      <c r="BU101" s="120" t="str">
        <f t="shared" si="318"/>
        <v/>
      </c>
      <c r="BV101" s="120" t="str">
        <f t="shared" si="318"/>
        <v/>
      </c>
      <c r="BW101" s="120" t="str">
        <f t="shared" si="318"/>
        <v/>
      </c>
      <c r="BX101" s="120" t="str">
        <f t="shared" si="318"/>
        <v/>
      </c>
      <c r="BY101" s="120" t="str">
        <f t="shared" si="319"/>
        <v/>
      </c>
      <c r="BZ101" s="120" t="str">
        <f t="shared" si="319"/>
        <v/>
      </c>
      <c r="CA101" s="120" t="str">
        <f t="shared" si="319"/>
        <v/>
      </c>
      <c r="CB101" s="120" t="str">
        <f t="shared" si="319"/>
        <v/>
      </c>
      <c r="CC101" s="120" t="str">
        <f t="shared" si="319"/>
        <v/>
      </c>
      <c r="CD101" s="120" t="str">
        <f t="shared" si="319"/>
        <v/>
      </c>
      <c r="CE101" s="120" t="str">
        <f t="shared" si="319"/>
        <v/>
      </c>
      <c r="CF101" s="120" t="str">
        <f t="shared" si="319"/>
        <v/>
      </c>
      <c r="CG101" s="120" t="str">
        <f t="shared" si="319"/>
        <v/>
      </c>
      <c r="CH101" s="120" t="str">
        <f t="shared" si="319"/>
        <v/>
      </c>
      <c r="CI101" s="120" t="str">
        <f t="shared" si="319"/>
        <v/>
      </c>
      <c r="CJ101" s="120" t="str">
        <f t="shared" si="319"/>
        <v/>
      </c>
      <c r="CK101" s="120" t="str">
        <f t="shared" si="319"/>
        <v/>
      </c>
      <c r="CL101" s="120" t="str">
        <f t="shared" si="319"/>
        <v/>
      </c>
      <c r="CM101" s="120" t="str">
        <f t="shared" si="319"/>
        <v/>
      </c>
      <c r="CN101" s="120" t="str">
        <f t="shared" si="319"/>
        <v/>
      </c>
      <c r="CO101" s="120" t="str">
        <f t="shared" si="320"/>
        <v/>
      </c>
      <c r="CP101" s="120" t="str">
        <f t="shared" si="320"/>
        <v/>
      </c>
      <c r="CQ101" s="120" t="str">
        <f t="shared" si="320"/>
        <v/>
      </c>
      <c r="CR101" s="120" t="str">
        <f t="shared" si="320"/>
        <v/>
      </c>
      <c r="CS101" s="120" t="str">
        <f t="shared" si="320"/>
        <v/>
      </c>
      <c r="CT101" s="120" t="str">
        <f t="shared" si="320"/>
        <v/>
      </c>
      <c r="CU101" s="120" t="str">
        <f t="shared" si="320"/>
        <v/>
      </c>
      <c r="CV101" s="120" t="str">
        <f t="shared" si="320"/>
        <v/>
      </c>
      <c r="CW101" s="120" t="str">
        <f t="shared" si="320"/>
        <v/>
      </c>
      <c r="CX101" s="120" t="str">
        <f t="shared" si="320"/>
        <v/>
      </c>
      <c r="CY101" s="120" t="str">
        <f t="shared" si="320"/>
        <v/>
      </c>
      <c r="CZ101" s="120" t="str">
        <f t="shared" si="320"/>
        <v/>
      </c>
      <c r="DA101" s="120" t="str">
        <f t="shared" si="320"/>
        <v/>
      </c>
      <c r="DB101" s="120" t="str">
        <f t="shared" si="320"/>
        <v/>
      </c>
      <c r="DC101" s="120" t="str">
        <f t="shared" si="320"/>
        <v/>
      </c>
      <c r="DD101" s="120" t="str">
        <f t="shared" si="320"/>
        <v/>
      </c>
      <c r="DE101" s="120" t="str">
        <f t="shared" si="321"/>
        <v/>
      </c>
      <c r="DF101" s="120" t="str">
        <f t="shared" si="321"/>
        <v/>
      </c>
      <c r="DG101" s="120" t="str">
        <f t="shared" si="321"/>
        <v/>
      </c>
      <c r="DH101" s="120" t="str">
        <f t="shared" si="321"/>
        <v/>
      </c>
      <c r="DI101" s="120" t="str">
        <f t="shared" si="321"/>
        <v/>
      </c>
      <c r="DJ101" s="120" t="str">
        <f t="shared" si="321"/>
        <v/>
      </c>
      <c r="DK101" s="120" t="str">
        <f t="shared" si="321"/>
        <v/>
      </c>
      <c r="DL101" s="120" t="str">
        <f t="shared" si="321"/>
        <v/>
      </c>
      <c r="DM101" s="120" t="str">
        <f t="shared" si="321"/>
        <v/>
      </c>
      <c r="DN101" s="120" t="str">
        <f t="shared" si="321"/>
        <v/>
      </c>
      <c r="DO101" s="120" t="str">
        <f t="shared" si="321"/>
        <v/>
      </c>
      <c r="DP101" s="120" t="str">
        <f t="shared" si="321"/>
        <v/>
      </c>
      <c r="DQ101" s="120" t="str">
        <f t="shared" si="321"/>
        <v/>
      </c>
      <c r="DR101" s="120" t="str">
        <f t="shared" si="321"/>
        <v/>
      </c>
      <c r="DS101" s="120" t="str">
        <f t="shared" si="321"/>
        <v/>
      </c>
      <c r="DT101" s="120" t="str">
        <f t="shared" si="321"/>
        <v/>
      </c>
      <c r="DU101" s="120" t="str">
        <f t="shared" si="322"/>
        <v/>
      </c>
      <c r="DV101" s="120" t="str">
        <f t="shared" si="322"/>
        <v/>
      </c>
      <c r="DW101" s="120" t="str">
        <f t="shared" si="322"/>
        <v/>
      </c>
      <c r="DX101" s="120" t="str">
        <f t="shared" si="322"/>
        <v/>
      </c>
      <c r="DY101" s="120" t="str">
        <f t="shared" si="322"/>
        <v/>
      </c>
      <c r="DZ101" s="120" t="str">
        <f t="shared" si="322"/>
        <v/>
      </c>
      <c r="EA101" s="120" t="str">
        <f t="shared" si="322"/>
        <v/>
      </c>
      <c r="EB101" s="120" t="str">
        <f t="shared" si="322"/>
        <v/>
      </c>
      <c r="EC101" s="120" t="str">
        <f t="shared" si="322"/>
        <v/>
      </c>
      <c r="ED101" s="120" t="str">
        <f t="shared" si="322"/>
        <v/>
      </c>
      <c r="EE101" s="120" t="str">
        <f t="shared" si="322"/>
        <v/>
      </c>
      <c r="EF101" s="120" t="str">
        <f t="shared" si="322"/>
        <v/>
      </c>
      <c r="EG101" s="120" t="str">
        <f t="shared" si="322"/>
        <v/>
      </c>
      <c r="EH101" s="120" t="str">
        <f t="shared" si="322"/>
        <v/>
      </c>
      <c r="EI101" s="120" t="str">
        <f t="shared" si="322"/>
        <v/>
      </c>
      <c r="EJ101" s="120" t="str">
        <f t="shared" si="322"/>
        <v/>
      </c>
      <c r="EK101" s="120" t="str">
        <f t="shared" si="323"/>
        <v/>
      </c>
      <c r="EL101" s="120" t="str">
        <f t="shared" si="323"/>
        <v/>
      </c>
      <c r="EM101" s="120" t="str">
        <f t="shared" si="323"/>
        <v/>
      </c>
      <c r="EN101" s="120" t="str">
        <f t="shared" si="323"/>
        <v/>
      </c>
      <c r="EO101" s="120" t="str">
        <f t="shared" si="323"/>
        <v/>
      </c>
      <c r="EP101" s="120" t="str">
        <f t="shared" si="323"/>
        <v/>
      </c>
      <c r="EQ101" s="120" t="str">
        <f t="shared" si="323"/>
        <v/>
      </c>
      <c r="ER101" s="120" t="str">
        <f t="shared" si="323"/>
        <v/>
      </c>
      <c r="ES101" s="120" t="str">
        <f t="shared" si="323"/>
        <v/>
      </c>
      <c r="ET101" s="120" t="str">
        <f t="shared" si="323"/>
        <v/>
      </c>
      <c r="EU101" s="120" t="str">
        <f t="shared" si="323"/>
        <v/>
      </c>
      <c r="EV101" s="120" t="str">
        <f t="shared" si="323"/>
        <v/>
      </c>
      <c r="EW101" s="120" t="str">
        <f t="shared" si="323"/>
        <v/>
      </c>
      <c r="EX101" s="120" t="str">
        <f t="shared" si="323"/>
        <v/>
      </c>
      <c r="EY101" s="120" t="str">
        <f t="shared" si="323"/>
        <v/>
      </c>
      <c r="EZ101" s="120" t="str">
        <f t="shared" si="323"/>
        <v/>
      </c>
      <c r="FA101" s="120" t="str">
        <f t="shared" si="324"/>
        <v/>
      </c>
      <c r="FB101" s="120" t="str">
        <f t="shared" si="324"/>
        <v/>
      </c>
      <c r="FC101" s="120" t="str">
        <f t="shared" si="324"/>
        <v/>
      </c>
      <c r="FD101" s="120" t="str">
        <f t="shared" si="324"/>
        <v/>
      </c>
      <c r="FE101" s="120" t="str">
        <f t="shared" si="324"/>
        <v/>
      </c>
      <c r="FF101" s="120" t="str">
        <f t="shared" si="324"/>
        <v/>
      </c>
      <c r="FG101" s="120" t="str">
        <f t="shared" si="324"/>
        <v/>
      </c>
      <c r="FH101" s="120" t="str">
        <f t="shared" si="324"/>
        <v/>
      </c>
      <c r="FI101" s="120" t="str">
        <f t="shared" si="324"/>
        <v/>
      </c>
      <c r="FJ101" s="120" t="str">
        <f t="shared" si="324"/>
        <v/>
      </c>
      <c r="FK101" s="120" t="str">
        <f t="shared" si="324"/>
        <v/>
      </c>
      <c r="FL101" s="120" t="str">
        <f t="shared" si="324"/>
        <v/>
      </c>
      <c r="FM101" s="120" t="str">
        <f t="shared" si="324"/>
        <v/>
      </c>
      <c r="FN101" s="120" t="str">
        <f t="shared" si="324"/>
        <v/>
      </c>
      <c r="FO101" s="120" t="str">
        <f t="shared" si="324"/>
        <v/>
      </c>
      <c r="FP101" s="120" t="str">
        <f t="shared" si="324"/>
        <v/>
      </c>
      <c r="FQ101" s="120" t="str">
        <f t="shared" si="325"/>
        <v/>
      </c>
      <c r="FR101" s="120" t="str">
        <f t="shared" si="325"/>
        <v/>
      </c>
      <c r="FS101" s="120" t="str">
        <f t="shared" si="325"/>
        <v/>
      </c>
      <c r="FT101" s="120" t="str">
        <f t="shared" si="325"/>
        <v/>
      </c>
      <c r="FU101" s="120" t="str">
        <f t="shared" si="325"/>
        <v/>
      </c>
      <c r="FV101" s="120" t="str">
        <f t="shared" si="325"/>
        <v/>
      </c>
      <c r="FW101" s="120" t="str">
        <f t="shared" si="325"/>
        <v/>
      </c>
      <c r="FX101" s="120" t="str">
        <f t="shared" si="325"/>
        <v/>
      </c>
      <c r="FY101" s="120" t="str">
        <f t="shared" si="325"/>
        <v/>
      </c>
      <c r="FZ101" s="120" t="str">
        <f t="shared" si="325"/>
        <v/>
      </c>
      <c r="GA101" s="120" t="str">
        <f t="shared" si="325"/>
        <v/>
      </c>
      <c r="GB101" s="120" t="str">
        <f t="shared" si="325"/>
        <v/>
      </c>
      <c r="GC101" s="120" t="str">
        <f t="shared" si="325"/>
        <v/>
      </c>
      <c r="GD101" s="120" t="str">
        <f t="shared" si="325"/>
        <v/>
      </c>
      <c r="GE101" s="120" t="str">
        <f t="shared" si="325"/>
        <v/>
      </c>
      <c r="GF101" s="120" t="str">
        <f t="shared" si="325"/>
        <v/>
      </c>
      <c r="GG101" s="120" t="str">
        <f t="shared" si="326"/>
        <v/>
      </c>
      <c r="GH101" s="120" t="str">
        <f t="shared" si="326"/>
        <v/>
      </c>
      <c r="GI101" s="120" t="str">
        <f t="shared" si="326"/>
        <v/>
      </c>
      <c r="GJ101" s="120" t="str">
        <f t="shared" si="326"/>
        <v/>
      </c>
      <c r="GK101" s="120" t="str">
        <f t="shared" si="326"/>
        <v/>
      </c>
      <c r="GL101" s="120" t="str">
        <f t="shared" si="326"/>
        <v/>
      </c>
      <c r="GM101" s="120" t="str">
        <f t="shared" si="326"/>
        <v/>
      </c>
      <c r="GN101" s="120" t="str">
        <f t="shared" si="326"/>
        <v/>
      </c>
      <c r="GO101" s="120" t="str">
        <f t="shared" si="326"/>
        <v/>
      </c>
      <c r="GP101" s="120" t="str">
        <f t="shared" si="326"/>
        <v/>
      </c>
      <c r="GQ101" s="120" t="str">
        <f t="shared" si="326"/>
        <v/>
      </c>
      <c r="GR101" s="120" t="str">
        <f t="shared" si="326"/>
        <v/>
      </c>
      <c r="GS101" s="120" t="str">
        <f t="shared" si="326"/>
        <v/>
      </c>
      <c r="GT101" s="120" t="str">
        <f t="shared" si="326"/>
        <v/>
      </c>
      <c r="GU101" s="120" t="str">
        <f t="shared" si="326"/>
        <v/>
      </c>
      <c r="GV101" s="120" t="str">
        <f t="shared" si="326"/>
        <v/>
      </c>
      <c r="GW101" s="120" t="str">
        <f t="shared" si="327"/>
        <v/>
      </c>
      <c r="GX101" s="120" t="str">
        <f t="shared" si="327"/>
        <v/>
      </c>
      <c r="GY101" s="120" t="str">
        <f t="shared" si="327"/>
        <v/>
      </c>
      <c r="GZ101" s="120" t="str">
        <f t="shared" si="327"/>
        <v/>
      </c>
      <c r="HA101" s="120" t="str">
        <f t="shared" si="327"/>
        <v/>
      </c>
      <c r="HB101" s="120" t="str">
        <f t="shared" si="327"/>
        <v/>
      </c>
      <c r="HC101" s="120" t="str">
        <f t="shared" si="327"/>
        <v/>
      </c>
      <c r="HD101" s="120" t="str">
        <f t="shared" si="327"/>
        <v/>
      </c>
      <c r="HE101" s="120" t="str">
        <f t="shared" si="327"/>
        <v/>
      </c>
      <c r="HF101" s="120" t="str">
        <f t="shared" si="327"/>
        <v/>
      </c>
      <c r="HG101" s="120" t="str">
        <f t="shared" si="327"/>
        <v/>
      </c>
      <c r="HH101" s="120" t="str">
        <f t="shared" si="327"/>
        <v/>
      </c>
      <c r="HI101" s="120" t="str">
        <f t="shared" si="327"/>
        <v/>
      </c>
      <c r="HJ101" s="120" t="str">
        <f t="shared" si="327"/>
        <v/>
      </c>
      <c r="HK101" s="120" t="str">
        <f t="shared" si="327"/>
        <v/>
      </c>
      <c r="HL101" s="120" t="str">
        <f t="shared" si="327"/>
        <v/>
      </c>
      <c r="HM101" s="120" t="str">
        <f t="shared" si="328"/>
        <v/>
      </c>
      <c r="HN101" s="120" t="str">
        <f t="shared" si="328"/>
        <v/>
      </c>
      <c r="HO101" s="120" t="str">
        <f t="shared" si="328"/>
        <v/>
      </c>
      <c r="HP101" s="120" t="str">
        <f t="shared" si="328"/>
        <v/>
      </c>
      <c r="HQ101" s="120" t="str">
        <f t="shared" si="328"/>
        <v/>
      </c>
      <c r="HR101" s="120" t="str">
        <f t="shared" si="328"/>
        <v/>
      </c>
      <c r="HS101" s="120" t="str">
        <f t="shared" si="328"/>
        <v/>
      </c>
      <c r="HT101" s="120" t="str">
        <f t="shared" si="328"/>
        <v/>
      </c>
      <c r="HU101" s="120" t="str">
        <f t="shared" si="328"/>
        <v/>
      </c>
      <c r="HV101" s="120" t="str">
        <f t="shared" si="328"/>
        <v/>
      </c>
      <c r="HW101" s="120" t="str">
        <f t="shared" si="328"/>
        <v/>
      </c>
      <c r="HX101" s="120" t="str">
        <f t="shared" si="328"/>
        <v/>
      </c>
      <c r="HY101" s="120" t="str">
        <f t="shared" si="328"/>
        <v/>
      </c>
      <c r="HZ101" s="120" t="str">
        <f t="shared" si="328"/>
        <v/>
      </c>
      <c r="IA101" s="120" t="str">
        <f t="shared" si="328"/>
        <v/>
      </c>
      <c r="IB101" s="120" t="str">
        <f t="shared" si="328"/>
        <v/>
      </c>
      <c r="IC101" s="120" t="str">
        <f t="shared" si="329"/>
        <v/>
      </c>
      <c r="ID101" s="120" t="str">
        <f t="shared" si="329"/>
        <v/>
      </c>
      <c r="IE101" s="120" t="str">
        <f t="shared" si="329"/>
        <v/>
      </c>
      <c r="IF101" s="120" t="str">
        <f t="shared" si="329"/>
        <v/>
      </c>
      <c r="IG101" s="120" t="str">
        <f t="shared" si="329"/>
        <v/>
      </c>
      <c r="IH101" s="120" t="str">
        <f t="shared" si="329"/>
        <v/>
      </c>
      <c r="II101" s="120" t="str">
        <f t="shared" si="329"/>
        <v/>
      </c>
      <c r="IJ101" s="120" t="str">
        <f t="shared" si="329"/>
        <v/>
      </c>
      <c r="IK101" s="120" t="str">
        <f t="shared" si="329"/>
        <v/>
      </c>
      <c r="IL101" s="120" t="str">
        <f t="shared" si="329"/>
        <v/>
      </c>
      <c r="IM101" s="120" t="str">
        <f t="shared" si="329"/>
        <v/>
      </c>
      <c r="IN101" s="120" t="str">
        <f t="shared" si="329"/>
        <v/>
      </c>
      <c r="IO101" s="120" t="str">
        <f t="shared" si="329"/>
        <v/>
      </c>
      <c r="IP101" s="120" t="str">
        <f t="shared" si="329"/>
        <v/>
      </c>
      <c r="IQ101" s="120" t="str">
        <f t="shared" si="329"/>
        <v/>
      </c>
      <c r="IR101" s="120" t="str">
        <f t="shared" si="329"/>
        <v/>
      </c>
      <c r="IS101" s="120" t="str">
        <f t="shared" si="330"/>
        <v/>
      </c>
      <c r="IT101" s="120" t="str">
        <f t="shared" si="330"/>
        <v/>
      </c>
      <c r="IU101" s="120" t="str">
        <f t="shared" si="330"/>
        <v/>
      </c>
      <c r="IV101" s="120" t="str">
        <f t="shared" si="330"/>
        <v/>
      </c>
      <c r="IW101" s="120" t="str">
        <f t="shared" si="330"/>
        <v/>
      </c>
      <c r="IX101" s="120" t="str">
        <f t="shared" si="330"/>
        <v/>
      </c>
      <c r="IY101" s="120" t="str">
        <f t="shared" si="330"/>
        <v/>
      </c>
      <c r="IZ101" s="120" t="str">
        <f t="shared" si="330"/>
        <v/>
      </c>
      <c r="JA101" s="120" t="str">
        <f t="shared" si="330"/>
        <v/>
      </c>
      <c r="JB101" s="120" t="str">
        <f t="shared" si="330"/>
        <v/>
      </c>
      <c r="JC101" s="120" t="str">
        <f t="shared" si="330"/>
        <v/>
      </c>
      <c r="JD101" s="120" t="str">
        <f t="shared" si="330"/>
        <v/>
      </c>
      <c r="JE101" s="120" t="str">
        <f t="shared" si="330"/>
        <v/>
      </c>
      <c r="JF101" s="120" t="str">
        <f t="shared" si="330"/>
        <v/>
      </c>
      <c r="JG101" s="120" t="str">
        <f t="shared" si="330"/>
        <v/>
      </c>
      <c r="JH101" s="120" t="str">
        <f t="shared" si="330"/>
        <v/>
      </c>
      <c r="JI101" s="120" t="str">
        <f t="shared" si="331"/>
        <v/>
      </c>
      <c r="JJ101" s="120" t="str">
        <f t="shared" si="331"/>
        <v/>
      </c>
      <c r="JK101" s="120" t="str">
        <f t="shared" si="331"/>
        <v/>
      </c>
      <c r="JL101" s="120" t="str">
        <f t="shared" si="331"/>
        <v/>
      </c>
      <c r="JM101" s="120" t="str">
        <f t="shared" si="331"/>
        <v/>
      </c>
      <c r="JN101" s="120" t="str">
        <f t="shared" si="331"/>
        <v/>
      </c>
      <c r="JO101" s="120" t="str">
        <f t="shared" si="331"/>
        <v/>
      </c>
      <c r="JP101" s="120" t="str">
        <f t="shared" si="331"/>
        <v/>
      </c>
      <c r="JQ101" s="120" t="str">
        <f t="shared" si="331"/>
        <v/>
      </c>
      <c r="JR101" s="120" t="str">
        <f t="shared" si="331"/>
        <v/>
      </c>
      <c r="JS101" s="120" t="str">
        <f t="shared" si="331"/>
        <v/>
      </c>
      <c r="JT101" s="120" t="str">
        <f t="shared" si="331"/>
        <v/>
      </c>
      <c r="JU101" s="120" t="str">
        <f t="shared" si="331"/>
        <v/>
      </c>
      <c r="JV101" s="120" t="str">
        <f t="shared" si="331"/>
        <v/>
      </c>
      <c r="JW101" s="120" t="str">
        <f t="shared" si="331"/>
        <v/>
      </c>
      <c r="JX101" s="120" t="str">
        <f t="shared" si="331"/>
        <v/>
      </c>
      <c r="JY101" s="120" t="str">
        <f t="shared" si="332"/>
        <v/>
      </c>
      <c r="JZ101" s="120" t="str">
        <f t="shared" si="332"/>
        <v/>
      </c>
      <c r="KA101" s="120" t="str">
        <f t="shared" si="332"/>
        <v/>
      </c>
      <c r="KB101" s="120" t="str">
        <f t="shared" si="332"/>
        <v/>
      </c>
      <c r="KC101" s="120" t="str">
        <f t="shared" si="332"/>
        <v/>
      </c>
      <c r="KD101" s="120" t="str">
        <f t="shared" si="332"/>
        <v/>
      </c>
      <c r="KE101" s="120" t="str">
        <f t="shared" si="332"/>
        <v/>
      </c>
      <c r="KF101" s="120" t="str">
        <f t="shared" si="332"/>
        <v/>
      </c>
      <c r="KG101" s="120" t="str">
        <f t="shared" si="332"/>
        <v/>
      </c>
      <c r="KH101" s="120" t="str">
        <f t="shared" si="332"/>
        <v/>
      </c>
      <c r="KI101" s="120" t="str">
        <f t="shared" si="332"/>
        <v/>
      </c>
      <c r="KJ101" s="120" t="str">
        <f t="shared" si="332"/>
        <v/>
      </c>
      <c r="KK101" s="120" t="str">
        <f t="shared" si="332"/>
        <v/>
      </c>
      <c r="KL101" s="120" t="str">
        <f t="shared" si="332"/>
        <v/>
      </c>
      <c r="KM101" s="120" t="str">
        <f t="shared" si="332"/>
        <v/>
      </c>
      <c r="KN101" s="120" t="str">
        <f t="shared" si="332"/>
        <v/>
      </c>
      <c r="KO101" s="120" t="str">
        <f t="shared" si="333"/>
        <v/>
      </c>
      <c r="KP101" s="120" t="str">
        <f t="shared" si="333"/>
        <v/>
      </c>
      <c r="KQ101" s="120" t="str">
        <f t="shared" si="333"/>
        <v/>
      </c>
      <c r="KR101" s="120" t="str">
        <f t="shared" si="333"/>
        <v/>
      </c>
      <c r="KS101" s="120" t="str">
        <f t="shared" si="333"/>
        <v/>
      </c>
      <c r="KT101" s="120" t="str">
        <f t="shared" si="333"/>
        <v/>
      </c>
      <c r="KU101" s="120" t="str">
        <f t="shared" si="333"/>
        <v/>
      </c>
      <c r="KV101" s="120" t="str">
        <f t="shared" si="333"/>
        <v/>
      </c>
      <c r="KW101" s="120" t="str">
        <f t="shared" si="333"/>
        <v/>
      </c>
      <c r="KX101" s="120" t="str">
        <f t="shared" si="333"/>
        <v/>
      </c>
      <c r="KY101" s="120" t="str">
        <f t="shared" si="333"/>
        <v/>
      </c>
      <c r="KZ101" s="120" t="str">
        <f t="shared" si="333"/>
        <v/>
      </c>
      <c r="LA101" s="120" t="str">
        <f t="shared" si="333"/>
        <v/>
      </c>
      <c r="LB101" s="120" t="str">
        <f t="shared" si="333"/>
        <v/>
      </c>
      <c r="LC101" s="120" t="str">
        <f t="shared" si="333"/>
        <v/>
      </c>
      <c r="LD101" s="120" t="str">
        <f t="shared" si="333"/>
        <v/>
      </c>
      <c r="LE101" s="120" t="str">
        <f t="shared" si="334"/>
        <v/>
      </c>
      <c r="LF101" s="120" t="str">
        <f t="shared" si="334"/>
        <v/>
      </c>
      <c r="LG101" s="120" t="str">
        <f t="shared" si="334"/>
        <v/>
      </c>
      <c r="LH101" s="120" t="str">
        <f t="shared" si="334"/>
        <v/>
      </c>
      <c r="LI101" s="120" t="str">
        <f t="shared" si="334"/>
        <v/>
      </c>
      <c r="LJ101" s="120" t="str">
        <f t="shared" si="334"/>
        <v/>
      </c>
      <c r="LK101" s="120" t="str">
        <f t="shared" si="334"/>
        <v/>
      </c>
      <c r="LL101" s="120" t="str">
        <f t="shared" si="334"/>
        <v/>
      </c>
      <c r="LM101" s="120" t="str">
        <f t="shared" si="334"/>
        <v/>
      </c>
      <c r="LN101" s="120" t="str">
        <f t="shared" si="334"/>
        <v/>
      </c>
      <c r="LO101" s="120" t="str">
        <f t="shared" si="334"/>
        <v/>
      </c>
      <c r="LP101" s="120" t="str">
        <f t="shared" si="334"/>
        <v/>
      </c>
      <c r="LQ101" s="120" t="str">
        <f t="shared" si="334"/>
        <v/>
      </c>
      <c r="LR101" s="120" t="str">
        <f t="shared" si="334"/>
        <v/>
      </c>
      <c r="LS101" s="120" t="str">
        <f t="shared" si="334"/>
        <v/>
      </c>
      <c r="LT101" s="120" t="str">
        <f t="shared" si="334"/>
        <v/>
      </c>
      <c r="LU101" s="120" t="str">
        <f t="shared" si="335"/>
        <v/>
      </c>
      <c r="LV101" s="120" t="str">
        <f t="shared" si="335"/>
        <v/>
      </c>
      <c r="LW101" s="120" t="str">
        <f t="shared" si="335"/>
        <v/>
      </c>
      <c r="LX101" s="120" t="str">
        <f t="shared" si="335"/>
        <v/>
      </c>
      <c r="LY101" s="120" t="str">
        <f t="shared" si="335"/>
        <v/>
      </c>
      <c r="LZ101" s="120" t="str">
        <f t="shared" si="335"/>
        <v/>
      </c>
      <c r="MA101" s="120" t="str">
        <f t="shared" si="335"/>
        <v/>
      </c>
      <c r="MB101" s="120" t="str">
        <f t="shared" si="335"/>
        <v/>
      </c>
      <c r="MC101" s="120" t="str">
        <f t="shared" si="335"/>
        <v/>
      </c>
      <c r="MD101" s="120" t="str">
        <f t="shared" si="335"/>
        <v/>
      </c>
      <c r="ME101" s="120" t="str">
        <f t="shared" si="335"/>
        <v/>
      </c>
      <c r="MF101" s="120" t="str">
        <f t="shared" si="335"/>
        <v/>
      </c>
      <c r="MG101" s="120" t="str">
        <f t="shared" si="335"/>
        <v/>
      </c>
      <c r="MH101" s="120" t="str">
        <f t="shared" si="335"/>
        <v/>
      </c>
      <c r="MI101" s="120" t="str">
        <f t="shared" si="335"/>
        <v/>
      </c>
      <c r="MJ101" s="120" t="str">
        <f t="shared" si="335"/>
        <v/>
      </c>
      <c r="MK101" s="120" t="str">
        <f t="shared" si="336"/>
        <v/>
      </c>
      <c r="ML101" s="120" t="str">
        <f t="shared" si="336"/>
        <v/>
      </c>
      <c r="MM101" s="120" t="str">
        <f t="shared" si="336"/>
        <v/>
      </c>
      <c r="MN101" s="120" t="str">
        <f t="shared" si="336"/>
        <v/>
      </c>
      <c r="MO101" s="120" t="str">
        <f t="shared" si="336"/>
        <v/>
      </c>
      <c r="MP101" s="120" t="str">
        <f t="shared" si="336"/>
        <v/>
      </c>
      <c r="MQ101" s="120" t="str">
        <f t="shared" si="336"/>
        <v/>
      </c>
      <c r="MR101" s="120" t="str">
        <f t="shared" si="336"/>
        <v/>
      </c>
      <c r="MS101" s="120" t="str">
        <f t="shared" si="336"/>
        <v/>
      </c>
      <c r="MT101" s="120" t="str">
        <f t="shared" si="336"/>
        <v/>
      </c>
      <c r="MU101" s="120" t="str">
        <f t="shared" si="336"/>
        <v/>
      </c>
      <c r="MV101" s="120" t="str">
        <f t="shared" si="336"/>
        <v/>
      </c>
      <c r="MW101" s="120" t="str">
        <f t="shared" si="336"/>
        <v/>
      </c>
      <c r="MX101" s="120" t="str">
        <f t="shared" si="336"/>
        <v/>
      </c>
      <c r="MY101" s="120" t="str">
        <f t="shared" si="336"/>
        <v/>
      </c>
      <c r="MZ101" s="120" t="str">
        <f t="shared" si="336"/>
        <v/>
      </c>
      <c r="NA101" s="120" t="str">
        <f t="shared" si="337"/>
        <v/>
      </c>
      <c r="NB101" s="120" t="str">
        <f t="shared" si="337"/>
        <v/>
      </c>
      <c r="NC101" s="120" t="str">
        <f t="shared" si="337"/>
        <v/>
      </c>
      <c r="ND101" s="120" t="str">
        <f t="shared" si="337"/>
        <v/>
      </c>
      <c r="NE101" s="120" t="str">
        <f t="shared" si="337"/>
        <v/>
      </c>
      <c r="NF101" s="120" t="str">
        <f t="shared" si="337"/>
        <v/>
      </c>
      <c r="NG101" s="120" t="str">
        <f t="shared" si="337"/>
        <v/>
      </c>
      <c r="NH101" s="120" t="str">
        <f t="shared" si="337"/>
        <v/>
      </c>
      <c r="NI101" s="120" t="str">
        <f t="shared" si="337"/>
        <v/>
      </c>
      <c r="NJ101" s="120" t="str">
        <f t="shared" si="337"/>
        <v/>
      </c>
      <c r="NK101" s="120" t="str">
        <f t="shared" si="337"/>
        <v/>
      </c>
      <c r="NL101" s="120" t="str">
        <f t="shared" si="337"/>
        <v/>
      </c>
      <c r="NM101" s="120" t="str">
        <f t="shared" si="337"/>
        <v/>
      </c>
      <c r="NN101" s="120" t="str">
        <f t="shared" si="337"/>
        <v/>
      </c>
      <c r="NO101" s="120" t="str">
        <f t="shared" si="337"/>
        <v/>
      </c>
      <c r="NP101" s="120" t="str">
        <f t="shared" si="337"/>
        <v/>
      </c>
      <c r="NQ101" s="120" t="str">
        <f t="shared" si="338"/>
        <v/>
      </c>
      <c r="NR101" s="120" t="str">
        <f t="shared" si="338"/>
        <v/>
      </c>
      <c r="NS101" s="120" t="str">
        <f t="shared" si="338"/>
        <v/>
      </c>
      <c r="NT101" s="120" t="str">
        <f t="shared" si="338"/>
        <v/>
      </c>
      <c r="NU101" s="120" t="str">
        <f t="shared" si="338"/>
        <v/>
      </c>
      <c r="NV101" s="120" t="str">
        <f t="shared" si="338"/>
        <v/>
      </c>
      <c r="NW101" s="120" t="str">
        <f t="shared" si="338"/>
        <v/>
      </c>
      <c r="NX101" s="120" t="str">
        <f t="shared" si="338"/>
        <v/>
      </c>
      <c r="NY101" s="120" t="str">
        <f t="shared" si="338"/>
        <v/>
      </c>
      <c r="NZ101" s="120" t="str">
        <f t="shared" si="338"/>
        <v/>
      </c>
      <c r="OA101" s="120" t="str">
        <f t="shared" si="338"/>
        <v/>
      </c>
      <c r="OB101" s="120" t="str">
        <f t="shared" si="338"/>
        <v/>
      </c>
      <c r="OC101" s="120" t="str">
        <f t="shared" si="338"/>
        <v/>
      </c>
      <c r="OD101" s="120" t="str">
        <f t="shared" si="338"/>
        <v/>
      </c>
      <c r="OE101" s="120" t="str">
        <f t="shared" si="338"/>
        <v/>
      </c>
      <c r="OF101" s="120" t="str">
        <f t="shared" si="338"/>
        <v/>
      </c>
      <c r="OG101" s="120" t="str">
        <f t="shared" si="339"/>
        <v/>
      </c>
      <c r="OH101" s="120" t="str">
        <f t="shared" si="339"/>
        <v/>
      </c>
      <c r="OI101" s="120" t="str">
        <f t="shared" si="339"/>
        <v/>
      </c>
      <c r="OJ101" s="120" t="str">
        <f t="shared" si="339"/>
        <v/>
      </c>
      <c r="OK101" s="120" t="str">
        <f t="shared" si="339"/>
        <v/>
      </c>
      <c r="OL101" s="120" t="str">
        <f t="shared" si="339"/>
        <v/>
      </c>
      <c r="OM101" s="120" t="str">
        <f t="shared" si="339"/>
        <v/>
      </c>
      <c r="ON101" s="120" t="str">
        <f t="shared" si="339"/>
        <v/>
      </c>
      <c r="OO101" s="120" t="str">
        <f t="shared" si="339"/>
        <v/>
      </c>
      <c r="OP101" s="120" t="str">
        <f t="shared" si="339"/>
        <v/>
      </c>
      <c r="OQ101" s="120" t="str">
        <f t="shared" si="339"/>
        <v/>
      </c>
      <c r="OR101" s="120" t="str">
        <f t="shared" si="339"/>
        <v/>
      </c>
      <c r="OS101" s="120" t="str">
        <f t="shared" si="339"/>
        <v/>
      </c>
      <c r="OT101" s="120" t="str">
        <f t="shared" si="339"/>
        <v/>
      </c>
      <c r="OU101" s="120" t="str">
        <f t="shared" si="339"/>
        <v/>
      </c>
      <c r="OV101" s="120" t="str">
        <f t="shared" si="339"/>
        <v/>
      </c>
      <c r="OW101" s="120" t="str">
        <f t="shared" si="340"/>
        <v/>
      </c>
      <c r="OX101" s="120" t="str">
        <f t="shared" si="340"/>
        <v/>
      </c>
      <c r="OY101" s="120" t="str">
        <f t="shared" si="340"/>
        <v/>
      </c>
      <c r="OZ101" s="120" t="str">
        <f t="shared" si="340"/>
        <v/>
      </c>
      <c r="PA101" s="120" t="str">
        <f t="shared" si="340"/>
        <v/>
      </c>
      <c r="PB101" s="120" t="str">
        <f t="shared" si="340"/>
        <v/>
      </c>
      <c r="PC101" s="120" t="str">
        <f t="shared" si="340"/>
        <v/>
      </c>
      <c r="PD101" s="120" t="str">
        <f t="shared" si="340"/>
        <v/>
      </c>
      <c r="PE101" s="120" t="str">
        <f t="shared" si="340"/>
        <v/>
      </c>
      <c r="PF101" s="120" t="str">
        <f t="shared" si="340"/>
        <v/>
      </c>
      <c r="PG101" s="120" t="str">
        <f t="shared" si="340"/>
        <v/>
      </c>
      <c r="PH101" s="120" t="str">
        <f t="shared" si="340"/>
        <v/>
      </c>
      <c r="PI101" s="120" t="str">
        <f t="shared" si="340"/>
        <v/>
      </c>
      <c r="PJ101" s="120" t="str">
        <f t="shared" si="340"/>
        <v/>
      </c>
      <c r="PK101" s="120" t="str">
        <f t="shared" si="340"/>
        <v/>
      </c>
      <c r="PL101" s="120" t="str">
        <f t="shared" si="340"/>
        <v/>
      </c>
      <c r="PM101" s="120" t="str">
        <f t="shared" si="341"/>
        <v/>
      </c>
      <c r="PN101" s="120" t="str">
        <f t="shared" si="341"/>
        <v/>
      </c>
      <c r="PO101" s="120" t="str">
        <f t="shared" si="341"/>
        <v/>
      </c>
      <c r="PP101" s="120" t="str">
        <f t="shared" si="341"/>
        <v/>
      </c>
      <c r="PQ101" s="120" t="str">
        <f t="shared" si="341"/>
        <v/>
      </c>
      <c r="PR101" s="120" t="str">
        <f t="shared" si="341"/>
        <v/>
      </c>
      <c r="PS101" s="120" t="str">
        <f t="shared" si="341"/>
        <v/>
      </c>
      <c r="PT101" s="120" t="str">
        <f t="shared" si="341"/>
        <v/>
      </c>
      <c r="PU101" s="120" t="str">
        <f t="shared" si="341"/>
        <v/>
      </c>
      <c r="PV101" s="120" t="str">
        <f t="shared" si="341"/>
        <v/>
      </c>
      <c r="PW101" s="120" t="str">
        <f t="shared" si="341"/>
        <v/>
      </c>
      <c r="PX101" s="120" t="str">
        <f t="shared" si="341"/>
        <v/>
      </c>
      <c r="PY101" s="120" t="str">
        <f t="shared" si="341"/>
        <v/>
      </c>
      <c r="PZ101" s="120" t="str">
        <f t="shared" si="341"/>
        <v/>
      </c>
      <c r="QA101" s="120" t="str">
        <f t="shared" si="341"/>
        <v/>
      </c>
      <c r="QB101" s="120" t="str">
        <f t="shared" si="341"/>
        <v/>
      </c>
      <c r="QC101" s="120" t="str">
        <f t="shared" si="342"/>
        <v/>
      </c>
      <c r="QD101" s="120" t="str">
        <f t="shared" si="342"/>
        <v/>
      </c>
      <c r="QE101" s="120" t="str">
        <f t="shared" si="342"/>
        <v/>
      </c>
      <c r="QF101" s="120" t="str">
        <f t="shared" si="342"/>
        <v/>
      </c>
      <c r="QG101" s="120" t="str">
        <f t="shared" si="342"/>
        <v/>
      </c>
      <c r="QH101" s="120" t="str">
        <f t="shared" si="342"/>
        <v/>
      </c>
      <c r="QI101" s="120" t="str">
        <f t="shared" si="342"/>
        <v/>
      </c>
      <c r="QJ101" s="120" t="str">
        <f t="shared" si="342"/>
        <v/>
      </c>
      <c r="QK101" s="120" t="str">
        <f t="shared" si="342"/>
        <v/>
      </c>
      <c r="QL101" s="120" t="str">
        <f t="shared" si="342"/>
        <v/>
      </c>
      <c r="QM101" s="120" t="str">
        <f t="shared" si="342"/>
        <v/>
      </c>
      <c r="QN101" s="120" t="str">
        <f t="shared" si="342"/>
        <v/>
      </c>
      <c r="QO101" s="120" t="str">
        <f t="shared" si="342"/>
        <v/>
      </c>
      <c r="QP101" s="120" t="str">
        <f t="shared" si="342"/>
        <v/>
      </c>
      <c r="QQ101" s="120" t="str">
        <f t="shared" si="342"/>
        <v/>
      </c>
      <c r="QR101" s="120" t="str">
        <f t="shared" si="342"/>
        <v/>
      </c>
      <c r="QS101" s="120" t="str">
        <f t="shared" si="343"/>
        <v/>
      </c>
      <c r="QT101" s="120" t="str">
        <f t="shared" si="343"/>
        <v/>
      </c>
      <c r="QU101" s="120" t="str">
        <f t="shared" si="343"/>
        <v/>
      </c>
      <c r="QV101" s="120" t="str">
        <f t="shared" si="343"/>
        <v/>
      </c>
      <c r="QW101" s="120" t="str">
        <f t="shared" si="343"/>
        <v/>
      </c>
      <c r="QX101" s="120" t="str">
        <f t="shared" si="343"/>
        <v/>
      </c>
      <c r="QY101" s="120" t="str">
        <f t="shared" si="343"/>
        <v/>
      </c>
      <c r="QZ101" s="120" t="str">
        <f t="shared" si="343"/>
        <v/>
      </c>
      <c r="RA101" s="120" t="str">
        <f t="shared" si="343"/>
        <v/>
      </c>
      <c r="RB101" s="120" t="str">
        <f t="shared" si="343"/>
        <v/>
      </c>
      <c r="RC101" s="120" t="str">
        <f t="shared" si="343"/>
        <v/>
      </c>
      <c r="RD101" s="120" t="str">
        <f t="shared" si="343"/>
        <v/>
      </c>
      <c r="RE101" s="120" t="str">
        <f t="shared" si="343"/>
        <v/>
      </c>
      <c r="RF101" s="120" t="str">
        <f t="shared" si="343"/>
        <v/>
      </c>
      <c r="RG101" s="120" t="str">
        <f t="shared" si="343"/>
        <v/>
      </c>
      <c r="RH101" s="120" t="str">
        <f t="shared" si="343"/>
        <v/>
      </c>
      <c r="RI101" s="120" t="str">
        <f t="shared" si="344"/>
        <v/>
      </c>
      <c r="RJ101" s="120" t="str">
        <f t="shared" si="344"/>
        <v/>
      </c>
      <c r="RK101" s="120" t="str">
        <f t="shared" si="344"/>
        <v/>
      </c>
      <c r="RL101" s="120" t="str">
        <f t="shared" si="344"/>
        <v/>
      </c>
      <c r="RM101" s="120" t="str">
        <f t="shared" si="344"/>
        <v/>
      </c>
      <c r="RN101" s="120" t="str">
        <f t="shared" si="344"/>
        <v/>
      </c>
      <c r="RO101" s="120" t="str">
        <f t="shared" si="344"/>
        <v/>
      </c>
      <c r="RP101" s="120" t="str">
        <f t="shared" si="344"/>
        <v/>
      </c>
      <c r="RQ101" s="120" t="str">
        <f t="shared" si="344"/>
        <v/>
      </c>
      <c r="RR101" s="120" t="str">
        <f t="shared" si="344"/>
        <v/>
      </c>
      <c r="RS101" s="120" t="str">
        <f t="shared" si="344"/>
        <v/>
      </c>
      <c r="RT101" s="120" t="str">
        <f t="shared" si="344"/>
        <v/>
      </c>
      <c r="RU101" s="120" t="str">
        <f t="shared" si="344"/>
        <v/>
      </c>
      <c r="RV101" s="120" t="str">
        <f t="shared" si="344"/>
        <v/>
      </c>
      <c r="RW101" s="120" t="str">
        <f t="shared" si="344"/>
        <v/>
      </c>
      <c r="RX101" s="120" t="str">
        <f t="shared" si="344"/>
        <v/>
      </c>
      <c r="RY101" s="120" t="str">
        <f t="shared" si="345"/>
        <v/>
      </c>
      <c r="RZ101" s="120" t="str">
        <f t="shared" si="345"/>
        <v/>
      </c>
      <c r="SA101" s="120" t="str">
        <f t="shared" si="345"/>
        <v/>
      </c>
      <c r="SB101" s="120" t="str">
        <f t="shared" si="345"/>
        <v/>
      </c>
      <c r="SC101" s="120" t="str">
        <f t="shared" si="345"/>
        <v/>
      </c>
      <c r="SD101" s="120" t="str">
        <f t="shared" si="345"/>
        <v/>
      </c>
      <c r="SE101" s="120" t="str">
        <f t="shared" si="345"/>
        <v/>
      </c>
      <c r="SF101" s="120" t="str">
        <f t="shared" si="345"/>
        <v/>
      </c>
      <c r="SG101" s="120" t="str">
        <f t="shared" si="345"/>
        <v/>
      </c>
      <c r="SH101" s="120" t="str">
        <f t="shared" si="345"/>
        <v/>
      </c>
      <c r="SI101" s="120" t="str">
        <f t="shared" si="345"/>
        <v/>
      </c>
      <c r="SJ101" s="120" t="str">
        <f t="shared" si="345"/>
        <v/>
      </c>
      <c r="SK101" s="120" t="str">
        <f t="shared" si="345"/>
        <v/>
      </c>
      <c r="SL101" s="120" t="str">
        <f t="shared" si="345"/>
        <v/>
      </c>
      <c r="SM101" s="120" t="str">
        <f t="shared" si="345"/>
        <v/>
      </c>
      <c r="SN101" s="120" t="str">
        <f t="shared" si="345"/>
        <v/>
      </c>
      <c r="SO101" s="120" t="str">
        <f t="shared" si="346"/>
        <v/>
      </c>
      <c r="SP101" s="120" t="str">
        <f t="shared" si="346"/>
        <v/>
      </c>
      <c r="SQ101" s="120" t="str">
        <f t="shared" si="346"/>
        <v/>
      </c>
      <c r="SR101" s="120" t="str">
        <f t="shared" si="346"/>
        <v/>
      </c>
      <c r="SS101" s="120" t="str">
        <f t="shared" si="346"/>
        <v/>
      </c>
      <c r="ST101" s="120" t="str">
        <f t="shared" si="346"/>
        <v/>
      </c>
      <c r="SU101" s="120" t="str">
        <f t="shared" si="346"/>
        <v/>
      </c>
      <c r="SV101" s="120" t="str">
        <f t="shared" si="346"/>
        <v/>
      </c>
      <c r="SW101" s="120" t="str">
        <f t="shared" si="346"/>
        <v/>
      </c>
      <c r="SX101" s="121" t="str">
        <f t="shared" si="346"/>
        <v/>
      </c>
    </row>
    <row r="102" spans="3:518" ht="15" outlineLevel="1" x14ac:dyDescent="0.35">
      <c r="C102" s="60">
        <v>290924</v>
      </c>
      <c r="D102" s="61"/>
      <c r="E102" s="122" t="s">
        <v>455</v>
      </c>
      <c r="F102" s="131"/>
      <c r="G102" s="148"/>
      <c r="H102" s="149">
        <v>1</v>
      </c>
      <c r="I102" s="146">
        <f t="shared" si="347"/>
        <v>0</v>
      </c>
      <c r="J102" s="150">
        <v>0</v>
      </c>
      <c r="K102" s="126" t="s">
        <v>1700</v>
      </c>
      <c r="L102" s="137"/>
      <c r="M102" s="119" t="str">
        <f t="shared" si="316"/>
        <v/>
      </c>
      <c r="N102" s="120" t="str">
        <f t="shared" si="316"/>
        <v/>
      </c>
      <c r="O102" s="120" t="str">
        <f t="shared" si="316"/>
        <v/>
      </c>
      <c r="P102" s="120" t="str">
        <f t="shared" si="316"/>
        <v/>
      </c>
      <c r="Q102" s="120" t="str">
        <f t="shared" si="316"/>
        <v/>
      </c>
      <c r="R102" s="120" t="str">
        <f t="shared" si="316"/>
        <v/>
      </c>
      <c r="S102" s="120" t="str">
        <f t="shared" si="316"/>
        <v/>
      </c>
      <c r="T102" s="120" t="str">
        <f t="shared" si="316"/>
        <v/>
      </c>
      <c r="U102" s="120" t="str">
        <f t="shared" si="316"/>
        <v/>
      </c>
      <c r="V102" s="120" t="str">
        <f t="shared" si="316"/>
        <v/>
      </c>
      <c r="W102" s="120" t="str">
        <f t="shared" si="316"/>
        <v/>
      </c>
      <c r="X102" s="120" t="str">
        <f t="shared" si="316"/>
        <v/>
      </c>
      <c r="Y102" s="120" t="str">
        <f t="shared" si="316"/>
        <v/>
      </c>
      <c r="Z102" s="120" t="str">
        <f t="shared" si="316"/>
        <v/>
      </c>
      <c r="AA102" s="120" t="str">
        <f t="shared" si="316"/>
        <v/>
      </c>
      <c r="AB102" s="120" t="str">
        <f t="shared" si="316"/>
        <v/>
      </c>
      <c r="AC102" s="120" t="str">
        <f t="shared" si="315"/>
        <v/>
      </c>
      <c r="AD102" s="120" t="str">
        <f t="shared" si="315"/>
        <v/>
      </c>
      <c r="AE102" s="120" t="str">
        <f t="shared" si="315"/>
        <v/>
      </c>
      <c r="AF102" s="120" t="str">
        <f t="shared" si="315"/>
        <v/>
      </c>
      <c r="AG102" s="120" t="str">
        <f t="shared" si="315"/>
        <v/>
      </c>
      <c r="AH102" s="120" t="str">
        <f t="shared" si="315"/>
        <v/>
      </c>
      <c r="AI102" s="120" t="str">
        <f t="shared" si="315"/>
        <v/>
      </c>
      <c r="AJ102" s="120" t="str">
        <f t="shared" si="315"/>
        <v/>
      </c>
      <c r="AK102" s="120" t="str">
        <f t="shared" si="315"/>
        <v/>
      </c>
      <c r="AL102" s="120" t="str">
        <f t="shared" si="315"/>
        <v/>
      </c>
      <c r="AM102" s="120" t="str">
        <f t="shared" si="315"/>
        <v/>
      </c>
      <c r="AN102" s="120" t="str">
        <f t="shared" si="315"/>
        <v/>
      </c>
      <c r="AO102" s="120" t="str">
        <f t="shared" si="315"/>
        <v/>
      </c>
      <c r="AP102" s="120" t="str">
        <f t="shared" si="315"/>
        <v/>
      </c>
      <c r="AQ102" s="120" t="str">
        <f t="shared" si="315"/>
        <v/>
      </c>
      <c r="AR102" s="120" t="str">
        <f t="shared" si="315"/>
        <v/>
      </c>
      <c r="AS102" s="120" t="str">
        <f t="shared" si="317"/>
        <v/>
      </c>
      <c r="AT102" s="120" t="str">
        <f t="shared" si="317"/>
        <v/>
      </c>
      <c r="AU102" s="120" t="str">
        <f t="shared" si="317"/>
        <v/>
      </c>
      <c r="AV102" s="120" t="str">
        <f t="shared" si="317"/>
        <v/>
      </c>
      <c r="AW102" s="120" t="str">
        <f t="shared" si="317"/>
        <v/>
      </c>
      <c r="AX102" s="120" t="str">
        <f t="shared" si="317"/>
        <v/>
      </c>
      <c r="AY102" s="120" t="str">
        <f t="shared" si="317"/>
        <v/>
      </c>
      <c r="AZ102" s="120" t="str">
        <f t="shared" si="317"/>
        <v/>
      </c>
      <c r="BA102" s="120" t="str">
        <f t="shared" si="317"/>
        <v/>
      </c>
      <c r="BB102" s="120" t="str">
        <f t="shared" si="317"/>
        <v/>
      </c>
      <c r="BC102" s="120" t="str">
        <f t="shared" si="317"/>
        <v/>
      </c>
      <c r="BD102" s="120" t="str">
        <f t="shared" si="317"/>
        <v/>
      </c>
      <c r="BE102" s="120" t="str">
        <f t="shared" si="317"/>
        <v/>
      </c>
      <c r="BF102" s="120" t="str">
        <f t="shared" si="317"/>
        <v/>
      </c>
      <c r="BG102" s="120" t="str">
        <f t="shared" si="317"/>
        <v/>
      </c>
      <c r="BH102" s="120" t="str">
        <f t="shared" si="317"/>
        <v/>
      </c>
      <c r="BI102" s="120" t="str">
        <f t="shared" si="318"/>
        <v/>
      </c>
      <c r="BJ102" s="120" t="str">
        <f t="shared" si="318"/>
        <v/>
      </c>
      <c r="BK102" s="120" t="str">
        <f t="shared" si="318"/>
        <v/>
      </c>
      <c r="BL102" s="120" t="str">
        <f t="shared" si="318"/>
        <v/>
      </c>
      <c r="BM102" s="120" t="str">
        <f t="shared" si="318"/>
        <v/>
      </c>
      <c r="BN102" s="120" t="str">
        <f t="shared" si="318"/>
        <v/>
      </c>
      <c r="BO102" s="120" t="str">
        <f t="shared" si="318"/>
        <v/>
      </c>
      <c r="BP102" s="120" t="str">
        <f t="shared" si="318"/>
        <v/>
      </c>
      <c r="BQ102" s="120" t="str">
        <f t="shared" si="318"/>
        <v/>
      </c>
      <c r="BR102" s="120" t="str">
        <f t="shared" si="318"/>
        <v/>
      </c>
      <c r="BS102" s="120" t="str">
        <f t="shared" si="318"/>
        <v/>
      </c>
      <c r="BT102" s="120" t="str">
        <f t="shared" si="318"/>
        <v/>
      </c>
      <c r="BU102" s="120" t="str">
        <f t="shared" si="318"/>
        <v/>
      </c>
      <c r="BV102" s="120" t="str">
        <f t="shared" si="318"/>
        <v/>
      </c>
      <c r="BW102" s="120" t="str">
        <f t="shared" si="318"/>
        <v/>
      </c>
      <c r="BX102" s="120" t="str">
        <f t="shared" si="318"/>
        <v/>
      </c>
      <c r="BY102" s="120" t="str">
        <f t="shared" si="319"/>
        <v/>
      </c>
      <c r="BZ102" s="120" t="str">
        <f t="shared" si="319"/>
        <v/>
      </c>
      <c r="CA102" s="120" t="str">
        <f t="shared" si="319"/>
        <v/>
      </c>
      <c r="CB102" s="120" t="str">
        <f t="shared" si="319"/>
        <v/>
      </c>
      <c r="CC102" s="120" t="str">
        <f t="shared" si="319"/>
        <v/>
      </c>
      <c r="CD102" s="120" t="str">
        <f t="shared" si="319"/>
        <v/>
      </c>
      <c r="CE102" s="120" t="str">
        <f t="shared" si="319"/>
        <v/>
      </c>
      <c r="CF102" s="120" t="str">
        <f t="shared" si="319"/>
        <v/>
      </c>
      <c r="CG102" s="120" t="str">
        <f t="shared" si="319"/>
        <v/>
      </c>
      <c r="CH102" s="120" t="str">
        <f t="shared" si="319"/>
        <v/>
      </c>
      <c r="CI102" s="120" t="str">
        <f t="shared" si="319"/>
        <v/>
      </c>
      <c r="CJ102" s="120" t="str">
        <f t="shared" si="319"/>
        <v/>
      </c>
      <c r="CK102" s="120" t="str">
        <f t="shared" si="319"/>
        <v/>
      </c>
      <c r="CL102" s="120" t="str">
        <f t="shared" si="319"/>
        <v/>
      </c>
      <c r="CM102" s="120" t="str">
        <f t="shared" si="319"/>
        <v/>
      </c>
      <c r="CN102" s="120" t="str">
        <f t="shared" si="319"/>
        <v/>
      </c>
      <c r="CO102" s="120" t="str">
        <f t="shared" si="320"/>
        <v/>
      </c>
      <c r="CP102" s="120" t="str">
        <f t="shared" si="320"/>
        <v/>
      </c>
      <c r="CQ102" s="120" t="str">
        <f t="shared" si="320"/>
        <v/>
      </c>
      <c r="CR102" s="120" t="str">
        <f t="shared" si="320"/>
        <v/>
      </c>
      <c r="CS102" s="120" t="str">
        <f t="shared" si="320"/>
        <v/>
      </c>
      <c r="CT102" s="120" t="str">
        <f t="shared" si="320"/>
        <v/>
      </c>
      <c r="CU102" s="120" t="str">
        <f t="shared" si="320"/>
        <v/>
      </c>
      <c r="CV102" s="120" t="str">
        <f t="shared" si="320"/>
        <v/>
      </c>
      <c r="CW102" s="120" t="str">
        <f t="shared" si="320"/>
        <v/>
      </c>
      <c r="CX102" s="120" t="str">
        <f t="shared" si="320"/>
        <v/>
      </c>
      <c r="CY102" s="120" t="str">
        <f t="shared" si="320"/>
        <v/>
      </c>
      <c r="CZ102" s="120" t="str">
        <f t="shared" si="320"/>
        <v/>
      </c>
      <c r="DA102" s="120" t="str">
        <f t="shared" si="320"/>
        <v/>
      </c>
      <c r="DB102" s="120" t="str">
        <f t="shared" si="320"/>
        <v/>
      </c>
      <c r="DC102" s="120" t="str">
        <f t="shared" si="320"/>
        <v/>
      </c>
      <c r="DD102" s="120" t="str">
        <f t="shared" si="320"/>
        <v/>
      </c>
      <c r="DE102" s="120" t="str">
        <f t="shared" si="321"/>
        <v/>
      </c>
      <c r="DF102" s="120" t="str">
        <f t="shared" si="321"/>
        <v/>
      </c>
      <c r="DG102" s="120" t="str">
        <f t="shared" si="321"/>
        <v/>
      </c>
      <c r="DH102" s="120" t="str">
        <f t="shared" si="321"/>
        <v/>
      </c>
      <c r="DI102" s="120" t="str">
        <f t="shared" si="321"/>
        <v/>
      </c>
      <c r="DJ102" s="120" t="str">
        <f t="shared" si="321"/>
        <v/>
      </c>
      <c r="DK102" s="120" t="str">
        <f t="shared" si="321"/>
        <v/>
      </c>
      <c r="DL102" s="120" t="str">
        <f t="shared" si="321"/>
        <v/>
      </c>
      <c r="DM102" s="120" t="str">
        <f t="shared" si="321"/>
        <v/>
      </c>
      <c r="DN102" s="120" t="str">
        <f t="shared" si="321"/>
        <v/>
      </c>
      <c r="DO102" s="120" t="str">
        <f t="shared" si="321"/>
        <v/>
      </c>
      <c r="DP102" s="120" t="str">
        <f t="shared" si="321"/>
        <v/>
      </c>
      <c r="DQ102" s="120" t="str">
        <f t="shared" si="321"/>
        <v/>
      </c>
      <c r="DR102" s="120" t="str">
        <f t="shared" si="321"/>
        <v/>
      </c>
      <c r="DS102" s="120" t="str">
        <f t="shared" si="321"/>
        <v/>
      </c>
      <c r="DT102" s="120" t="str">
        <f t="shared" si="321"/>
        <v/>
      </c>
      <c r="DU102" s="120" t="str">
        <f t="shared" si="322"/>
        <v/>
      </c>
      <c r="DV102" s="120" t="str">
        <f t="shared" si="322"/>
        <v/>
      </c>
      <c r="DW102" s="120" t="str">
        <f t="shared" si="322"/>
        <v/>
      </c>
      <c r="DX102" s="120" t="str">
        <f t="shared" si="322"/>
        <v/>
      </c>
      <c r="DY102" s="120" t="str">
        <f t="shared" si="322"/>
        <v/>
      </c>
      <c r="DZ102" s="120" t="str">
        <f t="shared" si="322"/>
        <v/>
      </c>
      <c r="EA102" s="120" t="str">
        <f t="shared" si="322"/>
        <v/>
      </c>
      <c r="EB102" s="120" t="str">
        <f t="shared" si="322"/>
        <v/>
      </c>
      <c r="EC102" s="120" t="str">
        <f t="shared" si="322"/>
        <v/>
      </c>
      <c r="ED102" s="120" t="str">
        <f t="shared" si="322"/>
        <v/>
      </c>
      <c r="EE102" s="120" t="str">
        <f t="shared" si="322"/>
        <v/>
      </c>
      <c r="EF102" s="120" t="str">
        <f t="shared" si="322"/>
        <v/>
      </c>
      <c r="EG102" s="120" t="str">
        <f t="shared" si="322"/>
        <v/>
      </c>
      <c r="EH102" s="120" t="str">
        <f t="shared" si="322"/>
        <v/>
      </c>
      <c r="EI102" s="120" t="str">
        <f t="shared" si="322"/>
        <v/>
      </c>
      <c r="EJ102" s="120" t="str">
        <f t="shared" si="322"/>
        <v/>
      </c>
      <c r="EK102" s="120" t="str">
        <f t="shared" si="323"/>
        <v/>
      </c>
      <c r="EL102" s="120" t="str">
        <f t="shared" si="323"/>
        <v/>
      </c>
      <c r="EM102" s="120" t="str">
        <f t="shared" si="323"/>
        <v/>
      </c>
      <c r="EN102" s="120" t="str">
        <f t="shared" si="323"/>
        <v/>
      </c>
      <c r="EO102" s="120" t="str">
        <f t="shared" si="323"/>
        <v/>
      </c>
      <c r="EP102" s="120" t="str">
        <f t="shared" si="323"/>
        <v/>
      </c>
      <c r="EQ102" s="120" t="str">
        <f t="shared" si="323"/>
        <v/>
      </c>
      <c r="ER102" s="120" t="str">
        <f t="shared" si="323"/>
        <v/>
      </c>
      <c r="ES102" s="120" t="str">
        <f t="shared" si="323"/>
        <v/>
      </c>
      <c r="ET102" s="120" t="str">
        <f t="shared" si="323"/>
        <v/>
      </c>
      <c r="EU102" s="120" t="str">
        <f t="shared" si="323"/>
        <v/>
      </c>
      <c r="EV102" s="120" t="str">
        <f t="shared" si="323"/>
        <v/>
      </c>
      <c r="EW102" s="120" t="str">
        <f t="shared" si="323"/>
        <v/>
      </c>
      <c r="EX102" s="120" t="str">
        <f t="shared" si="323"/>
        <v/>
      </c>
      <c r="EY102" s="120" t="str">
        <f t="shared" si="323"/>
        <v/>
      </c>
      <c r="EZ102" s="120" t="str">
        <f t="shared" si="323"/>
        <v/>
      </c>
      <c r="FA102" s="120" t="str">
        <f t="shared" si="324"/>
        <v/>
      </c>
      <c r="FB102" s="120" t="str">
        <f t="shared" si="324"/>
        <v/>
      </c>
      <c r="FC102" s="120" t="str">
        <f t="shared" si="324"/>
        <v/>
      </c>
      <c r="FD102" s="120" t="str">
        <f t="shared" si="324"/>
        <v/>
      </c>
      <c r="FE102" s="120" t="str">
        <f t="shared" si="324"/>
        <v/>
      </c>
      <c r="FF102" s="120" t="str">
        <f t="shared" si="324"/>
        <v/>
      </c>
      <c r="FG102" s="120" t="str">
        <f t="shared" si="324"/>
        <v/>
      </c>
      <c r="FH102" s="120" t="str">
        <f t="shared" si="324"/>
        <v/>
      </c>
      <c r="FI102" s="120" t="str">
        <f t="shared" si="324"/>
        <v/>
      </c>
      <c r="FJ102" s="120" t="str">
        <f t="shared" si="324"/>
        <v/>
      </c>
      <c r="FK102" s="120" t="str">
        <f t="shared" si="324"/>
        <v/>
      </c>
      <c r="FL102" s="120" t="str">
        <f t="shared" si="324"/>
        <v/>
      </c>
      <c r="FM102" s="120" t="str">
        <f t="shared" si="324"/>
        <v/>
      </c>
      <c r="FN102" s="120" t="str">
        <f t="shared" si="324"/>
        <v/>
      </c>
      <c r="FO102" s="120" t="str">
        <f t="shared" si="324"/>
        <v/>
      </c>
      <c r="FP102" s="120" t="str">
        <f t="shared" si="324"/>
        <v/>
      </c>
      <c r="FQ102" s="120" t="str">
        <f t="shared" si="325"/>
        <v/>
      </c>
      <c r="FR102" s="120" t="str">
        <f t="shared" si="325"/>
        <v/>
      </c>
      <c r="FS102" s="120" t="str">
        <f t="shared" si="325"/>
        <v/>
      </c>
      <c r="FT102" s="120" t="str">
        <f t="shared" si="325"/>
        <v/>
      </c>
      <c r="FU102" s="120" t="str">
        <f t="shared" si="325"/>
        <v/>
      </c>
      <c r="FV102" s="120" t="str">
        <f t="shared" si="325"/>
        <v/>
      </c>
      <c r="FW102" s="120" t="str">
        <f t="shared" si="325"/>
        <v/>
      </c>
      <c r="FX102" s="120" t="str">
        <f t="shared" si="325"/>
        <v/>
      </c>
      <c r="FY102" s="120" t="str">
        <f t="shared" si="325"/>
        <v/>
      </c>
      <c r="FZ102" s="120" t="str">
        <f t="shared" si="325"/>
        <v/>
      </c>
      <c r="GA102" s="120" t="str">
        <f t="shared" si="325"/>
        <v/>
      </c>
      <c r="GB102" s="120" t="str">
        <f t="shared" si="325"/>
        <v/>
      </c>
      <c r="GC102" s="120" t="str">
        <f t="shared" si="325"/>
        <v/>
      </c>
      <c r="GD102" s="120" t="str">
        <f t="shared" si="325"/>
        <v/>
      </c>
      <c r="GE102" s="120" t="str">
        <f t="shared" si="325"/>
        <v/>
      </c>
      <c r="GF102" s="120" t="str">
        <f t="shared" si="325"/>
        <v/>
      </c>
      <c r="GG102" s="120" t="str">
        <f t="shared" si="326"/>
        <v/>
      </c>
      <c r="GH102" s="120" t="str">
        <f t="shared" si="326"/>
        <v/>
      </c>
      <c r="GI102" s="120" t="str">
        <f t="shared" si="326"/>
        <v/>
      </c>
      <c r="GJ102" s="120" t="str">
        <f t="shared" si="326"/>
        <v/>
      </c>
      <c r="GK102" s="120" t="str">
        <f t="shared" si="326"/>
        <v/>
      </c>
      <c r="GL102" s="120" t="str">
        <f t="shared" si="326"/>
        <v/>
      </c>
      <c r="GM102" s="120" t="str">
        <f t="shared" si="326"/>
        <v/>
      </c>
      <c r="GN102" s="120" t="str">
        <f t="shared" si="326"/>
        <v/>
      </c>
      <c r="GO102" s="120" t="str">
        <f t="shared" si="326"/>
        <v/>
      </c>
      <c r="GP102" s="120" t="str">
        <f t="shared" si="326"/>
        <v/>
      </c>
      <c r="GQ102" s="120" t="str">
        <f t="shared" si="326"/>
        <v/>
      </c>
      <c r="GR102" s="120" t="str">
        <f t="shared" si="326"/>
        <v/>
      </c>
      <c r="GS102" s="120" t="str">
        <f t="shared" si="326"/>
        <v/>
      </c>
      <c r="GT102" s="120" t="str">
        <f t="shared" si="326"/>
        <v/>
      </c>
      <c r="GU102" s="120" t="str">
        <f t="shared" si="326"/>
        <v/>
      </c>
      <c r="GV102" s="120" t="str">
        <f t="shared" si="326"/>
        <v/>
      </c>
      <c r="GW102" s="120" t="str">
        <f t="shared" si="327"/>
        <v/>
      </c>
      <c r="GX102" s="120" t="str">
        <f t="shared" si="327"/>
        <v/>
      </c>
      <c r="GY102" s="120" t="str">
        <f t="shared" si="327"/>
        <v/>
      </c>
      <c r="GZ102" s="120" t="str">
        <f t="shared" si="327"/>
        <v/>
      </c>
      <c r="HA102" s="120" t="str">
        <f t="shared" si="327"/>
        <v/>
      </c>
      <c r="HB102" s="120" t="str">
        <f t="shared" si="327"/>
        <v/>
      </c>
      <c r="HC102" s="120" t="str">
        <f t="shared" si="327"/>
        <v/>
      </c>
      <c r="HD102" s="120" t="str">
        <f t="shared" si="327"/>
        <v/>
      </c>
      <c r="HE102" s="120" t="str">
        <f t="shared" si="327"/>
        <v/>
      </c>
      <c r="HF102" s="120" t="str">
        <f t="shared" si="327"/>
        <v/>
      </c>
      <c r="HG102" s="120" t="str">
        <f t="shared" si="327"/>
        <v/>
      </c>
      <c r="HH102" s="120" t="str">
        <f t="shared" si="327"/>
        <v/>
      </c>
      <c r="HI102" s="120" t="str">
        <f t="shared" si="327"/>
        <v/>
      </c>
      <c r="HJ102" s="120" t="str">
        <f t="shared" si="327"/>
        <v/>
      </c>
      <c r="HK102" s="120" t="str">
        <f t="shared" si="327"/>
        <v/>
      </c>
      <c r="HL102" s="120" t="str">
        <f t="shared" si="327"/>
        <v/>
      </c>
      <c r="HM102" s="120" t="str">
        <f t="shared" si="328"/>
        <v/>
      </c>
      <c r="HN102" s="120" t="str">
        <f t="shared" si="328"/>
        <v/>
      </c>
      <c r="HO102" s="120" t="str">
        <f t="shared" si="328"/>
        <v/>
      </c>
      <c r="HP102" s="120" t="str">
        <f t="shared" si="328"/>
        <v/>
      </c>
      <c r="HQ102" s="120" t="str">
        <f t="shared" si="328"/>
        <v/>
      </c>
      <c r="HR102" s="120" t="str">
        <f t="shared" si="328"/>
        <v/>
      </c>
      <c r="HS102" s="120" t="str">
        <f t="shared" si="328"/>
        <v/>
      </c>
      <c r="HT102" s="120" t="str">
        <f t="shared" si="328"/>
        <v/>
      </c>
      <c r="HU102" s="120" t="str">
        <f t="shared" si="328"/>
        <v/>
      </c>
      <c r="HV102" s="120" t="str">
        <f t="shared" si="328"/>
        <v/>
      </c>
      <c r="HW102" s="120" t="str">
        <f t="shared" si="328"/>
        <v/>
      </c>
      <c r="HX102" s="120" t="str">
        <f t="shared" si="328"/>
        <v/>
      </c>
      <c r="HY102" s="120" t="str">
        <f t="shared" si="328"/>
        <v/>
      </c>
      <c r="HZ102" s="120" t="str">
        <f t="shared" si="328"/>
        <v/>
      </c>
      <c r="IA102" s="120" t="str">
        <f t="shared" si="328"/>
        <v/>
      </c>
      <c r="IB102" s="120" t="str">
        <f t="shared" si="328"/>
        <v/>
      </c>
      <c r="IC102" s="120" t="str">
        <f t="shared" si="329"/>
        <v/>
      </c>
      <c r="ID102" s="120" t="str">
        <f t="shared" si="329"/>
        <v/>
      </c>
      <c r="IE102" s="120" t="str">
        <f t="shared" si="329"/>
        <v/>
      </c>
      <c r="IF102" s="120" t="str">
        <f t="shared" si="329"/>
        <v/>
      </c>
      <c r="IG102" s="120" t="str">
        <f t="shared" si="329"/>
        <v/>
      </c>
      <c r="IH102" s="120" t="str">
        <f t="shared" si="329"/>
        <v/>
      </c>
      <c r="II102" s="120" t="str">
        <f t="shared" si="329"/>
        <v/>
      </c>
      <c r="IJ102" s="120" t="str">
        <f t="shared" si="329"/>
        <v/>
      </c>
      <c r="IK102" s="120" t="str">
        <f t="shared" si="329"/>
        <v/>
      </c>
      <c r="IL102" s="120" t="str">
        <f t="shared" si="329"/>
        <v/>
      </c>
      <c r="IM102" s="120" t="str">
        <f t="shared" si="329"/>
        <v/>
      </c>
      <c r="IN102" s="120" t="str">
        <f t="shared" si="329"/>
        <v/>
      </c>
      <c r="IO102" s="120" t="str">
        <f t="shared" si="329"/>
        <v/>
      </c>
      <c r="IP102" s="120" t="str">
        <f t="shared" si="329"/>
        <v/>
      </c>
      <c r="IQ102" s="120" t="str">
        <f t="shared" si="329"/>
        <v/>
      </c>
      <c r="IR102" s="120" t="str">
        <f t="shared" si="329"/>
        <v/>
      </c>
      <c r="IS102" s="120" t="str">
        <f t="shared" si="330"/>
        <v/>
      </c>
      <c r="IT102" s="120" t="str">
        <f t="shared" si="330"/>
        <v/>
      </c>
      <c r="IU102" s="120" t="str">
        <f t="shared" si="330"/>
        <v/>
      </c>
      <c r="IV102" s="120" t="str">
        <f t="shared" si="330"/>
        <v/>
      </c>
      <c r="IW102" s="120" t="str">
        <f t="shared" si="330"/>
        <v/>
      </c>
      <c r="IX102" s="120" t="str">
        <f t="shared" si="330"/>
        <v/>
      </c>
      <c r="IY102" s="120" t="str">
        <f t="shared" si="330"/>
        <v/>
      </c>
      <c r="IZ102" s="120" t="str">
        <f t="shared" si="330"/>
        <v/>
      </c>
      <c r="JA102" s="120" t="str">
        <f t="shared" si="330"/>
        <v/>
      </c>
      <c r="JB102" s="120" t="str">
        <f t="shared" si="330"/>
        <v/>
      </c>
      <c r="JC102" s="120" t="str">
        <f t="shared" si="330"/>
        <v/>
      </c>
      <c r="JD102" s="120" t="str">
        <f t="shared" si="330"/>
        <v/>
      </c>
      <c r="JE102" s="120" t="str">
        <f t="shared" si="330"/>
        <v/>
      </c>
      <c r="JF102" s="120" t="str">
        <f t="shared" si="330"/>
        <v/>
      </c>
      <c r="JG102" s="120" t="str">
        <f t="shared" si="330"/>
        <v/>
      </c>
      <c r="JH102" s="120" t="str">
        <f t="shared" si="330"/>
        <v/>
      </c>
      <c r="JI102" s="120" t="str">
        <f t="shared" si="331"/>
        <v/>
      </c>
      <c r="JJ102" s="120" t="str">
        <f t="shared" si="331"/>
        <v/>
      </c>
      <c r="JK102" s="120" t="str">
        <f t="shared" si="331"/>
        <v/>
      </c>
      <c r="JL102" s="120" t="str">
        <f t="shared" si="331"/>
        <v/>
      </c>
      <c r="JM102" s="120" t="str">
        <f t="shared" si="331"/>
        <v/>
      </c>
      <c r="JN102" s="120" t="str">
        <f t="shared" si="331"/>
        <v/>
      </c>
      <c r="JO102" s="120" t="str">
        <f t="shared" si="331"/>
        <v/>
      </c>
      <c r="JP102" s="120" t="str">
        <f t="shared" si="331"/>
        <v/>
      </c>
      <c r="JQ102" s="120" t="str">
        <f t="shared" si="331"/>
        <v/>
      </c>
      <c r="JR102" s="120" t="str">
        <f t="shared" si="331"/>
        <v/>
      </c>
      <c r="JS102" s="120" t="str">
        <f t="shared" si="331"/>
        <v/>
      </c>
      <c r="JT102" s="120" t="str">
        <f t="shared" si="331"/>
        <v/>
      </c>
      <c r="JU102" s="120" t="str">
        <f t="shared" si="331"/>
        <v/>
      </c>
      <c r="JV102" s="120" t="str">
        <f t="shared" si="331"/>
        <v/>
      </c>
      <c r="JW102" s="120" t="str">
        <f t="shared" si="331"/>
        <v/>
      </c>
      <c r="JX102" s="120" t="str">
        <f t="shared" si="331"/>
        <v/>
      </c>
      <c r="JY102" s="120" t="str">
        <f t="shared" si="332"/>
        <v/>
      </c>
      <c r="JZ102" s="120" t="str">
        <f t="shared" si="332"/>
        <v/>
      </c>
      <c r="KA102" s="120" t="str">
        <f t="shared" si="332"/>
        <v/>
      </c>
      <c r="KB102" s="120" t="str">
        <f t="shared" si="332"/>
        <v/>
      </c>
      <c r="KC102" s="120" t="str">
        <f t="shared" si="332"/>
        <v/>
      </c>
      <c r="KD102" s="120" t="str">
        <f t="shared" si="332"/>
        <v/>
      </c>
      <c r="KE102" s="120" t="str">
        <f t="shared" si="332"/>
        <v/>
      </c>
      <c r="KF102" s="120" t="str">
        <f t="shared" si="332"/>
        <v/>
      </c>
      <c r="KG102" s="120" t="str">
        <f t="shared" si="332"/>
        <v/>
      </c>
      <c r="KH102" s="120" t="str">
        <f t="shared" si="332"/>
        <v/>
      </c>
      <c r="KI102" s="120" t="str">
        <f t="shared" si="332"/>
        <v/>
      </c>
      <c r="KJ102" s="120" t="str">
        <f t="shared" si="332"/>
        <v/>
      </c>
      <c r="KK102" s="120" t="str">
        <f t="shared" si="332"/>
        <v/>
      </c>
      <c r="KL102" s="120" t="str">
        <f t="shared" si="332"/>
        <v/>
      </c>
      <c r="KM102" s="120" t="str">
        <f t="shared" si="332"/>
        <v/>
      </c>
      <c r="KN102" s="120" t="str">
        <f t="shared" si="332"/>
        <v/>
      </c>
      <c r="KO102" s="120" t="str">
        <f t="shared" si="333"/>
        <v/>
      </c>
      <c r="KP102" s="120" t="str">
        <f t="shared" si="333"/>
        <v/>
      </c>
      <c r="KQ102" s="120" t="str">
        <f t="shared" si="333"/>
        <v/>
      </c>
      <c r="KR102" s="120" t="str">
        <f t="shared" si="333"/>
        <v/>
      </c>
      <c r="KS102" s="120" t="str">
        <f t="shared" si="333"/>
        <v/>
      </c>
      <c r="KT102" s="120" t="str">
        <f t="shared" si="333"/>
        <v/>
      </c>
      <c r="KU102" s="120" t="str">
        <f t="shared" si="333"/>
        <v/>
      </c>
      <c r="KV102" s="120" t="str">
        <f t="shared" si="333"/>
        <v/>
      </c>
      <c r="KW102" s="120" t="str">
        <f t="shared" si="333"/>
        <v/>
      </c>
      <c r="KX102" s="120" t="str">
        <f t="shared" si="333"/>
        <v/>
      </c>
      <c r="KY102" s="120" t="str">
        <f t="shared" si="333"/>
        <v/>
      </c>
      <c r="KZ102" s="120" t="str">
        <f t="shared" si="333"/>
        <v/>
      </c>
      <c r="LA102" s="120" t="str">
        <f t="shared" si="333"/>
        <v/>
      </c>
      <c r="LB102" s="120" t="str">
        <f t="shared" si="333"/>
        <v/>
      </c>
      <c r="LC102" s="120" t="str">
        <f t="shared" si="333"/>
        <v/>
      </c>
      <c r="LD102" s="120" t="str">
        <f t="shared" si="333"/>
        <v/>
      </c>
      <c r="LE102" s="120" t="str">
        <f t="shared" si="334"/>
        <v/>
      </c>
      <c r="LF102" s="120" t="str">
        <f t="shared" si="334"/>
        <v/>
      </c>
      <c r="LG102" s="120" t="str">
        <f t="shared" si="334"/>
        <v/>
      </c>
      <c r="LH102" s="120" t="str">
        <f t="shared" si="334"/>
        <v/>
      </c>
      <c r="LI102" s="120" t="str">
        <f t="shared" si="334"/>
        <v/>
      </c>
      <c r="LJ102" s="120" t="str">
        <f t="shared" si="334"/>
        <v/>
      </c>
      <c r="LK102" s="120" t="str">
        <f t="shared" si="334"/>
        <v/>
      </c>
      <c r="LL102" s="120" t="str">
        <f t="shared" si="334"/>
        <v/>
      </c>
      <c r="LM102" s="120" t="str">
        <f t="shared" si="334"/>
        <v/>
      </c>
      <c r="LN102" s="120" t="str">
        <f t="shared" si="334"/>
        <v/>
      </c>
      <c r="LO102" s="120" t="str">
        <f t="shared" si="334"/>
        <v/>
      </c>
      <c r="LP102" s="120" t="str">
        <f t="shared" si="334"/>
        <v/>
      </c>
      <c r="LQ102" s="120" t="str">
        <f t="shared" si="334"/>
        <v/>
      </c>
      <c r="LR102" s="120" t="str">
        <f t="shared" si="334"/>
        <v/>
      </c>
      <c r="LS102" s="120" t="str">
        <f t="shared" si="334"/>
        <v/>
      </c>
      <c r="LT102" s="120" t="str">
        <f t="shared" si="334"/>
        <v/>
      </c>
      <c r="LU102" s="120" t="str">
        <f t="shared" si="335"/>
        <v/>
      </c>
      <c r="LV102" s="120" t="str">
        <f t="shared" si="335"/>
        <v/>
      </c>
      <c r="LW102" s="120" t="str">
        <f t="shared" si="335"/>
        <v/>
      </c>
      <c r="LX102" s="120" t="str">
        <f t="shared" si="335"/>
        <v/>
      </c>
      <c r="LY102" s="120" t="str">
        <f t="shared" si="335"/>
        <v/>
      </c>
      <c r="LZ102" s="120" t="str">
        <f t="shared" si="335"/>
        <v/>
      </c>
      <c r="MA102" s="120" t="str">
        <f t="shared" si="335"/>
        <v/>
      </c>
      <c r="MB102" s="120" t="str">
        <f t="shared" si="335"/>
        <v/>
      </c>
      <c r="MC102" s="120" t="str">
        <f t="shared" si="335"/>
        <v/>
      </c>
      <c r="MD102" s="120" t="str">
        <f t="shared" si="335"/>
        <v/>
      </c>
      <c r="ME102" s="120" t="str">
        <f t="shared" si="335"/>
        <v/>
      </c>
      <c r="MF102" s="120" t="str">
        <f t="shared" si="335"/>
        <v/>
      </c>
      <c r="MG102" s="120" t="str">
        <f t="shared" si="335"/>
        <v/>
      </c>
      <c r="MH102" s="120" t="str">
        <f t="shared" si="335"/>
        <v/>
      </c>
      <c r="MI102" s="120" t="str">
        <f t="shared" si="335"/>
        <v/>
      </c>
      <c r="MJ102" s="120" t="str">
        <f t="shared" si="335"/>
        <v/>
      </c>
      <c r="MK102" s="120" t="str">
        <f t="shared" si="336"/>
        <v/>
      </c>
      <c r="ML102" s="120" t="str">
        <f t="shared" si="336"/>
        <v/>
      </c>
      <c r="MM102" s="120" t="str">
        <f t="shared" si="336"/>
        <v/>
      </c>
      <c r="MN102" s="120" t="str">
        <f t="shared" si="336"/>
        <v/>
      </c>
      <c r="MO102" s="120" t="str">
        <f t="shared" si="336"/>
        <v/>
      </c>
      <c r="MP102" s="120" t="str">
        <f t="shared" si="336"/>
        <v/>
      </c>
      <c r="MQ102" s="120" t="str">
        <f t="shared" si="336"/>
        <v/>
      </c>
      <c r="MR102" s="120" t="str">
        <f t="shared" si="336"/>
        <v/>
      </c>
      <c r="MS102" s="120" t="str">
        <f t="shared" si="336"/>
        <v/>
      </c>
      <c r="MT102" s="120" t="str">
        <f t="shared" si="336"/>
        <v/>
      </c>
      <c r="MU102" s="120" t="str">
        <f t="shared" si="336"/>
        <v/>
      </c>
      <c r="MV102" s="120" t="str">
        <f t="shared" si="336"/>
        <v/>
      </c>
      <c r="MW102" s="120" t="str">
        <f t="shared" si="336"/>
        <v/>
      </c>
      <c r="MX102" s="120" t="str">
        <f t="shared" si="336"/>
        <v/>
      </c>
      <c r="MY102" s="120" t="str">
        <f t="shared" si="336"/>
        <v/>
      </c>
      <c r="MZ102" s="120" t="str">
        <f t="shared" si="336"/>
        <v/>
      </c>
      <c r="NA102" s="120" t="str">
        <f t="shared" si="337"/>
        <v/>
      </c>
      <c r="NB102" s="120" t="str">
        <f t="shared" si="337"/>
        <v/>
      </c>
      <c r="NC102" s="120" t="str">
        <f t="shared" si="337"/>
        <v/>
      </c>
      <c r="ND102" s="120" t="str">
        <f t="shared" si="337"/>
        <v/>
      </c>
      <c r="NE102" s="120" t="str">
        <f t="shared" si="337"/>
        <v/>
      </c>
      <c r="NF102" s="120" t="str">
        <f t="shared" si="337"/>
        <v/>
      </c>
      <c r="NG102" s="120" t="str">
        <f t="shared" si="337"/>
        <v/>
      </c>
      <c r="NH102" s="120" t="str">
        <f t="shared" si="337"/>
        <v/>
      </c>
      <c r="NI102" s="120" t="str">
        <f t="shared" si="337"/>
        <v/>
      </c>
      <c r="NJ102" s="120" t="str">
        <f t="shared" si="337"/>
        <v/>
      </c>
      <c r="NK102" s="120" t="str">
        <f t="shared" si="337"/>
        <v/>
      </c>
      <c r="NL102" s="120" t="str">
        <f t="shared" si="337"/>
        <v/>
      </c>
      <c r="NM102" s="120" t="str">
        <f t="shared" si="337"/>
        <v/>
      </c>
      <c r="NN102" s="120" t="str">
        <f t="shared" si="337"/>
        <v/>
      </c>
      <c r="NO102" s="120" t="str">
        <f t="shared" si="337"/>
        <v/>
      </c>
      <c r="NP102" s="120" t="str">
        <f t="shared" si="337"/>
        <v/>
      </c>
      <c r="NQ102" s="120" t="str">
        <f t="shared" si="338"/>
        <v/>
      </c>
      <c r="NR102" s="120" t="str">
        <f t="shared" si="338"/>
        <v/>
      </c>
      <c r="NS102" s="120" t="str">
        <f t="shared" si="338"/>
        <v/>
      </c>
      <c r="NT102" s="120" t="str">
        <f t="shared" si="338"/>
        <v/>
      </c>
      <c r="NU102" s="120" t="str">
        <f t="shared" si="338"/>
        <v/>
      </c>
      <c r="NV102" s="120" t="str">
        <f t="shared" si="338"/>
        <v/>
      </c>
      <c r="NW102" s="120" t="str">
        <f t="shared" si="338"/>
        <v/>
      </c>
      <c r="NX102" s="120" t="str">
        <f t="shared" si="338"/>
        <v/>
      </c>
      <c r="NY102" s="120" t="str">
        <f t="shared" si="338"/>
        <v/>
      </c>
      <c r="NZ102" s="120" t="str">
        <f t="shared" si="338"/>
        <v/>
      </c>
      <c r="OA102" s="120" t="str">
        <f t="shared" si="338"/>
        <v/>
      </c>
      <c r="OB102" s="120" t="str">
        <f t="shared" si="338"/>
        <v/>
      </c>
      <c r="OC102" s="120" t="str">
        <f t="shared" si="338"/>
        <v/>
      </c>
      <c r="OD102" s="120" t="str">
        <f t="shared" si="338"/>
        <v/>
      </c>
      <c r="OE102" s="120" t="str">
        <f t="shared" si="338"/>
        <v/>
      </c>
      <c r="OF102" s="120" t="str">
        <f t="shared" si="338"/>
        <v/>
      </c>
      <c r="OG102" s="120" t="str">
        <f t="shared" si="339"/>
        <v/>
      </c>
      <c r="OH102" s="120" t="str">
        <f t="shared" si="339"/>
        <v/>
      </c>
      <c r="OI102" s="120" t="str">
        <f t="shared" si="339"/>
        <v/>
      </c>
      <c r="OJ102" s="120" t="str">
        <f t="shared" si="339"/>
        <v/>
      </c>
      <c r="OK102" s="120" t="str">
        <f t="shared" si="339"/>
        <v/>
      </c>
      <c r="OL102" s="120" t="str">
        <f t="shared" si="339"/>
        <v/>
      </c>
      <c r="OM102" s="120" t="str">
        <f t="shared" si="339"/>
        <v/>
      </c>
      <c r="ON102" s="120" t="str">
        <f t="shared" si="339"/>
        <v/>
      </c>
      <c r="OO102" s="120" t="str">
        <f t="shared" si="339"/>
        <v/>
      </c>
      <c r="OP102" s="120" t="str">
        <f t="shared" si="339"/>
        <v/>
      </c>
      <c r="OQ102" s="120" t="str">
        <f t="shared" si="339"/>
        <v/>
      </c>
      <c r="OR102" s="120" t="str">
        <f t="shared" si="339"/>
        <v/>
      </c>
      <c r="OS102" s="120" t="str">
        <f t="shared" si="339"/>
        <v/>
      </c>
      <c r="OT102" s="120" t="str">
        <f t="shared" si="339"/>
        <v/>
      </c>
      <c r="OU102" s="120" t="str">
        <f t="shared" si="339"/>
        <v/>
      </c>
      <c r="OV102" s="120" t="str">
        <f t="shared" si="339"/>
        <v/>
      </c>
      <c r="OW102" s="120" t="str">
        <f t="shared" si="340"/>
        <v/>
      </c>
      <c r="OX102" s="120" t="str">
        <f t="shared" si="340"/>
        <v/>
      </c>
      <c r="OY102" s="120" t="str">
        <f t="shared" si="340"/>
        <v/>
      </c>
      <c r="OZ102" s="120" t="str">
        <f t="shared" si="340"/>
        <v/>
      </c>
      <c r="PA102" s="120" t="str">
        <f t="shared" si="340"/>
        <v/>
      </c>
      <c r="PB102" s="120" t="str">
        <f t="shared" si="340"/>
        <v/>
      </c>
      <c r="PC102" s="120" t="str">
        <f t="shared" si="340"/>
        <v/>
      </c>
      <c r="PD102" s="120" t="str">
        <f t="shared" si="340"/>
        <v/>
      </c>
      <c r="PE102" s="120" t="str">
        <f t="shared" si="340"/>
        <v/>
      </c>
      <c r="PF102" s="120" t="str">
        <f t="shared" si="340"/>
        <v/>
      </c>
      <c r="PG102" s="120" t="str">
        <f t="shared" si="340"/>
        <v/>
      </c>
      <c r="PH102" s="120" t="str">
        <f t="shared" si="340"/>
        <v/>
      </c>
      <c r="PI102" s="120" t="str">
        <f t="shared" si="340"/>
        <v/>
      </c>
      <c r="PJ102" s="120" t="str">
        <f t="shared" si="340"/>
        <v/>
      </c>
      <c r="PK102" s="120" t="str">
        <f t="shared" si="340"/>
        <v/>
      </c>
      <c r="PL102" s="120" t="str">
        <f t="shared" si="340"/>
        <v/>
      </c>
      <c r="PM102" s="120" t="str">
        <f t="shared" si="341"/>
        <v/>
      </c>
      <c r="PN102" s="120" t="str">
        <f t="shared" si="341"/>
        <v/>
      </c>
      <c r="PO102" s="120" t="str">
        <f t="shared" si="341"/>
        <v/>
      </c>
      <c r="PP102" s="120" t="str">
        <f t="shared" si="341"/>
        <v/>
      </c>
      <c r="PQ102" s="120" t="str">
        <f t="shared" si="341"/>
        <v/>
      </c>
      <c r="PR102" s="120" t="str">
        <f t="shared" si="341"/>
        <v/>
      </c>
      <c r="PS102" s="120" t="str">
        <f t="shared" si="341"/>
        <v/>
      </c>
      <c r="PT102" s="120" t="str">
        <f t="shared" si="341"/>
        <v/>
      </c>
      <c r="PU102" s="120" t="str">
        <f t="shared" si="341"/>
        <v/>
      </c>
      <c r="PV102" s="120" t="str">
        <f t="shared" si="341"/>
        <v/>
      </c>
      <c r="PW102" s="120" t="str">
        <f t="shared" si="341"/>
        <v/>
      </c>
      <c r="PX102" s="120" t="str">
        <f t="shared" si="341"/>
        <v/>
      </c>
      <c r="PY102" s="120" t="str">
        <f t="shared" si="341"/>
        <v/>
      </c>
      <c r="PZ102" s="120" t="str">
        <f t="shared" si="341"/>
        <v/>
      </c>
      <c r="QA102" s="120" t="str">
        <f t="shared" si="341"/>
        <v/>
      </c>
      <c r="QB102" s="120" t="str">
        <f t="shared" si="341"/>
        <v/>
      </c>
      <c r="QC102" s="120" t="str">
        <f t="shared" si="342"/>
        <v/>
      </c>
      <c r="QD102" s="120" t="str">
        <f t="shared" si="342"/>
        <v/>
      </c>
      <c r="QE102" s="120" t="str">
        <f t="shared" si="342"/>
        <v/>
      </c>
      <c r="QF102" s="120" t="str">
        <f t="shared" si="342"/>
        <v/>
      </c>
      <c r="QG102" s="120" t="str">
        <f t="shared" si="342"/>
        <v/>
      </c>
      <c r="QH102" s="120" t="str">
        <f t="shared" si="342"/>
        <v/>
      </c>
      <c r="QI102" s="120" t="str">
        <f t="shared" si="342"/>
        <v/>
      </c>
      <c r="QJ102" s="120" t="str">
        <f t="shared" si="342"/>
        <v/>
      </c>
      <c r="QK102" s="120" t="str">
        <f t="shared" si="342"/>
        <v/>
      </c>
      <c r="QL102" s="120" t="str">
        <f t="shared" si="342"/>
        <v/>
      </c>
      <c r="QM102" s="120" t="str">
        <f t="shared" si="342"/>
        <v/>
      </c>
      <c r="QN102" s="120" t="str">
        <f t="shared" si="342"/>
        <v/>
      </c>
      <c r="QO102" s="120" t="str">
        <f t="shared" si="342"/>
        <v/>
      </c>
      <c r="QP102" s="120" t="str">
        <f t="shared" si="342"/>
        <v/>
      </c>
      <c r="QQ102" s="120" t="str">
        <f t="shared" si="342"/>
        <v/>
      </c>
      <c r="QR102" s="120" t="str">
        <f t="shared" si="342"/>
        <v/>
      </c>
      <c r="QS102" s="120" t="str">
        <f t="shared" si="343"/>
        <v/>
      </c>
      <c r="QT102" s="120" t="str">
        <f t="shared" si="343"/>
        <v/>
      </c>
      <c r="QU102" s="120" t="str">
        <f t="shared" si="343"/>
        <v/>
      </c>
      <c r="QV102" s="120" t="str">
        <f t="shared" si="343"/>
        <v/>
      </c>
      <c r="QW102" s="120" t="str">
        <f t="shared" si="343"/>
        <v/>
      </c>
      <c r="QX102" s="120" t="str">
        <f t="shared" si="343"/>
        <v/>
      </c>
      <c r="QY102" s="120" t="str">
        <f t="shared" si="343"/>
        <v/>
      </c>
      <c r="QZ102" s="120" t="str">
        <f t="shared" si="343"/>
        <v/>
      </c>
      <c r="RA102" s="120" t="str">
        <f t="shared" si="343"/>
        <v/>
      </c>
      <c r="RB102" s="120" t="str">
        <f t="shared" si="343"/>
        <v/>
      </c>
      <c r="RC102" s="120" t="str">
        <f t="shared" si="343"/>
        <v/>
      </c>
      <c r="RD102" s="120" t="str">
        <f t="shared" si="343"/>
        <v/>
      </c>
      <c r="RE102" s="120" t="str">
        <f t="shared" si="343"/>
        <v/>
      </c>
      <c r="RF102" s="120" t="str">
        <f t="shared" si="343"/>
        <v/>
      </c>
      <c r="RG102" s="120" t="str">
        <f t="shared" si="343"/>
        <v/>
      </c>
      <c r="RH102" s="120" t="str">
        <f t="shared" si="343"/>
        <v/>
      </c>
      <c r="RI102" s="120" t="str">
        <f t="shared" si="344"/>
        <v/>
      </c>
      <c r="RJ102" s="120" t="str">
        <f t="shared" si="344"/>
        <v/>
      </c>
      <c r="RK102" s="120" t="str">
        <f t="shared" si="344"/>
        <v/>
      </c>
      <c r="RL102" s="120" t="str">
        <f t="shared" si="344"/>
        <v/>
      </c>
      <c r="RM102" s="120" t="str">
        <f t="shared" si="344"/>
        <v/>
      </c>
      <c r="RN102" s="120" t="str">
        <f t="shared" si="344"/>
        <v/>
      </c>
      <c r="RO102" s="120" t="str">
        <f t="shared" si="344"/>
        <v/>
      </c>
      <c r="RP102" s="120" t="str">
        <f t="shared" si="344"/>
        <v/>
      </c>
      <c r="RQ102" s="120" t="str">
        <f t="shared" si="344"/>
        <v/>
      </c>
      <c r="RR102" s="120" t="str">
        <f t="shared" si="344"/>
        <v/>
      </c>
      <c r="RS102" s="120" t="str">
        <f t="shared" si="344"/>
        <v/>
      </c>
      <c r="RT102" s="120" t="str">
        <f t="shared" si="344"/>
        <v/>
      </c>
      <c r="RU102" s="120" t="str">
        <f t="shared" si="344"/>
        <v/>
      </c>
      <c r="RV102" s="120" t="str">
        <f t="shared" si="344"/>
        <v/>
      </c>
      <c r="RW102" s="120" t="str">
        <f t="shared" si="344"/>
        <v/>
      </c>
      <c r="RX102" s="120" t="str">
        <f t="shared" si="344"/>
        <v/>
      </c>
      <c r="RY102" s="120" t="str">
        <f t="shared" si="345"/>
        <v/>
      </c>
      <c r="RZ102" s="120" t="str">
        <f t="shared" si="345"/>
        <v/>
      </c>
      <c r="SA102" s="120" t="str">
        <f t="shared" si="345"/>
        <v/>
      </c>
      <c r="SB102" s="120" t="str">
        <f t="shared" si="345"/>
        <v/>
      </c>
      <c r="SC102" s="120" t="str">
        <f t="shared" si="345"/>
        <v/>
      </c>
      <c r="SD102" s="120" t="str">
        <f t="shared" si="345"/>
        <v/>
      </c>
      <c r="SE102" s="120" t="str">
        <f t="shared" si="345"/>
        <v/>
      </c>
      <c r="SF102" s="120" t="str">
        <f t="shared" si="345"/>
        <v/>
      </c>
      <c r="SG102" s="120" t="str">
        <f t="shared" si="345"/>
        <v/>
      </c>
      <c r="SH102" s="120" t="str">
        <f t="shared" si="345"/>
        <v/>
      </c>
      <c r="SI102" s="120" t="str">
        <f t="shared" si="345"/>
        <v/>
      </c>
      <c r="SJ102" s="120" t="str">
        <f t="shared" si="345"/>
        <v/>
      </c>
      <c r="SK102" s="120" t="str">
        <f t="shared" si="345"/>
        <v/>
      </c>
      <c r="SL102" s="120" t="str">
        <f t="shared" si="345"/>
        <v/>
      </c>
      <c r="SM102" s="120" t="str">
        <f t="shared" si="345"/>
        <v/>
      </c>
      <c r="SN102" s="120" t="str">
        <f t="shared" si="345"/>
        <v/>
      </c>
      <c r="SO102" s="120" t="str">
        <f t="shared" si="346"/>
        <v/>
      </c>
      <c r="SP102" s="120" t="str">
        <f t="shared" si="346"/>
        <v/>
      </c>
      <c r="SQ102" s="120" t="str">
        <f t="shared" si="346"/>
        <v/>
      </c>
      <c r="SR102" s="120" t="str">
        <f t="shared" si="346"/>
        <v/>
      </c>
      <c r="SS102" s="120" t="str">
        <f t="shared" si="346"/>
        <v/>
      </c>
      <c r="ST102" s="120" t="str">
        <f t="shared" si="346"/>
        <v/>
      </c>
      <c r="SU102" s="120" t="str">
        <f t="shared" si="346"/>
        <v/>
      </c>
      <c r="SV102" s="120" t="str">
        <f t="shared" si="346"/>
        <v/>
      </c>
      <c r="SW102" s="120" t="str">
        <f t="shared" si="346"/>
        <v/>
      </c>
      <c r="SX102" s="121" t="str">
        <f t="shared" si="346"/>
        <v/>
      </c>
    </row>
    <row r="103" spans="3:518" ht="15" outlineLevel="1" x14ac:dyDescent="0.35">
      <c r="C103" s="60">
        <v>291124</v>
      </c>
      <c r="D103" s="61"/>
      <c r="E103" s="122" t="s">
        <v>455</v>
      </c>
      <c r="F103" s="112"/>
      <c r="G103" s="138"/>
      <c r="H103" s="139">
        <v>1</v>
      </c>
      <c r="I103" s="151">
        <f>G103+H103</f>
        <v>1</v>
      </c>
      <c r="J103" s="152">
        <v>0</v>
      </c>
      <c r="K103" s="126" t="s">
        <v>1700</v>
      </c>
      <c r="L103" s="118"/>
      <c r="M103" s="119" t="str">
        <f t="shared" si="316"/>
        <v/>
      </c>
      <c r="N103" s="120" t="str">
        <f t="shared" si="316"/>
        <v/>
      </c>
      <c r="O103" s="120" t="str">
        <f t="shared" si="316"/>
        <v/>
      </c>
      <c r="P103" s="120" t="str">
        <f t="shared" si="316"/>
        <v/>
      </c>
      <c r="Q103" s="120" t="str">
        <f t="shared" si="316"/>
        <v/>
      </c>
      <c r="R103" s="120" t="str">
        <f t="shared" si="316"/>
        <v/>
      </c>
      <c r="S103" s="120" t="str">
        <f t="shared" si="316"/>
        <v/>
      </c>
      <c r="T103" s="120" t="str">
        <f t="shared" si="316"/>
        <v/>
      </c>
      <c r="U103" s="120" t="str">
        <f t="shared" si="316"/>
        <v/>
      </c>
      <c r="V103" s="120" t="str">
        <f t="shared" si="316"/>
        <v/>
      </c>
      <c r="W103" s="120" t="str">
        <f t="shared" si="316"/>
        <v/>
      </c>
      <c r="X103" s="120" t="str">
        <f t="shared" si="316"/>
        <v/>
      </c>
      <c r="Y103" s="120" t="str">
        <f t="shared" si="316"/>
        <v/>
      </c>
      <c r="Z103" s="120" t="str">
        <f t="shared" si="316"/>
        <v/>
      </c>
      <c r="AA103" s="120" t="str">
        <f t="shared" si="316"/>
        <v/>
      </c>
      <c r="AB103" s="120" t="str">
        <f t="shared" si="316"/>
        <v/>
      </c>
      <c r="AC103" s="120" t="str">
        <f t="shared" si="315"/>
        <v/>
      </c>
      <c r="AD103" s="120" t="str">
        <f t="shared" si="315"/>
        <v/>
      </c>
      <c r="AE103" s="120" t="str">
        <f t="shared" si="315"/>
        <v/>
      </c>
      <c r="AF103" s="120" t="str">
        <f t="shared" si="315"/>
        <v/>
      </c>
      <c r="AG103" s="120" t="str">
        <f t="shared" si="315"/>
        <v/>
      </c>
      <c r="AH103" s="120" t="str">
        <f t="shared" si="315"/>
        <v/>
      </c>
      <c r="AI103" s="120" t="str">
        <f t="shared" si="315"/>
        <v/>
      </c>
      <c r="AJ103" s="120" t="str">
        <f t="shared" si="315"/>
        <v/>
      </c>
      <c r="AK103" s="120" t="str">
        <f t="shared" si="315"/>
        <v/>
      </c>
      <c r="AL103" s="120" t="str">
        <f t="shared" si="315"/>
        <v/>
      </c>
      <c r="AM103" s="120" t="str">
        <f t="shared" si="315"/>
        <v/>
      </c>
      <c r="AN103" s="120" t="str">
        <f t="shared" si="315"/>
        <v/>
      </c>
      <c r="AO103" s="120" t="str">
        <f t="shared" si="315"/>
        <v/>
      </c>
      <c r="AP103" s="120" t="str">
        <f t="shared" si="315"/>
        <v/>
      </c>
      <c r="AQ103" s="120" t="str">
        <f t="shared" si="315"/>
        <v/>
      </c>
      <c r="AR103" s="120" t="str">
        <f t="shared" si="315"/>
        <v/>
      </c>
      <c r="AS103" s="120" t="str">
        <f t="shared" si="317"/>
        <v/>
      </c>
      <c r="AT103" s="120" t="str">
        <f t="shared" si="317"/>
        <v/>
      </c>
      <c r="AU103" s="120" t="str">
        <f t="shared" si="317"/>
        <v/>
      </c>
      <c r="AV103" s="120" t="str">
        <f t="shared" si="317"/>
        <v/>
      </c>
      <c r="AW103" s="120" t="str">
        <f t="shared" si="317"/>
        <v/>
      </c>
      <c r="AX103" s="120" t="str">
        <f t="shared" si="317"/>
        <v/>
      </c>
      <c r="AY103" s="120" t="str">
        <f t="shared" si="317"/>
        <v/>
      </c>
      <c r="AZ103" s="120" t="str">
        <f t="shared" si="317"/>
        <v/>
      </c>
      <c r="BA103" s="120" t="str">
        <f t="shared" si="317"/>
        <v/>
      </c>
      <c r="BB103" s="120" t="str">
        <f t="shared" si="317"/>
        <v/>
      </c>
      <c r="BC103" s="120" t="str">
        <f t="shared" si="317"/>
        <v/>
      </c>
      <c r="BD103" s="120" t="str">
        <f t="shared" si="317"/>
        <v/>
      </c>
      <c r="BE103" s="120" t="str">
        <f t="shared" si="317"/>
        <v/>
      </c>
      <c r="BF103" s="120" t="str">
        <f t="shared" si="317"/>
        <v/>
      </c>
      <c r="BG103" s="120" t="str">
        <f t="shared" si="317"/>
        <v/>
      </c>
      <c r="BH103" s="120" t="str">
        <f t="shared" si="317"/>
        <v/>
      </c>
      <c r="BI103" s="120" t="str">
        <f t="shared" si="318"/>
        <v/>
      </c>
      <c r="BJ103" s="120" t="str">
        <f t="shared" si="318"/>
        <v/>
      </c>
      <c r="BK103" s="120" t="str">
        <f t="shared" si="318"/>
        <v/>
      </c>
      <c r="BL103" s="120" t="str">
        <f t="shared" si="318"/>
        <v/>
      </c>
      <c r="BM103" s="120" t="str">
        <f t="shared" si="318"/>
        <v/>
      </c>
      <c r="BN103" s="120" t="str">
        <f t="shared" si="318"/>
        <v/>
      </c>
      <c r="BO103" s="120" t="str">
        <f t="shared" si="318"/>
        <v/>
      </c>
      <c r="BP103" s="120" t="str">
        <f t="shared" si="318"/>
        <v/>
      </c>
      <c r="BQ103" s="120" t="str">
        <f t="shared" si="318"/>
        <v/>
      </c>
      <c r="BR103" s="120" t="str">
        <f t="shared" si="318"/>
        <v/>
      </c>
      <c r="BS103" s="120" t="str">
        <f t="shared" si="318"/>
        <v/>
      </c>
      <c r="BT103" s="120" t="str">
        <f t="shared" si="318"/>
        <v/>
      </c>
      <c r="BU103" s="120" t="str">
        <f t="shared" si="318"/>
        <v/>
      </c>
      <c r="BV103" s="120" t="str">
        <f t="shared" si="318"/>
        <v/>
      </c>
      <c r="BW103" s="120" t="str">
        <f t="shared" si="318"/>
        <v/>
      </c>
      <c r="BX103" s="120" t="str">
        <f t="shared" si="318"/>
        <v/>
      </c>
      <c r="BY103" s="120" t="str">
        <f t="shared" si="319"/>
        <v/>
      </c>
      <c r="BZ103" s="120" t="str">
        <f t="shared" si="319"/>
        <v/>
      </c>
      <c r="CA103" s="120" t="str">
        <f t="shared" si="319"/>
        <v/>
      </c>
      <c r="CB103" s="120" t="str">
        <f t="shared" si="319"/>
        <v/>
      </c>
      <c r="CC103" s="120" t="str">
        <f t="shared" si="319"/>
        <v/>
      </c>
      <c r="CD103" s="120" t="str">
        <f t="shared" si="319"/>
        <v/>
      </c>
      <c r="CE103" s="120" t="str">
        <f t="shared" si="319"/>
        <v/>
      </c>
      <c r="CF103" s="120" t="str">
        <f t="shared" si="319"/>
        <v/>
      </c>
      <c r="CG103" s="120" t="str">
        <f t="shared" si="319"/>
        <v/>
      </c>
      <c r="CH103" s="120" t="str">
        <f t="shared" si="319"/>
        <v/>
      </c>
      <c r="CI103" s="120" t="str">
        <f t="shared" si="319"/>
        <v/>
      </c>
      <c r="CJ103" s="120" t="str">
        <f t="shared" si="319"/>
        <v/>
      </c>
      <c r="CK103" s="120" t="str">
        <f t="shared" si="319"/>
        <v/>
      </c>
      <c r="CL103" s="120" t="str">
        <f t="shared" si="319"/>
        <v/>
      </c>
      <c r="CM103" s="120" t="str">
        <f t="shared" si="319"/>
        <v/>
      </c>
      <c r="CN103" s="120" t="str">
        <f t="shared" si="319"/>
        <v/>
      </c>
      <c r="CO103" s="120" t="str">
        <f t="shared" si="320"/>
        <v/>
      </c>
      <c r="CP103" s="120" t="str">
        <f t="shared" si="320"/>
        <v/>
      </c>
      <c r="CQ103" s="120" t="str">
        <f t="shared" si="320"/>
        <v/>
      </c>
      <c r="CR103" s="120" t="str">
        <f t="shared" si="320"/>
        <v/>
      </c>
      <c r="CS103" s="120" t="str">
        <f t="shared" si="320"/>
        <v/>
      </c>
      <c r="CT103" s="120" t="str">
        <f t="shared" si="320"/>
        <v/>
      </c>
      <c r="CU103" s="120" t="str">
        <f t="shared" si="320"/>
        <v/>
      </c>
      <c r="CV103" s="120" t="str">
        <f t="shared" si="320"/>
        <v/>
      </c>
      <c r="CW103" s="120" t="str">
        <f t="shared" si="320"/>
        <v/>
      </c>
      <c r="CX103" s="120" t="str">
        <f t="shared" si="320"/>
        <v/>
      </c>
      <c r="CY103" s="120" t="str">
        <f t="shared" si="320"/>
        <v/>
      </c>
      <c r="CZ103" s="120" t="str">
        <f t="shared" si="320"/>
        <v/>
      </c>
      <c r="DA103" s="120" t="str">
        <f t="shared" si="320"/>
        <v/>
      </c>
      <c r="DB103" s="120" t="str">
        <f t="shared" si="320"/>
        <v/>
      </c>
      <c r="DC103" s="120" t="str">
        <f t="shared" si="320"/>
        <v/>
      </c>
      <c r="DD103" s="120" t="str">
        <f t="shared" si="320"/>
        <v/>
      </c>
      <c r="DE103" s="120" t="str">
        <f t="shared" si="321"/>
        <v/>
      </c>
      <c r="DF103" s="120" t="str">
        <f t="shared" si="321"/>
        <v/>
      </c>
      <c r="DG103" s="120" t="str">
        <f t="shared" si="321"/>
        <v/>
      </c>
      <c r="DH103" s="120" t="str">
        <f t="shared" si="321"/>
        <v/>
      </c>
      <c r="DI103" s="120" t="str">
        <f t="shared" si="321"/>
        <v/>
      </c>
      <c r="DJ103" s="120" t="str">
        <f t="shared" si="321"/>
        <v/>
      </c>
      <c r="DK103" s="120" t="str">
        <f t="shared" si="321"/>
        <v/>
      </c>
      <c r="DL103" s="120" t="str">
        <f t="shared" si="321"/>
        <v/>
      </c>
      <c r="DM103" s="120" t="str">
        <f t="shared" si="321"/>
        <v/>
      </c>
      <c r="DN103" s="120" t="str">
        <f t="shared" si="321"/>
        <v/>
      </c>
      <c r="DO103" s="120" t="str">
        <f t="shared" si="321"/>
        <v/>
      </c>
      <c r="DP103" s="120" t="str">
        <f t="shared" si="321"/>
        <v/>
      </c>
      <c r="DQ103" s="120" t="str">
        <f t="shared" si="321"/>
        <v/>
      </c>
      <c r="DR103" s="120" t="str">
        <f t="shared" si="321"/>
        <v/>
      </c>
      <c r="DS103" s="120" t="str">
        <f t="shared" si="321"/>
        <v/>
      </c>
      <c r="DT103" s="120" t="str">
        <f t="shared" si="321"/>
        <v/>
      </c>
      <c r="DU103" s="120" t="str">
        <f t="shared" si="322"/>
        <v/>
      </c>
      <c r="DV103" s="120" t="str">
        <f t="shared" si="322"/>
        <v/>
      </c>
      <c r="DW103" s="120" t="str">
        <f t="shared" si="322"/>
        <v/>
      </c>
      <c r="DX103" s="120" t="str">
        <f t="shared" si="322"/>
        <v/>
      </c>
      <c r="DY103" s="120" t="str">
        <f t="shared" si="322"/>
        <v/>
      </c>
      <c r="DZ103" s="120" t="str">
        <f t="shared" si="322"/>
        <v/>
      </c>
      <c r="EA103" s="120" t="str">
        <f t="shared" si="322"/>
        <v/>
      </c>
      <c r="EB103" s="120" t="str">
        <f t="shared" si="322"/>
        <v/>
      </c>
      <c r="EC103" s="120" t="str">
        <f t="shared" si="322"/>
        <v/>
      </c>
      <c r="ED103" s="120" t="str">
        <f t="shared" si="322"/>
        <v/>
      </c>
      <c r="EE103" s="120" t="str">
        <f t="shared" si="322"/>
        <v/>
      </c>
      <c r="EF103" s="120" t="str">
        <f t="shared" si="322"/>
        <v/>
      </c>
      <c r="EG103" s="120" t="str">
        <f t="shared" si="322"/>
        <v/>
      </c>
      <c r="EH103" s="120" t="str">
        <f t="shared" si="322"/>
        <v/>
      </c>
      <c r="EI103" s="120" t="str">
        <f t="shared" si="322"/>
        <v/>
      </c>
      <c r="EJ103" s="120" t="str">
        <f t="shared" si="322"/>
        <v/>
      </c>
      <c r="EK103" s="120" t="str">
        <f t="shared" si="323"/>
        <v/>
      </c>
      <c r="EL103" s="120" t="str">
        <f t="shared" si="323"/>
        <v/>
      </c>
      <c r="EM103" s="120" t="str">
        <f t="shared" si="323"/>
        <v/>
      </c>
      <c r="EN103" s="120" t="str">
        <f t="shared" si="323"/>
        <v/>
      </c>
      <c r="EO103" s="120" t="str">
        <f t="shared" si="323"/>
        <v/>
      </c>
      <c r="EP103" s="120" t="str">
        <f t="shared" si="323"/>
        <v/>
      </c>
      <c r="EQ103" s="120" t="str">
        <f t="shared" si="323"/>
        <v/>
      </c>
      <c r="ER103" s="120" t="str">
        <f t="shared" si="323"/>
        <v/>
      </c>
      <c r="ES103" s="120" t="str">
        <f t="shared" si="323"/>
        <v/>
      </c>
      <c r="ET103" s="120" t="str">
        <f t="shared" si="323"/>
        <v/>
      </c>
      <c r="EU103" s="120" t="str">
        <f t="shared" si="323"/>
        <v/>
      </c>
      <c r="EV103" s="120" t="str">
        <f t="shared" si="323"/>
        <v/>
      </c>
      <c r="EW103" s="120" t="str">
        <f t="shared" si="323"/>
        <v/>
      </c>
      <c r="EX103" s="120" t="str">
        <f t="shared" si="323"/>
        <v/>
      </c>
      <c r="EY103" s="120" t="str">
        <f t="shared" si="323"/>
        <v/>
      </c>
      <c r="EZ103" s="120" t="str">
        <f t="shared" si="323"/>
        <v/>
      </c>
      <c r="FA103" s="120" t="str">
        <f t="shared" si="324"/>
        <v/>
      </c>
      <c r="FB103" s="120" t="str">
        <f t="shared" si="324"/>
        <v/>
      </c>
      <c r="FC103" s="120" t="str">
        <f t="shared" si="324"/>
        <v/>
      </c>
      <c r="FD103" s="120" t="str">
        <f t="shared" si="324"/>
        <v/>
      </c>
      <c r="FE103" s="120" t="str">
        <f t="shared" si="324"/>
        <v/>
      </c>
      <c r="FF103" s="120" t="str">
        <f t="shared" si="324"/>
        <v/>
      </c>
      <c r="FG103" s="120" t="str">
        <f t="shared" si="324"/>
        <v/>
      </c>
      <c r="FH103" s="120" t="str">
        <f t="shared" si="324"/>
        <v/>
      </c>
      <c r="FI103" s="120" t="str">
        <f t="shared" si="324"/>
        <v/>
      </c>
      <c r="FJ103" s="120" t="str">
        <f t="shared" si="324"/>
        <v/>
      </c>
      <c r="FK103" s="120" t="str">
        <f t="shared" si="324"/>
        <v/>
      </c>
      <c r="FL103" s="120" t="str">
        <f t="shared" si="324"/>
        <v/>
      </c>
      <c r="FM103" s="120" t="str">
        <f t="shared" si="324"/>
        <v/>
      </c>
      <c r="FN103" s="120" t="str">
        <f t="shared" si="324"/>
        <v/>
      </c>
      <c r="FO103" s="120" t="str">
        <f t="shared" si="324"/>
        <v/>
      </c>
      <c r="FP103" s="120" t="str">
        <f t="shared" si="324"/>
        <v/>
      </c>
      <c r="FQ103" s="120" t="str">
        <f t="shared" si="325"/>
        <v/>
      </c>
      <c r="FR103" s="120" t="str">
        <f t="shared" si="325"/>
        <v/>
      </c>
      <c r="FS103" s="120" t="str">
        <f t="shared" si="325"/>
        <v/>
      </c>
      <c r="FT103" s="120" t="str">
        <f t="shared" si="325"/>
        <v/>
      </c>
      <c r="FU103" s="120" t="str">
        <f t="shared" si="325"/>
        <v/>
      </c>
      <c r="FV103" s="120" t="str">
        <f t="shared" si="325"/>
        <v/>
      </c>
      <c r="FW103" s="120" t="str">
        <f t="shared" si="325"/>
        <v/>
      </c>
      <c r="FX103" s="120" t="str">
        <f t="shared" si="325"/>
        <v/>
      </c>
      <c r="FY103" s="120" t="str">
        <f t="shared" si="325"/>
        <v/>
      </c>
      <c r="FZ103" s="120" t="str">
        <f t="shared" si="325"/>
        <v/>
      </c>
      <c r="GA103" s="120" t="str">
        <f t="shared" si="325"/>
        <v/>
      </c>
      <c r="GB103" s="120" t="str">
        <f t="shared" si="325"/>
        <v/>
      </c>
      <c r="GC103" s="120" t="str">
        <f t="shared" si="325"/>
        <v/>
      </c>
      <c r="GD103" s="120" t="str">
        <f t="shared" si="325"/>
        <v/>
      </c>
      <c r="GE103" s="120" t="str">
        <f t="shared" si="325"/>
        <v/>
      </c>
      <c r="GF103" s="120" t="str">
        <f t="shared" si="325"/>
        <v/>
      </c>
      <c r="GG103" s="120" t="str">
        <f t="shared" si="326"/>
        <v/>
      </c>
      <c r="GH103" s="120" t="str">
        <f t="shared" si="326"/>
        <v/>
      </c>
      <c r="GI103" s="120" t="str">
        <f t="shared" si="326"/>
        <v/>
      </c>
      <c r="GJ103" s="120" t="str">
        <f t="shared" si="326"/>
        <v/>
      </c>
      <c r="GK103" s="120" t="str">
        <f t="shared" si="326"/>
        <v/>
      </c>
      <c r="GL103" s="120" t="str">
        <f t="shared" si="326"/>
        <v/>
      </c>
      <c r="GM103" s="120" t="str">
        <f t="shared" si="326"/>
        <v/>
      </c>
      <c r="GN103" s="120" t="str">
        <f t="shared" si="326"/>
        <v/>
      </c>
      <c r="GO103" s="120" t="str">
        <f t="shared" si="326"/>
        <v/>
      </c>
      <c r="GP103" s="120" t="str">
        <f t="shared" si="326"/>
        <v/>
      </c>
      <c r="GQ103" s="120" t="str">
        <f t="shared" si="326"/>
        <v/>
      </c>
      <c r="GR103" s="120" t="str">
        <f t="shared" si="326"/>
        <v/>
      </c>
      <c r="GS103" s="120" t="str">
        <f t="shared" si="326"/>
        <v/>
      </c>
      <c r="GT103" s="120" t="str">
        <f t="shared" si="326"/>
        <v/>
      </c>
      <c r="GU103" s="120" t="str">
        <f t="shared" si="326"/>
        <v/>
      </c>
      <c r="GV103" s="120" t="str">
        <f t="shared" si="326"/>
        <v/>
      </c>
      <c r="GW103" s="120" t="str">
        <f t="shared" si="327"/>
        <v/>
      </c>
      <c r="GX103" s="120" t="str">
        <f t="shared" si="327"/>
        <v/>
      </c>
      <c r="GY103" s="120" t="str">
        <f t="shared" si="327"/>
        <v/>
      </c>
      <c r="GZ103" s="120" t="str">
        <f t="shared" si="327"/>
        <v/>
      </c>
      <c r="HA103" s="120" t="str">
        <f t="shared" si="327"/>
        <v/>
      </c>
      <c r="HB103" s="120" t="str">
        <f t="shared" si="327"/>
        <v/>
      </c>
      <c r="HC103" s="120" t="str">
        <f t="shared" si="327"/>
        <v/>
      </c>
      <c r="HD103" s="120" t="str">
        <f t="shared" si="327"/>
        <v/>
      </c>
      <c r="HE103" s="120" t="str">
        <f t="shared" si="327"/>
        <v/>
      </c>
      <c r="HF103" s="120" t="str">
        <f t="shared" si="327"/>
        <v/>
      </c>
      <c r="HG103" s="120" t="str">
        <f t="shared" si="327"/>
        <v/>
      </c>
      <c r="HH103" s="120" t="str">
        <f t="shared" si="327"/>
        <v/>
      </c>
      <c r="HI103" s="120" t="str">
        <f t="shared" si="327"/>
        <v/>
      </c>
      <c r="HJ103" s="120" t="str">
        <f t="shared" si="327"/>
        <v/>
      </c>
      <c r="HK103" s="120" t="str">
        <f t="shared" si="327"/>
        <v/>
      </c>
      <c r="HL103" s="120" t="str">
        <f t="shared" si="327"/>
        <v/>
      </c>
      <c r="HM103" s="120" t="str">
        <f t="shared" si="328"/>
        <v/>
      </c>
      <c r="HN103" s="120" t="str">
        <f t="shared" si="328"/>
        <v/>
      </c>
      <c r="HO103" s="120" t="str">
        <f t="shared" si="328"/>
        <v/>
      </c>
      <c r="HP103" s="120" t="str">
        <f t="shared" si="328"/>
        <v/>
      </c>
      <c r="HQ103" s="120" t="str">
        <f t="shared" si="328"/>
        <v/>
      </c>
      <c r="HR103" s="120" t="str">
        <f t="shared" si="328"/>
        <v/>
      </c>
      <c r="HS103" s="120" t="str">
        <f t="shared" si="328"/>
        <v/>
      </c>
      <c r="HT103" s="120" t="str">
        <f t="shared" si="328"/>
        <v/>
      </c>
      <c r="HU103" s="120" t="str">
        <f t="shared" si="328"/>
        <v/>
      </c>
      <c r="HV103" s="120" t="str">
        <f t="shared" si="328"/>
        <v/>
      </c>
      <c r="HW103" s="120" t="str">
        <f t="shared" si="328"/>
        <v/>
      </c>
      <c r="HX103" s="120" t="str">
        <f t="shared" si="328"/>
        <v/>
      </c>
      <c r="HY103" s="120" t="str">
        <f t="shared" si="328"/>
        <v/>
      </c>
      <c r="HZ103" s="120" t="str">
        <f t="shared" si="328"/>
        <v/>
      </c>
      <c r="IA103" s="120" t="str">
        <f t="shared" si="328"/>
        <v/>
      </c>
      <c r="IB103" s="120" t="str">
        <f t="shared" si="328"/>
        <v/>
      </c>
      <c r="IC103" s="120" t="str">
        <f t="shared" si="329"/>
        <v/>
      </c>
      <c r="ID103" s="120" t="str">
        <f t="shared" si="329"/>
        <v/>
      </c>
      <c r="IE103" s="120" t="str">
        <f t="shared" si="329"/>
        <v/>
      </c>
      <c r="IF103" s="120" t="str">
        <f t="shared" si="329"/>
        <v/>
      </c>
      <c r="IG103" s="120" t="str">
        <f t="shared" si="329"/>
        <v/>
      </c>
      <c r="IH103" s="120" t="str">
        <f t="shared" si="329"/>
        <v/>
      </c>
      <c r="II103" s="120" t="str">
        <f t="shared" si="329"/>
        <v/>
      </c>
      <c r="IJ103" s="120" t="str">
        <f t="shared" si="329"/>
        <v/>
      </c>
      <c r="IK103" s="120" t="str">
        <f t="shared" si="329"/>
        <v/>
      </c>
      <c r="IL103" s="120" t="str">
        <f t="shared" si="329"/>
        <v/>
      </c>
      <c r="IM103" s="120" t="str">
        <f t="shared" si="329"/>
        <v/>
      </c>
      <c r="IN103" s="120" t="str">
        <f t="shared" si="329"/>
        <v/>
      </c>
      <c r="IO103" s="120" t="str">
        <f t="shared" si="329"/>
        <v/>
      </c>
      <c r="IP103" s="120" t="str">
        <f t="shared" si="329"/>
        <v/>
      </c>
      <c r="IQ103" s="120" t="str">
        <f t="shared" si="329"/>
        <v/>
      </c>
      <c r="IR103" s="120" t="str">
        <f t="shared" si="329"/>
        <v/>
      </c>
      <c r="IS103" s="120" t="str">
        <f t="shared" si="330"/>
        <v/>
      </c>
      <c r="IT103" s="120" t="str">
        <f t="shared" si="330"/>
        <v/>
      </c>
      <c r="IU103" s="120" t="str">
        <f t="shared" si="330"/>
        <v/>
      </c>
      <c r="IV103" s="120" t="str">
        <f t="shared" si="330"/>
        <v/>
      </c>
      <c r="IW103" s="120" t="str">
        <f t="shared" si="330"/>
        <v/>
      </c>
      <c r="IX103" s="120" t="str">
        <f t="shared" si="330"/>
        <v/>
      </c>
      <c r="IY103" s="120" t="str">
        <f t="shared" si="330"/>
        <v/>
      </c>
      <c r="IZ103" s="120" t="str">
        <f t="shared" si="330"/>
        <v/>
      </c>
      <c r="JA103" s="120" t="str">
        <f t="shared" si="330"/>
        <v/>
      </c>
      <c r="JB103" s="120" t="str">
        <f t="shared" si="330"/>
        <v/>
      </c>
      <c r="JC103" s="120" t="str">
        <f t="shared" si="330"/>
        <v/>
      </c>
      <c r="JD103" s="120" t="str">
        <f t="shared" si="330"/>
        <v/>
      </c>
      <c r="JE103" s="120" t="str">
        <f t="shared" si="330"/>
        <v/>
      </c>
      <c r="JF103" s="120" t="str">
        <f t="shared" si="330"/>
        <v/>
      </c>
      <c r="JG103" s="120" t="str">
        <f t="shared" si="330"/>
        <v/>
      </c>
      <c r="JH103" s="120" t="str">
        <f t="shared" si="330"/>
        <v/>
      </c>
      <c r="JI103" s="120" t="str">
        <f t="shared" si="331"/>
        <v/>
      </c>
      <c r="JJ103" s="120" t="str">
        <f t="shared" si="331"/>
        <v/>
      </c>
      <c r="JK103" s="120" t="str">
        <f t="shared" si="331"/>
        <v/>
      </c>
      <c r="JL103" s="120" t="str">
        <f t="shared" si="331"/>
        <v/>
      </c>
      <c r="JM103" s="120" t="str">
        <f t="shared" si="331"/>
        <v/>
      </c>
      <c r="JN103" s="120" t="str">
        <f t="shared" si="331"/>
        <v/>
      </c>
      <c r="JO103" s="120" t="str">
        <f t="shared" si="331"/>
        <v/>
      </c>
      <c r="JP103" s="120" t="str">
        <f t="shared" si="331"/>
        <v/>
      </c>
      <c r="JQ103" s="120" t="str">
        <f t="shared" si="331"/>
        <v/>
      </c>
      <c r="JR103" s="120" t="str">
        <f t="shared" si="331"/>
        <v/>
      </c>
      <c r="JS103" s="120" t="str">
        <f t="shared" si="331"/>
        <v/>
      </c>
      <c r="JT103" s="120" t="str">
        <f t="shared" si="331"/>
        <v/>
      </c>
      <c r="JU103" s="120" t="str">
        <f t="shared" si="331"/>
        <v/>
      </c>
      <c r="JV103" s="120" t="str">
        <f t="shared" si="331"/>
        <v/>
      </c>
      <c r="JW103" s="120" t="str">
        <f t="shared" si="331"/>
        <v/>
      </c>
      <c r="JX103" s="120" t="str">
        <f t="shared" si="331"/>
        <v/>
      </c>
      <c r="JY103" s="120" t="str">
        <f t="shared" si="332"/>
        <v/>
      </c>
      <c r="JZ103" s="120" t="str">
        <f t="shared" si="332"/>
        <v/>
      </c>
      <c r="KA103" s="120" t="str">
        <f t="shared" si="332"/>
        <v/>
      </c>
      <c r="KB103" s="120" t="str">
        <f t="shared" si="332"/>
        <v/>
      </c>
      <c r="KC103" s="120" t="str">
        <f t="shared" si="332"/>
        <v/>
      </c>
      <c r="KD103" s="120" t="str">
        <f t="shared" si="332"/>
        <v/>
      </c>
      <c r="KE103" s="120" t="str">
        <f t="shared" si="332"/>
        <v/>
      </c>
      <c r="KF103" s="120" t="str">
        <f t="shared" si="332"/>
        <v/>
      </c>
      <c r="KG103" s="120" t="str">
        <f t="shared" si="332"/>
        <v/>
      </c>
      <c r="KH103" s="120" t="str">
        <f t="shared" si="332"/>
        <v/>
      </c>
      <c r="KI103" s="120" t="str">
        <f t="shared" si="332"/>
        <v/>
      </c>
      <c r="KJ103" s="120" t="str">
        <f t="shared" si="332"/>
        <v/>
      </c>
      <c r="KK103" s="120" t="str">
        <f t="shared" si="332"/>
        <v/>
      </c>
      <c r="KL103" s="120" t="str">
        <f t="shared" si="332"/>
        <v/>
      </c>
      <c r="KM103" s="120" t="str">
        <f t="shared" si="332"/>
        <v/>
      </c>
      <c r="KN103" s="120" t="str">
        <f t="shared" si="332"/>
        <v/>
      </c>
      <c r="KO103" s="120" t="str">
        <f t="shared" si="333"/>
        <v/>
      </c>
      <c r="KP103" s="120" t="str">
        <f t="shared" si="333"/>
        <v/>
      </c>
      <c r="KQ103" s="120" t="str">
        <f t="shared" si="333"/>
        <v/>
      </c>
      <c r="KR103" s="120" t="str">
        <f t="shared" si="333"/>
        <v/>
      </c>
      <c r="KS103" s="120" t="str">
        <f t="shared" si="333"/>
        <v/>
      </c>
      <c r="KT103" s="120" t="str">
        <f t="shared" si="333"/>
        <v/>
      </c>
      <c r="KU103" s="120" t="str">
        <f t="shared" si="333"/>
        <v/>
      </c>
      <c r="KV103" s="120" t="str">
        <f t="shared" si="333"/>
        <v/>
      </c>
      <c r="KW103" s="120" t="str">
        <f t="shared" si="333"/>
        <v/>
      </c>
      <c r="KX103" s="120" t="str">
        <f t="shared" si="333"/>
        <v/>
      </c>
      <c r="KY103" s="120" t="str">
        <f t="shared" si="333"/>
        <v/>
      </c>
      <c r="KZ103" s="120" t="str">
        <f t="shared" si="333"/>
        <v/>
      </c>
      <c r="LA103" s="120" t="str">
        <f t="shared" si="333"/>
        <v/>
      </c>
      <c r="LB103" s="120" t="str">
        <f t="shared" si="333"/>
        <v/>
      </c>
      <c r="LC103" s="120" t="str">
        <f t="shared" si="333"/>
        <v/>
      </c>
      <c r="LD103" s="120" t="str">
        <f t="shared" si="333"/>
        <v/>
      </c>
      <c r="LE103" s="120" t="str">
        <f t="shared" si="334"/>
        <v/>
      </c>
      <c r="LF103" s="120" t="str">
        <f t="shared" si="334"/>
        <v/>
      </c>
      <c r="LG103" s="120" t="str">
        <f t="shared" si="334"/>
        <v/>
      </c>
      <c r="LH103" s="120" t="str">
        <f t="shared" si="334"/>
        <v/>
      </c>
      <c r="LI103" s="120" t="str">
        <f t="shared" si="334"/>
        <v/>
      </c>
      <c r="LJ103" s="120" t="str">
        <f t="shared" si="334"/>
        <v/>
      </c>
      <c r="LK103" s="120" t="str">
        <f t="shared" si="334"/>
        <v/>
      </c>
      <c r="LL103" s="120" t="str">
        <f t="shared" si="334"/>
        <v/>
      </c>
      <c r="LM103" s="120" t="str">
        <f t="shared" si="334"/>
        <v/>
      </c>
      <c r="LN103" s="120" t="str">
        <f t="shared" si="334"/>
        <v/>
      </c>
      <c r="LO103" s="120" t="str">
        <f t="shared" si="334"/>
        <v/>
      </c>
      <c r="LP103" s="120" t="str">
        <f t="shared" si="334"/>
        <v/>
      </c>
      <c r="LQ103" s="120" t="str">
        <f t="shared" si="334"/>
        <v/>
      </c>
      <c r="LR103" s="120" t="str">
        <f t="shared" si="334"/>
        <v/>
      </c>
      <c r="LS103" s="120" t="str">
        <f t="shared" si="334"/>
        <v/>
      </c>
      <c r="LT103" s="120" t="str">
        <f t="shared" si="334"/>
        <v/>
      </c>
      <c r="LU103" s="120" t="str">
        <f t="shared" si="335"/>
        <v/>
      </c>
      <c r="LV103" s="120" t="str">
        <f t="shared" si="335"/>
        <v/>
      </c>
      <c r="LW103" s="120" t="str">
        <f t="shared" si="335"/>
        <v/>
      </c>
      <c r="LX103" s="120" t="str">
        <f t="shared" si="335"/>
        <v/>
      </c>
      <c r="LY103" s="120" t="str">
        <f t="shared" si="335"/>
        <v/>
      </c>
      <c r="LZ103" s="120" t="str">
        <f t="shared" si="335"/>
        <v/>
      </c>
      <c r="MA103" s="120" t="str">
        <f t="shared" si="335"/>
        <v/>
      </c>
      <c r="MB103" s="120" t="str">
        <f t="shared" si="335"/>
        <v/>
      </c>
      <c r="MC103" s="120" t="str">
        <f t="shared" si="335"/>
        <v/>
      </c>
      <c r="MD103" s="120" t="str">
        <f t="shared" si="335"/>
        <v/>
      </c>
      <c r="ME103" s="120" t="str">
        <f t="shared" si="335"/>
        <v/>
      </c>
      <c r="MF103" s="120" t="str">
        <f t="shared" si="335"/>
        <v/>
      </c>
      <c r="MG103" s="120" t="str">
        <f t="shared" si="335"/>
        <v/>
      </c>
      <c r="MH103" s="120" t="str">
        <f t="shared" si="335"/>
        <v/>
      </c>
      <c r="MI103" s="120" t="str">
        <f t="shared" si="335"/>
        <v/>
      </c>
      <c r="MJ103" s="120" t="str">
        <f t="shared" si="335"/>
        <v/>
      </c>
      <c r="MK103" s="120" t="str">
        <f t="shared" si="336"/>
        <v/>
      </c>
      <c r="ML103" s="120" t="str">
        <f t="shared" si="336"/>
        <v/>
      </c>
      <c r="MM103" s="120" t="str">
        <f t="shared" si="336"/>
        <v/>
      </c>
      <c r="MN103" s="120" t="str">
        <f t="shared" si="336"/>
        <v/>
      </c>
      <c r="MO103" s="120" t="str">
        <f t="shared" si="336"/>
        <v/>
      </c>
      <c r="MP103" s="120" t="str">
        <f t="shared" si="336"/>
        <v/>
      </c>
      <c r="MQ103" s="120" t="str">
        <f t="shared" si="336"/>
        <v/>
      </c>
      <c r="MR103" s="120" t="str">
        <f t="shared" si="336"/>
        <v/>
      </c>
      <c r="MS103" s="120" t="str">
        <f t="shared" si="336"/>
        <v/>
      </c>
      <c r="MT103" s="120" t="str">
        <f t="shared" si="336"/>
        <v/>
      </c>
      <c r="MU103" s="120" t="str">
        <f t="shared" si="336"/>
        <v/>
      </c>
      <c r="MV103" s="120" t="str">
        <f t="shared" si="336"/>
        <v/>
      </c>
      <c r="MW103" s="120" t="str">
        <f t="shared" si="336"/>
        <v/>
      </c>
      <c r="MX103" s="120" t="str">
        <f t="shared" si="336"/>
        <v/>
      </c>
      <c r="MY103" s="120" t="str">
        <f t="shared" si="336"/>
        <v/>
      </c>
      <c r="MZ103" s="120" t="str">
        <f t="shared" si="336"/>
        <v/>
      </c>
      <c r="NA103" s="120" t="str">
        <f t="shared" si="337"/>
        <v/>
      </c>
      <c r="NB103" s="120" t="str">
        <f t="shared" si="337"/>
        <v/>
      </c>
      <c r="NC103" s="120" t="str">
        <f t="shared" si="337"/>
        <v/>
      </c>
      <c r="ND103" s="120" t="str">
        <f t="shared" si="337"/>
        <v/>
      </c>
      <c r="NE103" s="120" t="str">
        <f t="shared" si="337"/>
        <v/>
      </c>
      <c r="NF103" s="120" t="str">
        <f t="shared" si="337"/>
        <v/>
      </c>
      <c r="NG103" s="120" t="str">
        <f t="shared" si="337"/>
        <v/>
      </c>
      <c r="NH103" s="120" t="str">
        <f t="shared" si="337"/>
        <v/>
      </c>
      <c r="NI103" s="120" t="str">
        <f t="shared" si="337"/>
        <v/>
      </c>
      <c r="NJ103" s="120" t="str">
        <f t="shared" si="337"/>
        <v/>
      </c>
      <c r="NK103" s="120" t="str">
        <f t="shared" si="337"/>
        <v/>
      </c>
      <c r="NL103" s="120" t="str">
        <f t="shared" si="337"/>
        <v/>
      </c>
      <c r="NM103" s="120" t="str">
        <f t="shared" si="337"/>
        <v/>
      </c>
      <c r="NN103" s="120" t="str">
        <f t="shared" si="337"/>
        <v/>
      </c>
      <c r="NO103" s="120" t="str">
        <f t="shared" si="337"/>
        <v/>
      </c>
      <c r="NP103" s="120" t="str">
        <f t="shared" si="337"/>
        <v/>
      </c>
      <c r="NQ103" s="120" t="str">
        <f t="shared" si="338"/>
        <v/>
      </c>
      <c r="NR103" s="120" t="str">
        <f t="shared" si="338"/>
        <v/>
      </c>
      <c r="NS103" s="120" t="str">
        <f t="shared" si="338"/>
        <v/>
      </c>
      <c r="NT103" s="120" t="str">
        <f t="shared" si="338"/>
        <v/>
      </c>
      <c r="NU103" s="120" t="str">
        <f t="shared" si="338"/>
        <v/>
      </c>
      <c r="NV103" s="120" t="str">
        <f t="shared" si="338"/>
        <v/>
      </c>
      <c r="NW103" s="120" t="str">
        <f t="shared" si="338"/>
        <v/>
      </c>
      <c r="NX103" s="120" t="str">
        <f t="shared" si="338"/>
        <v/>
      </c>
      <c r="NY103" s="120" t="str">
        <f t="shared" si="338"/>
        <v/>
      </c>
      <c r="NZ103" s="120" t="str">
        <f t="shared" si="338"/>
        <v/>
      </c>
      <c r="OA103" s="120" t="str">
        <f t="shared" si="338"/>
        <v/>
      </c>
      <c r="OB103" s="120" t="str">
        <f t="shared" si="338"/>
        <v/>
      </c>
      <c r="OC103" s="120" t="str">
        <f t="shared" si="338"/>
        <v/>
      </c>
      <c r="OD103" s="120" t="str">
        <f t="shared" si="338"/>
        <v/>
      </c>
      <c r="OE103" s="120" t="str">
        <f t="shared" si="338"/>
        <v/>
      </c>
      <c r="OF103" s="120" t="str">
        <f t="shared" si="338"/>
        <v/>
      </c>
      <c r="OG103" s="120" t="str">
        <f t="shared" si="339"/>
        <v/>
      </c>
      <c r="OH103" s="120" t="str">
        <f t="shared" si="339"/>
        <v/>
      </c>
      <c r="OI103" s="120" t="str">
        <f t="shared" si="339"/>
        <v/>
      </c>
      <c r="OJ103" s="120" t="str">
        <f t="shared" si="339"/>
        <v/>
      </c>
      <c r="OK103" s="120" t="str">
        <f t="shared" si="339"/>
        <v/>
      </c>
      <c r="OL103" s="120" t="str">
        <f t="shared" si="339"/>
        <v/>
      </c>
      <c r="OM103" s="120" t="str">
        <f t="shared" si="339"/>
        <v/>
      </c>
      <c r="ON103" s="120" t="str">
        <f t="shared" si="339"/>
        <v/>
      </c>
      <c r="OO103" s="120" t="str">
        <f t="shared" si="339"/>
        <v/>
      </c>
      <c r="OP103" s="120" t="str">
        <f t="shared" si="339"/>
        <v/>
      </c>
      <c r="OQ103" s="120" t="str">
        <f t="shared" si="339"/>
        <v/>
      </c>
      <c r="OR103" s="120" t="str">
        <f t="shared" si="339"/>
        <v/>
      </c>
      <c r="OS103" s="120" t="str">
        <f t="shared" si="339"/>
        <v/>
      </c>
      <c r="OT103" s="120" t="str">
        <f t="shared" si="339"/>
        <v/>
      </c>
      <c r="OU103" s="120" t="str">
        <f t="shared" si="339"/>
        <v/>
      </c>
      <c r="OV103" s="120" t="str">
        <f t="shared" si="339"/>
        <v/>
      </c>
      <c r="OW103" s="120" t="str">
        <f t="shared" si="340"/>
        <v/>
      </c>
      <c r="OX103" s="120" t="str">
        <f t="shared" si="340"/>
        <v/>
      </c>
      <c r="OY103" s="120" t="str">
        <f t="shared" si="340"/>
        <v/>
      </c>
      <c r="OZ103" s="120" t="str">
        <f t="shared" si="340"/>
        <v/>
      </c>
      <c r="PA103" s="120" t="str">
        <f t="shared" si="340"/>
        <v/>
      </c>
      <c r="PB103" s="120" t="str">
        <f t="shared" si="340"/>
        <v/>
      </c>
      <c r="PC103" s="120" t="str">
        <f t="shared" si="340"/>
        <v/>
      </c>
      <c r="PD103" s="120" t="str">
        <f t="shared" si="340"/>
        <v/>
      </c>
      <c r="PE103" s="120" t="str">
        <f t="shared" si="340"/>
        <v/>
      </c>
      <c r="PF103" s="120" t="str">
        <f t="shared" si="340"/>
        <v/>
      </c>
      <c r="PG103" s="120" t="str">
        <f t="shared" si="340"/>
        <v/>
      </c>
      <c r="PH103" s="120" t="str">
        <f t="shared" si="340"/>
        <v/>
      </c>
      <c r="PI103" s="120" t="str">
        <f t="shared" si="340"/>
        <v/>
      </c>
      <c r="PJ103" s="120" t="str">
        <f t="shared" si="340"/>
        <v/>
      </c>
      <c r="PK103" s="120" t="str">
        <f t="shared" si="340"/>
        <v/>
      </c>
      <c r="PL103" s="120" t="str">
        <f t="shared" si="340"/>
        <v/>
      </c>
      <c r="PM103" s="120" t="str">
        <f t="shared" si="341"/>
        <v/>
      </c>
      <c r="PN103" s="120" t="str">
        <f t="shared" si="341"/>
        <v/>
      </c>
      <c r="PO103" s="120" t="str">
        <f t="shared" si="341"/>
        <v/>
      </c>
      <c r="PP103" s="120" t="str">
        <f t="shared" si="341"/>
        <v/>
      </c>
      <c r="PQ103" s="120" t="str">
        <f t="shared" si="341"/>
        <v/>
      </c>
      <c r="PR103" s="120" t="str">
        <f t="shared" si="341"/>
        <v/>
      </c>
      <c r="PS103" s="120" t="str">
        <f t="shared" si="341"/>
        <v/>
      </c>
      <c r="PT103" s="120" t="str">
        <f t="shared" si="341"/>
        <v/>
      </c>
      <c r="PU103" s="120" t="str">
        <f t="shared" si="341"/>
        <v/>
      </c>
      <c r="PV103" s="120" t="str">
        <f t="shared" si="341"/>
        <v/>
      </c>
      <c r="PW103" s="120" t="str">
        <f t="shared" si="341"/>
        <v/>
      </c>
      <c r="PX103" s="120" t="str">
        <f t="shared" si="341"/>
        <v/>
      </c>
      <c r="PY103" s="120" t="str">
        <f t="shared" si="341"/>
        <v/>
      </c>
      <c r="PZ103" s="120" t="str">
        <f t="shared" si="341"/>
        <v/>
      </c>
      <c r="QA103" s="120" t="str">
        <f t="shared" si="341"/>
        <v/>
      </c>
      <c r="QB103" s="120" t="str">
        <f t="shared" si="341"/>
        <v/>
      </c>
      <c r="QC103" s="120" t="str">
        <f t="shared" si="342"/>
        <v/>
      </c>
      <c r="QD103" s="120" t="str">
        <f t="shared" si="342"/>
        <v/>
      </c>
      <c r="QE103" s="120" t="str">
        <f t="shared" si="342"/>
        <v/>
      </c>
      <c r="QF103" s="120" t="str">
        <f t="shared" si="342"/>
        <v/>
      </c>
      <c r="QG103" s="120" t="str">
        <f t="shared" si="342"/>
        <v/>
      </c>
      <c r="QH103" s="120" t="str">
        <f t="shared" si="342"/>
        <v/>
      </c>
      <c r="QI103" s="120" t="str">
        <f t="shared" si="342"/>
        <v/>
      </c>
      <c r="QJ103" s="120" t="str">
        <f t="shared" si="342"/>
        <v/>
      </c>
      <c r="QK103" s="120" t="str">
        <f t="shared" si="342"/>
        <v/>
      </c>
      <c r="QL103" s="120" t="str">
        <f t="shared" si="342"/>
        <v/>
      </c>
      <c r="QM103" s="120" t="str">
        <f t="shared" si="342"/>
        <v/>
      </c>
      <c r="QN103" s="120" t="str">
        <f t="shared" si="342"/>
        <v/>
      </c>
      <c r="QO103" s="120" t="str">
        <f t="shared" si="342"/>
        <v/>
      </c>
      <c r="QP103" s="120" t="str">
        <f t="shared" si="342"/>
        <v/>
      </c>
      <c r="QQ103" s="120" t="str">
        <f t="shared" si="342"/>
        <v/>
      </c>
      <c r="QR103" s="120" t="str">
        <f t="shared" si="342"/>
        <v/>
      </c>
      <c r="QS103" s="120" t="str">
        <f t="shared" si="343"/>
        <v/>
      </c>
      <c r="QT103" s="120" t="str">
        <f t="shared" si="343"/>
        <v/>
      </c>
      <c r="QU103" s="120" t="str">
        <f t="shared" si="343"/>
        <v/>
      </c>
      <c r="QV103" s="120" t="str">
        <f t="shared" si="343"/>
        <v/>
      </c>
      <c r="QW103" s="120" t="str">
        <f t="shared" si="343"/>
        <v/>
      </c>
      <c r="QX103" s="120" t="str">
        <f t="shared" si="343"/>
        <v/>
      </c>
      <c r="QY103" s="120" t="str">
        <f t="shared" si="343"/>
        <v/>
      </c>
      <c r="QZ103" s="120" t="str">
        <f t="shared" si="343"/>
        <v/>
      </c>
      <c r="RA103" s="120" t="str">
        <f t="shared" si="343"/>
        <v/>
      </c>
      <c r="RB103" s="120" t="str">
        <f t="shared" si="343"/>
        <v/>
      </c>
      <c r="RC103" s="120" t="str">
        <f t="shared" si="343"/>
        <v/>
      </c>
      <c r="RD103" s="120" t="str">
        <f t="shared" si="343"/>
        <v/>
      </c>
      <c r="RE103" s="120" t="str">
        <f t="shared" si="343"/>
        <v/>
      </c>
      <c r="RF103" s="120" t="str">
        <f t="shared" si="343"/>
        <v/>
      </c>
      <c r="RG103" s="120" t="str">
        <f t="shared" si="343"/>
        <v/>
      </c>
      <c r="RH103" s="120" t="str">
        <f t="shared" si="343"/>
        <v/>
      </c>
      <c r="RI103" s="120" t="str">
        <f t="shared" si="344"/>
        <v/>
      </c>
      <c r="RJ103" s="120" t="str">
        <f t="shared" si="344"/>
        <v/>
      </c>
      <c r="RK103" s="120" t="str">
        <f t="shared" si="344"/>
        <v/>
      </c>
      <c r="RL103" s="120" t="str">
        <f t="shared" si="344"/>
        <v/>
      </c>
      <c r="RM103" s="120" t="str">
        <f t="shared" si="344"/>
        <v/>
      </c>
      <c r="RN103" s="120" t="str">
        <f t="shared" si="344"/>
        <v/>
      </c>
      <c r="RO103" s="120" t="str">
        <f t="shared" si="344"/>
        <v/>
      </c>
      <c r="RP103" s="120" t="str">
        <f t="shared" si="344"/>
        <v/>
      </c>
      <c r="RQ103" s="120" t="str">
        <f t="shared" si="344"/>
        <v/>
      </c>
      <c r="RR103" s="120" t="str">
        <f t="shared" si="344"/>
        <v/>
      </c>
      <c r="RS103" s="120" t="str">
        <f t="shared" si="344"/>
        <v/>
      </c>
      <c r="RT103" s="120" t="str">
        <f t="shared" si="344"/>
        <v/>
      </c>
      <c r="RU103" s="120" t="str">
        <f t="shared" si="344"/>
        <v/>
      </c>
      <c r="RV103" s="120" t="str">
        <f t="shared" si="344"/>
        <v/>
      </c>
      <c r="RW103" s="120" t="str">
        <f t="shared" si="344"/>
        <v/>
      </c>
      <c r="RX103" s="120" t="str">
        <f t="shared" si="344"/>
        <v/>
      </c>
      <c r="RY103" s="120" t="str">
        <f t="shared" si="345"/>
        <v/>
      </c>
      <c r="RZ103" s="120" t="str">
        <f t="shared" si="345"/>
        <v/>
      </c>
      <c r="SA103" s="120" t="str">
        <f t="shared" si="345"/>
        <v/>
      </c>
      <c r="SB103" s="120" t="str">
        <f t="shared" si="345"/>
        <v/>
      </c>
      <c r="SC103" s="120" t="str">
        <f t="shared" si="345"/>
        <v/>
      </c>
      <c r="SD103" s="120" t="str">
        <f t="shared" si="345"/>
        <v/>
      </c>
      <c r="SE103" s="120" t="str">
        <f t="shared" si="345"/>
        <v/>
      </c>
      <c r="SF103" s="120" t="str">
        <f t="shared" si="345"/>
        <v/>
      </c>
      <c r="SG103" s="120" t="str">
        <f t="shared" si="345"/>
        <v/>
      </c>
      <c r="SH103" s="120" t="str">
        <f t="shared" si="345"/>
        <v/>
      </c>
      <c r="SI103" s="120" t="str">
        <f t="shared" si="345"/>
        <v/>
      </c>
      <c r="SJ103" s="120" t="str">
        <f t="shared" si="345"/>
        <v/>
      </c>
      <c r="SK103" s="120" t="str">
        <f t="shared" si="345"/>
        <v/>
      </c>
      <c r="SL103" s="120" t="str">
        <f t="shared" si="345"/>
        <v/>
      </c>
      <c r="SM103" s="120" t="str">
        <f t="shared" si="345"/>
        <v/>
      </c>
      <c r="SN103" s="120" t="str">
        <f t="shared" si="345"/>
        <v/>
      </c>
      <c r="SO103" s="120" t="str">
        <f t="shared" si="346"/>
        <v/>
      </c>
      <c r="SP103" s="120" t="str">
        <f t="shared" si="346"/>
        <v/>
      </c>
      <c r="SQ103" s="120" t="str">
        <f t="shared" si="346"/>
        <v/>
      </c>
      <c r="SR103" s="120" t="str">
        <f t="shared" si="346"/>
        <v/>
      </c>
      <c r="SS103" s="120" t="str">
        <f t="shared" si="346"/>
        <v/>
      </c>
      <c r="ST103" s="120" t="str">
        <f t="shared" si="346"/>
        <v/>
      </c>
      <c r="SU103" s="120" t="str">
        <f t="shared" si="346"/>
        <v/>
      </c>
      <c r="SV103" s="120" t="str">
        <f t="shared" si="346"/>
        <v/>
      </c>
      <c r="SW103" s="120" t="str">
        <f t="shared" si="346"/>
        <v/>
      </c>
      <c r="SX103" s="121" t="str">
        <f t="shared" si="346"/>
        <v/>
      </c>
    </row>
    <row r="104" spans="3:518" ht="15" outlineLevel="1" x14ac:dyDescent="0.35">
      <c r="C104" s="60">
        <v>291324</v>
      </c>
      <c r="D104" s="61"/>
      <c r="E104" s="122" t="s">
        <v>455</v>
      </c>
      <c r="F104" s="123"/>
      <c r="G104" s="113"/>
      <c r="H104" s="124">
        <v>1</v>
      </c>
      <c r="I104" s="140">
        <f t="shared" ref="I104:I111" si="348">(G104+H104)-1</f>
        <v>0</v>
      </c>
      <c r="J104" s="141">
        <v>0</v>
      </c>
      <c r="K104" s="126" t="s">
        <v>1700</v>
      </c>
      <c r="L104" s="127"/>
      <c r="M104" s="119" t="str">
        <f t="shared" si="316"/>
        <v/>
      </c>
      <c r="N104" s="120" t="str">
        <f t="shared" si="316"/>
        <v/>
      </c>
      <c r="O104" s="120" t="str">
        <f t="shared" si="316"/>
        <v/>
      </c>
      <c r="P104" s="120" t="str">
        <f t="shared" si="316"/>
        <v/>
      </c>
      <c r="Q104" s="120" t="str">
        <f t="shared" si="316"/>
        <v/>
      </c>
      <c r="R104" s="120" t="str">
        <f t="shared" si="316"/>
        <v/>
      </c>
      <c r="S104" s="120" t="str">
        <f t="shared" si="316"/>
        <v/>
      </c>
      <c r="T104" s="120" t="str">
        <f t="shared" si="316"/>
        <v/>
      </c>
      <c r="U104" s="120" t="str">
        <f t="shared" si="316"/>
        <v/>
      </c>
      <c r="V104" s="120" t="str">
        <f t="shared" si="316"/>
        <v/>
      </c>
      <c r="W104" s="120" t="str">
        <f t="shared" si="316"/>
        <v/>
      </c>
      <c r="X104" s="120" t="str">
        <f t="shared" si="316"/>
        <v/>
      </c>
      <c r="Y104" s="120" t="str">
        <f t="shared" si="316"/>
        <v/>
      </c>
      <c r="Z104" s="120" t="str">
        <f t="shared" si="316"/>
        <v/>
      </c>
      <c r="AA104" s="120" t="str">
        <f t="shared" si="316"/>
        <v/>
      </c>
      <c r="AB104" s="120" t="str">
        <f t="shared" si="316"/>
        <v/>
      </c>
      <c r="AC104" s="120" t="str">
        <f t="shared" si="315"/>
        <v/>
      </c>
      <c r="AD104" s="120" t="str">
        <f t="shared" si="315"/>
        <v/>
      </c>
      <c r="AE104" s="120" t="str">
        <f t="shared" si="315"/>
        <v/>
      </c>
      <c r="AF104" s="120" t="str">
        <f t="shared" si="315"/>
        <v/>
      </c>
      <c r="AG104" s="120" t="str">
        <f t="shared" si="315"/>
        <v/>
      </c>
      <c r="AH104" s="120" t="str">
        <f t="shared" si="315"/>
        <v/>
      </c>
      <c r="AI104" s="120" t="str">
        <f t="shared" si="315"/>
        <v/>
      </c>
      <c r="AJ104" s="120" t="str">
        <f t="shared" si="315"/>
        <v/>
      </c>
      <c r="AK104" s="120" t="str">
        <f t="shared" si="315"/>
        <v/>
      </c>
      <c r="AL104" s="120" t="str">
        <f t="shared" si="315"/>
        <v/>
      </c>
      <c r="AM104" s="120" t="str">
        <f t="shared" si="315"/>
        <v/>
      </c>
      <c r="AN104" s="120" t="str">
        <f t="shared" si="315"/>
        <v/>
      </c>
      <c r="AO104" s="120" t="str">
        <f t="shared" si="315"/>
        <v/>
      </c>
      <c r="AP104" s="120" t="str">
        <f t="shared" si="315"/>
        <v/>
      </c>
      <c r="AQ104" s="120" t="str">
        <f t="shared" si="315"/>
        <v/>
      </c>
      <c r="AR104" s="120" t="str">
        <f t="shared" si="315"/>
        <v/>
      </c>
      <c r="AS104" s="120" t="str">
        <f t="shared" si="317"/>
        <v/>
      </c>
      <c r="AT104" s="120" t="str">
        <f t="shared" si="317"/>
        <v/>
      </c>
      <c r="AU104" s="120" t="str">
        <f t="shared" si="317"/>
        <v/>
      </c>
      <c r="AV104" s="120" t="str">
        <f t="shared" si="317"/>
        <v/>
      </c>
      <c r="AW104" s="120" t="str">
        <f t="shared" si="317"/>
        <v/>
      </c>
      <c r="AX104" s="120" t="str">
        <f t="shared" si="317"/>
        <v/>
      </c>
      <c r="AY104" s="120" t="str">
        <f t="shared" si="317"/>
        <v/>
      </c>
      <c r="AZ104" s="120" t="str">
        <f t="shared" si="317"/>
        <v/>
      </c>
      <c r="BA104" s="120" t="str">
        <f t="shared" si="317"/>
        <v/>
      </c>
      <c r="BB104" s="120" t="str">
        <f t="shared" si="317"/>
        <v/>
      </c>
      <c r="BC104" s="120" t="str">
        <f t="shared" si="317"/>
        <v/>
      </c>
      <c r="BD104" s="120" t="str">
        <f t="shared" si="317"/>
        <v/>
      </c>
      <c r="BE104" s="120" t="str">
        <f t="shared" si="317"/>
        <v/>
      </c>
      <c r="BF104" s="120" t="str">
        <f t="shared" si="317"/>
        <v/>
      </c>
      <c r="BG104" s="120" t="str">
        <f t="shared" si="317"/>
        <v/>
      </c>
      <c r="BH104" s="120" t="str">
        <f t="shared" si="317"/>
        <v/>
      </c>
      <c r="BI104" s="120" t="str">
        <f t="shared" si="318"/>
        <v/>
      </c>
      <c r="BJ104" s="120" t="str">
        <f t="shared" si="318"/>
        <v/>
      </c>
      <c r="BK104" s="120" t="str">
        <f t="shared" si="318"/>
        <v/>
      </c>
      <c r="BL104" s="120" t="str">
        <f t="shared" si="318"/>
        <v/>
      </c>
      <c r="BM104" s="120" t="str">
        <f t="shared" si="318"/>
        <v/>
      </c>
      <c r="BN104" s="120" t="str">
        <f t="shared" si="318"/>
        <v/>
      </c>
      <c r="BO104" s="120" t="str">
        <f t="shared" si="318"/>
        <v/>
      </c>
      <c r="BP104" s="120" t="str">
        <f t="shared" si="318"/>
        <v/>
      </c>
      <c r="BQ104" s="120" t="str">
        <f t="shared" si="318"/>
        <v/>
      </c>
      <c r="BR104" s="120" t="str">
        <f t="shared" si="318"/>
        <v/>
      </c>
      <c r="BS104" s="120" t="str">
        <f t="shared" si="318"/>
        <v/>
      </c>
      <c r="BT104" s="120" t="str">
        <f t="shared" si="318"/>
        <v/>
      </c>
      <c r="BU104" s="120" t="str">
        <f t="shared" si="318"/>
        <v/>
      </c>
      <c r="BV104" s="120" t="str">
        <f t="shared" si="318"/>
        <v/>
      </c>
      <c r="BW104" s="120" t="str">
        <f t="shared" si="318"/>
        <v/>
      </c>
      <c r="BX104" s="120" t="str">
        <f t="shared" si="318"/>
        <v/>
      </c>
      <c r="BY104" s="120" t="str">
        <f t="shared" si="319"/>
        <v/>
      </c>
      <c r="BZ104" s="120" t="str">
        <f t="shared" si="319"/>
        <v/>
      </c>
      <c r="CA104" s="120" t="str">
        <f t="shared" si="319"/>
        <v/>
      </c>
      <c r="CB104" s="120" t="str">
        <f t="shared" si="319"/>
        <v/>
      </c>
      <c r="CC104" s="120" t="str">
        <f t="shared" si="319"/>
        <v/>
      </c>
      <c r="CD104" s="120" t="str">
        <f t="shared" si="319"/>
        <v/>
      </c>
      <c r="CE104" s="120" t="str">
        <f t="shared" si="319"/>
        <v/>
      </c>
      <c r="CF104" s="120" t="str">
        <f t="shared" si="319"/>
        <v/>
      </c>
      <c r="CG104" s="120" t="str">
        <f t="shared" si="319"/>
        <v/>
      </c>
      <c r="CH104" s="120" t="str">
        <f t="shared" si="319"/>
        <v/>
      </c>
      <c r="CI104" s="120" t="str">
        <f t="shared" si="319"/>
        <v/>
      </c>
      <c r="CJ104" s="120" t="str">
        <f t="shared" si="319"/>
        <v/>
      </c>
      <c r="CK104" s="120" t="str">
        <f t="shared" si="319"/>
        <v/>
      </c>
      <c r="CL104" s="120" t="str">
        <f t="shared" si="319"/>
        <v/>
      </c>
      <c r="CM104" s="120" t="str">
        <f t="shared" si="319"/>
        <v/>
      </c>
      <c r="CN104" s="120" t="str">
        <f t="shared" si="319"/>
        <v/>
      </c>
      <c r="CO104" s="120" t="str">
        <f t="shared" si="320"/>
        <v/>
      </c>
      <c r="CP104" s="120" t="str">
        <f t="shared" si="320"/>
        <v/>
      </c>
      <c r="CQ104" s="120" t="str">
        <f t="shared" si="320"/>
        <v/>
      </c>
      <c r="CR104" s="120" t="str">
        <f t="shared" si="320"/>
        <v/>
      </c>
      <c r="CS104" s="120" t="str">
        <f t="shared" si="320"/>
        <v/>
      </c>
      <c r="CT104" s="120" t="str">
        <f t="shared" si="320"/>
        <v/>
      </c>
      <c r="CU104" s="120" t="str">
        <f t="shared" si="320"/>
        <v/>
      </c>
      <c r="CV104" s="120" t="str">
        <f t="shared" si="320"/>
        <v/>
      </c>
      <c r="CW104" s="120" t="str">
        <f t="shared" si="320"/>
        <v/>
      </c>
      <c r="CX104" s="120" t="str">
        <f t="shared" si="320"/>
        <v/>
      </c>
      <c r="CY104" s="120" t="str">
        <f t="shared" si="320"/>
        <v/>
      </c>
      <c r="CZ104" s="120" t="str">
        <f t="shared" si="320"/>
        <v/>
      </c>
      <c r="DA104" s="120" t="str">
        <f t="shared" si="320"/>
        <v/>
      </c>
      <c r="DB104" s="120" t="str">
        <f t="shared" si="320"/>
        <v/>
      </c>
      <c r="DC104" s="120" t="str">
        <f t="shared" si="320"/>
        <v/>
      </c>
      <c r="DD104" s="120" t="str">
        <f t="shared" si="320"/>
        <v/>
      </c>
      <c r="DE104" s="120" t="str">
        <f t="shared" si="321"/>
        <v/>
      </c>
      <c r="DF104" s="120" t="str">
        <f t="shared" si="321"/>
        <v/>
      </c>
      <c r="DG104" s="120" t="str">
        <f t="shared" si="321"/>
        <v/>
      </c>
      <c r="DH104" s="120" t="str">
        <f t="shared" si="321"/>
        <v/>
      </c>
      <c r="DI104" s="120" t="str">
        <f t="shared" si="321"/>
        <v/>
      </c>
      <c r="DJ104" s="120" t="str">
        <f t="shared" si="321"/>
        <v/>
      </c>
      <c r="DK104" s="120" t="str">
        <f t="shared" si="321"/>
        <v/>
      </c>
      <c r="DL104" s="120" t="str">
        <f t="shared" si="321"/>
        <v/>
      </c>
      <c r="DM104" s="120" t="str">
        <f t="shared" si="321"/>
        <v/>
      </c>
      <c r="DN104" s="120" t="str">
        <f t="shared" si="321"/>
        <v/>
      </c>
      <c r="DO104" s="120" t="str">
        <f t="shared" si="321"/>
        <v/>
      </c>
      <c r="DP104" s="120" t="str">
        <f t="shared" si="321"/>
        <v/>
      </c>
      <c r="DQ104" s="120" t="str">
        <f t="shared" si="321"/>
        <v/>
      </c>
      <c r="DR104" s="120" t="str">
        <f t="shared" si="321"/>
        <v/>
      </c>
      <c r="DS104" s="120" t="str">
        <f t="shared" si="321"/>
        <v/>
      </c>
      <c r="DT104" s="120" t="str">
        <f t="shared" si="321"/>
        <v/>
      </c>
      <c r="DU104" s="120" t="str">
        <f t="shared" si="322"/>
        <v/>
      </c>
      <c r="DV104" s="120" t="str">
        <f t="shared" si="322"/>
        <v/>
      </c>
      <c r="DW104" s="120" t="str">
        <f t="shared" si="322"/>
        <v/>
      </c>
      <c r="DX104" s="120" t="str">
        <f t="shared" si="322"/>
        <v/>
      </c>
      <c r="DY104" s="120" t="str">
        <f t="shared" si="322"/>
        <v/>
      </c>
      <c r="DZ104" s="120" t="str">
        <f t="shared" si="322"/>
        <v/>
      </c>
      <c r="EA104" s="120" t="str">
        <f t="shared" si="322"/>
        <v/>
      </c>
      <c r="EB104" s="120" t="str">
        <f t="shared" si="322"/>
        <v/>
      </c>
      <c r="EC104" s="120" t="str">
        <f t="shared" si="322"/>
        <v/>
      </c>
      <c r="ED104" s="120" t="str">
        <f t="shared" si="322"/>
        <v/>
      </c>
      <c r="EE104" s="120" t="str">
        <f t="shared" si="322"/>
        <v/>
      </c>
      <c r="EF104" s="120" t="str">
        <f t="shared" si="322"/>
        <v/>
      </c>
      <c r="EG104" s="120" t="str">
        <f t="shared" si="322"/>
        <v/>
      </c>
      <c r="EH104" s="120" t="str">
        <f t="shared" si="322"/>
        <v/>
      </c>
      <c r="EI104" s="120" t="str">
        <f t="shared" si="322"/>
        <v/>
      </c>
      <c r="EJ104" s="120" t="str">
        <f t="shared" si="322"/>
        <v/>
      </c>
      <c r="EK104" s="120" t="str">
        <f t="shared" si="323"/>
        <v/>
      </c>
      <c r="EL104" s="120" t="str">
        <f t="shared" si="323"/>
        <v/>
      </c>
      <c r="EM104" s="120" t="str">
        <f t="shared" si="323"/>
        <v/>
      </c>
      <c r="EN104" s="120" t="str">
        <f t="shared" si="323"/>
        <v/>
      </c>
      <c r="EO104" s="120" t="str">
        <f t="shared" si="323"/>
        <v/>
      </c>
      <c r="EP104" s="120" t="str">
        <f t="shared" si="323"/>
        <v/>
      </c>
      <c r="EQ104" s="120" t="str">
        <f t="shared" si="323"/>
        <v/>
      </c>
      <c r="ER104" s="120" t="str">
        <f t="shared" si="323"/>
        <v/>
      </c>
      <c r="ES104" s="120" t="str">
        <f t="shared" si="323"/>
        <v/>
      </c>
      <c r="ET104" s="120" t="str">
        <f t="shared" si="323"/>
        <v/>
      </c>
      <c r="EU104" s="120" t="str">
        <f t="shared" si="323"/>
        <v/>
      </c>
      <c r="EV104" s="120" t="str">
        <f t="shared" si="323"/>
        <v/>
      </c>
      <c r="EW104" s="120" t="str">
        <f t="shared" si="323"/>
        <v/>
      </c>
      <c r="EX104" s="120" t="str">
        <f t="shared" si="323"/>
        <v/>
      </c>
      <c r="EY104" s="120" t="str">
        <f t="shared" si="323"/>
        <v/>
      </c>
      <c r="EZ104" s="120" t="str">
        <f t="shared" si="323"/>
        <v/>
      </c>
      <c r="FA104" s="120" t="str">
        <f t="shared" si="324"/>
        <v/>
      </c>
      <c r="FB104" s="120" t="str">
        <f t="shared" si="324"/>
        <v/>
      </c>
      <c r="FC104" s="120" t="str">
        <f t="shared" si="324"/>
        <v/>
      </c>
      <c r="FD104" s="120" t="str">
        <f t="shared" si="324"/>
        <v/>
      </c>
      <c r="FE104" s="120" t="str">
        <f t="shared" si="324"/>
        <v/>
      </c>
      <c r="FF104" s="120" t="str">
        <f t="shared" si="324"/>
        <v/>
      </c>
      <c r="FG104" s="120" t="str">
        <f t="shared" si="324"/>
        <v/>
      </c>
      <c r="FH104" s="120" t="str">
        <f t="shared" si="324"/>
        <v/>
      </c>
      <c r="FI104" s="120" t="str">
        <f t="shared" si="324"/>
        <v/>
      </c>
      <c r="FJ104" s="120" t="str">
        <f t="shared" si="324"/>
        <v/>
      </c>
      <c r="FK104" s="120" t="str">
        <f t="shared" si="324"/>
        <v/>
      </c>
      <c r="FL104" s="120" t="str">
        <f t="shared" si="324"/>
        <v/>
      </c>
      <c r="FM104" s="120" t="str">
        <f t="shared" si="324"/>
        <v/>
      </c>
      <c r="FN104" s="120" t="str">
        <f t="shared" si="324"/>
        <v/>
      </c>
      <c r="FO104" s="120" t="str">
        <f t="shared" si="324"/>
        <v/>
      </c>
      <c r="FP104" s="120" t="str">
        <f t="shared" si="324"/>
        <v/>
      </c>
      <c r="FQ104" s="120" t="str">
        <f t="shared" si="325"/>
        <v/>
      </c>
      <c r="FR104" s="120" t="str">
        <f t="shared" si="325"/>
        <v/>
      </c>
      <c r="FS104" s="120" t="str">
        <f t="shared" si="325"/>
        <v/>
      </c>
      <c r="FT104" s="120" t="str">
        <f t="shared" si="325"/>
        <v/>
      </c>
      <c r="FU104" s="120" t="str">
        <f t="shared" si="325"/>
        <v/>
      </c>
      <c r="FV104" s="120" t="str">
        <f t="shared" si="325"/>
        <v/>
      </c>
      <c r="FW104" s="120" t="str">
        <f t="shared" si="325"/>
        <v/>
      </c>
      <c r="FX104" s="120" t="str">
        <f t="shared" si="325"/>
        <v/>
      </c>
      <c r="FY104" s="120" t="str">
        <f t="shared" si="325"/>
        <v/>
      </c>
      <c r="FZ104" s="120" t="str">
        <f t="shared" si="325"/>
        <v/>
      </c>
      <c r="GA104" s="120" t="str">
        <f t="shared" si="325"/>
        <v/>
      </c>
      <c r="GB104" s="120" t="str">
        <f t="shared" si="325"/>
        <v/>
      </c>
      <c r="GC104" s="120" t="str">
        <f t="shared" si="325"/>
        <v/>
      </c>
      <c r="GD104" s="120" t="str">
        <f t="shared" si="325"/>
        <v/>
      </c>
      <c r="GE104" s="120" t="str">
        <f t="shared" si="325"/>
        <v/>
      </c>
      <c r="GF104" s="120" t="str">
        <f t="shared" si="325"/>
        <v/>
      </c>
      <c r="GG104" s="120" t="str">
        <f t="shared" si="326"/>
        <v/>
      </c>
      <c r="GH104" s="120" t="str">
        <f t="shared" si="326"/>
        <v/>
      </c>
      <c r="GI104" s="120" t="str">
        <f t="shared" si="326"/>
        <v/>
      </c>
      <c r="GJ104" s="120" t="str">
        <f t="shared" si="326"/>
        <v/>
      </c>
      <c r="GK104" s="120" t="str">
        <f t="shared" si="326"/>
        <v/>
      </c>
      <c r="GL104" s="120" t="str">
        <f t="shared" si="326"/>
        <v/>
      </c>
      <c r="GM104" s="120" t="str">
        <f t="shared" si="326"/>
        <v/>
      </c>
      <c r="GN104" s="120" t="str">
        <f t="shared" si="326"/>
        <v/>
      </c>
      <c r="GO104" s="120" t="str">
        <f t="shared" si="326"/>
        <v/>
      </c>
      <c r="GP104" s="120" t="str">
        <f t="shared" si="326"/>
        <v/>
      </c>
      <c r="GQ104" s="120" t="str">
        <f t="shared" si="326"/>
        <v/>
      </c>
      <c r="GR104" s="120" t="str">
        <f t="shared" si="326"/>
        <v/>
      </c>
      <c r="GS104" s="120" t="str">
        <f t="shared" si="326"/>
        <v/>
      </c>
      <c r="GT104" s="120" t="str">
        <f t="shared" si="326"/>
        <v/>
      </c>
      <c r="GU104" s="120" t="str">
        <f t="shared" si="326"/>
        <v/>
      </c>
      <c r="GV104" s="120" t="str">
        <f t="shared" si="326"/>
        <v/>
      </c>
      <c r="GW104" s="120" t="str">
        <f t="shared" si="327"/>
        <v/>
      </c>
      <c r="GX104" s="120" t="str">
        <f t="shared" si="327"/>
        <v/>
      </c>
      <c r="GY104" s="120" t="str">
        <f t="shared" si="327"/>
        <v/>
      </c>
      <c r="GZ104" s="120" t="str">
        <f t="shared" si="327"/>
        <v/>
      </c>
      <c r="HA104" s="120" t="str">
        <f t="shared" si="327"/>
        <v/>
      </c>
      <c r="HB104" s="120" t="str">
        <f t="shared" si="327"/>
        <v/>
      </c>
      <c r="HC104" s="120" t="str">
        <f t="shared" si="327"/>
        <v/>
      </c>
      <c r="HD104" s="120" t="str">
        <f t="shared" si="327"/>
        <v/>
      </c>
      <c r="HE104" s="120" t="str">
        <f t="shared" si="327"/>
        <v/>
      </c>
      <c r="HF104" s="120" t="str">
        <f t="shared" si="327"/>
        <v/>
      </c>
      <c r="HG104" s="120" t="str">
        <f t="shared" si="327"/>
        <v/>
      </c>
      <c r="HH104" s="120" t="str">
        <f t="shared" si="327"/>
        <v/>
      </c>
      <c r="HI104" s="120" t="str">
        <f t="shared" si="327"/>
        <v/>
      </c>
      <c r="HJ104" s="120" t="str">
        <f t="shared" si="327"/>
        <v/>
      </c>
      <c r="HK104" s="120" t="str">
        <f t="shared" si="327"/>
        <v/>
      </c>
      <c r="HL104" s="120" t="str">
        <f t="shared" si="327"/>
        <v/>
      </c>
      <c r="HM104" s="120" t="str">
        <f t="shared" si="328"/>
        <v/>
      </c>
      <c r="HN104" s="120" t="str">
        <f t="shared" si="328"/>
        <v/>
      </c>
      <c r="HO104" s="120" t="str">
        <f t="shared" si="328"/>
        <v/>
      </c>
      <c r="HP104" s="120" t="str">
        <f t="shared" si="328"/>
        <v/>
      </c>
      <c r="HQ104" s="120" t="str">
        <f t="shared" si="328"/>
        <v/>
      </c>
      <c r="HR104" s="120" t="str">
        <f t="shared" si="328"/>
        <v/>
      </c>
      <c r="HS104" s="120" t="str">
        <f t="shared" si="328"/>
        <v/>
      </c>
      <c r="HT104" s="120" t="str">
        <f t="shared" si="328"/>
        <v/>
      </c>
      <c r="HU104" s="120" t="str">
        <f t="shared" si="328"/>
        <v/>
      </c>
      <c r="HV104" s="120" t="str">
        <f t="shared" si="328"/>
        <v/>
      </c>
      <c r="HW104" s="120" t="str">
        <f t="shared" si="328"/>
        <v/>
      </c>
      <c r="HX104" s="120" t="str">
        <f t="shared" si="328"/>
        <v/>
      </c>
      <c r="HY104" s="120" t="str">
        <f t="shared" si="328"/>
        <v/>
      </c>
      <c r="HZ104" s="120" t="str">
        <f t="shared" si="328"/>
        <v/>
      </c>
      <c r="IA104" s="120" t="str">
        <f t="shared" si="328"/>
        <v/>
      </c>
      <c r="IB104" s="120" t="str">
        <f t="shared" si="328"/>
        <v/>
      </c>
      <c r="IC104" s="120" t="str">
        <f t="shared" si="329"/>
        <v/>
      </c>
      <c r="ID104" s="120" t="str">
        <f t="shared" si="329"/>
        <v/>
      </c>
      <c r="IE104" s="120" t="str">
        <f t="shared" si="329"/>
        <v/>
      </c>
      <c r="IF104" s="120" t="str">
        <f t="shared" si="329"/>
        <v/>
      </c>
      <c r="IG104" s="120" t="str">
        <f t="shared" si="329"/>
        <v/>
      </c>
      <c r="IH104" s="120" t="str">
        <f t="shared" si="329"/>
        <v/>
      </c>
      <c r="II104" s="120" t="str">
        <f t="shared" si="329"/>
        <v/>
      </c>
      <c r="IJ104" s="120" t="str">
        <f t="shared" si="329"/>
        <v/>
      </c>
      <c r="IK104" s="120" t="str">
        <f t="shared" si="329"/>
        <v/>
      </c>
      <c r="IL104" s="120" t="str">
        <f t="shared" si="329"/>
        <v/>
      </c>
      <c r="IM104" s="120" t="str">
        <f t="shared" si="329"/>
        <v/>
      </c>
      <c r="IN104" s="120" t="str">
        <f t="shared" si="329"/>
        <v/>
      </c>
      <c r="IO104" s="120" t="str">
        <f t="shared" si="329"/>
        <v/>
      </c>
      <c r="IP104" s="120" t="str">
        <f t="shared" si="329"/>
        <v/>
      </c>
      <c r="IQ104" s="120" t="str">
        <f t="shared" si="329"/>
        <v/>
      </c>
      <c r="IR104" s="120" t="str">
        <f t="shared" si="329"/>
        <v/>
      </c>
      <c r="IS104" s="120" t="str">
        <f t="shared" si="330"/>
        <v/>
      </c>
      <c r="IT104" s="120" t="str">
        <f t="shared" si="330"/>
        <v/>
      </c>
      <c r="IU104" s="120" t="str">
        <f t="shared" si="330"/>
        <v/>
      </c>
      <c r="IV104" s="120" t="str">
        <f t="shared" si="330"/>
        <v/>
      </c>
      <c r="IW104" s="120" t="str">
        <f t="shared" si="330"/>
        <v/>
      </c>
      <c r="IX104" s="120" t="str">
        <f t="shared" si="330"/>
        <v/>
      </c>
      <c r="IY104" s="120" t="str">
        <f t="shared" si="330"/>
        <v/>
      </c>
      <c r="IZ104" s="120" t="str">
        <f t="shared" si="330"/>
        <v/>
      </c>
      <c r="JA104" s="120" t="str">
        <f t="shared" si="330"/>
        <v/>
      </c>
      <c r="JB104" s="120" t="str">
        <f t="shared" si="330"/>
        <v/>
      </c>
      <c r="JC104" s="120" t="str">
        <f t="shared" si="330"/>
        <v/>
      </c>
      <c r="JD104" s="120" t="str">
        <f t="shared" si="330"/>
        <v/>
      </c>
      <c r="JE104" s="120" t="str">
        <f t="shared" si="330"/>
        <v/>
      </c>
      <c r="JF104" s="120" t="str">
        <f t="shared" si="330"/>
        <v/>
      </c>
      <c r="JG104" s="120" t="str">
        <f t="shared" si="330"/>
        <v/>
      </c>
      <c r="JH104" s="120" t="str">
        <f t="shared" si="330"/>
        <v/>
      </c>
      <c r="JI104" s="120" t="str">
        <f t="shared" si="331"/>
        <v/>
      </c>
      <c r="JJ104" s="120" t="str">
        <f t="shared" si="331"/>
        <v/>
      </c>
      <c r="JK104" s="120" t="str">
        <f t="shared" si="331"/>
        <v/>
      </c>
      <c r="JL104" s="120" t="str">
        <f t="shared" si="331"/>
        <v/>
      </c>
      <c r="JM104" s="120" t="str">
        <f t="shared" si="331"/>
        <v/>
      </c>
      <c r="JN104" s="120" t="str">
        <f t="shared" si="331"/>
        <v/>
      </c>
      <c r="JO104" s="120" t="str">
        <f t="shared" si="331"/>
        <v/>
      </c>
      <c r="JP104" s="120" t="str">
        <f t="shared" si="331"/>
        <v/>
      </c>
      <c r="JQ104" s="120" t="str">
        <f t="shared" si="331"/>
        <v/>
      </c>
      <c r="JR104" s="120" t="str">
        <f t="shared" si="331"/>
        <v/>
      </c>
      <c r="JS104" s="120" t="str">
        <f t="shared" si="331"/>
        <v/>
      </c>
      <c r="JT104" s="120" t="str">
        <f t="shared" si="331"/>
        <v/>
      </c>
      <c r="JU104" s="120" t="str">
        <f t="shared" si="331"/>
        <v/>
      </c>
      <c r="JV104" s="120" t="str">
        <f t="shared" si="331"/>
        <v/>
      </c>
      <c r="JW104" s="120" t="str">
        <f t="shared" si="331"/>
        <v/>
      </c>
      <c r="JX104" s="120" t="str">
        <f t="shared" si="331"/>
        <v/>
      </c>
      <c r="JY104" s="120" t="str">
        <f t="shared" si="332"/>
        <v/>
      </c>
      <c r="JZ104" s="120" t="str">
        <f t="shared" si="332"/>
        <v/>
      </c>
      <c r="KA104" s="120" t="str">
        <f t="shared" si="332"/>
        <v/>
      </c>
      <c r="KB104" s="120" t="str">
        <f t="shared" si="332"/>
        <v/>
      </c>
      <c r="KC104" s="120" t="str">
        <f t="shared" si="332"/>
        <v/>
      </c>
      <c r="KD104" s="120" t="str">
        <f t="shared" si="332"/>
        <v/>
      </c>
      <c r="KE104" s="120" t="str">
        <f t="shared" si="332"/>
        <v/>
      </c>
      <c r="KF104" s="120" t="str">
        <f t="shared" si="332"/>
        <v/>
      </c>
      <c r="KG104" s="120" t="str">
        <f t="shared" si="332"/>
        <v/>
      </c>
      <c r="KH104" s="120" t="str">
        <f t="shared" si="332"/>
        <v/>
      </c>
      <c r="KI104" s="120" t="str">
        <f t="shared" si="332"/>
        <v/>
      </c>
      <c r="KJ104" s="120" t="str">
        <f t="shared" si="332"/>
        <v/>
      </c>
      <c r="KK104" s="120" t="str">
        <f t="shared" si="332"/>
        <v/>
      </c>
      <c r="KL104" s="120" t="str">
        <f t="shared" si="332"/>
        <v/>
      </c>
      <c r="KM104" s="120" t="str">
        <f t="shared" si="332"/>
        <v/>
      </c>
      <c r="KN104" s="120" t="str">
        <f t="shared" si="332"/>
        <v/>
      </c>
      <c r="KO104" s="120" t="str">
        <f t="shared" si="333"/>
        <v/>
      </c>
      <c r="KP104" s="120" t="str">
        <f t="shared" si="333"/>
        <v/>
      </c>
      <c r="KQ104" s="120" t="str">
        <f t="shared" si="333"/>
        <v/>
      </c>
      <c r="KR104" s="120" t="str">
        <f t="shared" si="333"/>
        <v/>
      </c>
      <c r="KS104" s="120" t="str">
        <f t="shared" si="333"/>
        <v/>
      </c>
      <c r="KT104" s="120" t="str">
        <f t="shared" si="333"/>
        <v/>
      </c>
      <c r="KU104" s="120" t="str">
        <f t="shared" si="333"/>
        <v/>
      </c>
      <c r="KV104" s="120" t="str">
        <f t="shared" si="333"/>
        <v/>
      </c>
      <c r="KW104" s="120" t="str">
        <f t="shared" si="333"/>
        <v/>
      </c>
      <c r="KX104" s="120" t="str">
        <f t="shared" si="333"/>
        <v/>
      </c>
      <c r="KY104" s="120" t="str">
        <f t="shared" si="333"/>
        <v/>
      </c>
      <c r="KZ104" s="120" t="str">
        <f t="shared" si="333"/>
        <v/>
      </c>
      <c r="LA104" s="120" t="str">
        <f t="shared" si="333"/>
        <v/>
      </c>
      <c r="LB104" s="120" t="str">
        <f t="shared" si="333"/>
        <v/>
      </c>
      <c r="LC104" s="120" t="str">
        <f t="shared" si="333"/>
        <v/>
      </c>
      <c r="LD104" s="120" t="str">
        <f t="shared" si="333"/>
        <v/>
      </c>
      <c r="LE104" s="120" t="str">
        <f t="shared" si="334"/>
        <v/>
      </c>
      <c r="LF104" s="120" t="str">
        <f t="shared" si="334"/>
        <v/>
      </c>
      <c r="LG104" s="120" t="str">
        <f t="shared" si="334"/>
        <v/>
      </c>
      <c r="LH104" s="120" t="str">
        <f t="shared" si="334"/>
        <v/>
      </c>
      <c r="LI104" s="120" t="str">
        <f t="shared" si="334"/>
        <v/>
      </c>
      <c r="LJ104" s="120" t="str">
        <f t="shared" si="334"/>
        <v/>
      </c>
      <c r="LK104" s="120" t="str">
        <f t="shared" si="334"/>
        <v/>
      </c>
      <c r="LL104" s="120" t="str">
        <f t="shared" si="334"/>
        <v/>
      </c>
      <c r="LM104" s="120" t="str">
        <f t="shared" si="334"/>
        <v/>
      </c>
      <c r="LN104" s="120" t="str">
        <f t="shared" si="334"/>
        <v/>
      </c>
      <c r="LO104" s="120" t="str">
        <f t="shared" si="334"/>
        <v/>
      </c>
      <c r="LP104" s="120" t="str">
        <f t="shared" si="334"/>
        <v/>
      </c>
      <c r="LQ104" s="120" t="str">
        <f t="shared" si="334"/>
        <v/>
      </c>
      <c r="LR104" s="120" t="str">
        <f t="shared" si="334"/>
        <v/>
      </c>
      <c r="LS104" s="120" t="str">
        <f t="shared" si="334"/>
        <v/>
      </c>
      <c r="LT104" s="120" t="str">
        <f t="shared" si="334"/>
        <v/>
      </c>
      <c r="LU104" s="120" t="str">
        <f t="shared" si="335"/>
        <v/>
      </c>
      <c r="LV104" s="120" t="str">
        <f t="shared" si="335"/>
        <v/>
      </c>
      <c r="LW104" s="120" t="str">
        <f t="shared" si="335"/>
        <v/>
      </c>
      <c r="LX104" s="120" t="str">
        <f t="shared" si="335"/>
        <v/>
      </c>
      <c r="LY104" s="120" t="str">
        <f t="shared" si="335"/>
        <v/>
      </c>
      <c r="LZ104" s="120" t="str">
        <f t="shared" si="335"/>
        <v/>
      </c>
      <c r="MA104" s="120" t="str">
        <f t="shared" si="335"/>
        <v/>
      </c>
      <c r="MB104" s="120" t="str">
        <f t="shared" si="335"/>
        <v/>
      </c>
      <c r="MC104" s="120" t="str">
        <f t="shared" si="335"/>
        <v/>
      </c>
      <c r="MD104" s="120" t="str">
        <f t="shared" si="335"/>
        <v/>
      </c>
      <c r="ME104" s="120" t="str">
        <f t="shared" si="335"/>
        <v/>
      </c>
      <c r="MF104" s="120" t="str">
        <f t="shared" si="335"/>
        <v/>
      </c>
      <c r="MG104" s="120" t="str">
        <f t="shared" si="335"/>
        <v/>
      </c>
      <c r="MH104" s="120" t="str">
        <f t="shared" si="335"/>
        <v/>
      </c>
      <c r="MI104" s="120" t="str">
        <f t="shared" si="335"/>
        <v/>
      </c>
      <c r="MJ104" s="120" t="str">
        <f t="shared" si="335"/>
        <v/>
      </c>
      <c r="MK104" s="120" t="str">
        <f t="shared" si="336"/>
        <v/>
      </c>
      <c r="ML104" s="120" t="str">
        <f t="shared" si="336"/>
        <v/>
      </c>
      <c r="MM104" s="120" t="str">
        <f t="shared" si="336"/>
        <v/>
      </c>
      <c r="MN104" s="120" t="str">
        <f t="shared" si="336"/>
        <v/>
      </c>
      <c r="MO104" s="120" t="str">
        <f t="shared" si="336"/>
        <v/>
      </c>
      <c r="MP104" s="120" t="str">
        <f t="shared" si="336"/>
        <v/>
      </c>
      <c r="MQ104" s="120" t="str">
        <f t="shared" si="336"/>
        <v/>
      </c>
      <c r="MR104" s="120" t="str">
        <f t="shared" si="336"/>
        <v/>
      </c>
      <c r="MS104" s="120" t="str">
        <f t="shared" si="336"/>
        <v/>
      </c>
      <c r="MT104" s="120" t="str">
        <f t="shared" si="336"/>
        <v/>
      </c>
      <c r="MU104" s="120" t="str">
        <f t="shared" si="336"/>
        <v/>
      </c>
      <c r="MV104" s="120" t="str">
        <f t="shared" si="336"/>
        <v/>
      </c>
      <c r="MW104" s="120" t="str">
        <f t="shared" si="336"/>
        <v/>
      </c>
      <c r="MX104" s="120" t="str">
        <f t="shared" si="336"/>
        <v/>
      </c>
      <c r="MY104" s="120" t="str">
        <f t="shared" si="336"/>
        <v/>
      </c>
      <c r="MZ104" s="120" t="str">
        <f t="shared" si="336"/>
        <v/>
      </c>
      <c r="NA104" s="120" t="str">
        <f t="shared" si="337"/>
        <v/>
      </c>
      <c r="NB104" s="120" t="str">
        <f t="shared" si="337"/>
        <v/>
      </c>
      <c r="NC104" s="120" t="str">
        <f t="shared" si="337"/>
        <v/>
      </c>
      <c r="ND104" s="120" t="str">
        <f t="shared" si="337"/>
        <v/>
      </c>
      <c r="NE104" s="120" t="str">
        <f t="shared" si="337"/>
        <v/>
      </c>
      <c r="NF104" s="120" t="str">
        <f t="shared" si="337"/>
        <v/>
      </c>
      <c r="NG104" s="120" t="str">
        <f t="shared" si="337"/>
        <v/>
      </c>
      <c r="NH104" s="120" t="str">
        <f t="shared" si="337"/>
        <v/>
      </c>
      <c r="NI104" s="120" t="str">
        <f t="shared" si="337"/>
        <v/>
      </c>
      <c r="NJ104" s="120" t="str">
        <f t="shared" si="337"/>
        <v/>
      </c>
      <c r="NK104" s="120" t="str">
        <f t="shared" si="337"/>
        <v/>
      </c>
      <c r="NL104" s="120" t="str">
        <f t="shared" si="337"/>
        <v/>
      </c>
      <c r="NM104" s="120" t="str">
        <f t="shared" si="337"/>
        <v/>
      </c>
      <c r="NN104" s="120" t="str">
        <f t="shared" si="337"/>
        <v/>
      </c>
      <c r="NO104" s="120" t="str">
        <f t="shared" si="337"/>
        <v/>
      </c>
      <c r="NP104" s="120" t="str">
        <f t="shared" si="337"/>
        <v/>
      </c>
      <c r="NQ104" s="120" t="str">
        <f t="shared" si="338"/>
        <v/>
      </c>
      <c r="NR104" s="120" t="str">
        <f t="shared" si="338"/>
        <v/>
      </c>
      <c r="NS104" s="120" t="str">
        <f t="shared" si="338"/>
        <v/>
      </c>
      <c r="NT104" s="120" t="str">
        <f t="shared" si="338"/>
        <v/>
      </c>
      <c r="NU104" s="120" t="str">
        <f t="shared" si="338"/>
        <v/>
      </c>
      <c r="NV104" s="120" t="str">
        <f t="shared" si="338"/>
        <v/>
      </c>
      <c r="NW104" s="120" t="str">
        <f t="shared" si="338"/>
        <v/>
      </c>
      <c r="NX104" s="120" t="str">
        <f t="shared" si="338"/>
        <v/>
      </c>
      <c r="NY104" s="120" t="str">
        <f t="shared" si="338"/>
        <v/>
      </c>
      <c r="NZ104" s="120" t="str">
        <f t="shared" si="338"/>
        <v/>
      </c>
      <c r="OA104" s="120" t="str">
        <f t="shared" si="338"/>
        <v/>
      </c>
      <c r="OB104" s="120" t="str">
        <f t="shared" si="338"/>
        <v/>
      </c>
      <c r="OC104" s="120" t="str">
        <f t="shared" si="338"/>
        <v/>
      </c>
      <c r="OD104" s="120" t="str">
        <f t="shared" si="338"/>
        <v/>
      </c>
      <c r="OE104" s="120" t="str">
        <f t="shared" si="338"/>
        <v/>
      </c>
      <c r="OF104" s="120" t="str">
        <f t="shared" si="338"/>
        <v/>
      </c>
      <c r="OG104" s="120" t="str">
        <f t="shared" si="339"/>
        <v/>
      </c>
      <c r="OH104" s="120" t="str">
        <f t="shared" si="339"/>
        <v/>
      </c>
      <c r="OI104" s="120" t="str">
        <f t="shared" si="339"/>
        <v/>
      </c>
      <c r="OJ104" s="120" t="str">
        <f t="shared" si="339"/>
        <v/>
      </c>
      <c r="OK104" s="120" t="str">
        <f t="shared" si="339"/>
        <v/>
      </c>
      <c r="OL104" s="120" t="str">
        <f t="shared" si="339"/>
        <v/>
      </c>
      <c r="OM104" s="120" t="str">
        <f t="shared" si="339"/>
        <v/>
      </c>
      <c r="ON104" s="120" t="str">
        <f t="shared" si="339"/>
        <v/>
      </c>
      <c r="OO104" s="120" t="str">
        <f t="shared" si="339"/>
        <v/>
      </c>
      <c r="OP104" s="120" t="str">
        <f t="shared" si="339"/>
        <v/>
      </c>
      <c r="OQ104" s="120" t="str">
        <f t="shared" si="339"/>
        <v/>
      </c>
      <c r="OR104" s="120" t="str">
        <f t="shared" si="339"/>
        <v/>
      </c>
      <c r="OS104" s="120" t="str">
        <f t="shared" si="339"/>
        <v/>
      </c>
      <c r="OT104" s="120" t="str">
        <f t="shared" si="339"/>
        <v/>
      </c>
      <c r="OU104" s="120" t="str">
        <f t="shared" si="339"/>
        <v/>
      </c>
      <c r="OV104" s="120" t="str">
        <f t="shared" si="339"/>
        <v/>
      </c>
      <c r="OW104" s="120" t="str">
        <f t="shared" si="340"/>
        <v/>
      </c>
      <c r="OX104" s="120" t="str">
        <f t="shared" si="340"/>
        <v/>
      </c>
      <c r="OY104" s="120" t="str">
        <f t="shared" si="340"/>
        <v/>
      </c>
      <c r="OZ104" s="120" t="str">
        <f t="shared" si="340"/>
        <v/>
      </c>
      <c r="PA104" s="120" t="str">
        <f t="shared" si="340"/>
        <v/>
      </c>
      <c r="PB104" s="120" t="str">
        <f t="shared" si="340"/>
        <v/>
      </c>
      <c r="PC104" s="120" t="str">
        <f t="shared" si="340"/>
        <v/>
      </c>
      <c r="PD104" s="120" t="str">
        <f t="shared" si="340"/>
        <v/>
      </c>
      <c r="PE104" s="120" t="str">
        <f t="shared" si="340"/>
        <v/>
      </c>
      <c r="PF104" s="120" t="str">
        <f t="shared" si="340"/>
        <v/>
      </c>
      <c r="PG104" s="120" t="str">
        <f t="shared" si="340"/>
        <v/>
      </c>
      <c r="PH104" s="120" t="str">
        <f t="shared" si="340"/>
        <v/>
      </c>
      <c r="PI104" s="120" t="str">
        <f t="shared" si="340"/>
        <v/>
      </c>
      <c r="PJ104" s="120" t="str">
        <f t="shared" si="340"/>
        <v/>
      </c>
      <c r="PK104" s="120" t="str">
        <f t="shared" si="340"/>
        <v/>
      </c>
      <c r="PL104" s="120" t="str">
        <f t="shared" si="340"/>
        <v/>
      </c>
      <c r="PM104" s="120" t="str">
        <f t="shared" si="341"/>
        <v/>
      </c>
      <c r="PN104" s="120" t="str">
        <f t="shared" si="341"/>
        <v/>
      </c>
      <c r="PO104" s="120" t="str">
        <f t="shared" si="341"/>
        <v/>
      </c>
      <c r="PP104" s="120" t="str">
        <f t="shared" si="341"/>
        <v/>
      </c>
      <c r="PQ104" s="120" t="str">
        <f t="shared" si="341"/>
        <v/>
      </c>
      <c r="PR104" s="120" t="str">
        <f t="shared" si="341"/>
        <v/>
      </c>
      <c r="PS104" s="120" t="str">
        <f t="shared" si="341"/>
        <v/>
      </c>
      <c r="PT104" s="120" t="str">
        <f t="shared" si="341"/>
        <v/>
      </c>
      <c r="PU104" s="120" t="str">
        <f t="shared" si="341"/>
        <v/>
      </c>
      <c r="PV104" s="120" t="str">
        <f t="shared" si="341"/>
        <v/>
      </c>
      <c r="PW104" s="120" t="str">
        <f t="shared" si="341"/>
        <v/>
      </c>
      <c r="PX104" s="120" t="str">
        <f t="shared" si="341"/>
        <v/>
      </c>
      <c r="PY104" s="120" t="str">
        <f t="shared" si="341"/>
        <v/>
      </c>
      <c r="PZ104" s="120" t="str">
        <f t="shared" si="341"/>
        <v/>
      </c>
      <c r="QA104" s="120" t="str">
        <f t="shared" si="341"/>
        <v/>
      </c>
      <c r="QB104" s="120" t="str">
        <f t="shared" si="341"/>
        <v/>
      </c>
      <c r="QC104" s="120" t="str">
        <f t="shared" si="342"/>
        <v/>
      </c>
      <c r="QD104" s="120" t="str">
        <f t="shared" si="342"/>
        <v/>
      </c>
      <c r="QE104" s="120" t="str">
        <f t="shared" si="342"/>
        <v/>
      </c>
      <c r="QF104" s="120" t="str">
        <f t="shared" si="342"/>
        <v/>
      </c>
      <c r="QG104" s="120" t="str">
        <f t="shared" si="342"/>
        <v/>
      </c>
      <c r="QH104" s="120" t="str">
        <f t="shared" si="342"/>
        <v/>
      </c>
      <c r="QI104" s="120" t="str">
        <f t="shared" si="342"/>
        <v/>
      </c>
      <c r="QJ104" s="120" t="str">
        <f t="shared" si="342"/>
        <v/>
      </c>
      <c r="QK104" s="120" t="str">
        <f t="shared" si="342"/>
        <v/>
      </c>
      <c r="QL104" s="120" t="str">
        <f t="shared" si="342"/>
        <v/>
      </c>
      <c r="QM104" s="120" t="str">
        <f t="shared" si="342"/>
        <v/>
      </c>
      <c r="QN104" s="120" t="str">
        <f t="shared" si="342"/>
        <v/>
      </c>
      <c r="QO104" s="120" t="str">
        <f t="shared" si="342"/>
        <v/>
      </c>
      <c r="QP104" s="120" t="str">
        <f t="shared" si="342"/>
        <v/>
      </c>
      <c r="QQ104" s="120" t="str">
        <f t="shared" si="342"/>
        <v/>
      </c>
      <c r="QR104" s="120" t="str">
        <f t="shared" si="342"/>
        <v/>
      </c>
      <c r="QS104" s="120" t="str">
        <f t="shared" si="343"/>
        <v/>
      </c>
      <c r="QT104" s="120" t="str">
        <f t="shared" si="343"/>
        <v/>
      </c>
      <c r="QU104" s="120" t="str">
        <f t="shared" si="343"/>
        <v/>
      </c>
      <c r="QV104" s="120" t="str">
        <f t="shared" si="343"/>
        <v/>
      </c>
      <c r="QW104" s="120" t="str">
        <f t="shared" si="343"/>
        <v/>
      </c>
      <c r="QX104" s="120" t="str">
        <f t="shared" si="343"/>
        <v/>
      </c>
      <c r="QY104" s="120" t="str">
        <f t="shared" si="343"/>
        <v/>
      </c>
      <c r="QZ104" s="120" t="str">
        <f t="shared" si="343"/>
        <v/>
      </c>
      <c r="RA104" s="120" t="str">
        <f t="shared" si="343"/>
        <v/>
      </c>
      <c r="RB104" s="120" t="str">
        <f t="shared" si="343"/>
        <v/>
      </c>
      <c r="RC104" s="120" t="str">
        <f t="shared" si="343"/>
        <v/>
      </c>
      <c r="RD104" s="120" t="str">
        <f t="shared" si="343"/>
        <v/>
      </c>
      <c r="RE104" s="120" t="str">
        <f t="shared" si="343"/>
        <v/>
      </c>
      <c r="RF104" s="120" t="str">
        <f t="shared" si="343"/>
        <v/>
      </c>
      <c r="RG104" s="120" t="str">
        <f t="shared" si="343"/>
        <v/>
      </c>
      <c r="RH104" s="120" t="str">
        <f t="shared" si="343"/>
        <v/>
      </c>
      <c r="RI104" s="120" t="str">
        <f t="shared" si="344"/>
        <v/>
      </c>
      <c r="RJ104" s="120" t="str">
        <f t="shared" si="344"/>
        <v/>
      </c>
      <c r="RK104" s="120" t="str">
        <f t="shared" si="344"/>
        <v/>
      </c>
      <c r="RL104" s="120" t="str">
        <f t="shared" si="344"/>
        <v/>
      </c>
      <c r="RM104" s="120" t="str">
        <f t="shared" si="344"/>
        <v/>
      </c>
      <c r="RN104" s="120" t="str">
        <f t="shared" si="344"/>
        <v/>
      </c>
      <c r="RO104" s="120" t="str">
        <f t="shared" si="344"/>
        <v/>
      </c>
      <c r="RP104" s="120" t="str">
        <f t="shared" si="344"/>
        <v/>
      </c>
      <c r="RQ104" s="120" t="str">
        <f t="shared" si="344"/>
        <v/>
      </c>
      <c r="RR104" s="120" t="str">
        <f t="shared" si="344"/>
        <v/>
      </c>
      <c r="RS104" s="120" t="str">
        <f t="shared" si="344"/>
        <v/>
      </c>
      <c r="RT104" s="120" t="str">
        <f t="shared" si="344"/>
        <v/>
      </c>
      <c r="RU104" s="120" t="str">
        <f t="shared" si="344"/>
        <v/>
      </c>
      <c r="RV104" s="120" t="str">
        <f t="shared" si="344"/>
        <v/>
      </c>
      <c r="RW104" s="120" t="str">
        <f t="shared" si="344"/>
        <v/>
      </c>
      <c r="RX104" s="120" t="str">
        <f t="shared" si="344"/>
        <v/>
      </c>
      <c r="RY104" s="120" t="str">
        <f t="shared" si="345"/>
        <v/>
      </c>
      <c r="RZ104" s="120" t="str">
        <f t="shared" si="345"/>
        <v/>
      </c>
      <c r="SA104" s="120" t="str">
        <f t="shared" si="345"/>
        <v/>
      </c>
      <c r="SB104" s="120" t="str">
        <f t="shared" si="345"/>
        <v/>
      </c>
      <c r="SC104" s="120" t="str">
        <f t="shared" si="345"/>
        <v/>
      </c>
      <c r="SD104" s="120" t="str">
        <f t="shared" si="345"/>
        <v/>
      </c>
      <c r="SE104" s="120" t="str">
        <f t="shared" si="345"/>
        <v/>
      </c>
      <c r="SF104" s="120" t="str">
        <f t="shared" si="345"/>
        <v/>
      </c>
      <c r="SG104" s="120" t="str">
        <f t="shared" si="345"/>
        <v/>
      </c>
      <c r="SH104" s="120" t="str">
        <f t="shared" si="345"/>
        <v/>
      </c>
      <c r="SI104" s="120" t="str">
        <f t="shared" si="345"/>
        <v/>
      </c>
      <c r="SJ104" s="120" t="str">
        <f t="shared" si="345"/>
        <v/>
      </c>
      <c r="SK104" s="120" t="str">
        <f t="shared" si="345"/>
        <v/>
      </c>
      <c r="SL104" s="120" t="str">
        <f t="shared" si="345"/>
        <v/>
      </c>
      <c r="SM104" s="120" t="str">
        <f t="shared" si="345"/>
        <v/>
      </c>
      <c r="SN104" s="120" t="str">
        <f t="shared" si="345"/>
        <v/>
      </c>
      <c r="SO104" s="120" t="str">
        <f t="shared" si="346"/>
        <v/>
      </c>
      <c r="SP104" s="120" t="str">
        <f t="shared" si="346"/>
        <v/>
      </c>
      <c r="SQ104" s="120" t="str">
        <f t="shared" si="346"/>
        <v/>
      </c>
      <c r="SR104" s="120" t="str">
        <f t="shared" si="346"/>
        <v/>
      </c>
      <c r="SS104" s="120" t="str">
        <f t="shared" si="346"/>
        <v/>
      </c>
      <c r="ST104" s="120" t="str">
        <f t="shared" si="346"/>
        <v/>
      </c>
      <c r="SU104" s="120" t="str">
        <f t="shared" si="346"/>
        <v/>
      </c>
      <c r="SV104" s="120" t="str">
        <f t="shared" si="346"/>
        <v/>
      </c>
      <c r="SW104" s="120" t="str">
        <f t="shared" si="346"/>
        <v/>
      </c>
      <c r="SX104" s="121" t="str">
        <f t="shared" si="346"/>
        <v/>
      </c>
    </row>
    <row r="105" spans="3:518" ht="15" outlineLevel="1" x14ac:dyDescent="0.35">
      <c r="C105" s="60">
        <v>291724</v>
      </c>
      <c r="D105" s="61"/>
      <c r="E105" s="122" t="s">
        <v>455</v>
      </c>
      <c r="F105" s="123"/>
      <c r="G105" s="113"/>
      <c r="H105" s="124">
        <v>1</v>
      </c>
      <c r="I105" s="140">
        <f t="shared" si="348"/>
        <v>0</v>
      </c>
      <c r="J105" s="141">
        <v>0</v>
      </c>
      <c r="K105" s="126" t="s">
        <v>1700</v>
      </c>
      <c r="L105" s="127"/>
      <c r="M105" s="119" t="str">
        <f t="shared" si="316"/>
        <v/>
      </c>
      <c r="N105" s="120" t="str">
        <f t="shared" si="316"/>
        <v/>
      </c>
      <c r="O105" s="120" t="str">
        <f t="shared" si="316"/>
        <v/>
      </c>
      <c r="P105" s="120" t="str">
        <f t="shared" si="316"/>
        <v/>
      </c>
      <c r="Q105" s="120" t="str">
        <f t="shared" si="316"/>
        <v/>
      </c>
      <c r="R105" s="120" t="str">
        <f t="shared" si="316"/>
        <v/>
      </c>
      <c r="S105" s="120" t="str">
        <f t="shared" si="316"/>
        <v/>
      </c>
      <c r="T105" s="120" t="str">
        <f t="shared" si="316"/>
        <v/>
      </c>
      <c r="U105" s="120" t="str">
        <f t="shared" si="316"/>
        <v/>
      </c>
      <c r="V105" s="120" t="str">
        <f t="shared" si="316"/>
        <v/>
      </c>
      <c r="W105" s="120" t="str">
        <f t="shared" si="316"/>
        <v/>
      </c>
      <c r="X105" s="120" t="str">
        <f t="shared" si="316"/>
        <v/>
      </c>
      <c r="Y105" s="120" t="str">
        <f t="shared" si="316"/>
        <v/>
      </c>
      <c r="Z105" s="120" t="str">
        <f t="shared" si="316"/>
        <v/>
      </c>
      <c r="AA105" s="120" t="str">
        <f t="shared" si="316"/>
        <v/>
      </c>
      <c r="AB105" s="120" t="str">
        <f t="shared" si="316"/>
        <v/>
      </c>
      <c r="AC105" s="120" t="str">
        <f t="shared" ref="AC105:AR111" si="349">IF($J105&gt;0%,IF(AND(AC$16&gt;=$G105,AC$16&lt;$G105+($H105*$J105)),"➤",""),"")</f>
        <v/>
      </c>
      <c r="AD105" s="120" t="str">
        <f t="shared" si="349"/>
        <v/>
      </c>
      <c r="AE105" s="120" t="str">
        <f t="shared" si="349"/>
        <v/>
      </c>
      <c r="AF105" s="120" t="str">
        <f t="shared" si="349"/>
        <v/>
      </c>
      <c r="AG105" s="120" t="str">
        <f t="shared" si="349"/>
        <v/>
      </c>
      <c r="AH105" s="120" t="str">
        <f t="shared" si="349"/>
        <v/>
      </c>
      <c r="AI105" s="120" t="str">
        <f t="shared" si="349"/>
        <v/>
      </c>
      <c r="AJ105" s="120" t="str">
        <f t="shared" si="349"/>
        <v/>
      </c>
      <c r="AK105" s="120" t="str">
        <f t="shared" si="349"/>
        <v/>
      </c>
      <c r="AL105" s="120" t="str">
        <f t="shared" si="349"/>
        <v/>
      </c>
      <c r="AM105" s="120" t="str">
        <f t="shared" si="349"/>
        <v/>
      </c>
      <c r="AN105" s="120" t="str">
        <f t="shared" si="349"/>
        <v/>
      </c>
      <c r="AO105" s="120" t="str">
        <f t="shared" si="349"/>
        <v/>
      </c>
      <c r="AP105" s="120" t="str">
        <f t="shared" si="349"/>
        <v/>
      </c>
      <c r="AQ105" s="120" t="str">
        <f t="shared" si="349"/>
        <v/>
      </c>
      <c r="AR105" s="120" t="str">
        <f t="shared" si="349"/>
        <v/>
      </c>
      <c r="AS105" s="120" t="str">
        <f t="shared" si="317"/>
        <v/>
      </c>
      <c r="AT105" s="120" t="str">
        <f t="shared" si="317"/>
        <v/>
      </c>
      <c r="AU105" s="120" t="str">
        <f t="shared" si="317"/>
        <v/>
      </c>
      <c r="AV105" s="120" t="str">
        <f t="shared" si="317"/>
        <v/>
      </c>
      <c r="AW105" s="120" t="str">
        <f t="shared" si="317"/>
        <v/>
      </c>
      <c r="AX105" s="120" t="str">
        <f t="shared" si="317"/>
        <v/>
      </c>
      <c r="AY105" s="120" t="str">
        <f t="shared" si="317"/>
        <v/>
      </c>
      <c r="AZ105" s="120" t="str">
        <f t="shared" si="317"/>
        <v/>
      </c>
      <c r="BA105" s="120" t="str">
        <f t="shared" si="317"/>
        <v/>
      </c>
      <c r="BB105" s="120" t="str">
        <f t="shared" si="317"/>
        <v/>
      </c>
      <c r="BC105" s="120" t="str">
        <f t="shared" si="317"/>
        <v/>
      </c>
      <c r="BD105" s="120" t="str">
        <f t="shared" si="317"/>
        <v/>
      </c>
      <c r="BE105" s="120" t="str">
        <f t="shared" si="317"/>
        <v/>
      </c>
      <c r="BF105" s="120" t="str">
        <f t="shared" si="317"/>
        <v/>
      </c>
      <c r="BG105" s="120" t="str">
        <f t="shared" si="317"/>
        <v/>
      </c>
      <c r="BH105" s="120" t="str">
        <f t="shared" si="317"/>
        <v/>
      </c>
      <c r="BI105" s="120" t="str">
        <f t="shared" si="318"/>
        <v/>
      </c>
      <c r="BJ105" s="120" t="str">
        <f t="shared" si="318"/>
        <v/>
      </c>
      <c r="BK105" s="120" t="str">
        <f t="shared" si="318"/>
        <v/>
      </c>
      <c r="BL105" s="120" t="str">
        <f t="shared" si="318"/>
        <v/>
      </c>
      <c r="BM105" s="120" t="str">
        <f t="shared" si="318"/>
        <v/>
      </c>
      <c r="BN105" s="120" t="str">
        <f t="shared" si="318"/>
        <v/>
      </c>
      <c r="BO105" s="120" t="str">
        <f t="shared" si="318"/>
        <v/>
      </c>
      <c r="BP105" s="120" t="str">
        <f t="shared" si="318"/>
        <v/>
      </c>
      <c r="BQ105" s="120" t="str">
        <f t="shared" si="318"/>
        <v/>
      </c>
      <c r="BR105" s="120" t="str">
        <f t="shared" si="318"/>
        <v/>
      </c>
      <c r="BS105" s="120" t="str">
        <f t="shared" si="318"/>
        <v/>
      </c>
      <c r="BT105" s="120" t="str">
        <f t="shared" si="318"/>
        <v/>
      </c>
      <c r="BU105" s="120" t="str">
        <f t="shared" si="318"/>
        <v/>
      </c>
      <c r="BV105" s="120" t="str">
        <f t="shared" si="318"/>
        <v/>
      </c>
      <c r="BW105" s="120" t="str">
        <f t="shared" si="318"/>
        <v/>
      </c>
      <c r="BX105" s="120" t="str">
        <f t="shared" si="318"/>
        <v/>
      </c>
      <c r="BY105" s="120" t="str">
        <f t="shared" si="319"/>
        <v/>
      </c>
      <c r="BZ105" s="120" t="str">
        <f t="shared" si="319"/>
        <v/>
      </c>
      <c r="CA105" s="120" t="str">
        <f t="shared" si="319"/>
        <v/>
      </c>
      <c r="CB105" s="120" t="str">
        <f t="shared" si="319"/>
        <v/>
      </c>
      <c r="CC105" s="120" t="str">
        <f t="shared" si="319"/>
        <v/>
      </c>
      <c r="CD105" s="120" t="str">
        <f t="shared" si="319"/>
        <v/>
      </c>
      <c r="CE105" s="120" t="str">
        <f t="shared" si="319"/>
        <v/>
      </c>
      <c r="CF105" s="120" t="str">
        <f t="shared" si="319"/>
        <v/>
      </c>
      <c r="CG105" s="120" t="str">
        <f t="shared" si="319"/>
        <v/>
      </c>
      <c r="CH105" s="120" t="str">
        <f t="shared" si="319"/>
        <v/>
      </c>
      <c r="CI105" s="120" t="str">
        <f t="shared" si="319"/>
        <v/>
      </c>
      <c r="CJ105" s="120" t="str">
        <f t="shared" si="319"/>
        <v/>
      </c>
      <c r="CK105" s="120" t="str">
        <f t="shared" si="319"/>
        <v/>
      </c>
      <c r="CL105" s="120" t="str">
        <f t="shared" si="319"/>
        <v/>
      </c>
      <c r="CM105" s="120" t="str">
        <f t="shared" si="319"/>
        <v/>
      </c>
      <c r="CN105" s="120" t="str">
        <f t="shared" si="319"/>
        <v/>
      </c>
      <c r="CO105" s="120" t="str">
        <f t="shared" si="320"/>
        <v/>
      </c>
      <c r="CP105" s="120" t="str">
        <f t="shared" si="320"/>
        <v/>
      </c>
      <c r="CQ105" s="120" t="str">
        <f t="shared" si="320"/>
        <v/>
      </c>
      <c r="CR105" s="120" t="str">
        <f t="shared" si="320"/>
        <v/>
      </c>
      <c r="CS105" s="120" t="str">
        <f t="shared" si="320"/>
        <v/>
      </c>
      <c r="CT105" s="120" t="str">
        <f t="shared" si="320"/>
        <v/>
      </c>
      <c r="CU105" s="120" t="str">
        <f t="shared" si="320"/>
        <v/>
      </c>
      <c r="CV105" s="120" t="str">
        <f t="shared" si="320"/>
        <v/>
      </c>
      <c r="CW105" s="120" t="str">
        <f t="shared" si="320"/>
        <v/>
      </c>
      <c r="CX105" s="120" t="str">
        <f t="shared" si="320"/>
        <v/>
      </c>
      <c r="CY105" s="120" t="str">
        <f t="shared" si="320"/>
        <v/>
      </c>
      <c r="CZ105" s="120" t="str">
        <f t="shared" si="320"/>
        <v/>
      </c>
      <c r="DA105" s="120" t="str">
        <f t="shared" si="320"/>
        <v/>
      </c>
      <c r="DB105" s="120" t="str">
        <f t="shared" si="320"/>
        <v/>
      </c>
      <c r="DC105" s="120" t="str">
        <f t="shared" si="320"/>
        <v/>
      </c>
      <c r="DD105" s="120" t="str">
        <f t="shared" si="320"/>
        <v/>
      </c>
      <c r="DE105" s="120" t="str">
        <f t="shared" si="321"/>
        <v/>
      </c>
      <c r="DF105" s="120" t="str">
        <f t="shared" si="321"/>
        <v/>
      </c>
      <c r="DG105" s="120" t="str">
        <f t="shared" si="321"/>
        <v/>
      </c>
      <c r="DH105" s="120" t="str">
        <f t="shared" si="321"/>
        <v/>
      </c>
      <c r="DI105" s="120" t="str">
        <f t="shared" si="321"/>
        <v/>
      </c>
      <c r="DJ105" s="120" t="str">
        <f t="shared" si="321"/>
        <v/>
      </c>
      <c r="DK105" s="120" t="str">
        <f t="shared" si="321"/>
        <v/>
      </c>
      <c r="DL105" s="120" t="str">
        <f t="shared" si="321"/>
        <v/>
      </c>
      <c r="DM105" s="120" t="str">
        <f t="shared" si="321"/>
        <v/>
      </c>
      <c r="DN105" s="120" t="str">
        <f t="shared" si="321"/>
        <v/>
      </c>
      <c r="DO105" s="120" t="str">
        <f t="shared" si="321"/>
        <v/>
      </c>
      <c r="DP105" s="120" t="str">
        <f t="shared" si="321"/>
        <v/>
      </c>
      <c r="DQ105" s="120" t="str">
        <f t="shared" si="321"/>
        <v/>
      </c>
      <c r="DR105" s="120" t="str">
        <f t="shared" si="321"/>
        <v/>
      </c>
      <c r="DS105" s="120" t="str">
        <f t="shared" si="321"/>
        <v/>
      </c>
      <c r="DT105" s="120" t="str">
        <f t="shared" si="321"/>
        <v/>
      </c>
      <c r="DU105" s="120" t="str">
        <f t="shared" si="322"/>
        <v/>
      </c>
      <c r="DV105" s="120" t="str">
        <f t="shared" si="322"/>
        <v/>
      </c>
      <c r="DW105" s="120" t="str">
        <f t="shared" si="322"/>
        <v/>
      </c>
      <c r="DX105" s="120" t="str">
        <f t="shared" si="322"/>
        <v/>
      </c>
      <c r="DY105" s="120" t="str">
        <f t="shared" si="322"/>
        <v/>
      </c>
      <c r="DZ105" s="120" t="str">
        <f t="shared" si="322"/>
        <v/>
      </c>
      <c r="EA105" s="120" t="str">
        <f t="shared" si="322"/>
        <v/>
      </c>
      <c r="EB105" s="120" t="str">
        <f t="shared" si="322"/>
        <v/>
      </c>
      <c r="EC105" s="120" t="str">
        <f t="shared" si="322"/>
        <v/>
      </c>
      <c r="ED105" s="120" t="str">
        <f t="shared" si="322"/>
        <v/>
      </c>
      <c r="EE105" s="120" t="str">
        <f t="shared" si="322"/>
        <v/>
      </c>
      <c r="EF105" s="120" t="str">
        <f t="shared" si="322"/>
        <v/>
      </c>
      <c r="EG105" s="120" t="str">
        <f t="shared" si="322"/>
        <v/>
      </c>
      <c r="EH105" s="120" t="str">
        <f t="shared" si="322"/>
        <v/>
      </c>
      <c r="EI105" s="120" t="str">
        <f t="shared" si="322"/>
        <v/>
      </c>
      <c r="EJ105" s="120" t="str">
        <f t="shared" si="322"/>
        <v/>
      </c>
      <c r="EK105" s="120" t="str">
        <f t="shared" si="323"/>
        <v/>
      </c>
      <c r="EL105" s="120" t="str">
        <f t="shared" si="323"/>
        <v/>
      </c>
      <c r="EM105" s="120" t="str">
        <f t="shared" si="323"/>
        <v/>
      </c>
      <c r="EN105" s="120" t="str">
        <f t="shared" si="323"/>
        <v/>
      </c>
      <c r="EO105" s="120" t="str">
        <f t="shared" si="323"/>
        <v/>
      </c>
      <c r="EP105" s="120" t="str">
        <f t="shared" si="323"/>
        <v/>
      </c>
      <c r="EQ105" s="120" t="str">
        <f t="shared" si="323"/>
        <v/>
      </c>
      <c r="ER105" s="120" t="str">
        <f t="shared" si="323"/>
        <v/>
      </c>
      <c r="ES105" s="120" t="str">
        <f t="shared" si="323"/>
        <v/>
      </c>
      <c r="ET105" s="120" t="str">
        <f t="shared" si="323"/>
        <v/>
      </c>
      <c r="EU105" s="120" t="str">
        <f t="shared" si="323"/>
        <v/>
      </c>
      <c r="EV105" s="120" t="str">
        <f t="shared" si="323"/>
        <v/>
      </c>
      <c r="EW105" s="120" t="str">
        <f t="shared" si="323"/>
        <v/>
      </c>
      <c r="EX105" s="120" t="str">
        <f t="shared" si="323"/>
        <v/>
      </c>
      <c r="EY105" s="120" t="str">
        <f t="shared" si="323"/>
        <v/>
      </c>
      <c r="EZ105" s="120" t="str">
        <f t="shared" si="323"/>
        <v/>
      </c>
      <c r="FA105" s="120" t="str">
        <f t="shared" si="324"/>
        <v/>
      </c>
      <c r="FB105" s="120" t="str">
        <f t="shared" si="324"/>
        <v/>
      </c>
      <c r="FC105" s="120" t="str">
        <f t="shared" si="324"/>
        <v/>
      </c>
      <c r="FD105" s="120" t="str">
        <f t="shared" si="324"/>
        <v/>
      </c>
      <c r="FE105" s="120" t="str">
        <f t="shared" si="324"/>
        <v/>
      </c>
      <c r="FF105" s="120" t="str">
        <f t="shared" si="324"/>
        <v/>
      </c>
      <c r="FG105" s="120" t="str">
        <f t="shared" si="324"/>
        <v/>
      </c>
      <c r="FH105" s="120" t="str">
        <f t="shared" si="324"/>
        <v/>
      </c>
      <c r="FI105" s="120" t="str">
        <f t="shared" si="324"/>
        <v/>
      </c>
      <c r="FJ105" s="120" t="str">
        <f t="shared" si="324"/>
        <v/>
      </c>
      <c r="FK105" s="120" t="str">
        <f t="shared" si="324"/>
        <v/>
      </c>
      <c r="FL105" s="120" t="str">
        <f t="shared" si="324"/>
        <v/>
      </c>
      <c r="FM105" s="120" t="str">
        <f t="shared" si="324"/>
        <v/>
      </c>
      <c r="FN105" s="120" t="str">
        <f t="shared" si="324"/>
        <v/>
      </c>
      <c r="FO105" s="120" t="str">
        <f t="shared" si="324"/>
        <v/>
      </c>
      <c r="FP105" s="120" t="str">
        <f t="shared" si="324"/>
        <v/>
      </c>
      <c r="FQ105" s="120" t="str">
        <f t="shared" si="325"/>
        <v/>
      </c>
      <c r="FR105" s="120" t="str">
        <f t="shared" si="325"/>
        <v/>
      </c>
      <c r="FS105" s="120" t="str">
        <f t="shared" si="325"/>
        <v/>
      </c>
      <c r="FT105" s="120" t="str">
        <f t="shared" si="325"/>
        <v/>
      </c>
      <c r="FU105" s="120" t="str">
        <f t="shared" si="325"/>
        <v/>
      </c>
      <c r="FV105" s="120" t="str">
        <f t="shared" si="325"/>
        <v/>
      </c>
      <c r="FW105" s="120" t="str">
        <f t="shared" si="325"/>
        <v/>
      </c>
      <c r="FX105" s="120" t="str">
        <f t="shared" si="325"/>
        <v/>
      </c>
      <c r="FY105" s="120" t="str">
        <f t="shared" si="325"/>
        <v/>
      </c>
      <c r="FZ105" s="120" t="str">
        <f t="shared" si="325"/>
        <v/>
      </c>
      <c r="GA105" s="120" t="str">
        <f t="shared" si="325"/>
        <v/>
      </c>
      <c r="GB105" s="120" t="str">
        <f t="shared" si="325"/>
        <v/>
      </c>
      <c r="GC105" s="120" t="str">
        <f t="shared" si="325"/>
        <v/>
      </c>
      <c r="GD105" s="120" t="str">
        <f t="shared" si="325"/>
        <v/>
      </c>
      <c r="GE105" s="120" t="str">
        <f t="shared" si="325"/>
        <v/>
      </c>
      <c r="GF105" s="120" t="str">
        <f t="shared" si="325"/>
        <v/>
      </c>
      <c r="GG105" s="120" t="str">
        <f t="shared" si="326"/>
        <v/>
      </c>
      <c r="GH105" s="120" t="str">
        <f t="shared" si="326"/>
        <v/>
      </c>
      <c r="GI105" s="120" t="str">
        <f t="shared" si="326"/>
        <v/>
      </c>
      <c r="GJ105" s="120" t="str">
        <f t="shared" si="326"/>
        <v/>
      </c>
      <c r="GK105" s="120" t="str">
        <f t="shared" si="326"/>
        <v/>
      </c>
      <c r="GL105" s="120" t="str">
        <f t="shared" si="326"/>
        <v/>
      </c>
      <c r="GM105" s="120" t="str">
        <f t="shared" si="326"/>
        <v/>
      </c>
      <c r="GN105" s="120" t="str">
        <f t="shared" si="326"/>
        <v/>
      </c>
      <c r="GO105" s="120" t="str">
        <f t="shared" si="326"/>
        <v/>
      </c>
      <c r="GP105" s="120" t="str">
        <f t="shared" si="326"/>
        <v/>
      </c>
      <c r="GQ105" s="120" t="str">
        <f t="shared" si="326"/>
        <v/>
      </c>
      <c r="GR105" s="120" t="str">
        <f t="shared" si="326"/>
        <v/>
      </c>
      <c r="GS105" s="120" t="str">
        <f t="shared" si="326"/>
        <v/>
      </c>
      <c r="GT105" s="120" t="str">
        <f t="shared" si="326"/>
        <v/>
      </c>
      <c r="GU105" s="120" t="str">
        <f t="shared" si="326"/>
        <v/>
      </c>
      <c r="GV105" s="120" t="str">
        <f t="shared" si="326"/>
        <v/>
      </c>
      <c r="GW105" s="120" t="str">
        <f t="shared" si="327"/>
        <v/>
      </c>
      <c r="GX105" s="120" t="str">
        <f t="shared" si="327"/>
        <v/>
      </c>
      <c r="GY105" s="120" t="str">
        <f t="shared" si="327"/>
        <v/>
      </c>
      <c r="GZ105" s="120" t="str">
        <f t="shared" si="327"/>
        <v/>
      </c>
      <c r="HA105" s="120" t="str">
        <f t="shared" si="327"/>
        <v/>
      </c>
      <c r="HB105" s="120" t="str">
        <f t="shared" si="327"/>
        <v/>
      </c>
      <c r="HC105" s="120" t="str">
        <f t="shared" si="327"/>
        <v/>
      </c>
      <c r="HD105" s="120" t="str">
        <f t="shared" si="327"/>
        <v/>
      </c>
      <c r="HE105" s="120" t="str">
        <f t="shared" si="327"/>
        <v/>
      </c>
      <c r="HF105" s="120" t="str">
        <f t="shared" si="327"/>
        <v/>
      </c>
      <c r="HG105" s="120" t="str">
        <f t="shared" si="327"/>
        <v/>
      </c>
      <c r="HH105" s="120" t="str">
        <f t="shared" si="327"/>
        <v/>
      </c>
      <c r="HI105" s="120" t="str">
        <f t="shared" si="327"/>
        <v/>
      </c>
      <c r="HJ105" s="120" t="str">
        <f t="shared" si="327"/>
        <v/>
      </c>
      <c r="HK105" s="120" t="str">
        <f t="shared" si="327"/>
        <v/>
      </c>
      <c r="HL105" s="120" t="str">
        <f t="shared" si="327"/>
        <v/>
      </c>
      <c r="HM105" s="120" t="str">
        <f t="shared" si="328"/>
        <v/>
      </c>
      <c r="HN105" s="120" t="str">
        <f t="shared" si="328"/>
        <v/>
      </c>
      <c r="HO105" s="120" t="str">
        <f t="shared" si="328"/>
        <v/>
      </c>
      <c r="HP105" s="120" t="str">
        <f t="shared" si="328"/>
        <v/>
      </c>
      <c r="HQ105" s="120" t="str">
        <f t="shared" si="328"/>
        <v/>
      </c>
      <c r="HR105" s="120" t="str">
        <f t="shared" si="328"/>
        <v/>
      </c>
      <c r="HS105" s="120" t="str">
        <f t="shared" si="328"/>
        <v/>
      </c>
      <c r="HT105" s="120" t="str">
        <f t="shared" si="328"/>
        <v/>
      </c>
      <c r="HU105" s="120" t="str">
        <f t="shared" si="328"/>
        <v/>
      </c>
      <c r="HV105" s="120" t="str">
        <f t="shared" si="328"/>
        <v/>
      </c>
      <c r="HW105" s="120" t="str">
        <f t="shared" si="328"/>
        <v/>
      </c>
      <c r="HX105" s="120" t="str">
        <f t="shared" si="328"/>
        <v/>
      </c>
      <c r="HY105" s="120" t="str">
        <f t="shared" si="328"/>
        <v/>
      </c>
      <c r="HZ105" s="120" t="str">
        <f t="shared" si="328"/>
        <v/>
      </c>
      <c r="IA105" s="120" t="str">
        <f t="shared" si="328"/>
        <v/>
      </c>
      <c r="IB105" s="120" t="str">
        <f t="shared" si="328"/>
        <v/>
      </c>
      <c r="IC105" s="120" t="str">
        <f t="shared" si="329"/>
        <v/>
      </c>
      <c r="ID105" s="120" t="str">
        <f t="shared" si="329"/>
        <v/>
      </c>
      <c r="IE105" s="120" t="str">
        <f t="shared" si="329"/>
        <v/>
      </c>
      <c r="IF105" s="120" t="str">
        <f t="shared" si="329"/>
        <v/>
      </c>
      <c r="IG105" s="120" t="str">
        <f t="shared" si="329"/>
        <v/>
      </c>
      <c r="IH105" s="120" t="str">
        <f t="shared" si="329"/>
        <v/>
      </c>
      <c r="II105" s="120" t="str">
        <f t="shared" si="329"/>
        <v/>
      </c>
      <c r="IJ105" s="120" t="str">
        <f t="shared" si="329"/>
        <v/>
      </c>
      <c r="IK105" s="120" t="str">
        <f t="shared" si="329"/>
        <v/>
      </c>
      <c r="IL105" s="120" t="str">
        <f t="shared" si="329"/>
        <v/>
      </c>
      <c r="IM105" s="120" t="str">
        <f t="shared" si="329"/>
        <v/>
      </c>
      <c r="IN105" s="120" t="str">
        <f t="shared" si="329"/>
        <v/>
      </c>
      <c r="IO105" s="120" t="str">
        <f t="shared" si="329"/>
        <v/>
      </c>
      <c r="IP105" s="120" t="str">
        <f t="shared" si="329"/>
        <v/>
      </c>
      <c r="IQ105" s="120" t="str">
        <f t="shared" si="329"/>
        <v/>
      </c>
      <c r="IR105" s="120" t="str">
        <f t="shared" si="329"/>
        <v/>
      </c>
      <c r="IS105" s="120" t="str">
        <f t="shared" si="330"/>
        <v/>
      </c>
      <c r="IT105" s="120" t="str">
        <f t="shared" si="330"/>
        <v/>
      </c>
      <c r="IU105" s="120" t="str">
        <f t="shared" si="330"/>
        <v/>
      </c>
      <c r="IV105" s="120" t="str">
        <f t="shared" si="330"/>
        <v/>
      </c>
      <c r="IW105" s="120" t="str">
        <f t="shared" si="330"/>
        <v/>
      </c>
      <c r="IX105" s="120" t="str">
        <f t="shared" si="330"/>
        <v/>
      </c>
      <c r="IY105" s="120" t="str">
        <f t="shared" si="330"/>
        <v/>
      </c>
      <c r="IZ105" s="120" t="str">
        <f t="shared" si="330"/>
        <v/>
      </c>
      <c r="JA105" s="120" t="str">
        <f t="shared" si="330"/>
        <v/>
      </c>
      <c r="JB105" s="120" t="str">
        <f t="shared" si="330"/>
        <v/>
      </c>
      <c r="JC105" s="120" t="str">
        <f t="shared" si="330"/>
        <v/>
      </c>
      <c r="JD105" s="120" t="str">
        <f t="shared" si="330"/>
        <v/>
      </c>
      <c r="JE105" s="120" t="str">
        <f t="shared" si="330"/>
        <v/>
      </c>
      <c r="JF105" s="120" t="str">
        <f t="shared" si="330"/>
        <v/>
      </c>
      <c r="JG105" s="120" t="str">
        <f t="shared" si="330"/>
        <v/>
      </c>
      <c r="JH105" s="120" t="str">
        <f t="shared" si="330"/>
        <v/>
      </c>
      <c r="JI105" s="120" t="str">
        <f t="shared" si="331"/>
        <v/>
      </c>
      <c r="JJ105" s="120" t="str">
        <f t="shared" si="331"/>
        <v/>
      </c>
      <c r="JK105" s="120" t="str">
        <f t="shared" si="331"/>
        <v/>
      </c>
      <c r="JL105" s="120" t="str">
        <f t="shared" si="331"/>
        <v/>
      </c>
      <c r="JM105" s="120" t="str">
        <f t="shared" si="331"/>
        <v/>
      </c>
      <c r="JN105" s="120" t="str">
        <f t="shared" si="331"/>
        <v/>
      </c>
      <c r="JO105" s="120" t="str">
        <f t="shared" si="331"/>
        <v/>
      </c>
      <c r="JP105" s="120" t="str">
        <f t="shared" si="331"/>
        <v/>
      </c>
      <c r="JQ105" s="120" t="str">
        <f t="shared" si="331"/>
        <v/>
      </c>
      <c r="JR105" s="120" t="str">
        <f t="shared" si="331"/>
        <v/>
      </c>
      <c r="JS105" s="120" t="str">
        <f t="shared" si="331"/>
        <v/>
      </c>
      <c r="JT105" s="120" t="str">
        <f t="shared" si="331"/>
        <v/>
      </c>
      <c r="JU105" s="120" t="str">
        <f t="shared" si="331"/>
        <v/>
      </c>
      <c r="JV105" s="120" t="str">
        <f t="shared" si="331"/>
        <v/>
      </c>
      <c r="JW105" s="120" t="str">
        <f t="shared" si="331"/>
        <v/>
      </c>
      <c r="JX105" s="120" t="str">
        <f t="shared" si="331"/>
        <v/>
      </c>
      <c r="JY105" s="120" t="str">
        <f t="shared" si="332"/>
        <v/>
      </c>
      <c r="JZ105" s="120" t="str">
        <f t="shared" si="332"/>
        <v/>
      </c>
      <c r="KA105" s="120" t="str">
        <f t="shared" si="332"/>
        <v/>
      </c>
      <c r="KB105" s="120" t="str">
        <f t="shared" si="332"/>
        <v/>
      </c>
      <c r="KC105" s="120" t="str">
        <f t="shared" si="332"/>
        <v/>
      </c>
      <c r="KD105" s="120" t="str">
        <f t="shared" si="332"/>
        <v/>
      </c>
      <c r="KE105" s="120" t="str">
        <f t="shared" si="332"/>
        <v/>
      </c>
      <c r="KF105" s="120" t="str">
        <f t="shared" si="332"/>
        <v/>
      </c>
      <c r="KG105" s="120" t="str">
        <f t="shared" si="332"/>
        <v/>
      </c>
      <c r="KH105" s="120" t="str">
        <f t="shared" si="332"/>
        <v/>
      </c>
      <c r="KI105" s="120" t="str">
        <f t="shared" si="332"/>
        <v/>
      </c>
      <c r="KJ105" s="120" t="str">
        <f t="shared" si="332"/>
        <v/>
      </c>
      <c r="KK105" s="120" t="str">
        <f t="shared" si="332"/>
        <v/>
      </c>
      <c r="KL105" s="120" t="str">
        <f t="shared" si="332"/>
        <v/>
      </c>
      <c r="KM105" s="120" t="str">
        <f t="shared" si="332"/>
        <v/>
      </c>
      <c r="KN105" s="120" t="str">
        <f t="shared" si="332"/>
        <v/>
      </c>
      <c r="KO105" s="120" t="str">
        <f t="shared" si="333"/>
        <v/>
      </c>
      <c r="KP105" s="120" t="str">
        <f t="shared" si="333"/>
        <v/>
      </c>
      <c r="KQ105" s="120" t="str">
        <f t="shared" si="333"/>
        <v/>
      </c>
      <c r="KR105" s="120" t="str">
        <f t="shared" si="333"/>
        <v/>
      </c>
      <c r="KS105" s="120" t="str">
        <f t="shared" si="333"/>
        <v/>
      </c>
      <c r="KT105" s="120" t="str">
        <f t="shared" si="333"/>
        <v/>
      </c>
      <c r="KU105" s="120" t="str">
        <f t="shared" si="333"/>
        <v/>
      </c>
      <c r="KV105" s="120" t="str">
        <f t="shared" si="333"/>
        <v/>
      </c>
      <c r="KW105" s="120" t="str">
        <f t="shared" si="333"/>
        <v/>
      </c>
      <c r="KX105" s="120" t="str">
        <f t="shared" si="333"/>
        <v/>
      </c>
      <c r="KY105" s="120" t="str">
        <f t="shared" si="333"/>
        <v/>
      </c>
      <c r="KZ105" s="120" t="str">
        <f t="shared" si="333"/>
        <v/>
      </c>
      <c r="LA105" s="120" t="str">
        <f t="shared" si="333"/>
        <v/>
      </c>
      <c r="LB105" s="120" t="str">
        <f t="shared" si="333"/>
        <v/>
      </c>
      <c r="LC105" s="120" t="str">
        <f t="shared" si="333"/>
        <v/>
      </c>
      <c r="LD105" s="120" t="str">
        <f t="shared" si="333"/>
        <v/>
      </c>
      <c r="LE105" s="120" t="str">
        <f t="shared" si="334"/>
        <v/>
      </c>
      <c r="LF105" s="120" t="str">
        <f t="shared" si="334"/>
        <v/>
      </c>
      <c r="LG105" s="120" t="str">
        <f t="shared" si="334"/>
        <v/>
      </c>
      <c r="LH105" s="120" t="str">
        <f t="shared" si="334"/>
        <v/>
      </c>
      <c r="LI105" s="120" t="str">
        <f t="shared" si="334"/>
        <v/>
      </c>
      <c r="LJ105" s="120" t="str">
        <f t="shared" si="334"/>
        <v/>
      </c>
      <c r="LK105" s="120" t="str">
        <f t="shared" si="334"/>
        <v/>
      </c>
      <c r="LL105" s="120" t="str">
        <f t="shared" si="334"/>
        <v/>
      </c>
      <c r="LM105" s="120" t="str">
        <f t="shared" si="334"/>
        <v/>
      </c>
      <c r="LN105" s="120" t="str">
        <f t="shared" si="334"/>
        <v/>
      </c>
      <c r="LO105" s="120" t="str">
        <f t="shared" si="334"/>
        <v/>
      </c>
      <c r="LP105" s="120" t="str">
        <f t="shared" si="334"/>
        <v/>
      </c>
      <c r="LQ105" s="120" t="str">
        <f t="shared" si="334"/>
        <v/>
      </c>
      <c r="LR105" s="120" t="str">
        <f t="shared" si="334"/>
        <v/>
      </c>
      <c r="LS105" s="120" t="str">
        <f t="shared" si="334"/>
        <v/>
      </c>
      <c r="LT105" s="120" t="str">
        <f t="shared" si="334"/>
        <v/>
      </c>
      <c r="LU105" s="120" t="str">
        <f t="shared" si="335"/>
        <v/>
      </c>
      <c r="LV105" s="120" t="str">
        <f t="shared" si="335"/>
        <v/>
      </c>
      <c r="LW105" s="120" t="str">
        <f t="shared" si="335"/>
        <v/>
      </c>
      <c r="LX105" s="120" t="str">
        <f t="shared" si="335"/>
        <v/>
      </c>
      <c r="LY105" s="120" t="str">
        <f t="shared" si="335"/>
        <v/>
      </c>
      <c r="LZ105" s="120" t="str">
        <f t="shared" si="335"/>
        <v/>
      </c>
      <c r="MA105" s="120" t="str">
        <f t="shared" si="335"/>
        <v/>
      </c>
      <c r="MB105" s="120" t="str">
        <f t="shared" si="335"/>
        <v/>
      </c>
      <c r="MC105" s="120" t="str">
        <f t="shared" si="335"/>
        <v/>
      </c>
      <c r="MD105" s="120" t="str">
        <f t="shared" si="335"/>
        <v/>
      </c>
      <c r="ME105" s="120" t="str">
        <f t="shared" si="335"/>
        <v/>
      </c>
      <c r="MF105" s="120" t="str">
        <f t="shared" si="335"/>
        <v/>
      </c>
      <c r="MG105" s="120" t="str">
        <f t="shared" si="335"/>
        <v/>
      </c>
      <c r="MH105" s="120" t="str">
        <f t="shared" si="335"/>
        <v/>
      </c>
      <c r="MI105" s="120" t="str">
        <f t="shared" si="335"/>
        <v/>
      </c>
      <c r="MJ105" s="120" t="str">
        <f t="shared" si="335"/>
        <v/>
      </c>
      <c r="MK105" s="120" t="str">
        <f t="shared" si="336"/>
        <v/>
      </c>
      <c r="ML105" s="120" t="str">
        <f t="shared" si="336"/>
        <v/>
      </c>
      <c r="MM105" s="120" t="str">
        <f t="shared" si="336"/>
        <v/>
      </c>
      <c r="MN105" s="120" t="str">
        <f t="shared" si="336"/>
        <v/>
      </c>
      <c r="MO105" s="120" t="str">
        <f t="shared" si="336"/>
        <v/>
      </c>
      <c r="MP105" s="120" t="str">
        <f t="shared" si="336"/>
        <v/>
      </c>
      <c r="MQ105" s="120" t="str">
        <f t="shared" si="336"/>
        <v/>
      </c>
      <c r="MR105" s="120" t="str">
        <f t="shared" si="336"/>
        <v/>
      </c>
      <c r="MS105" s="120" t="str">
        <f t="shared" si="336"/>
        <v/>
      </c>
      <c r="MT105" s="120" t="str">
        <f t="shared" si="336"/>
        <v/>
      </c>
      <c r="MU105" s="120" t="str">
        <f t="shared" si="336"/>
        <v/>
      </c>
      <c r="MV105" s="120" t="str">
        <f t="shared" si="336"/>
        <v/>
      </c>
      <c r="MW105" s="120" t="str">
        <f t="shared" si="336"/>
        <v/>
      </c>
      <c r="MX105" s="120" t="str">
        <f t="shared" si="336"/>
        <v/>
      </c>
      <c r="MY105" s="120" t="str">
        <f t="shared" si="336"/>
        <v/>
      </c>
      <c r="MZ105" s="120" t="str">
        <f t="shared" si="336"/>
        <v/>
      </c>
      <c r="NA105" s="120" t="str">
        <f t="shared" si="337"/>
        <v/>
      </c>
      <c r="NB105" s="120" t="str">
        <f t="shared" si="337"/>
        <v/>
      </c>
      <c r="NC105" s="120" t="str">
        <f t="shared" si="337"/>
        <v/>
      </c>
      <c r="ND105" s="120" t="str">
        <f t="shared" si="337"/>
        <v/>
      </c>
      <c r="NE105" s="120" t="str">
        <f t="shared" si="337"/>
        <v/>
      </c>
      <c r="NF105" s="120" t="str">
        <f t="shared" si="337"/>
        <v/>
      </c>
      <c r="NG105" s="120" t="str">
        <f t="shared" si="337"/>
        <v/>
      </c>
      <c r="NH105" s="120" t="str">
        <f t="shared" si="337"/>
        <v/>
      </c>
      <c r="NI105" s="120" t="str">
        <f t="shared" si="337"/>
        <v/>
      </c>
      <c r="NJ105" s="120" t="str">
        <f t="shared" si="337"/>
        <v/>
      </c>
      <c r="NK105" s="120" t="str">
        <f t="shared" si="337"/>
        <v/>
      </c>
      <c r="NL105" s="120" t="str">
        <f t="shared" si="337"/>
        <v/>
      </c>
      <c r="NM105" s="120" t="str">
        <f t="shared" si="337"/>
        <v/>
      </c>
      <c r="NN105" s="120" t="str">
        <f t="shared" si="337"/>
        <v/>
      </c>
      <c r="NO105" s="120" t="str">
        <f t="shared" si="337"/>
        <v/>
      </c>
      <c r="NP105" s="120" t="str">
        <f t="shared" si="337"/>
        <v/>
      </c>
      <c r="NQ105" s="120" t="str">
        <f t="shared" si="338"/>
        <v/>
      </c>
      <c r="NR105" s="120" t="str">
        <f t="shared" si="338"/>
        <v/>
      </c>
      <c r="NS105" s="120" t="str">
        <f t="shared" si="338"/>
        <v/>
      </c>
      <c r="NT105" s="120" t="str">
        <f t="shared" si="338"/>
        <v/>
      </c>
      <c r="NU105" s="120" t="str">
        <f t="shared" si="338"/>
        <v/>
      </c>
      <c r="NV105" s="120" t="str">
        <f t="shared" si="338"/>
        <v/>
      </c>
      <c r="NW105" s="120" t="str">
        <f t="shared" si="338"/>
        <v/>
      </c>
      <c r="NX105" s="120" t="str">
        <f t="shared" si="338"/>
        <v/>
      </c>
      <c r="NY105" s="120" t="str">
        <f t="shared" si="338"/>
        <v/>
      </c>
      <c r="NZ105" s="120" t="str">
        <f t="shared" si="338"/>
        <v/>
      </c>
      <c r="OA105" s="120" t="str">
        <f t="shared" si="338"/>
        <v/>
      </c>
      <c r="OB105" s="120" t="str">
        <f t="shared" si="338"/>
        <v/>
      </c>
      <c r="OC105" s="120" t="str">
        <f t="shared" si="338"/>
        <v/>
      </c>
      <c r="OD105" s="120" t="str">
        <f t="shared" si="338"/>
        <v/>
      </c>
      <c r="OE105" s="120" t="str">
        <f t="shared" si="338"/>
        <v/>
      </c>
      <c r="OF105" s="120" t="str">
        <f t="shared" si="338"/>
        <v/>
      </c>
      <c r="OG105" s="120" t="str">
        <f t="shared" si="339"/>
        <v/>
      </c>
      <c r="OH105" s="120" t="str">
        <f t="shared" si="339"/>
        <v/>
      </c>
      <c r="OI105" s="120" t="str">
        <f t="shared" si="339"/>
        <v/>
      </c>
      <c r="OJ105" s="120" t="str">
        <f t="shared" si="339"/>
        <v/>
      </c>
      <c r="OK105" s="120" t="str">
        <f t="shared" si="339"/>
        <v/>
      </c>
      <c r="OL105" s="120" t="str">
        <f t="shared" si="339"/>
        <v/>
      </c>
      <c r="OM105" s="120" t="str">
        <f t="shared" si="339"/>
        <v/>
      </c>
      <c r="ON105" s="120" t="str">
        <f t="shared" si="339"/>
        <v/>
      </c>
      <c r="OO105" s="120" t="str">
        <f t="shared" si="339"/>
        <v/>
      </c>
      <c r="OP105" s="120" t="str">
        <f t="shared" si="339"/>
        <v/>
      </c>
      <c r="OQ105" s="120" t="str">
        <f t="shared" si="339"/>
        <v/>
      </c>
      <c r="OR105" s="120" t="str">
        <f t="shared" si="339"/>
        <v/>
      </c>
      <c r="OS105" s="120" t="str">
        <f t="shared" si="339"/>
        <v/>
      </c>
      <c r="OT105" s="120" t="str">
        <f t="shared" si="339"/>
        <v/>
      </c>
      <c r="OU105" s="120" t="str">
        <f t="shared" si="339"/>
        <v/>
      </c>
      <c r="OV105" s="120" t="str">
        <f t="shared" si="339"/>
        <v/>
      </c>
      <c r="OW105" s="120" t="str">
        <f t="shared" si="340"/>
        <v/>
      </c>
      <c r="OX105" s="120" t="str">
        <f t="shared" si="340"/>
        <v/>
      </c>
      <c r="OY105" s="120" t="str">
        <f t="shared" si="340"/>
        <v/>
      </c>
      <c r="OZ105" s="120" t="str">
        <f t="shared" si="340"/>
        <v/>
      </c>
      <c r="PA105" s="120" t="str">
        <f t="shared" si="340"/>
        <v/>
      </c>
      <c r="PB105" s="120" t="str">
        <f t="shared" si="340"/>
        <v/>
      </c>
      <c r="PC105" s="120" t="str">
        <f t="shared" si="340"/>
        <v/>
      </c>
      <c r="PD105" s="120" t="str">
        <f t="shared" si="340"/>
        <v/>
      </c>
      <c r="PE105" s="120" t="str">
        <f t="shared" si="340"/>
        <v/>
      </c>
      <c r="PF105" s="120" t="str">
        <f t="shared" si="340"/>
        <v/>
      </c>
      <c r="PG105" s="120" t="str">
        <f t="shared" si="340"/>
        <v/>
      </c>
      <c r="PH105" s="120" t="str">
        <f t="shared" si="340"/>
        <v/>
      </c>
      <c r="PI105" s="120" t="str">
        <f t="shared" si="340"/>
        <v/>
      </c>
      <c r="PJ105" s="120" t="str">
        <f t="shared" si="340"/>
        <v/>
      </c>
      <c r="PK105" s="120" t="str">
        <f t="shared" si="340"/>
        <v/>
      </c>
      <c r="PL105" s="120" t="str">
        <f t="shared" si="340"/>
        <v/>
      </c>
      <c r="PM105" s="120" t="str">
        <f t="shared" si="341"/>
        <v/>
      </c>
      <c r="PN105" s="120" t="str">
        <f t="shared" si="341"/>
        <v/>
      </c>
      <c r="PO105" s="120" t="str">
        <f t="shared" si="341"/>
        <v/>
      </c>
      <c r="PP105" s="120" t="str">
        <f t="shared" si="341"/>
        <v/>
      </c>
      <c r="PQ105" s="120" t="str">
        <f t="shared" si="341"/>
        <v/>
      </c>
      <c r="PR105" s="120" t="str">
        <f t="shared" si="341"/>
        <v/>
      </c>
      <c r="PS105" s="120" t="str">
        <f t="shared" si="341"/>
        <v/>
      </c>
      <c r="PT105" s="120" t="str">
        <f t="shared" si="341"/>
        <v/>
      </c>
      <c r="PU105" s="120" t="str">
        <f t="shared" si="341"/>
        <v/>
      </c>
      <c r="PV105" s="120" t="str">
        <f t="shared" si="341"/>
        <v/>
      </c>
      <c r="PW105" s="120" t="str">
        <f t="shared" si="341"/>
        <v/>
      </c>
      <c r="PX105" s="120" t="str">
        <f t="shared" si="341"/>
        <v/>
      </c>
      <c r="PY105" s="120" t="str">
        <f t="shared" si="341"/>
        <v/>
      </c>
      <c r="PZ105" s="120" t="str">
        <f t="shared" si="341"/>
        <v/>
      </c>
      <c r="QA105" s="120" t="str">
        <f t="shared" si="341"/>
        <v/>
      </c>
      <c r="QB105" s="120" t="str">
        <f t="shared" si="341"/>
        <v/>
      </c>
      <c r="QC105" s="120" t="str">
        <f t="shared" si="342"/>
        <v/>
      </c>
      <c r="QD105" s="120" t="str">
        <f t="shared" si="342"/>
        <v/>
      </c>
      <c r="QE105" s="120" t="str">
        <f t="shared" si="342"/>
        <v/>
      </c>
      <c r="QF105" s="120" t="str">
        <f t="shared" si="342"/>
        <v/>
      </c>
      <c r="QG105" s="120" t="str">
        <f t="shared" si="342"/>
        <v/>
      </c>
      <c r="QH105" s="120" t="str">
        <f t="shared" si="342"/>
        <v/>
      </c>
      <c r="QI105" s="120" t="str">
        <f t="shared" si="342"/>
        <v/>
      </c>
      <c r="QJ105" s="120" t="str">
        <f t="shared" si="342"/>
        <v/>
      </c>
      <c r="QK105" s="120" t="str">
        <f t="shared" si="342"/>
        <v/>
      </c>
      <c r="QL105" s="120" t="str">
        <f t="shared" si="342"/>
        <v/>
      </c>
      <c r="QM105" s="120" t="str">
        <f t="shared" si="342"/>
        <v/>
      </c>
      <c r="QN105" s="120" t="str">
        <f t="shared" si="342"/>
        <v/>
      </c>
      <c r="QO105" s="120" t="str">
        <f t="shared" si="342"/>
        <v/>
      </c>
      <c r="QP105" s="120" t="str">
        <f t="shared" si="342"/>
        <v/>
      </c>
      <c r="QQ105" s="120" t="str">
        <f t="shared" si="342"/>
        <v/>
      </c>
      <c r="QR105" s="120" t="str">
        <f t="shared" si="342"/>
        <v/>
      </c>
      <c r="QS105" s="120" t="str">
        <f t="shared" si="343"/>
        <v/>
      </c>
      <c r="QT105" s="120" t="str">
        <f t="shared" si="343"/>
        <v/>
      </c>
      <c r="QU105" s="120" t="str">
        <f t="shared" si="343"/>
        <v/>
      </c>
      <c r="QV105" s="120" t="str">
        <f t="shared" si="343"/>
        <v/>
      </c>
      <c r="QW105" s="120" t="str">
        <f t="shared" si="343"/>
        <v/>
      </c>
      <c r="QX105" s="120" t="str">
        <f t="shared" si="343"/>
        <v/>
      </c>
      <c r="QY105" s="120" t="str">
        <f t="shared" si="343"/>
        <v/>
      </c>
      <c r="QZ105" s="120" t="str">
        <f t="shared" si="343"/>
        <v/>
      </c>
      <c r="RA105" s="120" t="str">
        <f t="shared" si="343"/>
        <v/>
      </c>
      <c r="RB105" s="120" t="str">
        <f t="shared" si="343"/>
        <v/>
      </c>
      <c r="RC105" s="120" t="str">
        <f t="shared" si="343"/>
        <v/>
      </c>
      <c r="RD105" s="120" t="str">
        <f t="shared" si="343"/>
        <v/>
      </c>
      <c r="RE105" s="120" t="str">
        <f t="shared" si="343"/>
        <v/>
      </c>
      <c r="RF105" s="120" t="str">
        <f t="shared" si="343"/>
        <v/>
      </c>
      <c r="RG105" s="120" t="str">
        <f t="shared" si="343"/>
        <v/>
      </c>
      <c r="RH105" s="120" t="str">
        <f t="shared" si="343"/>
        <v/>
      </c>
      <c r="RI105" s="120" t="str">
        <f t="shared" si="344"/>
        <v/>
      </c>
      <c r="RJ105" s="120" t="str">
        <f t="shared" si="344"/>
        <v/>
      </c>
      <c r="RK105" s="120" t="str">
        <f t="shared" si="344"/>
        <v/>
      </c>
      <c r="RL105" s="120" t="str">
        <f t="shared" si="344"/>
        <v/>
      </c>
      <c r="RM105" s="120" t="str">
        <f t="shared" si="344"/>
        <v/>
      </c>
      <c r="RN105" s="120" t="str">
        <f t="shared" si="344"/>
        <v/>
      </c>
      <c r="RO105" s="120" t="str">
        <f t="shared" si="344"/>
        <v/>
      </c>
      <c r="RP105" s="120" t="str">
        <f t="shared" si="344"/>
        <v/>
      </c>
      <c r="RQ105" s="120" t="str">
        <f t="shared" si="344"/>
        <v/>
      </c>
      <c r="RR105" s="120" t="str">
        <f t="shared" si="344"/>
        <v/>
      </c>
      <c r="RS105" s="120" t="str">
        <f t="shared" si="344"/>
        <v/>
      </c>
      <c r="RT105" s="120" t="str">
        <f t="shared" si="344"/>
        <v/>
      </c>
      <c r="RU105" s="120" t="str">
        <f t="shared" si="344"/>
        <v/>
      </c>
      <c r="RV105" s="120" t="str">
        <f t="shared" si="344"/>
        <v/>
      </c>
      <c r="RW105" s="120" t="str">
        <f t="shared" si="344"/>
        <v/>
      </c>
      <c r="RX105" s="120" t="str">
        <f t="shared" si="344"/>
        <v/>
      </c>
      <c r="RY105" s="120" t="str">
        <f t="shared" si="345"/>
        <v/>
      </c>
      <c r="RZ105" s="120" t="str">
        <f t="shared" si="345"/>
        <v/>
      </c>
      <c r="SA105" s="120" t="str">
        <f t="shared" si="345"/>
        <v/>
      </c>
      <c r="SB105" s="120" t="str">
        <f t="shared" si="345"/>
        <v/>
      </c>
      <c r="SC105" s="120" t="str">
        <f t="shared" si="345"/>
        <v/>
      </c>
      <c r="SD105" s="120" t="str">
        <f t="shared" si="345"/>
        <v/>
      </c>
      <c r="SE105" s="120" t="str">
        <f t="shared" si="345"/>
        <v/>
      </c>
      <c r="SF105" s="120" t="str">
        <f t="shared" si="345"/>
        <v/>
      </c>
      <c r="SG105" s="120" t="str">
        <f t="shared" si="345"/>
        <v/>
      </c>
      <c r="SH105" s="120" t="str">
        <f t="shared" si="345"/>
        <v/>
      </c>
      <c r="SI105" s="120" t="str">
        <f t="shared" si="345"/>
        <v/>
      </c>
      <c r="SJ105" s="120" t="str">
        <f t="shared" si="345"/>
        <v/>
      </c>
      <c r="SK105" s="120" t="str">
        <f t="shared" si="345"/>
        <v/>
      </c>
      <c r="SL105" s="120" t="str">
        <f t="shared" si="345"/>
        <v/>
      </c>
      <c r="SM105" s="120" t="str">
        <f t="shared" si="345"/>
        <v/>
      </c>
      <c r="SN105" s="120" t="str">
        <f t="shared" si="345"/>
        <v/>
      </c>
      <c r="SO105" s="120" t="str">
        <f t="shared" si="346"/>
        <v/>
      </c>
      <c r="SP105" s="120" t="str">
        <f t="shared" si="346"/>
        <v/>
      </c>
      <c r="SQ105" s="120" t="str">
        <f t="shared" si="346"/>
        <v/>
      </c>
      <c r="SR105" s="120" t="str">
        <f t="shared" si="346"/>
        <v/>
      </c>
      <c r="SS105" s="120" t="str">
        <f t="shared" si="346"/>
        <v/>
      </c>
      <c r="ST105" s="120" t="str">
        <f t="shared" si="346"/>
        <v/>
      </c>
      <c r="SU105" s="120" t="str">
        <f t="shared" si="346"/>
        <v/>
      </c>
      <c r="SV105" s="120" t="str">
        <f t="shared" si="346"/>
        <v/>
      </c>
      <c r="SW105" s="120" t="str">
        <f t="shared" si="346"/>
        <v/>
      </c>
      <c r="SX105" s="121" t="str">
        <f t="shared" si="346"/>
        <v/>
      </c>
    </row>
    <row r="106" spans="3:518" ht="15" outlineLevel="1" x14ac:dyDescent="0.35">
      <c r="C106" s="60">
        <v>291824</v>
      </c>
      <c r="D106" s="61"/>
      <c r="E106" s="122" t="s">
        <v>455</v>
      </c>
      <c r="F106" s="123"/>
      <c r="G106" s="138"/>
      <c r="H106" s="133">
        <v>1</v>
      </c>
      <c r="I106" s="140">
        <f t="shared" si="348"/>
        <v>0</v>
      </c>
      <c r="J106" s="141">
        <v>0</v>
      </c>
      <c r="K106" s="126" t="s">
        <v>1700</v>
      </c>
      <c r="L106" s="127"/>
      <c r="M106" s="119" t="str">
        <f t="shared" si="316"/>
        <v/>
      </c>
      <c r="N106" s="120" t="str">
        <f t="shared" si="316"/>
        <v/>
      </c>
      <c r="O106" s="120" t="str">
        <f t="shared" si="316"/>
        <v/>
      </c>
      <c r="P106" s="120" t="str">
        <f t="shared" si="316"/>
        <v/>
      </c>
      <c r="Q106" s="120" t="str">
        <f t="shared" si="316"/>
        <v/>
      </c>
      <c r="R106" s="120" t="str">
        <f t="shared" si="316"/>
        <v/>
      </c>
      <c r="S106" s="120" t="str">
        <f t="shared" si="316"/>
        <v/>
      </c>
      <c r="T106" s="120" t="str">
        <f t="shared" si="316"/>
        <v/>
      </c>
      <c r="U106" s="120" t="str">
        <f t="shared" si="316"/>
        <v/>
      </c>
      <c r="V106" s="120" t="str">
        <f t="shared" si="316"/>
        <v/>
      </c>
      <c r="W106" s="120" t="str">
        <f t="shared" si="316"/>
        <v/>
      </c>
      <c r="X106" s="120" t="str">
        <f t="shared" si="316"/>
        <v/>
      </c>
      <c r="Y106" s="120" t="str">
        <f t="shared" si="316"/>
        <v/>
      </c>
      <c r="Z106" s="120" t="str">
        <f t="shared" si="316"/>
        <v/>
      </c>
      <c r="AA106" s="120" t="str">
        <f t="shared" si="316"/>
        <v/>
      </c>
      <c r="AB106" s="120" t="str">
        <f t="shared" si="316"/>
        <v/>
      </c>
      <c r="AC106" s="120" t="str">
        <f t="shared" si="349"/>
        <v/>
      </c>
      <c r="AD106" s="120" t="str">
        <f t="shared" si="349"/>
        <v/>
      </c>
      <c r="AE106" s="120" t="str">
        <f t="shared" si="349"/>
        <v/>
      </c>
      <c r="AF106" s="120" t="str">
        <f t="shared" si="349"/>
        <v/>
      </c>
      <c r="AG106" s="120" t="str">
        <f t="shared" si="349"/>
        <v/>
      </c>
      <c r="AH106" s="120" t="str">
        <f t="shared" si="349"/>
        <v/>
      </c>
      <c r="AI106" s="120" t="str">
        <f t="shared" si="349"/>
        <v/>
      </c>
      <c r="AJ106" s="120" t="str">
        <f t="shared" si="349"/>
        <v/>
      </c>
      <c r="AK106" s="120" t="str">
        <f t="shared" si="349"/>
        <v/>
      </c>
      <c r="AL106" s="120" t="str">
        <f t="shared" si="349"/>
        <v/>
      </c>
      <c r="AM106" s="120" t="str">
        <f t="shared" si="349"/>
        <v/>
      </c>
      <c r="AN106" s="120" t="str">
        <f t="shared" si="349"/>
        <v/>
      </c>
      <c r="AO106" s="120" t="str">
        <f t="shared" si="349"/>
        <v/>
      </c>
      <c r="AP106" s="120" t="str">
        <f t="shared" si="349"/>
        <v/>
      </c>
      <c r="AQ106" s="120" t="str">
        <f t="shared" si="349"/>
        <v/>
      </c>
      <c r="AR106" s="120" t="str">
        <f t="shared" si="349"/>
        <v/>
      </c>
      <c r="AS106" s="120" t="str">
        <f t="shared" si="317"/>
        <v/>
      </c>
      <c r="AT106" s="120" t="str">
        <f t="shared" si="317"/>
        <v/>
      </c>
      <c r="AU106" s="120" t="str">
        <f t="shared" si="317"/>
        <v/>
      </c>
      <c r="AV106" s="120" t="str">
        <f t="shared" si="317"/>
        <v/>
      </c>
      <c r="AW106" s="120" t="str">
        <f t="shared" si="317"/>
        <v/>
      </c>
      <c r="AX106" s="120" t="str">
        <f t="shared" si="317"/>
        <v/>
      </c>
      <c r="AY106" s="120" t="str">
        <f t="shared" si="317"/>
        <v/>
      </c>
      <c r="AZ106" s="120" t="str">
        <f t="shared" si="317"/>
        <v/>
      </c>
      <c r="BA106" s="120" t="str">
        <f t="shared" si="317"/>
        <v/>
      </c>
      <c r="BB106" s="120" t="str">
        <f t="shared" si="317"/>
        <v/>
      </c>
      <c r="BC106" s="120" t="str">
        <f t="shared" si="317"/>
        <v/>
      </c>
      <c r="BD106" s="120" t="str">
        <f t="shared" si="317"/>
        <v/>
      </c>
      <c r="BE106" s="120" t="str">
        <f t="shared" si="317"/>
        <v/>
      </c>
      <c r="BF106" s="120" t="str">
        <f t="shared" si="317"/>
        <v/>
      </c>
      <c r="BG106" s="120" t="str">
        <f t="shared" si="317"/>
        <v/>
      </c>
      <c r="BH106" s="120" t="str">
        <f t="shared" si="317"/>
        <v/>
      </c>
      <c r="BI106" s="120" t="str">
        <f t="shared" si="318"/>
        <v/>
      </c>
      <c r="BJ106" s="120" t="str">
        <f t="shared" si="318"/>
        <v/>
      </c>
      <c r="BK106" s="120" t="str">
        <f t="shared" si="318"/>
        <v/>
      </c>
      <c r="BL106" s="120" t="str">
        <f t="shared" si="318"/>
        <v/>
      </c>
      <c r="BM106" s="120" t="str">
        <f t="shared" si="318"/>
        <v/>
      </c>
      <c r="BN106" s="120" t="str">
        <f t="shared" si="318"/>
        <v/>
      </c>
      <c r="BO106" s="120" t="str">
        <f t="shared" si="318"/>
        <v/>
      </c>
      <c r="BP106" s="120" t="str">
        <f t="shared" si="318"/>
        <v/>
      </c>
      <c r="BQ106" s="120" t="str">
        <f t="shared" si="318"/>
        <v/>
      </c>
      <c r="BR106" s="120" t="str">
        <f t="shared" si="318"/>
        <v/>
      </c>
      <c r="BS106" s="120" t="str">
        <f t="shared" si="318"/>
        <v/>
      </c>
      <c r="BT106" s="120" t="str">
        <f t="shared" si="318"/>
        <v/>
      </c>
      <c r="BU106" s="120" t="str">
        <f t="shared" si="318"/>
        <v/>
      </c>
      <c r="BV106" s="120" t="str">
        <f t="shared" si="318"/>
        <v/>
      </c>
      <c r="BW106" s="120" t="str">
        <f t="shared" si="318"/>
        <v/>
      </c>
      <c r="BX106" s="120" t="str">
        <f t="shared" si="318"/>
        <v/>
      </c>
      <c r="BY106" s="120" t="str">
        <f t="shared" si="319"/>
        <v/>
      </c>
      <c r="BZ106" s="120" t="str">
        <f t="shared" si="319"/>
        <v/>
      </c>
      <c r="CA106" s="120" t="str">
        <f t="shared" si="319"/>
        <v/>
      </c>
      <c r="CB106" s="120" t="str">
        <f t="shared" si="319"/>
        <v/>
      </c>
      <c r="CC106" s="120" t="str">
        <f t="shared" si="319"/>
        <v/>
      </c>
      <c r="CD106" s="120" t="str">
        <f t="shared" si="319"/>
        <v/>
      </c>
      <c r="CE106" s="120" t="str">
        <f t="shared" si="319"/>
        <v/>
      </c>
      <c r="CF106" s="120" t="str">
        <f t="shared" si="319"/>
        <v/>
      </c>
      <c r="CG106" s="120" t="str">
        <f t="shared" si="319"/>
        <v/>
      </c>
      <c r="CH106" s="120" t="str">
        <f t="shared" si="319"/>
        <v/>
      </c>
      <c r="CI106" s="120" t="str">
        <f t="shared" si="319"/>
        <v/>
      </c>
      <c r="CJ106" s="120" t="str">
        <f t="shared" si="319"/>
        <v/>
      </c>
      <c r="CK106" s="120" t="str">
        <f t="shared" si="319"/>
        <v/>
      </c>
      <c r="CL106" s="120" t="str">
        <f t="shared" si="319"/>
        <v/>
      </c>
      <c r="CM106" s="120" t="str">
        <f t="shared" si="319"/>
        <v/>
      </c>
      <c r="CN106" s="120" t="str">
        <f t="shared" si="319"/>
        <v/>
      </c>
      <c r="CO106" s="120" t="str">
        <f t="shared" si="320"/>
        <v/>
      </c>
      <c r="CP106" s="120" t="str">
        <f t="shared" si="320"/>
        <v/>
      </c>
      <c r="CQ106" s="120" t="str">
        <f t="shared" si="320"/>
        <v/>
      </c>
      <c r="CR106" s="120" t="str">
        <f t="shared" si="320"/>
        <v/>
      </c>
      <c r="CS106" s="120" t="str">
        <f t="shared" si="320"/>
        <v/>
      </c>
      <c r="CT106" s="120" t="str">
        <f t="shared" si="320"/>
        <v/>
      </c>
      <c r="CU106" s="120" t="str">
        <f t="shared" si="320"/>
        <v/>
      </c>
      <c r="CV106" s="120" t="str">
        <f t="shared" si="320"/>
        <v/>
      </c>
      <c r="CW106" s="120" t="str">
        <f t="shared" si="320"/>
        <v/>
      </c>
      <c r="CX106" s="120" t="str">
        <f t="shared" si="320"/>
        <v/>
      </c>
      <c r="CY106" s="120" t="str">
        <f t="shared" si="320"/>
        <v/>
      </c>
      <c r="CZ106" s="120" t="str">
        <f t="shared" si="320"/>
        <v/>
      </c>
      <c r="DA106" s="120" t="str">
        <f t="shared" si="320"/>
        <v/>
      </c>
      <c r="DB106" s="120" t="str">
        <f t="shared" si="320"/>
        <v/>
      </c>
      <c r="DC106" s="120" t="str">
        <f t="shared" si="320"/>
        <v/>
      </c>
      <c r="DD106" s="120" t="str">
        <f t="shared" si="320"/>
        <v/>
      </c>
      <c r="DE106" s="120" t="str">
        <f t="shared" si="321"/>
        <v/>
      </c>
      <c r="DF106" s="120" t="str">
        <f t="shared" si="321"/>
        <v/>
      </c>
      <c r="DG106" s="120" t="str">
        <f t="shared" si="321"/>
        <v/>
      </c>
      <c r="DH106" s="120" t="str">
        <f t="shared" si="321"/>
        <v/>
      </c>
      <c r="DI106" s="120" t="str">
        <f t="shared" si="321"/>
        <v/>
      </c>
      <c r="DJ106" s="120" t="str">
        <f t="shared" si="321"/>
        <v/>
      </c>
      <c r="DK106" s="120" t="str">
        <f t="shared" si="321"/>
        <v/>
      </c>
      <c r="DL106" s="120" t="str">
        <f t="shared" si="321"/>
        <v/>
      </c>
      <c r="DM106" s="120" t="str">
        <f t="shared" si="321"/>
        <v/>
      </c>
      <c r="DN106" s="120" t="str">
        <f t="shared" si="321"/>
        <v/>
      </c>
      <c r="DO106" s="120" t="str">
        <f t="shared" si="321"/>
        <v/>
      </c>
      <c r="DP106" s="120" t="str">
        <f t="shared" si="321"/>
        <v/>
      </c>
      <c r="DQ106" s="120" t="str">
        <f t="shared" si="321"/>
        <v/>
      </c>
      <c r="DR106" s="120" t="str">
        <f t="shared" si="321"/>
        <v/>
      </c>
      <c r="DS106" s="120" t="str">
        <f t="shared" si="321"/>
        <v/>
      </c>
      <c r="DT106" s="120" t="str">
        <f t="shared" si="321"/>
        <v/>
      </c>
      <c r="DU106" s="120" t="str">
        <f t="shared" si="322"/>
        <v/>
      </c>
      <c r="DV106" s="120" t="str">
        <f t="shared" si="322"/>
        <v/>
      </c>
      <c r="DW106" s="120" t="str">
        <f t="shared" si="322"/>
        <v/>
      </c>
      <c r="DX106" s="120" t="str">
        <f t="shared" si="322"/>
        <v/>
      </c>
      <c r="DY106" s="120" t="str">
        <f t="shared" si="322"/>
        <v/>
      </c>
      <c r="DZ106" s="120" t="str">
        <f t="shared" si="322"/>
        <v/>
      </c>
      <c r="EA106" s="120" t="str">
        <f t="shared" si="322"/>
        <v/>
      </c>
      <c r="EB106" s="120" t="str">
        <f t="shared" si="322"/>
        <v/>
      </c>
      <c r="EC106" s="120" t="str">
        <f t="shared" si="322"/>
        <v/>
      </c>
      <c r="ED106" s="120" t="str">
        <f t="shared" si="322"/>
        <v/>
      </c>
      <c r="EE106" s="120" t="str">
        <f t="shared" si="322"/>
        <v/>
      </c>
      <c r="EF106" s="120" t="str">
        <f t="shared" si="322"/>
        <v/>
      </c>
      <c r="EG106" s="120" t="str">
        <f t="shared" si="322"/>
        <v/>
      </c>
      <c r="EH106" s="120" t="str">
        <f t="shared" si="322"/>
        <v/>
      </c>
      <c r="EI106" s="120" t="str">
        <f t="shared" si="322"/>
        <v/>
      </c>
      <c r="EJ106" s="120" t="str">
        <f t="shared" si="322"/>
        <v/>
      </c>
      <c r="EK106" s="120" t="str">
        <f t="shared" si="323"/>
        <v/>
      </c>
      <c r="EL106" s="120" t="str">
        <f t="shared" si="323"/>
        <v/>
      </c>
      <c r="EM106" s="120" t="str">
        <f t="shared" si="323"/>
        <v/>
      </c>
      <c r="EN106" s="120" t="str">
        <f t="shared" si="323"/>
        <v/>
      </c>
      <c r="EO106" s="120" t="str">
        <f t="shared" si="323"/>
        <v/>
      </c>
      <c r="EP106" s="120" t="str">
        <f t="shared" si="323"/>
        <v/>
      </c>
      <c r="EQ106" s="120" t="str">
        <f t="shared" si="323"/>
        <v/>
      </c>
      <c r="ER106" s="120" t="str">
        <f t="shared" si="323"/>
        <v/>
      </c>
      <c r="ES106" s="120" t="str">
        <f t="shared" si="323"/>
        <v/>
      </c>
      <c r="ET106" s="120" t="str">
        <f t="shared" si="323"/>
        <v/>
      </c>
      <c r="EU106" s="120" t="str">
        <f t="shared" si="323"/>
        <v/>
      </c>
      <c r="EV106" s="120" t="str">
        <f t="shared" si="323"/>
        <v/>
      </c>
      <c r="EW106" s="120" t="str">
        <f t="shared" si="323"/>
        <v/>
      </c>
      <c r="EX106" s="120" t="str">
        <f t="shared" si="323"/>
        <v/>
      </c>
      <c r="EY106" s="120" t="str">
        <f t="shared" si="323"/>
        <v/>
      </c>
      <c r="EZ106" s="120" t="str">
        <f t="shared" si="323"/>
        <v/>
      </c>
      <c r="FA106" s="120" t="str">
        <f t="shared" si="324"/>
        <v/>
      </c>
      <c r="FB106" s="120" t="str">
        <f t="shared" si="324"/>
        <v/>
      </c>
      <c r="FC106" s="120" t="str">
        <f t="shared" si="324"/>
        <v/>
      </c>
      <c r="FD106" s="120" t="str">
        <f t="shared" si="324"/>
        <v/>
      </c>
      <c r="FE106" s="120" t="str">
        <f t="shared" si="324"/>
        <v/>
      </c>
      <c r="FF106" s="120" t="str">
        <f t="shared" si="324"/>
        <v/>
      </c>
      <c r="FG106" s="120" t="str">
        <f t="shared" si="324"/>
        <v/>
      </c>
      <c r="FH106" s="120" t="str">
        <f t="shared" si="324"/>
        <v/>
      </c>
      <c r="FI106" s="120" t="str">
        <f t="shared" si="324"/>
        <v/>
      </c>
      <c r="FJ106" s="120" t="str">
        <f t="shared" si="324"/>
        <v/>
      </c>
      <c r="FK106" s="120" t="str">
        <f t="shared" si="324"/>
        <v/>
      </c>
      <c r="FL106" s="120" t="str">
        <f t="shared" si="324"/>
        <v/>
      </c>
      <c r="FM106" s="120" t="str">
        <f t="shared" si="324"/>
        <v/>
      </c>
      <c r="FN106" s="120" t="str">
        <f t="shared" si="324"/>
        <v/>
      </c>
      <c r="FO106" s="120" t="str">
        <f t="shared" si="324"/>
        <v/>
      </c>
      <c r="FP106" s="120" t="str">
        <f t="shared" si="324"/>
        <v/>
      </c>
      <c r="FQ106" s="120" t="str">
        <f t="shared" si="325"/>
        <v/>
      </c>
      <c r="FR106" s="120" t="str">
        <f t="shared" si="325"/>
        <v/>
      </c>
      <c r="FS106" s="120" t="str">
        <f t="shared" si="325"/>
        <v/>
      </c>
      <c r="FT106" s="120" t="str">
        <f t="shared" si="325"/>
        <v/>
      </c>
      <c r="FU106" s="120" t="str">
        <f t="shared" si="325"/>
        <v/>
      </c>
      <c r="FV106" s="120" t="str">
        <f t="shared" si="325"/>
        <v/>
      </c>
      <c r="FW106" s="120" t="str">
        <f t="shared" si="325"/>
        <v/>
      </c>
      <c r="FX106" s="120" t="str">
        <f t="shared" si="325"/>
        <v/>
      </c>
      <c r="FY106" s="120" t="str">
        <f t="shared" si="325"/>
        <v/>
      </c>
      <c r="FZ106" s="120" t="str">
        <f t="shared" si="325"/>
        <v/>
      </c>
      <c r="GA106" s="120" t="str">
        <f t="shared" si="325"/>
        <v/>
      </c>
      <c r="GB106" s="120" t="str">
        <f t="shared" si="325"/>
        <v/>
      </c>
      <c r="GC106" s="120" t="str">
        <f t="shared" si="325"/>
        <v/>
      </c>
      <c r="GD106" s="120" t="str">
        <f t="shared" si="325"/>
        <v/>
      </c>
      <c r="GE106" s="120" t="str">
        <f t="shared" si="325"/>
        <v/>
      </c>
      <c r="GF106" s="120" t="str">
        <f t="shared" si="325"/>
        <v/>
      </c>
      <c r="GG106" s="120" t="str">
        <f t="shared" si="326"/>
        <v/>
      </c>
      <c r="GH106" s="120" t="str">
        <f t="shared" si="326"/>
        <v/>
      </c>
      <c r="GI106" s="120" t="str">
        <f t="shared" si="326"/>
        <v/>
      </c>
      <c r="GJ106" s="120" t="str">
        <f t="shared" si="326"/>
        <v/>
      </c>
      <c r="GK106" s="120" t="str">
        <f t="shared" si="326"/>
        <v/>
      </c>
      <c r="GL106" s="120" t="str">
        <f t="shared" si="326"/>
        <v/>
      </c>
      <c r="GM106" s="120" t="str">
        <f t="shared" si="326"/>
        <v/>
      </c>
      <c r="GN106" s="120" t="str">
        <f t="shared" si="326"/>
        <v/>
      </c>
      <c r="GO106" s="120" t="str">
        <f t="shared" si="326"/>
        <v/>
      </c>
      <c r="GP106" s="120" t="str">
        <f t="shared" si="326"/>
        <v/>
      </c>
      <c r="GQ106" s="120" t="str">
        <f t="shared" si="326"/>
        <v/>
      </c>
      <c r="GR106" s="120" t="str">
        <f t="shared" si="326"/>
        <v/>
      </c>
      <c r="GS106" s="120" t="str">
        <f t="shared" si="326"/>
        <v/>
      </c>
      <c r="GT106" s="120" t="str">
        <f t="shared" si="326"/>
        <v/>
      </c>
      <c r="GU106" s="120" t="str">
        <f t="shared" si="326"/>
        <v/>
      </c>
      <c r="GV106" s="120" t="str">
        <f t="shared" si="326"/>
        <v/>
      </c>
      <c r="GW106" s="120" t="str">
        <f t="shared" si="327"/>
        <v/>
      </c>
      <c r="GX106" s="120" t="str">
        <f t="shared" si="327"/>
        <v/>
      </c>
      <c r="GY106" s="120" t="str">
        <f t="shared" si="327"/>
        <v/>
      </c>
      <c r="GZ106" s="120" t="str">
        <f t="shared" si="327"/>
        <v/>
      </c>
      <c r="HA106" s="120" t="str">
        <f t="shared" si="327"/>
        <v/>
      </c>
      <c r="HB106" s="120" t="str">
        <f t="shared" si="327"/>
        <v/>
      </c>
      <c r="HC106" s="120" t="str">
        <f t="shared" si="327"/>
        <v/>
      </c>
      <c r="HD106" s="120" t="str">
        <f t="shared" si="327"/>
        <v/>
      </c>
      <c r="HE106" s="120" t="str">
        <f t="shared" si="327"/>
        <v/>
      </c>
      <c r="HF106" s="120" t="str">
        <f t="shared" si="327"/>
        <v/>
      </c>
      <c r="HG106" s="120" t="str">
        <f t="shared" si="327"/>
        <v/>
      </c>
      <c r="HH106" s="120" t="str">
        <f t="shared" si="327"/>
        <v/>
      </c>
      <c r="HI106" s="120" t="str">
        <f t="shared" si="327"/>
        <v/>
      </c>
      <c r="HJ106" s="120" t="str">
        <f t="shared" si="327"/>
        <v/>
      </c>
      <c r="HK106" s="120" t="str">
        <f t="shared" si="327"/>
        <v/>
      </c>
      <c r="HL106" s="120" t="str">
        <f t="shared" si="327"/>
        <v/>
      </c>
      <c r="HM106" s="120" t="str">
        <f t="shared" si="328"/>
        <v/>
      </c>
      <c r="HN106" s="120" t="str">
        <f t="shared" si="328"/>
        <v/>
      </c>
      <c r="HO106" s="120" t="str">
        <f t="shared" si="328"/>
        <v/>
      </c>
      <c r="HP106" s="120" t="str">
        <f t="shared" si="328"/>
        <v/>
      </c>
      <c r="HQ106" s="120" t="str">
        <f t="shared" si="328"/>
        <v/>
      </c>
      <c r="HR106" s="120" t="str">
        <f t="shared" si="328"/>
        <v/>
      </c>
      <c r="HS106" s="120" t="str">
        <f t="shared" si="328"/>
        <v/>
      </c>
      <c r="HT106" s="120" t="str">
        <f t="shared" si="328"/>
        <v/>
      </c>
      <c r="HU106" s="120" t="str">
        <f t="shared" si="328"/>
        <v/>
      </c>
      <c r="HV106" s="120" t="str">
        <f t="shared" si="328"/>
        <v/>
      </c>
      <c r="HW106" s="120" t="str">
        <f t="shared" si="328"/>
        <v/>
      </c>
      <c r="HX106" s="120" t="str">
        <f t="shared" si="328"/>
        <v/>
      </c>
      <c r="HY106" s="120" t="str">
        <f t="shared" si="328"/>
        <v/>
      </c>
      <c r="HZ106" s="120" t="str">
        <f t="shared" si="328"/>
        <v/>
      </c>
      <c r="IA106" s="120" t="str">
        <f t="shared" si="328"/>
        <v/>
      </c>
      <c r="IB106" s="120" t="str">
        <f t="shared" si="328"/>
        <v/>
      </c>
      <c r="IC106" s="120" t="str">
        <f t="shared" si="329"/>
        <v/>
      </c>
      <c r="ID106" s="120" t="str">
        <f t="shared" si="329"/>
        <v/>
      </c>
      <c r="IE106" s="120" t="str">
        <f t="shared" si="329"/>
        <v/>
      </c>
      <c r="IF106" s="120" t="str">
        <f t="shared" si="329"/>
        <v/>
      </c>
      <c r="IG106" s="120" t="str">
        <f t="shared" si="329"/>
        <v/>
      </c>
      <c r="IH106" s="120" t="str">
        <f t="shared" si="329"/>
        <v/>
      </c>
      <c r="II106" s="120" t="str">
        <f t="shared" si="329"/>
        <v/>
      </c>
      <c r="IJ106" s="120" t="str">
        <f t="shared" si="329"/>
        <v/>
      </c>
      <c r="IK106" s="120" t="str">
        <f t="shared" si="329"/>
        <v/>
      </c>
      <c r="IL106" s="120" t="str">
        <f t="shared" si="329"/>
        <v/>
      </c>
      <c r="IM106" s="120" t="str">
        <f t="shared" si="329"/>
        <v/>
      </c>
      <c r="IN106" s="120" t="str">
        <f t="shared" si="329"/>
        <v/>
      </c>
      <c r="IO106" s="120" t="str">
        <f t="shared" si="329"/>
        <v/>
      </c>
      <c r="IP106" s="120" t="str">
        <f t="shared" si="329"/>
        <v/>
      </c>
      <c r="IQ106" s="120" t="str">
        <f t="shared" si="329"/>
        <v/>
      </c>
      <c r="IR106" s="120" t="str">
        <f t="shared" si="329"/>
        <v/>
      </c>
      <c r="IS106" s="120" t="str">
        <f t="shared" si="330"/>
        <v/>
      </c>
      <c r="IT106" s="120" t="str">
        <f t="shared" si="330"/>
        <v/>
      </c>
      <c r="IU106" s="120" t="str">
        <f t="shared" si="330"/>
        <v/>
      </c>
      <c r="IV106" s="120" t="str">
        <f t="shared" si="330"/>
        <v/>
      </c>
      <c r="IW106" s="120" t="str">
        <f t="shared" si="330"/>
        <v/>
      </c>
      <c r="IX106" s="120" t="str">
        <f t="shared" si="330"/>
        <v/>
      </c>
      <c r="IY106" s="120" t="str">
        <f t="shared" si="330"/>
        <v/>
      </c>
      <c r="IZ106" s="120" t="str">
        <f t="shared" si="330"/>
        <v/>
      </c>
      <c r="JA106" s="120" t="str">
        <f t="shared" si="330"/>
        <v/>
      </c>
      <c r="JB106" s="120" t="str">
        <f t="shared" si="330"/>
        <v/>
      </c>
      <c r="JC106" s="120" t="str">
        <f t="shared" si="330"/>
        <v/>
      </c>
      <c r="JD106" s="120" t="str">
        <f t="shared" si="330"/>
        <v/>
      </c>
      <c r="JE106" s="120" t="str">
        <f t="shared" si="330"/>
        <v/>
      </c>
      <c r="JF106" s="120" t="str">
        <f t="shared" si="330"/>
        <v/>
      </c>
      <c r="JG106" s="120" t="str">
        <f t="shared" si="330"/>
        <v/>
      </c>
      <c r="JH106" s="120" t="str">
        <f t="shared" si="330"/>
        <v/>
      </c>
      <c r="JI106" s="120" t="str">
        <f t="shared" si="331"/>
        <v/>
      </c>
      <c r="JJ106" s="120" t="str">
        <f t="shared" si="331"/>
        <v/>
      </c>
      <c r="JK106" s="120" t="str">
        <f t="shared" si="331"/>
        <v/>
      </c>
      <c r="JL106" s="120" t="str">
        <f t="shared" si="331"/>
        <v/>
      </c>
      <c r="JM106" s="120" t="str">
        <f t="shared" si="331"/>
        <v/>
      </c>
      <c r="JN106" s="120" t="str">
        <f t="shared" si="331"/>
        <v/>
      </c>
      <c r="JO106" s="120" t="str">
        <f t="shared" si="331"/>
        <v/>
      </c>
      <c r="JP106" s="120" t="str">
        <f t="shared" si="331"/>
        <v/>
      </c>
      <c r="JQ106" s="120" t="str">
        <f t="shared" si="331"/>
        <v/>
      </c>
      <c r="JR106" s="120" t="str">
        <f t="shared" si="331"/>
        <v/>
      </c>
      <c r="JS106" s="120" t="str">
        <f t="shared" si="331"/>
        <v/>
      </c>
      <c r="JT106" s="120" t="str">
        <f t="shared" si="331"/>
        <v/>
      </c>
      <c r="JU106" s="120" t="str">
        <f t="shared" si="331"/>
        <v/>
      </c>
      <c r="JV106" s="120" t="str">
        <f t="shared" si="331"/>
        <v/>
      </c>
      <c r="JW106" s="120" t="str">
        <f t="shared" si="331"/>
        <v/>
      </c>
      <c r="JX106" s="120" t="str">
        <f t="shared" si="331"/>
        <v/>
      </c>
      <c r="JY106" s="120" t="str">
        <f t="shared" si="332"/>
        <v/>
      </c>
      <c r="JZ106" s="120" t="str">
        <f t="shared" si="332"/>
        <v/>
      </c>
      <c r="KA106" s="120" t="str">
        <f t="shared" si="332"/>
        <v/>
      </c>
      <c r="KB106" s="120" t="str">
        <f t="shared" si="332"/>
        <v/>
      </c>
      <c r="KC106" s="120" t="str">
        <f t="shared" si="332"/>
        <v/>
      </c>
      <c r="KD106" s="120" t="str">
        <f t="shared" si="332"/>
        <v/>
      </c>
      <c r="KE106" s="120" t="str">
        <f t="shared" si="332"/>
        <v/>
      </c>
      <c r="KF106" s="120" t="str">
        <f t="shared" si="332"/>
        <v/>
      </c>
      <c r="KG106" s="120" t="str">
        <f t="shared" si="332"/>
        <v/>
      </c>
      <c r="KH106" s="120" t="str">
        <f t="shared" si="332"/>
        <v/>
      </c>
      <c r="KI106" s="120" t="str">
        <f t="shared" si="332"/>
        <v/>
      </c>
      <c r="KJ106" s="120" t="str">
        <f t="shared" si="332"/>
        <v/>
      </c>
      <c r="KK106" s="120" t="str">
        <f t="shared" si="332"/>
        <v/>
      </c>
      <c r="KL106" s="120" t="str">
        <f t="shared" si="332"/>
        <v/>
      </c>
      <c r="KM106" s="120" t="str">
        <f t="shared" si="332"/>
        <v/>
      </c>
      <c r="KN106" s="120" t="str">
        <f t="shared" si="332"/>
        <v/>
      </c>
      <c r="KO106" s="120" t="str">
        <f t="shared" si="333"/>
        <v/>
      </c>
      <c r="KP106" s="120" t="str">
        <f t="shared" si="333"/>
        <v/>
      </c>
      <c r="KQ106" s="120" t="str">
        <f t="shared" si="333"/>
        <v/>
      </c>
      <c r="KR106" s="120" t="str">
        <f t="shared" si="333"/>
        <v/>
      </c>
      <c r="KS106" s="120" t="str">
        <f t="shared" si="333"/>
        <v/>
      </c>
      <c r="KT106" s="120" t="str">
        <f t="shared" si="333"/>
        <v/>
      </c>
      <c r="KU106" s="120" t="str">
        <f t="shared" si="333"/>
        <v/>
      </c>
      <c r="KV106" s="120" t="str">
        <f t="shared" si="333"/>
        <v/>
      </c>
      <c r="KW106" s="120" t="str">
        <f t="shared" si="333"/>
        <v/>
      </c>
      <c r="KX106" s="120" t="str">
        <f t="shared" si="333"/>
        <v/>
      </c>
      <c r="KY106" s="120" t="str">
        <f t="shared" si="333"/>
        <v/>
      </c>
      <c r="KZ106" s="120" t="str">
        <f t="shared" si="333"/>
        <v/>
      </c>
      <c r="LA106" s="120" t="str">
        <f t="shared" si="333"/>
        <v/>
      </c>
      <c r="LB106" s="120" t="str">
        <f t="shared" si="333"/>
        <v/>
      </c>
      <c r="LC106" s="120" t="str">
        <f t="shared" si="333"/>
        <v/>
      </c>
      <c r="LD106" s="120" t="str">
        <f t="shared" si="333"/>
        <v/>
      </c>
      <c r="LE106" s="120" t="str">
        <f t="shared" si="334"/>
        <v/>
      </c>
      <c r="LF106" s="120" t="str">
        <f t="shared" si="334"/>
        <v/>
      </c>
      <c r="LG106" s="120" t="str">
        <f t="shared" si="334"/>
        <v/>
      </c>
      <c r="LH106" s="120" t="str">
        <f t="shared" si="334"/>
        <v/>
      </c>
      <c r="LI106" s="120" t="str">
        <f t="shared" si="334"/>
        <v/>
      </c>
      <c r="LJ106" s="120" t="str">
        <f t="shared" si="334"/>
        <v/>
      </c>
      <c r="LK106" s="120" t="str">
        <f t="shared" si="334"/>
        <v/>
      </c>
      <c r="LL106" s="120" t="str">
        <f t="shared" si="334"/>
        <v/>
      </c>
      <c r="LM106" s="120" t="str">
        <f t="shared" si="334"/>
        <v/>
      </c>
      <c r="LN106" s="120" t="str">
        <f t="shared" si="334"/>
        <v/>
      </c>
      <c r="LO106" s="120" t="str">
        <f t="shared" si="334"/>
        <v/>
      </c>
      <c r="LP106" s="120" t="str">
        <f t="shared" si="334"/>
        <v/>
      </c>
      <c r="LQ106" s="120" t="str">
        <f t="shared" si="334"/>
        <v/>
      </c>
      <c r="LR106" s="120" t="str">
        <f t="shared" si="334"/>
        <v/>
      </c>
      <c r="LS106" s="120" t="str">
        <f t="shared" si="334"/>
        <v/>
      </c>
      <c r="LT106" s="120" t="str">
        <f t="shared" si="334"/>
        <v/>
      </c>
      <c r="LU106" s="120" t="str">
        <f t="shared" si="335"/>
        <v/>
      </c>
      <c r="LV106" s="120" t="str">
        <f t="shared" si="335"/>
        <v/>
      </c>
      <c r="LW106" s="120" t="str">
        <f t="shared" si="335"/>
        <v/>
      </c>
      <c r="LX106" s="120" t="str">
        <f t="shared" si="335"/>
        <v/>
      </c>
      <c r="LY106" s="120" t="str">
        <f t="shared" si="335"/>
        <v/>
      </c>
      <c r="LZ106" s="120" t="str">
        <f t="shared" si="335"/>
        <v/>
      </c>
      <c r="MA106" s="120" t="str">
        <f t="shared" si="335"/>
        <v/>
      </c>
      <c r="MB106" s="120" t="str">
        <f t="shared" si="335"/>
        <v/>
      </c>
      <c r="MC106" s="120" t="str">
        <f t="shared" si="335"/>
        <v/>
      </c>
      <c r="MD106" s="120" t="str">
        <f t="shared" si="335"/>
        <v/>
      </c>
      <c r="ME106" s="120" t="str">
        <f t="shared" si="335"/>
        <v/>
      </c>
      <c r="MF106" s="120" t="str">
        <f t="shared" si="335"/>
        <v/>
      </c>
      <c r="MG106" s="120" t="str">
        <f t="shared" si="335"/>
        <v/>
      </c>
      <c r="MH106" s="120" t="str">
        <f t="shared" si="335"/>
        <v/>
      </c>
      <c r="MI106" s="120" t="str">
        <f t="shared" si="335"/>
        <v/>
      </c>
      <c r="MJ106" s="120" t="str">
        <f t="shared" si="335"/>
        <v/>
      </c>
      <c r="MK106" s="120" t="str">
        <f t="shared" si="336"/>
        <v/>
      </c>
      <c r="ML106" s="120" t="str">
        <f t="shared" si="336"/>
        <v/>
      </c>
      <c r="MM106" s="120" t="str">
        <f t="shared" si="336"/>
        <v/>
      </c>
      <c r="MN106" s="120" t="str">
        <f t="shared" si="336"/>
        <v/>
      </c>
      <c r="MO106" s="120" t="str">
        <f t="shared" si="336"/>
        <v/>
      </c>
      <c r="MP106" s="120" t="str">
        <f t="shared" si="336"/>
        <v/>
      </c>
      <c r="MQ106" s="120" t="str">
        <f t="shared" si="336"/>
        <v/>
      </c>
      <c r="MR106" s="120" t="str">
        <f t="shared" si="336"/>
        <v/>
      </c>
      <c r="MS106" s="120" t="str">
        <f t="shared" si="336"/>
        <v/>
      </c>
      <c r="MT106" s="120" t="str">
        <f t="shared" si="336"/>
        <v/>
      </c>
      <c r="MU106" s="120" t="str">
        <f t="shared" si="336"/>
        <v/>
      </c>
      <c r="MV106" s="120" t="str">
        <f t="shared" si="336"/>
        <v/>
      </c>
      <c r="MW106" s="120" t="str">
        <f t="shared" si="336"/>
        <v/>
      </c>
      <c r="MX106" s="120" t="str">
        <f t="shared" si="336"/>
        <v/>
      </c>
      <c r="MY106" s="120" t="str">
        <f t="shared" si="336"/>
        <v/>
      </c>
      <c r="MZ106" s="120" t="str">
        <f t="shared" si="336"/>
        <v/>
      </c>
      <c r="NA106" s="120" t="str">
        <f t="shared" si="337"/>
        <v/>
      </c>
      <c r="NB106" s="120" t="str">
        <f t="shared" si="337"/>
        <v/>
      </c>
      <c r="NC106" s="120" t="str">
        <f t="shared" si="337"/>
        <v/>
      </c>
      <c r="ND106" s="120" t="str">
        <f t="shared" si="337"/>
        <v/>
      </c>
      <c r="NE106" s="120" t="str">
        <f t="shared" si="337"/>
        <v/>
      </c>
      <c r="NF106" s="120" t="str">
        <f t="shared" si="337"/>
        <v/>
      </c>
      <c r="NG106" s="120" t="str">
        <f t="shared" si="337"/>
        <v/>
      </c>
      <c r="NH106" s="120" t="str">
        <f t="shared" si="337"/>
        <v/>
      </c>
      <c r="NI106" s="120" t="str">
        <f t="shared" si="337"/>
        <v/>
      </c>
      <c r="NJ106" s="120" t="str">
        <f t="shared" si="337"/>
        <v/>
      </c>
      <c r="NK106" s="120" t="str">
        <f t="shared" si="337"/>
        <v/>
      </c>
      <c r="NL106" s="120" t="str">
        <f t="shared" si="337"/>
        <v/>
      </c>
      <c r="NM106" s="120" t="str">
        <f t="shared" si="337"/>
        <v/>
      </c>
      <c r="NN106" s="120" t="str">
        <f t="shared" si="337"/>
        <v/>
      </c>
      <c r="NO106" s="120" t="str">
        <f t="shared" si="337"/>
        <v/>
      </c>
      <c r="NP106" s="120" t="str">
        <f t="shared" si="337"/>
        <v/>
      </c>
      <c r="NQ106" s="120" t="str">
        <f t="shared" si="338"/>
        <v/>
      </c>
      <c r="NR106" s="120" t="str">
        <f t="shared" si="338"/>
        <v/>
      </c>
      <c r="NS106" s="120" t="str">
        <f t="shared" si="338"/>
        <v/>
      </c>
      <c r="NT106" s="120" t="str">
        <f t="shared" si="338"/>
        <v/>
      </c>
      <c r="NU106" s="120" t="str">
        <f t="shared" si="338"/>
        <v/>
      </c>
      <c r="NV106" s="120" t="str">
        <f t="shared" si="338"/>
        <v/>
      </c>
      <c r="NW106" s="120" t="str">
        <f t="shared" si="338"/>
        <v/>
      </c>
      <c r="NX106" s="120" t="str">
        <f t="shared" si="338"/>
        <v/>
      </c>
      <c r="NY106" s="120" t="str">
        <f t="shared" si="338"/>
        <v/>
      </c>
      <c r="NZ106" s="120" t="str">
        <f t="shared" si="338"/>
        <v/>
      </c>
      <c r="OA106" s="120" t="str">
        <f t="shared" si="338"/>
        <v/>
      </c>
      <c r="OB106" s="120" t="str">
        <f t="shared" si="338"/>
        <v/>
      </c>
      <c r="OC106" s="120" t="str">
        <f t="shared" si="338"/>
        <v/>
      </c>
      <c r="OD106" s="120" t="str">
        <f t="shared" si="338"/>
        <v/>
      </c>
      <c r="OE106" s="120" t="str">
        <f t="shared" si="338"/>
        <v/>
      </c>
      <c r="OF106" s="120" t="str">
        <f t="shared" si="338"/>
        <v/>
      </c>
      <c r="OG106" s="120" t="str">
        <f t="shared" si="339"/>
        <v/>
      </c>
      <c r="OH106" s="120" t="str">
        <f t="shared" si="339"/>
        <v/>
      </c>
      <c r="OI106" s="120" t="str">
        <f t="shared" si="339"/>
        <v/>
      </c>
      <c r="OJ106" s="120" t="str">
        <f t="shared" si="339"/>
        <v/>
      </c>
      <c r="OK106" s="120" t="str">
        <f t="shared" si="339"/>
        <v/>
      </c>
      <c r="OL106" s="120" t="str">
        <f t="shared" si="339"/>
        <v/>
      </c>
      <c r="OM106" s="120" t="str">
        <f t="shared" si="339"/>
        <v/>
      </c>
      <c r="ON106" s="120" t="str">
        <f t="shared" si="339"/>
        <v/>
      </c>
      <c r="OO106" s="120" t="str">
        <f t="shared" si="339"/>
        <v/>
      </c>
      <c r="OP106" s="120" t="str">
        <f t="shared" si="339"/>
        <v/>
      </c>
      <c r="OQ106" s="120" t="str">
        <f t="shared" si="339"/>
        <v/>
      </c>
      <c r="OR106" s="120" t="str">
        <f t="shared" si="339"/>
        <v/>
      </c>
      <c r="OS106" s="120" t="str">
        <f t="shared" si="339"/>
        <v/>
      </c>
      <c r="OT106" s="120" t="str">
        <f t="shared" si="339"/>
        <v/>
      </c>
      <c r="OU106" s="120" t="str">
        <f t="shared" si="339"/>
        <v/>
      </c>
      <c r="OV106" s="120" t="str">
        <f t="shared" si="339"/>
        <v/>
      </c>
      <c r="OW106" s="120" t="str">
        <f t="shared" si="340"/>
        <v/>
      </c>
      <c r="OX106" s="120" t="str">
        <f t="shared" si="340"/>
        <v/>
      </c>
      <c r="OY106" s="120" t="str">
        <f t="shared" si="340"/>
        <v/>
      </c>
      <c r="OZ106" s="120" t="str">
        <f t="shared" si="340"/>
        <v/>
      </c>
      <c r="PA106" s="120" t="str">
        <f t="shared" si="340"/>
        <v/>
      </c>
      <c r="PB106" s="120" t="str">
        <f t="shared" si="340"/>
        <v/>
      </c>
      <c r="PC106" s="120" t="str">
        <f t="shared" si="340"/>
        <v/>
      </c>
      <c r="PD106" s="120" t="str">
        <f t="shared" si="340"/>
        <v/>
      </c>
      <c r="PE106" s="120" t="str">
        <f t="shared" si="340"/>
        <v/>
      </c>
      <c r="PF106" s="120" t="str">
        <f t="shared" si="340"/>
        <v/>
      </c>
      <c r="PG106" s="120" t="str">
        <f t="shared" si="340"/>
        <v/>
      </c>
      <c r="PH106" s="120" t="str">
        <f t="shared" si="340"/>
        <v/>
      </c>
      <c r="PI106" s="120" t="str">
        <f t="shared" si="340"/>
        <v/>
      </c>
      <c r="PJ106" s="120" t="str">
        <f t="shared" si="340"/>
        <v/>
      </c>
      <c r="PK106" s="120" t="str">
        <f t="shared" si="340"/>
        <v/>
      </c>
      <c r="PL106" s="120" t="str">
        <f t="shared" si="340"/>
        <v/>
      </c>
      <c r="PM106" s="120" t="str">
        <f t="shared" si="341"/>
        <v/>
      </c>
      <c r="PN106" s="120" t="str">
        <f t="shared" si="341"/>
        <v/>
      </c>
      <c r="PO106" s="120" t="str">
        <f t="shared" si="341"/>
        <v/>
      </c>
      <c r="PP106" s="120" t="str">
        <f t="shared" si="341"/>
        <v/>
      </c>
      <c r="PQ106" s="120" t="str">
        <f t="shared" si="341"/>
        <v/>
      </c>
      <c r="PR106" s="120" t="str">
        <f t="shared" si="341"/>
        <v/>
      </c>
      <c r="PS106" s="120" t="str">
        <f t="shared" si="341"/>
        <v/>
      </c>
      <c r="PT106" s="120" t="str">
        <f t="shared" si="341"/>
        <v/>
      </c>
      <c r="PU106" s="120" t="str">
        <f t="shared" si="341"/>
        <v/>
      </c>
      <c r="PV106" s="120" t="str">
        <f t="shared" si="341"/>
        <v/>
      </c>
      <c r="PW106" s="120" t="str">
        <f t="shared" si="341"/>
        <v/>
      </c>
      <c r="PX106" s="120" t="str">
        <f t="shared" si="341"/>
        <v/>
      </c>
      <c r="PY106" s="120" t="str">
        <f t="shared" si="341"/>
        <v/>
      </c>
      <c r="PZ106" s="120" t="str">
        <f t="shared" si="341"/>
        <v/>
      </c>
      <c r="QA106" s="120" t="str">
        <f t="shared" si="341"/>
        <v/>
      </c>
      <c r="QB106" s="120" t="str">
        <f t="shared" si="341"/>
        <v/>
      </c>
      <c r="QC106" s="120" t="str">
        <f t="shared" si="342"/>
        <v/>
      </c>
      <c r="QD106" s="120" t="str">
        <f t="shared" si="342"/>
        <v/>
      </c>
      <c r="QE106" s="120" t="str">
        <f t="shared" si="342"/>
        <v/>
      </c>
      <c r="QF106" s="120" t="str">
        <f t="shared" si="342"/>
        <v/>
      </c>
      <c r="QG106" s="120" t="str">
        <f t="shared" si="342"/>
        <v/>
      </c>
      <c r="QH106" s="120" t="str">
        <f t="shared" si="342"/>
        <v/>
      </c>
      <c r="QI106" s="120" t="str">
        <f t="shared" si="342"/>
        <v/>
      </c>
      <c r="QJ106" s="120" t="str">
        <f t="shared" si="342"/>
        <v/>
      </c>
      <c r="QK106" s="120" t="str">
        <f t="shared" si="342"/>
        <v/>
      </c>
      <c r="QL106" s="120" t="str">
        <f t="shared" si="342"/>
        <v/>
      </c>
      <c r="QM106" s="120" t="str">
        <f t="shared" si="342"/>
        <v/>
      </c>
      <c r="QN106" s="120" t="str">
        <f t="shared" si="342"/>
        <v/>
      </c>
      <c r="QO106" s="120" t="str">
        <f t="shared" si="342"/>
        <v/>
      </c>
      <c r="QP106" s="120" t="str">
        <f t="shared" si="342"/>
        <v/>
      </c>
      <c r="QQ106" s="120" t="str">
        <f t="shared" si="342"/>
        <v/>
      </c>
      <c r="QR106" s="120" t="str">
        <f t="shared" si="342"/>
        <v/>
      </c>
      <c r="QS106" s="120" t="str">
        <f t="shared" si="343"/>
        <v/>
      </c>
      <c r="QT106" s="120" t="str">
        <f t="shared" si="343"/>
        <v/>
      </c>
      <c r="QU106" s="120" t="str">
        <f t="shared" si="343"/>
        <v/>
      </c>
      <c r="QV106" s="120" t="str">
        <f t="shared" si="343"/>
        <v/>
      </c>
      <c r="QW106" s="120" t="str">
        <f t="shared" si="343"/>
        <v/>
      </c>
      <c r="QX106" s="120" t="str">
        <f t="shared" si="343"/>
        <v/>
      </c>
      <c r="QY106" s="120" t="str">
        <f t="shared" si="343"/>
        <v/>
      </c>
      <c r="QZ106" s="120" t="str">
        <f t="shared" si="343"/>
        <v/>
      </c>
      <c r="RA106" s="120" t="str">
        <f t="shared" si="343"/>
        <v/>
      </c>
      <c r="RB106" s="120" t="str">
        <f t="shared" si="343"/>
        <v/>
      </c>
      <c r="RC106" s="120" t="str">
        <f t="shared" si="343"/>
        <v/>
      </c>
      <c r="RD106" s="120" t="str">
        <f t="shared" si="343"/>
        <v/>
      </c>
      <c r="RE106" s="120" t="str">
        <f t="shared" si="343"/>
        <v/>
      </c>
      <c r="RF106" s="120" t="str">
        <f t="shared" si="343"/>
        <v/>
      </c>
      <c r="RG106" s="120" t="str">
        <f t="shared" si="343"/>
        <v/>
      </c>
      <c r="RH106" s="120" t="str">
        <f t="shared" si="343"/>
        <v/>
      </c>
      <c r="RI106" s="120" t="str">
        <f t="shared" si="344"/>
        <v/>
      </c>
      <c r="RJ106" s="120" t="str">
        <f t="shared" si="344"/>
        <v/>
      </c>
      <c r="RK106" s="120" t="str">
        <f t="shared" si="344"/>
        <v/>
      </c>
      <c r="RL106" s="120" t="str">
        <f t="shared" si="344"/>
        <v/>
      </c>
      <c r="RM106" s="120" t="str">
        <f t="shared" si="344"/>
        <v/>
      </c>
      <c r="RN106" s="120" t="str">
        <f t="shared" si="344"/>
        <v/>
      </c>
      <c r="RO106" s="120" t="str">
        <f t="shared" si="344"/>
        <v/>
      </c>
      <c r="RP106" s="120" t="str">
        <f t="shared" si="344"/>
        <v/>
      </c>
      <c r="RQ106" s="120" t="str">
        <f t="shared" si="344"/>
        <v/>
      </c>
      <c r="RR106" s="120" t="str">
        <f t="shared" si="344"/>
        <v/>
      </c>
      <c r="RS106" s="120" t="str">
        <f t="shared" si="344"/>
        <v/>
      </c>
      <c r="RT106" s="120" t="str">
        <f t="shared" si="344"/>
        <v/>
      </c>
      <c r="RU106" s="120" t="str">
        <f t="shared" si="344"/>
        <v/>
      </c>
      <c r="RV106" s="120" t="str">
        <f t="shared" si="344"/>
        <v/>
      </c>
      <c r="RW106" s="120" t="str">
        <f t="shared" si="344"/>
        <v/>
      </c>
      <c r="RX106" s="120" t="str">
        <f t="shared" si="344"/>
        <v/>
      </c>
      <c r="RY106" s="120" t="str">
        <f t="shared" si="345"/>
        <v/>
      </c>
      <c r="RZ106" s="120" t="str">
        <f t="shared" si="345"/>
        <v/>
      </c>
      <c r="SA106" s="120" t="str">
        <f t="shared" si="345"/>
        <v/>
      </c>
      <c r="SB106" s="120" t="str">
        <f t="shared" si="345"/>
        <v/>
      </c>
      <c r="SC106" s="120" t="str">
        <f t="shared" si="345"/>
        <v/>
      </c>
      <c r="SD106" s="120" t="str">
        <f t="shared" si="345"/>
        <v/>
      </c>
      <c r="SE106" s="120" t="str">
        <f t="shared" si="345"/>
        <v/>
      </c>
      <c r="SF106" s="120" t="str">
        <f t="shared" si="345"/>
        <v/>
      </c>
      <c r="SG106" s="120" t="str">
        <f t="shared" si="345"/>
        <v/>
      </c>
      <c r="SH106" s="120" t="str">
        <f t="shared" si="345"/>
        <v/>
      </c>
      <c r="SI106" s="120" t="str">
        <f t="shared" si="345"/>
        <v/>
      </c>
      <c r="SJ106" s="120" t="str">
        <f t="shared" si="345"/>
        <v/>
      </c>
      <c r="SK106" s="120" t="str">
        <f t="shared" si="345"/>
        <v/>
      </c>
      <c r="SL106" s="120" t="str">
        <f t="shared" si="345"/>
        <v/>
      </c>
      <c r="SM106" s="120" t="str">
        <f t="shared" si="345"/>
        <v/>
      </c>
      <c r="SN106" s="120" t="str">
        <f t="shared" si="345"/>
        <v/>
      </c>
      <c r="SO106" s="120" t="str">
        <f t="shared" si="346"/>
        <v/>
      </c>
      <c r="SP106" s="120" t="str">
        <f t="shared" si="346"/>
        <v/>
      </c>
      <c r="SQ106" s="120" t="str">
        <f t="shared" si="346"/>
        <v/>
      </c>
      <c r="SR106" s="120" t="str">
        <f t="shared" si="346"/>
        <v/>
      </c>
      <c r="SS106" s="120" t="str">
        <f t="shared" si="346"/>
        <v/>
      </c>
      <c r="ST106" s="120" t="str">
        <f t="shared" si="346"/>
        <v/>
      </c>
      <c r="SU106" s="120" t="str">
        <f t="shared" si="346"/>
        <v/>
      </c>
      <c r="SV106" s="120" t="str">
        <f t="shared" si="346"/>
        <v/>
      </c>
      <c r="SW106" s="120" t="str">
        <f t="shared" si="346"/>
        <v/>
      </c>
      <c r="SX106" s="121" t="str">
        <f t="shared" si="346"/>
        <v/>
      </c>
    </row>
    <row r="107" spans="3:518" ht="15" outlineLevel="1" x14ac:dyDescent="0.35">
      <c r="C107" s="60">
        <v>292024</v>
      </c>
      <c r="D107" s="61"/>
      <c r="E107" s="122" t="s">
        <v>455</v>
      </c>
      <c r="F107" s="123"/>
      <c r="G107" s="138"/>
      <c r="H107" s="133">
        <v>1</v>
      </c>
      <c r="I107" s="140">
        <f t="shared" si="348"/>
        <v>0</v>
      </c>
      <c r="J107" s="141">
        <v>0</v>
      </c>
      <c r="K107" s="126" t="s">
        <v>1700</v>
      </c>
      <c r="L107" s="127"/>
      <c r="M107" s="119" t="str">
        <f t="shared" si="316"/>
        <v/>
      </c>
      <c r="N107" s="120" t="str">
        <f t="shared" si="316"/>
        <v/>
      </c>
      <c r="O107" s="120" t="str">
        <f t="shared" si="316"/>
        <v/>
      </c>
      <c r="P107" s="120" t="str">
        <f t="shared" si="316"/>
        <v/>
      </c>
      <c r="Q107" s="120" t="str">
        <f t="shared" si="316"/>
        <v/>
      </c>
      <c r="R107" s="120" t="str">
        <f t="shared" si="316"/>
        <v/>
      </c>
      <c r="S107" s="120" t="str">
        <f t="shared" si="316"/>
        <v/>
      </c>
      <c r="T107" s="120" t="str">
        <f t="shared" si="316"/>
        <v/>
      </c>
      <c r="U107" s="120" t="str">
        <f t="shared" si="316"/>
        <v/>
      </c>
      <c r="V107" s="120" t="str">
        <f t="shared" si="316"/>
        <v/>
      </c>
      <c r="W107" s="120" t="str">
        <f t="shared" si="316"/>
        <v/>
      </c>
      <c r="X107" s="120" t="str">
        <f>IF($J107&gt;0%,IF(AND(X$16&gt;=$G107,X$16&lt;$G107+($H107*$J107)),"➤",""),"")</f>
        <v/>
      </c>
      <c r="Y107" s="120" t="str">
        <f>IF($J107&gt;0%,IF(AND(Y$16&gt;=$G107,Y$16&lt;$G107+($H107*$J107)),"➤",""),"")</f>
        <v/>
      </c>
      <c r="Z107" s="120" t="str">
        <f>IF($J107&gt;0%,IF(AND(Z$16&gt;=$G107,Z$16&lt;$G107+($H107*$J107)),"➤",""),"")</f>
        <v/>
      </c>
      <c r="AA107" s="120" t="str">
        <f>IF($J107&gt;0%,IF(AND(AA$16&gt;=$G107,AA$16&lt;$G107+($H107*$J107)),"➤",""),"")</f>
        <v/>
      </c>
      <c r="AB107" s="120" t="str">
        <f>IF($J107&gt;0%,IF(AND(AB$16&gt;=$G107,AB$16&lt;$G107+($H107*$J107)),"➤",""),"")</f>
        <v/>
      </c>
      <c r="AC107" s="120" t="str">
        <f t="shared" si="349"/>
        <v/>
      </c>
      <c r="AD107" s="120" t="str">
        <f t="shared" si="349"/>
        <v/>
      </c>
      <c r="AE107" s="120" t="str">
        <f t="shared" si="349"/>
        <v/>
      </c>
      <c r="AF107" s="120" t="str">
        <f t="shared" si="349"/>
        <v/>
      </c>
      <c r="AG107" s="120" t="str">
        <f t="shared" si="349"/>
        <v/>
      </c>
      <c r="AH107" s="120" t="str">
        <f t="shared" si="349"/>
        <v/>
      </c>
      <c r="AI107" s="120" t="str">
        <f t="shared" si="349"/>
        <v/>
      </c>
      <c r="AJ107" s="120" t="str">
        <f t="shared" si="349"/>
        <v/>
      </c>
      <c r="AK107" s="120" t="str">
        <f t="shared" si="349"/>
        <v/>
      </c>
      <c r="AL107" s="120" t="str">
        <f t="shared" si="349"/>
        <v/>
      </c>
      <c r="AM107" s="120" t="str">
        <f t="shared" si="349"/>
        <v/>
      </c>
      <c r="AN107" s="120" t="str">
        <f t="shared" si="349"/>
        <v/>
      </c>
      <c r="AO107" s="120" t="str">
        <f t="shared" si="349"/>
        <v/>
      </c>
      <c r="AP107" s="120" t="str">
        <f t="shared" si="349"/>
        <v/>
      </c>
      <c r="AQ107" s="120" t="str">
        <f t="shared" si="349"/>
        <v/>
      </c>
      <c r="AR107" s="120" t="str">
        <f t="shared" si="349"/>
        <v/>
      </c>
      <c r="AS107" s="120" t="str">
        <f t="shared" si="317"/>
        <v/>
      </c>
      <c r="AT107" s="120" t="str">
        <f t="shared" si="317"/>
        <v/>
      </c>
      <c r="AU107" s="120" t="str">
        <f t="shared" si="317"/>
        <v/>
      </c>
      <c r="AV107" s="120" t="str">
        <f t="shared" si="317"/>
        <v/>
      </c>
      <c r="AW107" s="120" t="str">
        <f t="shared" si="317"/>
        <v/>
      </c>
      <c r="AX107" s="120" t="str">
        <f t="shared" si="317"/>
        <v/>
      </c>
      <c r="AY107" s="120" t="str">
        <f t="shared" si="317"/>
        <v/>
      </c>
      <c r="AZ107" s="120" t="str">
        <f t="shared" si="317"/>
        <v/>
      </c>
      <c r="BA107" s="120" t="str">
        <f t="shared" si="317"/>
        <v/>
      </c>
      <c r="BB107" s="120" t="str">
        <f t="shared" si="317"/>
        <v/>
      </c>
      <c r="BC107" s="120" t="str">
        <f t="shared" si="317"/>
        <v/>
      </c>
      <c r="BD107" s="120" t="str">
        <f t="shared" si="317"/>
        <v/>
      </c>
      <c r="BE107" s="120" t="str">
        <f t="shared" si="317"/>
        <v/>
      </c>
      <c r="BF107" s="120" t="str">
        <f t="shared" si="317"/>
        <v/>
      </c>
      <c r="BG107" s="120" t="str">
        <f t="shared" si="317"/>
        <v/>
      </c>
      <c r="BH107" s="120" t="str">
        <f t="shared" si="317"/>
        <v/>
      </c>
      <c r="BI107" s="120" t="str">
        <f t="shared" si="318"/>
        <v/>
      </c>
      <c r="BJ107" s="120" t="str">
        <f t="shared" si="318"/>
        <v/>
      </c>
      <c r="BK107" s="120" t="str">
        <f t="shared" si="318"/>
        <v/>
      </c>
      <c r="BL107" s="120" t="str">
        <f t="shared" si="318"/>
        <v/>
      </c>
      <c r="BM107" s="120" t="str">
        <f t="shared" si="318"/>
        <v/>
      </c>
      <c r="BN107" s="120" t="str">
        <f t="shared" si="318"/>
        <v/>
      </c>
      <c r="BO107" s="120" t="str">
        <f t="shared" si="318"/>
        <v/>
      </c>
      <c r="BP107" s="120" t="str">
        <f t="shared" si="318"/>
        <v/>
      </c>
      <c r="BQ107" s="120" t="str">
        <f t="shared" si="318"/>
        <v/>
      </c>
      <c r="BR107" s="120" t="str">
        <f t="shared" si="318"/>
        <v/>
      </c>
      <c r="BS107" s="120" t="str">
        <f t="shared" si="318"/>
        <v/>
      </c>
      <c r="BT107" s="120" t="str">
        <f t="shared" si="318"/>
        <v/>
      </c>
      <c r="BU107" s="120" t="str">
        <f t="shared" si="318"/>
        <v/>
      </c>
      <c r="BV107" s="120" t="str">
        <f t="shared" si="318"/>
        <v/>
      </c>
      <c r="BW107" s="120" t="str">
        <f t="shared" si="318"/>
        <v/>
      </c>
      <c r="BX107" s="120" t="str">
        <f t="shared" si="318"/>
        <v/>
      </c>
      <c r="BY107" s="120" t="str">
        <f t="shared" si="319"/>
        <v/>
      </c>
      <c r="BZ107" s="120" t="str">
        <f t="shared" si="319"/>
        <v/>
      </c>
      <c r="CA107" s="120" t="str">
        <f t="shared" si="319"/>
        <v/>
      </c>
      <c r="CB107" s="120" t="str">
        <f t="shared" si="319"/>
        <v/>
      </c>
      <c r="CC107" s="120" t="str">
        <f t="shared" si="319"/>
        <v/>
      </c>
      <c r="CD107" s="120" t="str">
        <f t="shared" si="319"/>
        <v/>
      </c>
      <c r="CE107" s="120" t="str">
        <f t="shared" si="319"/>
        <v/>
      </c>
      <c r="CF107" s="120" t="str">
        <f t="shared" si="319"/>
        <v/>
      </c>
      <c r="CG107" s="120" t="str">
        <f t="shared" si="319"/>
        <v/>
      </c>
      <c r="CH107" s="120" t="str">
        <f t="shared" si="319"/>
        <v/>
      </c>
      <c r="CI107" s="120" t="str">
        <f t="shared" si="319"/>
        <v/>
      </c>
      <c r="CJ107" s="120" t="str">
        <f t="shared" si="319"/>
        <v/>
      </c>
      <c r="CK107" s="120" t="str">
        <f t="shared" si="319"/>
        <v/>
      </c>
      <c r="CL107" s="120" t="str">
        <f t="shared" si="319"/>
        <v/>
      </c>
      <c r="CM107" s="120" t="str">
        <f t="shared" si="319"/>
        <v/>
      </c>
      <c r="CN107" s="120" t="str">
        <f t="shared" si="319"/>
        <v/>
      </c>
      <c r="CO107" s="120" t="str">
        <f t="shared" si="320"/>
        <v/>
      </c>
      <c r="CP107" s="120" t="str">
        <f t="shared" si="320"/>
        <v/>
      </c>
      <c r="CQ107" s="120" t="str">
        <f t="shared" si="320"/>
        <v/>
      </c>
      <c r="CR107" s="120" t="str">
        <f t="shared" si="320"/>
        <v/>
      </c>
      <c r="CS107" s="120" t="str">
        <f t="shared" si="320"/>
        <v/>
      </c>
      <c r="CT107" s="120" t="str">
        <f t="shared" si="320"/>
        <v/>
      </c>
      <c r="CU107" s="120" t="str">
        <f t="shared" si="320"/>
        <v/>
      </c>
      <c r="CV107" s="120" t="str">
        <f t="shared" si="320"/>
        <v/>
      </c>
      <c r="CW107" s="120" t="str">
        <f t="shared" si="320"/>
        <v/>
      </c>
      <c r="CX107" s="120" t="str">
        <f t="shared" si="320"/>
        <v/>
      </c>
      <c r="CY107" s="120" t="str">
        <f t="shared" si="320"/>
        <v/>
      </c>
      <c r="CZ107" s="120" t="str">
        <f t="shared" si="320"/>
        <v/>
      </c>
      <c r="DA107" s="120" t="str">
        <f t="shared" si="320"/>
        <v/>
      </c>
      <c r="DB107" s="120" t="str">
        <f t="shared" si="320"/>
        <v/>
      </c>
      <c r="DC107" s="120" t="str">
        <f t="shared" si="320"/>
        <v/>
      </c>
      <c r="DD107" s="120" t="str">
        <f t="shared" si="320"/>
        <v/>
      </c>
      <c r="DE107" s="120" t="str">
        <f t="shared" si="321"/>
        <v/>
      </c>
      <c r="DF107" s="120" t="str">
        <f t="shared" si="321"/>
        <v/>
      </c>
      <c r="DG107" s="120" t="str">
        <f t="shared" si="321"/>
        <v/>
      </c>
      <c r="DH107" s="120" t="str">
        <f t="shared" si="321"/>
        <v/>
      </c>
      <c r="DI107" s="120" t="str">
        <f t="shared" si="321"/>
        <v/>
      </c>
      <c r="DJ107" s="120" t="str">
        <f t="shared" si="321"/>
        <v/>
      </c>
      <c r="DK107" s="120" t="str">
        <f t="shared" si="321"/>
        <v/>
      </c>
      <c r="DL107" s="120" t="str">
        <f t="shared" si="321"/>
        <v/>
      </c>
      <c r="DM107" s="120" t="str">
        <f t="shared" si="321"/>
        <v/>
      </c>
      <c r="DN107" s="120" t="str">
        <f t="shared" si="321"/>
        <v/>
      </c>
      <c r="DO107" s="120" t="str">
        <f t="shared" si="321"/>
        <v/>
      </c>
      <c r="DP107" s="120" t="str">
        <f t="shared" si="321"/>
        <v/>
      </c>
      <c r="DQ107" s="120" t="str">
        <f t="shared" si="321"/>
        <v/>
      </c>
      <c r="DR107" s="120" t="str">
        <f t="shared" si="321"/>
        <v/>
      </c>
      <c r="DS107" s="120" t="str">
        <f t="shared" si="321"/>
        <v/>
      </c>
      <c r="DT107" s="120" t="str">
        <f t="shared" si="321"/>
        <v/>
      </c>
      <c r="DU107" s="120" t="str">
        <f t="shared" si="322"/>
        <v/>
      </c>
      <c r="DV107" s="120" t="str">
        <f t="shared" si="322"/>
        <v/>
      </c>
      <c r="DW107" s="120" t="str">
        <f t="shared" si="322"/>
        <v/>
      </c>
      <c r="DX107" s="120" t="str">
        <f t="shared" si="322"/>
        <v/>
      </c>
      <c r="DY107" s="120" t="str">
        <f t="shared" si="322"/>
        <v/>
      </c>
      <c r="DZ107" s="120" t="str">
        <f t="shared" si="322"/>
        <v/>
      </c>
      <c r="EA107" s="120" t="str">
        <f t="shared" si="322"/>
        <v/>
      </c>
      <c r="EB107" s="120" t="str">
        <f t="shared" si="322"/>
        <v/>
      </c>
      <c r="EC107" s="120" t="str">
        <f t="shared" si="322"/>
        <v/>
      </c>
      <c r="ED107" s="120" t="str">
        <f t="shared" si="322"/>
        <v/>
      </c>
      <c r="EE107" s="120" t="str">
        <f t="shared" si="322"/>
        <v/>
      </c>
      <c r="EF107" s="120" t="str">
        <f t="shared" si="322"/>
        <v/>
      </c>
      <c r="EG107" s="120" t="str">
        <f t="shared" si="322"/>
        <v/>
      </c>
      <c r="EH107" s="120" t="str">
        <f t="shared" si="322"/>
        <v/>
      </c>
      <c r="EI107" s="120" t="str">
        <f t="shared" si="322"/>
        <v/>
      </c>
      <c r="EJ107" s="120" t="str">
        <f t="shared" si="322"/>
        <v/>
      </c>
      <c r="EK107" s="120" t="str">
        <f t="shared" si="323"/>
        <v/>
      </c>
      <c r="EL107" s="120" t="str">
        <f t="shared" si="323"/>
        <v/>
      </c>
      <c r="EM107" s="120" t="str">
        <f t="shared" si="323"/>
        <v/>
      </c>
      <c r="EN107" s="120" t="str">
        <f t="shared" si="323"/>
        <v/>
      </c>
      <c r="EO107" s="120" t="str">
        <f t="shared" si="323"/>
        <v/>
      </c>
      <c r="EP107" s="120" t="str">
        <f t="shared" si="323"/>
        <v/>
      </c>
      <c r="EQ107" s="120" t="str">
        <f t="shared" si="323"/>
        <v/>
      </c>
      <c r="ER107" s="120" t="str">
        <f t="shared" si="323"/>
        <v/>
      </c>
      <c r="ES107" s="120" t="str">
        <f t="shared" si="323"/>
        <v/>
      </c>
      <c r="ET107" s="120" t="str">
        <f t="shared" si="323"/>
        <v/>
      </c>
      <c r="EU107" s="120" t="str">
        <f t="shared" si="323"/>
        <v/>
      </c>
      <c r="EV107" s="120" t="str">
        <f t="shared" si="323"/>
        <v/>
      </c>
      <c r="EW107" s="120" t="str">
        <f t="shared" si="323"/>
        <v/>
      </c>
      <c r="EX107" s="120" t="str">
        <f t="shared" si="323"/>
        <v/>
      </c>
      <c r="EY107" s="120" t="str">
        <f t="shared" si="323"/>
        <v/>
      </c>
      <c r="EZ107" s="120" t="str">
        <f t="shared" si="323"/>
        <v/>
      </c>
      <c r="FA107" s="120" t="str">
        <f t="shared" si="324"/>
        <v/>
      </c>
      <c r="FB107" s="120" t="str">
        <f t="shared" si="324"/>
        <v/>
      </c>
      <c r="FC107" s="120" t="str">
        <f t="shared" si="324"/>
        <v/>
      </c>
      <c r="FD107" s="120" t="str">
        <f t="shared" si="324"/>
        <v/>
      </c>
      <c r="FE107" s="120" t="str">
        <f t="shared" si="324"/>
        <v/>
      </c>
      <c r="FF107" s="120" t="str">
        <f t="shared" si="324"/>
        <v/>
      </c>
      <c r="FG107" s="120" t="str">
        <f t="shared" si="324"/>
        <v/>
      </c>
      <c r="FH107" s="120" t="str">
        <f t="shared" si="324"/>
        <v/>
      </c>
      <c r="FI107" s="120" t="str">
        <f t="shared" si="324"/>
        <v/>
      </c>
      <c r="FJ107" s="120" t="str">
        <f t="shared" si="324"/>
        <v/>
      </c>
      <c r="FK107" s="120" t="str">
        <f t="shared" si="324"/>
        <v/>
      </c>
      <c r="FL107" s="120" t="str">
        <f t="shared" si="324"/>
        <v/>
      </c>
      <c r="FM107" s="120" t="str">
        <f t="shared" si="324"/>
        <v/>
      </c>
      <c r="FN107" s="120" t="str">
        <f t="shared" si="324"/>
        <v/>
      </c>
      <c r="FO107" s="120" t="str">
        <f t="shared" si="324"/>
        <v/>
      </c>
      <c r="FP107" s="120" t="str">
        <f t="shared" si="324"/>
        <v/>
      </c>
      <c r="FQ107" s="120" t="str">
        <f t="shared" si="325"/>
        <v/>
      </c>
      <c r="FR107" s="120" t="str">
        <f t="shared" si="325"/>
        <v/>
      </c>
      <c r="FS107" s="120" t="str">
        <f t="shared" si="325"/>
        <v/>
      </c>
      <c r="FT107" s="120" t="str">
        <f t="shared" si="325"/>
        <v/>
      </c>
      <c r="FU107" s="120" t="str">
        <f t="shared" si="325"/>
        <v/>
      </c>
      <c r="FV107" s="120" t="str">
        <f t="shared" si="325"/>
        <v/>
      </c>
      <c r="FW107" s="120" t="str">
        <f t="shared" si="325"/>
        <v/>
      </c>
      <c r="FX107" s="120" t="str">
        <f t="shared" si="325"/>
        <v/>
      </c>
      <c r="FY107" s="120" t="str">
        <f t="shared" si="325"/>
        <v/>
      </c>
      <c r="FZ107" s="120" t="str">
        <f t="shared" si="325"/>
        <v/>
      </c>
      <c r="GA107" s="120" t="str">
        <f t="shared" si="325"/>
        <v/>
      </c>
      <c r="GB107" s="120" t="str">
        <f t="shared" si="325"/>
        <v/>
      </c>
      <c r="GC107" s="120" t="str">
        <f t="shared" si="325"/>
        <v/>
      </c>
      <c r="GD107" s="120" t="str">
        <f t="shared" si="325"/>
        <v/>
      </c>
      <c r="GE107" s="120" t="str">
        <f t="shared" si="325"/>
        <v/>
      </c>
      <c r="GF107" s="120" t="str">
        <f t="shared" si="325"/>
        <v/>
      </c>
      <c r="GG107" s="120" t="str">
        <f t="shared" si="326"/>
        <v/>
      </c>
      <c r="GH107" s="120" t="str">
        <f t="shared" si="326"/>
        <v/>
      </c>
      <c r="GI107" s="120" t="str">
        <f t="shared" si="326"/>
        <v/>
      </c>
      <c r="GJ107" s="120" t="str">
        <f t="shared" si="326"/>
        <v/>
      </c>
      <c r="GK107" s="120" t="str">
        <f t="shared" si="326"/>
        <v/>
      </c>
      <c r="GL107" s="120" t="str">
        <f t="shared" si="326"/>
        <v/>
      </c>
      <c r="GM107" s="120" t="str">
        <f t="shared" si="326"/>
        <v/>
      </c>
      <c r="GN107" s="120" t="str">
        <f t="shared" si="326"/>
        <v/>
      </c>
      <c r="GO107" s="120" t="str">
        <f t="shared" si="326"/>
        <v/>
      </c>
      <c r="GP107" s="120" t="str">
        <f t="shared" si="326"/>
        <v/>
      </c>
      <c r="GQ107" s="120" t="str">
        <f t="shared" si="326"/>
        <v/>
      </c>
      <c r="GR107" s="120" t="str">
        <f t="shared" si="326"/>
        <v/>
      </c>
      <c r="GS107" s="120" t="str">
        <f t="shared" si="326"/>
        <v/>
      </c>
      <c r="GT107" s="120" t="str">
        <f t="shared" si="326"/>
        <v/>
      </c>
      <c r="GU107" s="120" t="str">
        <f t="shared" si="326"/>
        <v/>
      </c>
      <c r="GV107" s="120" t="str">
        <f t="shared" si="326"/>
        <v/>
      </c>
      <c r="GW107" s="120" t="str">
        <f t="shared" si="327"/>
        <v/>
      </c>
      <c r="GX107" s="120" t="str">
        <f t="shared" si="327"/>
        <v/>
      </c>
      <c r="GY107" s="120" t="str">
        <f t="shared" si="327"/>
        <v/>
      </c>
      <c r="GZ107" s="120" t="str">
        <f t="shared" si="327"/>
        <v/>
      </c>
      <c r="HA107" s="120" t="str">
        <f t="shared" si="327"/>
        <v/>
      </c>
      <c r="HB107" s="120" t="str">
        <f t="shared" si="327"/>
        <v/>
      </c>
      <c r="HC107" s="120" t="str">
        <f t="shared" si="327"/>
        <v/>
      </c>
      <c r="HD107" s="120" t="str">
        <f t="shared" si="327"/>
        <v/>
      </c>
      <c r="HE107" s="120" t="str">
        <f t="shared" si="327"/>
        <v/>
      </c>
      <c r="HF107" s="120" t="str">
        <f t="shared" si="327"/>
        <v/>
      </c>
      <c r="HG107" s="120" t="str">
        <f t="shared" si="327"/>
        <v/>
      </c>
      <c r="HH107" s="120" t="str">
        <f t="shared" si="327"/>
        <v/>
      </c>
      <c r="HI107" s="120" t="str">
        <f t="shared" si="327"/>
        <v/>
      </c>
      <c r="HJ107" s="120" t="str">
        <f t="shared" si="327"/>
        <v/>
      </c>
      <c r="HK107" s="120" t="str">
        <f t="shared" si="327"/>
        <v/>
      </c>
      <c r="HL107" s="120" t="str">
        <f t="shared" si="327"/>
        <v/>
      </c>
      <c r="HM107" s="120" t="str">
        <f t="shared" si="328"/>
        <v/>
      </c>
      <c r="HN107" s="120" t="str">
        <f t="shared" si="328"/>
        <v/>
      </c>
      <c r="HO107" s="120" t="str">
        <f t="shared" si="328"/>
        <v/>
      </c>
      <c r="HP107" s="120" t="str">
        <f t="shared" si="328"/>
        <v/>
      </c>
      <c r="HQ107" s="120" t="str">
        <f t="shared" si="328"/>
        <v/>
      </c>
      <c r="HR107" s="120" t="str">
        <f t="shared" si="328"/>
        <v/>
      </c>
      <c r="HS107" s="120" t="str">
        <f t="shared" si="328"/>
        <v/>
      </c>
      <c r="HT107" s="120" t="str">
        <f t="shared" si="328"/>
        <v/>
      </c>
      <c r="HU107" s="120" t="str">
        <f t="shared" si="328"/>
        <v/>
      </c>
      <c r="HV107" s="120" t="str">
        <f t="shared" si="328"/>
        <v/>
      </c>
      <c r="HW107" s="120" t="str">
        <f t="shared" si="328"/>
        <v/>
      </c>
      <c r="HX107" s="120" t="str">
        <f t="shared" si="328"/>
        <v/>
      </c>
      <c r="HY107" s="120" t="str">
        <f t="shared" si="328"/>
        <v/>
      </c>
      <c r="HZ107" s="120" t="str">
        <f t="shared" si="328"/>
        <v/>
      </c>
      <c r="IA107" s="120" t="str">
        <f t="shared" si="328"/>
        <v/>
      </c>
      <c r="IB107" s="120" t="str">
        <f t="shared" si="328"/>
        <v/>
      </c>
      <c r="IC107" s="120" t="str">
        <f t="shared" si="329"/>
        <v/>
      </c>
      <c r="ID107" s="120" t="str">
        <f t="shared" si="329"/>
        <v/>
      </c>
      <c r="IE107" s="120" t="str">
        <f t="shared" si="329"/>
        <v/>
      </c>
      <c r="IF107" s="120" t="str">
        <f t="shared" si="329"/>
        <v/>
      </c>
      <c r="IG107" s="120" t="str">
        <f t="shared" si="329"/>
        <v/>
      </c>
      <c r="IH107" s="120" t="str">
        <f t="shared" si="329"/>
        <v/>
      </c>
      <c r="II107" s="120" t="str">
        <f t="shared" si="329"/>
        <v/>
      </c>
      <c r="IJ107" s="120" t="str">
        <f t="shared" si="329"/>
        <v/>
      </c>
      <c r="IK107" s="120" t="str">
        <f t="shared" si="329"/>
        <v/>
      </c>
      <c r="IL107" s="120" t="str">
        <f t="shared" si="329"/>
        <v/>
      </c>
      <c r="IM107" s="120" t="str">
        <f t="shared" si="329"/>
        <v/>
      </c>
      <c r="IN107" s="120" t="str">
        <f t="shared" si="329"/>
        <v/>
      </c>
      <c r="IO107" s="120" t="str">
        <f t="shared" si="329"/>
        <v/>
      </c>
      <c r="IP107" s="120" t="str">
        <f t="shared" si="329"/>
        <v/>
      </c>
      <c r="IQ107" s="120" t="str">
        <f t="shared" si="329"/>
        <v/>
      </c>
      <c r="IR107" s="120" t="str">
        <f t="shared" si="329"/>
        <v/>
      </c>
      <c r="IS107" s="120" t="str">
        <f t="shared" si="330"/>
        <v/>
      </c>
      <c r="IT107" s="120" t="str">
        <f t="shared" si="330"/>
        <v/>
      </c>
      <c r="IU107" s="120" t="str">
        <f t="shared" si="330"/>
        <v/>
      </c>
      <c r="IV107" s="120" t="str">
        <f t="shared" si="330"/>
        <v/>
      </c>
      <c r="IW107" s="120" t="str">
        <f t="shared" si="330"/>
        <v/>
      </c>
      <c r="IX107" s="120" t="str">
        <f t="shared" si="330"/>
        <v/>
      </c>
      <c r="IY107" s="120" t="str">
        <f t="shared" si="330"/>
        <v/>
      </c>
      <c r="IZ107" s="120" t="str">
        <f t="shared" si="330"/>
        <v/>
      </c>
      <c r="JA107" s="120" t="str">
        <f t="shared" si="330"/>
        <v/>
      </c>
      <c r="JB107" s="120" t="str">
        <f t="shared" si="330"/>
        <v/>
      </c>
      <c r="JC107" s="120" t="str">
        <f t="shared" si="330"/>
        <v/>
      </c>
      <c r="JD107" s="120" t="str">
        <f t="shared" si="330"/>
        <v/>
      </c>
      <c r="JE107" s="120" t="str">
        <f t="shared" si="330"/>
        <v/>
      </c>
      <c r="JF107" s="120" t="str">
        <f t="shared" si="330"/>
        <v/>
      </c>
      <c r="JG107" s="120" t="str">
        <f t="shared" si="330"/>
        <v/>
      </c>
      <c r="JH107" s="120" t="str">
        <f t="shared" si="330"/>
        <v/>
      </c>
      <c r="JI107" s="120" t="str">
        <f t="shared" si="331"/>
        <v/>
      </c>
      <c r="JJ107" s="120" t="str">
        <f t="shared" si="331"/>
        <v/>
      </c>
      <c r="JK107" s="120" t="str">
        <f t="shared" si="331"/>
        <v/>
      </c>
      <c r="JL107" s="120" t="str">
        <f t="shared" si="331"/>
        <v/>
      </c>
      <c r="JM107" s="120" t="str">
        <f t="shared" si="331"/>
        <v/>
      </c>
      <c r="JN107" s="120" t="str">
        <f t="shared" si="331"/>
        <v/>
      </c>
      <c r="JO107" s="120" t="str">
        <f t="shared" si="331"/>
        <v/>
      </c>
      <c r="JP107" s="120" t="str">
        <f t="shared" si="331"/>
        <v/>
      </c>
      <c r="JQ107" s="120" t="str">
        <f t="shared" si="331"/>
        <v/>
      </c>
      <c r="JR107" s="120" t="str">
        <f t="shared" si="331"/>
        <v/>
      </c>
      <c r="JS107" s="120" t="str">
        <f t="shared" si="331"/>
        <v/>
      </c>
      <c r="JT107" s="120" t="str">
        <f t="shared" si="331"/>
        <v/>
      </c>
      <c r="JU107" s="120" t="str">
        <f t="shared" si="331"/>
        <v/>
      </c>
      <c r="JV107" s="120" t="str">
        <f t="shared" si="331"/>
        <v/>
      </c>
      <c r="JW107" s="120" t="str">
        <f t="shared" si="331"/>
        <v/>
      </c>
      <c r="JX107" s="120" t="str">
        <f t="shared" si="331"/>
        <v/>
      </c>
      <c r="JY107" s="120" t="str">
        <f t="shared" si="332"/>
        <v/>
      </c>
      <c r="JZ107" s="120" t="str">
        <f t="shared" si="332"/>
        <v/>
      </c>
      <c r="KA107" s="120" t="str">
        <f t="shared" si="332"/>
        <v/>
      </c>
      <c r="KB107" s="120" t="str">
        <f t="shared" si="332"/>
        <v/>
      </c>
      <c r="KC107" s="120" t="str">
        <f t="shared" si="332"/>
        <v/>
      </c>
      <c r="KD107" s="120" t="str">
        <f t="shared" si="332"/>
        <v/>
      </c>
      <c r="KE107" s="120" t="str">
        <f t="shared" si="332"/>
        <v/>
      </c>
      <c r="KF107" s="120" t="str">
        <f t="shared" si="332"/>
        <v/>
      </c>
      <c r="KG107" s="120" t="str">
        <f t="shared" si="332"/>
        <v/>
      </c>
      <c r="KH107" s="120" t="str">
        <f t="shared" si="332"/>
        <v/>
      </c>
      <c r="KI107" s="120" t="str">
        <f t="shared" si="332"/>
        <v/>
      </c>
      <c r="KJ107" s="120" t="str">
        <f t="shared" si="332"/>
        <v/>
      </c>
      <c r="KK107" s="120" t="str">
        <f t="shared" si="332"/>
        <v/>
      </c>
      <c r="KL107" s="120" t="str">
        <f t="shared" si="332"/>
        <v/>
      </c>
      <c r="KM107" s="120" t="str">
        <f t="shared" si="332"/>
        <v/>
      </c>
      <c r="KN107" s="120" t="str">
        <f t="shared" si="332"/>
        <v/>
      </c>
      <c r="KO107" s="120" t="str">
        <f t="shared" si="333"/>
        <v/>
      </c>
      <c r="KP107" s="120" t="str">
        <f t="shared" si="333"/>
        <v/>
      </c>
      <c r="KQ107" s="120" t="str">
        <f t="shared" si="333"/>
        <v/>
      </c>
      <c r="KR107" s="120" t="str">
        <f t="shared" si="333"/>
        <v/>
      </c>
      <c r="KS107" s="120" t="str">
        <f t="shared" si="333"/>
        <v/>
      </c>
      <c r="KT107" s="120" t="str">
        <f t="shared" si="333"/>
        <v/>
      </c>
      <c r="KU107" s="120" t="str">
        <f t="shared" si="333"/>
        <v/>
      </c>
      <c r="KV107" s="120" t="str">
        <f t="shared" si="333"/>
        <v/>
      </c>
      <c r="KW107" s="120" t="str">
        <f t="shared" si="333"/>
        <v/>
      </c>
      <c r="KX107" s="120" t="str">
        <f t="shared" si="333"/>
        <v/>
      </c>
      <c r="KY107" s="120" t="str">
        <f t="shared" si="333"/>
        <v/>
      </c>
      <c r="KZ107" s="120" t="str">
        <f t="shared" si="333"/>
        <v/>
      </c>
      <c r="LA107" s="120" t="str">
        <f t="shared" si="333"/>
        <v/>
      </c>
      <c r="LB107" s="120" t="str">
        <f t="shared" si="333"/>
        <v/>
      </c>
      <c r="LC107" s="120" t="str">
        <f t="shared" si="333"/>
        <v/>
      </c>
      <c r="LD107" s="120" t="str">
        <f t="shared" si="333"/>
        <v/>
      </c>
      <c r="LE107" s="120" t="str">
        <f t="shared" si="334"/>
        <v/>
      </c>
      <c r="LF107" s="120" t="str">
        <f t="shared" si="334"/>
        <v/>
      </c>
      <c r="LG107" s="120" t="str">
        <f t="shared" si="334"/>
        <v/>
      </c>
      <c r="LH107" s="120" t="str">
        <f t="shared" si="334"/>
        <v/>
      </c>
      <c r="LI107" s="120" t="str">
        <f t="shared" si="334"/>
        <v/>
      </c>
      <c r="LJ107" s="120" t="str">
        <f t="shared" si="334"/>
        <v/>
      </c>
      <c r="LK107" s="120" t="str">
        <f t="shared" si="334"/>
        <v/>
      </c>
      <c r="LL107" s="120" t="str">
        <f t="shared" si="334"/>
        <v/>
      </c>
      <c r="LM107" s="120" t="str">
        <f t="shared" si="334"/>
        <v/>
      </c>
      <c r="LN107" s="120" t="str">
        <f t="shared" si="334"/>
        <v/>
      </c>
      <c r="LO107" s="120" t="str">
        <f t="shared" si="334"/>
        <v/>
      </c>
      <c r="LP107" s="120" t="str">
        <f t="shared" si="334"/>
        <v/>
      </c>
      <c r="LQ107" s="120" t="str">
        <f t="shared" si="334"/>
        <v/>
      </c>
      <c r="LR107" s="120" t="str">
        <f t="shared" si="334"/>
        <v/>
      </c>
      <c r="LS107" s="120" t="str">
        <f t="shared" si="334"/>
        <v/>
      </c>
      <c r="LT107" s="120" t="str">
        <f t="shared" si="334"/>
        <v/>
      </c>
      <c r="LU107" s="120" t="str">
        <f t="shared" si="335"/>
        <v/>
      </c>
      <c r="LV107" s="120" t="str">
        <f t="shared" si="335"/>
        <v/>
      </c>
      <c r="LW107" s="120" t="str">
        <f t="shared" si="335"/>
        <v/>
      </c>
      <c r="LX107" s="120" t="str">
        <f t="shared" si="335"/>
        <v/>
      </c>
      <c r="LY107" s="120" t="str">
        <f t="shared" si="335"/>
        <v/>
      </c>
      <c r="LZ107" s="120" t="str">
        <f t="shared" si="335"/>
        <v/>
      </c>
      <c r="MA107" s="120" t="str">
        <f t="shared" si="335"/>
        <v/>
      </c>
      <c r="MB107" s="120" t="str">
        <f t="shared" si="335"/>
        <v/>
      </c>
      <c r="MC107" s="120" t="str">
        <f t="shared" si="335"/>
        <v/>
      </c>
      <c r="MD107" s="120" t="str">
        <f t="shared" si="335"/>
        <v/>
      </c>
      <c r="ME107" s="120" t="str">
        <f t="shared" si="335"/>
        <v/>
      </c>
      <c r="MF107" s="120" t="str">
        <f t="shared" si="335"/>
        <v/>
      </c>
      <c r="MG107" s="120" t="str">
        <f t="shared" si="335"/>
        <v/>
      </c>
      <c r="MH107" s="120" t="str">
        <f t="shared" si="335"/>
        <v/>
      </c>
      <c r="MI107" s="120" t="str">
        <f t="shared" si="335"/>
        <v/>
      </c>
      <c r="MJ107" s="120" t="str">
        <f t="shared" si="335"/>
        <v/>
      </c>
      <c r="MK107" s="120" t="str">
        <f t="shared" si="336"/>
        <v/>
      </c>
      <c r="ML107" s="120" t="str">
        <f t="shared" si="336"/>
        <v/>
      </c>
      <c r="MM107" s="120" t="str">
        <f t="shared" si="336"/>
        <v/>
      </c>
      <c r="MN107" s="120" t="str">
        <f t="shared" si="336"/>
        <v/>
      </c>
      <c r="MO107" s="120" t="str">
        <f t="shared" si="336"/>
        <v/>
      </c>
      <c r="MP107" s="120" t="str">
        <f t="shared" si="336"/>
        <v/>
      </c>
      <c r="MQ107" s="120" t="str">
        <f t="shared" si="336"/>
        <v/>
      </c>
      <c r="MR107" s="120" t="str">
        <f t="shared" si="336"/>
        <v/>
      </c>
      <c r="MS107" s="120" t="str">
        <f t="shared" si="336"/>
        <v/>
      </c>
      <c r="MT107" s="120" t="str">
        <f t="shared" si="336"/>
        <v/>
      </c>
      <c r="MU107" s="120" t="str">
        <f t="shared" si="336"/>
        <v/>
      </c>
      <c r="MV107" s="120" t="str">
        <f t="shared" si="336"/>
        <v/>
      </c>
      <c r="MW107" s="120" t="str">
        <f t="shared" si="336"/>
        <v/>
      </c>
      <c r="MX107" s="120" t="str">
        <f t="shared" si="336"/>
        <v/>
      </c>
      <c r="MY107" s="120" t="str">
        <f t="shared" si="336"/>
        <v/>
      </c>
      <c r="MZ107" s="120" t="str">
        <f t="shared" si="336"/>
        <v/>
      </c>
      <c r="NA107" s="120" t="str">
        <f t="shared" si="337"/>
        <v/>
      </c>
      <c r="NB107" s="120" t="str">
        <f t="shared" si="337"/>
        <v/>
      </c>
      <c r="NC107" s="120" t="str">
        <f t="shared" si="337"/>
        <v/>
      </c>
      <c r="ND107" s="120" t="str">
        <f t="shared" si="337"/>
        <v/>
      </c>
      <c r="NE107" s="120" t="str">
        <f t="shared" si="337"/>
        <v/>
      </c>
      <c r="NF107" s="120" t="str">
        <f t="shared" si="337"/>
        <v/>
      </c>
      <c r="NG107" s="120" t="str">
        <f t="shared" si="337"/>
        <v/>
      </c>
      <c r="NH107" s="120" t="str">
        <f t="shared" si="337"/>
        <v/>
      </c>
      <c r="NI107" s="120" t="str">
        <f t="shared" si="337"/>
        <v/>
      </c>
      <c r="NJ107" s="120" t="str">
        <f t="shared" si="337"/>
        <v/>
      </c>
      <c r="NK107" s="120" t="str">
        <f t="shared" si="337"/>
        <v/>
      </c>
      <c r="NL107" s="120" t="str">
        <f t="shared" si="337"/>
        <v/>
      </c>
      <c r="NM107" s="120" t="str">
        <f t="shared" si="337"/>
        <v/>
      </c>
      <c r="NN107" s="120" t="str">
        <f t="shared" si="337"/>
        <v/>
      </c>
      <c r="NO107" s="120" t="str">
        <f t="shared" si="337"/>
        <v/>
      </c>
      <c r="NP107" s="120" t="str">
        <f t="shared" si="337"/>
        <v/>
      </c>
      <c r="NQ107" s="120" t="str">
        <f t="shared" si="338"/>
        <v/>
      </c>
      <c r="NR107" s="120" t="str">
        <f t="shared" si="338"/>
        <v/>
      </c>
      <c r="NS107" s="120" t="str">
        <f t="shared" si="338"/>
        <v/>
      </c>
      <c r="NT107" s="120" t="str">
        <f t="shared" si="338"/>
        <v/>
      </c>
      <c r="NU107" s="120" t="str">
        <f t="shared" si="338"/>
        <v/>
      </c>
      <c r="NV107" s="120" t="str">
        <f t="shared" si="338"/>
        <v/>
      </c>
      <c r="NW107" s="120" t="str">
        <f t="shared" si="338"/>
        <v/>
      </c>
      <c r="NX107" s="120" t="str">
        <f t="shared" si="338"/>
        <v/>
      </c>
      <c r="NY107" s="120" t="str">
        <f t="shared" si="338"/>
        <v/>
      </c>
      <c r="NZ107" s="120" t="str">
        <f t="shared" si="338"/>
        <v/>
      </c>
      <c r="OA107" s="120" t="str">
        <f t="shared" si="338"/>
        <v/>
      </c>
      <c r="OB107" s="120" t="str">
        <f t="shared" si="338"/>
        <v/>
      </c>
      <c r="OC107" s="120" t="str">
        <f t="shared" si="338"/>
        <v/>
      </c>
      <c r="OD107" s="120" t="str">
        <f t="shared" si="338"/>
        <v/>
      </c>
      <c r="OE107" s="120" t="str">
        <f t="shared" si="338"/>
        <v/>
      </c>
      <c r="OF107" s="120" t="str">
        <f t="shared" si="338"/>
        <v/>
      </c>
      <c r="OG107" s="120" t="str">
        <f t="shared" si="339"/>
        <v/>
      </c>
      <c r="OH107" s="120" t="str">
        <f t="shared" si="339"/>
        <v/>
      </c>
      <c r="OI107" s="120" t="str">
        <f t="shared" si="339"/>
        <v/>
      </c>
      <c r="OJ107" s="120" t="str">
        <f t="shared" si="339"/>
        <v/>
      </c>
      <c r="OK107" s="120" t="str">
        <f t="shared" si="339"/>
        <v/>
      </c>
      <c r="OL107" s="120" t="str">
        <f t="shared" si="339"/>
        <v/>
      </c>
      <c r="OM107" s="120" t="str">
        <f t="shared" si="339"/>
        <v/>
      </c>
      <c r="ON107" s="120" t="str">
        <f t="shared" si="339"/>
        <v/>
      </c>
      <c r="OO107" s="120" t="str">
        <f t="shared" si="339"/>
        <v/>
      </c>
      <c r="OP107" s="120" t="str">
        <f t="shared" si="339"/>
        <v/>
      </c>
      <c r="OQ107" s="120" t="str">
        <f t="shared" si="339"/>
        <v/>
      </c>
      <c r="OR107" s="120" t="str">
        <f t="shared" si="339"/>
        <v/>
      </c>
      <c r="OS107" s="120" t="str">
        <f t="shared" si="339"/>
        <v/>
      </c>
      <c r="OT107" s="120" t="str">
        <f t="shared" si="339"/>
        <v/>
      </c>
      <c r="OU107" s="120" t="str">
        <f t="shared" si="339"/>
        <v/>
      </c>
      <c r="OV107" s="120" t="str">
        <f t="shared" si="339"/>
        <v/>
      </c>
      <c r="OW107" s="120" t="str">
        <f t="shared" si="340"/>
        <v/>
      </c>
      <c r="OX107" s="120" t="str">
        <f t="shared" si="340"/>
        <v/>
      </c>
      <c r="OY107" s="120" t="str">
        <f t="shared" si="340"/>
        <v/>
      </c>
      <c r="OZ107" s="120" t="str">
        <f t="shared" si="340"/>
        <v/>
      </c>
      <c r="PA107" s="120" t="str">
        <f t="shared" si="340"/>
        <v/>
      </c>
      <c r="PB107" s="120" t="str">
        <f t="shared" si="340"/>
        <v/>
      </c>
      <c r="PC107" s="120" t="str">
        <f t="shared" si="340"/>
        <v/>
      </c>
      <c r="PD107" s="120" t="str">
        <f t="shared" si="340"/>
        <v/>
      </c>
      <c r="PE107" s="120" t="str">
        <f t="shared" si="340"/>
        <v/>
      </c>
      <c r="PF107" s="120" t="str">
        <f t="shared" si="340"/>
        <v/>
      </c>
      <c r="PG107" s="120" t="str">
        <f t="shared" si="340"/>
        <v/>
      </c>
      <c r="PH107" s="120" t="str">
        <f t="shared" si="340"/>
        <v/>
      </c>
      <c r="PI107" s="120" t="str">
        <f t="shared" si="340"/>
        <v/>
      </c>
      <c r="PJ107" s="120" t="str">
        <f t="shared" si="340"/>
        <v/>
      </c>
      <c r="PK107" s="120" t="str">
        <f t="shared" si="340"/>
        <v/>
      </c>
      <c r="PL107" s="120" t="str">
        <f t="shared" si="340"/>
        <v/>
      </c>
      <c r="PM107" s="120" t="str">
        <f t="shared" si="341"/>
        <v/>
      </c>
      <c r="PN107" s="120" t="str">
        <f t="shared" si="341"/>
        <v/>
      </c>
      <c r="PO107" s="120" t="str">
        <f t="shared" si="341"/>
        <v/>
      </c>
      <c r="PP107" s="120" t="str">
        <f t="shared" si="341"/>
        <v/>
      </c>
      <c r="PQ107" s="120" t="str">
        <f t="shared" si="341"/>
        <v/>
      </c>
      <c r="PR107" s="120" t="str">
        <f t="shared" si="341"/>
        <v/>
      </c>
      <c r="PS107" s="120" t="str">
        <f t="shared" si="341"/>
        <v/>
      </c>
      <c r="PT107" s="120" t="str">
        <f t="shared" si="341"/>
        <v/>
      </c>
      <c r="PU107" s="120" t="str">
        <f t="shared" si="341"/>
        <v/>
      </c>
      <c r="PV107" s="120" t="str">
        <f t="shared" si="341"/>
        <v/>
      </c>
      <c r="PW107" s="120" t="str">
        <f t="shared" si="341"/>
        <v/>
      </c>
      <c r="PX107" s="120" t="str">
        <f t="shared" si="341"/>
        <v/>
      </c>
      <c r="PY107" s="120" t="str">
        <f t="shared" si="341"/>
        <v/>
      </c>
      <c r="PZ107" s="120" t="str">
        <f t="shared" si="341"/>
        <v/>
      </c>
      <c r="QA107" s="120" t="str">
        <f t="shared" si="341"/>
        <v/>
      </c>
      <c r="QB107" s="120" t="str">
        <f t="shared" si="341"/>
        <v/>
      </c>
      <c r="QC107" s="120" t="str">
        <f t="shared" si="342"/>
        <v/>
      </c>
      <c r="QD107" s="120" t="str">
        <f t="shared" si="342"/>
        <v/>
      </c>
      <c r="QE107" s="120" t="str">
        <f t="shared" si="342"/>
        <v/>
      </c>
      <c r="QF107" s="120" t="str">
        <f t="shared" si="342"/>
        <v/>
      </c>
      <c r="QG107" s="120" t="str">
        <f t="shared" si="342"/>
        <v/>
      </c>
      <c r="QH107" s="120" t="str">
        <f t="shared" si="342"/>
        <v/>
      </c>
      <c r="QI107" s="120" t="str">
        <f t="shared" si="342"/>
        <v/>
      </c>
      <c r="QJ107" s="120" t="str">
        <f t="shared" si="342"/>
        <v/>
      </c>
      <c r="QK107" s="120" t="str">
        <f t="shared" si="342"/>
        <v/>
      </c>
      <c r="QL107" s="120" t="str">
        <f t="shared" si="342"/>
        <v/>
      </c>
      <c r="QM107" s="120" t="str">
        <f t="shared" si="342"/>
        <v/>
      </c>
      <c r="QN107" s="120" t="str">
        <f t="shared" si="342"/>
        <v/>
      </c>
      <c r="QO107" s="120" t="str">
        <f t="shared" si="342"/>
        <v/>
      </c>
      <c r="QP107" s="120" t="str">
        <f t="shared" si="342"/>
        <v/>
      </c>
      <c r="QQ107" s="120" t="str">
        <f t="shared" si="342"/>
        <v/>
      </c>
      <c r="QR107" s="120" t="str">
        <f t="shared" si="342"/>
        <v/>
      </c>
      <c r="QS107" s="120" t="str">
        <f t="shared" si="343"/>
        <v/>
      </c>
      <c r="QT107" s="120" t="str">
        <f t="shared" si="343"/>
        <v/>
      </c>
      <c r="QU107" s="120" t="str">
        <f t="shared" si="343"/>
        <v/>
      </c>
      <c r="QV107" s="120" t="str">
        <f t="shared" si="343"/>
        <v/>
      </c>
      <c r="QW107" s="120" t="str">
        <f t="shared" si="343"/>
        <v/>
      </c>
      <c r="QX107" s="120" t="str">
        <f t="shared" si="343"/>
        <v/>
      </c>
      <c r="QY107" s="120" t="str">
        <f t="shared" si="343"/>
        <v/>
      </c>
      <c r="QZ107" s="120" t="str">
        <f t="shared" si="343"/>
        <v/>
      </c>
      <c r="RA107" s="120" t="str">
        <f t="shared" si="343"/>
        <v/>
      </c>
      <c r="RB107" s="120" t="str">
        <f t="shared" si="343"/>
        <v/>
      </c>
      <c r="RC107" s="120" t="str">
        <f t="shared" si="343"/>
        <v/>
      </c>
      <c r="RD107" s="120" t="str">
        <f t="shared" si="343"/>
        <v/>
      </c>
      <c r="RE107" s="120" t="str">
        <f t="shared" si="343"/>
        <v/>
      </c>
      <c r="RF107" s="120" t="str">
        <f t="shared" si="343"/>
        <v/>
      </c>
      <c r="RG107" s="120" t="str">
        <f t="shared" si="343"/>
        <v/>
      </c>
      <c r="RH107" s="120" t="str">
        <f t="shared" si="343"/>
        <v/>
      </c>
      <c r="RI107" s="120" t="str">
        <f t="shared" si="344"/>
        <v/>
      </c>
      <c r="RJ107" s="120" t="str">
        <f t="shared" si="344"/>
        <v/>
      </c>
      <c r="RK107" s="120" t="str">
        <f t="shared" si="344"/>
        <v/>
      </c>
      <c r="RL107" s="120" t="str">
        <f t="shared" si="344"/>
        <v/>
      </c>
      <c r="RM107" s="120" t="str">
        <f t="shared" si="344"/>
        <v/>
      </c>
      <c r="RN107" s="120" t="str">
        <f t="shared" si="344"/>
        <v/>
      </c>
      <c r="RO107" s="120" t="str">
        <f t="shared" si="344"/>
        <v/>
      </c>
      <c r="RP107" s="120" t="str">
        <f t="shared" si="344"/>
        <v/>
      </c>
      <c r="RQ107" s="120" t="str">
        <f t="shared" si="344"/>
        <v/>
      </c>
      <c r="RR107" s="120" t="str">
        <f t="shared" si="344"/>
        <v/>
      </c>
      <c r="RS107" s="120" t="str">
        <f t="shared" si="344"/>
        <v/>
      </c>
      <c r="RT107" s="120" t="str">
        <f t="shared" si="344"/>
        <v/>
      </c>
      <c r="RU107" s="120" t="str">
        <f t="shared" si="344"/>
        <v/>
      </c>
      <c r="RV107" s="120" t="str">
        <f t="shared" si="344"/>
        <v/>
      </c>
      <c r="RW107" s="120" t="str">
        <f t="shared" si="344"/>
        <v/>
      </c>
      <c r="RX107" s="120" t="str">
        <f t="shared" si="344"/>
        <v/>
      </c>
      <c r="RY107" s="120" t="str">
        <f t="shared" si="345"/>
        <v/>
      </c>
      <c r="RZ107" s="120" t="str">
        <f t="shared" si="345"/>
        <v/>
      </c>
      <c r="SA107" s="120" t="str">
        <f t="shared" si="345"/>
        <v/>
      </c>
      <c r="SB107" s="120" t="str">
        <f t="shared" si="345"/>
        <v/>
      </c>
      <c r="SC107" s="120" t="str">
        <f t="shared" si="345"/>
        <v/>
      </c>
      <c r="SD107" s="120" t="str">
        <f t="shared" si="345"/>
        <v/>
      </c>
      <c r="SE107" s="120" t="str">
        <f t="shared" si="345"/>
        <v/>
      </c>
      <c r="SF107" s="120" t="str">
        <f t="shared" si="345"/>
        <v/>
      </c>
      <c r="SG107" s="120" t="str">
        <f t="shared" si="345"/>
        <v/>
      </c>
      <c r="SH107" s="120" t="str">
        <f t="shared" si="345"/>
        <v/>
      </c>
      <c r="SI107" s="120" t="str">
        <f t="shared" si="345"/>
        <v/>
      </c>
      <c r="SJ107" s="120" t="str">
        <f t="shared" si="345"/>
        <v/>
      </c>
      <c r="SK107" s="120" t="str">
        <f t="shared" si="345"/>
        <v/>
      </c>
      <c r="SL107" s="120" t="str">
        <f t="shared" si="345"/>
        <v/>
      </c>
      <c r="SM107" s="120" t="str">
        <f t="shared" si="345"/>
        <v/>
      </c>
      <c r="SN107" s="120" t="str">
        <f t="shared" si="345"/>
        <v/>
      </c>
      <c r="SO107" s="120" t="str">
        <f t="shared" si="346"/>
        <v/>
      </c>
      <c r="SP107" s="120" t="str">
        <f t="shared" si="346"/>
        <v/>
      </c>
      <c r="SQ107" s="120" t="str">
        <f t="shared" si="346"/>
        <v/>
      </c>
      <c r="SR107" s="120" t="str">
        <f t="shared" si="346"/>
        <v/>
      </c>
      <c r="SS107" s="120" t="str">
        <f t="shared" si="346"/>
        <v/>
      </c>
      <c r="ST107" s="120" t="str">
        <f t="shared" si="346"/>
        <v/>
      </c>
      <c r="SU107" s="120" t="str">
        <f t="shared" si="346"/>
        <v/>
      </c>
      <c r="SV107" s="120" t="str">
        <f t="shared" si="346"/>
        <v/>
      </c>
      <c r="SW107" s="120" t="str">
        <f t="shared" si="346"/>
        <v/>
      </c>
      <c r="SX107" s="121" t="str">
        <f t="shared" si="346"/>
        <v/>
      </c>
    </row>
    <row r="108" spans="3:518" ht="15" outlineLevel="1" x14ac:dyDescent="0.35">
      <c r="C108" s="60">
        <v>292124</v>
      </c>
      <c r="D108" s="61"/>
      <c r="E108" s="122" t="s">
        <v>455</v>
      </c>
      <c r="F108" s="123"/>
      <c r="G108" s="138"/>
      <c r="H108" s="133">
        <v>1</v>
      </c>
      <c r="I108" s="140">
        <f t="shared" si="348"/>
        <v>0</v>
      </c>
      <c r="J108" s="141">
        <v>0</v>
      </c>
      <c r="K108" s="126" t="s">
        <v>1700</v>
      </c>
      <c r="L108" s="127"/>
      <c r="M108" s="119" t="str">
        <f t="shared" ref="M108:AB111" si="350">IF($J108&gt;0%,IF(AND(M$16&gt;=$G108,M$16&lt;$G108+($H108*$J108)),"➤",""),"")</f>
        <v/>
      </c>
      <c r="N108" s="120" t="str">
        <f t="shared" si="350"/>
        <v/>
      </c>
      <c r="O108" s="120" t="str">
        <f t="shared" si="350"/>
        <v/>
      </c>
      <c r="P108" s="120" t="str">
        <f t="shared" si="350"/>
        <v/>
      </c>
      <c r="Q108" s="120" t="str">
        <f t="shared" si="350"/>
        <v/>
      </c>
      <c r="R108" s="120" t="str">
        <f t="shared" si="350"/>
        <v/>
      </c>
      <c r="S108" s="120" t="str">
        <f t="shared" si="350"/>
        <v/>
      </c>
      <c r="T108" s="120" t="str">
        <f t="shared" si="350"/>
        <v/>
      </c>
      <c r="U108" s="120" t="str">
        <f t="shared" si="350"/>
        <v/>
      </c>
      <c r="V108" s="120" t="str">
        <f t="shared" si="350"/>
        <v/>
      </c>
      <c r="W108" s="120" t="str">
        <f t="shared" si="350"/>
        <v/>
      </c>
      <c r="X108" s="120" t="str">
        <f t="shared" si="350"/>
        <v/>
      </c>
      <c r="Y108" s="120" t="str">
        <f t="shared" si="350"/>
        <v/>
      </c>
      <c r="Z108" s="120" t="str">
        <f t="shared" si="350"/>
        <v/>
      </c>
      <c r="AA108" s="120" t="str">
        <f t="shared" si="350"/>
        <v/>
      </c>
      <c r="AB108" s="120" t="str">
        <f t="shared" si="350"/>
        <v/>
      </c>
      <c r="AC108" s="120" t="str">
        <f t="shared" si="349"/>
        <v/>
      </c>
      <c r="AD108" s="120" t="str">
        <f t="shared" si="349"/>
        <v/>
      </c>
      <c r="AE108" s="120" t="str">
        <f t="shared" si="349"/>
        <v/>
      </c>
      <c r="AF108" s="120" t="str">
        <f t="shared" si="349"/>
        <v/>
      </c>
      <c r="AG108" s="120" t="str">
        <f t="shared" si="349"/>
        <v/>
      </c>
      <c r="AH108" s="120" t="str">
        <f t="shared" si="349"/>
        <v/>
      </c>
      <c r="AI108" s="120" t="str">
        <f t="shared" si="349"/>
        <v/>
      </c>
      <c r="AJ108" s="120" t="str">
        <f t="shared" si="349"/>
        <v/>
      </c>
      <c r="AK108" s="120" t="str">
        <f t="shared" si="349"/>
        <v/>
      </c>
      <c r="AL108" s="120" t="str">
        <f t="shared" si="349"/>
        <v/>
      </c>
      <c r="AM108" s="120" t="str">
        <f t="shared" si="349"/>
        <v/>
      </c>
      <c r="AN108" s="120" t="str">
        <f t="shared" si="349"/>
        <v/>
      </c>
      <c r="AO108" s="120" t="str">
        <f t="shared" si="349"/>
        <v/>
      </c>
      <c r="AP108" s="120" t="str">
        <f t="shared" si="349"/>
        <v/>
      </c>
      <c r="AQ108" s="120" t="str">
        <f t="shared" si="349"/>
        <v/>
      </c>
      <c r="AR108" s="120" t="str">
        <f t="shared" si="349"/>
        <v/>
      </c>
      <c r="AS108" s="120" t="str">
        <f t="shared" si="317"/>
        <v/>
      </c>
      <c r="AT108" s="120" t="str">
        <f t="shared" si="317"/>
        <v/>
      </c>
      <c r="AU108" s="120" t="str">
        <f t="shared" si="317"/>
        <v/>
      </c>
      <c r="AV108" s="120" t="str">
        <f t="shared" si="317"/>
        <v/>
      </c>
      <c r="AW108" s="120" t="str">
        <f t="shared" si="317"/>
        <v/>
      </c>
      <c r="AX108" s="120" t="str">
        <f t="shared" si="317"/>
        <v/>
      </c>
      <c r="AY108" s="120" t="str">
        <f t="shared" si="317"/>
        <v/>
      </c>
      <c r="AZ108" s="120" t="str">
        <f t="shared" si="317"/>
        <v/>
      </c>
      <c r="BA108" s="120" t="str">
        <f t="shared" si="317"/>
        <v/>
      </c>
      <c r="BB108" s="120" t="str">
        <f t="shared" si="317"/>
        <v/>
      </c>
      <c r="BC108" s="120" t="str">
        <f t="shared" si="317"/>
        <v/>
      </c>
      <c r="BD108" s="120" t="str">
        <f t="shared" si="317"/>
        <v/>
      </c>
      <c r="BE108" s="120" t="str">
        <f t="shared" si="317"/>
        <v/>
      </c>
      <c r="BF108" s="120" t="str">
        <f t="shared" si="317"/>
        <v/>
      </c>
      <c r="BG108" s="120" t="str">
        <f t="shared" si="317"/>
        <v/>
      </c>
      <c r="BH108" s="120" t="str">
        <f>IF($J108&gt;0%,IF(AND(BH$16&gt;=$G108,BH$16&lt;$G108+($H108*$J108)),"➤",""),"")</f>
        <v/>
      </c>
      <c r="BI108" s="120" t="str">
        <f t="shared" si="318"/>
        <v/>
      </c>
      <c r="BJ108" s="120" t="str">
        <f t="shared" si="318"/>
        <v/>
      </c>
      <c r="BK108" s="120" t="str">
        <f t="shared" si="318"/>
        <v/>
      </c>
      <c r="BL108" s="120" t="str">
        <f t="shared" si="318"/>
        <v/>
      </c>
      <c r="BM108" s="120" t="str">
        <f t="shared" si="318"/>
        <v/>
      </c>
      <c r="BN108" s="120" t="str">
        <f t="shared" si="318"/>
        <v/>
      </c>
      <c r="BO108" s="120" t="str">
        <f t="shared" si="318"/>
        <v/>
      </c>
      <c r="BP108" s="120" t="str">
        <f t="shared" si="318"/>
        <v/>
      </c>
      <c r="BQ108" s="120" t="str">
        <f t="shared" si="318"/>
        <v/>
      </c>
      <c r="BR108" s="120" t="str">
        <f t="shared" si="318"/>
        <v/>
      </c>
      <c r="BS108" s="120" t="str">
        <f t="shared" si="318"/>
        <v/>
      </c>
      <c r="BT108" s="120" t="str">
        <f t="shared" si="318"/>
        <v/>
      </c>
      <c r="BU108" s="120" t="str">
        <f t="shared" si="318"/>
        <v/>
      </c>
      <c r="BV108" s="120" t="str">
        <f t="shared" si="318"/>
        <v/>
      </c>
      <c r="BW108" s="120" t="str">
        <f t="shared" si="318"/>
        <v/>
      </c>
      <c r="BX108" s="120" t="str">
        <f>IF($J108&gt;0%,IF(AND(BX$16&gt;=$G108,BX$16&lt;$G108+($H108*$J108)),"➤",""),"")</f>
        <v/>
      </c>
      <c r="BY108" s="120" t="str">
        <f t="shared" si="319"/>
        <v/>
      </c>
      <c r="BZ108" s="120" t="str">
        <f t="shared" si="319"/>
        <v/>
      </c>
      <c r="CA108" s="120" t="str">
        <f t="shared" si="319"/>
        <v/>
      </c>
      <c r="CB108" s="120" t="str">
        <f t="shared" si="319"/>
        <v/>
      </c>
      <c r="CC108" s="120" t="str">
        <f t="shared" si="319"/>
        <v/>
      </c>
      <c r="CD108" s="120" t="str">
        <f t="shared" si="319"/>
        <v/>
      </c>
      <c r="CE108" s="120" t="str">
        <f t="shared" si="319"/>
        <v/>
      </c>
      <c r="CF108" s="120" t="str">
        <f t="shared" si="319"/>
        <v/>
      </c>
      <c r="CG108" s="120" t="str">
        <f t="shared" si="319"/>
        <v/>
      </c>
      <c r="CH108" s="120" t="str">
        <f t="shared" si="319"/>
        <v/>
      </c>
      <c r="CI108" s="120" t="str">
        <f t="shared" si="319"/>
        <v/>
      </c>
      <c r="CJ108" s="120" t="str">
        <f t="shared" si="319"/>
        <v/>
      </c>
      <c r="CK108" s="120" t="str">
        <f t="shared" si="319"/>
        <v/>
      </c>
      <c r="CL108" s="120" t="str">
        <f t="shared" si="319"/>
        <v/>
      </c>
      <c r="CM108" s="120" t="str">
        <f t="shared" si="319"/>
        <v/>
      </c>
      <c r="CN108" s="120" t="str">
        <f>IF($J108&gt;0%,IF(AND(CN$16&gt;=$G108,CN$16&lt;$G108+($H108*$J108)),"➤",""),"")</f>
        <v/>
      </c>
      <c r="CO108" s="120" t="str">
        <f t="shared" si="320"/>
        <v/>
      </c>
      <c r="CP108" s="120" t="str">
        <f t="shared" si="320"/>
        <v/>
      </c>
      <c r="CQ108" s="120" t="str">
        <f t="shared" si="320"/>
        <v/>
      </c>
      <c r="CR108" s="120" t="str">
        <f t="shared" si="320"/>
        <v/>
      </c>
      <c r="CS108" s="120" t="str">
        <f t="shared" si="320"/>
        <v/>
      </c>
      <c r="CT108" s="120" t="str">
        <f t="shared" si="320"/>
        <v/>
      </c>
      <c r="CU108" s="120" t="str">
        <f t="shared" si="320"/>
        <v/>
      </c>
      <c r="CV108" s="120" t="str">
        <f t="shared" si="320"/>
        <v/>
      </c>
      <c r="CW108" s="120" t="str">
        <f t="shared" si="320"/>
        <v/>
      </c>
      <c r="CX108" s="120" t="str">
        <f t="shared" si="320"/>
        <v/>
      </c>
      <c r="CY108" s="120" t="str">
        <f t="shared" si="320"/>
        <v/>
      </c>
      <c r="CZ108" s="120" t="str">
        <f t="shared" si="320"/>
        <v/>
      </c>
      <c r="DA108" s="120" t="str">
        <f t="shared" si="320"/>
        <v/>
      </c>
      <c r="DB108" s="120" t="str">
        <f t="shared" si="320"/>
        <v/>
      </c>
      <c r="DC108" s="120" t="str">
        <f t="shared" si="320"/>
        <v/>
      </c>
      <c r="DD108" s="120" t="str">
        <f>IF($J108&gt;0%,IF(AND(DD$16&gt;=$G108,DD$16&lt;$G108+($H108*$J108)),"➤",""),"")</f>
        <v/>
      </c>
      <c r="DE108" s="120" t="str">
        <f t="shared" si="321"/>
        <v/>
      </c>
      <c r="DF108" s="120" t="str">
        <f t="shared" si="321"/>
        <v/>
      </c>
      <c r="DG108" s="120" t="str">
        <f t="shared" si="321"/>
        <v/>
      </c>
      <c r="DH108" s="120" t="str">
        <f t="shared" si="321"/>
        <v/>
      </c>
      <c r="DI108" s="120" t="str">
        <f t="shared" si="321"/>
        <v/>
      </c>
      <c r="DJ108" s="120" t="str">
        <f t="shared" si="321"/>
        <v/>
      </c>
      <c r="DK108" s="120" t="str">
        <f t="shared" si="321"/>
        <v/>
      </c>
      <c r="DL108" s="120" t="str">
        <f t="shared" si="321"/>
        <v/>
      </c>
      <c r="DM108" s="120" t="str">
        <f t="shared" si="321"/>
        <v/>
      </c>
      <c r="DN108" s="120" t="str">
        <f t="shared" si="321"/>
        <v/>
      </c>
      <c r="DO108" s="120" t="str">
        <f t="shared" si="321"/>
        <v/>
      </c>
      <c r="DP108" s="120" t="str">
        <f t="shared" si="321"/>
        <v/>
      </c>
      <c r="DQ108" s="120" t="str">
        <f t="shared" si="321"/>
        <v/>
      </c>
      <c r="DR108" s="120" t="str">
        <f t="shared" si="321"/>
        <v/>
      </c>
      <c r="DS108" s="120" t="str">
        <f t="shared" si="321"/>
        <v/>
      </c>
      <c r="DT108" s="120" t="str">
        <f>IF($J108&gt;0%,IF(AND(DT$16&gt;=$G108,DT$16&lt;$G108+($H108*$J108)),"➤",""),"")</f>
        <v/>
      </c>
      <c r="DU108" s="120" t="str">
        <f t="shared" si="322"/>
        <v/>
      </c>
      <c r="DV108" s="120" t="str">
        <f t="shared" si="322"/>
        <v/>
      </c>
      <c r="DW108" s="120" t="str">
        <f t="shared" si="322"/>
        <v/>
      </c>
      <c r="DX108" s="120" t="str">
        <f t="shared" si="322"/>
        <v/>
      </c>
      <c r="DY108" s="120" t="str">
        <f t="shared" si="322"/>
        <v/>
      </c>
      <c r="DZ108" s="120" t="str">
        <f t="shared" si="322"/>
        <v/>
      </c>
      <c r="EA108" s="120" t="str">
        <f t="shared" si="322"/>
        <v/>
      </c>
      <c r="EB108" s="120" t="str">
        <f t="shared" si="322"/>
        <v/>
      </c>
      <c r="EC108" s="120" t="str">
        <f t="shared" si="322"/>
        <v/>
      </c>
      <c r="ED108" s="120" t="str">
        <f t="shared" si="322"/>
        <v/>
      </c>
      <c r="EE108" s="120" t="str">
        <f t="shared" si="322"/>
        <v/>
      </c>
      <c r="EF108" s="120" t="str">
        <f t="shared" si="322"/>
        <v/>
      </c>
      <c r="EG108" s="120" t="str">
        <f t="shared" si="322"/>
        <v/>
      </c>
      <c r="EH108" s="120" t="str">
        <f t="shared" si="322"/>
        <v/>
      </c>
      <c r="EI108" s="120" t="str">
        <f t="shared" si="322"/>
        <v/>
      </c>
      <c r="EJ108" s="120" t="str">
        <f>IF($J108&gt;0%,IF(AND(EJ$16&gt;=$G108,EJ$16&lt;$G108+($H108*$J108)),"➤",""),"")</f>
        <v/>
      </c>
      <c r="EK108" s="120" t="str">
        <f t="shared" si="323"/>
        <v/>
      </c>
      <c r="EL108" s="120" t="str">
        <f t="shared" si="323"/>
        <v/>
      </c>
      <c r="EM108" s="120" t="str">
        <f t="shared" si="323"/>
        <v/>
      </c>
      <c r="EN108" s="120" t="str">
        <f t="shared" si="323"/>
        <v/>
      </c>
      <c r="EO108" s="120" t="str">
        <f t="shared" si="323"/>
        <v/>
      </c>
      <c r="EP108" s="120" t="str">
        <f t="shared" si="323"/>
        <v/>
      </c>
      <c r="EQ108" s="120" t="str">
        <f t="shared" si="323"/>
        <v/>
      </c>
      <c r="ER108" s="120" t="str">
        <f t="shared" si="323"/>
        <v/>
      </c>
      <c r="ES108" s="120" t="str">
        <f t="shared" si="323"/>
        <v/>
      </c>
      <c r="ET108" s="120" t="str">
        <f t="shared" si="323"/>
        <v/>
      </c>
      <c r="EU108" s="120" t="str">
        <f t="shared" si="323"/>
        <v/>
      </c>
      <c r="EV108" s="120" t="str">
        <f t="shared" si="323"/>
        <v/>
      </c>
      <c r="EW108" s="120" t="str">
        <f t="shared" si="323"/>
        <v/>
      </c>
      <c r="EX108" s="120" t="str">
        <f t="shared" si="323"/>
        <v/>
      </c>
      <c r="EY108" s="120" t="str">
        <f t="shared" si="323"/>
        <v/>
      </c>
      <c r="EZ108" s="120" t="str">
        <f>IF($J108&gt;0%,IF(AND(EZ$16&gt;=$G108,EZ$16&lt;$G108+($H108*$J108)),"➤",""),"")</f>
        <v/>
      </c>
      <c r="FA108" s="120" t="str">
        <f t="shared" si="324"/>
        <v/>
      </c>
      <c r="FB108" s="120" t="str">
        <f t="shared" si="324"/>
        <v/>
      </c>
      <c r="FC108" s="120" t="str">
        <f t="shared" si="324"/>
        <v/>
      </c>
      <c r="FD108" s="120" t="str">
        <f t="shared" si="324"/>
        <v/>
      </c>
      <c r="FE108" s="120" t="str">
        <f t="shared" si="324"/>
        <v/>
      </c>
      <c r="FF108" s="120" t="str">
        <f t="shared" si="324"/>
        <v/>
      </c>
      <c r="FG108" s="120" t="str">
        <f t="shared" si="324"/>
        <v/>
      </c>
      <c r="FH108" s="120" t="str">
        <f t="shared" si="324"/>
        <v/>
      </c>
      <c r="FI108" s="120" t="str">
        <f t="shared" si="324"/>
        <v/>
      </c>
      <c r="FJ108" s="120" t="str">
        <f t="shared" si="324"/>
        <v/>
      </c>
      <c r="FK108" s="120" t="str">
        <f t="shared" si="324"/>
        <v/>
      </c>
      <c r="FL108" s="120" t="str">
        <f t="shared" si="324"/>
        <v/>
      </c>
      <c r="FM108" s="120" t="str">
        <f t="shared" si="324"/>
        <v/>
      </c>
      <c r="FN108" s="120" t="str">
        <f t="shared" si="324"/>
        <v/>
      </c>
      <c r="FO108" s="120" t="str">
        <f t="shared" si="324"/>
        <v/>
      </c>
      <c r="FP108" s="120" t="str">
        <f>IF($J108&gt;0%,IF(AND(FP$16&gt;=$G108,FP$16&lt;$G108+($H108*$J108)),"➤",""),"")</f>
        <v/>
      </c>
      <c r="FQ108" s="120" t="str">
        <f t="shared" si="325"/>
        <v/>
      </c>
      <c r="FR108" s="120" t="str">
        <f t="shared" si="325"/>
        <v/>
      </c>
      <c r="FS108" s="120" t="str">
        <f t="shared" si="325"/>
        <v/>
      </c>
      <c r="FT108" s="120" t="str">
        <f t="shared" si="325"/>
        <v/>
      </c>
      <c r="FU108" s="120" t="str">
        <f t="shared" si="325"/>
        <v/>
      </c>
      <c r="FV108" s="120" t="str">
        <f t="shared" si="325"/>
        <v/>
      </c>
      <c r="FW108" s="120" t="str">
        <f t="shared" si="325"/>
        <v/>
      </c>
      <c r="FX108" s="120" t="str">
        <f t="shared" si="325"/>
        <v/>
      </c>
      <c r="FY108" s="120" t="str">
        <f t="shared" si="325"/>
        <v/>
      </c>
      <c r="FZ108" s="120" t="str">
        <f t="shared" si="325"/>
        <v/>
      </c>
      <c r="GA108" s="120" t="str">
        <f t="shared" si="325"/>
        <v/>
      </c>
      <c r="GB108" s="120" t="str">
        <f t="shared" si="325"/>
        <v/>
      </c>
      <c r="GC108" s="120" t="str">
        <f t="shared" si="325"/>
        <v/>
      </c>
      <c r="GD108" s="120" t="str">
        <f t="shared" si="325"/>
        <v/>
      </c>
      <c r="GE108" s="120" t="str">
        <f t="shared" si="325"/>
        <v/>
      </c>
      <c r="GF108" s="120" t="str">
        <f>IF($J108&gt;0%,IF(AND(GF$16&gt;=$G108,GF$16&lt;$G108+($H108*$J108)),"➤",""),"")</f>
        <v/>
      </c>
      <c r="GG108" s="120" t="str">
        <f t="shared" si="326"/>
        <v/>
      </c>
      <c r="GH108" s="120" t="str">
        <f t="shared" si="326"/>
        <v/>
      </c>
      <c r="GI108" s="120" t="str">
        <f t="shared" si="326"/>
        <v/>
      </c>
      <c r="GJ108" s="120" t="str">
        <f t="shared" si="326"/>
        <v/>
      </c>
      <c r="GK108" s="120" t="str">
        <f t="shared" si="326"/>
        <v/>
      </c>
      <c r="GL108" s="120" t="str">
        <f t="shared" si="326"/>
        <v/>
      </c>
      <c r="GM108" s="120" t="str">
        <f t="shared" si="326"/>
        <v/>
      </c>
      <c r="GN108" s="120" t="str">
        <f t="shared" si="326"/>
        <v/>
      </c>
      <c r="GO108" s="120" t="str">
        <f t="shared" si="326"/>
        <v/>
      </c>
      <c r="GP108" s="120" t="str">
        <f t="shared" si="326"/>
        <v/>
      </c>
      <c r="GQ108" s="120" t="str">
        <f t="shared" si="326"/>
        <v/>
      </c>
      <c r="GR108" s="120" t="str">
        <f t="shared" si="326"/>
        <v/>
      </c>
      <c r="GS108" s="120" t="str">
        <f t="shared" si="326"/>
        <v/>
      </c>
      <c r="GT108" s="120" t="str">
        <f t="shared" si="326"/>
        <v/>
      </c>
      <c r="GU108" s="120" t="str">
        <f t="shared" si="326"/>
        <v/>
      </c>
      <c r="GV108" s="120" t="str">
        <f>IF($J108&gt;0%,IF(AND(GV$16&gt;=$G108,GV$16&lt;$G108+($H108*$J108)),"➤",""),"")</f>
        <v/>
      </c>
      <c r="GW108" s="120" t="str">
        <f t="shared" si="327"/>
        <v/>
      </c>
      <c r="GX108" s="120" t="str">
        <f t="shared" si="327"/>
        <v/>
      </c>
      <c r="GY108" s="120" t="str">
        <f t="shared" si="327"/>
        <v/>
      </c>
      <c r="GZ108" s="120" t="str">
        <f t="shared" si="327"/>
        <v/>
      </c>
      <c r="HA108" s="120" t="str">
        <f t="shared" si="327"/>
        <v/>
      </c>
      <c r="HB108" s="120" t="str">
        <f t="shared" si="327"/>
        <v/>
      </c>
      <c r="HC108" s="120" t="str">
        <f t="shared" si="327"/>
        <v/>
      </c>
      <c r="HD108" s="120" t="str">
        <f t="shared" si="327"/>
        <v/>
      </c>
      <c r="HE108" s="120" t="str">
        <f t="shared" si="327"/>
        <v/>
      </c>
      <c r="HF108" s="120" t="str">
        <f t="shared" si="327"/>
        <v/>
      </c>
      <c r="HG108" s="120" t="str">
        <f t="shared" si="327"/>
        <v/>
      </c>
      <c r="HH108" s="120" t="str">
        <f t="shared" si="327"/>
        <v/>
      </c>
      <c r="HI108" s="120" t="str">
        <f t="shared" si="327"/>
        <v/>
      </c>
      <c r="HJ108" s="120" t="str">
        <f t="shared" si="327"/>
        <v/>
      </c>
      <c r="HK108" s="120" t="str">
        <f t="shared" si="327"/>
        <v/>
      </c>
      <c r="HL108" s="120" t="str">
        <f>IF($J108&gt;0%,IF(AND(HL$16&gt;=$G108,HL$16&lt;$G108+($H108*$J108)),"➤",""),"")</f>
        <v/>
      </c>
      <c r="HM108" s="120" t="str">
        <f t="shared" si="328"/>
        <v/>
      </c>
      <c r="HN108" s="120" t="str">
        <f t="shared" si="328"/>
        <v/>
      </c>
      <c r="HO108" s="120" t="str">
        <f t="shared" si="328"/>
        <v/>
      </c>
      <c r="HP108" s="120" t="str">
        <f t="shared" si="328"/>
        <v/>
      </c>
      <c r="HQ108" s="120" t="str">
        <f t="shared" si="328"/>
        <v/>
      </c>
      <c r="HR108" s="120" t="str">
        <f t="shared" si="328"/>
        <v/>
      </c>
      <c r="HS108" s="120" t="str">
        <f t="shared" si="328"/>
        <v/>
      </c>
      <c r="HT108" s="120" t="str">
        <f t="shared" si="328"/>
        <v/>
      </c>
      <c r="HU108" s="120" t="str">
        <f t="shared" si="328"/>
        <v/>
      </c>
      <c r="HV108" s="120" t="str">
        <f t="shared" si="328"/>
        <v/>
      </c>
      <c r="HW108" s="120" t="str">
        <f t="shared" si="328"/>
        <v/>
      </c>
      <c r="HX108" s="120" t="str">
        <f t="shared" si="328"/>
        <v/>
      </c>
      <c r="HY108" s="120" t="str">
        <f t="shared" si="328"/>
        <v/>
      </c>
      <c r="HZ108" s="120" t="str">
        <f t="shared" si="328"/>
        <v/>
      </c>
      <c r="IA108" s="120" t="str">
        <f t="shared" si="328"/>
        <v/>
      </c>
      <c r="IB108" s="120" t="str">
        <f>IF($J108&gt;0%,IF(AND(IB$16&gt;=$G108,IB$16&lt;$G108+($H108*$J108)),"➤",""),"")</f>
        <v/>
      </c>
      <c r="IC108" s="120" t="str">
        <f t="shared" si="329"/>
        <v/>
      </c>
      <c r="ID108" s="120" t="str">
        <f t="shared" si="329"/>
        <v/>
      </c>
      <c r="IE108" s="120" t="str">
        <f t="shared" si="329"/>
        <v/>
      </c>
      <c r="IF108" s="120" t="str">
        <f t="shared" si="329"/>
        <v/>
      </c>
      <c r="IG108" s="120" t="str">
        <f t="shared" si="329"/>
        <v/>
      </c>
      <c r="IH108" s="120" t="str">
        <f t="shared" si="329"/>
        <v/>
      </c>
      <c r="II108" s="120" t="str">
        <f t="shared" si="329"/>
        <v/>
      </c>
      <c r="IJ108" s="120" t="str">
        <f t="shared" si="329"/>
        <v/>
      </c>
      <c r="IK108" s="120" t="str">
        <f t="shared" si="329"/>
        <v/>
      </c>
      <c r="IL108" s="120" t="str">
        <f t="shared" si="329"/>
        <v/>
      </c>
      <c r="IM108" s="120" t="str">
        <f t="shared" si="329"/>
        <v/>
      </c>
      <c r="IN108" s="120" t="str">
        <f t="shared" si="329"/>
        <v/>
      </c>
      <c r="IO108" s="120" t="str">
        <f t="shared" si="329"/>
        <v/>
      </c>
      <c r="IP108" s="120" t="str">
        <f t="shared" si="329"/>
        <v/>
      </c>
      <c r="IQ108" s="120" t="str">
        <f t="shared" si="329"/>
        <v/>
      </c>
      <c r="IR108" s="120" t="str">
        <f>IF($J108&gt;0%,IF(AND(IR$16&gt;=$G108,IR$16&lt;$G108+($H108*$J108)),"➤",""),"")</f>
        <v/>
      </c>
      <c r="IS108" s="120" t="str">
        <f t="shared" si="330"/>
        <v/>
      </c>
      <c r="IT108" s="120" t="str">
        <f t="shared" si="330"/>
        <v/>
      </c>
      <c r="IU108" s="120" t="str">
        <f t="shared" si="330"/>
        <v/>
      </c>
      <c r="IV108" s="120" t="str">
        <f t="shared" si="330"/>
        <v/>
      </c>
      <c r="IW108" s="120" t="str">
        <f t="shared" si="330"/>
        <v/>
      </c>
      <c r="IX108" s="120" t="str">
        <f t="shared" si="330"/>
        <v/>
      </c>
      <c r="IY108" s="120" t="str">
        <f t="shared" si="330"/>
        <v/>
      </c>
      <c r="IZ108" s="120" t="str">
        <f t="shared" si="330"/>
        <v/>
      </c>
      <c r="JA108" s="120" t="str">
        <f t="shared" si="330"/>
        <v/>
      </c>
      <c r="JB108" s="120" t="str">
        <f t="shared" si="330"/>
        <v/>
      </c>
      <c r="JC108" s="120" t="str">
        <f t="shared" si="330"/>
        <v/>
      </c>
      <c r="JD108" s="120" t="str">
        <f t="shared" si="330"/>
        <v/>
      </c>
      <c r="JE108" s="120" t="str">
        <f t="shared" si="330"/>
        <v/>
      </c>
      <c r="JF108" s="120" t="str">
        <f t="shared" si="330"/>
        <v/>
      </c>
      <c r="JG108" s="120" t="str">
        <f t="shared" si="330"/>
        <v/>
      </c>
      <c r="JH108" s="120" t="str">
        <f>IF($J108&gt;0%,IF(AND(JH$16&gt;=$G108,JH$16&lt;$G108+($H108*$J108)),"➤",""),"")</f>
        <v/>
      </c>
      <c r="JI108" s="120" t="str">
        <f t="shared" si="331"/>
        <v/>
      </c>
      <c r="JJ108" s="120" t="str">
        <f t="shared" si="331"/>
        <v/>
      </c>
      <c r="JK108" s="120" t="str">
        <f t="shared" si="331"/>
        <v/>
      </c>
      <c r="JL108" s="120" t="str">
        <f t="shared" si="331"/>
        <v/>
      </c>
      <c r="JM108" s="120" t="str">
        <f t="shared" si="331"/>
        <v/>
      </c>
      <c r="JN108" s="120" t="str">
        <f t="shared" si="331"/>
        <v/>
      </c>
      <c r="JO108" s="120" t="str">
        <f t="shared" si="331"/>
        <v/>
      </c>
      <c r="JP108" s="120" t="str">
        <f t="shared" si="331"/>
        <v/>
      </c>
      <c r="JQ108" s="120" t="str">
        <f t="shared" si="331"/>
        <v/>
      </c>
      <c r="JR108" s="120" t="str">
        <f t="shared" si="331"/>
        <v/>
      </c>
      <c r="JS108" s="120" t="str">
        <f t="shared" si="331"/>
        <v/>
      </c>
      <c r="JT108" s="120" t="str">
        <f t="shared" si="331"/>
        <v/>
      </c>
      <c r="JU108" s="120" t="str">
        <f t="shared" si="331"/>
        <v/>
      </c>
      <c r="JV108" s="120" t="str">
        <f t="shared" si="331"/>
        <v/>
      </c>
      <c r="JW108" s="120" t="str">
        <f t="shared" si="331"/>
        <v/>
      </c>
      <c r="JX108" s="120" t="str">
        <f>IF($J108&gt;0%,IF(AND(JX$16&gt;=$G108,JX$16&lt;$G108+($H108*$J108)),"➤",""),"")</f>
        <v/>
      </c>
      <c r="JY108" s="120" t="str">
        <f t="shared" si="332"/>
        <v/>
      </c>
      <c r="JZ108" s="120" t="str">
        <f t="shared" si="332"/>
        <v/>
      </c>
      <c r="KA108" s="120" t="str">
        <f t="shared" si="332"/>
        <v/>
      </c>
      <c r="KB108" s="120" t="str">
        <f t="shared" si="332"/>
        <v/>
      </c>
      <c r="KC108" s="120" t="str">
        <f t="shared" si="332"/>
        <v/>
      </c>
      <c r="KD108" s="120" t="str">
        <f t="shared" si="332"/>
        <v/>
      </c>
      <c r="KE108" s="120" t="str">
        <f t="shared" si="332"/>
        <v/>
      </c>
      <c r="KF108" s="120" t="str">
        <f t="shared" si="332"/>
        <v/>
      </c>
      <c r="KG108" s="120" t="str">
        <f t="shared" si="332"/>
        <v/>
      </c>
      <c r="KH108" s="120" t="str">
        <f t="shared" si="332"/>
        <v/>
      </c>
      <c r="KI108" s="120" t="str">
        <f t="shared" si="332"/>
        <v/>
      </c>
      <c r="KJ108" s="120" t="str">
        <f t="shared" si="332"/>
        <v/>
      </c>
      <c r="KK108" s="120" t="str">
        <f t="shared" si="332"/>
        <v/>
      </c>
      <c r="KL108" s="120" t="str">
        <f t="shared" si="332"/>
        <v/>
      </c>
      <c r="KM108" s="120" t="str">
        <f t="shared" si="332"/>
        <v/>
      </c>
      <c r="KN108" s="120" t="str">
        <f>IF($J108&gt;0%,IF(AND(KN$16&gt;=$G108,KN$16&lt;$G108+($H108*$J108)),"➤",""),"")</f>
        <v/>
      </c>
      <c r="KO108" s="120" t="str">
        <f t="shared" si="333"/>
        <v/>
      </c>
      <c r="KP108" s="120" t="str">
        <f t="shared" si="333"/>
        <v/>
      </c>
      <c r="KQ108" s="120" t="str">
        <f t="shared" si="333"/>
        <v/>
      </c>
      <c r="KR108" s="120" t="str">
        <f t="shared" si="333"/>
        <v/>
      </c>
      <c r="KS108" s="120" t="str">
        <f t="shared" si="333"/>
        <v/>
      </c>
      <c r="KT108" s="120" t="str">
        <f t="shared" si="333"/>
        <v/>
      </c>
      <c r="KU108" s="120" t="str">
        <f t="shared" si="333"/>
        <v/>
      </c>
      <c r="KV108" s="120" t="str">
        <f t="shared" si="333"/>
        <v/>
      </c>
      <c r="KW108" s="120" t="str">
        <f t="shared" si="333"/>
        <v/>
      </c>
      <c r="KX108" s="120" t="str">
        <f t="shared" si="333"/>
        <v/>
      </c>
      <c r="KY108" s="120" t="str">
        <f t="shared" si="333"/>
        <v/>
      </c>
      <c r="KZ108" s="120" t="str">
        <f t="shared" si="333"/>
        <v/>
      </c>
      <c r="LA108" s="120" t="str">
        <f t="shared" si="333"/>
        <v/>
      </c>
      <c r="LB108" s="120" t="str">
        <f t="shared" si="333"/>
        <v/>
      </c>
      <c r="LC108" s="120" t="str">
        <f t="shared" si="333"/>
        <v/>
      </c>
      <c r="LD108" s="120" t="str">
        <f>IF($J108&gt;0%,IF(AND(LD$16&gt;=$G108,LD$16&lt;$G108+($H108*$J108)),"➤",""),"")</f>
        <v/>
      </c>
      <c r="LE108" s="120" t="str">
        <f t="shared" si="334"/>
        <v/>
      </c>
      <c r="LF108" s="120" t="str">
        <f t="shared" si="334"/>
        <v/>
      </c>
      <c r="LG108" s="120" t="str">
        <f t="shared" si="334"/>
        <v/>
      </c>
      <c r="LH108" s="120" t="str">
        <f t="shared" si="334"/>
        <v/>
      </c>
      <c r="LI108" s="120" t="str">
        <f t="shared" si="334"/>
        <v/>
      </c>
      <c r="LJ108" s="120" t="str">
        <f t="shared" si="334"/>
        <v/>
      </c>
      <c r="LK108" s="120" t="str">
        <f t="shared" si="334"/>
        <v/>
      </c>
      <c r="LL108" s="120" t="str">
        <f t="shared" si="334"/>
        <v/>
      </c>
      <c r="LM108" s="120" t="str">
        <f t="shared" si="334"/>
        <v/>
      </c>
      <c r="LN108" s="120" t="str">
        <f t="shared" si="334"/>
        <v/>
      </c>
      <c r="LO108" s="120" t="str">
        <f t="shared" si="334"/>
        <v/>
      </c>
      <c r="LP108" s="120" t="str">
        <f t="shared" si="334"/>
        <v/>
      </c>
      <c r="LQ108" s="120" t="str">
        <f t="shared" si="334"/>
        <v/>
      </c>
      <c r="LR108" s="120" t="str">
        <f t="shared" si="334"/>
        <v/>
      </c>
      <c r="LS108" s="120" t="str">
        <f t="shared" si="334"/>
        <v/>
      </c>
      <c r="LT108" s="120" t="str">
        <f>IF($J108&gt;0%,IF(AND(LT$16&gt;=$G108,LT$16&lt;$G108+($H108*$J108)),"➤",""),"")</f>
        <v/>
      </c>
      <c r="LU108" s="120" t="str">
        <f t="shared" si="335"/>
        <v/>
      </c>
      <c r="LV108" s="120" t="str">
        <f t="shared" si="335"/>
        <v/>
      </c>
      <c r="LW108" s="120" t="str">
        <f t="shared" si="335"/>
        <v/>
      </c>
      <c r="LX108" s="120" t="str">
        <f t="shared" si="335"/>
        <v/>
      </c>
      <c r="LY108" s="120" t="str">
        <f t="shared" si="335"/>
        <v/>
      </c>
      <c r="LZ108" s="120" t="str">
        <f t="shared" si="335"/>
        <v/>
      </c>
      <c r="MA108" s="120" t="str">
        <f t="shared" si="335"/>
        <v/>
      </c>
      <c r="MB108" s="120" t="str">
        <f t="shared" si="335"/>
        <v/>
      </c>
      <c r="MC108" s="120" t="str">
        <f t="shared" si="335"/>
        <v/>
      </c>
      <c r="MD108" s="120" t="str">
        <f t="shared" si="335"/>
        <v/>
      </c>
      <c r="ME108" s="120" t="str">
        <f t="shared" si="335"/>
        <v/>
      </c>
      <c r="MF108" s="120" t="str">
        <f t="shared" si="335"/>
        <v/>
      </c>
      <c r="MG108" s="120" t="str">
        <f t="shared" si="335"/>
        <v/>
      </c>
      <c r="MH108" s="120" t="str">
        <f t="shared" si="335"/>
        <v/>
      </c>
      <c r="MI108" s="120" t="str">
        <f t="shared" si="335"/>
        <v/>
      </c>
      <c r="MJ108" s="120" t="str">
        <f>IF($J108&gt;0%,IF(AND(MJ$16&gt;=$G108,MJ$16&lt;$G108+($H108*$J108)),"➤",""),"")</f>
        <v/>
      </c>
      <c r="MK108" s="120" t="str">
        <f t="shared" si="336"/>
        <v/>
      </c>
      <c r="ML108" s="120" t="str">
        <f t="shared" si="336"/>
        <v/>
      </c>
      <c r="MM108" s="120" t="str">
        <f t="shared" si="336"/>
        <v/>
      </c>
      <c r="MN108" s="120" t="str">
        <f t="shared" si="336"/>
        <v/>
      </c>
      <c r="MO108" s="120" t="str">
        <f t="shared" si="336"/>
        <v/>
      </c>
      <c r="MP108" s="120" t="str">
        <f t="shared" si="336"/>
        <v/>
      </c>
      <c r="MQ108" s="120" t="str">
        <f t="shared" si="336"/>
        <v/>
      </c>
      <c r="MR108" s="120" t="str">
        <f t="shared" si="336"/>
        <v/>
      </c>
      <c r="MS108" s="120" t="str">
        <f t="shared" si="336"/>
        <v/>
      </c>
      <c r="MT108" s="120" t="str">
        <f t="shared" si="336"/>
        <v/>
      </c>
      <c r="MU108" s="120" t="str">
        <f t="shared" si="336"/>
        <v/>
      </c>
      <c r="MV108" s="120" t="str">
        <f t="shared" si="336"/>
        <v/>
      </c>
      <c r="MW108" s="120" t="str">
        <f t="shared" si="336"/>
        <v/>
      </c>
      <c r="MX108" s="120" t="str">
        <f t="shared" si="336"/>
        <v/>
      </c>
      <c r="MY108" s="120" t="str">
        <f t="shared" si="336"/>
        <v/>
      </c>
      <c r="MZ108" s="120" t="str">
        <f>IF($J108&gt;0%,IF(AND(MZ$16&gt;=$G108,MZ$16&lt;$G108+($H108*$J108)),"➤",""),"")</f>
        <v/>
      </c>
      <c r="NA108" s="120" t="str">
        <f t="shared" si="337"/>
        <v/>
      </c>
      <c r="NB108" s="120" t="str">
        <f t="shared" si="337"/>
        <v/>
      </c>
      <c r="NC108" s="120" t="str">
        <f t="shared" si="337"/>
        <v/>
      </c>
      <c r="ND108" s="120" t="str">
        <f t="shared" si="337"/>
        <v/>
      </c>
      <c r="NE108" s="120" t="str">
        <f t="shared" si="337"/>
        <v/>
      </c>
      <c r="NF108" s="120" t="str">
        <f t="shared" si="337"/>
        <v/>
      </c>
      <c r="NG108" s="120" t="str">
        <f t="shared" si="337"/>
        <v/>
      </c>
      <c r="NH108" s="120" t="str">
        <f t="shared" si="337"/>
        <v/>
      </c>
      <c r="NI108" s="120" t="str">
        <f t="shared" si="337"/>
        <v/>
      </c>
      <c r="NJ108" s="120" t="str">
        <f t="shared" si="337"/>
        <v/>
      </c>
      <c r="NK108" s="120" t="str">
        <f t="shared" si="337"/>
        <v/>
      </c>
      <c r="NL108" s="120" t="str">
        <f t="shared" si="337"/>
        <v/>
      </c>
      <c r="NM108" s="120" t="str">
        <f t="shared" si="337"/>
        <v/>
      </c>
      <c r="NN108" s="120" t="str">
        <f t="shared" si="337"/>
        <v/>
      </c>
      <c r="NO108" s="120" t="str">
        <f t="shared" si="337"/>
        <v/>
      </c>
      <c r="NP108" s="120" t="str">
        <f>IF($J108&gt;0%,IF(AND(NP$16&gt;=$G108,NP$16&lt;$G108+($H108*$J108)),"➤",""),"")</f>
        <v/>
      </c>
      <c r="NQ108" s="120" t="str">
        <f t="shared" si="338"/>
        <v/>
      </c>
      <c r="NR108" s="120" t="str">
        <f t="shared" si="338"/>
        <v/>
      </c>
      <c r="NS108" s="120" t="str">
        <f t="shared" si="338"/>
        <v/>
      </c>
      <c r="NT108" s="120" t="str">
        <f t="shared" si="338"/>
        <v/>
      </c>
      <c r="NU108" s="120" t="str">
        <f t="shared" si="338"/>
        <v/>
      </c>
      <c r="NV108" s="120" t="str">
        <f t="shared" si="338"/>
        <v/>
      </c>
      <c r="NW108" s="120" t="str">
        <f t="shared" si="338"/>
        <v/>
      </c>
      <c r="NX108" s="120" t="str">
        <f t="shared" si="338"/>
        <v/>
      </c>
      <c r="NY108" s="120" t="str">
        <f t="shared" si="338"/>
        <v/>
      </c>
      <c r="NZ108" s="120" t="str">
        <f t="shared" si="338"/>
        <v/>
      </c>
      <c r="OA108" s="120" t="str">
        <f t="shared" si="338"/>
        <v/>
      </c>
      <c r="OB108" s="120" t="str">
        <f t="shared" si="338"/>
        <v/>
      </c>
      <c r="OC108" s="120" t="str">
        <f t="shared" si="338"/>
        <v/>
      </c>
      <c r="OD108" s="120" t="str">
        <f t="shared" si="338"/>
        <v/>
      </c>
      <c r="OE108" s="120" t="str">
        <f t="shared" si="338"/>
        <v/>
      </c>
      <c r="OF108" s="120" t="str">
        <f>IF($J108&gt;0%,IF(AND(OF$16&gt;=$G108,OF$16&lt;$G108+($H108*$J108)),"➤",""),"")</f>
        <v/>
      </c>
      <c r="OG108" s="120" t="str">
        <f t="shared" si="339"/>
        <v/>
      </c>
      <c r="OH108" s="120" t="str">
        <f t="shared" si="339"/>
        <v/>
      </c>
      <c r="OI108" s="120" t="str">
        <f t="shared" si="339"/>
        <v/>
      </c>
      <c r="OJ108" s="120" t="str">
        <f t="shared" si="339"/>
        <v/>
      </c>
      <c r="OK108" s="120" t="str">
        <f t="shared" si="339"/>
        <v/>
      </c>
      <c r="OL108" s="120" t="str">
        <f t="shared" si="339"/>
        <v/>
      </c>
      <c r="OM108" s="120" t="str">
        <f t="shared" si="339"/>
        <v/>
      </c>
      <c r="ON108" s="120" t="str">
        <f t="shared" si="339"/>
        <v/>
      </c>
      <c r="OO108" s="120" t="str">
        <f t="shared" si="339"/>
        <v/>
      </c>
      <c r="OP108" s="120" t="str">
        <f t="shared" si="339"/>
        <v/>
      </c>
      <c r="OQ108" s="120" t="str">
        <f t="shared" si="339"/>
        <v/>
      </c>
      <c r="OR108" s="120" t="str">
        <f t="shared" si="339"/>
        <v/>
      </c>
      <c r="OS108" s="120" t="str">
        <f t="shared" si="339"/>
        <v/>
      </c>
      <c r="OT108" s="120" t="str">
        <f t="shared" si="339"/>
        <v/>
      </c>
      <c r="OU108" s="120" t="str">
        <f t="shared" si="339"/>
        <v/>
      </c>
      <c r="OV108" s="120" t="str">
        <f>IF($J108&gt;0%,IF(AND(OV$16&gt;=$G108,OV$16&lt;$G108+($H108*$J108)),"➤",""),"")</f>
        <v/>
      </c>
      <c r="OW108" s="120" t="str">
        <f t="shared" si="340"/>
        <v/>
      </c>
      <c r="OX108" s="120" t="str">
        <f t="shared" si="340"/>
        <v/>
      </c>
      <c r="OY108" s="120" t="str">
        <f t="shared" si="340"/>
        <v/>
      </c>
      <c r="OZ108" s="120" t="str">
        <f t="shared" si="340"/>
        <v/>
      </c>
      <c r="PA108" s="120" t="str">
        <f t="shared" si="340"/>
        <v/>
      </c>
      <c r="PB108" s="120" t="str">
        <f t="shared" si="340"/>
        <v/>
      </c>
      <c r="PC108" s="120" t="str">
        <f t="shared" si="340"/>
        <v/>
      </c>
      <c r="PD108" s="120" t="str">
        <f t="shared" si="340"/>
        <v/>
      </c>
      <c r="PE108" s="120" t="str">
        <f t="shared" si="340"/>
        <v/>
      </c>
      <c r="PF108" s="120" t="str">
        <f t="shared" si="340"/>
        <v/>
      </c>
      <c r="PG108" s="120" t="str">
        <f t="shared" si="340"/>
        <v/>
      </c>
      <c r="PH108" s="120" t="str">
        <f t="shared" si="340"/>
        <v/>
      </c>
      <c r="PI108" s="120" t="str">
        <f t="shared" si="340"/>
        <v/>
      </c>
      <c r="PJ108" s="120" t="str">
        <f t="shared" si="340"/>
        <v/>
      </c>
      <c r="PK108" s="120" t="str">
        <f t="shared" si="340"/>
        <v/>
      </c>
      <c r="PL108" s="120" t="str">
        <f>IF($J108&gt;0%,IF(AND(PL$16&gt;=$G108,PL$16&lt;$G108+($H108*$J108)),"➤",""),"")</f>
        <v/>
      </c>
      <c r="PM108" s="120" t="str">
        <f t="shared" si="341"/>
        <v/>
      </c>
      <c r="PN108" s="120" t="str">
        <f t="shared" si="341"/>
        <v/>
      </c>
      <c r="PO108" s="120" t="str">
        <f t="shared" si="341"/>
        <v/>
      </c>
      <c r="PP108" s="120" t="str">
        <f t="shared" si="341"/>
        <v/>
      </c>
      <c r="PQ108" s="120" t="str">
        <f t="shared" si="341"/>
        <v/>
      </c>
      <c r="PR108" s="120" t="str">
        <f t="shared" si="341"/>
        <v/>
      </c>
      <c r="PS108" s="120" t="str">
        <f t="shared" si="341"/>
        <v/>
      </c>
      <c r="PT108" s="120" t="str">
        <f t="shared" si="341"/>
        <v/>
      </c>
      <c r="PU108" s="120" t="str">
        <f t="shared" si="341"/>
        <v/>
      </c>
      <c r="PV108" s="120" t="str">
        <f t="shared" si="341"/>
        <v/>
      </c>
      <c r="PW108" s="120" t="str">
        <f t="shared" si="341"/>
        <v/>
      </c>
      <c r="PX108" s="120" t="str">
        <f t="shared" si="341"/>
        <v/>
      </c>
      <c r="PY108" s="120" t="str">
        <f t="shared" si="341"/>
        <v/>
      </c>
      <c r="PZ108" s="120" t="str">
        <f t="shared" si="341"/>
        <v/>
      </c>
      <c r="QA108" s="120" t="str">
        <f t="shared" si="341"/>
        <v/>
      </c>
      <c r="QB108" s="120" t="str">
        <f>IF($J108&gt;0%,IF(AND(QB$16&gt;=$G108,QB$16&lt;$G108+($H108*$J108)),"➤",""),"")</f>
        <v/>
      </c>
      <c r="QC108" s="120" t="str">
        <f t="shared" si="342"/>
        <v/>
      </c>
      <c r="QD108" s="120" t="str">
        <f t="shared" si="342"/>
        <v/>
      </c>
      <c r="QE108" s="120" t="str">
        <f t="shared" si="342"/>
        <v/>
      </c>
      <c r="QF108" s="120" t="str">
        <f t="shared" si="342"/>
        <v/>
      </c>
      <c r="QG108" s="120" t="str">
        <f t="shared" si="342"/>
        <v/>
      </c>
      <c r="QH108" s="120" t="str">
        <f t="shared" si="342"/>
        <v/>
      </c>
      <c r="QI108" s="120" t="str">
        <f t="shared" si="342"/>
        <v/>
      </c>
      <c r="QJ108" s="120" t="str">
        <f t="shared" si="342"/>
        <v/>
      </c>
      <c r="QK108" s="120" t="str">
        <f t="shared" si="342"/>
        <v/>
      </c>
      <c r="QL108" s="120" t="str">
        <f t="shared" si="342"/>
        <v/>
      </c>
      <c r="QM108" s="120" t="str">
        <f t="shared" si="342"/>
        <v/>
      </c>
      <c r="QN108" s="120" t="str">
        <f t="shared" si="342"/>
        <v/>
      </c>
      <c r="QO108" s="120" t="str">
        <f t="shared" si="342"/>
        <v/>
      </c>
      <c r="QP108" s="120" t="str">
        <f t="shared" si="342"/>
        <v/>
      </c>
      <c r="QQ108" s="120" t="str">
        <f t="shared" si="342"/>
        <v/>
      </c>
      <c r="QR108" s="120" t="str">
        <f>IF($J108&gt;0%,IF(AND(QR$16&gt;=$G108,QR$16&lt;$G108+($H108*$J108)),"➤",""),"")</f>
        <v/>
      </c>
      <c r="QS108" s="120" t="str">
        <f t="shared" si="343"/>
        <v/>
      </c>
      <c r="QT108" s="120" t="str">
        <f t="shared" si="343"/>
        <v/>
      </c>
      <c r="QU108" s="120" t="str">
        <f t="shared" si="343"/>
        <v/>
      </c>
      <c r="QV108" s="120" t="str">
        <f t="shared" si="343"/>
        <v/>
      </c>
      <c r="QW108" s="120" t="str">
        <f t="shared" si="343"/>
        <v/>
      </c>
      <c r="QX108" s="120" t="str">
        <f t="shared" si="343"/>
        <v/>
      </c>
      <c r="QY108" s="120" t="str">
        <f t="shared" si="343"/>
        <v/>
      </c>
      <c r="QZ108" s="120" t="str">
        <f t="shared" si="343"/>
        <v/>
      </c>
      <c r="RA108" s="120" t="str">
        <f t="shared" si="343"/>
        <v/>
      </c>
      <c r="RB108" s="120" t="str">
        <f t="shared" si="343"/>
        <v/>
      </c>
      <c r="RC108" s="120" t="str">
        <f t="shared" si="343"/>
        <v/>
      </c>
      <c r="RD108" s="120" t="str">
        <f t="shared" si="343"/>
        <v/>
      </c>
      <c r="RE108" s="120" t="str">
        <f t="shared" si="343"/>
        <v/>
      </c>
      <c r="RF108" s="120" t="str">
        <f t="shared" si="343"/>
        <v/>
      </c>
      <c r="RG108" s="120" t="str">
        <f t="shared" si="343"/>
        <v/>
      </c>
      <c r="RH108" s="120" t="str">
        <f>IF($J108&gt;0%,IF(AND(RH$16&gt;=$G108,RH$16&lt;$G108+($H108*$J108)),"➤",""),"")</f>
        <v/>
      </c>
      <c r="RI108" s="120" t="str">
        <f t="shared" si="344"/>
        <v/>
      </c>
      <c r="RJ108" s="120" t="str">
        <f t="shared" si="344"/>
        <v/>
      </c>
      <c r="RK108" s="120" t="str">
        <f t="shared" si="344"/>
        <v/>
      </c>
      <c r="RL108" s="120" t="str">
        <f t="shared" si="344"/>
        <v/>
      </c>
      <c r="RM108" s="120" t="str">
        <f t="shared" si="344"/>
        <v/>
      </c>
      <c r="RN108" s="120" t="str">
        <f t="shared" si="344"/>
        <v/>
      </c>
      <c r="RO108" s="120" t="str">
        <f t="shared" si="344"/>
        <v/>
      </c>
      <c r="RP108" s="120" t="str">
        <f t="shared" si="344"/>
        <v/>
      </c>
      <c r="RQ108" s="120" t="str">
        <f t="shared" si="344"/>
        <v/>
      </c>
      <c r="RR108" s="120" t="str">
        <f t="shared" si="344"/>
        <v/>
      </c>
      <c r="RS108" s="120" t="str">
        <f t="shared" si="344"/>
        <v/>
      </c>
      <c r="RT108" s="120" t="str">
        <f t="shared" si="344"/>
        <v/>
      </c>
      <c r="RU108" s="120" t="str">
        <f t="shared" si="344"/>
        <v/>
      </c>
      <c r="RV108" s="120" t="str">
        <f t="shared" si="344"/>
        <v/>
      </c>
      <c r="RW108" s="120" t="str">
        <f t="shared" si="344"/>
        <v/>
      </c>
      <c r="RX108" s="120" t="str">
        <f>IF($J108&gt;0%,IF(AND(RX$16&gt;=$G108,RX$16&lt;$G108+($H108*$J108)),"➤",""),"")</f>
        <v/>
      </c>
      <c r="RY108" s="120" t="str">
        <f t="shared" si="345"/>
        <v/>
      </c>
      <c r="RZ108" s="120" t="str">
        <f t="shared" si="345"/>
        <v/>
      </c>
      <c r="SA108" s="120" t="str">
        <f t="shared" si="345"/>
        <v/>
      </c>
      <c r="SB108" s="120" t="str">
        <f t="shared" si="345"/>
        <v/>
      </c>
      <c r="SC108" s="120" t="str">
        <f t="shared" si="345"/>
        <v/>
      </c>
      <c r="SD108" s="120" t="str">
        <f t="shared" si="345"/>
        <v/>
      </c>
      <c r="SE108" s="120" t="str">
        <f t="shared" si="345"/>
        <v/>
      </c>
      <c r="SF108" s="120" t="str">
        <f t="shared" si="345"/>
        <v/>
      </c>
      <c r="SG108" s="120" t="str">
        <f t="shared" si="345"/>
        <v/>
      </c>
      <c r="SH108" s="120" t="str">
        <f t="shared" si="345"/>
        <v/>
      </c>
      <c r="SI108" s="120" t="str">
        <f t="shared" si="345"/>
        <v/>
      </c>
      <c r="SJ108" s="120" t="str">
        <f t="shared" si="345"/>
        <v/>
      </c>
      <c r="SK108" s="120" t="str">
        <f t="shared" si="345"/>
        <v/>
      </c>
      <c r="SL108" s="120" t="str">
        <f t="shared" si="345"/>
        <v/>
      </c>
      <c r="SM108" s="120" t="str">
        <f t="shared" si="345"/>
        <v/>
      </c>
      <c r="SN108" s="120" t="str">
        <f>IF($J108&gt;0%,IF(AND(SN$16&gt;=$G108,SN$16&lt;$G108+($H108*$J108)),"➤",""),"")</f>
        <v/>
      </c>
      <c r="SO108" s="120" t="str">
        <f t="shared" si="346"/>
        <v/>
      </c>
      <c r="SP108" s="120" t="str">
        <f t="shared" si="346"/>
        <v/>
      </c>
      <c r="SQ108" s="120" t="str">
        <f t="shared" si="346"/>
        <v/>
      </c>
      <c r="SR108" s="120" t="str">
        <f t="shared" si="346"/>
        <v/>
      </c>
      <c r="SS108" s="120" t="str">
        <f t="shared" si="346"/>
        <v/>
      </c>
      <c r="ST108" s="120" t="str">
        <f t="shared" si="346"/>
        <v/>
      </c>
      <c r="SU108" s="120" t="str">
        <f t="shared" si="346"/>
        <v/>
      </c>
      <c r="SV108" s="120" t="str">
        <f t="shared" si="346"/>
        <v/>
      </c>
      <c r="SW108" s="120" t="str">
        <f t="shared" si="346"/>
        <v/>
      </c>
      <c r="SX108" s="121" t="str">
        <f t="shared" si="346"/>
        <v/>
      </c>
    </row>
    <row r="109" spans="3:518" ht="15" outlineLevel="1" x14ac:dyDescent="0.35">
      <c r="C109" s="60">
        <v>292324</v>
      </c>
      <c r="D109" s="61"/>
      <c r="E109" s="122" t="s">
        <v>455</v>
      </c>
      <c r="F109" s="123"/>
      <c r="G109" s="138"/>
      <c r="H109" s="133">
        <v>1</v>
      </c>
      <c r="I109" s="140">
        <f t="shared" si="348"/>
        <v>0</v>
      </c>
      <c r="J109" s="141">
        <v>0</v>
      </c>
      <c r="K109" s="126" t="s">
        <v>1700</v>
      </c>
      <c r="L109" s="127"/>
      <c r="M109" s="119" t="str">
        <f t="shared" si="350"/>
        <v/>
      </c>
      <c r="N109" s="120" t="str">
        <f t="shared" si="350"/>
        <v/>
      </c>
      <c r="O109" s="120" t="str">
        <f t="shared" si="350"/>
        <v/>
      </c>
      <c r="P109" s="120" t="str">
        <f t="shared" si="350"/>
        <v/>
      </c>
      <c r="Q109" s="120" t="str">
        <f t="shared" si="350"/>
        <v/>
      </c>
      <c r="R109" s="120" t="str">
        <f t="shared" si="350"/>
        <v/>
      </c>
      <c r="S109" s="120" t="str">
        <f t="shared" si="350"/>
        <v/>
      </c>
      <c r="T109" s="120" t="str">
        <f t="shared" si="350"/>
        <v/>
      </c>
      <c r="U109" s="120" t="str">
        <f t="shared" si="350"/>
        <v/>
      </c>
      <c r="V109" s="120" t="str">
        <f t="shared" si="350"/>
        <v/>
      </c>
      <c r="W109" s="120" t="str">
        <f t="shared" si="350"/>
        <v/>
      </c>
      <c r="X109" s="120" t="str">
        <f t="shared" si="350"/>
        <v/>
      </c>
      <c r="Y109" s="120" t="str">
        <f t="shared" si="350"/>
        <v/>
      </c>
      <c r="Z109" s="120" t="str">
        <f t="shared" si="350"/>
        <v/>
      </c>
      <c r="AA109" s="120" t="str">
        <f t="shared" si="350"/>
        <v/>
      </c>
      <c r="AB109" s="120" t="str">
        <f t="shared" si="350"/>
        <v/>
      </c>
      <c r="AC109" s="120" t="str">
        <f t="shared" si="349"/>
        <v/>
      </c>
      <c r="AD109" s="120" t="str">
        <f t="shared" si="349"/>
        <v/>
      </c>
      <c r="AE109" s="120" t="str">
        <f t="shared" si="349"/>
        <v/>
      </c>
      <c r="AF109" s="120" t="str">
        <f t="shared" si="349"/>
        <v/>
      </c>
      <c r="AG109" s="120" t="str">
        <f t="shared" si="349"/>
        <v/>
      </c>
      <c r="AH109" s="120" t="str">
        <f t="shared" si="349"/>
        <v/>
      </c>
      <c r="AI109" s="120" t="str">
        <f t="shared" si="349"/>
        <v/>
      </c>
      <c r="AJ109" s="120" t="str">
        <f t="shared" si="349"/>
        <v/>
      </c>
      <c r="AK109" s="120" t="str">
        <f t="shared" si="349"/>
        <v/>
      </c>
      <c r="AL109" s="120" t="str">
        <f t="shared" si="349"/>
        <v/>
      </c>
      <c r="AM109" s="120" t="str">
        <f t="shared" si="349"/>
        <v/>
      </c>
      <c r="AN109" s="120" t="str">
        <f t="shared" si="349"/>
        <v/>
      </c>
      <c r="AO109" s="120" t="str">
        <f t="shared" si="349"/>
        <v/>
      </c>
      <c r="AP109" s="120" t="str">
        <f t="shared" si="349"/>
        <v/>
      </c>
      <c r="AQ109" s="120" t="str">
        <f t="shared" si="349"/>
        <v/>
      </c>
      <c r="AR109" s="120" t="str">
        <f t="shared" si="349"/>
        <v/>
      </c>
      <c r="AS109" s="120" t="str">
        <f t="shared" ref="AS109:BH111" si="351">IF($J109&gt;0%,IF(AND(AS$16&gt;=$G109,AS$16&lt;$G109+($H109*$J109)),"➤",""),"")</f>
        <v/>
      </c>
      <c r="AT109" s="120" t="str">
        <f t="shared" si="351"/>
        <v/>
      </c>
      <c r="AU109" s="120" t="str">
        <f t="shared" si="351"/>
        <v/>
      </c>
      <c r="AV109" s="120" t="str">
        <f t="shared" si="351"/>
        <v/>
      </c>
      <c r="AW109" s="120" t="str">
        <f t="shared" si="351"/>
        <v/>
      </c>
      <c r="AX109" s="120" t="str">
        <f t="shared" si="351"/>
        <v/>
      </c>
      <c r="AY109" s="120" t="str">
        <f t="shared" si="351"/>
        <v/>
      </c>
      <c r="AZ109" s="120" t="str">
        <f t="shared" si="351"/>
        <v/>
      </c>
      <c r="BA109" s="120" t="str">
        <f t="shared" si="351"/>
        <v/>
      </c>
      <c r="BB109" s="120" t="str">
        <f t="shared" si="351"/>
        <v/>
      </c>
      <c r="BC109" s="120" t="str">
        <f t="shared" si="351"/>
        <v/>
      </c>
      <c r="BD109" s="120" t="str">
        <f t="shared" si="351"/>
        <v/>
      </c>
      <c r="BE109" s="120" t="str">
        <f t="shared" si="351"/>
        <v/>
      </c>
      <c r="BF109" s="120" t="str">
        <f t="shared" si="351"/>
        <v/>
      </c>
      <c r="BG109" s="120" t="str">
        <f t="shared" si="351"/>
        <v/>
      </c>
      <c r="BH109" s="120" t="str">
        <f t="shared" si="351"/>
        <v/>
      </c>
      <c r="BI109" s="120" t="str">
        <f t="shared" ref="BI109:BX111" si="352">IF($J109&gt;0%,IF(AND(BI$16&gt;=$G109,BI$16&lt;$G109+($H109*$J109)),"➤",""),"")</f>
        <v/>
      </c>
      <c r="BJ109" s="120" t="str">
        <f t="shared" si="352"/>
        <v/>
      </c>
      <c r="BK109" s="120" t="str">
        <f t="shared" si="352"/>
        <v/>
      </c>
      <c r="BL109" s="120" t="str">
        <f t="shared" si="352"/>
        <v/>
      </c>
      <c r="BM109" s="120" t="str">
        <f t="shared" si="352"/>
        <v/>
      </c>
      <c r="BN109" s="120" t="str">
        <f t="shared" si="352"/>
        <v/>
      </c>
      <c r="BO109" s="120" t="str">
        <f t="shared" si="352"/>
        <v/>
      </c>
      <c r="BP109" s="120" t="str">
        <f t="shared" si="352"/>
        <v/>
      </c>
      <c r="BQ109" s="120" t="str">
        <f t="shared" si="352"/>
        <v/>
      </c>
      <c r="BR109" s="120" t="str">
        <f t="shared" si="352"/>
        <v/>
      </c>
      <c r="BS109" s="120" t="str">
        <f t="shared" si="352"/>
        <v/>
      </c>
      <c r="BT109" s="120" t="str">
        <f t="shared" si="352"/>
        <v/>
      </c>
      <c r="BU109" s="120" t="str">
        <f t="shared" si="352"/>
        <v/>
      </c>
      <c r="BV109" s="120" t="str">
        <f t="shared" si="352"/>
        <v/>
      </c>
      <c r="BW109" s="120" t="str">
        <f t="shared" si="352"/>
        <v/>
      </c>
      <c r="BX109" s="120" t="str">
        <f t="shared" si="352"/>
        <v/>
      </c>
      <c r="BY109" s="120" t="str">
        <f t="shared" ref="BY109:CN111" si="353">IF($J109&gt;0%,IF(AND(BY$16&gt;=$G109,BY$16&lt;$G109+($H109*$J109)),"➤",""),"")</f>
        <v/>
      </c>
      <c r="BZ109" s="120" t="str">
        <f t="shared" si="353"/>
        <v/>
      </c>
      <c r="CA109" s="120" t="str">
        <f t="shared" si="353"/>
        <v/>
      </c>
      <c r="CB109" s="120" t="str">
        <f t="shared" si="353"/>
        <v/>
      </c>
      <c r="CC109" s="120" t="str">
        <f t="shared" si="353"/>
        <v/>
      </c>
      <c r="CD109" s="120" t="str">
        <f t="shared" si="353"/>
        <v/>
      </c>
      <c r="CE109" s="120" t="str">
        <f t="shared" si="353"/>
        <v/>
      </c>
      <c r="CF109" s="120" t="str">
        <f t="shared" si="353"/>
        <v/>
      </c>
      <c r="CG109" s="120" t="str">
        <f t="shared" si="353"/>
        <v/>
      </c>
      <c r="CH109" s="120" t="str">
        <f t="shared" si="353"/>
        <v/>
      </c>
      <c r="CI109" s="120" t="str">
        <f t="shared" si="353"/>
        <v/>
      </c>
      <c r="CJ109" s="120" t="str">
        <f t="shared" si="353"/>
        <v/>
      </c>
      <c r="CK109" s="120" t="str">
        <f t="shared" si="353"/>
        <v/>
      </c>
      <c r="CL109" s="120" t="str">
        <f t="shared" si="353"/>
        <v/>
      </c>
      <c r="CM109" s="120" t="str">
        <f t="shared" si="353"/>
        <v/>
      </c>
      <c r="CN109" s="120" t="str">
        <f t="shared" si="353"/>
        <v/>
      </c>
      <c r="CO109" s="120" t="str">
        <f t="shared" ref="CO109:DD111" si="354">IF($J109&gt;0%,IF(AND(CO$16&gt;=$G109,CO$16&lt;$G109+($H109*$J109)),"➤",""),"")</f>
        <v/>
      </c>
      <c r="CP109" s="120" t="str">
        <f t="shared" si="354"/>
        <v/>
      </c>
      <c r="CQ109" s="120" t="str">
        <f t="shared" si="354"/>
        <v/>
      </c>
      <c r="CR109" s="120" t="str">
        <f t="shared" si="354"/>
        <v/>
      </c>
      <c r="CS109" s="120" t="str">
        <f t="shared" si="354"/>
        <v/>
      </c>
      <c r="CT109" s="120" t="str">
        <f t="shared" si="354"/>
        <v/>
      </c>
      <c r="CU109" s="120" t="str">
        <f t="shared" si="354"/>
        <v/>
      </c>
      <c r="CV109" s="120" t="str">
        <f t="shared" si="354"/>
        <v/>
      </c>
      <c r="CW109" s="120" t="str">
        <f t="shared" si="354"/>
        <v/>
      </c>
      <c r="CX109" s="120" t="str">
        <f t="shared" si="354"/>
        <v/>
      </c>
      <c r="CY109" s="120" t="str">
        <f t="shared" si="354"/>
        <v/>
      </c>
      <c r="CZ109" s="120" t="str">
        <f t="shared" si="354"/>
        <v/>
      </c>
      <c r="DA109" s="120" t="str">
        <f t="shared" si="354"/>
        <v/>
      </c>
      <c r="DB109" s="120" t="str">
        <f t="shared" si="354"/>
        <v/>
      </c>
      <c r="DC109" s="120" t="str">
        <f t="shared" si="354"/>
        <v/>
      </c>
      <c r="DD109" s="120" t="str">
        <f t="shared" si="354"/>
        <v/>
      </c>
      <c r="DE109" s="120" t="str">
        <f t="shared" ref="DE109:DT111" si="355">IF($J109&gt;0%,IF(AND(DE$16&gt;=$G109,DE$16&lt;$G109+($H109*$J109)),"➤",""),"")</f>
        <v/>
      </c>
      <c r="DF109" s="120" t="str">
        <f t="shared" si="355"/>
        <v/>
      </c>
      <c r="DG109" s="120" t="str">
        <f t="shared" si="355"/>
        <v/>
      </c>
      <c r="DH109" s="120" t="str">
        <f t="shared" si="355"/>
        <v/>
      </c>
      <c r="DI109" s="120" t="str">
        <f t="shared" si="355"/>
        <v/>
      </c>
      <c r="DJ109" s="120" t="str">
        <f t="shared" si="355"/>
        <v/>
      </c>
      <c r="DK109" s="120" t="str">
        <f t="shared" si="355"/>
        <v/>
      </c>
      <c r="DL109" s="120" t="str">
        <f t="shared" si="355"/>
        <v/>
      </c>
      <c r="DM109" s="120" t="str">
        <f t="shared" si="355"/>
        <v/>
      </c>
      <c r="DN109" s="120" t="str">
        <f t="shared" si="355"/>
        <v/>
      </c>
      <c r="DO109" s="120" t="str">
        <f t="shared" si="355"/>
        <v/>
      </c>
      <c r="DP109" s="120" t="str">
        <f t="shared" si="355"/>
        <v/>
      </c>
      <c r="DQ109" s="120" t="str">
        <f t="shared" si="355"/>
        <v/>
      </c>
      <c r="DR109" s="120" t="str">
        <f t="shared" si="355"/>
        <v/>
      </c>
      <c r="DS109" s="120" t="str">
        <f t="shared" si="355"/>
        <v/>
      </c>
      <c r="DT109" s="120" t="str">
        <f t="shared" si="355"/>
        <v/>
      </c>
      <c r="DU109" s="120" t="str">
        <f t="shared" ref="DU109:EJ111" si="356">IF($J109&gt;0%,IF(AND(DU$16&gt;=$G109,DU$16&lt;$G109+($H109*$J109)),"➤",""),"")</f>
        <v/>
      </c>
      <c r="DV109" s="120" t="str">
        <f t="shared" si="356"/>
        <v/>
      </c>
      <c r="DW109" s="120" t="str">
        <f t="shared" si="356"/>
        <v/>
      </c>
      <c r="DX109" s="120" t="str">
        <f t="shared" si="356"/>
        <v/>
      </c>
      <c r="DY109" s="120" t="str">
        <f t="shared" si="356"/>
        <v/>
      </c>
      <c r="DZ109" s="120" t="str">
        <f t="shared" si="356"/>
        <v/>
      </c>
      <c r="EA109" s="120" t="str">
        <f t="shared" si="356"/>
        <v/>
      </c>
      <c r="EB109" s="120" t="str">
        <f t="shared" si="356"/>
        <v/>
      </c>
      <c r="EC109" s="120" t="str">
        <f t="shared" si="356"/>
        <v/>
      </c>
      <c r="ED109" s="120" t="str">
        <f t="shared" si="356"/>
        <v/>
      </c>
      <c r="EE109" s="120" t="str">
        <f t="shared" si="356"/>
        <v/>
      </c>
      <c r="EF109" s="120" t="str">
        <f t="shared" si="356"/>
        <v/>
      </c>
      <c r="EG109" s="120" t="str">
        <f t="shared" si="356"/>
        <v/>
      </c>
      <c r="EH109" s="120" t="str">
        <f t="shared" si="356"/>
        <v/>
      </c>
      <c r="EI109" s="120" t="str">
        <f t="shared" si="356"/>
        <v/>
      </c>
      <c r="EJ109" s="120" t="str">
        <f t="shared" si="356"/>
        <v/>
      </c>
      <c r="EK109" s="120" t="str">
        <f t="shared" ref="EK109:EZ111" si="357">IF($J109&gt;0%,IF(AND(EK$16&gt;=$G109,EK$16&lt;$G109+($H109*$J109)),"➤",""),"")</f>
        <v/>
      </c>
      <c r="EL109" s="120" t="str">
        <f t="shared" si="357"/>
        <v/>
      </c>
      <c r="EM109" s="120" t="str">
        <f t="shared" si="357"/>
        <v/>
      </c>
      <c r="EN109" s="120" t="str">
        <f t="shared" si="357"/>
        <v/>
      </c>
      <c r="EO109" s="120" t="str">
        <f t="shared" si="357"/>
        <v/>
      </c>
      <c r="EP109" s="120" t="str">
        <f t="shared" si="357"/>
        <v/>
      </c>
      <c r="EQ109" s="120" t="str">
        <f t="shared" si="357"/>
        <v/>
      </c>
      <c r="ER109" s="120" t="str">
        <f t="shared" si="357"/>
        <v/>
      </c>
      <c r="ES109" s="120" t="str">
        <f t="shared" si="357"/>
        <v/>
      </c>
      <c r="ET109" s="120" t="str">
        <f t="shared" si="357"/>
        <v/>
      </c>
      <c r="EU109" s="120" t="str">
        <f t="shared" si="357"/>
        <v/>
      </c>
      <c r="EV109" s="120" t="str">
        <f t="shared" si="357"/>
        <v/>
      </c>
      <c r="EW109" s="120" t="str">
        <f t="shared" si="357"/>
        <v/>
      </c>
      <c r="EX109" s="120" t="str">
        <f t="shared" si="357"/>
        <v/>
      </c>
      <c r="EY109" s="120" t="str">
        <f t="shared" si="357"/>
        <v/>
      </c>
      <c r="EZ109" s="120" t="str">
        <f t="shared" si="357"/>
        <v/>
      </c>
      <c r="FA109" s="120" t="str">
        <f t="shared" ref="FA109:FP111" si="358">IF($J109&gt;0%,IF(AND(FA$16&gt;=$G109,FA$16&lt;$G109+($H109*$J109)),"➤",""),"")</f>
        <v/>
      </c>
      <c r="FB109" s="120" t="str">
        <f t="shared" si="358"/>
        <v/>
      </c>
      <c r="FC109" s="120" t="str">
        <f t="shared" si="358"/>
        <v/>
      </c>
      <c r="FD109" s="120" t="str">
        <f t="shared" si="358"/>
        <v/>
      </c>
      <c r="FE109" s="120" t="str">
        <f t="shared" si="358"/>
        <v/>
      </c>
      <c r="FF109" s="120" t="str">
        <f t="shared" si="358"/>
        <v/>
      </c>
      <c r="FG109" s="120" t="str">
        <f t="shared" si="358"/>
        <v/>
      </c>
      <c r="FH109" s="120" t="str">
        <f t="shared" si="358"/>
        <v/>
      </c>
      <c r="FI109" s="120" t="str">
        <f t="shared" si="358"/>
        <v/>
      </c>
      <c r="FJ109" s="120" t="str">
        <f t="shared" si="358"/>
        <v/>
      </c>
      <c r="FK109" s="120" t="str">
        <f t="shared" si="358"/>
        <v/>
      </c>
      <c r="FL109" s="120" t="str">
        <f t="shared" si="358"/>
        <v/>
      </c>
      <c r="FM109" s="120" t="str">
        <f t="shared" si="358"/>
        <v/>
      </c>
      <c r="FN109" s="120" t="str">
        <f t="shared" si="358"/>
        <v/>
      </c>
      <c r="FO109" s="120" t="str">
        <f t="shared" si="358"/>
        <v/>
      </c>
      <c r="FP109" s="120" t="str">
        <f t="shared" si="358"/>
        <v/>
      </c>
      <c r="FQ109" s="120" t="str">
        <f t="shared" ref="FQ109:GF111" si="359">IF($J109&gt;0%,IF(AND(FQ$16&gt;=$G109,FQ$16&lt;$G109+($H109*$J109)),"➤",""),"")</f>
        <v/>
      </c>
      <c r="FR109" s="120" t="str">
        <f t="shared" si="359"/>
        <v/>
      </c>
      <c r="FS109" s="120" t="str">
        <f t="shared" si="359"/>
        <v/>
      </c>
      <c r="FT109" s="120" t="str">
        <f t="shared" si="359"/>
        <v/>
      </c>
      <c r="FU109" s="120" t="str">
        <f t="shared" si="359"/>
        <v/>
      </c>
      <c r="FV109" s="120" t="str">
        <f t="shared" si="359"/>
        <v/>
      </c>
      <c r="FW109" s="120" t="str">
        <f t="shared" si="359"/>
        <v/>
      </c>
      <c r="FX109" s="120" t="str">
        <f t="shared" si="359"/>
        <v/>
      </c>
      <c r="FY109" s="120" t="str">
        <f t="shared" si="359"/>
        <v/>
      </c>
      <c r="FZ109" s="120" t="str">
        <f t="shared" si="359"/>
        <v/>
      </c>
      <c r="GA109" s="120" t="str">
        <f t="shared" si="359"/>
        <v/>
      </c>
      <c r="GB109" s="120" t="str">
        <f t="shared" si="359"/>
        <v/>
      </c>
      <c r="GC109" s="120" t="str">
        <f t="shared" si="359"/>
        <v/>
      </c>
      <c r="GD109" s="120" t="str">
        <f t="shared" si="359"/>
        <v/>
      </c>
      <c r="GE109" s="120" t="str">
        <f t="shared" si="359"/>
        <v/>
      </c>
      <c r="GF109" s="120" t="str">
        <f t="shared" si="359"/>
        <v/>
      </c>
      <c r="GG109" s="120" t="str">
        <f t="shared" ref="GG109:GV111" si="360">IF($J109&gt;0%,IF(AND(GG$16&gt;=$G109,GG$16&lt;$G109+($H109*$J109)),"➤",""),"")</f>
        <v/>
      </c>
      <c r="GH109" s="120" t="str">
        <f t="shared" si="360"/>
        <v/>
      </c>
      <c r="GI109" s="120" t="str">
        <f t="shared" si="360"/>
        <v/>
      </c>
      <c r="GJ109" s="120" t="str">
        <f t="shared" si="360"/>
        <v/>
      </c>
      <c r="GK109" s="120" t="str">
        <f t="shared" si="360"/>
        <v/>
      </c>
      <c r="GL109" s="120" t="str">
        <f t="shared" si="360"/>
        <v/>
      </c>
      <c r="GM109" s="120" t="str">
        <f t="shared" si="360"/>
        <v/>
      </c>
      <c r="GN109" s="120" t="str">
        <f t="shared" si="360"/>
        <v/>
      </c>
      <c r="GO109" s="120" t="str">
        <f t="shared" si="360"/>
        <v/>
      </c>
      <c r="GP109" s="120" t="str">
        <f t="shared" si="360"/>
        <v/>
      </c>
      <c r="GQ109" s="120" t="str">
        <f t="shared" si="360"/>
        <v/>
      </c>
      <c r="GR109" s="120" t="str">
        <f t="shared" si="360"/>
        <v/>
      </c>
      <c r="GS109" s="120" t="str">
        <f t="shared" si="360"/>
        <v/>
      </c>
      <c r="GT109" s="120" t="str">
        <f t="shared" si="360"/>
        <v/>
      </c>
      <c r="GU109" s="120" t="str">
        <f t="shared" si="360"/>
        <v/>
      </c>
      <c r="GV109" s="120" t="str">
        <f t="shared" si="360"/>
        <v/>
      </c>
      <c r="GW109" s="120" t="str">
        <f t="shared" ref="GW109:HL111" si="361">IF($J109&gt;0%,IF(AND(GW$16&gt;=$G109,GW$16&lt;$G109+($H109*$J109)),"➤",""),"")</f>
        <v/>
      </c>
      <c r="GX109" s="120" t="str">
        <f t="shared" si="361"/>
        <v/>
      </c>
      <c r="GY109" s="120" t="str">
        <f t="shared" si="361"/>
        <v/>
      </c>
      <c r="GZ109" s="120" t="str">
        <f t="shared" si="361"/>
        <v/>
      </c>
      <c r="HA109" s="120" t="str">
        <f t="shared" si="361"/>
        <v/>
      </c>
      <c r="HB109" s="120" t="str">
        <f t="shared" si="361"/>
        <v/>
      </c>
      <c r="HC109" s="120" t="str">
        <f t="shared" si="361"/>
        <v/>
      </c>
      <c r="HD109" s="120" t="str">
        <f t="shared" si="361"/>
        <v/>
      </c>
      <c r="HE109" s="120" t="str">
        <f t="shared" si="361"/>
        <v/>
      </c>
      <c r="HF109" s="120" t="str">
        <f t="shared" si="361"/>
        <v/>
      </c>
      <c r="HG109" s="120" t="str">
        <f t="shared" si="361"/>
        <v/>
      </c>
      <c r="HH109" s="120" t="str">
        <f t="shared" si="361"/>
        <v/>
      </c>
      <c r="HI109" s="120" t="str">
        <f t="shared" si="361"/>
        <v/>
      </c>
      <c r="HJ109" s="120" t="str">
        <f t="shared" si="361"/>
        <v/>
      </c>
      <c r="HK109" s="120" t="str">
        <f t="shared" si="361"/>
        <v/>
      </c>
      <c r="HL109" s="120" t="str">
        <f t="shared" si="361"/>
        <v/>
      </c>
      <c r="HM109" s="120" t="str">
        <f t="shared" ref="HM109:IB111" si="362">IF($J109&gt;0%,IF(AND(HM$16&gt;=$G109,HM$16&lt;$G109+($H109*$J109)),"➤",""),"")</f>
        <v/>
      </c>
      <c r="HN109" s="120" t="str">
        <f t="shared" si="362"/>
        <v/>
      </c>
      <c r="HO109" s="120" t="str">
        <f t="shared" si="362"/>
        <v/>
      </c>
      <c r="HP109" s="120" t="str">
        <f t="shared" si="362"/>
        <v/>
      </c>
      <c r="HQ109" s="120" t="str">
        <f t="shared" si="362"/>
        <v/>
      </c>
      <c r="HR109" s="120" t="str">
        <f t="shared" si="362"/>
        <v/>
      </c>
      <c r="HS109" s="120" t="str">
        <f t="shared" si="362"/>
        <v/>
      </c>
      <c r="HT109" s="120" t="str">
        <f t="shared" si="362"/>
        <v/>
      </c>
      <c r="HU109" s="120" t="str">
        <f t="shared" si="362"/>
        <v/>
      </c>
      <c r="HV109" s="120" t="str">
        <f t="shared" si="362"/>
        <v/>
      </c>
      <c r="HW109" s="120" t="str">
        <f t="shared" si="362"/>
        <v/>
      </c>
      <c r="HX109" s="120" t="str">
        <f t="shared" si="362"/>
        <v/>
      </c>
      <c r="HY109" s="120" t="str">
        <f t="shared" si="362"/>
        <v/>
      </c>
      <c r="HZ109" s="120" t="str">
        <f t="shared" si="362"/>
        <v/>
      </c>
      <c r="IA109" s="120" t="str">
        <f t="shared" si="362"/>
        <v/>
      </c>
      <c r="IB109" s="120" t="str">
        <f t="shared" si="362"/>
        <v/>
      </c>
      <c r="IC109" s="120" t="str">
        <f t="shared" ref="IC109:IR111" si="363">IF($J109&gt;0%,IF(AND(IC$16&gt;=$G109,IC$16&lt;$G109+($H109*$J109)),"➤",""),"")</f>
        <v/>
      </c>
      <c r="ID109" s="120" t="str">
        <f t="shared" si="363"/>
        <v/>
      </c>
      <c r="IE109" s="120" t="str">
        <f t="shared" si="363"/>
        <v/>
      </c>
      <c r="IF109" s="120" t="str">
        <f t="shared" si="363"/>
        <v/>
      </c>
      <c r="IG109" s="120" t="str">
        <f t="shared" si="363"/>
        <v/>
      </c>
      <c r="IH109" s="120" t="str">
        <f t="shared" si="363"/>
        <v/>
      </c>
      <c r="II109" s="120" t="str">
        <f t="shared" si="363"/>
        <v/>
      </c>
      <c r="IJ109" s="120" t="str">
        <f t="shared" si="363"/>
        <v/>
      </c>
      <c r="IK109" s="120" t="str">
        <f t="shared" si="363"/>
        <v/>
      </c>
      <c r="IL109" s="120" t="str">
        <f t="shared" si="363"/>
        <v/>
      </c>
      <c r="IM109" s="120" t="str">
        <f t="shared" si="363"/>
        <v/>
      </c>
      <c r="IN109" s="120" t="str">
        <f t="shared" si="363"/>
        <v/>
      </c>
      <c r="IO109" s="120" t="str">
        <f t="shared" si="363"/>
        <v/>
      </c>
      <c r="IP109" s="120" t="str">
        <f t="shared" si="363"/>
        <v/>
      </c>
      <c r="IQ109" s="120" t="str">
        <f t="shared" si="363"/>
        <v/>
      </c>
      <c r="IR109" s="120" t="str">
        <f t="shared" si="363"/>
        <v/>
      </c>
      <c r="IS109" s="120" t="str">
        <f t="shared" ref="IS109:JH111" si="364">IF($J109&gt;0%,IF(AND(IS$16&gt;=$G109,IS$16&lt;$G109+($H109*$J109)),"➤",""),"")</f>
        <v/>
      </c>
      <c r="IT109" s="120" t="str">
        <f t="shared" si="364"/>
        <v/>
      </c>
      <c r="IU109" s="120" t="str">
        <f t="shared" si="364"/>
        <v/>
      </c>
      <c r="IV109" s="120" t="str">
        <f t="shared" si="364"/>
        <v/>
      </c>
      <c r="IW109" s="120" t="str">
        <f t="shared" si="364"/>
        <v/>
      </c>
      <c r="IX109" s="120" t="str">
        <f t="shared" si="364"/>
        <v/>
      </c>
      <c r="IY109" s="120" t="str">
        <f t="shared" si="364"/>
        <v/>
      </c>
      <c r="IZ109" s="120" t="str">
        <f t="shared" si="364"/>
        <v/>
      </c>
      <c r="JA109" s="120" t="str">
        <f t="shared" si="364"/>
        <v/>
      </c>
      <c r="JB109" s="120" t="str">
        <f t="shared" si="364"/>
        <v/>
      </c>
      <c r="JC109" s="120" t="str">
        <f t="shared" si="364"/>
        <v/>
      </c>
      <c r="JD109" s="120" t="str">
        <f t="shared" si="364"/>
        <v/>
      </c>
      <c r="JE109" s="120" t="str">
        <f t="shared" si="364"/>
        <v/>
      </c>
      <c r="JF109" s="120" t="str">
        <f t="shared" si="364"/>
        <v/>
      </c>
      <c r="JG109" s="120" t="str">
        <f t="shared" si="364"/>
        <v/>
      </c>
      <c r="JH109" s="120" t="str">
        <f t="shared" si="364"/>
        <v/>
      </c>
      <c r="JI109" s="120" t="str">
        <f t="shared" ref="JI109:JX111" si="365">IF($J109&gt;0%,IF(AND(JI$16&gt;=$G109,JI$16&lt;$G109+($H109*$J109)),"➤",""),"")</f>
        <v/>
      </c>
      <c r="JJ109" s="120" t="str">
        <f t="shared" si="365"/>
        <v/>
      </c>
      <c r="JK109" s="120" t="str">
        <f t="shared" si="365"/>
        <v/>
      </c>
      <c r="JL109" s="120" t="str">
        <f t="shared" si="365"/>
        <v/>
      </c>
      <c r="JM109" s="120" t="str">
        <f t="shared" si="365"/>
        <v/>
      </c>
      <c r="JN109" s="120" t="str">
        <f t="shared" si="365"/>
        <v/>
      </c>
      <c r="JO109" s="120" t="str">
        <f t="shared" si="365"/>
        <v/>
      </c>
      <c r="JP109" s="120" t="str">
        <f t="shared" si="365"/>
        <v/>
      </c>
      <c r="JQ109" s="120" t="str">
        <f t="shared" si="365"/>
        <v/>
      </c>
      <c r="JR109" s="120" t="str">
        <f t="shared" si="365"/>
        <v/>
      </c>
      <c r="JS109" s="120" t="str">
        <f t="shared" si="365"/>
        <v/>
      </c>
      <c r="JT109" s="120" t="str">
        <f t="shared" si="365"/>
        <v/>
      </c>
      <c r="JU109" s="120" t="str">
        <f t="shared" si="365"/>
        <v/>
      </c>
      <c r="JV109" s="120" t="str">
        <f t="shared" si="365"/>
        <v/>
      </c>
      <c r="JW109" s="120" t="str">
        <f t="shared" si="365"/>
        <v/>
      </c>
      <c r="JX109" s="120" t="str">
        <f t="shared" si="365"/>
        <v/>
      </c>
      <c r="JY109" s="120" t="str">
        <f t="shared" ref="JY109:KN111" si="366">IF($J109&gt;0%,IF(AND(JY$16&gt;=$G109,JY$16&lt;$G109+($H109*$J109)),"➤",""),"")</f>
        <v/>
      </c>
      <c r="JZ109" s="120" t="str">
        <f t="shared" si="366"/>
        <v/>
      </c>
      <c r="KA109" s="120" t="str">
        <f t="shared" si="366"/>
        <v/>
      </c>
      <c r="KB109" s="120" t="str">
        <f t="shared" si="366"/>
        <v/>
      </c>
      <c r="KC109" s="120" t="str">
        <f t="shared" si="366"/>
        <v/>
      </c>
      <c r="KD109" s="120" t="str">
        <f t="shared" si="366"/>
        <v/>
      </c>
      <c r="KE109" s="120" t="str">
        <f t="shared" si="366"/>
        <v/>
      </c>
      <c r="KF109" s="120" t="str">
        <f t="shared" si="366"/>
        <v/>
      </c>
      <c r="KG109" s="120" t="str">
        <f t="shared" si="366"/>
        <v/>
      </c>
      <c r="KH109" s="120" t="str">
        <f t="shared" si="366"/>
        <v/>
      </c>
      <c r="KI109" s="120" t="str">
        <f t="shared" si="366"/>
        <v/>
      </c>
      <c r="KJ109" s="120" t="str">
        <f t="shared" si="366"/>
        <v/>
      </c>
      <c r="KK109" s="120" t="str">
        <f t="shared" si="366"/>
        <v/>
      </c>
      <c r="KL109" s="120" t="str">
        <f t="shared" si="366"/>
        <v/>
      </c>
      <c r="KM109" s="120" t="str">
        <f t="shared" si="366"/>
        <v/>
      </c>
      <c r="KN109" s="120" t="str">
        <f t="shared" si="366"/>
        <v/>
      </c>
      <c r="KO109" s="120" t="str">
        <f t="shared" ref="KO109:LD111" si="367">IF($J109&gt;0%,IF(AND(KO$16&gt;=$G109,KO$16&lt;$G109+($H109*$J109)),"➤",""),"")</f>
        <v/>
      </c>
      <c r="KP109" s="120" t="str">
        <f t="shared" si="367"/>
        <v/>
      </c>
      <c r="KQ109" s="120" t="str">
        <f t="shared" si="367"/>
        <v/>
      </c>
      <c r="KR109" s="120" t="str">
        <f t="shared" si="367"/>
        <v/>
      </c>
      <c r="KS109" s="120" t="str">
        <f t="shared" si="367"/>
        <v/>
      </c>
      <c r="KT109" s="120" t="str">
        <f t="shared" si="367"/>
        <v/>
      </c>
      <c r="KU109" s="120" t="str">
        <f t="shared" si="367"/>
        <v/>
      </c>
      <c r="KV109" s="120" t="str">
        <f t="shared" si="367"/>
        <v/>
      </c>
      <c r="KW109" s="120" t="str">
        <f t="shared" si="367"/>
        <v/>
      </c>
      <c r="KX109" s="120" t="str">
        <f t="shared" si="367"/>
        <v/>
      </c>
      <c r="KY109" s="120" t="str">
        <f t="shared" si="367"/>
        <v/>
      </c>
      <c r="KZ109" s="120" t="str">
        <f t="shared" si="367"/>
        <v/>
      </c>
      <c r="LA109" s="120" t="str">
        <f t="shared" si="367"/>
        <v/>
      </c>
      <c r="LB109" s="120" t="str">
        <f t="shared" si="367"/>
        <v/>
      </c>
      <c r="LC109" s="120" t="str">
        <f t="shared" si="367"/>
        <v/>
      </c>
      <c r="LD109" s="120" t="str">
        <f t="shared" si="367"/>
        <v/>
      </c>
      <c r="LE109" s="120" t="str">
        <f t="shared" ref="LE109:LT111" si="368">IF($J109&gt;0%,IF(AND(LE$16&gt;=$G109,LE$16&lt;$G109+($H109*$J109)),"➤",""),"")</f>
        <v/>
      </c>
      <c r="LF109" s="120" t="str">
        <f t="shared" si="368"/>
        <v/>
      </c>
      <c r="LG109" s="120" t="str">
        <f t="shared" si="368"/>
        <v/>
      </c>
      <c r="LH109" s="120" t="str">
        <f t="shared" si="368"/>
        <v/>
      </c>
      <c r="LI109" s="120" t="str">
        <f t="shared" si="368"/>
        <v/>
      </c>
      <c r="LJ109" s="120" t="str">
        <f t="shared" si="368"/>
        <v/>
      </c>
      <c r="LK109" s="120" t="str">
        <f t="shared" si="368"/>
        <v/>
      </c>
      <c r="LL109" s="120" t="str">
        <f t="shared" si="368"/>
        <v/>
      </c>
      <c r="LM109" s="120" t="str">
        <f t="shared" si="368"/>
        <v/>
      </c>
      <c r="LN109" s="120" t="str">
        <f t="shared" si="368"/>
        <v/>
      </c>
      <c r="LO109" s="120" t="str">
        <f t="shared" si="368"/>
        <v/>
      </c>
      <c r="LP109" s="120" t="str">
        <f t="shared" si="368"/>
        <v/>
      </c>
      <c r="LQ109" s="120" t="str">
        <f t="shared" si="368"/>
        <v/>
      </c>
      <c r="LR109" s="120" t="str">
        <f t="shared" si="368"/>
        <v/>
      </c>
      <c r="LS109" s="120" t="str">
        <f t="shared" si="368"/>
        <v/>
      </c>
      <c r="LT109" s="120" t="str">
        <f t="shared" si="368"/>
        <v/>
      </c>
      <c r="LU109" s="120" t="str">
        <f t="shared" ref="LU109:MJ111" si="369">IF($J109&gt;0%,IF(AND(LU$16&gt;=$G109,LU$16&lt;$G109+($H109*$J109)),"➤",""),"")</f>
        <v/>
      </c>
      <c r="LV109" s="120" t="str">
        <f t="shared" si="369"/>
        <v/>
      </c>
      <c r="LW109" s="120" t="str">
        <f t="shared" si="369"/>
        <v/>
      </c>
      <c r="LX109" s="120" t="str">
        <f t="shared" si="369"/>
        <v/>
      </c>
      <c r="LY109" s="120" t="str">
        <f t="shared" si="369"/>
        <v/>
      </c>
      <c r="LZ109" s="120" t="str">
        <f t="shared" si="369"/>
        <v/>
      </c>
      <c r="MA109" s="120" t="str">
        <f t="shared" si="369"/>
        <v/>
      </c>
      <c r="MB109" s="120" t="str">
        <f t="shared" si="369"/>
        <v/>
      </c>
      <c r="MC109" s="120" t="str">
        <f t="shared" si="369"/>
        <v/>
      </c>
      <c r="MD109" s="120" t="str">
        <f t="shared" si="369"/>
        <v/>
      </c>
      <c r="ME109" s="120" t="str">
        <f t="shared" si="369"/>
        <v/>
      </c>
      <c r="MF109" s="120" t="str">
        <f t="shared" si="369"/>
        <v/>
      </c>
      <c r="MG109" s="120" t="str">
        <f t="shared" si="369"/>
        <v/>
      </c>
      <c r="MH109" s="120" t="str">
        <f t="shared" si="369"/>
        <v/>
      </c>
      <c r="MI109" s="120" t="str">
        <f t="shared" si="369"/>
        <v/>
      </c>
      <c r="MJ109" s="120" t="str">
        <f t="shared" si="369"/>
        <v/>
      </c>
      <c r="MK109" s="120" t="str">
        <f t="shared" ref="MK109:MZ111" si="370">IF($J109&gt;0%,IF(AND(MK$16&gt;=$G109,MK$16&lt;$G109+($H109*$J109)),"➤",""),"")</f>
        <v/>
      </c>
      <c r="ML109" s="120" t="str">
        <f t="shared" si="370"/>
        <v/>
      </c>
      <c r="MM109" s="120" t="str">
        <f t="shared" si="370"/>
        <v/>
      </c>
      <c r="MN109" s="120" t="str">
        <f t="shared" si="370"/>
        <v/>
      </c>
      <c r="MO109" s="120" t="str">
        <f t="shared" si="370"/>
        <v/>
      </c>
      <c r="MP109" s="120" t="str">
        <f t="shared" si="370"/>
        <v/>
      </c>
      <c r="MQ109" s="120" t="str">
        <f t="shared" si="370"/>
        <v/>
      </c>
      <c r="MR109" s="120" t="str">
        <f t="shared" si="370"/>
        <v/>
      </c>
      <c r="MS109" s="120" t="str">
        <f t="shared" si="370"/>
        <v/>
      </c>
      <c r="MT109" s="120" t="str">
        <f t="shared" si="370"/>
        <v/>
      </c>
      <c r="MU109" s="120" t="str">
        <f t="shared" si="370"/>
        <v/>
      </c>
      <c r="MV109" s="120" t="str">
        <f t="shared" si="370"/>
        <v/>
      </c>
      <c r="MW109" s="120" t="str">
        <f t="shared" si="370"/>
        <v/>
      </c>
      <c r="MX109" s="120" t="str">
        <f t="shared" si="370"/>
        <v/>
      </c>
      <c r="MY109" s="120" t="str">
        <f t="shared" si="370"/>
        <v/>
      </c>
      <c r="MZ109" s="120" t="str">
        <f t="shared" si="370"/>
        <v/>
      </c>
      <c r="NA109" s="120" t="str">
        <f t="shared" ref="NA109:NP111" si="371">IF($J109&gt;0%,IF(AND(NA$16&gt;=$G109,NA$16&lt;$G109+($H109*$J109)),"➤",""),"")</f>
        <v/>
      </c>
      <c r="NB109" s="120" t="str">
        <f t="shared" si="371"/>
        <v/>
      </c>
      <c r="NC109" s="120" t="str">
        <f t="shared" si="371"/>
        <v/>
      </c>
      <c r="ND109" s="120" t="str">
        <f t="shared" si="371"/>
        <v/>
      </c>
      <c r="NE109" s="120" t="str">
        <f t="shared" si="371"/>
        <v/>
      </c>
      <c r="NF109" s="120" t="str">
        <f t="shared" si="371"/>
        <v/>
      </c>
      <c r="NG109" s="120" t="str">
        <f t="shared" si="371"/>
        <v/>
      </c>
      <c r="NH109" s="120" t="str">
        <f t="shared" si="371"/>
        <v/>
      </c>
      <c r="NI109" s="120" t="str">
        <f t="shared" si="371"/>
        <v/>
      </c>
      <c r="NJ109" s="120" t="str">
        <f t="shared" si="371"/>
        <v/>
      </c>
      <c r="NK109" s="120" t="str">
        <f t="shared" si="371"/>
        <v/>
      </c>
      <c r="NL109" s="120" t="str">
        <f t="shared" si="371"/>
        <v/>
      </c>
      <c r="NM109" s="120" t="str">
        <f t="shared" si="371"/>
        <v/>
      </c>
      <c r="NN109" s="120" t="str">
        <f t="shared" si="371"/>
        <v/>
      </c>
      <c r="NO109" s="120" t="str">
        <f t="shared" si="371"/>
        <v/>
      </c>
      <c r="NP109" s="120" t="str">
        <f t="shared" si="371"/>
        <v/>
      </c>
      <c r="NQ109" s="120" t="str">
        <f t="shared" ref="NQ109:OF111" si="372">IF($J109&gt;0%,IF(AND(NQ$16&gt;=$G109,NQ$16&lt;$G109+($H109*$J109)),"➤",""),"")</f>
        <v/>
      </c>
      <c r="NR109" s="120" t="str">
        <f t="shared" si="372"/>
        <v/>
      </c>
      <c r="NS109" s="120" t="str">
        <f t="shared" si="372"/>
        <v/>
      </c>
      <c r="NT109" s="120" t="str">
        <f t="shared" si="372"/>
        <v/>
      </c>
      <c r="NU109" s="120" t="str">
        <f t="shared" si="372"/>
        <v/>
      </c>
      <c r="NV109" s="120" t="str">
        <f t="shared" si="372"/>
        <v/>
      </c>
      <c r="NW109" s="120" t="str">
        <f t="shared" si="372"/>
        <v/>
      </c>
      <c r="NX109" s="120" t="str">
        <f t="shared" si="372"/>
        <v/>
      </c>
      <c r="NY109" s="120" t="str">
        <f t="shared" si="372"/>
        <v/>
      </c>
      <c r="NZ109" s="120" t="str">
        <f t="shared" si="372"/>
        <v/>
      </c>
      <c r="OA109" s="120" t="str">
        <f t="shared" si="372"/>
        <v/>
      </c>
      <c r="OB109" s="120" t="str">
        <f t="shared" si="372"/>
        <v/>
      </c>
      <c r="OC109" s="120" t="str">
        <f t="shared" si="372"/>
        <v/>
      </c>
      <c r="OD109" s="120" t="str">
        <f t="shared" si="372"/>
        <v/>
      </c>
      <c r="OE109" s="120" t="str">
        <f t="shared" si="372"/>
        <v/>
      </c>
      <c r="OF109" s="120" t="str">
        <f t="shared" si="372"/>
        <v/>
      </c>
      <c r="OG109" s="120" t="str">
        <f t="shared" ref="OG109:OV111" si="373">IF($J109&gt;0%,IF(AND(OG$16&gt;=$G109,OG$16&lt;$G109+($H109*$J109)),"➤",""),"")</f>
        <v/>
      </c>
      <c r="OH109" s="120" t="str">
        <f t="shared" si="373"/>
        <v/>
      </c>
      <c r="OI109" s="120" t="str">
        <f t="shared" si="373"/>
        <v/>
      </c>
      <c r="OJ109" s="120" t="str">
        <f t="shared" si="373"/>
        <v/>
      </c>
      <c r="OK109" s="120" t="str">
        <f t="shared" si="373"/>
        <v/>
      </c>
      <c r="OL109" s="120" t="str">
        <f t="shared" si="373"/>
        <v/>
      </c>
      <c r="OM109" s="120" t="str">
        <f t="shared" si="373"/>
        <v/>
      </c>
      <c r="ON109" s="120" t="str">
        <f t="shared" si="373"/>
        <v/>
      </c>
      <c r="OO109" s="120" t="str">
        <f t="shared" si="373"/>
        <v/>
      </c>
      <c r="OP109" s="120" t="str">
        <f t="shared" si="373"/>
        <v/>
      </c>
      <c r="OQ109" s="120" t="str">
        <f t="shared" si="373"/>
        <v/>
      </c>
      <c r="OR109" s="120" t="str">
        <f t="shared" si="373"/>
        <v/>
      </c>
      <c r="OS109" s="120" t="str">
        <f t="shared" si="373"/>
        <v/>
      </c>
      <c r="OT109" s="120" t="str">
        <f t="shared" si="373"/>
        <v/>
      </c>
      <c r="OU109" s="120" t="str">
        <f t="shared" si="373"/>
        <v/>
      </c>
      <c r="OV109" s="120" t="str">
        <f t="shared" si="373"/>
        <v/>
      </c>
      <c r="OW109" s="120" t="str">
        <f t="shared" ref="OW109:PL111" si="374">IF($J109&gt;0%,IF(AND(OW$16&gt;=$G109,OW$16&lt;$G109+($H109*$J109)),"➤",""),"")</f>
        <v/>
      </c>
      <c r="OX109" s="120" t="str">
        <f t="shared" si="374"/>
        <v/>
      </c>
      <c r="OY109" s="120" t="str">
        <f t="shared" si="374"/>
        <v/>
      </c>
      <c r="OZ109" s="120" t="str">
        <f t="shared" si="374"/>
        <v/>
      </c>
      <c r="PA109" s="120" t="str">
        <f t="shared" si="374"/>
        <v/>
      </c>
      <c r="PB109" s="120" t="str">
        <f t="shared" si="374"/>
        <v/>
      </c>
      <c r="PC109" s="120" t="str">
        <f t="shared" si="374"/>
        <v/>
      </c>
      <c r="PD109" s="120" t="str">
        <f t="shared" si="374"/>
        <v/>
      </c>
      <c r="PE109" s="120" t="str">
        <f t="shared" si="374"/>
        <v/>
      </c>
      <c r="PF109" s="120" t="str">
        <f t="shared" si="374"/>
        <v/>
      </c>
      <c r="PG109" s="120" t="str">
        <f t="shared" si="374"/>
        <v/>
      </c>
      <c r="PH109" s="120" t="str">
        <f t="shared" si="374"/>
        <v/>
      </c>
      <c r="PI109" s="120" t="str">
        <f t="shared" si="374"/>
        <v/>
      </c>
      <c r="PJ109" s="120" t="str">
        <f t="shared" si="374"/>
        <v/>
      </c>
      <c r="PK109" s="120" t="str">
        <f t="shared" si="374"/>
        <v/>
      </c>
      <c r="PL109" s="120" t="str">
        <f t="shared" si="374"/>
        <v/>
      </c>
      <c r="PM109" s="120" t="str">
        <f t="shared" ref="PM109:QB111" si="375">IF($J109&gt;0%,IF(AND(PM$16&gt;=$G109,PM$16&lt;$G109+($H109*$J109)),"➤",""),"")</f>
        <v/>
      </c>
      <c r="PN109" s="120" t="str">
        <f t="shared" si="375"/>
        <v/>
      </c>
      <c r="PO109" s="120" t="str">
        <f t="shared" si="375"/>
        <v/>
      </c>
      <c r="PP109" s="120" t="str">
        <f t="shared" si="375"/>
        <v/>
      </c>
      <c r="PQ109" s="120" t="str">
        <f t="shared" si="375"/>
        <v/>
      </c>
      <c r="PR109" s="120" t="str">
        <f t="shared" si="375"/>
        <v/>
      </c>
      <c r="PS109" s="120" t="str">
        <f t="shared" si="375"/>
        <v/>
      </c>
      <c r="PT109" s="120" t="str">
        <f t="shared" si="375"/>
        <v/>
      </c>
      <c r="PU109" s="120" t="str">
        <f t="shared" si="375"/>
        <v/>
      </c>
      <c r="PV109" s="120" t="str">
        <f t="shared" si="375"/>
        <v/>
      </c>
      <c r="PW109" s="120" t="str">
        <f t="shared" si="375"/>
        <v/>
      </c>
      <c r="PX109" s="120" t="str">
        <f t="shared" si="375"/>
        <v/>
      </c>
      <c r="PY109" s="120" t="str">
        <f t="shared" si="375"/>
        <v/>
      </c>
      <c r="PZ109" s="120" t="str">
        <f t="shared" si="375"/>
        <v/>
      </c>
      <c r="QA109" s="120" t="str">
        <f t="shared" si="375"/>
        <v/>
      </c>
      <c r="QB109" s="120" t="str">
        <f t="shared" si="375"/>
        <v/>
      </c>
      <c r="QC109" s="120" t="str">
        <f t="shared" ref="QC109:QR111" si="376">IF($J109&gt;0%,IF(AND(QC$16&gt;=$G109,QC$16&lt;$G109+($H109*$J109)),"➤",""),"")</f>
        <v/>
      </c>
      <c r="QD109" s="120" t="str">
        <f t="shared" si="376"/>
        <v/>
      </c>
      <c r="QE109" s="120" t="str">
        <f t="shared" si="376"/>
        <v/>
      </c>
      <c r="QF109" s="120" t="str">
        <f t="shared" si="376"/>
        <v/>
      </c>
      <c r="QG109" s="120" t="str">
        <f t="shared" si="376"/>
        <v/>
      </c>
      <c r="QH109" s="120" t="str">
        <f t="shared" si="376"/>
        <v/>
      </c>
      <c r="QI109" s="120" t="str">
        <f t="shared" si="376"/>
        <v/>
      </c>
      <c r="QJ109" s="120" t="str">
        <f t="shared" si="376"/>
        <v/>
      </c>
      <c r="QK109" s="120" t="str">
        <f t="shared" si="376"/>
        <v/>
      </c>
      <c r="QL109" s="120" t="str">
        <f t="shared" si="376"/>
        <v/>
      </c>
      <c r="QM109" s="120" t="str">
        <f t="shared" si="376"/>
        <v/>
      </c>
      <c r="QN109" s="120" t="str">
        <f t="shared" si="376"/>
        <v/>
      </c>
      <c r="QO109" s="120" t="str">
        <f t="shared" si="376"/>
        <v/>
      </c>
      <c r="QP109" s="120" t="str">
        <f t="shared" si="376"/>
        <v/>
      </c>
      <c r="QQ109" s="120" t="str">
        <f t="shared" si="376"/>
        <v/>
      </c>
      <c r="QR109" s="120" t="str">
        <f t="shared" si="376"/>
        <v/>
      </c>
      <c r="QS109" s="120" t="str">
        <f t="shared" ref="QS109:RH111" si="377">IF($J109&gt;0%,IF(AND(QS$16&gt;=$G109,QS$16&lt;$G109+($H109*$J109)),"➤",""),"")</f>
        <v/>
      </c>
      <c r="QT109" s="120" t="str">
        <f t="shared" si="377"/>
        <v/>
      </c>
      <c r="QU109" s="120" t="str">
        <f t="shared" si="377"/>
        <v/>
      </c>
      <c r="QV109" s="120" t="str">
        <f t="shared" si="377"/>
        <v/>
      </c>
      <c r="QW109" s="120" t="str">
        <f t="shared" si="377"/>
        <v/>
      </c>
      <c r="QX109" s="120" t="str">
        <f t="shared" si="377"/>
        <v/>
      </c>
      <c r="QY109" s="120" t="str">
        <f t="shared" si="377"/>
        <v/>
      </c>
      <c r="QZ109" s="120" t="str">
        <f t="shared" si="377"/>
        <v/>
      </c>
      <c r="RA109" s="120" t="str">
        <f t="shared" si="377"/>
        <v/>
      </c>
      <c r="RB109" s="120" t="str">
        <f t="shared" si="377"/>
        <v/>
      </c>
      <c r="RC109" s="120" t="str">
        <f t="shared" si="377"/>
        <v/>
      </c>
      <c r="RD109" s="120" t="str">
        <f t="shared" si="377"/>
        <v/>
      </c>
      <c r="RE109" s="120" t="str">
        <f t="shared" si="377"/>
        <v/>
      </c>
      <c r="RF109" s="120" t="str">
        <f t="shared" si="377"/>
        <v/>
      </c>
      <c r="RG109" s="120" t="str">
        <f t="shared" si="377"/>
        <v/>
      </c>
      <c r="RH109" s="120" t="str">
        <f t="shared" si="377"/>
        <v/>
      </c>
      <c r="RI109" s="120" t="str">
        <f t="shared" ref="RI109:RX111" si="378">IF($J109&gt;0%,IF(AND(RI$16&gt;=$G109,RI$16&lt;$G109+($H109*$J109)),"➤",""),"")</f>
        <v/>
      </c>
      <c r="RJ109" s="120" t="str">
        <f t="shared" si="378"/>
        <v/>
      </c>
      <c r="RK109" s="120" t="str">
        <f t="shared" si="378"/>
        <v/>
      </c>
      <c r="RL109" s="120" t="str">
        <f t="shared" si="378"/>
        <v/>
      </c>
      <c r="RM109" s="120" t="str">
        <f t="shared" si="378"/>
        <v/>
      </c>
      <c r="RN109" s="120" t="str">
        <f t="shared" si="378"/>
        <v/>
      </c>
      <c r="RO109" s="120" t="str">
        <f t="shared" si="378"/>
        <v/>
      </c>
      <c r="RP109" s="120" t="str">
        <f t="shared" si="378"/>
        <v/>
      </c>
      <c r="RQ109" s="120" t="str">
        <f t="shared" si="378"/>
        <v/>
      </c>
      <c r="RR109" s="120" t="str">
        <f t="shared" si="378"/>
        <v/>
      </c>
      <c r="RS109" s="120" t="str">
        <f t="shared" si="378"/>
        <v/>
      </c>
      <c r="RT109" s="120" t="str">
        <f t="shared" si="378"/>
        <v/>
      </c>
      <c r="RU109" s="120" t="str">
        <f t="shared" si="378"/>
        <v/>
      </c>
      <c r="RV109" s="120" t="str">
        <f t="shared" si="378"/>
        <v/>
      </c>
      <c r="RW109" s="120" t="str">
        <f t="shared" si="378"/>
        <v/>
      </c>
      <c r="RX109" s="120" t="str">
        <f t="shared" si="378"/>
        <v/>
      </c>
      <c r="RY109" s="120" t="str">
        <f t="shared" ref="RY109:SN111" si="379">IF($J109&gt;0%,IF(AND(RY$16&gt;=$G109,RY$16&lt;$G109+($H109*$J109)),"➤",""),"")</f>
        <v/>
      </c>
      <c r="RZ109" s="120" t="str">
        <f t="shared" si="379"/>
        <v/>
      </c>
      <c r="SA109" s="120" t="str">
        <f t="shared" si="379"/>
        <v/>
      </c>
      <c r="SB109" s="120" t="str">
        <f t="shared" si="379"/>
        <v/>
      </c>
      <c r="SC109" s="120" t="str">
        <f t="shared" si="379"/>
        <v/>
      </c>
      <c r="SD109" s="120" t="str">
        <f t="shared" si="379"/>
        <v/>
      </c>
      <c r="SE109" s="120" t="str">
        <f t="shared" si="379"/>
        <v/>
      </c>
      <c r="SF109" s="120" t="str">
        <f t="shared" si="379"/>
        <v/>
      </c>
      <c r="SG109" s="120" t="str">
        <f t="shared" si="379"/>
        <v/>
      </c>
      <c r="SH109" s="120" t="str">
        <f t="shared" si="379"/>
        <v/>
      </c>
      <c r="SI109" s="120" t="str">
        <f t="shared" si="379"/>
        <v/>
      </c>
      <c r="SJ109" s="120" t="str">
        <f t="shared" si="379"/>
        <v/>
      </c>
      <c r="SK109" s="120" t="str">
        <f t="shared" si="379"/>
        <v/>
      </c>
      <c r="SL109" s="120" t="str">
        <f t="shared" si="379"/>
        <v/>
      </c>
      <c r="SM109" s="120" t="str">
        <f t="shared" si="379"/>
        <v/>
      </c>
      <c r="SN109" s="120" t="str">
        <f t="shared" si="379"/>
        <v/>
      </c>
      <c r="SO109" s="120" t="str">
        <f t="shared" si="346"/>
        <v/>
      </c>
      <c r="SP109" s="120" t="str">
        <f t="shared" si="346"/>
        <v/>
      </c>
      <c r="SQ109" s="120" t="str">
        <f t="shared" si="346"/>
        <v/>
      </c>
      <c r="SR109" s="120" t="str">
        <f t="shared" si="346"/>
        <v/>
      </c>
      <c r="SS109" s="120" t="str">
        <f t="shared" si="346"/>
        <v/>
      </c>
      <c r="ST109" s="120" t="str">
        <f t="shared" si="346"/>
        <v/>
      </c>
      <c r="SU109" s="120" t="str">
        <f t="shared" si="346"/>
        <v/>
      </c>
      <c r="SV109" s="120" t="str">
        <f t="shared" si="346"/>
        <v/>
      </c>
      <c r="SW109" s="120" t="str">
        <f t="shared" si="346"/>
        <v/>
      </c>
      <c r="SX109" s="121" t="str">
        <f t="shared" si="346"/>
        <v/>
      </c>
    </row>
    <row r="110" spans="3:518" ht="15" outlineLevel="1" x14ac:dyDescent="0.35">
      <c r="C110" s="60">
        <v>292424</v>
      </c>
      <c r="D110" s="61"/>
      <c r="E110" s="122" t="s">
        <v>455</v>
      </c>
      <c r="F110" s="123"/>
      <c r="G110" s="138"/>
      <c r="H110" s="139">
        <v>1</v>
      </c>
      <c r="I110" s="115">
        <f t="shared" si="348"/>
        <v>0</v>
      </c>
      <c r="J110" s="143">
        <v>0</v>
      </c>
      <c r="K110" s="126" t="s">
        <v>1700</v>
      </c>
      <c r="L110" s="127"/>
      <c r="M110" s="119" t="str">
        <f t="shared" si="350"/>
        <v/>
      </c>
      <c r="N110" s="120" t="str">
        <f t="shared" si="350"/>
        <v/>
      </c>
      <c r="O110" s="120" t="str">
        <f t="shared" si="350"/>
        <v/>
      </c>
      <c r="P110" s="120" t="str">
        <f t="shared" si="350"/>
        <v/>
      </c>
      <c r="Q110" s="120" t="str">
        <f t="shared" si="350"/>
        <v/>
      </c>
      <c r="R110" s="120" t="str">
        <f t="shared" si="350"/>
        <v/>
      </c>
      <c r="S110" s="120" t="str">
        <f t="shared" si="350"/>
        <v/>
      </c>
      <c r="T110" s="120" t="str">
        <f t="shared" si="350"/>
        <v/>
      </c>
      <c r="U110" s="120" t="str">
        <f t="shared" si="350"/>
        <v/>
      </c>
      <c r="V110" s="120" t="str">
        <f t="shared" si="350"/>
        <v/>
      </c>
      <c r="W110" s="120" t="str">
        <f t="shared" si="350"/>
        <v/>
      </c>
      <c r="X110" s="120" t="str">
        <f t="shared" si="350"/>
        <v/>
      </c>
      <c r="Y110" s="120" t="str">
        <f t="shared" si="350"/>
        <v/>
      </c>
      <c r="Z110" s="120" t="str">
        <f t="shared" si="350"/>
        <v/>
      </c>
      <c r="AA110" s="120" t="str">
        <f t="shared" si="350"/>
        <v/>
      </c>
      <c r="AB110" s="120" t="str">
        <f t="shared" si="350"/>
        <v/>
      </c>
      <c r="AC110" s="120" t="str">
        <f t="shared" si="349"/>
        <v/>
      </c>
      <c r="AD110" s="120" t="str">
        <f t="shared" si="349"/>
        <v/>
      </c>
      <c r="AE110" s="120" t="str">
        <f t="shared" si="349"/>
        <v/>
      </c>
      <c r="AF110" s="120" t="str">
        <f t="shared" si="349"/>
        <v/>
      </c>
      <c r="AG110" s="120" t="str">
        <f t="shared" si="349"/>
        <v/>
      </c>
      <c r="AH110" s="120" t="str">
        <f t="shared" si="349"/>
        <v/>
      </c>
      <c r="AI110" s="120" t="str">
        <f t="shared" si="349"/>
        <v/>
      </c>
      <c r="AJ110" s="120" t="str">
        <f t="shared" si="349"/>
        <v/>
      </c>
      <c r="AK110" s="120" t="str">
        <f t="shared" si="349"/>
        <v/>
      </c>
      <c r="AL110" s="120" t="str">
        <f t="shared" si="349"/>
        <v/>
      </c>
      <c r="AM110" s="120" t="str">
        <f t="shared" si="349"/>
        <v/>
      </c>
      <c r="AN110" s="120" t="str">
        <f t="shared" si="349"/>
        <v/>
      </c>
      <c r="AO110" s="120" t="str">
        <f t="shared" si="349"/>
        <v/>
      </c>
      <c r="AP110" s="120" t="str">
        <f t="shared" si="349"/>
        <v/>
      </c>
      <c r="AQ110" s="120" t="str">
        <f t="shared" si="349"/>
        <v/>
      </c>
      <c r="AR110" s="120" t="str">
        <f t="shared" si="349"/>
        <v/>
      </c>
      <c r="AS110" s="120" t="str">
        <f t="shared" si="351"/>
        <v/>
      </c>
      <c r="AT110" s="120" t="str">
        <f t="shared" si="351"/>
        <v/>
      </c>
      <c r="AU110" s="120" t="str">
        <f t="shared" si="351"/>
        <v/>
      </c>
      <c r="AV110" s="120" t="str">
        <f t="shared" si="351"/>
        <v/>
      </c>
      <c r="AW110" s="120" t="str">
        <f t="shared" si="351"/>
        <v/>
      </c>
      <c r="AX110" s="120" t="str">
        <f t="shared" si="351"/>
        <v/>
      </c>
      <c r="AY110" s="120" t="str">
        <f t="shared" si="351"/>
        <v/>
      </c>
      <c r="AZ110" s="120" t="str">
        <f t="shared" si="351"/>
        <v/>
      </c>
      <c r="BA110" s="120" t="str">
        <f t="shared" si="351"/>
        <v/>
      </c>
      <c r="BB110" s="120" t="str">
        <f t="shared" si="351"/>
        <v/>
      </c>
      <c r="BC110" s="120" t="str">
        <f t="shared" si="351"/>
        <v/>
      </c>
      <c r="BD110" s="120" t="str">
        <f t="shared" si="351"/>
        <v/>
      </c>
      <c r="BE110" s="120" t="str">
        <f t="shared" si="351"/>
        <v/>
      </c>
      <c r="BF110" s="120" t="str">
        <f t="shared" si="351"/>
        <v/>
      </c>
      <c r="BG110" s="120" t="str">
        <f t="shared" si="351"/>
        <v/>
      </c>
      <c r="BH110" s="120" t="str">
        <f t="shared" si="351"/>
        <v/>
      </c>
      <c r="BI110" s="120" t="str">
        <f t="shared" si="352"/>
        <v/>
      </c>
      <c r="BJ110" s="120" t="str">
        <f t="shared" si="352"/>
        <v/>
      </c>
      <c r="BK110" s="120" t="str">
        <f t="shared" si="352"/>
        <v/>
      </c>
      <c r="BL110" s="120" t="str">
        <f t="shared" si="352"/>
        <v/>
      </c>
      <c r="BM110" s="120" t="str">
        <f t="shared" si="352"/>
        <v/>
      </c>
      <c r="BN110" s="120" t="str">
        <f t="shared" si="352"/>
        <v/>
      </c>
      <c r="BO110" s="120" t="str">
        <f t="shared" si="352"/>
        <v/>
      </c>
      <c r="BP110" s="120" t="str">
        <f t="shared" si="352"/>
        <v/>
      </c>
      <c r="BQ110" s="120" t="str">
        <f t="shared" si="352"/>
        <v/>
      </c>
      <c r="BR110" s="120" t="str">
        <f t="shared" si="352"/>
        <v/>
      </c>
      <c r="BS110" s="120" t="str">
        <f t="shared" si="352"/>
        <v/>
      </c>
      <c r="BT110" s="120" t="str">
        <f t="shared" si="352"/>
        <v/>
      </c>
      <c r="BU110" s="120" t="str">
        <f t="shared" si="352"/>
        <v/>
      </c>
      <c r="BV110" s="120" t="str">
        <f t="shared" si="352"/>
        <v/>
      </c>
      <c r="BW110" s="120" t="str">
        <f t="shared" si="352"/>
        <v/>
      </c>
      <c r="BX110" s="120" t="str">
        <f t="shared" si="352"/>
        <v/>
      </c>
      <c r="BY110" s="120" t="str">
        <f t="shared" si="353"/>
        <v/>
      </c>
      <c r="BZ110" s="120" t="str">
        <f t="shared" si="353"/>
        <v/>
      </c>
      <c r="CA110" s="120" t="str">
        <f t="shared" si="353"/>
        <v/>
      </c>
      <c r="CB110" s="120" t="str">
        <f t="shared" si="353"/>
        <v/>
      </c>
      <c r="CC110" s="120" t="str">
        <f t="shared" si="353"/>
        <v/>
      </c>
      <c r="CD110" s="120" t="str">
        <f t="shared" si="353"/>
        <v/>
      </c>
      <c r="CE110" s="120" t="str">
        <f t="shared" si="353"/>
        <v/>
      </c>
      <c r="CF110" s="120" t="str">
        <f t="shared" si="353"/>
        <v/>
      </c>
      <c r="CG110" s="120" t="str">
        <f t="shared" si="353"/>
        <v/>
      </c>
      <c r="CH110" s="120" t="str">
        <f t="shared" si="353"/>
        <v/>
      </c>
      <c r="CI110" s="120" t="str">
        <f t="shared" si="353"/>
        <v/>
      </c>
      <c r="CJ110" s="120" t="str">
        <f t="shared" si="353"/>
        <v/>
      </c>
      <c r="CK110" s="120" t="str">
        <f t="shared" si="353"/>
        <v/>
      </c>
      <c r="CL110" s="120" t="str">
        <f t="shared" si="353"/>
        <v/>
      </c>
      <c r="CM110" s="120" t="str">
        <f t="shared" si="353"/>
        <v/>
      </c>
      <c r="CN110" s="120" t="str">
        <f t="shared" si="353"/>
        <v/>
      </c>
      <c r="CO110" s="120" t="str">
        <f t="shared" si="354"/>
        <v/>
      </c>
      <c r="CP110" s="120" t="str">
        <f t="shared" si="354"/>
        <v/>
      </c>
      <c r="CQ110" s="120" t="str">
        <f t="shared" si="354"/>
        <v/>
      </c>
      <c r="CR110" s="120" t="str">
        <f t="shared" si="354"/>
        <v/>
      </c>
      <c r="CS110" s="120" t="str">
        <f t="shared" si="354"/>
        <v/>
      </c>
      <c r="CT110" s="120" t="str">
        <f t="shared" si="354"/>
        <v/>
      </c>
      <c r="CU110" s="120" t="str">
        <f t="shared" si="354"/>
        <v/>
      </c>
      <c r="CV110" s="120" t="str">
        <f t="shared" si="354"/>
        <v/>
      </c>
      <c r="CW110" s="120" t="str">
        <f t="shared" si="354"/>
        <v/>
      </c>
      <c r="CX110" s="120" t="str">
        <f t="shared" si="354"/>
        <v/>
      </c>
      <c r="CY110" s="120" t="str">
        <f t="shared" si="354"/>
        <v/>
      </c>
      <c r="CZ110" s="120" t="str">
        <f t="shared" si="354"/>
        <v/>
      </c>
      <c r="DA110" s="120" t="str">
        <f t="shared" si="354"/>
        <v/>
      </c>
      <c r="DB110" s="120" t="str">
        <f t="shared" si="354"/>
        <v/>
      </c>
      <c r="DC110" s="120" t="str">
        <f t="shared" si="354"/>
        <v/>
      </c>
      <c r="DD110" s="120" t="str">
        <f t="shared" si="354"/>
        <v/>
      </c>
      <c r="DE110" s="120" t="str">
        <f t="shared" si="355"/>
        <v/>
      </c>
      <c r="DF110" s="120" t="str">
        <f t="shared" si="355"/>
        <v/>
      </c>
      <c r="DG110" s="120" t="str">
        <f t="shared" si="355"/>
        <v/>
      </c>
      <c r="DH110" s="120" t="str">
        <f t="shared" si="355"/>
        <v/>
      </c>
      <c r="DI110" s="120" t="str">
        <f t="shared" si="355"/>
        <v/>
      </c>
      <c r="DJ110" s="120" t="str">
        <f t="shared" si="355"/>
        <v/>
      </c>
      <c r="DK110" s="120" t="str">
        <f t="shared" si="355"/>
        <v/>
      </c>
      <c r="DL110" s="120" t="str">
        <f t="shared" si="355"/>
        <v/>
      </c>
      <c r="DM110" s="120" t="str">
        <f t="shared" si="355"/>
        <v/>
      </c>
      <c r="DN110" s="120" t="str">
        <f t="shared" si="355"/>
        <v/>
      </c>
      <c r="DO110" s="120" t="str">
        <f t="shared" si="355"/>
        <v/>
      </c>
      <c r="DP110" s="120" t="str">
        <f t="shared" si="355"/>
        <v/>
      </c>
      <c r="DQ110" s="120" t="str">
        <f t="shared" si="355"/>
        <v/>
      </c>
      <c r="DR110" s="120" t="str">
        <f t="shared" si="355"/>
        <v/>
      </c>
      <c r="DS110" s="120" t="str">
        <f t="shared" si="355"/>
        <v/>
      </c>
      <c r="DT110" s="120" t="str">
        <f t="shared" si="355"/>
        <v/>
      </c>
      <c r="DU110" s="120" t="str">
        <f t="shared" si="356"/>
        <v/>
      </c>
      <c r="DV110" s="120" t="str">
        <f t="shared" si="356"/>
        <v/>
      </c>
      <c r="DW110" s="120" t="str">
        <f t="shared" si="356"/>
        <v/>
      </c>
      <c r="DX110" s="120" t="str">
        <f t="shared" si="356"/>
        <v/>
      </c>
      <c r="DY110" s="120" t="str">
        <f t="shared" si="356"/>
        <v/>
      </c>
      <c r="DZ110" s="120" t="str">
        <f t="shared" si="356"/>
        <v/>
      </c>
      <c r="EA110" s="120" t="str">
        <f t="shared" si="356"/>
        <v/>
      </c>
      <c r="EB110" s="120" t="str">
        <f t="shared" si="356"/>
        <v/>
      </c>
      <c r="EC110" s="120" t="str">
        <f t="shared" si="356"/>
        <v/>
      </c>
      <c r="ED110" s="120" t="str">
        <f t="shared" si="356"/>
        <v/>
      </c>
      <c r="EE110" s="120" t="str">
        <f t="shared" si="356"/>
        <v/>
      </c>
      <c r="EF110" s="120" t="str">
        <f t="shared" si="356"/>
        <v/>
      </c>
      <c r="EG110" s="120" t="str">
        <f t="shared" si="356"/>
        <v/>
      </c>
      <c r="EH110" s="120" t="str">
        <f t="shared" si="356"/>
        <v/>
      </c>
      <c r="EI110" s="120" t="str">
        <f t="shared" si="356"/>
        <v/>
      </c>
      <c r="EJ110" s="120" t="str">
        <f t="shared" si="356"/>
        <v/>
      </c>
      <c r="EK110" s="120" t="str">
        <f t="shared" si="357"/>
        <v/>
      </c>
      <c r="EL110" s="120" t="str">
        <f t="shared" si="357"/>
        <v/>
      </c>
      <c r="EM110" s="120" t="str">
        <f t="shared" si="357"/>
        <v/>
      </c>
      <c r="EN110" s="120" t="str">
        <f t="shared" si="357"/>
        <v/>
      </c>
      <c r="EO110" s="120" t="str">
        <f t="shared" si="357"/>
        <v/>
      </c>
      <c r="EP110" s="120" t="str">
        <f t="shared" si="357"/>
        <v/>
      </c>
      <c r="EQ110" s="120" t="str">
        <f t="shared" si="357"/>
        <v/>
      </c>
      <c r="ER110" s="120" t="str">
        <f t="shared" si="357"/>
        <v/>
      </c>
      <c r="ES110" s="120" t="str">
        <f t="shared" si="357"/>
        <v/>
      </c>
      <c r="ET110" s="120" t="str">
        <f t="shared" si="357"/>
        <v/>
      </c>
      <c r="EU110" s="120" t="str">
        <f t="shared" si="357"/>
        <v/>
      </c>
      <c r="EV110" s="120" t="str">
        <f t="shared" si="357"/>
        <v/>
      </c>
      <c r="EW110" s="120" t="str">
        <f t="shared" si="357"/>
        <v/>
      </c>
      <c r="EX110" s="120" t="str">
        <f t="shared" si="357"/>
        <v/>
      </c>
      <c r="EY110" s="120" t="str">
        <f t="shared" si="357"/>
        <v/>
      </c>
      <c r="EZ110" s="120" t="str">
        <f t="shared" si="357"/>
        <v/>
      </c>
      <c r="FA110" s="120" t="str">
        <f t="shared" si="358"/>
        <v/>
      </c>
      <c r="FB110" s="120" t="str">
        <f t="shared" si="358"/>
        <v/>
      </c>
      <c r="FC110" s="120" t="str">
        <f t="shared" si="358"/>
        <v/>
      </c>
      <c r="FD110" s="120" t="str">
        <f t="shared" si="358"/>
        <v/>
      </c>
      <c r="FE110" s="120" t="str">
        <f t="shared" si="358"/>
        <v/>
      </c>
      <c r="FF110" s="120" t="str">
        <f t="shared" si="358"/>
        <v/>
      </c>
      <c r="FG110" s="120" t="str">
        <f t="shared" si="358"/>
        <v/>
      </c>
      <c r="FH110" s="120" t="str">
        <f t="shared" si="358"/>
        <v/>
      </c>
      <c r="FI110" s="120" t="str">
        <f t="shared" si="358"/>
        <v/>
      </c>
      <c r="FJ110" s="120" t="str">
        <f t="shared" si="358"/>
        <v/>
      </c>
      <c r="FK110" s="120" t="str">
        <f t="shared" si="358"/>
        <v/>
      </c>
      <c r="FL110" s="120" t="str">
        <f t="shared" si="358"/>
        <v/>
      </c>
      <c r="FM110" s="120" t="str">
        <f t="shared" si="358"/>
        <v/>
      </c>
      <c r="FN110" s="120" t="str">
        <f t="shared" si="358"/>
        <v/>
      </c>
      <c r="FO110" s="120" t="str">
        <f t="shared" si="358"/>
        <v/>
      </c>
      <c r="FP110" s="120" t="str">
        <f t="shared" si="358"/>
        <v/>
      </c>
      <c r="FQ110" s="120" t="str">
        <f t="shared" si="359"/>
        <v/>
      </c>
      <c r="FR110" s="120" t="str">
        <f t="shared" si="359"/>
        <v/>
      </c>
      <c r="FS110" s="120" t="str">
        <f t="shared" si="359"/>
        <v/>
      </c>
      <c r="FT110" s="120" t="str">
        <f t="shared" si="359"/>
        <v/>
      </c>
      <c r="FU110" s="120" t="str">
        <f t="shared" si="359"/>
        <v/>
      </c>
      <c r="FV110" s="120" t="str">
        <f t="shared" si="359"/>
        <v/>
      </c>
      <c r="FW110" s="120" t="str">
        <f t="shared" si="359"/>
        <v/>
      </c>
      <c r="FX110" s="120" t="str">
        <f t="shared" si="359"/>
        <v/>
      </c>
      <c r="FY110" s="120" t="str">
        <f t="shared" si="359"/>
        <v/>
      </c>
      <c r="FZ110" s="120" t="str">
        <f t="shared" si="359"/>
        <v/>
      </c>
      <c r="GA110" s="120" t="str">
        <f t="shared" si="359"/>
        <v/>
      </c>
      <c r="GB110" s="120" t="str">
        <f t="shared" si="359"/>
        <v/>
      </c>
      <c r="GC110" s="120" t="str">
        <f t="shared" si="359"/>
        <v/>
      </c>
      <c r="GD110" s="120" t="str">
        <f t="shared" si="359"/>
        <v/>
      </c>
      <c r="GE110" s="120" t="str">
        <f t="shared" si="359"/>
        <v/>
      </c>
      <c r="GF110" s="120" t="str">
        <f t="shared" si="359"/>
        <v/>
      </c>
      <c r="GG110" s="120" t="str">
        <f t="shared" si="360"/>
        <v/>
      </c>
      <c r="GH110" s="120" t="str">
        <f t="shared" si="360"/>
        <v/>
      </c>
      <c r="GI110" s="120" t="str">
        <f t="shared" si="360"/>
        <v/>
      </c>
      <c r="GJ110" s="120" t="str">
        <f t="shared" si="360"/>
        <v/>
      </c>
      <c r="GK110" s="120" t="str">
        <f t="shared" si="360"/>
        <v/>
      </c>
      <c r="GL110" s="120" t="str">
        <f t="shared" si="360"/>
        <v/>
      </c>
      <c r="GM110" s="120" t="str">
        <f t="shared" si="360"/>
        <v/>
      </c>
      <c r="GN110" s="120" t="str">
        <f t="shared" si="360"/>
        <v/>
      </c>
      <c r="GO110" s="120" t="str">
        <f t="shared" si="360"/>
        <v/>
      </c>
      <c r="GP110" s="120" t="str">
        <f t="shared" si="360"/>
        <v/>
      </c>
      <c r="GQ110" s="120" t="str">
        <f t="shared" si="360"/>
        <v/>
      </c>
      <c r="GR110" s="120" t="str">
        <f t="shared" si="360"/>
        <v/>
      </c>
      <c r="GS110" s="120" t="str">
        <f t="shared" si="360"/>
        <v/>
      </c>
      <c r="GT110" s="120" t="str">
        <f t="shared" si="360"/>
        <v/>
      </c>
      <c r="GU110" s="120" t="str">
        <f t="shared" si="360"/>
        <v/>
      </c>
      <c r="GV110" s="120" t="str">
        <f t="shared" si="360"/>
        <v/>
      </c>
      <c r="GW110" s="120" t="str">
        <f t="shared" si="361"/>
        <v/>
      </c>
      <c r="GX110" s="120" t="str">
        <f t="shared" si="361"/>
        <v/>
      </c>
      <c r="GY110" s="120" t="str">
        <f t="shared" si="361"/>
        <v/>
      </c>
      <c r="GZ110" s="120" t="str">
        <f t="shared" si="361"/>
        <v/>
      </c>
      <c r="HA110" s="120" t="str">
        <f t="shared" si="361"/>
        <v/>
      </c>
      <c r="HB110" s="120" t="str">
        <f t="shared" si="361"/>
        <v/>
      </c>
      <c r="HC110" s="120" t="str">
        <f t="shared" si="361"/>
        <v/>
      </c>
      <c r="HD110" s="120" t="str">
        <f t="shared" si="361"/>
        <v/>
      </c>
      <c r="HE110" s="120" t="str">
        <f t="shared" si="361"/>
        <v/>
      </c>
      <c r="HF110" s="120" t="str">
        <f t="shared" si="361"/>
        <v/>
      </c>
      <c r="HG110" s="120" t="str">
        <f t="shared" si="361"/>
        <v/>
      </c>
      <c r="HH110" s="120" t="str">
        <f t="shared" si="361"/>
        <v/>
      </c>
      <c r="HI110" s="120" t="str">
        <f t="shared" si="361"/>
        <v/>
      </c>
      <c r="HJ110" s="120" t="str">
        <f t="shared" si="361"/>
        <v/>
      </c>
      <c r="HK110" s="120" t="str">
        <f t="shared" si="361"/>
        <v/>
      </c>
      <c r="HL110" s="120" t="str">
        <f t="shared" si="361"/>
        <v/>
      </c>
      <c r="HM110" s="120" t="str">
        <f t="shared" si="362"/>
        <v/>
      </c>
      <c r="HN110" s="120" t="str">
        <f t="shared" si="362"/>
        <v/>
      </c>
      <c r="HO110" s="120" t="str">
        <f t="shared" si="362"/>
        <v/>
      </c>
      <c r="HP110" s="120" t="str">
        <f t="shared" si="362"/>
        <v/>
      </c>
      <c r="HQ110" s="120" t="str">
        <f t="shared" si="362"/>
        <v/>
      </c>
      <c r="HR110" s="120" t="str">
        <f t="shared" si="362"/>
        <v/>
      </c>
      <c r="HS110" s="120" t="str">
        <f t="shared" si="362"/>
        <v/>
      </c>
      <c r="HT110" s="120" t="str">
        <f t="shared" si="362"/>
        <v/>
      </c>
      <c r="HU110" s="120" t="str">
        <f t="shared" si="362"/>
        <v/>
      </c>
      <c r="HV110" s="120" t="str">
        <f t="shared" si="362"/>
        <v/>
      </c>
      <c r="HW110" s="120" t="str">
        <f t="shared" si="362"/>
        <v/>
      </c>
      <c r="HX110" s="120" t="str">
        <f t="shared" si="362"/>
        <v/>
      </c>
      <c r="HY110" s="120" t="str">
        <f t="shared" si="362"/>
        <v/>
      </c>
      <c r="HZ110" s="120" t="str">
        <f t="shared" si="362"/>
        <v/>
      </c>
      <c r="IA110" s="120" t="str">
        <f t="shared" si="362"/>
        <v/>
      </c>
      <c r="IB110" s="120" t="str">
        <f t="shared" si="362"/>
        <v/>
      </c>
      <c r="IC110" s="120" t="str">
        <f t="shared" si="363"/>
        <v/>
      </c>
      <c r="ID110" s="120" t="str">
        <f t="shared" si="363"/>
        <v/>
      </c>
      <c r="IE110" s="120" t="str">
        <f t="shared" si="363"/>
        <v/>
      </c>
      <c r="IF110" s="120" t="str">
        <f t="shared" si="363"/>
        <v/>
      </c>
      <c r="IG110" s="120" t="str">
        <f t="shared" si="363"/>
        <v/>
      </c>
      <c r="IH110" s="120" t="str">
        <f t="shared" si="363"/>
        <v/>
      </c>
      <c r="II110" s="120" t="str">
        <f t="shared" si="363"/>
        <v/>
      </c>
      <c r="IJ110" s="120" t="str">
        <f t="shared" si="363"/>
        <v/>
      </c>
      <c r="IK110" s="120" t="str">
        <f t="shared" si="363"/>
        <v/>
      </c>
      <c r="IL110" s="120" t="str">
        <f t="shared" si="363"/>
        <v/>
      </c>
      <c r="IM110" s="120" t="str">
        <f t="shared" si="363"/>
        <v/>
      </c>
      <c r="IN110" s="120" t="str">
        <f t="shared" si="363"/>
        <v/>
      </c>
      <c r="IO110" s="120" t="str">
        <f t="shared" si="363"/>
        <v/>
      </c>
      <c r="IP110" s="120" t="str">
        <f t="shared" si="363"/>
        <v/>
      </c>
      <c r="IQ110" s="120" t="str">
        <f t="shared" si="363"/>
        <v/>
      </c>
      <c r="IR110" s="120" t="str">
        <f t="shared" si="363"/>
        <v/>
      </c>
      <c r="IS110" s="120" t="str">
        <f t="shared" si="364"/>
        <v/>
      </c>
      <c r="IT110" s="120" t="str">
        <f t="shared" si="364"/>
        <v/>
      </c>
      <c r="IU110" s="120" t="str">
        <f t="shared" si="364"/>
        <v/>
      </c>
      <c r="IV110" s="120" t="str">
        <f t="shared" si="364"/>
        <v/>
      </c>
      <c r="IW110" s="120" t="str">
        <f t="shared" si="364"/>
        <v/>
      </c>
      <c r="IX110" s="120" t="str">
        <f t="shared" si="364"/>
        <v/>
      </c>
      <c r="IY110" s="120" t="str">
        <f t="shared" si="364"/>
        <v/>
      </c>
      <c r="IZ110" s="120" t="str">
        <f t="shared" si="364"/>
        <v/>
      </c>
      <c r="JA110" s="120" t="str">
        <f t="shared" si="364"/>
        <v/>
      </c>
      <c r="JB110" s="120" t="str">
        <f t="shared" si="364"/>
        <v/>
      </c>
      <c r="JC110" s="120" t="str">
        <f t="shared" si="364"/>
        <v/>
      </c>
      <c r="JD110" s="120" t="str">
        <f t="shared" si="364"/>
        <v/>
      </c>
      <c r="JE110" s="120" t="str">
        <f t="shared" si="364"/>
        <v/>
      </c>
      <c r="JF110" s="120" t="str">
        <f t="shared" si="364"/>
        <v/>
      </c>
      <c r="JG110" s="120" t="str">
        <f t="shared" si="364"/>
        <v/>
      </c>
      <c r="JH110" s="120" t="str">
        <f t="shared" si="364"/>
        <v/>
      </c>
      <c r="JI110" s="120" t="str">
        <f t="shared" si="365"/>
        <v/>
      </c>
      <c r="JJ110" s="120" t="str">
        <f t="shared" si="365"/>
        <v/>
      </c>
      <c r="JK110" s="120" t="str">
        <f t="shared" si="365"/>
        <v/>
      </c>
      <c r="JL110" s="120" t="str">
        <f t="shared" si="365"/>
        <v/>
      </c>
      <c r="JM110" s="120" t="str">
        <f t="shared" si="365"/>
        <v/>
      </c>
      <c r="JN110" s="120" t="str">
        <f t="shared" si="365"/>
        <v/>
      </c>
      <c r="JO110" s="120" t="str">
        <f t="shared" si="365"/>
        <v/>
      </c>
      <c r="JP110" s="120" t="str">
        <f t="shared" si="365"/>
        <v/>
      </c>
      <c r="JQ110" s="120" t="str">
        <f t="shared" si="365"/>
        <v/>
      </c>
      <c r="JR110" s="120" t="str">
        <f t="shared" si="365"/>
        <v/>
      </c>
      <c r="JS110" s="120" t="str">
        <f t="shared" si="365"/>
        <v/>
      </c>
      <c r="JT110" s="120" t="str">
        <f t="shared" si="365"/>
        <v/>
      </c>
      <c r="JU110" s="120" t="str">
        <f t="shared" si="365"/>
        <v/>
      </c>
      <c r="JV110" s="120" t="str">
        <f t="shared" si="365"/>
        <v/>
      </c>
      <c r="JW110" s="120" t="str">
        <f t="shared" si="365"/>
        <v/>
      </c>
      <c r="JX110" s="120" t="str">
        <f t="shared" si="365"/>
        <v/>
      </c>
      <c r="JY110" s="120" t="str">
        <f t="shared" si="366"/>
        <v/>
      </c>
      <c r="JZ110" s="120" t="str">
        <f t="shared" si="366"/>
        <v/>
      </c>
      <c r="KA110" s="120" t="str">
        <f t="shared" si="366"/>
        <v/>
      </c>
      <c r="KB110" s="120" t="str">
        <f t="shared" si="366"/>
        <v/>
      </c>
      <c r="KC110" s="120" t="str">
        <f t="shared" si="366"/>
        <v/>
      </c>
      <c r="KD110" s="120" t="str">
        <f t="shared" si="366"/>
        <v/>
      </c>
      <c r="KE110" s="120" t="str">
        <f t="shared" si="366"/>
        <v/>
      </c>
      <c r="KF110" s="120" t="str">
        <f t="shared" si="366"/>
        <v/>
      </c>
      <c r="KG110" s="120" t="str">
        <f t="shared" si="366"/>
        <v/>
      </c>
      <c r="KH110" s="120" t="str">
        <f t="shared" si="366"/>
        <v/>
      </c>
      <c r="KI110" s="120" t="str">
        <f t="shared" si="366"/>
        <v/>
      </c>
      <c r="KJ110" s="120" t="str">
        <f t="shared" si="366"/>
        <v/>
      </c>
      <c r="KK110" s="120" t="str">
        <f t="shared" si="366"/>
        <v/>
      </c>
      <c r="KL110" s="120" t="str">
        <f t="shared" si="366"/>
        <v/>
      </c>
      <c r="KM110" s="120" t="str">
        <f t="shared" si="366"/>
        <v/>
      </c>
      <c r="KN110" s="120" t="str">
        <f t="shared" si="366"/>
        <v/>
      </c>
      <c r="KO110" s="120" t="str">
        <f t="shared" si="367"/>
        <v/>
      </c>
      <c r="KP110" s="120" t="str">
        <f t="shared" si="367"/>
        <v/>
      </c>
      <c r="KQ110" s="120" t="str">
        <f t="shared" si="367"/>
        <v/>
      </c>
      <c r="KR110" s="120" t="str">
        <f t="shared" si="367"/>
        <v/>
      </c>
      <c r="KS110" s="120" t="str">
        <f t="shared" si="367"/>
        <v/>
      </c>
      <c r="KT110" s="120" t="str">
        <f t="shared" si="367"/>
        <v/>
      </c>
      <c r="KU110" s="120" t="str">
        <f t="shared" si="367"/>
        <v/>
      </c>
      <c r="KV110" s="120" t="str">
        <f t="shared" si="367"/>
        <v/>
      </c>
      <c r="KW110" s="120" t="str">
        <f t="shared" si="367"/>
        <v/>
      </c>
      <c r="KX110" s="120" t="str">
        <f t="shared" si="367"/>
        <v/>
      </c>
      <c r="KY110" s="120" t="str">
        <f t="shared" si="367"/>
        <v/>
      </c>
      <c r="KZ110" s="120" t="str">
        <f t="shared" si="367"/>
        <v/>
      </c>
      <c r="LA110" s="120" t="str">
        <f t="shared" si="367"/>
        <v/>
      </c>
      <c r="LB110" s="120" t="str">
        <f t="shared" si="367"/>
        <v/>
      </c>
      <c r="LC110" s="120" t="str">
        <f t="shared" si="367"/>
        <v/>
      </c>
      <c r="LD110" s="120" t="str">
        <f t="shared" si="367"/>
        <v/>
      </c>
      <c r="LE110" s="120" t="str">
        <f t="shared" si="368"/>
        <v/>
      </c>
      <c r="LF110" s="120" t="str">
        <f t="shared" si="368"/>
        <v/>
      </c>
      <c r="LG110" s="120" t="str">
        <f t="shared" si="368"/>
        <v/>
      </c>
      <c r="LH110" s="120" t="str">
        <f t="shared" si="368"/>
        <v/>
      </c>
      <c r="LI110" s="120" t="str">
        <f t="shared" si="368"/>
        <v/>
      </c>
      <c r="LJ110" s="120" t="str">
        <f t="shared" si="368"/>
        <v/>
      </c>
      <c r="LK110" s="120" t="str">
        <f t="shared" si="368"/>
        <v/>
      </c>
      <c r="LL110" s="120" t="str">
        <f t="shared" si="368"/>
        <v/>
      </c>
      <c r="LM110" s="120" t="str">
        <f t="shared" si="368"/>
        <v/>
      </c>
      <c r="LN110" s="120" t="str">
        <f t="shared" si="368"/>
        <v/>
      </c>
      <c r="LO110" s="120" t="str">
        <f t="shared" si="368"/>
        <v/>
      </c>
      <c r="LP110" s="120" t="str">
        <f t="shared" si="368"/>
        <v/>
      </c>
      <c r="LQ110" s="120" t="str">
        <f t="shared" si="368"/>
        <v/>
      </c>
      <c r="LR110" s="120" t="str">
        <f t="shared" si="368"/>
        <v/>
      </c>
      <c r="LS110" s="120" t="str">
        <f t="shared" si="368"/>
        <v/>
      </c>
      <c r="LT110" s="120" t="str">
        <f t="shared" si="368"/>
        <v/>
      </c>
      <c r="LU110" s="120" t="str">
        <f t="shared" si="369"/>
        <v/>
      </c>
      <c r="LV110" s="120" t="str">
        <f t="shared" si="369"/>
        <v/>
      </c>
      <c r="LW110" s="120" t="str">
        <f t="shared" si="369"/>
        <v/>
      </c>
      <c r="LX110" s="120" t="str">
        <f t="shared" si="369"/>
        <v/>
      </c>
      <c r="LY110" s="120" t="str">
        <f t="shared" si="369"/>
        <v/>
      </c>
      <c r="LZ110" s="120" t="str">
        <f t="shared" si="369"/>
        <v/>
      </c>
      <c r="MA110" s="120" t="str">
        <f t="shared" si="369"/>
        <v/>
      </c>
      <c r="MB110" s="120" t="str">
        <f t="shared" si="369"/>
        <v/>
      </c>
      <c r="MC110" s="120" t="str">
        <f t="shared" si="369"/>
        <v/>
      </c>
      <c r="MD110" s="120" t="str">
        <f t="shared" si="369"/>
        <v/>
      </c>
      <c r="ME110" s="120" t="str">
        <f t="shared" si="369"/>
        <v/>
      </c>
      <c r="MF110" s="120" t="str">
        <f t="shared" si="369"/>
        <v/>
      </c>
      <c r="MG110" s="120" t="str">
        <f t="shared" si="369"/>
        <v/>
      </c>
      <c r="MH110" s="120" t="str">
        <f t="shared" si="369"/>
        <v/>
      </c>
      <c r="MI110" s="120" t="str">
        <f t="shared" si="369"/>
        <v/>
      </c>
      <c r="MJ110" s="120" t="str">
        <f t="shared" si="369"/>
        <v/>
      </c>
      <c r="MK110" s="120" t="str">
        <f t="shared" si="370"/>
        <v/>
      </c>
      <c r="ML110" s="120" t="str">
        <f t="shared" si="370"/>
        <v/>
      </c>
      <c r="MM110" s="120" t="str">
        <f t="shared" si="370"/>
        <v/>
      </c>
      <c r="MN110" s="120" t="str">
        <f t="shared" si="370"/>
        <v/>
      </c>
      <c r="MO110" s="120" t="str">
        <f t="shared" si="370"/>
        <v/>
      </c>
      <c r="MP110" s="120" t="str">
        <f t="shared" si="370"/>
        <v/>
      </c>
      <c r="MQ110" s="120" t="str">
        <f t="shared" si="370"/>
        <v/>
      </c>
      <c r="MR110" s="120" t="str">
        <f t="shared" si="370"/>
        <v/>
      </c>
      <c r="MS110" s="120" t="str">
        <f t="shared" si="370"/>
        <v/>
      </c>
      <c r="MT110" s="120" t="str">
        <f t="shared" si="370"/>
        <v/>
      </c>
      <c r="MU110" s="120" t="str">
        <f t="shared" si="370"/>
        <v/>
      </c>
      <c r="MV110" s="120" t="str">
        <f t="shared" si="370"/>
        <v/>
      </c>
      <c r="MW110" s="120" t="str">
        <f t="shared" si="370"/>
        <v/>
      </c>
      <c r="MX110" s="120" t="str">
        <f t="shared" si="370"/>
        <v/>
      </c>
      <c r="MY110" s="120" t="str">
        <f t="shared" si="370"/>
        <v/>
      </c>
      <c r="MZ110" s="120" t="str">
        <f t="shared" si="370"/>
        <v/>
      </c>
      <c r="NA110" s="120" t="str">
        <f t="shared" si="371"/>
        <v/>
      </c>
      <c r="NB110" s="120" t="str">
        <f t="shared" si="371"/>
        <v/>
      </c>
      <c r="NC110" s="120" t="str">
        <f t="shared" si="371"/>
        <v/>
      </c>
      <c r="ND110" s="120" t="str">
        <f t="shared" si="371"/>
        <v/>
      </c>
      <c r="NE110" s="120" t="str">
        <f t="shared" si="371"/>
        <v/>
      </c>
      <c r="NF110" s="120" t="str">
        <f t="shared" si="371"/>
        <v/>
      </c>
      <c r="NG110" s="120" t="str">
        <f t="shared" si="371"/>
        <v/>
      </c>
      <c r="NH110" s="120" t="str">
        <f t="shared" si="371"/>
        <v/>
      </c>
      <c r="NI110" s="120" t="str">
        <f t="shared" si="371"/>
        <v/>
      </c>
      <c r="NJ110" s="120" t="str">
        <f t="shared" si="371"/>
        <v/>
      </c>
      <c r="NK110" s="120" t="str">
        <f t="shared" si="371"/>
        <v/>
      </c>
      <c r="NL110" s="120" t="str">
        <f t="shared" si="371"/>
        <v/>
      </c>
      <c r="NM110" s="120" t="str">
        <f t="shared" si="371"/>
        <v/>
      </c>
      <c r="NN110" s="120" t="str">
        <f t="shared" si="371"/>
        <v/>
      </c>
      <c r="NO110" s="120" t="str">
        <f t="shared" si="371"/>
        <v/>
      </c>
      <c r="NP110" s="120" t="str">
        <f t="shared" si="371"/>
        <v/>
      </c>
      <c r="NQ110" s="120" t="str">
        <f t="shared" si="372"/>
        <v/>
      </c>
      <c r="NR110" s="120" t="str">
        <f t="shared" si="372"/>
        <v/>
      </c>
      <c r="NS110" s="120" t="str">
        <f t="shared" si="372"/>
        <v/>
      </c>
      <c r="NT110" s="120" t="str">
        <f t="shared" si="372"/>
        <v/>
      </c>
      <c r="NU110" s="120" t="str">
        <f t="shared" si="372"/>
        <v/>
      </c>
      <c r="NV110" s="120" t="str">
        <f t="shared" si="372"/>
        <v/>
      </c>
      <c r="NW110" s="120" t="str">
        <f t="shared" si="372"/>
        <v/>
      </c>
      <c r="NX110" s="120" t="str">
        <f t="shared" si="372"/>
        <v/>
      </c>
      <c r="NY110" s="120" t="str">
        <f t="shared" si="372"/>
        <v/>
      </c>
      <c r="NZ110" s="120" t="str">
        <f t="shared" si="372"/>
        <v/>
      </c>
      <c r="OA110" s="120" t="str">
        <f t="shared" si="372"/>
        <v/>
      </c>
      <c r="OB110" s="120" t="str">
        <f t="shared" si="372"/>
        <v/>
      </c>
      <c r="OC110" s="120" t="str">
        <f t="shared" si="372"/>
        <v/>
      </c>
      <c r="OD110" s="120" t="str">
        <f t="shared" si="372"/>
        <v/>
      </c>
      <c r="OE110" s="120" t="str">
        <f t="shared" si="372"/>
        <v/>
      </c>
      <c r="OF110" s="120" t="str">
        <f t="shared" si="372"/>
        <v/>
      </c>
      <c r="OG110" s="120" t="str">
        <f t="shared" si="373"/>
        <v/>
      </c>
      <c r="OH110" s="120" t="str">
        <f t="shared" si="373"/>
        <v/>
      </c>
      <c r="OI110" s="120" t="str">
        <f t="shared" si="373"/>
        <v/>
      </c>
      <c r="OJ110" s="120" t="str">
        <f t="shared" si="373"/>
        <v/>
      </c>
      <c r="OK110" s="120" t="str">
        <f t="shared" si="373"/>
        <v/>
      </c>
      <c r="OL110" s="120" t="str">
        <f t="shared" si="373"/>
        <v/>
      </c>
      <c r="OM110" s="120" t="str">
        <f t="shared" si="373"/>
        <v/>
      </c>
      <c r="ON110" s="120" t="str">
        <f t="shared" si="373"/>
        <v/>
      </c>
      <c r="OO110" s="120" t="str">
        <f t="shared" si="373"/>
        <v/>
      </c>
      <c r="OP110" s="120" t="str">
        <f t="shared" si="373"/>
        <v/>
      </c>
      <c r="OQ110" s="120" t="str">
        <f t="shared" si="373"/>
        <v/>
      </c>
      <c r="OR110" s="120" t="str">
        <f t="shared" si="373"/>
        <v/>
      </c>
      <c r="OS110" s="120" t="str">
        <f t="shared" si="373"/>
        <v/>
      </c>
      <c r="OT110" s="120" t="str">
        <f t="shared" si="373"/>
        <v/>
      </c>
      <c r="OU110" s="120" t="str">
        <f t="shared" si="373"/>
        <v/>
      </c>
      <c r="OV110" s="120" t="str">
        <f t="shared" si="373"/>
        <v/>
      </c>
      <c r="OW110" s="120" t="str">
        <f t="shared" si="374"/>
        <v/>
      </c>
      <c r="OX110" s="120" t="str">
        <f t="shared" si="374"/>
        <v/>
      </c>
      <c r="OY110" s="120" t="str">
        <f t="shared" si="374"/>
        <v/>
      </c>
      <c r="OZ110" s="120" t="str">
        <f t="shared" si="374"/>
        <v/>
      </c>
      <c r="PA110" s="120" t="str">
        <f t="shared" si="374"/>
        <v/>
      </c>
      <c r="PB110" s="120" t="str">
        <f t="shared" si="374"/>
        <v/>
      </c>
      <c r="PC110" s="120" t="str">
        <f t="shared" si="374"/>
        <v/>
      </c>
      <c r="PD110" s="120" t="str">
        <f t="shared" si="374"/>
        <v/>
      </c>
      <c r="PE110" s="120" t="str">
        <f t="shared" si="374"/>
        <v/>
      </c>
      <c r="PF110" s="120" t="str">
        <f t="shared" si="374"/>
        <v/>
      </c>
      <c r="PG110" s="120" t="str">
        <f t="shared" si="374"/>
        <v/>
      </c>
      <c r="PH110" s="120" t="str">
        <f t="shared" si="374"/>
        <v/>
      </c>
      <c r="PI110" s="120" t="str">
        <f t="shared" si="374"/>
        <v/>
      </c>
      <c r="PJ110" s="120" t="str">
        <f t="shared" si="374"/>
        <v/>
      </c>
      <c r="PK110" s="120" t="str">
        <f t="shared" si="374"/>
        <v/>
      </c>
      <c r="PL110" s="120" t="str">
        <f t="shared" si="374"/>
        <v/>
      </c>
      <c r="PM110" s="120" t="str">
        <f t="shared" si="375"/>
        <v/>
      </c>
      <c r="PN110" s="120" t="str">
        <f t="shared" si="375"/>
        <v/>
      </c>
      <c r="PO110" s="120" t="str">
        <f t="shared" si="375"/>
        <v/>
      </c>
      <c r="PP110" s="120" t="str">
        <f t="shared" si="375"/>
        <v/>
      </c>
      <c r="PQ110" s="120" t="str">
        <f t="shared" si="375"/>
        <v/>
      </c>
      <c r="PR110" s="120" t="str">
        <f t="shared" si="375"/>
        <v/>
      </c>
      <c r="PS110" s="120" t="str">
        <f t="shared" si="375"/>
        <v/>
      </c>
      <c r="PT110" s="120" t="str">
        <f t="shared" si="375"/>
        <v/>
      </c>
      <c r="PU110" s="120" t="str">
        <f t="shared" si="375"/>
        <v/>
      </c>
      <c r="PV110" s="120" t="str">
        <f t="shared" si="375"/>
        <v/>
      </c>
      <c r="PW110" s="120" t="str">
        <f t="shared" si="375"/>
        <v/>
      </c>
      <c r="PX110" s="120" t="str">
        <f t="shared" si="375"/>
        <v/>
      </c>
      <c r="PY110" s="120" t="str">
        <f t="shared" si="375"/>
        <v/>
      </c>
      <c r="PZ110" s="120" t="str">
        <f t="shared" si="375"/>
        <v/>
      </c>
      <c r="QA110" s="120" t="str">
        <f t="shared" si="375"/>
        <v/>
      </c>
      <c r="QB110" s="120" t="str">
        <f t="shared" si="375"/>
        <v/>
      </c>
      <c r="QC110" s="120" t="str">
        <f t="shared" si="376"/>
        <v/>
      </c>
      <c r="QD110" s="120" t="str">
        <f t="shared" si="376"/>
        <v/>
      </c>
      <c r="QE110" s="120" t="str">
        <f t="shared" si="376"/>
        <v/>
      </c>
      <c r="QF110" s="120" t="str">
        <f t="shared" si="376"/>
        <v/>
      </c>
      <c r="QG110" s="120" t="str">
        <f t="shared" si="376"/>
        <v/>
      </c>
      <c r="QH110" s="120" t="str">
        <f t="shared" si="376"/>
        <v/>
      </c>
      <c r="QI110" s="120" t="str">
        <f t="shared" si="376"/>
        <v/>
      </c>
      <c r="QJ110" s="120" t="str">
        <f t="shared" si="376"/>
        <v/>
      </c>
      <c r="QK110" s="120" t="str">
        <f t="shared" si="376"/>
        <v/>
      </c>
      <c r="QL110" s="120" t="str">
        <f t="shared" si="376"/>
        <v/>
      </c>
      <c r="QM110" s="120" t="str">
        <f t="shared" si="376"/>
        <v/>
      </c>
      <c r="QN110" s="120" t="str">
        <f t="shared" si="376"/>
        <v/>
      </c>
      <c r="QO110" s="120" t="str">
        <f t="shared" si="376"/>
        <v/>
      </c>
      <c r="QP110" s="120" t="str">
        <f t="shared" si="376"/>
        <v/>
      </c>
      <c r="QQ110" s="120" t="str">
        <f t="shared" si="376"/>
        <v/>
      </c>
      <c r="QR110" s="120" t="str">
        <f t="shared" si="376"/>
        <v/>
      </c>
      <c r="QS110" s="120" t="str">
        <f t="shared" si="377"/>
        <v/>
      </c>
      <c r="QT110" s="120" t="str">
        <f t="shared" si="377"/>
        <v/>
      </c>
      <c r="QU110" s="120" t="str">
        <f t="shared" si="377"/>
        <v/>
      </c>
      <c r="QV110" s="120" t="str">
        <f t="shared" si="377"/>
        <v/>
      </c>
      <c r="QW110" s="120" t="str">
        <f t="shared" si="377"/>
        <v/>
      </c>
      <c r="QX110" s="120" t="str">
        <f t="shared" si="377"/>
        <v/>
      </c>
      <c r="QY110" s="120" t="str">
        <f t="shared" si="377"/>
        <v/>
      </c>
      <c r="QZ110" s="120" t="str">
        <f t="shared" si="377"/>
        <v/>
      </c>
      <c r="RA110" s="120" t="str">
        <f t="shared" si="377"/>
        <v/>
      </c>
      <c r="RB110" s="120" t="str">
        <f t="shared" si="377"/>
        <v/>
      </c>
      <c r="RC110" s="120" t="str">
        <f t="shared" si="377"/>
        <v/>
      </c>
      <c r="RD110" s="120" t="str">
        <f t="shared" si="377"/>
        <v/>
      </c>
      <c r="RE110" s="120" t="str">
        <f t="shared" si="377"/>
        <v/>
      </c>
      <c r="RF110" s="120" t="str">
        <f t="shared" si="377"/>
        <v/>
      </c>
      <c r="RG110" s="120" t="str">
        <f t="shared" si="377"/>
        <v/>
      </c>
      <c r="RH110" s="120" t="str">
        <f t="shared" si="377"/>
        <v/>
      </c>
      <c r="RI110" s="120" t="str">
        <f t="shared" si="378"/>
        <v/>
      </c>
      <c r="RJ110" s="120" t="str">
        <f t="shared" si="378"/>
        <v/>
      </c>
      <c r="RK110" s="120" t="str">
        <f t="shared" si="378"/>
        <v/>
      </c>
      <c r="RL110" s="120" t="str">
        <f t="shared" si="378"/>
        <v/>
      </c>
      <c r="RM110" s="120" t="str">
        <f t="shared" si="378"/>
        <v/>
      </c>
      <c r="RN110" s="120" t="str">
        <f t="shared" si="378"/>
        <v/>
      </c>
      <c r="RO110" s="120" t="str">
        <f t="shared" si="378"/>
        <v/>
      </c>
      <c r="RP110" s="120" t="str">
        <f t="shared" si="378"/>
        <v/>
      </c>
      <c r="RQ110" s="120" t="str">
        <f t="shared" si="378"/>
        <v/>
      </c>
      <c r="RR110" s="120" t="str">
        <f t="shared" si="378"/>
        <v/>
      </c>
      <c r="RS110" s="120" t="str">
        <f t="shared" si="378"/>
        <v/>
      </c>
      <c r="RT110" s="120" t="str">
        <f t="shared" si="378"/>
        <v/>
      </c>
      <c r="RU110" s="120" t="str">
        <f t="shared" si="378"/>
        <v/>
      </c>
      <c r="RV110" s="120" t="str">
        <f t="shared" si="378"/>
        <v/>
      </c>
      <c r="RW110" s="120" t="str">
        <f t="shared" si="378"/>
        <v/>
      </c>
      <c r="RX110" s="120" t="str">
        <f t="shared" si="378"/>
        <v/>
      </c>
      <c r="RY110" s="120" t="str">
        <f t="shared" si="379"/>
        <v/>
      </c>
      <c r="RZ110" s="120" t="str">
        <f t="shared" si="379"/>
        <v/>
      </c>
      <c r="SA110" s="120" t="str">
        <f t="shared" si="379"/>
        <v/>
      </c>
      <c r="SB110" s="120" t="str">
        <f t="shared" si="379"/>
        <v/>
      </c>
      <c r="SC110" s="120" t="str">
        <f t="shared" si="379"/>
        <v/>
      </c>
      <c r="SD110" s="120" t="str">
        <f t="shared" si="379"/>
        <v/>
      </c>
      <c r="SE110" s="120" t="str">
        <f t="shared" si="379"/>
        <v/>
      </c>
      <c r="SF110" s="120" t="str">
        <f t="shared" si="379"/>
        <v/>
      </c>
      <c r="SG110" s="120" t="str">
        <f t="shared" si="379"/>
        <v/>
      </c>
      <c r="SH110" s="120" t="str">
        <f t="shared" si="379"/>
        <v/>
      </c>
      <c r="SI110" s="120" t="str">
        <f t="shared" si="379"/>
        <v/>
      </c>
      <c r="SJ110" s="120" t="str">
        <f t="shared" si="379"/>
        <v/>
      </c>
      <c r="SK110" s="120" t="str">
        <f t="shared" si="379"/>
        <v/>
      </c>
      <c r="SL110" s="120" t="str">
        <f t="shared" si="379"/>
        <v/>
      </c>
      <c r="SM110" s="120" t="str">
        <f t="shared" si="379"/>
        <v/>
      </c>
      <c r="SN110" s="120" t="str">
        <f t="shared" si="379"/>
        <v/>
      </c>
      <c r="SO110" s="120" t="str">
        <f t="shared" si="346"/>
        <v/>
      </c>
      <c r="SP110" s="120" t="str">
        <f t="shared" si="346"/>
        <v/>
      </c>
      <c r="SQ110" s="120" t="str">
        <f t="shared" si="346"/>
        <v/>
      </c>
      <c r="SR110" s="120" t="str">
        <f t="shared" si="346"/>
        <v/>
      </c>
      <c r="SS110" s="120" t="str">
        <f t="shared" si="346"/>
        <v/>
      </c>
      <c r="ST110" s="120" t="str">
        <f t="shared" si="346"/>
        <v/>
      </c>
      <c r="SU110" s="120" t="str">
        <f t="shared" si="346"/>
        <v/>
      </c>
      <c r="SV110" s="120" t="str">
        <f t="shared" si="346"/>
        <v/>
      </c>
      <c r="SW110" s="120" t="str">
        <f t="shared" si="346"/>
        <v/>
      </c>
      <c r="SX110" s="121" t="str">
        <f t="shared" si="346"/>
        <v/>
      </c>
    </row>
    <row r="111" spans="3:518" ht="15" outlineLevel="1" x14ac:dyDescent="0.35">
      <c r="C111" s="60">
        <v>292724</v>
      </c>
      <c r="D111" s="61"/>
      <c r="E111" s="122" t="s">
        <v>455</v>
      </c>
      <c r="F111" s="123"/>
      <c r="G111" s="142"/>
      <c r="H111" s="124">
        <v>1</v>
      </c>
      <c r="I111" s="115">
        <f t="shared" si="348"/>
        <v>0</v>
      </c>
      <c r="J111" s="143">
        <v>0</v>
      </c>
      <c r="K111" s="126" t="s">
        <v>1700</v>
      </c>
      <c r="L111" s="127"/>
      <c r="M111" s="119" t="str">
        <f t="shared" si="350"/>
        <v/>
      </c>
      <c r="N111" s="120" t="str">
        <f t="shared" si="350"/>
        <v/>
      </c>
      <c r="O111" s="120" t="str">
        <f t="shared" si="350"/>
        <v/>
      </c>
      <c r="P111" s="120" t="str">
        <f t="shared" si="350"/>
        <v/>
      </c>
      <c r="Q111" s="120" t="str">
        <f t="shared" si="350"/>
        <v/>
      </c>
      <c r="R111" s="120" t="str">
        <f t="shared" si="350"/>
        <v/>
      </c>
      <c r="S111" s="120" t="str">
        <f t="shared" si="350"/>
        <v/>
      </c>
      <c r="T111" s="120" t="str">
        <f t="shared" si="350"/>
        <v/>
      </c>
      <c r="U111" s="120" t="str">
        <f t="shared" si="350"/>
        <v/>
      </c>
      <c r="V111" s="120" t="str">
        <f t="shared" si="350"/>
        <v/>
      </c>
      <c r="W111" s="120" t="str">
        <f t="shared" si="350"/>
        <v/>
      </c>
      <c r="X111" s="120" t="str">
        <f t="shared" si="350"/>
        <v/>
      </c>
      <c r="Y111" s="120" t="str">
        <f t="shared" si="350"/>
        <v/>
      </c>
      <c r="Z111" s="120" t="str">
        <f t="shared" si="350"/>
        <v/>
      </c>
      <c r="AA111" s="120" t="str">
        <f t="shared" si="350"/>
        <v/>
      </c>
      <c r="AB111" s="120" t="str">
        <f t="shared" si="350"/>
        <v/>
      </c>
      <c r="AC111" s="120" t="str">
        <f t="shared" si="349"/>
        <v/>
      </c>
      <c r="AD111" s="120" t="str">
        <f t="shared" si="349"/>
        <v/>
      </c>
      <c r="AE111" s="120" t="str">
        <f t="shared" si="349"/>
        <v/>
      </c>
      <c r="AF111" s="120" t="str">
        <f t="shared" si="349"/>
        <v/>
      </c>
      <c r="AG111" s="120" t="str">
        <f t="shared" si="349"/>
        <v/>
      </c>
      <c r="AH111" s="120" t="str">
        <f t="shared" si="349"/>
        <v/>
      </c>
      <c r="AI111" s="120" t="str">
        <f t="shared" si="349"/>
        <v/>
      </c>
      <c r="AJ111" s="120" t="str">
        <f t="shared" si="349"/>
        <v/>
      </c>
      <c r="AK111" s="120" t="str">
        <f t="shared" si="349"/>
        <v/>
      </c>
      <c r="AL111" s="120" t="str">
        <f t="shared" si="349"/>
        <v/>
      </c>
      <c r="AM111" s="120" t="str">
        <f t="shared" si="349"/>
        <v/>
      </c>
      <c r="AN111" s="120" t="str">
        <f t="shared" si="349"/>
        <v/>
      </c>
      <c r="AO111" s="120" t="str">
        <f t="shared" si="349"/>
        <v/>
      </c>
      <c r="AP111" s="120" t="str">
        <f t="shared" si="349"/>
        <v/>
      </c>
      <c r="AQ111" s="120" t="str">
        <f t="shared" si="349"/>
        <v/>
      </c>
      <c r="AR111" s="120" t="str">
        <f t="shared" si="349"/>
        <v/>
      </c>
      <c r="AS111" s="120" t="str">
        <f t="shared" si="351"/>
        <v/>
      </c>
      <c r="AT111" s="120" t="str">
        <f t="shared" si="351"/>
        <v/>
      </c>
      <c r="AU111" s="120" t="str">
        <f t="shared" si="351"/>
        <v/>
      </c>
      <c r="AV111" s="120" t="str">
        <f t="shared" si="351"/>
        <v/>
      </c>
      <c r="AW111" s="120" t="str">
        <f t="shared" si="351"/>
        <v/>
      </c>
      <c r="AX111" s="120" t="str">
        <f t="shared" si="351"/>
        <v/>
      </c>
      <c r="AY111" s="120" t="str">
        <f t="shared" si="351"/>
        <v/>
      </c>
      <c r="AZ111" s="120" t="str">
        <f t="shared" si="351"/>
        <v/>
      </c>
      <c r="BA111" s="120" t="str">
        <f t="shared" si="351"/>
        <v/>
      </c>
      <c r="BB111" s="120" t="str">
        <f t="shared" si="351"/>
        <v/>
      </c>
      <c r="BC111" s="120" t="str">
        <f t="shared" si="351"/>
        <v/>
      </c>
      <c r="BD111" s="120" t="str">
        <f t="shared" si="351"/>
        <v/>
      </c>
      <c r="BE111" s="120" t="str">
        <f t="shared" si="351"/>
        <v/>
      </c>
      <c r="BF111" s="120" t="str">
        <f t="shared" si="351"/>
        <v/>
      </c>
      <c r="BG111" s="120" t="str">
        <f t="shared" si="351"/>
        <v/>
      </c>
      <c r="BH111" s="120" t="str">
        <f t="shared" si="351"/>
        <v/>
      </c>
      <c r="BI111" s="120" t="str">
        <f t="shared" si="352"/>
        <v/>
      </c>
      <c r="BJ111" s="120" t="str">
        <f t="shared" si="352"/>
        <v/>
      </c>
      <c r="BK111" s="120" t="str">
        <f t="shared" si="352"/>
        <v/>
      </c>
      <c r="BL111" s="120" t="str">
        <f t="shared" si="352"/>
        <v/>
      </c>
      <c r="BM111" s="120" t="str">
        <f t="shared" si="352"/>
        <v/>
      </c>
      <c r="BN111" s="120" t="str">
        <f t="shared" si="352"/>
        <v/>
      </c>
      <c r="BO111" s="120" t="str">
        <f t="shared" si="352"/>
        <v/>
      </c>
      <c r="BP111" s="120" t="str">
        <f t="shared" si="352"/>
        <v/>
      </c>
      <c r="BQ111" s="120" t="str">
        <f t="shared" si="352"/>
        <v/>
      </c>
      <c r="BR111" s="120" t="str">
        <f t="shared" si="352"/>
        <v/>
      </c>
      <c r="BS111" s="120" t="str">
        <f t="shared" si="352"/>
        <v/>
      </c>
      <c r="BT111" s="120" t="str">
        <f t="shared" si="352"/>
        <v/>
      </c>
      <c r="BU111" s="120" t="str">
        <f t="shared" si="352"/>
        <v/>
      </c>
      <c r="BV111" s="120" t="str">
        <f t="shared" si="352"/>
        <v/>
      </c>
      <c r="BW111" s="120" t="str">
        <f t="shared" si="352"/>
        <v/>
      </c>
      <c r="BX111" s="120" t="str">
        <f t="shared" si="352"/>
        <v/>
      </c>
      <c r="BY111" s="120" t="str">
        <f t="shared" si="353"/>
        <v/>
      </c>
      <c r="BZ111" s="120" t="str">
        <f t="shared" si="353"/>
        <v/>
      </c>
      <c r="CA111" s="120" t="str">
        <f t="shared" si="353"/>
        <v/>
      </c>
      <c r="CB111" s="120" t="str">
        <f t="shared" si="353"/>
        <v/>
      </c>
      <c r="CC111" s="120" t="str">
        <f t="shared" si="353"/>
        <v/>
      </c>
      <c r="CD111" s="120" t="str">
        <f t="shared" si="353"/>
        <v/>
      </c>
      <c r="CE111" s="120" t="str">
        <f t="shared" si="353"/>
        <v/>
      </c>
      <c r="CF111" s="120" t="str">
        <f t="shared" si="353"/>
        <v/>
      </c>
      <c r="CG111" s="120" t="str">
        <f t="shared" si="353"/>
        <v/>
      </c>
      <c r="CH111" s="120" t="str">
        <f t="shared" si="353"/>
        <v/>
      </c>
      <c r="CI111" s="120" t="str">
        <f t="shared" si="353"/>
        <v/>
      </c>
      <c r="CJ111" s="120" t="str">
        <f t="shared" si="353"/>
        <v/>
      </c>
      <c r="CK111" s="120" t="str">
        <f t="shared" si="353"/>
        <v/>
      </c>
      <c r="CL111" s="120" t="str">
        <f t="shared" si="353"/>
        <v/>
      </c>
      <c r="CM111" s="120" t="str">
        <f t="shared" si="353"/>
        <v/>
      </c>
      <c r="CN111" s="120" t="str">
        <f t="shared" si="353"/>
        <v/>
      </c>
      <c r="CO111" s="120" t="str">
        <f t="shared" si="354"/>
        <v/>
      </c>
      <c r="CP111" s="120" t="str">
        <f t="shared" si="354"/>
        <v/>
      </c>
      <c r="CQ111" s="120" t="str">
        <f t="shared" si="354"/>
        <v/>
      </c>
      <c r="CR111" s="120" t="str">
        <f t="shared" si="354"/>
        <v/>
      </c>
      <c r="CS111" s="120" t="str">
        <f t="shared" si="354"/>
        <v/>
      </c>
      <c r="CT111" s="120" t="str">
        <f t="shared" si="354"/>
        <v/>
      </c>
      <c r="CU111" s="120" t="str">
        <f t="shared" si="354"/>
        <v/>
      </c>
      <c r="CV111" s="120" t="str">
        <f t="shared" si="354"/>
        <v/>
      </c>
      <c r="CW111" s="120" t="str">
        <f t="shared" si="354"/>
        <v/>
      </c>
      <c r="CX111" s="120" t="str">
        <f t="shared" si="354"/>
        <v/>
      </c>
      <c r="CY111" s="120" t="str">
        <f t="shared" si="354"/>
        <v/>
      </c>
      <c r="CZ111" s="120" t="str">
        <f t="shared" si="354"/>
        <v/>
      </c>
      <c r="DA111" s="120" t="str">
        <f t="shared" si="354"/>
        <v/>
      </c>
      <c r="DB111" s="120" t="str">
        <f t="shared" si="354"/>
        <v/>
      </c>
      <c r="DC111" s="120" t="str">
        <f t="shared" si="354"/>
        <v/>
      </c>
      <c r="DD111" s="120" t="str">
        <f t="shared" si="354"/>
        <v/>
      </c>
      <c r="DE111" s="120" t="str">
        <f t="shared" si="355"/>
        <v/>
      </c>
      <c r="DF111" s="120" t="str">
        <f t="shared" si="355"/>
        <v/>
      </c>
      <c r="DG111" s="120" t="str">
        <f t="shared" si="355"/>
        <v/>
      </c>
      <c r="DH111" s="120" t="str">
        <f t="shared" si="355"/>
        <v/>
      </c>
      <c r="DI111" s="120" t="str">
        <f t="shared" si="355"/>
        <v/>
      </c>
      <c r="DJ111" s="120" t="str">
        <f t="shared" si="355"/>
        <v/>
      </c>
      <c r="DK111" s="120" t="str">
        <f t="shared" si="355"/>
        <v/>
      </c>
      <c r="DL111" s="120" t="str">
        <f t="shared" si="355"/>
        <v/>
      </c>
      <c r="DM111" s="120" t="str">
        <f t="shared" si="355"/>
        <v/>
      </c>
      <c r="DN111" s="120" t="str">
        <f t="shared" si="355"/>
        <v/>
      </c>
      <c r="DO111" s="120" t="str">
        <f t="shared" si="355"/>
        <v/>
      </c>
      <c r="DP111" s="120" t="str">
        <f t="shared" si="355"/>
        <v/>
      </c>
      <c r="DQ111" s="120" t="str">
        <f t="shared" si="355"/>
        <v/>
      </c>
      <c r="DR111" s="120" t="str">
        <f t="shared" si="355"/>
        <v/>
      </c>
      <c r="DS111" s="120" t="str">
        <f t="shared" si="355"/>
        <v/>
      </c>
      <c r="DT111" s="120" t="str">
        <f t="shared" si="355"/>
        <v/>
      </c>
      <c r="DU111" s="120" t="str">
        <f t="shared" si="356"/>
        <v/>
      </c>
      <c r="DV111" s="120" t="str">
        <f t="shared" si="356"/>
        <v/>
      </c>
      <c r="DW111" s="120" t="str">
        <f t="shared" si="356"/>
        <v/>
      </c>
      <c r="DX111" s="120" t="str">
        <f t="shared" si="356"/>
        <v/>
      </c>
      <c r="DY111" s="120" t="str">
        <f t="shared" si="356"/>
        <v/>
      </c>
      <c r="DZ111" s="120" t="str">
        <f t="shared" si="356"/>
        <v/>
      </c>
      <c r="EA111" s="120" t="str">
        <f t="shared" si="356"/>
        <v/>
      </c>
      <c r="EB111" s="120" t="str">
        <f t="shared" si="356"/>
        <v/>
      </c>
      <c r="EC111" s="120" t="str">
        <f t="shared" si="356"/>
        <v/>
      </c>
      <c r="ED111" s="120" t="str">
        <f t="shared" si="356"/>
        <v/>
      </c>
      <c r="EE111" s="120" t="str">
        <f t="shared" si="356"/>
        <v/>
      </c>
      <c r="EF111" s="120" t="str">
        <f t="shared" si="356"/>
        <v/>
      </c>
      <c r="EG111" s="120" t="str">
        <f t="shared" si="356"/>
        <v/>
      </c>
      <c r="EH111" s="120" t="str">
        <f t="shared" si="356"/>
        <v/>
      </c>
      <c r="EI111" s="120" t="str">
        <f t="shared" si="356"/>
        <v/>
      </c>
      <c r="EJ111" s="120" t="str">
        <f t="shared" si="356"/>
        <v/>
      </c>
      <c r="EK111" s="120" t="str">
        <f t="shared" si="357"/>
        <v/>
      </c>
      <c r="EL111" s="120" t="str">
        <f t="shared" si="357"/>
        <v/>
      </c>
      <c r="EM111" s="120" t="str">
        <f t="shared" si="357"/>
        <v/>
      </c>
      <c r="EN111" s="120" t="str">
        <f t="shared" si="357"/>
        <v/>
      </c>
      <c r="EO111" s="120" t="str">
        <f t="shared" si="357"/>
        <v/>
      </c>
      <c r="EP111" s="120" t="str">
        <f t="shared" si="357"/>
        <v/>
      </c>
      <c r="EQ111" s="120" t="str">
        <f t="shared" si="357"/>
        <v/>
      </c>
      <c r="ER111" s="120" t="str">
        <f t="shared" si="357"/>
        <v/>
      </c>
      <c r="ES111" s="120" t="str">
        <f t="shared" si="357"/>
        <v/>
      </c>
      <c r="ET111" s="120" t="str">
        <f t="shared" si="357"/>
        <v/>
      </c>
      <c r="EU111" s="120" t="str">
        <f t="shared" si="357"/>
        <v/>
      </c>
      <c r="EV111" s="120" t="str">
        <f t="shared" si="357"/>
        <v/>
      </c>
      <c r="EW111" s="120" t="str">
        <f t="shared" si="357"/>
        <v/>
      </c>
      <c r="EX111" s="120" t="str">
        <f t="shared" si="357"/>
        <v/>
      </c>
      <c r="EY111" s="120" t="str">
        <f t="shared" si="357"/>
        <v/>
      </c>
      <c r="EZ111" s="120" t="str">
        <f t="shared" si="357"/>
        <v/>
      </c>
      <c r="FA111" s="120" t="str">
        <f t="shared" si="358"/>
        <v/>
      </c>
      <c r="FB111" s="120" t="str">
        <f t="shared" si="358"/>
        <v/>
      </c>
      <c r="FC111" s="120" t="str">
        <f t="shared" si="358"/>
        <v/>
      </c>
      <c r="FD111" s="120" t="str">
        <f t="shared" si="358"/>
        <v/>
      </c>
      <c r="FE111" s="120" t="str">
        <f t="shared" si="358"/>
        <v/>
      </c>
      <c r="FF111" s="120" t="str">
        <f t="shared" si="358"/>
        <v/>
      </c>
      <c r="FG111" s="120" t="str">
        <f t="shared" si="358"/>
        <v/>
      </c>
      <c r="FH111" s="120" t="str">
        <f t="shared" si="358"/>
        <v/>
      </c>
      <c r="FI111" s="120" t="str">
        <f t="shared" si="358"/>
        <v/>
      </c>
      <c r="FJ111" s="120" t="str">
        <f t="shared" si="358"/>
        <v/>
      </c>
      <c r="FK111" s="120" t="str">
        <f t="shared" si="358"/>
        <v/>
      </c>
      <c r="FL111" s="120" t="str">
        <f t="shared" si="358"/>
        <v/>
      </c>
      <c r="FM111" s="120" t="str">
        <f t="shared" si="358"/>
        <v/>
      </c>
      <c r="FN111" s="120" t="str">
        <f t="shared" si="358"/>
        <v/>
      </c>
      <c r="FO111" s="120" t="str">
        <f t="shared" si="358"/>
        <v/>
      </c>
      <c r="FP111" s="120" t="str">
        <f t="shared" si="358"/>
        <v/>
      </c>
      <c r="FQ111" s="120" t="str">
        <f t="shared" si="359"/>
        <v/>
      </c>
      <c r="FR111" s="120" t="str">
        <f t="shared" si="359"/>
        <v/>
      </c>
      <c r="FS111" s="120" t="str">
        <f t="shared" si="359"/>
        <v/>
      </c>
      <c r="FT111" s="120" t="str">
        <f t="shared" si="359"/>
        <v/>
      </c>
      <c r="FU111" s="120" t="str">
        <f t="shared" si="359"/>
        <v/>
      </c>
      <c r="FV111" s="120" t="str">
        <f t="shared" si="359"/>
        <v/>
      </c>
      <c r="FW111" s="120" t="str">
        <f t="shared" si="359"/>
        <v/>
      </c>
      <c r="FX111" s="120" t="str">
        <f t="shared" si="359"/>
        <v/>
      </c>
      <c r="FY111" s="120" t="str">
        <f t="shared" si="359"/>
        <v/>
      </c>
      <c r="FZ111" s="120" t="str">
        <f t="shared" si="359"/>
        <v/>
      </c>
      <c r="GA111" s="120" t="str">
        <f t="shared" si="359"/>
        <v/>
      </c>
      <c r="GB111" s="120" t="str">
        <f t="shared" si="359"/>
        <v/>
      </c>
      <c r="GC111" s="120" t="str">
        <f t="shared" si="359"/>
        <v/>
      </c>
      <c r="GD111" s="120" t="str">
        <f t="shared" si="359"/>
        <v/>
      </c>
      <c r="GE111" s="120" t="str">
        <f t="shared" si="359"/>
        <v/>
      </c>
      <c r="GF111" s="120" t="str">
        <f t="shared" si="359"/>
        <v/>
      </c>
      <c r="GG111" s="120" t="str">
        <f t="shared" si="360"/>
        <v/>
      </c>
      <c r="GH111" s="120" t="str">
        <f t="shared" si="360"/>
        <v/>
      </c>
      <c r="GI111" s="120" t="str">
        <f t="shared" si="360"/>
        <v/>
      </c>
      <c r="GJ111" s="120" t="str">
        <f t="shared" si="360"/>
        <v/>
      </c>
      <c r="GK111" s="120" t="str">
        <f t="shared" si="360"/>
        <v/>
      </c>
      <c r="GL111" s="120" t="str">
        <f t="shared" si="360"/>
        <v/>
      </c>
      <c r="GM111" s="120" t="str">
        <f t="shared" si="360"/>
        <v/>
      </c>
      <c r="GN111" s="120" t="str">
        <f t="shared" si="360"/>
        <v/>
      </c>
      <c r="GO111" s="120" t="str">
        <f t="shared" si="360"/>
        <v/>
      </c>
      <c r="GP111" s="120" t="str">
        <f t="shared" si="360"/>
        <v/>
      </c>
      <c r="GQ111" s="120" t="str">
        <f t="shared" si="360"/>
        <v/>
      </c>
      <c r="GR111" s="120" t="str">
        <f t="shared" si="360"/>
        <v/>
      </c>
      <c r="GS111" s="120" t="str">
        <f t="shared" si="360"/>
        <v/>
      </c>
      <c r="GT111" s="120" t="str">
        <f t="shared" si="360"/>
        <v/>
      </c>
      <c r="GU111" s="120" t="str">
        <f t="shared" si="360"/>
        <v/>
      </c>
      <c r="GV111" s="120" t="str">
        <f t="shared" si="360"/>
        <v/>
      </c>
      <c r="GW111" s="120" t="str">
        <f t="shared" si="361"/>
        <v/>
      </c>
      <c r="GX111" s="120" t="str">
        <f t="shared" si="361"/>
        <v/>
      </c>
      <c r="GY111" s="120" t="str">
        <f t="shared" si="361"/>
        <v/>
      </c>
      <c r="GZ111" s="120" t="str">
        <f t="shared" si="361"/>
        <v/>
      </c>
      <c r="HA111" s="120" t="str">
        <f t="shared" si="361"/>
        <v/>
      </c>
      <c r="HB111" s="120" t="str">
        <f t="shared" si="361"/>
        <v/>
      </c>
      <c r="HC111" s="120" t="str">
        <f t="shared" si="361"/>
        <v/>
      </c>
      <c r="HD111" s="120" t="str">
        <f t="shared" si="361"/>
        <v/>
      </c>
      <c r="HE111" s="120" t="str">
        <f t="shared" si="361"/>
        <v/>
      </c>
      <c r="HF111" s="120" t="str">
        <f t="shared" si="361"/>
        <v/>
      </c>
      <c r="HG111" s="120" t="str">
        <f t="shared" si="361"/>
        <v/>
      </c>
      <c r="HH111" s="120" t="str">
        <f t="shared" si="361"/>
        <v/>
      </c>
      <c r="HI111" s="120" t="str">
        <f t="shared" si="361"/>
        <v/>
      </c>
      <c r="HJ111" s="120" t="str">
        <f t="shared" si="361"/>
        <v/>
      </c>
      <c r="HK111" s="120" t="str">
        <f t="shared" si="361"/>
        <v/>
      </c>
      <c r="HL111" s="120" t="str">
        <f t="shared" si="361"/>
        <v/>
      </c>
      <c r="HM111" s="120" t="str">
        <f t="shared" si="362"/>
        <v/>
      </c>
      <c r="HN111" s="120" t="str">
        <f t="shared" si="362"/>
        <v/>
      </c>
      <c r="HO111" s="120" t="str">
        <f t="shared" si="362"/>
        <v/>
      </c>
      <c r="HP111" s="120" t="str">
        <f t="shared" si="362"/>
        <v/>
      </c>
      <c r="HQ111" s="120" t="str">
        <f t="shared" si="362"/>
        <v/>
      </c>
      <c r="HR111" s="120" t="str">
        <f t="shared" si="362"/>
        <v/>
      </c>
      <c r="HS111" s="120" t="str">
        <f t="shared" si="362"/>
        <v/>
      </c>
      <c r="HT111" s="120" t="str">
        <f t="shared" si="362"/>
        <v/>
      </c>
      <c r="HU111" s="120" t="str">
        <f t="shared" si="362"/>
        <v/>
      </c>
      <c r="HV111" s="120" t="str">
        <f t="shared" si="362"/>
        <v/>
      </c>
      <c r="HW111" s="120" t="str">
        <f t="shared" si="362"/>
        <v/>
      </c>
      <c r="HX111" s="120" t="str">
        <f t="shared" si="362"/>
        <v/>
      </c>
      <c r="HY111" s="120" t="str">
        <f t="shared" si="362"/>
        <v/>
      </c>
      <c r="HZ111" s="120" t="str">
        <f t="shared" si="362"/>
        <v/>
      </c>
      <c r="IA111" s="120" t="str">
        <f t="shared" si="362"/>
        <v/>
      </c>
      <c r="IB111" s="120" t="str">
        <f t="shared" si="362"/>
        <v/>
      </c>
      <c r="IC111" s="120" t="str">
        <f t="shared" si="363"/>
        <v/>
      </c>
      <c r="ID111" s="120" t="str">
        <f t="shared" si="363"/>
        <v/>
      </c>
      <c r="IE111" s="120" t="str">
        <f t="shared" si="363"/>
        <v/>
      </c>
      <c r="IF111" s="120" t="str">
        <f t="shared" si="363"/>
        <v/>
      </c>
      <c r="IG111" s="120" t="str">
        <f t="shared" si="363"/>
        <v/>
      </c>
      <c r="IH111" s="120" t="str">
        <f t="shared" si="363"/>
        <v/>
      </c>
      <c r="II111" s="120" t="str">
        <f t="shared" si="363"/>
        <v/>
      </c>
      <c r="IJ111" s="120" t="str">
        <f t="shared" si="363"/>
        <v/>
      </c>
      <c r="IK111" s="120" t="str">
        <f t="shared" si="363"/>
        <v/>
      </c>
      <c r="IL111" s="120" t="str">
        <f t="shared" si="363"/>
        <v/>
      </c>
      <c r="IM111" s="120" t="str">
        <f t="shared" si="363"/>
        <v/>
      </c>
      <c r="IN111" s="120" t="str">
        <f t="shared" si="363"/>
        <v/>
      </c>
      <c r="IO111" s="120" t="str">
        <f t="shared" si="363"/>
        <v/>
      </c>
      <c r="IP111" s="120" t="str">
        <f t="shared" si="363"/>
        <v/>
      </c>
      <c r="IQ111" s="120" t="str">
        <f t="shared" si="363"/>
        <v/>
      </c>
      <c r="IR111" s="120" t="str">
        <f t="shared" si="363"/>
        <v/>
      </c>
      <c r="IS111" s="120" t="str">
        <f t="shared" si="364"/>
        <v/>
      </c>
      <c r="IT111" s="120" t="str">
        <f t="shared" si="364"/>
        <v/>
      </c>
      <c r="IU111" s="120" t="str">
        <f t="shared" si="364"/>
        <v/>
      </c>
      <c r="IV111" s="120" t="str">
        <f t="shared" si="364"/>
        <v/>
      </c>
      <c r="IW111" s="120" t="str">
        <f t="shared" si="364"/>
        <v/>
      </c>
      <c r="IX111" s="120" t="str">
        <f t="shared" si="364"/>
        <v/>
      </c>
      <c r="IY111" s="120" t="str">
        <f t="shared" si="364"/>
        <v/>
      </c>
      <c r="IZ111" s="120" t="str">
        <f t="shared" si="364"/>
        <v/>
      </c>
      <c r="JA111" s="120" t="str">
        <f t="shared" si="364"/>
        <v/>
      </c>
      <c r="JB111" s="120" t="str">
        <f t="shared" si="364"/>
        <v/>
      </c>
      <c r="JC111" s="120" t="str">
        <f t="shared" si="364"/>
        <v/>
      </c>
      <c r="JD111" s="120" t="str">
        <f t="shared" si="364"/>
        <v/>
      </c>
      <c r="JE111" s="120" t="str">
        <f t="shared" si="364"/>
        <v/>
      </c>
      <c r="JF111" s="120" t="str">
        <f t="shared" si="364"/>
        <v/>
      </c>
      <c r="JG111" s="120" t="str">
        <f t="shared" si="364"/>
        <v/>
      </c>
      <c r="JH111" s="120" t="str">
        <f t="shared" si="364"/>
        <v/>
      </c>
      <c r="JI111" s="120" t="str">
        <f t="shared" si="365"/>
        <v/>
      </c>
      <c r="JJ111" s="120" t="str">
        <f t="shared" si="365"/>
        <v/>
      </c>
      <c r="JK111" s="120" t="str">
        <f t="shared" si="365"/>
        <v/>
      </c>
      <c r="JL111" s="120" t="str">
        <f t="shared" si="365"/>
        <v/>
      </c>
      <c r="JM111" s="120" t="str">
        <f t="shared" si="365"/>
        <v/>
      </c>
      <c r="JN111" s="120" t="str">
        <f t="shared" si="365"/>
        <v/>
      </c>
      <c r="JO111" s="120" t="str">
        <f t="shared" si="365"/>
        <v/>
      </c>
      <c r="JP111" s="120" t="str">
        <f t="shared" si="365"/>
        <v/>
      </c>
      <c r="JQ111" s="120" t="str">
        <f t="shared" si="365"/>
        <v/>
      </c>
      <c r="JR111" s="120" t="str">
        <f t="shared" si="365"/>
        <v/>
      </c>
      <c r="JS111" s="120" t="str">
        <f t="shared" si="365"/>
        <v/>
      </c>
      <c r="JT111" s="120" t="str">
        <f t="shared" si="365"/>
        <v/>
      </c>
      <c r="JU111" s="120" t="str">
        <f t="shared" si="365"/>
        <v/>
      </c>
      <c r="JV111" s="120" t="str">
        <f t="shared" si="365"/>
        <v/>
      </c>
      <c r="JW111" s="120" t="str">
        <f t="shared" si="365"/>
        <v/>
      </c>
      <c r="JX111" s="120" t="str">
        <f t="shared" si="365"/>
        <v/>
      </c>
      <c r="JY111" s="120" t="str">
        <f t="shared" si="366"/>
        <v/>
      </c>
      <c r="JZ111" s="120" t="str">
        <f t="shared" si="366"/>
        <v/>
      </c>
      <c r="KA111" s="120" t="str">
        <f t="shared" si="366"/>
        <v/>
      </c>
      <c r="KB111" s="120" t="str">
        <f t="shared" si="366"/>
        <v/>
      </c>
      <c r="KC111" s="120" t="str">
        <f t="shared" si="366"/>
        <v/>
      </c>
      <c r="KD111" s="120" t="str">
        <f t="shared" si="366"/>
        <v/>
      </c>
      <c r="KE111" s="120" t="str">
        <f t="shared" si="366"/>
        <v/>
      </c>
      <c r="KF111" s="120" t="str">
        <f t="shared" si="366"/>
        <v/>
      </c>
      <c r="KG111" s="120" t="str">
        <f t="shared" si="366"/>
        <v/>
      </c>
      <c r="KH111" s="120" t="str">
        <f t="shared" si="366"/>
        <v/>
      </c>
      <c r="KI111" s="120" t="str">
        <f t="shared" si="366"/>
        <v/>
      </c>
      <c r="KJ111" s="120" t="str">
        <f t="shared" si="366"/>
        <v/>
      </c>
      <c r="KK111" s="120" t="str">
        <f t="shared" si="366"/>
        <v/>
      </c>
      <c r="KL111" s="120" t="str">
        <f t="shared" si="366"/>
        <v/>
      </c>
      <c r="KM111" s="120" t="str">
        <f t="shared" si="366"/>
        <v/>
      </c>
      <c r="KN111" s="120" t="str">
        <f t="shared" si="366"/>
        <v/>
      </c>
      <c r="KO111" s="120" t="str">
        <f t="shared" si="367"/>
        <v/>
      </c>
      <c r="KP111" s="120" t="str">
        <f t="shared" si="367"/>
        <v/>
      </c>
      <c r="KQ111" s="120" t="str">
        <f t="shared" si="367"/>
        <v/>
      </c>
      <c r="KR111" s="120" t="str">
        <f t="shared" si="367"/>
        <v/>
      </c>
      <c r="KS111" s="120" t="str">
        <f t="shared" si="367"/>
        <v/>
      </c>
      <c r="KT111" s="120" t="str">
        <f t="shared" si="367"/>
        <v/>
      </c>
      <c r="KU111" s="120" t="str">
        <f t="shared" si="367"/>
        <v/>
      </c>
      <c r="KV111" s="120" t="str">
        <f t="shared" si="367"/>
        <v/>
      </c>
      <c r="KW111" s="120" t="str">
        <f t="shared" si="367"/>
        <v/>
      </c>
      <c r="KX111" s="120" t="str">
        <f t="shared" si="367"/>
        <v/>
      </c>
      <c r="KY111" s="120" t="str">
        <f t="shared" si="367"/>
        <v/>
      </c>
      <c r="KZ111" s="120" t="str">
        <f t="shared" si="367"/>
        <v/>
      </c>
      <c r="LA111" s="120" t="str">
        <f t="shared" si="367"/>
        <v/>
      </c>
      <c r="LB111" s="120" t="str">
        <f t="shared" si="367"/>
        <v/>
      </c>
      <c r="LC111" s="120" t="str">
        <f t="shared" si="367"/>
        <v/>
      </c>
      <c r="LD111" s="120" t="str">
        <f t="shared" si="367"/>
        <v/>
      </c>
      <c r="LE111" s="120" t="str">
        <f t="shared" si="368"/>
        <v/>
      </c>
      <c r="LF111" s="120" t="str">
        <f t="shared" si="368"/>
        <v/>
      </c>
      <c r="LG111" s="120" t="str">
        <f t="shared" si="368"/>
        <v/>
      </c>
      <c r="LH111" s="120" t="str">
        <f t="shared" si="368"/>
        <v/>
      </c>
      <c r="LI111" s="120" t="str">
        <f t="shared" si="368"/>
        <v/>
      </c>
      <c r="LJ111" s="120" t="str">
        <f t="shared" si="368"/>
        <v/>
      </c>
      <c r="LK111" s="120" t="str">
        <f t="shared" si="368"/>
        <v/>
      </c>
      <c r="LL111" s="120" t="str">
        <f t="shared" si="368"/>
        <v/>
      </c>
      <c r="LM111" s="120" t="str">
        <f t="shared" si="368"/>
        <v/>
      </c>
      <c r="LN111" s="120" t="str">
        <f t="shared" si="368"/>
        <v/>
      </c>
      <c r="LO111" s="120" t="str">
        <f t="shared" si="368"/>
        <v/>
      </c>
      <c r="LP111" s="120" t="str">
        <f t="shared" si="368"/>
        <v/>
      </c>
      <c r="LQ111" s="120" t="str">
        <f t="shared" si="368"/>
        <v/>
      </c>
      <c r="LR111" s="120" t="str">
        <f t="shared" si="368"/>
        <v/>
      </c>
      <c r="LS111" s="120" t="str">
        <f t="shared" si="368"/>
        <v/>
      </c>
      <c r="LT111" s="120" t="str">
        <f t="shared" si="368"/>
        <v/>
      </c>
      <c r="LU111" s="120" t="str">
        <f t="shared" si="369"/>
        <v/>
      </c>
      <c r="LV111" s="120" t="str">
        <f t="shared" si="369"/>
        <v/>
      </c>
      <c r="LW111" s="120" t="str">
        <f t="shared" si="369"/>
        <v/>
      </c>
      <c r="LX111" s="120" t="str">
        <f t="shared" si="369"/>
        <v/>
      </c>
      <c r="LY111" s="120" t="str">
        <f t="shared" si="369"/>
        <v/>
      </c>
      <c r="LZ111" s="120" t="str">
        <f t="shared" si="369"/>
        <v/>
      </c>
      <c r="MA111" s="120" t="str">
        <f t="shared" si="369"/>
        <v/>
      </c>
      <c r="MB111" s="120" t="str">
        <f t="shared" si="369"/>
        <v/>
      </c>
      <c r="MC111" s="120" t="str">
        <f t="shared" si="369"/>
        <v/>
      </c>
      <c r="MD111" s="120" t="str">
        <f t="shared" si="369"/>
        <v/>
      </c>
      <c r="ME111" s="120" t="str">
        <f t="shared" si="369"/>
        <v/>
      </c>
      <c r="MF111" s="120" t="str">
        <f t="shared" si="369"/>
        <v/>
      </c>
      <c r="MG111" s="120" t="str">
        <f t="shared" si="369"/>
        <v/>
      </c>
      <c r="MH111" s="120" t="str">
        <f t="shared" si="369"/>
        <v/>
      </c>
      <c r="MI111" s="120" t="str">
        <f t="shared" si="369"/>
        <v/>
      </c>
      <c r="MJ111" s="120" t="str">
        <f t="shared" si="369"/>
        <v/>
      </c>
      <c r="MK111" s="120" t="str">
        <f t="shared" si="370"/>
        <v/>
      </c>
      <c r="ML111" s="120" t="str">
        <f t="shared" si="370"/>
        <v/>
      </c>
      <c r="MM111" s="120" t="str">
        <f t="shared" si="370"/>
        <v/>
      </c>
      <c r="MN111" s="120" t="str">
        <f t="shared" si="370"/>
        <v/>
      </c>
      <c r="MO111" s="120" t="str">
        <f t="shared" si="370"/>
        <v/>
      </c>
      <c r="MP111" s="120" t="str">
        <f t="shared" si="370"/>
        <v/>
      </c>
      <c r="MQ111" s="120" t="str">
        <f t="shared" si="370"/>
        <v/>
      </c>
      <c r="MR111" s="120" t="str">
        <f t="shared" si="370"/>
        <v/>
      </c>
      <c r="MS111" s="120" t="str">
        <f t="shared" si="370"/>
        <v/>
      </c>
      <c r="MT111" s="120" t="str">
        <f t="shared" si="370"/>
        <v/>
      </c>
      <c r="MU111" s="120" t="str">
        <f t="shared" si="370"/>
        <v/>
      </c>
      <c r="MV111" s="120" t="str">
        <f t="shared" si="370"/>
        <v/>
      </c>
      <c r="MW111" s="120" t="str">
        <f t="shared" si="370"/>
        <v/>
      </c>
      <c r="MX111" s="120" t="str">
        <f t="shared" si="370"/>
        <v/>
      </c>
      <c r="MY111" s="120" t="str">
        <f t="shared" si="370"/>
        <v/>
      </c>
      <c r="MZ111" s="120" t="str">
        <f t="shared" si="370"/>
        <v/>
      </c>
      <c r="NA111" s="120" t="str">
        <f t="shared" si="371"/>
        <v/>
      </c>
      <c r="NB111" s="120" t="str">
        <f t="shared" si="371"/>
        <v/>
      </c>
      <c r="NC111" s="120" t="str">
        <f t="shared" si="371"/>
        <v/>
      </c>
      <c r="ND111" s="120" t="str">
        <f t="shared" si="371"/>
        <v/>
      </c>
      <c r="NE111" s="120" t="str">
        <f t="shared" si="371"/>
        <v/>
      </c>
      <c r="NF111" s="120" t="str">
        <f t="shared" si="371"/>
        <v/>
      </c>
      <c r="NG111" s="120" t="str">
        <f t="shared" si="371"/>
        <v/>
      </c>
      <c r="NH111" s="120" t="str">
        <f t="shared" si="371"/>
        <v/>
      </c>
      <c r="NI111" s="120" t="str">
        <f t="shared" si="371"/>
        <v/>
      </c>
      <c r="NJ111" s="120" t="str">
        <f t="shared" si="371"/>
        <v/>
      </c>
      <c r="NK111" s="120" t="str">
        <f t="shared" si="371"/>
        <v/>
      </c>
      <c r="NL111" s="120" t="str">
        <f t="shared" si="371"/>
        <v/>
      </c>
      <c r="NM111" s="120" t="str">
        <f t="shared" si="371"/>
        <v/>
      </c>
      <c r="NN111" s="120" t="str">
        <f t="shared" si="371"/>
        <v/>
      </c>
      <c r="NO111" s="120" t="str">
        <f t="shared" si="371"/>
        <v/>
      </c>
      <c r="NP111" s="120" t="str">
        <f t="shared" si="371"/>
        <v/>
      </c>
      <c r="NQ111" s="120" t="str">
        <f t="shared" si="372"/>
        <v/>
      </c>
      <c r="NR111" s="120" t="str">
        <f t="shared" si="372"/>
        <v/>
      </c>
      <c r="NS111" s="120" t="str">
        <f t="shared" si="372"/>
        <v/>
      </c>
      <c r="NT111" s="120" t="str">
        <f t="shared" si="372"/>
        <v/>
      </c>
      <c r="NU111" s="120" t="str">
        <f t="shared" si="372"/>
        <v/>
      </c>
      <c r="NV111" s="120" t="str">
        <f t="shared" si="372"/>
        <v/>
      </c>
      <c r="NW111" s="120" t="str">
        <f t="shared" si="372"/>
        <v/>
      </c>
      <c r="NX111" s="120" t="str">
        <f t="shared" si="372"/>
        <v/>
      </c>
      <c r="NY111" s="120" t="str">
        <f t="shared" si="372"/>
        <v/>
      </c>
      <c r="NZ111" s="120" t="str">
        <f t="shared" si="372"/>
        <v/>
      </c>
      <c r="OA111" s="120" t="str">
        <f t="shared" si="372"/>
        <v/>
      </c>
      <c r="OB111" s="120" t="str">
        <f t="shared" si="372"/>
        <v/>
      </c>
      <c r="OC111" s="120" t="str">
        <f t="shared" si="372"/>
        <v/>
      </c>
      <c r="OD111" s="120" t="str">
        <f t="shared" si="372"/>
        <v/>
      </c>
      <c r="OE111" s="120" t="str">
        <f t="shared" si="372"/>
        <v/>
      </c>
      <c r="OF111" s="120" t="str">
        <f t="shared" si="372"/>
        <v/>
      </c>
      <c r="OG111" s="120" t="str">
        <f t="shared" si="373"/>
        <v/>
      </c>
      <c r="OH111" s="120" t="str">
        <f t="shared" si="373"/>
        <v/>
      </c>
      <c r="OI111" s="120" t="str">
        <f t="shared" si="373"/>
        <v/>
      </c>
      <c r="OJ111" s="120" t="str">
        <f t="shared" si="373"/>
        <v/>
      </c>
      <c r="OK111" s="120" t="str">
        <f t="shared" si="373"/>
        <v/>
      </c>
      <c r="OL111" s="120" t="str">
        <f t="shared" si="373"/>
        <v/>
      </c>
      <c r="OM111" s="120" t="str">
        <f t="shared" si="373"/>
        <v/>
      </c>
      <c r="ON111" s="120" t="str">
        <f t="shared" si="373"/>
        <v/>
      </c>
      <c r="OO111" s="120" t="str">
        <f t="shared" si="373"/>
        <v/>
      </c>
      <c r="OP111" s="120" t="str">
        <f t="shared" si="373"/>
        <v/>
      </c>
      <c r="OQ111" s="120" t="str">
        <f t="shared" si="373"/>
        <v/>
      </c>
      <c r="OR111" s="120" t="str">
        <f t="shared" si="373"/>
        <v/>
      </c>
      <c r="OS111" s="120" t="str">
        <f t="shared" si="373"/>
        <v/>
      </c>
      <c r="OT111" s="120" t="str">
        <f t="shared" si="373"/>
        <v/>
      </c>
      <c r="OU111" s="120" t="str">
        <f t="shared" si="373"/>
        <v/>
      </c>
      <c r="OV111" s="120" t="str">
        <f t="shared" si="373"/>
        <v/>
      </c>
      <c r="OW111" s="120" t="str">
        <f t="shared" si="374"/>
        <v/>
      </c>
      <c r="OX111" s="120" t="str">
        <f t="shared" si="374"/>
        <v/>
      </c>
      <c r="OY111" s="120" t="str">
        <f t="shared" si="374"/>
        <v/>
      </c>
      <c r="OZ111" s="120" t="str">
        <f t="shared" si="374"/>
        <v/>
      </c>
      <c r="PA111" s="120" t="str">
        <f t="shared" si="374"/>
        <v/>
      </c>
      <c r="PB111" s="120" t="str">
        <f t="shared" si="374"/>
        <v/>
      </c>
      <c r="PC111" s="120" t="str">
        <f t="shared" si="374"/>
        <v/>
      </c>
      <c r="PD111" s="120" t="str">
        <f t="shared" si="374"/>
        <v/>
      </c>
      <c r="PE111" s="120" t="str">
        <f t="shared" si="374"/>
        <v/>
      </c>
      <c r="PF111" s="120" t="str">
        <f t="shared" si="374"/>
        <v/>
      </c>
      <c r="PG111" s="120" t="str">
        <f t="shared" si="374"/>
        <v/>
      </c>
      <c r="PH111" s="120" t="str">
        <f t="shared" si="374"/>
        <v/>
      </c>
      <c r="PI111" s="120" t="str">
        <f t="shared" si="374"/>
        <v/>
      </c>
      <c r="PJ111" s="120" t="str">
        <f t="shared" si="374"/>
        <v/>
      </c>
      <c r="PK111" s="120" t="str">
        <f t="shared" si="374"/>
        <v/>
      </c>
      <c r="PL111" s="120" t="str">
        <f t="shared" si="374"/>
        <v/>
      </c>
      <c r="PM111" s="120" t="str">
        <f t="shared" si="375"/>
        <v/>
      </c>
      <c r="PN111" s="120" t="str">
        <f t="shared" si="375"/>
        <v/>
      </c>
      <c r="PO111" s="120" t="str">
        <f t="shared" si="375"/>
        <v/>
      </c>
      <c r="PP111" s="120" t="str">
        <f t="shared" si="375"/>
        <v/>
      </c>
      <c r="PQ111" s="120" t="str">
        <f t="shared" si="375"/>
        <v/>
      </c>
      <c r="PR111" s="120" t="str">
        <f t="shared" si="375"/>
        <v/>
      </c>
      <c r="PS111" s="120" t="str">
        <f t="shared" si="375"/>
        <v/>
      </c>
      <c r="PT111" s="120" t="str">
        <f t="shared" si="375"/>
        <v/>
      </c>
      <c r="PU111" s="120" t="str">
        <f t="shared" si="375"/>
        <v/>
      </c>
      <c r="PV111" s="120" t="str">
        <f t="shared" si="375"/>
        <v/>
      </c>
      <c r="PW111" s="120" t="str">
        <f t="shared" si="375"/>
        <v/>
      </c>
      <c r="PX111" s="120" t="str">
        <f t="shared" si="375"/>
        <v/>
      </c>
      <c r="PY111" s="120" t="str">
        <f t="shared" si="375"/>
        <v/>
      </c>
      <c r="PZ111" s="120" t="str">
        <f t="shared" si="375"/>
        <v/>
      </c>
      <c r="QA111" s="120" t="str">
        <f t="shared" si="375"/>
        <v/>
      </c>
      <c r="QB111" s="120" t="str">
        <f t="shared" si="375"/>
        <v/>
      </c>
      <c r="QC111" s="120" t="str">
        <f t="shared" si="376"/>
        <v/>
      </c>
      <c r="QD111" s="120" t="str">
        <f t="shared" si="376"/>
        <v/>
      </c>
      <c r="QE111" s="120" t="str">
        <f t="shared" si="376"/>
        <v/>
      </c>
      <c r="QF111" s="120" t="str">
        <f t="shared" si="376"/>
        <v/>
      </c>
      <c r="QG111" s="120" t="str">
        <f t="shared" si="376"/>
        <v/>
      </c>
      <c r="QH111" s="120" t="str">
        <f t="shared" si="376"/>
        <v/>
      </c>
      <c r="QI111" s="120" t="str">
        <f t="shared" si="376"/>
        <v/>
      </c>
      <c r="QJ111" s="120" t="str">
        <f t="shared" si="376"/>
        <v/>
      </c>
      <c r="QK111" s="120" t="str">
        <f t="shared" si="376"/>
        <v/>
      </c>
      <c r="QL111" s="120" t="str">
        <f t="shared" si="376"/>
        <v/>
      </c>
      <c r="QM111" s="120" t="str">
        <f t="shared" si="376"/>
        <v/>
      </c>
      <c r="QN111" s="120" t="str">
        <f t="shared" si="376"/>
        <v/>
      </c>
      <c r="QO111" s="120" t="str">
        <f t="shared" si="376"/>
        <v/>
      </c>
      <c r="QP111" s="120" t="str">
        <f t="shared" si="376"/>
        <v/>
      </c>
      <c r="QQ111" s="120" t="str">
        <f t="shared" si="376"/>
        <v/>
      </c>
      <c r="QR111" s="120" t="str">
        <f t="shared" si="376"/>
        <v/>
      </c>
      <c r="QS111" s="120" t="str">
        <f t="shared" si="377"/>
        <v/>
      </c>
      <c r="QT111" s="120" t="str">
        <f t="shared" si="377"/>
        <v/>
      </c>
      <c r="QU111" s="120" t="str">
        <f t="shared" si="377"/>
        <v/>
      </c>
      <c r="QV111" s="120" t="str">
        <f t="shared" si="377"/>
        <v/>
      </c>
      <c r="QW111" s="120" t="str">
        <f t="shared" si="377"/>
        <v/>
      </c>
      <c r="QX111" s="120" t="str">
        <f t="shared" si="377"/>
        <v/>
      </c>
      <c r="QY111" s="120" t="str">
        <f t="shared" si="377"/>
        <v/>
      </c>
      <c r="QZ111" s="120" t="str">
        <f t="shared" si="377"/>
        <v/>
      </c>
      <c r="RA111" s="120" t="str">
        <f t="shared" si="377"/>
        <v/>
      </c>
      <c r="RB111" s="120" t="str">
        <f t="shared" si="377"/>
        <v/>
      </c>
      <c r="RC111" s="120" t="str">
        <f t="shared" si="377"/>
        <v/>
      </c>
      <c r="RD111" s="120" t="str">
        <f t="shared" si="377"/>
        <v/>
      </c>
      <c r="RE111" s="120" t="str">
        <f t="shared" si="377"/>
        <v/>
      </c>
      <c r="RF111" s="120" t="str">
        <f t="shared" si="377"/>
        <v/>
      </c>
      <c r="RG111" s="120" t="str">
        <f t="shared" si="377"/>
        <v/>
      </c>
      <c r="RH111" s="120" t="str">
        <f t="shared" si="377"/>
        <v/>
      </c>
      <c r="RI111" s="120" t="str">
        <f t="shared" si="378"/>
        <v/>
      </c>
      <c r="RJ111" s="120" t="str">
        <f t="shared" si="378"/>
        <v/>
      </c>
      <c r="RK111" s="120" t="str">
        <f t="shared" si="378"/>
        <v/>
      </c>
      <c r="RL111" s="120" t="str">
        <f t="shared" si="378"/>
        <v/>
      </c>
      <c r="RM111" s="120" t="str">
        <f t="shared" si="378"/>
        <v/>
      </c>
      <c r="RN111" s="120" t="str">
        <f t="shared" si="378"/>
        <v/>
      </c>
      <c r="RO111" s="120" t="str">
        <f t="shared" si="378"/>
        <v/>
      </c>
      <c r="RP111" s="120" t="str">
        <f t="shared" si="378"/>
        <v/>
      </c>
      <c r="RQ111" s="120" t="str">
        <f t="shared" si="378"/>
        <v/>
      </c>
      <c r="RR111" s="120" t="str">
        <f t="shared" si="378"/>
        <v/>
      </c>
      <c r="RS111" s="120" t="str">
        <f t="shared" si="378"/>
        <v/>
      </c>
      <c r="RT111" s="120" t="str">
        <f t="shared" si="378"/>
        <v/>
      </c>
      <c r="RU111" s="120" t="str">
        <f t="shared" si="378"/>
        <v/>
      </c>
      <c r="RV111" s="120" t="str">
        <f t="shared" si="378"/>
        <v/>
      </c>
      <c r="RW111" s="120" t="str">
        <f t="shared" si="378"/>
        <v/>
      </c>
      <c r="RX111" s="120" t="str">
        <f t="shared" si="378"/>
        <v/>
      </c>
      <c r="RY111" s="120" t="str">
        <f t="shared" si="379"/>
        <v/>
      </c>
      <c r="RZ111" s="120" t="str">
        <f t="shared" si="379"/>
        <v/>
      </c>
      <c r="SA111" s="120" t="str">
        <f t="shared" si="379"/>
        <v/>
      </c>
      <c r="SB111" s="120" t="str">
        <f t="shared" si="379"/>
        <v/>
      </c>
      <c r="SC111" s="120" t="str">
        <f t="shared" si="379"/>
        <v/>
      </c>
      <c r="SD111" s="120" t="str">
        <f t="shared" si="379"/>
        <v/>
      </c>
      <c r="SE111" s="120" t="str">
        <f t="shared" si="379"/>
        <v/>
      </c>
      <c r="SF111" s="120" t="str">
        <f t="shared" si="379"/>
        <v/>
      </c>
      <c r="SG111" s="120" t="str">
        <f t="shared" si="379"/>
        <v/>
      </c>
      <c r="SH111" s="120" t="str">
        <f t="shared" si="379"/>
        <v/>
      </c>
      <c r="SI111" s="120" t="str">
        <f t="shared" si="379"/>
        <v/>
      </c>
      <c r="SJ111" s="120" t="str">
        <f t="shared" si="379"/>
        <v/>
      </c>
      <c r="SK111" s="120" t="str">
        <f t="shared" si="379"/>
        <v/>
      </c>
      <c r="SL111" s="120" t="str">
        <f t="shared" si="379"/>
        <v/>
      </c>
      <c r="SM111" s="120" t="str">
        <f t="shared" si="379"/>
        <v/>
      </c>
      <c r="SN111" s="120" t="str">
        <f t="shared" si="379"/>
        <v/>
      </c>
      <c r="SO111" s="120" t="str">
        <f t="shared" si="346"/>
        <v/>
      </c>
      <c r="SP111" s="120" t="str">
        <f t="shared" si="346"/>
        <v/>
      </c>
      <c r="SQ111" s="120" t="str">
        <f t="shared" si="346"/>
        <v/>
      </c>
      <c r="SR111" s="120" t="str">
        <f t="shared" si="346"/>
        <v/>
      </c>
      <c r="SS111" s="120" t="str">
        <f t="shared" si="346"/>
        <v/>
      </c>
      <c r="ST111" s="120" t="str">
        <f t="shared" si="346"/>
        <v/>
      </c>
      <c r="SU111" s="120" t="str">
        <f t="shared" si="346"/>
        <v/>
      </c>
      <c r="SV111" s="120" t="str">
        <f t="shared" si="346"/>
        <v/>
      </c>
      <c r="SW111" s="120" t="str">
        <f t="shared" si="346"/>
        <v/>
      </c>
      <c r="SX111" s="121" t="str">
        <f t="shared" si="346"/>
        <v/>
      </c>
    </row>
    <row r="112" spans="3:518" ht="8.1" customHeight="1" x14ac:dyDescent="0.3">
      <c r="C112" s="153"/>
      <c r="D112" s="154"/>
      <c r="E112" s="154"/>
      <c r="F112" s="154"/>
      <c r="G112" s="154"/>
      <c r="H112" s="154"/>
      <c r="I112" s="154"/>
      <c r="J112" s="155"/>
      <c r="K112" s="155"/>
      <c r="L112" s="155"/>
      <c r="M112" s="154"/>
      <c r="N112" s="154"/>
      <c r="O112" s="154"/>
      <c r="P112" s="154"/>
      <c r="Q112" s="154"/>
      <c r="R112" s="154"/>
      <c r="S112" s="154"/>
      <c r="T112" s="154"/>
      <c r="U112" s="154"/>
      <c r="V112" s="154"/>
      <c r="W112" s="154"/>
      <c r="X112" s="154"/>
      <c r="Y112" s="154"/>
      <c r="Z112" s="154"/>
      <c r="AA112" s="154"/>
      <c r="AB112" s="154"/>
      <c r="AC112" s="154"/>
      <c r="AD112" s="154"/>
      <c r="AE112" s="154"/>
      <c r="AF112" s="154"/>
      <c r="AG112" s="154"/>
      <c r="AH112" s="154"/>
      <c r="AI112" s="154"/>
      <c r="AJ112" s="154"/>
      <c r="AK112" s="154"/>
      <c r="AL112" s="154"/>
      <c r="AM112" s="154"/>
      <c r="AN112" s="154"/>
      <c r="AO112" s="154"/>
      <c r="AP112" s="154"/>
      <c r="AQ112" s="154"/>
      <c r="AR112" s="156"/>
      <c r="AS112" s="154"/>
      <c r="AT112" s="154"/>
      <c r="AU112" s="154"/>
      <c r="AV112" s="154"/>
      <c r="AW112" s="154"/>
      <c r="AX112" s="154"/>
      <c r="AY112" s="154"/>
      <c r="AZ112" s="154"/>
      <c r="BA112" s="154"/>
      <c r="BB112" s="154"/>
      <c r="BC112" s="154"/>
      <c r="BD112" s="154"/>
      <c r="BE112" s="154"/>
      <c r="BF112" s="154"/>
      <c r="BG112" s="154"/>
      <c r="BH112" s="154"/>
      <c r="BI112" s="154"/>
      <c r="BJ112" s="154"/>
      <c r="BK112" s="154"/>
      <c r="BL112" s="154"/>
      <c r="BM112" s="154"/>
      <c r="BN112" s="154"/>
      <c r="BO112" s="154"/>
      <c r="BP112" s="154"/>
      <c r="BQ112" s="154"/>
      <c r="BR112" s="154"/>
      <c r="BS112" s="154"/>
      <c r="BT112" s="154"/>
      <c r="BU112" s="154"/>
      <c r="BV112" s="154"/>
      <c r="BW112" s="154"/>
      <c r="BX112" s="154"/>
      <c r="BY112" s="154"/>
      <c r="BZ112" s="154"/>
      <c r="CA112" s="154"/>
      <c r="CB112" s="154"/>
      <c r="CC112" s="154"/>
      <c r="CD112" s="154"/>
      <c r="CE112" s="154"/>
      <c r="CF112" s="154"/>
      <c r="CG112" s="154"/>
      <c r="CH112" s="154"/>
      <c r="CI112" s="154"/>
      <c r="CJ112" s="154"/>
      <c r="CK112" s="154"/>
      <c r="CL112" s="154"/>
      <c r="CM112" s="154"/>
      <c r="CN112" s="154"/>
      <c r="CO112" s="154"/>
      <c r="CP112" s="154"/>
      <c r="CQ112" s="154"/>
      <c r="CR112" s="154"/>
      <c r="CS112" s="154"/>
      <c r="CT112" s="154"/>
      <c r="CU112" s="154"/>
      <c r="CV112" s="154"/>
      <c r="CW112" s="154"/>
      <c r="CX112" s="154"/>
      <c r="CY112" s="154"/>
      <c r="CZ112" s="154"/>
      <c r="DA112" s="154"/>
      <c r="DB112" s="154"/>
      <c r="DC112" s="154"/>
      <c r="DD112" s="154"/>
      <c r="DE112" s="154"/>
      <c r="DF112" s="154"/>
      <c r="DG112" s="154"/>
      <c r="DH112" s="154"/>
      <c r="DI112" s="154"/>
      <c r="DJ112" s="154"/>
      <c r="DK112" s="154"/>
      <c r="DL112" s="154"/>
      <c r="DM112" s="154"/>
      <c r="DN112" s="154"/>
      <c r="DO112" s="154"/>
      <c r="DP112" s="154"/>
      <c r="DQ112" s="154"/>
      <c r="DR112" s="154"/>
      <c r="DS112" s="154"/>
      <c r="DT112" s="154"/>
      <c r="DU112" s="154"/>
      <c r="DV112" s="154"/>
      <c r="DW112" s="154"/>
      <c r="DX112" s="154"/>
      <c r="DY112" s="154"/>
      <c r="DZ112" s="154"/>
      <c r="EA112" s="154"/>
      <c r="EB112" s="154"/>
      <c r="EC112" s="154"/>
      <c r="ED112" s="154"/>
      <c r="EE112" s="154"/>
      <c r="EF112" s="154"/>
      <c r="EG112" s="154"/>
      <c r="EH112" s="154"/>
      <c r="EI112" s="154"/>
      <c r="EJ112" s="154"/>
      <c r="EK112" s="154"/>
      <c r="EL112" s="154"/>
      <c r="EM112" s="154"/>
      <c r="EN112" s="154"/>
      <c r="EO112" s="154"/>
      <c r="EP112" s="154"/>
      <c r="EQ112" s="154"/>
      <c r="ER112" s="154"/>
      <c r="ES112" s="154"/>
      <c r="ET112" s="154"/>
      <c r="EU112" s="154"/>
      <c r="EV112" s="154"/>
      <c r="EW112" s="154"/>
      <c r="EX112" s="154"/>
      <c r="EY112" s="154"/>
      <c r="EZ112" s="154"/>
      <c r="FA112" s="154"/>
      <c r="FB112" s="154"/>
      <c r="FC112" s="154"/>
      <c r="FD112" s="154"/>
      <c r="FE112" s="154"/>
      <c r="FF112" s="154"/>
      <c r="FG112" s="154"/>
      <c r="FH112" s="154"/>
      <c r="FI112" s="154"/>
      <c r="FJ112" s="154"/>
      <c r="FK112" s="154"/>
      <c r="FL112" s="154"/>
      <c r="FM112" s="154"/>
      <c r="FN112" s="154"/>
      <c r="FO112" s="154"/>
      <c r="FP112" s="154"/>
      <c r="FQ112" s="154"/>
      <c r="FR112" s="154"/>
      <c r="FS112" s="154"/>
      <c r="FT112" s="154"/>
      <c r="FU112" s="154"/>
      <c r="FV112" s="154"/>
      <c r="FW112" s="154"/>
      <c r="FX112" s="154"/>
      <c r="FY112" s="154"/>
      <c r="FZ112" s="154"/>
      <c r="GA112" s="154"/>
      <c r="GB112" s="154"/>
      <c r="GC112" s="154"/>
      <c r="GD112" s="154"/>
      <c r="GE112" s="154"/>
      <c r="GF112" s="154"/>
      <c r="GG112" s="154"/>
      <c r="GH112" s="154"/>
      <c r="GI112" s="154"/>
      <c r="GJ112" s="154"/>
      <c r="GK112" s="154"/>
      <c r="GL112" s="154"/>
      <c r="GM112" s="154"/>
      <c r="GN112" s="154"/>
      <c r="GO112" s="154"/>
      <c r="GP112" s="154"/>
      <c r="GQ112" s="154"/>
      <c r="GR112" s="154"/>
      <c r="GS112" s="154"/>
      <c r="GT112" s="154"/>
      <c r="GU112" s="154"/>
      <c r="GV112" s="154"/>
      <c r="GW112" s="154"/>
      <c r="GX112" s="154"/>
      <c r="GY112" s="154"/>
      <c r="GZ112" s="154"/>
      <c r="HA112" s="154"/>
      <c r="HB112" s="154"/>
      <c r="HC112" s="154"/>
      <c r="HD112" s="154"/>
      <c r="HE112" s="154"/>
      <c r="HF112" s="154"/>
      <c r="HG112" s="154"/>
      <c r="HH112" s="154"/>
      <c r="HI112" s="154"/>
      <c r="HJ112" s="154"/>
      <c r="HK112" s="154"/>
      <c r="HL112" s="154"/>
      <c r="HM112" s="154"/>
      <c r="HN112" s="154"/>
      <c r="HO112" s="154"/>
      <c r="HP112" s="154"/>
      <c r="HQ112" s="154"/>
      <c r="HR112" s="154"/>
      <c r="HS112" s="154"/>
      <c r="HT112" s="154"/>
      <c r="HU112" s="154"/>
      <c r="HV112" s="154"/>
      <c r="HW112" s="154"/>
      <c r="HX112" s="154"/>
      <c r="HY112" s="154"/>
      <c r="HZ112" s="154"/>
      <c r="IA112" s="154"/>
      <c r="IB112" s="154"/>
      <c r="IC112" s="154"/>
      <c r="ID112" s="154"/>
      <c r="IE112" s="154"/>
      <c r="IF112" s="154"/>
      <c r="IG112" s="154"/>
      <c r="IH112" s="154"/>
      <c r="II112" s="154"/>
      <c r="IJ112" s="154"/>
      <c r="IK112" s="154"/>
      <c r="IL112" s="154"/>
      <c r="IM112" s="154"/>
      <c r="IN112" s="154"/>
      <c r="IO112" s="154"/>
      <c r="IP112" s="154"/>
      <c r="IQ112" s="154"/>
      <c r="IR112" s="154"/>
      <c r="IS112" s="154"/>
      <c r="IT112" s="154"/>
      <c r="IU112" s="154"/>
      <c r="IV112" s="154"/>
      <c r="IW112" s="154"/>
      <c r="IX112" s="154"/>
      <c r="IY112" s="154"/>
      <c r="IZ112" s="154"/>
      <c r="JA112" s="154"/>
      <c r="JB112" s="154"/>
      <c r="JC112" s="154"/>
      <c r="JD112" s="154"/>
      <c r="JE112" s="154"/>
      <c r="JF112" s="154"/>
      <c r="JG112" s="154"/>
      <c r="JH112" s="154"/>
      <c r="JI112" s="154"/>
      <c r="JJ112" s="154"/>
      <c r="JK112" s="154"/>
      <c r="JL112" s="154"/>
      <c r="JM112" s="154"/>
      <c r="JN112" s="154"/>
      <c r="JO112" s="154"/>
      <c r="JP112" s="154"/>
      <c r="JQ112" s="154"/>
      <c r="JR112" s="154"/>
      <c r="JS112" s="154"/>
      <c r="JT112" s="154"/>
      <c r="JU112" s="154"/>
      <c r="JV112" s="154"/>
      <c r="JW112" s="154"/>
      <c r="JX112" s="154"/>
      <c r="JY112" s="154"/>
      <c r="JZ112" s="154"/>
      <c r="KA112" s="154"/>
      <c r="KB112" s="154"/>
      <c r="KC112" s="154"/>
      <c r="KD112" s="154"/>
      <c r="KE112" s="154"/>
      <c r="KF112" s="154"/>
      <c r="KG112" s="154"/>
      <c r="KH112" s="154"/>
      <c r="KI112" s="154"/>
      <c r="KJ112" s="154"/>
      <c r="KK112" s="154"/>
      <c r="KL112" s="154"/>
      <c r="KM112" s="154"/>
      <c r="KN112" s="154"/>
      <c r="KO112" s="154"/>
      <c r="KP112" s="154"/>
      <c r="KQ112" s="154"/>
      <c r="KR112" s="154"/>
      <c r="KS112" s="154"/>
      <c r="KT112" s="154"/>
      <c r="KU112" s="154"/>
      <c r="KV112" s="154"/>
      <c r="KW112" s="154"/>
      <c r="KX112" s="154"/>
      <c r="KY112" s="154"/>
      <c r="KZ112" s="154"/>
      <c r="LA112" s="154"/>
      <c r="LB112" s="154"/>
      <c r="LC112" s="154"/>
      <c r="LD112" s="154"/>
      <c r="LE112" s="154"/>
      <c r="LF112" s="154"/>
      <c r="LG112" s="154"/>
      <c r="LH112" s="154"/>
      <c r="LI112" s="154"/>
      <c r="LJ112" s="154"/>
      <c r="LK112" s="154"/>
      <c r="LL112" s="154"/>
      <c r="LM112" s="154"/>
      <c r="LN112" s="154"/>
      <c r="LO112" s="154"/>
      <c r="LP112" s="154"/>
      <c r="LQ112" s="154"/>
      <c r="LR112" s="154"/>
      <c r="LS112" s="154"/>
      <c r="LT112" s="154"/>
      <c r="LU112" s="154"/>
      <c r="LV112" s="154"/>
      <c r="LW112" s="154"/>
      <c r="LX112" s="154"/>
      <c r="LY112" s="154"/>
      <c r="LZ112" s="154"/>
      <c r="MA112" s="154"/>
      <c r="MB112" s="154"/>
      <c r="MC112" s="154"/>
      <c r="MD112" s="154"/>
      <c r="ME112" s="154"/>
      <c r="MF112" s="154"/>
      <c r="MG112" s="154"/>
      <c r="MH112" s="154"/>
      <c r="MI112" s="154"/>
      <c r="MJ112" s="154"/>
      <c r="MK112" s="154"/>
      <c r="ML112" s="154"/>
      <c r="MM112" s="154"/>
      <c r="MN112" s="154"/>
      <c r="MO112" s="154"/>
      <c r="MP112" s="154"/>
      <c r="MQ112" s="154"/>
      <c r="MR112" s="154"/>
      <c r="MS112" s="154"/>
      <c r="MT112" s="154"/>
      <c r="MU112" s="154"/>
      <c r="MV112" s="154"/>
      <c r="MW112" s="154"/>
      <c r="MX112" s="154"/>
      <c r="MY112" s="154"/>
      <c r="MZ112" s="154"/>
      <c r="NA112" s="154"/>
      <c r="NB112" s="154"/>
      <c r="NC112" s="154"/>
      <c r="ND112" s="154"/>
      <c r="NE112" s="154"/>
      <c r="NF112" s="154"/>
      <c r="NG112" s="154"/>
      <c r="NH112" s="154"/>
      <c r="NI112" s="154"/>
      <c r="NJ112" s="154"/>
      <c r="NK112" s="154"/>
      <c r="NL112" s="154"/>
      <c r="NM112" s="154"/>
      <c r="NN112" s="154"/>
      <c r="NO112" s="154"/>
      <c r="NP112" s="154"/>
      <c r="NQ112" s="154"/>
      <c r="NR112" s="154"/>
      <c r="NS112" s="154"/>
      <c r="NT112" s="154"/>
      <c r="NU112" s="154"/>
      <c r="NV112" s="154"/>
      <c r="NW112" s="154"/>
      <c r="NX112" s="154"/>
      <c r="NY112" s="154"/>
      <c r="NZ112" s="154"/>
      <c r="OA112" s="154"/>
      <c r="OB112" s="154"/>
      <c r="OC112" s="154"/>
      <c r="OD112" s="154"/>
      <c r="OE112" s="154"/>
      <c r="OF112" s="154"/>
      <c r="OG112" s="154"/>
      <c r="OH112" s="154"/>
      <c r="OI112" s="154"/>
      <c r="OJ112" s="154"/>
      <c r="OK112" s="154"/>
      <c r="OL112" s="154"/>
      <c r="OM112" s="154"/>
      <c r="ON112" s="154"/>
      <c r="OO112" s="154"/>
      <c r="OP112" s="154"/>
      <c r="OQ112" s="154"/>
      <c r="OR112" s="154"/>
      <c r="OS112" s="154"/>
      <c r="OT112" s="154"/>
      <c r="OU112" s="154"/>
      <c r="OV112" s="154"/>
      <c r="OW112" s="154"/>
      <c r="OX112" s="154"/>
      <c r="OY112" s="154"/>
      <c r="OZ112" s="154"/>
      <c r="PA112" s="154"/>
      <c r="PB112" s="154"/>
      <c r="PC112" s="154"/>
      <c r="PD112" s="154"/>
      <c r="PE112" s="154"/>
      <c r="PF112" s="154"/>
      <c r="PG112" s="154"/>
      <c r="PH112" s="154"/>
      <c r="PI112" s="154"/>
      <c r="PJ112" s="154"/>
      <c r="PK112" s="154"/>
      <c r="PL112" s="154"/>
      <c r="PM112" s="154"/>
      <c r="PN112" s="154"/>
      <c r="PO112" s="154"/>
      <c r="PP112" s="154"/>
      <c r="PQ112" s="154"/>
      <c r="PR112" s="154"/>
      <c r="PS112" s="154"/>
      <c r="PT112" s="154"/>
      <c r="PU112" s="154"/>
      <c r="PV112" s="154"/>
      <c r="PW112" s="154"/>
      <c r="PX112" s="154"/>
      <c r="PY112" s="154"/>
      <c r="PZ112" s="154"/>
      <c r="QA112" s="154"/>
      <c r="QB112" s="154"/>
      <c r="QC112" s="154"/>
      <c r="QD112" s="154"/>
      <c r="QE112" s="154"/>
      <c r="QF112" s="154"/>
      <c r="QG112" s="154"/>
      <c r="QH112" s="154"/>
      <c r="QI112" s="154"/>
      <c r="QJ112" s="154"/>
      <c r="QK112" s="154"/>
      <c r="QL112" s="154"/>
      <c r="QM112" s="154"/>
      <c r="QN112" s="154"/>
      <c r="QO112" s="154"/>
      <c r="QP112" s="154"/>
      <c r="QQ112" s="154"/>
      <c r="QR112" s="154"/>
      <c r="QS112" s="154"/>
      <c r="QT112" s="154"/>
      <c r="QU112" s="154"/>
      <c r="QV112" s="154"/>
      <c r="QW112" s="154"/>
      <c r="QX112" s="154"/>
      <c r="QY112" s="154"/>
      <c r="QZ112" s="154"/>
      <c r="RA112" s="154"/>
      <c r="RB112" s="154"/>
      <c r="RC112" s="154"/>
      <c r="RD112" s="154"/>
      <c r="RE112" s="154"/>
      <c r="RF112" s="154"/>
      <c r="RG112" s="154"/>
      <c r="RH112" s="154"/>
      <c r="RI112" s="154"/>
      <c r="RJ112" s="154"/>
      <c r="RK112" s="154"/>
      <c r="RL112" s="154"/>
      <c r="RM112" s="154"/>
      <c r="RN112" s="154"/>
      <c r="RO112" s="154"/>
      <c r="RP112" s="154"/>
      <c r="RQ112" s="154"/>
      <c r="RR112" s="154"/>
      <c r="RS112" s="154"/>
      <c r="RT112" s="154"/>
      <c r="RU112" s="154"/>
      <c r="RV112" s="154"/>
      <c r="RW112" s="154"/>
      <c r="RX112" s="154"/>
      <c r="RY112" s="154"/>
      <c r="RZ112" s="154"/>
      <c r="SA112" s="154"/>
      <c r="SB112" s="154"/>
      <c r="SC112" s="154"/>
      <c r="SD112" s="154"/>
      <c r="SE112" s="154"/>
      <c r="SF112" s="154"/>
      <c r="SG112" s="154"/>
      <c r="SH112" s="154"/>
      <c r="SI112" s="154"/>
      <c r="SJ112" s="154"/>
      <c r="SK112" s="154"/>
      <c r="SL112" s="154"/>
      <c r="SM112" s="154"/>
      <c r="SN112" s="154"/>
      <c r="SO112" s="154"/>
      <c r="SP112" s="154"/>
      <c r="SQ112" s="154"/>
      <c r="SR112" s="154"/>
      <c r="SS112" s="154"/>
      <c r="ST112" s="154"/>
      <c r="SU112" s="154"/>
      <c r="SV112" s="154"/>
      <c r="SW112" s="154"/>
      <c r="SX112" s="154"/>
    </row>
    <row r="113" spans="3:518" x14ac:dyDescent="0.3">
      <c r="C113" s="153"/>
      <c r="D113" s="154"/>
      <c r="E113" s="154"/>
      <c r="F113" s="154"/>
      <c r="G113" s="154"/>
      <c r="H113" s="154"/>
      <c r="I113" s="154"/>
      <c r="J113" s="155"/>
      <c r="K113" s="155"/>
      <c r="L113" s="155"/>
      <c r="M113" s="154"/>
      <c r="N113" s="154"/>
      <c r="O113" s="154"/>
      <c r="P113" s="154"/>
      <c r="Q113" s="154"/>
      <c r="R113" s="154"/>
      <c r="S113" s="154"/>
      <c r="T113" s="154"/>
      <c r="U113" s="154"/>
      <c r="V113" s="154"/>
      <c r="W113" s="154"/>
      <c r="X113" s="154"/>
      <c r="Y113" s="154"/>
      <c r="Z113" s="154"/>
      <c r="AA113" s="154"/>
      <c r="AB113" s="154"/>
      <c r="AC113" s="154"/>
      <c r="AD113" s="154"/>
      <c r="AE113" s="154"/>
      <c r="AF113" s="154"/>
      <c r="AG113" s="154"/>
      <c r="AH113" s="154"/>
      <c r="AI113" s="154"/>
      <c r="AJ113" s="154"/>
      <c r="AK113" s="154"/>
      <c r="AL113" s="154"/>
      <c r="AM113" s="154"/>
      <c r="AN113" s="154"/>
      <c r="AO113" s="154"/>
      <c r="AP113" s="154"/>
      <c r="AQ113" s="154"/>
      <c r="AR113" s="154"/>
      <c r="AS113" s="154"/>
      <c r="AT113" s="154"/>
      <c r="AU113" s="154"/>
      <c r="AV113" s="154"/>
      <c r="AW113" s="154"/>
      <c r="AX113" s="154"/>
      <c r="AY113" s="154"/>
      <c r="AZ113" s="154"/>
      <c r="BA113" s="154"/>
      <c r="BB113" s="154"/>
      <c r="BC113" s="154"/>
      <c r="BD113" s="154"/>
      <c r="BE113" s="154"/>
      <c r="BF113" s="154"/>
      <c r="BG113" s="154"/>
      <c r="BH113" s="154"/>
      <c r="BI113" s="154"/>
      <c r="BJ113" s="154"/>
      <c r="BK113" s="154"/>
      <c r="BL113" s="154"/>
      <c r="BM113" s="154"/>
      <c r="BN113" s="154"/>
      <c r="BO113" s="154"/>
      <c r="BP113" s="154"/>
      <c r="BQ113" s="154"/>
      <c r="BR113" s="154"/>
      <c r="BS113" s="154"/>
      <c r="BT113" s="154"/>
      <c r="BU113" s="154"/>
      <c r="BV113" s="154"/>
      <c r="BW113" s="154"/>
      <c r="BX113" s="154"/>
      <c r="BY113" s="154"/>
      <c r="BZ113" s="154"/>
      <c r="CA113" s="154"/>
      <c r="CB113" s="154"/>
      <c r="CC113" s="154"/>
      <c r="CD113" s="154"/>
      <c r="CE113" s="154"/>
      <c r="CF113" s="154"/>
      <c r="CG113" s="154"/>
      <c r="CH113" s="154"/>
      <c r="CI113" s="154"/>
      <c r="CJ113" s="154"/>
      <c r="CK113" s="154"/>
      <c r="CL113" s="154"/>
      <c r="CM113" s="154"/>
      <c r="CN113" s="154"/>
      <c r="CO113" s="154"/>
      <c r="CP113" s="154"/>
      <c r="CQ113" s="154"/>
      <c r="CR113" s="154"/>
      <c r="CS113" s="154"/>
      <c r="CT113" s="154"/>
      <c r="CU113" s="154"/>
      <c r="CV113" s="154"/>
      <c r="CW113" s="154"/>
      <c r="CX113" s="154"/>
      <c r="CY113" s="154"/>
      <c r="CZ113" s="154"/>
      <c r="DA113" s="154"/>
      <c r="DB113" s="154"/>
      <c r="DC113" s="154"/>
      <c r="DD113" s="154"/>
      <c r="DE113" s="154"/>
      <c r="DF113" s="154"/>
      <c r="DG113" s="154"/>
      <c r="DH113" s="154"/>
      <c r="DI113" s="154"/>
      <c r="DJ113" s="154"/>
      <c r="DK113" s="154"/>
      <c r="DL113" s="154"/>
      <c r="DM113" s="154"/>
      <c r="DN113" s="154"/>
      <c r="DO113" s="154"/>
      <c r="DP113" s="154"/>
      <c r="DQ113" s="154"/>
      <c r="DR113" s="154"/>
      <c r="DS113" s="154"/>
      <c r="DT113" s="154"/>
      <c r="DU113" s="154"/>
      <c r="DV113" s="154"/>
      <c r="DW113" s="154"/>
      <c r="DX113" s="154"/>
      <c r="DY113" s="154"/>
      <c r="DZ113" s="154"/>
      <c r="EA113" s="154"/>
      <c r="EB113" s="154"/>
      <c r="EC113" s="154"/>
      <c r="ED113" s="154"/>
      <c r="EE113" s="154"/>
      <c r="EF113" s="154"/>
      <c r="EG113" s="154"/>
      <c r="EH113" s="154"/>
      <c r="EI113" s="154"/>
      <c r="EJ113" s="154"/>
      <c r="EK113" s="154"/>
      <c r="EL113" s="154"/>
      <c r="EM113" s="154"/>
      <c r="EN113" s="154"/>
      <c r="EO113" s="154"/>
      <c r="EP113" s="154"/>
      <c r="EQ113" s="154"/>
      <c r="ER113" s="154"/>
      <c r="ES113" s="154"/>
      <c r="ET113" s="154"/>
      <c r="EU113" s="154"/>
      <c r="EV113" s="154"/>
      <c r="EW113" s="154"/>
      <c r="EX113" s="154"/>
      <c r="EY113" s="154"/>
      <c r="EZ113" s="154"/>
      <c r="FA113" s="154"/>
      <c r="FB113" s="154"/>
      <c r="FC113" s="154"/>
      <c r="FD113" s="154"/>
      <c r="FE113" s="154"/>
      <c r="FF113" s="154"/>
      <c r="FG113" s="154"/>
      <c r="FH113" s="154"/>
      <c r="FI113" s="154"/>
      <c r="FJ113" s="154"/>
      <c r="FK113" s="154"/>
      <c r="FL113" s="154"/>
      <c r="FM113" s="154"/>
      <c r="FN113" s="154"/>
      <c r="FO113" s="154"/>
      <c r="FP113" s="154"/>
      <c r="FQ113" s="154"/>
      <c r="FR113" s="154"/>
      <c r="FS113" s="154"/>
      <c r="FT113" s="154"/>
      <c r="FU113" s="154"/>
      <c r="FV113" s="154"/>
      <c r="FW113" s="154"/>
      <c r="FX113" s="154"/>
      <c r="FY113" s="154"/>
      <c r="FZ113" s="154"/>
      <c r="GA113" s="154"/>
      <c r="GB113" s="154"/>
      <c r="GC113" s="154"/>
      <c r="GD113" s="154"/>
      <c r="GE113" s="154"/>
      <c r="GF113" s="154"/>
      <c r="GG113" s="154"/>
      <c r="GH113" s="154"/>
      <c r="GI113" s="154"/>
      <c r="GJ113" s="154"/>
      <c r="GK113" s="154"/>
      <c r="GL113" s="154"/>
      <c r="GM113" s="154"/>
      <c r="GN113" s="154"/>
      <c r="GO113" s="154"/>
      <c r="GP113" s="154"/>
      <c r="GQ113" s="154"/>
      <c r="GR113" s="154"/>
      <c r="GS113" s="154"/>
      <c r="GT113" s="154"/>
      <c r="GU113" s="154"/>
      <c r="GV113" s="154"/>
      <c r="GW113" s="154"/>
      <c r="GX113" s="154"/>
      <c r="GY113" s="154"/>
      <c r="GZ113" s="154"/>
      <c r="HA113" s="154"/>
      <c r="HB113" s="154"/>
      <c r="HC113" s="154"/>
      <c r="HD113" s="154"/>
      <c r="HE113" s="154"/>
      <c r="HF113" s="154"/>
      <c r="HG113" s="154"/>
      <c r="HH113" s="154"/>
      <c r="HI113" s="154"/>
      <c r="HJ113" s="154"/>
      <c r="HK113" s="154"/>
      <c r="HL113" s="154"/>
      <c r="HM113" s="154"/>
      <c r="HN113" s="154"/>
      <c r="HO113" s="154"/>
      <c r="HP113" s="154"/>
      <c r="HQ113" s="154"/>
      <c r="HR113" s="154"/>
      <c r="HS113" s="154"/>
      <c r="HT113" s="154"/>
      <c r="HU113" s="154"/>
      <c r="HV113" s="154"/>
      <c r="HW113" s="154"/>
      <c r="HX113" s="154"/>
      <c r="HY113" s="154"/>
      <c r="HZ113" s="154"/>
      <c r="IA113" s="154"/>
      <c r="IB113" s="154"/>
      <c r="IC113" s="154"/>
      <c r="ID113" s="154"/>
      <c r="IE113" s="154"/>
      <c r="IF113" s="154"/>
      <c r="IG113" s="154"/>
      <c r="IH113" s="154"/>
      <c r="II113" s="154"/>
      <c r="IJ113" s="154"/>
      <c r="IK113" s="154"/>
      <c r="IL113" s="154"/>
      <c r="IM113" s="154"/>
      <c r="IN113" s="154"/>
      <c r="IO113" s="154"/>
      <c r="IP113" s="154"/>
      <c r="IQ113" s="154"/>
      <c r="IR113" s="154"/>
      <c r="IS113" s="154"/>
      <c r="IT113" s="154"/>
      <c r="IU113" s="154"/>
      <c r="IV113" s="154"/>
      <c r="IW113" s="154"/>
      <c r="IX113" s="154"/>
      <c r="IY113" s="154"/>
      <c r="IZ113" s="154"/>
      <c r="JA113" s="154"/>
      <c r="JB113" s="154"/>
      <c r="JC113" s="154"/>
      <c r="JD113" s="154"/>
      <c r="JE113" s="154"/>
      <c r="JF113" s="154"/>
      <c r="JG113" s="154"/>
      <c r="JH113" s="154"/>
      <c r="JI113" s="154"/>
      <c r="JJ113" s="154"/>
      <c r="JK113" s="154"/>
      <c r="JL113" s="154"/>
      <c r="JM113" s="154"/>
      <c r="JN113" s="154"/>
      <c r="JO113" s="154"/>
      <c r="JP113" s="154"/>
      <c r="JQ113" s="154"/>
      <c r="JR113" s="154"/>
      <c r="JS113" s="154"/>
      <c r="JT113" s="154"/>
      <c r="JU113" s="154"/>
      <c r="JV113" s="154"/>
      <c r="JW113" s="154"/>
      <c r="JX113" s="154"/>
      <c r="JY113" s="154"/>
      <c r="JZ113" s="154"/>
      <c r="KA113" s="154"/>
      <c r="KB113" s="154"/>
      <c r="KC113" s="154"/>
      <c r="KD113" s="154"/>
      <c r="KE113" s="154"/>
      <c r="KF113" s="154"/>
      <c r="KG113" s="154"/>
      <c r="KH113" s="154"/>
      <c r="KI113" s="154"/>
      <c r="KJ113" s="154"/>
      <c r="KK113" s="154"/>
      <c r="KL113" s="154"/>
      <c r="KM113" s="154"/>
      <c r="KN113" s="154"/>
      <c r="KO113" s="154"/>
      <c r="KP113" s="154"/>
      <c r="KQ113" s="154"/>
      <c r="KR113" s="154"/>
      <c r="KS113" s="154"/>
      <c r="KT113" s="154"/>
      <c r="KU113" s="154"/>
      <c r="KV113" s="154"/>
      <c r="KW113" s="154"/>
      <c r="KX113" s="154"/>
      <c r="KY113" s="154"/>
      <c r="KZ113" s="154"/>
      <c r="LA113" s="154"/>
      <c r="LB113" s="154"/>
      <c r="LC113" s="154"/>
      <c r="LD113" s="154"/>
      <c r="LE113" s="154"/>
      <c r="LF113" s="154"/>
      <c r="LG113" s="154"/>
      <c r="LH113" s="154"/>
      <c r="LI113" s="154"/>
      <c r="LJ113" s="154"/>
      <c r="LK113" s="154"/>
      <c r="LL113" s="154"/>
      <c r="LM113" s="154"/>
      <c r="LN113" s="154"/>
      <c r="LO113" s="154"/>
      <c r="LP113" s="154"/>
      <c r="LQ113" s="154"/>
      <c r="LR113" s="154"/>
      <c r="LS113" s="154"/>
      <c r="LT113" s="154"/>
      <c r="LU113" s="154"/>
      <c r="LV113" s="154"/>
      <c r="LW113" s="154"/>
      <c r="LX113" s="154"/>
      <c r="LY113" s="154"/>
      <c r="LZ113" s="154"/>
      <c r="MA113" s="154"/>
      <c r="MB113" s="154"/>
      <c r="MC113" s="154"/>
      <c r="MD113" s="154"/>
      <c r="ME113" s="154"/>
      <c r="MF113" s="154"/>
      <c r="MG113" s="154"/>
      <c r="MH113" s="154"/>
      <c r="MI113" s="154"/>
      <c r="MJ113" s="154"/>
      <c r="MK113" s="154"/>
      <c r="ML113" s="154"/>
      <c r="MM113" s="154"/>
      <c r="MN113" s="154"/>
      <c r="MO113" s="154"/>
      <c r="MP113" s="154"/>
      <c r="MQ113" s="154"/>
      <c r="MR113" s="154"/>
      <c r="MS113" s="154"/>
      <c r="MT113" s="154"/>
      <c r="MU113" s="154"/>
      <c r="MV113" s="154"/>
      <c r="MW113" s="154"/>
      <c r="MX113" s="154"/>
      <c r="MY113" s="154"/>
      <c r="MZ113" s="154"/>
      <c r="NA113" s="154"/>
      <c r="NB113" s="154"/>
      <c r="NC113" s="154"/>
      <c r="ND113" s="154"/>
      <c r="NE113" s="154"/>
      <c r="NF113" s="154"/>
      <c r="NG113" s="154"/>
      <c r="NH113" s="154"/>
      <c r="NI113" s="154"/>
      <c r="NJ113" s="154"/>
      <c r="NK113" s="154"/>
      <c r="NL113" s="154"/>
      <c r="NM113" s="154"/>
      <c r="NN113" s="154"/>
      <c r="NO113" s="154"/>
      <c r="NP113" s="154"/>
      <c r="NQ113" s="154"/>
      <c r="NR113" s="154"/>
      <c r="NS113" s="154"/>
      <c r="NT113" s="154"/>
      <c r="NU113" s="154"/>
      <c r="NV113" s="154"/>
      <c r="NW113" s="154"/>
      <c r="NX113" s="154"/>
      <c r="NY113" s="154"/>
      <c r="NZ113" s="154"/>
      <c r="OA113" s="154"/>
      <c r="OB113" s="154"/>
      <c r="OC113" s="154"/>
      <c r="OD113" s="154"/>
      <c r="OE113" s="154"/>
      <c r="OF113" s="154"/>
      <c r="OG113" s="154"/>
      <c r="OH113" s="154"/>
      <c r="OI113" s="154"/>
      <c r="OJ113" s="154"/>
      <c r="OK113" s="154"/>
      <c r="OL113" s="154"/>
      <c r="OM113" s="154"/>
      <c r="ON113" s="154"/>
      <c r="OO113" s="154"/>
      <c r="OP113" s="154"/>
      <c r="OQ113" s="154"/>
      <c r="OR113" s="154"/>
      <c r="OS113" s="154"/>
      <c r="OT113" s="154"/>
      <c r="OU113" s="154"/>
      <c r="OV113" s="154"/>
      <c r="OW113" s="154"/>
      <c r="OX113" s="154"/>
      <c r="OY113" s="154"/>
      <c r="OZ113" s="154"/>
      <c r="PA113" s="154"/>
      <c r="PB113" s="154"/>
      <c r="PC113" s="154"/>
      <c r="PD113" s="154"/>
      <c r="PE113" s="154"/>
      <c r="PF113" s="154"/>
      <c r="PG113" s="154"/>
      <c r="PH113" s="154"/>
      <c r="PI113" s="154"/>
      <c r="PJ113" s="154"/>
      <c r="PK113" s="154"/>
      <c r="PL113" s="154"/>
      <c r="PM113" s="154"/>
      <c r="PN113" s="154"/>
      <c r="PO113" s="154"/>
      <c r="PP113" s="154"/>
      <c r="PQ113" s="154"/>
      <c r="PR113" s="154"/>
      <c r="PS113" s="154"/>
      <c r="PT113" s="154"/>
      <c r="PU113" s="154"/>
      <c r="PV113" s="154"/>
      <c r="PW113" s="154"/>
      <c r="PX113" s="154"/>
      <c r="PY113" s="154"/>
      <c r="PZ113" s="154"/>
      <c r="QA113" s="154"/>
      <c r="QB113" s="154"/>
      <c r="QC113" s="154"/>
      <c r="QD113" s="154"/>
      <c r="QE113" s="154"/>
      <c r="QF113" s="154"/>
      <c r="QG113" s="154"/>
      <c r="QH113" s="154"/>
      <c r="QI113" s="154"/>
      <c r="QJ113" s="154"/>
      <c r="QK113" s="154"/>
      <c r="QL113" s="154"/>
      <c r="QM113" s="154"/>
      <c r="QN113" s="154"/>
      <c r="QO113" s="154"/>
      <c r="QP113" s="154"/>
      <c r="QQ113" s="154"/>
      <c r="QR113" s="154"/>
      <c r="QS113" s="154"/>
      <c r="QT113" s="154"/>
      <c r="QU113" s="154"/>
      <c r="QV113" s="154"/>
      <c r="QW113" s="154"/>
      <c r="QX113" s="154"/>
      <c r="QY113" s="154"/>
      <c r="QZ113" s="154"/>
      <c r="RA113" s="154"/>
      <c r="RB113" s="154"/>
      <c r="RC113" s="154"/>
      <c r="RD113" s="154"/>
      <c r="RE113" s="154"/>
      <c r="RF113" s="154"/>
      <c r="RG113" s="154"/>
      <c r="RH113" s="154"/>
      <c r="RI113" s="154"/>
      <c r="RJ113" s="154"/>
      <c r="RK113" s="154"/>
      <c r="RL113" s="154"/>
      <c r="RM113" s="154"/>
      <c r="RN113" s="154"/>
      <c r="RO113" s="154"/>
      <c r="RP113" s="154"/>
      <c r="RQ113" s="154"/>
      <c r="RR113" s="154"/>
      <c r="RS113" s="154"/>
      <c r="RT113" s="154"/>
      <c r="RU113" s="154"/>
      <c r="RV113" s="154"/>
      <c r="RW113" s="154"/>
      <c r="RX113" s="154"/>
      <c r="RY113" s="154"/>
      <c r="RZ113" s="154"/>
      <c r="SA113" s="154"/>
      <c r="SB113" s="154"/>
      <c r="SC113" s="154"/>
      <c r="SD113" s="154"/>
      <c r="SE113" s="154"/>
      <c r="SF113" s="154"/>
      <c r="SG113" s="154"/>
      <c r="SH113" s="154"/>
      <c r="SI113" s="154"/>
      <c r="SJ113" s="154"/>
      <c r="SK113" s="154"/>
      <c r="SL113" s="154"/>
      <c r="SM113" s="154"/>
      <c r="SN113" s="154"/>
      <c r="SO113" s="154"/>
      <c r="SP113" s="154"/>
      <c r="SQ113" s="154"/>
      <c r="SR113" s="154"/>
      <c r="SS113" s="154"/>
      <c r="ST113" s="154"/>
      <c r="SU113" s="154"/>
      <c r="SV113" s="154"/>
      <c r="SW113" s="154"/>
      <c r="SX113" s="154"/>
    </row>
    <row r="114" spans="3:518" x14ac:dyDescent="0.3">
      <c r="C114" s="153"/>
      <c r="D114" s="154"/>
      <c r="E114" s="154"/>
      <c r="F114" s="154"/>
      <c r="G114" s="154"/>
      <c r="H114" s="154"/>
      <c r="I114" s="154"/>
      <c r="J114" s="155"/>
      <c r="K114" s="155"/>
      <c r="L114" s="155"/>
      <c r="M114" s="154"/>
      <c r="N114" s="154"/>
      <c r="O114" s="154"/>
      <c r="P114" s="154"/>
      <c r="Q114" s="154"/>
      <c r="R114" s="154"/>
      <c r="S114" s="154"/>
      <c r="T114" s="154"/>
      <c r="U114" s="154"/>
      <c r="V114" s="154"/>
      <c r="W114" s="154"/>
      <c r="X114" s="154"/>
      <c r="Y114" s="154"/>
      <c r="Z114" s="154"/>
      <c r="AA114" s="154"/>
      <c r="AB114" s="154"/>
      <c r="AC114" s="154"/>
      <c r="AD114" s="154"/>
      <c r="AE114" s="154"/>
      <c r="AF114" s="154"/>
      <c r="AG114" s="154"/>
      <c r="AH114" s="154"/>
      <c r="AI114" s="154"/>
      <c r="AJ114" s="154"/>
      <c r="AK114" s="154"/>
      <c r="AL114" s="154"/>
      <c r="AM114" s="154"/>
      <c r="AN114" s="154"/>
      <c r="AO114" s="154"/>
      <c r="AP114" s="154"/>
      <c r="AQ114" s="154"/>
      <c r="AR114" s="154"/>
      <c r="AS114" s="154"/>
      <c r="AT114" s="154"/>
      <c r="AU114" s="154"/>
      <c r="AV114" s="154"/>
      <c r="AW114" s="154"/>
      <c r="AX114" s="154"/>
      <c r="AY114" s="154"/>
      <c r="AZ114" s="154"/>
      <c r="BA114" s="154"/>
      <c r="BB114" s="154"/>
      <c r="BC114" s="154"/>
      <c r="BD114" s="154"/>
      <c r="BE114" s="154"/>
      <c r="BF114" s="154"/>
      <c r="BG114" s="154"/>
      <c r="BH114" s="154"/>
      <c r="BI114" s="154"/>
      <c r="BJ114" s="154"/>
      <c r="BK114" s="154"/>
      <c r="BL114" s="154"/>
      <c r="BM114" s="154"/>
      <c r="BN114" s="154"/>
      <c r="BO114" s="154"/>
      <c r="BP114" s="154"/>
      <c r="BQ114" s="154"/>
      <c r="BR114" s="154"/>
      <c r="BS114" s="154"/>
      <c r="BT114" s="154"/>
      <c r="BU114" s="154"/>
      <c r="BV114" s="154"/>
      <c r="BW114" s="154"/>
      <c r="BX114" s="154"/>
      <c r="BY114" s="154"/>
      <c r="BZ114" s="154"/>
      <c r="CA114" s="154"/>
      <c r="CB114" s="154"/>
      <c r="CC114" s="154"/>
      <c r="CD114" s="154"/>
      <c r="CE114" s="154"/>
      <c r="CF114" s="154"/>
      <c r="CG114" s="154"/>
      <c r="CH114" s="154"/>
      <c r="CI114" s="154"/>
      <c r="CJ114" s="154"/>
      <c r="CK114" s="154"/>
      <c r="CL114" s="154"/>
      <c r="CM114" s="154"/>
      <c r="CN114" s="154"/>
      <c r="CO114" s="154"/>
      <c r="CP114" s="154"/>
      <c r="CQ114" s="154"/>
      <c r="CR114" s="154"/>
      <c r="CS114" s="154"/>
      <c r="CT114" s="154"/>
      <c r="CU114" s="154"/>
      <c r="CV114" s="154"/>
      <c r="CW114" s="154"/>
      <c r="CX114" s="154"/>
      <c r="CY114" s="154"/>
      <c r="CZ114" s="154"/>
      <c r="DA114" s="154"/>
      <c r="DB114" s="154"/>
      <c r="DC114" s="154"/>
      <c r="DD114" s="154"/>
      <c r="DE114" s="154"/>
      <c r="DF114" s="154"/>
      <c r="DG114" s="154"/>
      <c r="DH114" s="154"/>
      <c r="DI114" s="154"/>
      <c r="DJ114" s="154"/>
      <c r="DK114" s="154"/>
      <c r="DL114" s="154"/>
      <c r="DM114" s="154"/>
      <c r="DN114" s="154"/>
      <c r="DO114" s="154"/>
      <c r="DP114" s="154"/>
      <c r="DQ114" s="154"/>
      <c r="DR114" s="154"/>
      <c r="DS114" s="154"/>
      <c r="DT114" s="154"/>
      <c r="DU114" s="154"/>
      <c r="DV114" s="154"/>
      <c r="DW114" s="154"/>
      <c r="DX114" s="154"/>
      <c r="DY114" s="154"/>
      <c r="DZ114" s="154"/>
      <c r="EA114" s="154"/>
      <c r="EB114" s="154"/>
      <c r="EC114" s="154"/>
      <c r="ED114" s="154"/>
      <c r="EE114" s="154"/>
      <c r="EF114" s="154"/>
      <c r="EG114" s="154"/>
      <c r="EH114" s="154"/>
      <c r="EI114" s="154"/>
      <c r="EJ114" s="154"/>
      <c r="EK114" s="154"/>
      <c r="EL114" s="154"/>
      <c r="EM114" s="154"/>
      <c r="EN114" s="154"/>
      <c r="EO114" s="154"/>
      <c r="EP114" s="154"/>
      <c r="EQ114" s="154"/>
      <c r="ER114" s="154"/>
      <c r="ES114" s="154"/>
      <c r="ET114" s="154"/>
      <c r="EU114" s="154"/>
      <c r="EV114" s="154"/>
      <c r="EW114" s="154"/>
      <c r="EX114" s="154"/>
      <c r="EY114" s="154"/>
      <c r="EZ114" s="154"/>
      <c r="FA114" s="154"/>
      <c r="FB114" s="154"/>
      <c r="FC114" s="154"/>
      <c r="FD114" s="154"/>
      <c r="FE114" s="154"/>
      <c r="FF114" s="154"/>
      <c r="FG114" s="154"/>
      <c r="FH114" s="154"/>
      <c r="FI114" s="154"/>
      <c r="FJ114" s="154"/>
      <c r="FK114" s="154"/>
      <c r="FL114" s="154"/>
      <c r="FM114" s="154"/>
      <c r="FN114" s="154"/>
      <c r="FO114" s="154"/>
      <c r="FP114" s="154"/>
      <c r="FQ114" s="154"/>
      <c r="FR114" s="154"/>
      <c r="FS114" s="154"/>
      <c r="FT114" s="154"/>
      <c r="FU114" s="154"/>
      <c r="FV114" s="154"/>
      <c r="FW114" s="154"/>
      <c r="FX114" s="154"/>
      <c r="FY114" s="154"/>
      <c r="FZ114" s="154"/>
      <c r="GA114" s="154"/>
      <c r="GB114" s="154"/>
      <c r="GC114" s="154"/>
      <c r="GD114" s="154"/>
      <c r="GE114" s="154"/>
      <c r="GF114" s="154"/>
      <c r="GG114" s="154"/>
      <c r="GH114" s="154"/>
      <c r="GI114" s="154"/>
      <c r="GJ114" s="154"/>
      <c r="GK114" s="154"/>
      <c r="GL114" s="154"/>
      <c r="GM114" s="154"/>
      <c r="GN114" s="154"/>
      <c r="GO114" s="154"/>
      <c r="GP114" s="154"/>
      <c r="GQ114" s="154"/>
      <c r="GR114" s="154"/>
      <c r="GS114" s="154"/>
      <c r="GT114" s="154"/>
      <c r="GU114" s="154"/>
      <c r="GV114" s="154"/>
      <c r="GW114" s="154"/>
      <c r="GX114" s="154"/>
      <c r="GY114" s="154"/>
      <c r="GZ114" s="154"/>
      <c r="HA114" s="154"/>
      <c r="HB114" s="154"/>
      <c r="HC114" s="154"/>
      <c r="HD114" s="154"/>
      <c r="HE114" s="154"/>
      <c r="HF114" s="154"/>
      <c r="HG114" s="154"/>
      <c r="HH114" s="154"/>
      <c r="HI114" s="154"/>
      <c r="HJ114" s="154"/>
      <c r="HK114" s="154"/>
      <c r="HL114" s="154"/>
      <c r="HM114" s="154"/>
      <c r="HN114" s="154"/>
      <c r="HO114" s="154"/>
      <c r="HP114" s="154"/>
      <c r="HQ114" s="154"/>
      <c r="HR114" s="154"/>
      <c r="HS114" s="154"/>
      <c r="HT114" s="154"/>
      <c r="HU114" s="154"/>
      <c r="HV114" s="154"/>
      <c r="HW114" s="154"/>
      <c r="HX114" s="154"/>
      <c r="HY114" s="154"/>
      <c r="HZ114" s="154"/>
      <c r="IA114" s="154"/>
      <c r="IB114" s="154"/>
      <c r="IC114" s="154"/>
      <c r="ID114" s="154"/>
      <c r="IE114" s="154"/>
      <c r="IF114" s="154"/>
      <c r="IG114" s="154"/>
      <c r="IH114" s="154"/>
      <c r="II114" s="154"/>
      <c r="IJ114" s="154"/>
      <c r="IK114" s="154"/>
      <c r="IL114" s="154"/>
      <c r="IM114" s="154"/>
      <c r="IN114" s="154"/>
      <c r="IO114" s="154"/>
      <c r="IP114" s="154"/>
      <c r="IQ114" s="154"/>
      <c r="IR114" s="154"/>
      <c r="IS114" s="154"/>
      <c r="IT114" s="154"/>
      <c r="IU114" s="154"/>
      <c r="IV114" s="154"/>
      <c r="IW114" s="154"/>
      <c r="IX114" s="154"/>
      <c r="IY114" s="154"/>
      <c r="IZ114" s="154"/>
      <c r="JA114" s="154"/>
      <c r="JB114" s="154"/>
      <c r="JC114" s="154"/>
      <c r="JD114" s="154"/>
      <c r="JE114" s="154"/>
      <c r="JF114" s="154"/>
      <c r="JG114" s="154"/>
      <c r="JH114" s="154"/>
      <c r="JI114" s="154"/>
      <c r="JJ114" s="154"/>
      <c r="JK114" s="154"/>
      <c r="JL114" s="154"/>
      <c r="JM114" s="154"/>
      <c r="JN114" s="154"/>
      <c r="JO114" s="154"/>
      <c r="JP114" s="154"/>
      <c r="JQ114" s="154"/>
      <c r="JR114" s="154"/>
      <c r="JS114" s="154"/>
      <c r="JT114" s="154"/>
      <c r="JU114" s="154"/>
      <c r="JV114" s="154"/>
      <c r="JW114" s="154"/>
      <c r="JX114" s="154"/>
      <c r="JY114" s="154"/>
      <c r="JZ114" s="154"/>
      <c r="KA114" s="154"/>
      <c r="KB114" s="154"/>
      <c r="KC114" s="154"/>
      <c r="KD114" s="154"/>
      <c r="KE114" s="154"/>
      <c r="KF114" s="154"/>
      <c r="KG114" s="154"/>
      <c r="KH114" s="154"/>
      <c r="KI114" s="154"/>
      <c r="KJ114" s="154"/>
      <c r="KK114" s="154"/>
      <c r="KL114" s="154"/>
      <c r="KM114" s="154"/>
      <c r="KN114" s="154"/>
      <c r="KO114" s="154"/>
      <c r="KP114" s="154"/>
      <c r="KQ114" s="154"/>
      <c r="KR114" s="154"/>
      <c r="KS114" s="154"/>
      <c r="KT114" s="154"/>
      <c r="KU114" s="154"/>
      <c r="KV114" s="154"/>
      <c r="KW114" s="154"/>
      <c r="KX114" s="154"/>
      <c r="KY114" s="154"/>
      <c r="KZ114" s="154"/>
      <c r="LA114" s="154"/>
      <c r="LB114" s="154"/>
      <c r="LC114" s="154"/>
      <c r="LD114" s="154"/>
      <c r="LE114" s="154"/>
      <c r="LF114" s="154"/>
      <c r="LG114" s="154"/>
      <c r="LH114" s="154"/>
      <c r="LI114" s="154"/>
      <c r="LJ114" s="154"/>
      <c r="LK114" s="154"/>
      <c r="LL114" s="154"/>
      <c r="LM114" s="154"/>
      <c r="LN114" s="154"/>
      <c r="LO114" s="154"/>
      <c r="LP114" s="154"/>
      <c r="LQ114" s="154"/>
      <c r="LR114" s="154"/>
      <c r="LS114" s="154"/>
      <c r="LT114" s="154"/>
      <c r="LU114" s="154"/>
      <c r="LV114" s="154"/>
      <c r="LW114" s="154"/>
      <c r="LX114" s="154"/>
      <c r="LY114" s="154"/>
      <c r="LZ114" s="154"/>
      <c r="MA114" s="154"/>
      <c r="MB114" s="154"/>
      <c r="MC114" s="154"/>
      <c r="MD114" s="154"/>
      <c r="ME114" s="154"/>
      <c r="MF114" s="154"/>
      <c r="MG114" s="154"/>
      <c r="MH114" s="154"/>
      <c r="MI114" s="154"/>
      <c r="MJ114" s="154"/>
      <c r="MK114" s="154"/>
      <c r="ML114" s="154"/>
      <c r="MM114" s="154"/>
      <c r="MN114" s="154"/>
      <c r="MO114" s="154"/>
      <c r="MP114" s="154"/>
      <c r="MQ114" s="154"/>
      <c r="MR114" s="154"/>
      <c r="MS114" s="154"/>
      <c r="MT114" s="154"/>
      <c r="MU114" s="154"/>
      <c r="MV114" s="154"/>
      <c r="MW114" s="154"/>
      <c r="MX114" s="154"/>
      <c r="MY114" s="154"/>
      <c r="MZ114" s="154"/>
      <c r="NA114" s="154"/>
      <c r="NB114" s="154"/>
      <c r="NC114" s="154"/>
      <c r="ND114" s="154"/>
      <c r="NE114" s="154"/>
      <c r="NF114" s="154"/>
      <c r="NG114" s="154"/>
      <c r="NH114" s="154"/>
      <c r="NI114" s="154"/>
      <c r="NJ114" s="154"/>
      <c r="NK114" s="154"/>
      <c r="NL114" s="154"/>
      <c r="NM114" s="154"/>
      <c r="NN114" s="154"/>
      <c r="NO114" s="154"/>
      <c r="NP114" s="154"/>
      <c r="NQ114" s="154"/>
      <c r="NR114" s="154"/>
      <c r="NS114" s="154"/>
      <c r="NT114" s="154"/>
      <c r="NU114" s="154"/>
      <c r="NV114" s="154"/>
      <c r="NW114" s="154"/>
      <c r="NX114" s="154"/>
      <c r="NY114" s="154"/>
      <c r="NZ114" s="154"/>
      <c r="OA114" s="154"/>
      <c r="OB114" s="154"/>
      <c r="OC114" s="154"/>
      <c r="OD114" s="154"/>
      <c r="OE114" s="154"/>
      <c r="OF114" s="154"/>
      <c r="OG114" s="154"/>
      <c r="OH114" s="154"/>
      <c r="OI114" s="154"/>
      <c r="OJ114" s="154"/>
      <c r="OK114" s="154"/>
      <c r="OL114" s="154"/>
      <c r="OM114" s="154"/>
      <c r="ON114" s="154"/>
      <c r="OO114" s="154"/>
      <c r="OP114" s="154"/>
      <c r="OQ114" s="154"/>
      <c r="OR114" s="154"/>
      <c r="OS114" s="154"/>
      <c r="OT114" s="154"/>
      <c r="OU114" s="154"/>
      <c r="OV114" s="154"/>
      <c r="OW114" s="154"/>
      <c r="OX114" s="154"/>
      <c r="OY114" s="154"/>
      <c r="OZ114" s="154"/>
      <c r="PA114" s="154"/>
      <c r="PB114" s="154"/>
      <c r="PC114" s="154"/>
      <c r="PD114" s="154"/>
      <c r="PE114" s="154"/>
      <c r="PF114" s="154"/>
      <c r="PG114" s="154"/>
      <c r="PH114" s="154"/>
      <c r="PI114" s="154"/>
      <c r="PJ114" s="154"/>
      <c r="PK114" s="154"/>
      <c r="PL114" s="154"/>
      <c r="PM114" s="154"/>
      <c r="PN114" s="154"/>
      <c r="PO114" s="154"/>
      <c r="PP114" s="154"/>
      <c r="PQ114" s="154"/>
      <c r="PR114" s="154"/>
      <c r="PS114" s="154"/>
      <c r="PT114" s="154"/>
      <c r="PU114" s="154"/>
      <c r="PV114" s="154"/>
      <c r="PW114" s="154"/>
      <c r="PX114" s="154"/>
      <c r="PY114" s="154"/>
      <c r="PZ114" s="154"/>
      <c r="QA114" s="154"/>
      <c r="QB114" s="154"/>
      <c r="QC114" s="154"/>
      <c r="QD114" s="154"/>
      <c r="QE114" s="154"/>
      <c r="QF114" s="154"/>
      <c r="QG114" s="154"/>
      <c r="QH114" s="154"/>
      <c r="QI114" s="154"/>
      <c r="QJ114" s="154"/>
      <c r="QK114" s="154"/>
      <c r="QL114" s="154"/>
      <c r="QM114" s="154"/>
      <c r="QN114" s="154"/>
      <c r="QO114" s="154"/>
      <c r="QP114" s="154"/>
      <c r="QQ114" s="154"/>
      <c r="QR114" s="154"/>
      <c r="QS114" s="154"/>
      <c r="QT114" s="154"/>
      <c r="QU114" s="154"/>
      <c r="QV114" s="154"/>
      <c r="QW114" s="154"/>
      <c r="QX114" s="154"/>
      <c r="QY114" s="154"/>
      <c r="QZ114" s="154"/>
      <c r="RA114" s="154"/>
      <c r="RB114" s="154"/>
      <c r="RC114" s="154"/>
      <c r="RD114" s="154"/>
      <c r="RE114" s="154"/>
      <c r="RF114" s="154"/>
      <c r="RG114" s="154"/>
      <c r="RH114" s="154"/>
      <c r="RI114" s="154"/>
      <c r="RJ114" s="154"/>
      <c r="RK114" s="154"/>
      <c r="RL114" s="154"/>
      <c r="RM114" s="154"/>
      <c r="RN114" s="154"/>
      <c r="RO114" s="154"/>
      <c r="RP114" s="154"/>
      <c r="RQ114" s="154"/>
      <c r="RR114" s="154"/>
      <c r="RS114" s="154"/>
      <c r="RT114" s="154"/>
      <c r="RU114" s="154"/>
      <c r="RV114" s="154"/>
      <c r="RW114" s="154"/>
      <c r="RX114" s="154"/>
      <c r="RY114" s="154"/>
      <c r="RZ114" s="154"/>
      <c r="SA114" s="154"/>
      <c r="SB114" s="154"/>
      <c r="SC114" s="154"/>
      <c r="SD114" s="154"/>
      <c r="SE114" s="154"/>
      <c r="SF114" s="154"/>
      <c r="SG114" s="154"/>
      <c r="SH114" s="154"/>
      <c r="SI114" s="154"/>
      <c r="SJ114" s="154"/>
      <c r="SK114" s="154"/>
      <c r="SL114" s="154"/>
      <c r="SM114" s="154"/>
      <c r="SN114" s="154"/>
      <c r="SO114" s="154"/>
      <c r="SP114" s="154"/>
      <c r="SQ114" s="154"/>
      <c r="SR114" s="154"/>
      <c r="SS114" s="154"/>
      <c r="ST114" s="154"/>
      <c r="SU114" s="154"/>
      <c r="SV114" s="154"/>
      <c r="SW114" s="154"/>
      <c r="SX114" s="154"/>
    </row>
    <row r="115" spans="3:518" x14ac:dyDescent="0.3">
      <c r="C115" s="153"/>
      <c r="D115" s="154"/>
      <c r="E115" s="154"/>
      <c r="F115" s="154"/>
      <c r="G115" s="154"/>
      <c r="H115" s="154"/>
      <c r="I115" s="154"/>
      <c r="J115" s="155"/>
      <c r="K115" s="155"/>
      <c r="L115" s="155"/>
      <c r="M115" s="154"/>
      <c r="N115" s="154"/>
      <c r="O115" s="154"/>
      <c r="P115" s="154"/>
      <c r="Q115" s="154"/>
      <c r="R115" s="154"/>
      <c r="S115" s="154"/>
      <c r="T115" s="154"/>
      <c r="U115" s="154"/>
      <c r="V115" s="154"/>
      <c r="W115" s="154"/>
      <c r="X115" s="154"/>
      <c r="Y115" s="154"/>
      <c r="Z115" s="154"/>
      <c r="AA115" s="154"/>
      <c r="AB115" s="154"/>
      <c r="AC115" s="154"/>
      <c r="AD115" s="154"/>
      <c r="AE115" s="154"/>
      <c r="AF115" s="154"/>
      <c r="AG115" s="154"/>
      <c r="AH115" s="154"/>
      <c r="AI115" s="154"/>
      <c r="AJ115" s="154"/>
      <c r="AK115" s="154"/>
      <c r="AL115" s="154"/>
      <c r="AM115" s="154"/>
      <c r="AN115" s="154"/>
      <c r="AO115" s="154"/>
      <c r="AP115" s="154"/>
      <c r="AQ115" s="154"/>
      <c r="AR115" s="154"/>
      <c r="AS115" s="154"/>
      <c r="AT115" s="154"/>
      <c r="AU115" s="154"/>
      <c r="AV115" s="154"/>
      <c r="AW115" s="154"/>
      <c r="AX115" s="154"/>
      <c r="AY115" s="154"/>
      <c r="AZ115" s="154"/>
      <c r="BA115" s="154"/>
      <c r="BB115" s="154"/>
      <c r="BC115" s="154"/>
      <c r="BD115" s="154"/>
      <c r="BE115" s="154"/>
      <c r="BF115" s="154"/>
      <c r="BG115" s="154"/>
      <c r="BH115" s="154"/>
      <c r="BI115" s="154"/>
      <c r="BJ115" s="154"/>
      <c r="BK115" s="154"/>
      <c r="BL115" s="154"/>
      <c r="BM115" s="154"/>
      <c r="BN115" s="154"/>
      <c r="BO115" s="154"/>
      <c r="BP115" s="154"/>
      <c r="BQ115" s="154"/>
      <c r="BR115" s="154"/>
      <c r="BS115" s="154"/>
      <c r="BT115" s="154"/>
      <c r="BU115" s="154"/>
      <c r="BV115" s="154"/>
      <c r="BW115" s="154"/>
      <c r="BX115" s="154"/>
      <c r="BY115" s="154"/>
      <c r="BZ115" s="154"/>
      <c r="CA115" s="154"/>
      <c r="CB115" s="154"/>
      <c r="CC115" s="154"/>
      <c r="CD115" s="154"/>
      <c r="CE115" s="154"/>
      <c r="CF115" s="154"/>
      <c r="CG115" s="154"/>
      <c r="CH115" s="154"/>
      <c r="CI115" s="154"/>
      <c r="CJ115" s="154"/>
      <c r="CK115" s="154"/>
      <c r="CL115" s="154"/>
      <c r="CM115" s="154"/>
      <c r="CN115" s="154"/>
      <c r="CO115" s="154"/>
      <c r="CP115" s="154"/>
      <c r="CQ115" s="154"/>
      <c r="CR115" s="154"/>
      <c r="CS115" s="154"/>
      <c r="CT115" s="154"/>
      <c r="CU115" s="154"/>
      <c r="CV115" s="154"/>
      <c r="CW115" s="154"/>
      <c r="CX115" s="154"/>
      <c r="CY115" s="154"/>
      <c r="CZ115" s="154"/>
      <c r="DA115" s="154"/>
      <c r="DB115" s="154"/>
      <c r="DC115" s="154"/>
      <c r="DD115" s="154"/>
      <c r="DE115" s="154"/>
      <c r="DF115" s="154"/>
      <c r="DG115" s="154"/>
      <c r="DH115" s="154"/>
      <c r="DI115" s="154"/>
      <c r="DJ115" s="154"/>
      <c r="DK115" s="154"/>
      <c r="DL115" s="154"/>
      <c r="DM115" s="154"/>
      <c r="DN115" s="154"/>
      <c r="DO115" s="154"/>
      <c r="DP115" s="154"/>
      <c r="DQ115" s="154"/>
      <c r="DR115" s="154"/>
      <c r="DS115" s="154"/>
      <c r="DT115" s="154"/>
      <c r="DU115" s="154"/>
      <c r="DV115" s="154"/>
      <c r="DW115" s="154"/>
      <c r="DX115" s="154"/>
      <c r="DY115" s="154"/>
      <c r="DZ115" s="154"/>
      <c r="EA115" s="154"/>
      <c r="EB115" s="154"/>
      <c r="EC115" s="154"/>
      <c r="ED115" s="154"/>
      <c r="EE115" s="154"/>
      <c r="EF115" s="154"/>
      <c r="EG115" s="154"/>
      <c r="EH115" s="154"/>
      <c r="EI115" s="154"/>
      <c r="EJ115" s="154"/>
      <c r="EK115" s="154"/>
      <c r="EL115" s="154"/>
      <c r="EM115" s="154"/>
      <c r="EN115" s="154"/>
      <c r="EO115" s="154"/>
      <c r="EP115" s="154"/>
      <c r="EQ115" s="154"/>
      <c r="ER115" s="154"/>
      <c r="ES115" s="154"/>
      <c r="ET115" s="154"/>
      <c r="EU115" s="154"/>
      <c r="EV115" s="154"/>
      <c r="EW115" s="154"/>
      <c r="EX115" s="154"/>
      <c r="EY115" s="154"/>
      <c r="EZ115" s="154"/>
      <c r="FA115" s="154"/>
      <c r="FB115" s="154"/>
      <c r="FC115" s="154"/>
      <c r="FD115" s="154"/>
      <c r="FE115" s="154"/>
      <c r="FF115" s="154"/>
      <c r="FG115" s="154"/>
      <c r="FH115" s="154"/>
      <c r="FI115" s="154"/>
      <c r="FJ115" s="154"/>
      <c r="FK115" s="154"/>
      <c r="FL115" s="154"/>
      <c r="FM115" s="154"/>
      <c r="FN115" s="154"/>
      <c r="FO115" s="154"/>
      <c r="FP115" s="154"/>
      <c r="FQ115" s="154"/>
      <c r="FR115" s="154"/>
      <c r="FS115" s="154"/>
      <c r="FT115" s="154"/>
      <c r="FU115" s="154"/>
      <c r="FV115" s="154"/>
      <c r="FW115" s="154"/>
      <c r="FX115" s="154"/>
      <c r="FY115" s="154"/>
      <c r="FZ115" s="154"/>
      <c r="GA115" s="154"/>
      <c r="GB115" s="154"/>
      <c r="GC115" s="154"/>
      <c r="GD115" s="154"/>
      <c r="GE115" s="154"/>
      <c r="GF115" s="154"/>
      <c r="GG115" s="154"/>
      <c r="GH115" s="154"/>
      <c r="GI115" s="154"/>
      <c r="GJ115" s="154"/>
      <c r="GK115" s="154"/>
      <c r="GL115" s="154"/>
      <c r="GM115" s="154"/>
      <c r="GN115" s="154"/>
      <c r="GO115" s="154"/>
      <c r="GP115" s="154"/>
      <c r="GQ115" s="154"/>
      <c r="GR115" s="154"/>
      <c r="GS115" s="154"/>
      <c r="GT115" s="154"/>
      <c r="GU115" s="154"/>
      <c r="GV115" s="154"/>
      <c r="GW115" s="154"/>
      <c r="GX115" s="154"/>
      <c r="GY115" s="154"/>
      <c r="GZ115" s="154"/>
      <c r="HA115" s="154"/>
      <c r="HB115" s="154"/>
      <c r="HC115" s="154"/>
      <c r="HD115" s="154"/>
      <c r="HE115" s="154"/>
      <c r="HF115" s="154"/>
      <c r="HG115" s="154"/>
      <c r="HH115" s="154"/>
      <c r="HI115" s="154"/>
      <c r="HJ115" s="154"/>
      <c r="HK115" s="154"/>
      <c r="HL115" s="154"/>
      <c r="HM115" s="154"/>
      <c r="HN115" s="154"/>
      <c r="HO115" s="154"/>
      <c r="HP115" s="154"/>
      <c r="HQ115" s="154"/>
      <c r="HR115" s="154"/>
      <c r="HS115" s="154"/>
      <c r="HT115" s="154"/>
      <c r="HU115" s="154"/>
      <c r="HV115" s="154"/>
      <c r="HW115" s="154"/>
      <c r="HX115" s="154"/>
      <c r="HY115" s="154"/>
      <c r="HZ115" s="154"/>
      <c r="IA115" s="154"/>
      <c r="IB115" s="154"/>
      <c r="IC115" s="154"/>
      <c r="ID115" s="154"/>
      <c r="IE115" s="154"/>
      <c r="IF115" s="154"/>
      <c r="IG115" s="154"/>
      <c r="IH115" s="154"/>
      <c r="II115" s="154"/>
      <c r="IJ115" s="154"/>
      <c r="IK115" s="154"/>
      <c r="IL115" s="154"/>
      <c r="IM115" s="154"/>
      <c r="IN115" s="154"/>
      <c r="IO115" s="154"/>
      <c r="IP115" s="154"/>
      <c r="IQ115" s="154"/>
      <c r="IR115" s="154"/>
      <c r="IS115" s="154"/>
      <c r="IT115" s="154"/>
      <c r="IU115" s="154"/>
      <c r="IV115" s="154"/>
      <c r="IW115" s="154"/>
      <c r="IX115" s="154"/>
      <c r="IY115" s="154"/>
      <c r="IZ115" s="154"/>
      <c r="JA115" s="154"/>
      <c r="JB115" s="154"/>
      <c r="JC115" s="154"/>
      <c r="JD115" s="154"/>
      <c r="JE115" s="154"/>
      <c r="JF115" s="154"/>
      <c r="JG115" s="154"/>
      <c r="JH115" s="154"/>
      <c r="JI115" s="154"/>
      <c r="JJ115" s="154"/>
      <c r="JK115" s="154"/>
      <c r="JL115" s="154"/>
      <c r="JM115" s="154"/>
      <c r="JN115" s="154"/>
      <c r="JO115" s="154"/>
      <c r="JP115" s="154"/>
      <c r="JQ115" s="154"/>
      <c r="JR115" s="154"/>
      <c r="JS115" s="154"/>
      <c r="JT115" s="154"/>
      <c r="JU115" s="154"/>
      <c r="JV115" s="154"/>
      <c r="JW115" s="154"/>
      <c r="JX115" s="154"/>
      <c r="JY115" s="154"/>
      <c r="JZ115" s="154"/>
      <c r="KA115" s="154"/>
      <c r="KB115" s="154"/>
      <c r="KC115" s="154"/>
      <c r="KD115" s="154"/>
      <c r="KE115" s="154"/>
      <c r="KF115" s="154"/>
      <c r="KG115" s="154"/>
      <c r="KH115" s="154"/>
      <c r="KI115" s="154"/>
      <c r="KJ115" s="154"/>
      <c r="KK115" s="154"/>
      <c r="KL115" s="154"/>
      <c r="KM115" s="154"/>
      <c r="KN115" s="154"/>
      <c r="KO115" s="154"/>
      <c r="KP115" s="154"/>
      <c r="KQ115" s="154"/>
      <c r="KR115" s="154"/>
      <c r="KS115" s="154"/>
      <c r="KT115" s="154"/>
      <c r="KU115" s="154"/>
      <c r="KV115" s="154"/>
      <c r="KW115" s="154"/>
      <c r="KX115" s="154"/>
      <c r="KY115" s="154"/>
      <c r="KZ115" s="154"/>
      <c r="LA115" s="154"/>
      <c r="LB115" s="154"/>
      <c r="LC115" s="154"/>
      <c r="LD115" s="154"/>
      <c r="LE115" s="154"/>
      <c r="LF115" s="154"/>
      <c r="LG115" s="154"/>
      <c r="LH115" s="154"/>
      <c r="LI115" s="154"/>
      <c r="LJ115" s="154"/>
      <c r="LK115" s="154"/>
      <c r="LL115" s="154"/>
      <c r="LM115" s="154"/>
      <c r="LN115" s="154"/>
      <c r="LO115" s="154"/>
      <c r="LP115" s="154"/>
      <c r="LQ115" s="154"/>
      <c r="LR115" s="154"/>
      <c r="LS115" s="154"/>
      <c r="LT115" s="154"/>
      <c r="LU115" s="154"/>
      <c r="LV115" s="154"/>
      <c r="LW115" s="154"/>
      <c r="LX115" s="154"/>
      <c r="LY115" s="154"/>
      <c r="LZ115" s="154"/>
      <c r="MA115" s="154"/>
      <c r="MB115" s="154"/>
      <c r="MC115" s="154"/>
      <c r="MD115" s="154"/>
      <c r="ME115" s="154"/>
      <c r="MF115" s="154"/>
      <c r="MG115" s="154"/>
      <c r="MH115" s="154"/>
      <c r="MI115" s="154"/>
      <c r="MJ115" s="154"/>
      <c r="MK115" s="154"/>
      <c r="ML115" s="154"/>
      <c r="MM115" s="154"/>
      <c r="MN115" s="154"/>
      <c r="MO115" s="154"/>
      <c r="MP115" s="154"/>
      <c r="MQ115" s="154"/>
      <c r="MR115" s="154"/>
      <c r="MS115" s="154"/>
      <c r="MT115" s="154"/>
      <c r="MU115" s="154"/>
      <c r="MV115" s="154"/>
      <c r="MW115" s="154"/>
      <c r="MX115" s="154"/>
      <c r="MY115" s="154"/>
      <c r="MZ115" s="154"/>
      <c r="NA115" s="154"/>
      <c r="NB115" s="154"/>
      <c r="NC115" s="154"/>
      <c r="ND115" s="154"/>
      <c r="NE115" s="154"/>
      <c r="NF115" s="154"/>
      <c r="NG115" s="154"/>
      <c r="NH115" s="154"/>
      <c r="NI115" s="154"/>
      <c r="NJ115" s="154"/>
      <c r="NK115" s="154"/>
      <c r="NL115" s="154"/>
      <c r="NM115" s="154"/>
      <c r="NN115" s="154"/>
      <c r="NO115" s="154"/>
      <c r="NP115" s="154"/>
      <c r="NQ115" s="154"/>
      <c r="NR115" s="154"/>
      <c r="NS115" s="154"/>
      <c r="NT115" s="154"/>
      <c r="NU115" s="154"/>
      <c r="NV115" s="154"/>
      <c r="NW115" s="154"/>
      <c r="NX115" s="154"/>
      <c r="NY115" s="154"/>
      <c r="NZ115" s="154"/>
      <c r="OA115" s="154"/>
      <c r="OB115" s="154"/>
      <c r="OC115" s="154"/>
      <c r="OD115" s="154"/>
      <c r="OE115" s="154"/>
      <c r="OF115" s="154"/>
      <c r="OG115" s="154"/>
      <c r="OH115" s="154"/>
      <c r="OI115" s="154"/>
      <c r="OJ115" s="154"/>
      <c r="OK115" s="154"/>
      <c r="OL115" s="154"/>
      <c r="OM115" s="154"/>
      <c r="ON115" s="154"/>
      <c r="OO115" s="154"/>
      <c r="OP115" s="154"/>
      <c r="OQ115" s="154"/>
      <c r="OR115" s="154"/>
      <c r="OS115" s="154"/>
      <c r="OT115" s="154"/>
      <c r="OU115" s="154"/>
      <c r="OV115" s="154"/>
      <c r="OW115" s="154"/>
      <c r="OX115" s="154"/>
      <c r="OY115" s="154"/>
      <c r="OZ115" s="154"/>
      <c r="PA115" s="154"/>
      <c r="PB115" s="154"/>
      <c r="PC115" s="154"/>
      <c r="PD115" s="154"/>
      <c r="PE115" s="154"/>
      <c r="PF115" s="154"/>
      <c r="PG115" s="154"/>
      <c r="PH115" s="154"/>
      <c r="PI115" s="154"/>
      <c r="PJ115" s="154"/>
      <c r="PK115" s="154"/>
      <c r="PL115" s="154"/>
      <c r="PM115" s="154"/>
      <c r="PN115" s="154"/>
      <c r="PO115" s="154"/>
      <c r="PP115" s="154"/>
      <c r="PQ115" s="154"/>
      <c r="PR115" s="154"/>
      <c r="PS115" s="154"/>
      <c r="PT115" s="154"/>
      <c r="PU115" s="154"/>
      <c r="PV115" s="154"/>
      <c r="PW115" s="154"/>
      <c r="PX115" s="154"/>
      <c r="PY115" s="154"/>
      <c r="PZ115" s="154"/>
      <c r="QA115" s="154"/>
      <c r="QB115" s="154"/>
      <c r="QC115" s="154"/>
      <c r="QD115" s="154"/>
      <c r="QE115" s="154"/>
      <c r="QF115" s="154"/>
      <c r="QG115" s="154"/>
      <c r="QH115" s="154"/>
      <c r="QI115" s="154"/>
      <c r="QJ115" s="154"/>
      <c r="QK115" s="154"/>
      <c r="QL115" s="154"/>
      <c r="QM115" s="154"/>
      <c r="QN115" s="154"/>
      <c r="QO115" s="154"/>
      <c r="QP115" s="154"/>
      <c r="QQ115" s="154"/>
      <c r="QR115" s="154"/>
      <c r="QS115" s="154"/>
      <c r="QT115" s="154"/>
      <c r="QU115" s="154"/>
      <c r="QV115" s="154"/>
      <c r="QW115" s="154"/>
      <c r="QX115" s="154"/>
      <c r="QY115" s="154"/>
      <c r="QZ115" s="154"/>
      <c r="RA115" s="154"/>
      <c r="RB115" s="154"/>
      <c r="RC115" s="154"/>
      <c r="RD115" s="154"/>
      <c r="RE115" s="154"/>
      <c r="RF115" s="154"/>
      <c r="RG115" s="154"/>
      <c r="RH115" s="154"/>
      <c r="RI115" s="154"/>
      <c r="RJ115" s="154"/>
      <c r="RK115" s="154"/>
      <c r="RL115" s="154"/>
      <c r="RM115" s="154"/>
      <c r="RN115" s="154"/>
      <c r="RO115" s="154"/>
      <c r="RP115" s="154"/>
      <c r="RQ115" s="154"/>
      <c r="RR115" s="154"/>
      <c r="RS115" s="154"/>
      <c r="RT115" s="154"/>
      <c r="RU115" s="154"/>
      <c r="RV115" s="154"/>
      <c r="RW115" s="154"/>
      <c r="RX115" s="154"/>
      <c r="RY115" s="154"/>
      <c r="RZ115" s="154"/>
      <c r="SA115" s="154"/>
      <c r="SB115" s="154"/>
      <c r="SC115" s="154"/>
      <c r="SD115" s="154"/>
      <c r="SE115" s="154"/>
      <c r="SF115" s="154"/>
      <c r="SG115" s="154"/>
      <c r="SH115" s="154"/>
      <c r="SI115" s="154"/>
      <c r="SJ115" s="154"/>
      <c r="SK115" s="154"/>
      <c r="SL115" s="154"/>
      <c r="SM115" s="154"/>
      <c r="SN115" s="154"/>
      <c r="SO115" s="154"/>
      <c r="SP115" s="154"/>
      <c r="SQ115" s="154"/>
      <c r="SR115" s="154"/>
      <c r="SS115" s="154"/>
      <c r="ST115" s="154"/>
      <c r="SU115" s="154"/>
      <c r="SV115" s="154"/>
      <c r="SW115" s="154"/>
      <c r="SX115" s="154"/>
    </row>
    <row r="116" spans="3:518" x14ac:dyDescent="0.3">
      <c r="C116" s="153"/>
      <c r="D116" s="154"/>
      <c r="E116" s="154"/>
      <c r="F116" s="154"/>
      <c r="G116" s="154"/>
      <c r="H116" s="154"/>
      <c r="I116" s="154"/>
      <c r="J116" s="155"/>
      <c r="K116" s="155"/>
      <c r="L116" s="155"/>
      <c r="M116" s="154"/>
      <c r="N116" s="154"/>
      <c r="O116" s="154"/>
      <c r="P116" s="154"/>
      <c r="Q116" s="154"/>
      <c r="R116" s="154"/>
      <c r="S116" s="154"/>
      <c r="T116" s="154"/>
      <c r="U116" s="154"/>
      <c r="V116" s="154"/>
      <c r="W116" s="154"/>
      <c r="X116" s="154"/>
      <c r="Y116" s="154"/>
      <c r="Z116" s="154"/>
      <c r="AA116" s="154"/>
      <c r="AB116" s="154"/>
      <c r="AC116" s="154"/>
      <c r="AD116" s="154"/>
      <c r="AE116" s="154"/>
      <c r="AF116" s="154"/>
      <c r="AG116" s="154"/>
      <c r="AH116" s="154"/>
      <c r="AI116" s="154"/>
      <c r="AJ116" s="154"/>
      <c r="AK116" s="154"/>
      <c r="AL116" s="154"/>
      <c r="AM116" s="154"/>
      <c r="AN116" s="154"/>
      <c r="AO116" s="154"/>
      <c r="AP116" s="154"/>
      <c r="AQ116" s="154"/>
      <c r="AR116" s="154"/>
      <c r="AS116" s="154"/>
      <c r="AT116" s="154"/>
      <c r="AU116" s="154"/>
      <c r="AV116" s="154"/>
      <c r="AW116" s="154"/>
      <c r="AX116" s="154"/>
      <c r="AY116" s="154"/>
      <c r="AZ116" s="154"/>
      <c r="BA116" s="154"/>
      <c r="BB116" s="154"/>
      <c r="BC116" s="154"/>
      <c r="BD116" s="154"/>
      <c r="BE116" s="154"/>
      <c r="BF116" s="154"/>
      <c r="BG116" s="154"/>
      <c r="BH116" s="154"/>
      <c r="BI116" s="154"/>
      <c r="BJ116" s="154"/>
      <c r="BK116" s="154"/>
      <c r="BL116" s="154"/>
      <c r="BM116" s="154"/>
      <c r="BN116" s="154"/>
      <c r="BO116" s="154"/>
      <c r="BP116" s="154"/>
      <c r="BQ116" s="154"/>
      <c r="BR116" s="154"/>
      <c r="BS116" s="154"/>
      <c r="BT116" s="154"/>
      <c r="BU116" s="154"/>
      <c r="BV116" s="154"/>
      <c r="BW116" s="154"/>
      <c r="BX116" s="154"/>
      <c r="BY116" s="154"/>
      <c r="BZ116" s="154"/>
      <c r="CA116" s="154"/>
      <c r="CB116" s="154"/>
      <c r="CC116" s="154"/>
      <c r="CD116" s="154"/>
      <c r="CE116" s="154"/>
      <c r="CF116" s="154"/>
      <c r="CG116" s="154"/>
      <c r="CH116" s="154"/>
      <c r="CI116" s="154"/>
      <c r="CJ116" s="154"/>
      <c r="CK116" s="154"/>
      <c r="CL116" s="154"/>
      <c r="CM116" s="154"/>
      <c r="CN116" s="154"/>
      <c r="CO116" s="154"/>
      <c r="CP116" s="154"/>
      <c r="CQ116" s="154"/>
      <c r="CR116" s="154"/>
      <c r="CS116" s="154"/>
      <c r="CT116" s="154"/>
      <c r="CU116" s="154"/>
      <c r="CV116" s="154"/>
      <c r="CW116" s="154"/>
      <c r="CX116" s="154"/>
      <c r="CY116" s="154"/>
      <c r="CZ116" s="154"/>
      <c r="DA116" s="154"/>
      <c r="DB116" s="154"/>
      <c r="DC116" s="154"/>
      <c r="DD116" s="154"/>
      <c r="DE116" s="154"/>
      <c r="DF116" s="154"/>
      <c r="DG116" s="154"/>
      <c r="DH116" s="154"/>
      <c r="DI116" s="154"/>
      <c r="DJ116" s="154"/>
      <c r="DK116" s="154"/>
      <c r="DL116" s="154"/>
      <c r="DM116" s="154"/>
      <c r="DN116" s="154"/>
      <c r="DO116" s="154"/>
      <c r="DP116" s="154"/>
      <c r="DQ116" s="154"/>
      <c r="DR116" s="154"/>
      <c r="DS116" s="154"/>
      <c r="DT116" s="154"/>
      <c r="DU116" s="154"/>
      <c r="DV116" s="154"/>
      <c r="DW116" s="154"/>
      <c r="DX116" s="154"/>
      <c r="DY116" s="154"/>
      <c r="DZ116" s="154"/>
      <c r="EA116" s="154"/>
      <c r="EB116" s="154"/>
      <c r="EC116" s="154"/>
      <c r="ED116" s="154"/>
      <c r="EE116" s="154"/>
      <c r="EF116" s="154"/>
      <c r="EG116" s="154"/>
      <c r="EH116" s="154"/>
      <c r="EI116" s="154"/>
      <c r="EJ116" s="154"/>
      <c r="EK116" s="154"/>
      <c r="EL116" s="154"/>
      <c r="EM116" s="154"/>
      <c r="EN116" s="154"/>
      <c r="EO116" s="154"/>
      <c r="EP116" s="154"/>
      <c r="EQ116" s="154"/>
      <c r="ER116" s="154"/>
      <c r="ES116" s="154"/>
      <c r="ET116" s="154"/>
      <c r="EU116" s="154"/>
      <c r="EV116" s="154"/>
      <c r="EW116" s="154"/>
      <c r="EX116" s="154"/>
      <c r="EY116" s="154"/>
      <c r="EZ116" s="154"/>
      <c r="FA116" s="154"/>
      <c r="FB116" s="154"/>
      <c r="FC116" s="154"/>
      <c r="FD116" s="154"/>
      <c r="FE116" s="154"/>
      <c r="FF116" s="154"/>
      <c r="FG116" s="154"/>
      <c r="FH116" s="154"/>
      <c r="FI116" s="154"/>
      <c r="FJ116" s="154"/>
      <c r="FK116" s="154"/>
      <c r="FL116" s="154"/>
      <c r="FM116" s="154"/>
      <c r="FN116" s="154"/>
      <c r="FO116" s="154"/>
      <c r="FP116" s="154"/>
      <c r="FQ116" s="154"/>
      <c r="FR116" s="154"/>
      <c r="FS116" s="154"/>
      <c r="FT116" s="154"/>
      <c r="FU116" s="154"/>
      <c r="FV116" s="154"/>
      <c r="FW116" s="154"/>
      <c r="FX116" s="154"/>
      <c r="FY116" s="154"/>
      <c r="FZ116" s="154"/>
      <c r="GA116" s="154"/>
      <c r="GB116" s="154"/>
      <c r="GC116" s="154"/>
      <c r="GD116" s="154"/>
      <c r="GE116" s="154"/>
      <c r="GF116" s="154"/>
      <c r="GG116" s="154"/>
      <c r="GH116" s="154"/>
      <c r="GI116" s="154"/>
      <c r="GJ116" s="154"/>
      <c r="GK116" s="154"/>
      <c r="GL116" s="154"/>
      <c r="GM116" s="154"/>
      <c r="GN116" s="154"/>
      <c r="GO116" s="154"/>
      <c r="GP116" s="154"/>
      <c r="GQ116" s="154"/>
      <c r="GR116" s="154"/>
      <c r="GS116" s="154"/>
      <c r="GT116" s="154"/>
      <c r="GU116" s="154"/>
      <c r="GV116" s="154"/>
      <c r="GW116" s="154"/>
      <c r="GX116" s="154"/>
      <c r="GY116" s="154"/>
      <c r="GZ116" s="154"/>
      <c r="HA116" s="154"/>
      <c r="HB116" s="154"/>
      <c r="HC116" s="154"/>
      <c r="HD116" s="154"/>
      <c r="HE116" s="154"/>
      <c r="HF116" s="154"/>
      <c r="HG116" s="154"/>
      <c r="HH116" s="154"/>
      <c r="HI116" s="154"/>
      <c r="HJ116" s="154"/>
      <c r="HK116" s="154"/>
      <c r="HL116" s="154"/>
      <c r="HM116" s="154"/>
      <c r="HN116" s="154"/>
      <c r="HO116" s="154"/>
      <c r="HP116" s="154"/>
      <c r="HQ116" s="154"/>
      <c r="HR116" s="154"/>
      <c r="HS116" s="154"/>
      <c r="HT116" s="154"/>
      <c r="HU116" s="154"/>
      <c r="HV116" s="154"/>
      <c r="HW116" s="154"/>
      <c r="HX116" s="154"/>
      <c r="HY116" s="154"/>
      <c r="HZ116" s="154"/>
      <c r="IA116" s="154"/>
      <c r="IB116" s="154"/>
      <c r="IC116" s="154"/>
      <c r="ID116" s="154"/>
      <c r="IE116" s="154"/>
      <c r="IF116" s="154"/>
      <c r="IG116" s="154"/>
      <c r="IH116" s="154"/>
      <c r="II116" s="154"/>
      <c r="IJ116" s="154"/>
      <c r="IK116" s="154"/>
      <c r="IL116" s="154"/>
      <c r="IM116" s="154"/>
      <c r="IN116" s="154"/>
      <c r="IO116" s="154"/>
      <c r="IP116" s="154"/>
      <c r="IQ116" s="154"/>
      <c r="IR116" s="154"/>
      <c r="IS116" s="154"/>
      <c r="IT116" s="154"/>
      <c r="IU116" s="154"/>
      <c r="IV116" s="154"/>
      <c r="IW116" s="154"/>
      <c r="IX116" s="154"/>
      <c r="IY116" s="154"/>
      <c r="IZ116" s="154"/>
      <c r="JA116" s="154"/>
      <c r="JB116" s="154"/>
      <c r="JC116" s="154"/>
      <c r="JD116" s="154"/>
      <c r="JE116" s="154"/>
      <c r="JF116" s="154"/>
      <c r="JG116" s="154"/>
      <c r="JH116" s="154"/>
      <c r="JI116" s="154"/>
      <c r="JJ116" s="154"/>
      <c r="JK116" s="154"/>
      <c r="JL116" s="154"/>
      <c r="JM116" s="154"/>
      <c r="JN116" s="154"/>
      <c r="JO116" s="154"/>
      <c r="JP116" s="154"/>
      <c r="JQ116" s="154"/>
      <c r="JR116" s="154"/>
      <c r="JS116" s="154"/>
      <c r="JT116" s="154"/>
      <c r="JU116" s="154"/>
      <c r="JV116" s="154"/>
      <c r="JW116" s="154"/>
      <c r="JX116" s="154"/>
      <c r="JY116" s="154"/>
      <c r="JZ116" s="154"/>
      <c r="KA116" s="154"/>
      <c r="KB116" s="154"/>
      <c r="KC116" s="154"/>
      <c r="KD116" s="154"/>
      <c r="KE116" s="154"/>
      <c r="KF116" s="154"/>
      <c r="KG116" s="154"/>
      <c r="KH116" s="154"/>
      <c r="KI116" s="154"/>
      <c r="KJ116" s="154"/>
      <c r="KK116" s="154"/>
      <c r="KL116" s="154"/>
      <c r="KM116" s="154"/>
      <c r="KN116" s="154"/>
      <c r="KO116" s="154"/>
      <c r="KP116" s="154"/>
      <c r="KQ116" s="154"/>
      <c r="KR116" s="154"/>
      <c r="KS116" s="154"/>
      <c r="KT116" s="154"/>
      <c r="KU116" s="154"/>
      <c r="KV116" s="154"/>
      <c r="KW116" s="154"/>
      <c r="KX116" s="154"/>
      <c r="KY116" s="154"/>
      <c r="KZ116" s="154"/>
      <c r="LA116" s="154"/>
      <c r="LB116" s="154"/>
      <c r="LC116" s="154"/>
      <c r="LD116" s="154"/>
      <c r="LE116" s="154"/>
      <c r="LF116" s="154"/>
      <c r="LG116" s="154"/>
      <c r="LH116" s="154"/>
      <c r="LI116" s="154"/>
      <c r="LJ116" s="154"/>
      <c r="LK116" s="154"/>
      <c r="LL116" s="154"/>
      <c r="LM116" s="154"/>
      <c r="LN116" s="154"/>
      <c r="LO116" s="154"/>
      <c r="LP116" s="154"/>
      <c r="LQ116" s="154"/>
      <c r="LR116" s="154"/>
      <c r="LS116" s="154"/>
      <c r="LT116" s="154"/>
      <c r="LU116" s="154"/>
      <c r="LV116" s="154"/>
      <c r="LW116" s="154"/>
      <c r="LX116" s="154"/>
      <c r="LY116" s="154"/>
      <c r="LZ116" s="154"/>
      <c r="MA116" s="154"/>
      <c r="MB116" s="154"/>
      <c r="MC116" s="154"/>
      <c r="MD116" s="154"/>
      <c r="ME116" s="154"/>
      <c r="MF116" s="154"/>
      <c r="MG116" s="154"/>
      <c r="MH116" s="154"/>
      <c r="MI116" s="154"/>
      <c r="MJ116" s="154"/>
      <c r="MK116" s="154"/>
      <c r="ML116" s="154"/>
      <c r="MM116" s="154"/>
      <c r="MN116" s="154"/>
      <c r="MO116" s="154"/>
      <c r="MP116" s="154"/>
      <c r="MQ116" s="154"/>
      <c r="MR116" s="154"/>
      <c r="MS116" s="154"/>
      <c r="MT116" s="154"/>
      <c r="MU116" s="154"/>
      <c r="MV116" s="154"/>
      <c r="MW116" s="154"/>
      <c r="MX116" s="154"/>
      <c r="MY116" s="154"/>
      <c r="MZ116" s="154"/>
      <c r="NA116" s="154"/>
      <c r="NB116" s="154"/>
      <c r="NC116" s="154"/>
      <c r="ND116" s="154"/>
      <c r="NE116" s="154"/>
      <c r="NF116" s="154"/>
      <c r="NG116" s="154"/>
      <c r="NH116" s="154"/>
      <c r="NI116" s="154"/>
      <c r="NJ116" s="154"/>
      <c r="NK116" s="154"/>
      <c r="NL116" s="154"/>
      <c r="NM116" s="154"/>
      <c r="NN116" s="154"/>
      <c r="NO116" s="154"/>
      <c r="NP116" s="154"/>
      <c r="NQ116" s="154"/>
      <c r="NR116" s="154"/>
      <c r="NS116" s="154"/>
      <c r="NT116" s="154"/>
      <c r="NU116" s="154"/>
      <c r="NV116" s="154"/>
      <c r="NW116" s="154"/>
      <c r="NX116" s="154"/>
      <c r="NY116" s="154"/>
      <c r="NZ116" s="154"/>
      <c r="OA116" s="154"/>
      <c r="OB116" s="154"/>
      <c r="OC116" s="154"/>
      <c r="OD116" s="154"/>
      <c r="OE116" s="154"/>
      <c r="OF116" s="154"/>
      <c r="OG116" s="154"/>
      <c r="OH116" s="154"/>
      <c r="OI116" s="154"/>
      <c r="OJ116" s="154"/>
      <c r="OK116" s="154"/>
      <c r="OL116" s="154"/>
      <c r="OM116" s="154"/>
      <c r="ON116" s="154"/>
      <c r="OO116" s="154"/>
      <c r="OP116" s="154"/>
      <c r="OQ116" s="154"/>
      <c r="OR116" s="154"/>
      <c r="OS116" s="154"/>
      <c r="OT116" s="154"/>
      <c r="OU116" s="154"/>
      <c r="OV116" s="154"/>
      <c r="OW116" s="154"/>
      <c r="OX116" s="154"/>
      <c r="OY116" s="154"/>
      <c r="OZ116" s="154"/>
      <c r="PA116" s="154"/>
      <c r="PB116" s="154"/>
      <c r="PC116" s="154"/>
      <c r="PD116" s="154"/>
      <c r="PE116" s="154"/>
      <c r="PF116" s="154"/>
      <c r="PG116" s="154"/>
      <c r="PH116" s="154"/>
      <c r="PI116" s="154"/>
      <c r="PJ116" s="154"/>
      <c r="PK116" s="154"/>
      <c r="PL116" s="154"/>
      <c r="PM116" s="154"/>
      <c r="PN116" s="154"/>
      <c r="PO116" s="154"/>
      <c r="PP116" s="154"/>
      <c r="PQ116" s="154"/>
      <c r="PR116" s="154"/>
      <c r="PS116" s="154"/>
      <c r="PT116" s="154"/>
      <c r="PU116" s="154"/>
      <c r="PV116" s="154"/>
      <c r="PW116" s="154"/>
      <c r="PX116" s="154"/>
      <c r="PY116" s="154"/>
      <c r="PZ116" s="154"/>
      <c r="QA116" s="154"/>
      <c r="QB116" s="154"/>
      <c r="QC116" s="154"/>
      <c r="QD116" s="154"/>
      <c r="QE116" s="154"/>
      <c r="QF116" s="154"/>
      <c r="QG116" s="154"/>
      <c r="QH116" s="154"/>
      <c r="QI116" s="154"/>
      <c r="QJ116" s="154"/>
      <c r="QK116" s="154"/>
      <c r="QL116" s="154"/>
      <c r="QM116" s="154"/>
      <c r="QN116" s="154"/>
      <c r="QO116" s="154"/>
      <c r="QP116" s="154"/>
      <c r="QQ116" s="154"/>
      <c r="QR116" s="154"/>
      <c r="QS116" s="154"/>
      <c r="QT116" s="154"/>
      <c r="QU116" s="154"/>
      <c r="QV116" s="154"/>
      <c r="QW116" s="154"/>
      <c r="QX116" s="154"/>
      <c r="QY116" s="154"/>
      <c r="QZ116" s="154"/>
      <c r="RA116" s="154"/>
      <c r="RB116" s="154"/>
      <c r="RC116" s="154"/>
      <c r="RD116" s="154"/>
      <c r="RE116" s="154"/>
      <c r="RF116" s="154"/>
      <c r="RG116" s="154"/>
      <c r="RH116" s="154"/>
      <c r="RI116" s="154"/>
      <c r="RJ116" s="154"/>
      <c r="RK116" s="154"/>
      <c r="RL116" s="154"/>
      <c r="RM116" s="154"/>
      <c r="RN116" s="154"/>
      <c r="RO116" s="154"/>
      <c r="RP116" s="154"/>
      <c r="RQ116" s="154"/>
      <c r="RR116" s="154"/>
      <c r="RS116" s="154"/>
      <c r="RT116" s="154"/>
      <c r="RU116" s="154"/>
      <c r="RV116" s="154"/>
      <c r="RW116" s="154"/>
      <c r="RX116" s="154"/>
      <c r="RY116" s="154"/>
      <c r="RZ116" s="154"/>
      <c r="SA116" s="154"/>
      <c r="SB116" s="154"/>
      <c r="SC116" s="154"/>
      <c r="SD116" s="154"/>
      <c r="SE116" s="154"/>
      <c r="SF116" s="154"/>
      <c r="SG116" s="154"/>
      <c r="SH116" s="154"/>
      <c r="SI116" s="154"/>
      <c r="SJ116" s="154"/>
      <c r="SK116" s="154"/>
      <c r="SL116" s="154"/>
      <c r="SM116" s="154"/>
      <c r="SN116" s="154"/>
      <c r="SO116" s="154"/>
      <c r="SP116" s="154"/>
      <c r="SQ116" s="154"/>
      <c r="SR116" s="154"/>
      <c r="SS116" s="154"/>
      <c r="ST116" s="154"/>
      <c r="SU116" s="154"/>
      <c r="SV116" s="154"/>
      <c r="SW116" s="154"/>
      <c r="SX116" s="154"/>
    </row>
    <row r="117" spans="3:518" x14ac:dyDescent="0.3">
      <c r="C117" s="153"/>
      <c r="D117" s="154"/>
      <c r="E117" s="154"/>
      <c r="F117" s="154"/>
      <c r="G117" s="154"/>
      <c r="H117" s="154"/>
      <c r="I117" s="154"/>
      <c r="J117" s="155"/>
      <c r="K117" s="155"/>
      <c r="L117" s="155"/>
      <c r="M117" s="154"/>
      <c r="N117" s="154"/>
      <c r="O117" s="154"/>
      <c r="P117" s="154"/>
      <c r="Q117" s="154"/>
      <c r="R117" s="154"/>
      <c r="S117" s="154"/>
      <c r="T117" s="154"/>
      <c r="U117" s="154"/>
      <c r="V117" s="154"/>
      <c r="W117" s="154"/>
      <c r="X117" s="154"/>
      <c r="Y117" s="154"/>
      <c r="Z117" s="154"/>
      <c r="AA117" s="154"/>
      <c r="AB117" s="154"/>
      <c r="AC117" s="154"/>
      <c r="AD117" s="154"/>
      <c r="AE117" s="154"/>
      <c r="AF117" s="154"/>
      <c r="AG117" s="154"/>
      <c r="AH117" s="154"/>
      <c r="AI117" s="154"/>
      <c r="AJ117" s="154"/>
      <c r="AK117" s="154"/>
      <c r="AL117" s="154"/>
      <c r="AM117" s="154"/>
      <c r="AN117" s="154"/>
      <c r="AO117" s="154"/>
      <c r="AP117" s="154"/>
      <c r="AQ117" s="154"/>
      <c r="AR117" s="154"/>
      <c r="AS117" s="154"/>
      <c r="AT117" s="154"/>
      <c r="AU117" s="154"/>
      <c r="AV117" s="154"/>
      <c r="AW117" s="154"/>
      <c r="AX117" s="154"/>
      <c r="AY117" s="154"/>
      <c r="AZ117" s="154"/>
      <c r="BA117" s="154"/>
      <c r="BB117" s="154"/>
      <c r="BC117" s="154"/>
      <c r="BD117" s="154"/>
      <c r="BE117" s="154"/>
      <c r="BF117" s="154"/>
      <c r="BG117" s="154"/>
      <c r="BH117" s="154"/>
      <c r="BI117" s="154"/>
      <c r="BJ117" s="154"/>
      <c r="BK117" s="154"/>
      <c r="BL117" s="154"/>
      <c r="BM117" s="154"/>
      <c r="BN117" s="154"/>
      <c r="BO117" s="154"/>
      <c r="BP117" s="154"/>
      <c r="BQ117" s="154"/>
      <c r="BR117" s="154"/>
      <c r="BS117" s="154"/>
      <c r="BT117" s="154"/>
      <c r="BU117" s="154"/>
      <c r="BV117" s="154"/>
      <c r="BW117" s="154"/>
      <c r="BX117" s="154"/>
      <c r="BY117" s="154"/>
      <c r="BZ117" s="154"/>
      <c r="CA117" s="154"/>
      <c r="CB117" s="154"/>
      <c r="CC117" s="154"/>
      <c r="CD117" s="154"/>
      <c r="CE117" s="154"/>
      <c r="CF117" s="154"/>
      <c r="CG117" s="154"/>
      <c r="CH117" s="154"/>
      <c r="CI117" s="154"/>
      <c r="CJ117" s="154"/>
      <c r="CK117" s="154"/>
      <c r="CL117" s="154"/>
      <c r="CM117" s="154"/>
      <c r="CN117" s="154"/>
      <c r="CO117" s="154"/>
      <c r="CP117" s="154"/>
      <c r="CQ117" s="154"/>
      <c r="CR117" s="154"/>
      <c r="CS117" s="154"/>
      <c r="CT117" s="154"/>
      <c r="CU117" s="154"/>
      <c r="CV117" s="154"/>
      <c r="CW117" s="154"/>
      <c r="CX117" s="154"/>
      <c r="CY117" s="154"/>
      <c r="CZ117" s="154"/>
      <c r="DA117" s="154"/>
      <c r="DB117" s="154"/>
      <c r="DC117" s="154"/>
      <c r="DD117" s="154"/>
      <c r="DE117" s="154"/>
      <c r="DF117" s="154"/>
      <c r="DG117" s="154"/>
      <c r="DH117" s="154"/>
      <c r="DI117" s="154"/>
      <c r="DJ117" s="154"/>
      <c r="DK117" s="154"/>
      <c r="DL117" s="154"/>
      <c r="DM117" s="154"/>
      <c r="DN117" s="154"/>
      <c r="DO117" s="154"/>
      <c r="DP117" s="154"/>
      <c r="DQ117" s="154"/>
      <c r="DR117" s="154"/>
      <c r="DS117" s="154"/>
      <c r="DT117" s="154"/>
      <c r="DU117" s="154"/>
      <c r="DV117" s="154"/>
      <c r="DW117" s="154"/>
      <c r="DX117" s="154"/>
      <c r="DY117" s="154"/>
      <c r="DZ117" s="154"/>
      <c r="EA117" s="154"/>
      <c r="EB117" s="154"/>
      <c r="EC117" s="154"/>
      <c r="ED117" s="154"/>
      <c r="EE117" s="154"/>
      <c r="EF117" s="154"/>
      <c r="EG117" s="154"/>
      <c r="EH117" s="154"/>
      <c r="EI117" s="154"/>
      <c r="EJ117" s="154"/>
      <c r="EK117" s="154"/>
      <c r="EL117" s="154"/>
      <c r="EM117" s="154"/>
      <c r="EN117" s="154"/>
      <c r="EO117" s="154"/>
      <c r="EP117" s="154"/>
      <c r="EQ117" s="154"/>
      <c r="ER117" s="154"/>
      <c r="ES117" s="154"/>
      <c r="ET117" s="154"/>
      <c r="EU117" s="154"/>
      <c r="EV117" s="154"/>
      <c r="EW117" s="154"/>
      <c r="EX117" s="154"/>
      <c r="EY117" s="154"/>
      <c r="EZ117" s="154"/>
      <c r="FA117" s="154"/>
      <c r="FB117" s="154"/>
      <c r="FC117" s="154"/>
      <c r="FD117" s="154"/>
      <c r="FE117" s="154"/>
      <c r="FF117" s="154"/>
      <c r="FG117" s="154"/>
      <c r="FH117" s="154"/>
      <c r="FI117" s="154"/>
      <c r="FJ117" s="154"/>
      <c r="FK117" s="154"/>
      <c r="FL117" s="154"/>
      <c r="FM117" s="154"/>
      <c r="FN117" s="154"/>
      <c r="FO117" s="154"/>
      <c r="FP117" s="154"/>
      <c r="FQ117" s="154"/>
      <c r="FR117" s="154"/>
      <c r="FS117" s="154"/>
      <c r="FT117" s="154"/>
      <c r="FU117" s="154"/>
      <c r="FV117" s="154"/>
      <c r="FW117" s="154"/>
      <c r="FX117" s="154"/>
      <c r="FY117" s="154"/>
      <c r="FZ117" s="154"/>
      <c r="GA117" s="154"/>
      <c r="GB117" s="154"/>
      <c r="GC117" s="154"/>
      <c r="GD117" s="154"/>
      <c r="GE117" s="154"/>
      <c r="GF117" s="154"/>
      <c r="GG117" s="154"/>
      <c r="GH117" s="154"/>
      <c r="GI117" s="154"/>
      <c r="GJ117" s="154"/>
      <c r="GK117" s="154"/>
      <c r="GL117" s="154"/>
      <c r="GM117" s="154"/>
      <c r="GN117" s="154"/>
      <c r="GO117" s="154"/>
      <c r="GP117" s="154"/>
      <c r="GQ117" s="154"/>
      <c r="GR117" s="154"/>
      <c r="GS117" s="154"/>
      <c r="GT117" s="154"/>
      <c r="GU117" s="154"/>
      <c r="GV117" s="154"/>
      <c r="GW117" s="154"/>
      <c r="GX117" s="154"/>
      <c r="GY117" s="154"/>
      <c r="GZ117" s="154"/>
      <c r="HA117" s="154"/>
      <c r="HB117" s="154"/>
      <c r="HC117" s="154"/>
      <c r="HD117" s="154"/>
      <c r="HE117" s="154"/>
      <c r="HF117" s="154"/>
      <c r="HG117" s="154"/>
      <c r="HH117" s="154"/>
      <c r="HI117" s="154"/>
      <c r="HJ117" s="154"/>
      <c r="HK117" s="154"/>
      <c r="HL117" s="154"/>
      <c r="HM117" s="154"/>
      <c r="HN117" s="154"/>
      <c r="HO117" s="154"/>
      <c r="HP117" s="154"/>
      <c r="HQ117" s="154"/>
      <c r="HR117" s="154"/>
      <c r="HS117" s="154"/>
      <c r="HT117" s="154"/>
      <c r="HU117" s="154"/>
      <c r="HV117" s="154"/>
      <c r="HW117" s="154"/>
      <c r="HX117" s="154"/>
      <c r="HY117" s="154"/>
      <c r="HZ117" s="154"/>
      <c r="IA117" s="154"/>
      <c r="IB117" s="154"/>
      <c r="IC117" s="154"/>
      <c r="ID117" s="154"/>
      <c r="IE117" s="154"/>
      <c r="IF117" s="154"/>
      <c r="IG117" s="154"/>
      <c r="IH117" s="154"/>
      <c r="II117" s="154"/>
      <c r="IJ117" s="154"/>
      <c r="IK117" s="154"/>
      <c r="IL117" s="154"/>
      <c r="IM117" s="154"/>
      <c r="IN117" s="154"/>
      <c r="IO117" s="154"/>
      <c r="IP117" s="154"/>
      <c r="IQ117" s="154"/>
      <c r="IR117" s="154"/>
      <c r="IS117" s="154"/>
      <c r="IT117" s="154"/>
      <c r="IU117" s="154"/>
      <c r="IV117" s="154"/>
      <c r="IW117" s="154"/>
      <c r="IX117" s="154"/>
      <c r="IY117" s="154"/>
      <c r="IZ117" s="154"/>
      <c r="JA117" s="154"/>
      <c r="JB117" s="154"/>
      <c r="JC117" s="154"/>
      <c r="JD117" s="154"/>
      <c r="JE117" s="154"/>
      <c r="JF117" s="154"/>
      <c r="JG117" s="154"/>
      <c r="JH117" s="154"/>
      <c r="JI117" s="154"/>
      <c r="JJ117" s="154"/>
      <c r="JK117" s="154"/>
      <c r="JL117" s="154"/>
      <c r="JM117" s="154"/>
      <c r="JN117" s="154"/>
      <c r="JO117" s="154"/>
      <c r="JP117" s="154"/>
      <c r="JQ117" s="154"/>
      <c r="JR117" s="154"/>
      <c r="JS117" s="154"/>
      <c r="JT117" s="154"/>
      <c r="JU117" s="154"/>
      <c r="JV117" s="154"/>
      <c r="JW117" s="154"/>
      <c r="JX117" s="154"/>
      <c r="JY117" s="154"/>
      <c r="JZ117" s="154"/>
      <c r="KA117" s="154"/>
      <c r="KB117" s="154"/>
      <c r="KC117" s="154"/>
      <c r="KD117" s="154"/>
      <c r="KE117" s="154"/>
      <c r="KF117" s="154"/>
      <c r="KG117" s="154"/>
      <c r="KH117" s="154"/>
      <c r="KI117" s="154"/>
      <c r="KJ117" s="154"/>
      <c r="KK117" s="154"/>
      <c r="KL117" s="154"/>
      <c r="KM117" s="154"/>
      <c r="KN117" s="154"/>
      <c r="KO117" s="154"/>
      <c r="KP117" s="154"/>
      <c r="KQ117" s="154"/>
      <c r="KR117" s="154"/>
      <c r="KS117" s="154"/>
      <c r="KT117" s="154"/>
      <c r="KU117" s="154"/>
      <c r="KV117" s="154"/>
      <c r="KW117" s="154"/>
      <c r="KX117" s="154"/>
      <c r="KY117" s="154"/>
      <c r="KZ117" s="154"/>
      <c r="LA117" s="154"/>
      <c r="LB117" s="154"/>
      <c r="LC117" s="154"/>
      <c r="LD117" s="154"/>
      <c r="LE117" s="154"/>
      <c r="LF117" s="154"/>
      <c r="LG117" s="154"/>
      <c r="LH117" s="154"/>
      <c r="LI117" s="154"/>
      <c r="LJ117" s="154"/>
      <c r="LK117" s="154"/>
      <c r="LL117" s="154"/>
      <c r="LM117" s="154"/>
      <c r="LN117" s="154"/>
      <c r="LO117" s="154"/>
      <c r="LP117" s="154"/>
      <c r="LQ117" s="154"/>
      <c r="LR117" s="154"/>
      <c r="LS117" s="154"/>
      <c r="LT117" s="154"/>
      <c r="LU117" s="154"/>
      <c r="LV117" s="154"/>
      <c r="LW117" s="154"/>
      <c r="LX117" s="154"/>
      <c r="LY117" s="154"/>
      <c r="LZ117" s="154"/>
      <c r="MA117" s="154"/>
      <c r="MB117" s="154"/>
      <c r="MC117" s="154"/>
      <c r="MD117" s="154"/>
      <c r="ME117" s="154"/>
      <c r="MF117" s="154"/>
      <c r="MG117" s="154"/>
      <c r="MH117" s="154"/>
      <c r="MI117" s="154"/>
      <c r="MJ117" s="154"/>
      <c r="MK117" s="154"/>
      <c r="ML117" s="154"/>
      <c r="MM117" s="154"/>
      <c r="MN117" s="154"/>
      <c r="MO117" s="154"/>
      <c r="MP117" s="154"/>
      <c r="MQ117" s="154"/>
      <c r="MR117" s="154"/>
      <c r="MS117" s="154"/>
      <c r="MT117" s="154"/>
      <c r="MU117" s="154"/>
      <c r="MV117" s="154"/>
      <c r="MW117" s="154"/>
      <c r="MX117" s="154"/>
      <c r="MY117" s="154"/>
      <c r="MZ117" s="154"/>
      <c r="NA117" s="154"/>
      <c r="NB117" s="154"/>
      <c r="NC117" s="154"/>
      <c r="ND117" s="154"/>
      <c r="NE117" s="154"/>
      <c r="NF117" s="154"/>
      <c r="NG117" s="154"/>
      <c r="NH117" s="154"/>
      <c r="NI117" s="154"/>
      <c r="NJ117" s="154"/>
      <c r="NK117" s="154"/>
      <c r="NL117" s="154"/>
      <c r="NM117" s="154"/>
      <c r="NN117" s="154"/>
      <c r="NO117" s="154"/>
      <c r="NP117" s="154"/>
      <c r="NQ117" s="154"/>
      <c r="NR117" s="154"/>
      <c r="NS117" s="154"/>
      <c r="NT117" s="154"/>
      <c r="NU117" s="154"/>
      <c r="NV117" s="154"/>
      <c r="NW117" s="154"/>
      <c r="NX117" s="154"/>
      <c r="NY117" s="154"/>
      <c r="NZ117" s="154"/>
      <c r="OA117" s="154"/>
      <c r="OB117" s="154"/>
      <c r="OC117" s="154"/>
      <c r="OD117" s="154"/>
      <c r="OE117" s="154"/>
      <c r="OF117" s="154"/>
      <c r="OG117" s="154"/>
      <c r="OH117" s="154"/>
      <c r="OI117" s="154"/>
      <c r="OJ117" s="154"/>
      <c r="OK117" s="154"/>
      <c r="OL117" s="154"/>
      <c r="OM117" s="154"/>
      <c r="ON117" s="154"/>
      <c r="OO117" s="154"/>
      <c r="OP117" s="154"/>
      <c r="OQ117" s="154"/>
      <c r="OR117" s="154"/>
      <c r="OS117" s="154"/>
      <c r="OT117" s="154"/>
      <c r="OU117" s="154"/>
      <c r="OV117" s="154"/>
      <c r="OW117" s="154"/>
      <c r="OX117" s="154"/>
      <c r="OY117" s="154"/>
      <c r="OZ117" s="154"/>
      <c r="PA117" s="154"/>
      <c r="PB117" s="154"/>
      <c r="PC117" s="154"/>
      <c r="PD117" s="154"/>
      <c r="PE117" s="154"/>
      <c r="PF117" s="154"/>
      <c r="PG117" s="154"/>
      <c r="PH117" s="154"/>
      <c r="PI117" s="154"/>
      <c r="PJ117" s="154"/>
      <c r="PK117" s="154"/>
      <c r="PL117" s="154"/>
      <c r="PM117" s="154"/>
      <c r="PN117" s="154"/>
      <c r="PO117" s="154"/>
      <c r="PP117" s="154"/>
      <c r="PQ117" s="154"/>
      <c r="PR117" s="154"/>
      <c r="PS117" s="154"/>
      <c r="PT117" s="154"/>
      <c r="PU117" s="154"/>
      <c r="PV117" s="154"/>
      <c r="PW117" s="154"/>
      <c r="PX117" s="154"/>
      <c r="PY117" s="154"/>
      <c r="PZ117" s="154"/>
      <c r="QA117" s="154"/>
      <c r="QB117" s="154"/>
      <c r="QC117" s="154"/>
      <c r="QD117" s="154"/>
      <c r="QE117" s="154"/>
      <c r="QF117" s="154"/>
      <c r="QG117" s="154"/>
      <c r="QH117" s="154"/>
      <c r="QI117" s="154"/>
      <c r="QJ117" s="154"/>
      <c r="QK117" s="154"/>
      <c r="QL117" s="154"/>
      <c r="QM117" s="154"/>
      <c r="QN117" s="154"/>
      <c r="QO117" s="154"/>
      <c r="QP117" s="154"/>
      <c r="QQ117" s="154"/>
      <c r="QR117" s="154"/>
      <c r="QS117" s="154"/>
      <c r="QT117" s="154"/>
      <c r="QU117" s="154"/>
      <c r="QV117" s="154"/>
      <c r="QW117" s="154"/>
      <c r="QX117" s="154"/>
      <c r="QY117" s="154"/>
      <c r="QZ117" s="154"/>
      <c r="RA117" s="154"/>
      <c r="RB117" s="154"/>
      <c r="RC117" s="154"/>
      <c r="RD117" s="154"/>
      <c r="RE117" s="154"/>
      <c r="RF117" s="154"/>
      <c r="RG117" s="154"/>
      <c r="RH117" s="154"/>
      <c r="RI117" s="154"/>
      <c r="RJ117" s="154"/>
      <c r="RK117" s="154"/>
      <c r="RL117" s="154"/>
      <c r="RM117" s="154"/>
      <c r="RN117" s="154"/>
      <c r="RO117" s="154"/>
      <c r="RP117" s="154"/>
      <c r="RQ117" s="154"/>
      <c r="RR117" s="154"/>
      <c r="RS117" s="154"/>
      <c r="RT117" s="154"/>
      <c r="RU117" s="154"/>
      <c r="RV117" s="154"/>
      <c r="RW117" s="154"/>
      <c r="RX117" s="154"/>
      <c r="RY117" s="154"/>
      <c r="RZ117" s="154"/>
      <c r="SA117" s="154"/>
      <c r="SB117" s="154"/>
      <c r="SC117" s="154"/>
      <c r="SD117" s="154"/>
      <c r="SE117" s="154"/>
      <c r="SF117" s="154"/>
      <c r="SG117" s="154"/>
      <c r="SH117" s="154"/>
      <c r="SI117" s="154"/>
      <c r="SJ117" s="154"/>
      <c r="SK117" s="154"/>
      <c r="SL117" s="154"/>
      <c r="SM117" s="154"/>
      <c r="SN117" s="154"/>
      <c r="SO117" s="154"/>
      <c r="SP117" s="154"/>
      <c r="SQ117" s="154"/>
      <c r="SR117" s="154"/>
      <c r="SS117" s="154"/>
      <c r="ST117" s="154"/>
      <c r="SU117" s="154"/>
      <c r="SV117" s="154"/>
      <c r="SW117" s="154"/>
      <c r="SX117" s="154"/>
    </row>
    <row r="118" spans="3:518" x14ac:dyDescent="0.3">
      <c r="C118" s="153"/>
      <c r="D118" s="154"/>
      <c r="E118" s="154"/>
      <c r="F118" s="154"/>
      <c r="G118" s="154"/>
      <c r="H118" s="154"/>
      <c r="I118" s="154"/>
      <c r="J118" s="155"/>
      <c r="K118" s="155"/>
      <c r="L118" s="155"/>
      <c r="M118" s="154"/>
      <c r="N118" s="154"/>
      <c r="O118" s="154"/>
      <c r="P118" s="154"/>
      <c r="Q118" s="154"/>
      <c r="R118" s="154"/>
      <c r="S118" s="154"/>
      <c r="T118" s="154"/>
      <c r="U118" s="154"/>
      <c r="V118" s="154"/>
      <c r="W118" s="154"/>
      <c r="X118" s="154"/>
      <c r="Y118" s="154"/>
      <c r="Z118" s="154"/>
      <c r="AA118" s="154"/>
      <c r="AB118" s="154"/>
      <c r="AC118" s="154"/>
      <c r="AD118" s="154"/>
      <c r="AE118" s="154"/>
      <c r="AF118" s="154"/>
      <c r="AG118" s="154"/>
      <c r="AH118" s="154"/>
      <c r="AI118" s="154"/>
      <c r="AJ118" s="154"/>
      <c r="AK118" s="154"/>
      <c r="AL118" s="154"/>
      <c r="AM118" s="154"/>
      <c r="AN118" s="154"/>
      <c r="AO118" s="154"/>
      <c r="AP118" s="154"/>
      <c r="AQ118" s="154"/>
      <c r="AR118" s="154"/>
      <c r="AS118" s="154"/>
      <c r="AT118" s="154"/>
      <c r="AU118" s="154"/>
      <c r="AV118" s="154"/>
      <c r="AW118" s="154"/>
      <c r="AX118" s="154"/>
      <c r="AY118" s="154"/>
      <c r="AZ118" s="154"/>
      <c r="BA118" s="154"/>
      <c r="BB118" s="154"/>
      <c r="BC118" s="154"/>
      <c r="BD118" s="154"/>
      <c r="BE118" s="154"/>
      <c r="BF118" s="154"/>
      <c r="BG118" s="154"/>
      <c r="BH118" s="154"/>
      <c r="BI118" s="154"/>
      <c r="BJ118" s="154"/>
      <c r="BK118" s="154"/>
      <c r="BL118" s="154"/>
      <c r="BM118" s="154"/>
      <c r="BN118" s="154"/>
      <c r="BO118" s="154"/>
      <c r="BP118" s="154"/>
      <c r="BQ118" s="154"/>
      <c r="BR118" s="154"/>
      <c r="BS118" s="154"/>
      <c r="BT118" s="154"/>
      <c r="BU118" s="154"/>
      <c r="BV118" s="154"/>
      <c r="BW118" s="154"/>
      <c r="BX118" s="154"/>
      <c r="BY118" s="154"/>
      <c r="BZ118" s="154"/>
      <c r="CA118" s="154"/>
      <c r="CB118" s="154"/>
      <c r="CC118" s="154"/>
      <c r="CD118" s="154"/>
      <c r="CE118" s="154"/>
      <c r="CF118" s="154"/>
      <c r="CG118" s="154"/>
      <c r="CH118" s="154"/>
      <c r="CI118" s="154"/>
      <c r="CJ118" s="154"/>
      <c r="CK118" s="154"/>
      <c r="CL118" s="154"/>
      <c r="CM118" s="154"/>
      <c r="CN118" s="154"/>
      <c r="CO118" s="154"/>
      <c r="CP118" s="154"/>
      <c r="CQ118" s="154"/>
      <c r="CR118" s="154"/>
      <c r="CS118" s="154"/>
      <c r="CT118" s="154"/>
      <c r="CU118" s="154"/>
      <c r="CV118" s="154"/>
      <c r="CW118" s="154"/>
      <c r="CX118" s="154"/>
      <c r="CY118" s="154"/>
      <c r="CZ118" s="154"/>
      <c r="DA118" s="154"/>
      <c r="DB118" s="154"/>
      <c r="DC118" s="154"/>
      <c r="DD118" s="154"/>
      <c r="DE118" s="154"/>
      <c r="DF118" s="154"/>
      <c r="DG118" s="154"/>
      <c r="DH118" s="154"/>
      <c r="DI118" s="154"/>
      <c r="DJ118" s="154"/>
      <c r="DK118" s="154"/>
      <c r="DL118" s="154"/>
      <c r="DM118" s="154"/>
      <c r="DN118" s="154"/>
      <c r="DO118" s="154"/>
      <c r="DP118" s="154"/>
      <c r="DQ118" s="154"/>
      <c r="DR118" s="154"/>
      <c r="DS118" s="154"/>
      <c r="DT118" s="154"/>
      <c r="DU118" s="154"/>
      <c r="DV118" s="154"/>
      <c r="DW118" s="154"/>
      <c r="DX118" s="154"/>
      <c r="DY118" s="154"/>
      <c r="DZ118" s="154"/>
      <c r="EA118" s="154"/>
      <c r="EB118" s="154"/>
      <c r="EC118" s="154"/>
      <c r="ED118" s="154"/>
      <c r="EE118" s="154"/>
      <c r="EF118" s="154"/>
      <c r="EG118" s="154"/>
      <c r="EH118" s="154"/>
      <c r="EI118" s="154"/>
      <c r="EJ118" s="154"/>
      <c r="EK118" s="154"/>
      <c r="EL118" s="154"/>
      <c r="EM118" s="154"/>
      <c r="EN118" s="154"/>
      <c r="EO118" s="154"/>
      <c r="EP118" s="154"/>
      <c r="EQ118" s="154"/>
      <c r="ER118" s="154"/>
      <c r="ES118" s="154"/>
      <c r="ET118" s="154"/>
      <c r="EU118" s="154"/>
      <c r="EV118" s="154"/>
      <c r="EW118" s="154"/>
      <c r="EX118" s="154"/>
      <c r="EY118" s="154"/>
      <c r="EZ118" s="154"/>
      <c r="FA118" s="154"/>
      <c r="FB118" s="154"/>
      <c r="FC118" s="154"/>
      <c r="FD118" s="154"/>
      <c r="FE118" s="154"/>
      <c r="FF118" s="154"/>
      <c r="FG118" s="154"/>
      <c r="FH118" s="154"/>
      <c r="FI118" s="154"/>
      <c r="FJ118" s="154"/>
      <c r="FK118" s="154"/>
      <c r="FL118" s="154"/>
      <c r="FM118" s="154"/>
      <c r="FN118" s="154"/>
      <c r="FO118" s="154"/>
      <c r="FP118" s="154"/>
      <c r="FQ118" s="154"/>
      <c r="FR118" s="154"/>
      <c r="FS118" s="154"/>
      <c r="FT118" s="154"/>
      <c r="FU118" s="154"/>
      <c r="FV118" s="154"/>
      <c r="FW118" s="154"/>
      <c r="FX118" s="154"/>
      <c r="FY118" s="154"/>
      <c r="FZ118" s="154"/>
      <c r="GA118" s="154"/>
      <c r="GB118" s="154"/>
      <c r="GC118" s="154"/>
      <c r="GD118" s="154"/>
      <c r="GE118" s="154"/>
      <c r="GF118" s="154"/>
      <c r="GG118" s="154"/>
      <c r="GH118" s="154"/>
      <c r="GI118" s="154"/>
      <c r="GJ118" s="154"/>
      <c r="GK118" s="154"/>
      <c r="GL118" s="154"/>
      <c r="GM118" s="154"/>
      <c r="GN118" s="154"/>
      <c r="GO118" s="154"/>
      <c r="GP118" s="154"/>
      <c r="GQ118" s="154"/>
      <c r="GR118" s="154"/>
      <c r="GS118" s="154"/>
      <c r="GT118" s="154"/>
      <c r="GU118" s="154"/>
      <c r="GV118" s="154"/>
      <c r="GW118" s="154"/>
      <c r="GX118" s="154"/>
      <c r="GY118" s="154"/>
      <c r="GZ118" s="154"/>
      <c r="HA118" s="154"/>
      <c r="HB118" s="154"/>
      <c r="HC118" s="154"/>
      <c r="HD118" s="154"/>
      <c r="HE118" s="154"/>
      <c r="HF118" s="154"/>
      <c r="HG118" s="154"/>
      <c r="HH118" s="154"/>
      <c r="HI118" s="154"/>
      <c r="HJ118" s="154"/>
      <c r="HK118" s="154"/>
      <c r="HL118" s="154"/>
      <c r="HM118" s="154"/>
      <c r="HN118" s="154"/>
      <c r="HO118" s="154"/>
      <c r="HP118" s="154"/>
      <c r="HQ118" s="154"/>
      <c r="HR118" s="154"/>
      <c r="HS118" s="154"/>
      <c r="HT118" s="154"/>
      <c r="HU118" s="154"/>
      <c r="HV118" s="154"/>
      <c r="HW118" s="154"/>
      <c r="HX118" s="154"/>
      <c r="HY118" s="154"/>
      <c r="HZ118" s="154"/>
      <c r="IA118" s="154"/>
      <c r="IB118" s="154"/>
      <c r="IC118" s="154"/>
      <c r="ID118" s="154"/>
      <c r="IE118" s="154"/>
      <c r="IF118" s="154"/>
      <c r="IG118" s="154"/>
      <c r="IH118" s="154"/>
      <c r="II118" s="154"/>
      <c r="IJ118" s="154"/>
      <c r="IK118" s="154"/>
      <c r="IL118" s="154"/>
      <c r="IM118" s="154"/>
      <c r="IN118" s="154"/>
      <c r="IO118" s="154"/>
      <c r="IP118" s="154"/>
      <c r="IQ118" s="154"/>
      <c r="IR118" s="154"/>
      <c r="IS118" s="154"/>
      <c r="IT118" s="154"/>
      <c r="IU118" s="154"/>
      <c r="IV118" s="154"/>
      <c r="IW118" s="154"/>
      <c r="IX118" s="154"/>
      <c r="IY118" s="154"/>
      <c r="IZ118" s="154"/>
      <c r="JA118" s="154"/>
      <c r="JB118" s="154"/>
      <c r="JC118" s="154"/>
      <c r="JD118" s="154"/>
      <c r="JE118" s="154"/>
      <c r="JF118" s="154"/>
      <c r="JG118" s="154"/>
      <c r="JH118" s="154"/>
      <c r="JI118" s="154"/>
      <c r="JJ118" s="154"/>
      <c r="JK118" s="154"/>
      <c r="JL118" s="154"/>
      <c r="JM118" s="154"/>
      <c r="JN118" s="154"/>
      <c r="JO118" s="154"/>
      <c r="JP118" s="154"/>
      <c r="JQ118" s="154"/>
      <c r="JR118" s="154"/>
      <c r="JS118" s="154"/>
      <c r="JT118" s="154"/>
      <c r="JU118" s="154"/>
      <c r="JV118" s="154"/>
      <c r="JW118" s="154"/>
      <c r="JX118" s="154"/>
      <c r="JY118" s="154"/>
      <c r="JZ118" s="154"/>
      <c r="KA118" s="154"/>
      <c r="KB118" s="154"/>
      <c r="KC118" s="154"/>
      <c r="KD118" s="154"/>
      <c r="KE118" s="154"/>
      <c r="KF118" s="154"/>
      <c r="KG118" s="154"/>
      <c r="KH118" s="154"/>
      <c r="KI118" s="154"/>
      <c r="KJ118" s="154"/>
      <c r="KK118" s="154"/>
      <c r="KL118" s="154"/>
      <c r="KM118" s="154"/>
      <c r="KN118" s="154"/>
      <c r="KO118" s="154"/>
      <c r="KP118" s="154"/>
      <c r="KQ118" s="154"/>
      <c r="KR118" s="154"/>
      <c r="KS118" s="154"/>
      <c r="KT118" s="154"/>
      <c r="KU118" s="154"/>
      <c r="KV118" s="154"/>
      <c r="KW118" s="154"/>
      <c r="KX118" s="154"/>
      <c r="KY118" s="154"/>
      <c r="KZ118" s="154"/>
      <c r="LA118" s="154"/>
      <c r="LB118" s="154"/>
      <c r="LC118" s="154"/>
      <c r="LD118" s="154"/>
      <c r="LE118" s="154"/>
      <c r="LF118" s="154"/>
      <c r="LG118" s="154"/>
      <c r="LH118" s="154"/>
      <c r="LI118" s="154"/>
      <c r="LJ118" s="154"/>
      <c r="LK118" s="154"/>
      <c r="LL118" s="154"/>
      <c r="LM118" s="154"/>
      <c r="LN118" s="154"/>
      <c r="LO118" s="154"/>
      <c r="LP118" s="154"/>
      <c r="LQ118" s="154"/>
      <c r="LR118" s="154"/>
      <c r="LS118" s="154"/>
      <c r="LT118" s="154"/>
      <c r="LU118" s="154"/>
      <c r="LV118" s="154"/>
      <c r="LW118" s="154"/>
      <c r="LX118" s="154"/>
      <c r="LY118" s="154"/>
      <c r="LZ118" s="154"/>
      <c r="MA118" s="154"/>
      <c r="MB118" s="154"/>
      <c r="MC118" s="154"/>
      <c r="MD118" s="154"/>
      <c r="ME118" s="154"/>
      <c r="MF118" s="154"/>
      <c r="MG118" s="154"/>
      <c r="MH118" s="154"/>
      <c r="MI118" s="154"/>
      <c r="MJ118" s="154"/>
      <c r="MK118" s="154"/>
      <c r="ML118" s="154"/>
      <c r="MM118" s="154"/>
      <c r="MN118" s="154"/>
      <c r="MO118" s="154"/>
      <c r="MP118" s="154"/>
      <c r="MQ118" s="154"/>
      <c r="MR118" s="154"/>
      <c r="MS118" s="154"/>
      <c r="MT118" s="154"/>
      <c r="MU118" s="154"/>
      <c r="MV118" s="154"/>
      <c r="MW118" s="154"/>
      <c r="MX118" s="154"/>
      <c r="MY118" s="154"/>
      <c r="MZ118" s="154"/>
      <c r="NA118" s="154"/>
      <c r="NB118" s="154"/>
      <c r="NC118" s="154"/>
      <c r="ND118" s="154"/>
      <c r="NE118" s="154"/>
      <c r="NF118" s="154"/>
      <c r="NG118" s="154"/>
      <c r="NH118" s="154"/>
      <c r="NI118" s="154"/>
      <c r="NJ118" s="154"/>
      <c r="NK118" s="154"/>
      <c r="NL118" s="154"/>
      <c r="NM118" s="154"/>
      <c r="NN118" s="154"/>
      <c r="NO118" s="154"/>
      <c r="NP118" s="154"/>
      <c r="NQ118" s="154"/>
      <c r="NR118" s="154"/>
      <c r="NS118" s="154"/>
      <c r="NT118" s="154"/>
      <c r="NU118" s="154"/>
      <c r="NV118" s="154"/>
      <c r="NW118" s="154"/>
      <c r="NX118" s="154"/>
      <c r="NY118" s="154"/>
      <c r="NZ118" s="154"/>
      <c r="OA118" s="154"/>
      <c r="OB118" s="154"/>
      <c r="OC118" s="154"/>
      <c r="OD118" s="154"/>
      <c r="OE118" s="154"/>
      <c r="OF118" s="154"/>
      <c r="OG118" s="154"/>
      <c r="OH118" s="154"/>
      <c r="OI118" s="154"/>
      <c r="OJ118" s="154"/>
      <c r="OK118" s="154"/>
      <c r="OL118" s="154"/>
      <c r="OM118" s="154"/>
      <c r="ON118" s="154"/>
      <c r="OO118" s="154"/>
      <c r="OP118" s="154"/>
      <c r="OQ118" s="154"/>
      <c r="OR118" s="154"/>
      <c r="OS118" s="154"/>
      <c r="OT118" s="154"/>
      <c r="OU118" s="154"/>
      <c r="OV118" s="154"/>
      <c r="OW118" s="154"/>
      <c r="OX118" s="154"/>
      <c r="OY118" s="154"/>
      <c r="OZ118" s="154"/>
      <c r="PA118" s="154"/>
      <c r="PB118" s="154"/>
      <c r="PC118" s="154"/>
      <c r="PD118" s="154"/>
      <c r="PE118" s="154"/>
      <c r="PF118" s="154"/>
      <c r="PG118" s="154"/>
      <c r="PH118" s="154"/>
      <c r="PI118" s="154"/>
      <c r="PJ118" s="154"/>
      <c r="PK118" s="154"/>
      <c r="PL118" s="154"/>
      <c r="PM118" s="154"/>
      <c r="PN118" s="154"/>
      <c r="PO118" s="154"/>
      <c r="PP118" s="154"/>
      <c r="PQ118" s="154"/>
      <c r="PR118" s="154"/>
      <c r="PS118" s="154"/>
      <c r="PT118" s="154"/>
      <c r="PU118" s="154"/>
      <c r="PV118" s="154"/>
      <c r="PW118" s="154"/>
      <c r="PX118" s="154"/>
      <c r="PY118" s="154"/>
      <c r="PZ118" s="154"/>
      <c r="QA118" s="154"/>
      <c r="QB118" s="154"/>
      <c r="QC118" s="154"/>
      <c r="QD118" s="154"/>
      <c r="QE118" s="154"/>
      <c r="QF118" s="154"/>
      <c r="QG118" s="154"/>
      <c r="QH118" s="154"/>
      <c r="QI118" s="154"/>
      <c r="QJ118" s="154"/>
      <c r="QK118" s="154"/>
      <c r="QL118" s="154"/>
      <c r="QM118" s="154"/>
      <c r="QN118" s="154"/>
      <c r="QO118" s="154"/>
      <c r="QP118" s="154"/>
      <c r="QQ118" s="154"/>
      <c r="QR118" s="154"/>
      <c r="QS118" s="154"/>
      <c r="QT118" s="154"/>
      <c r="QU118" s="154"/>
      <c r="QV118" s="154"/>
      <c r="QW118" s="154"/>
      <c r="QX118" s="154"/>
      <c r="QY118" s="154"/>
      <c r="QZ118" s="154"/>
      <c r="RA118" s="154"/>
      <c r="RB118" s="154"/>
      <c r="RC118" s="154"/>
      <c r="RD118" s="154"/>
      <c r="RE118" s="154"/>
      <c r="RF118" s="154"/>
      <c r="RG118" s="154"/>
      <c r="RH118" s="154"/>
      <c r="RI118" s="154"/>
      <c r="RJ118" s="154"/>
      <c r="RK118" s="154"/>
      <c r="RL118" s="154"/>
      <c r="RM118" s="154"/>
      <c r="RN118" s="154"/>
      <c r="RO118" s="154"/>
      <c r="RP118" s="154"/>
      <c r="RQ118" s="154"/>
      <c r="RR118" s="154"/>
      <c r="RS118" s="154"/>
      <c r="RT118" s="154"/>
      <c r="RU118" s="154"/>
      <c r="RV118" s="154"/>
      <c r="RW118" s="154"/>
      <c r="RX118" s="154"/>
      <c r="RY118" s="154"/>
      <c r="RZ118" s="154"/>
      <c r="SA118" s="154"/>
      <c r="SB118" s="154"/>
      <c r="SC118" s="154"/>
      <c r="SD118" s="154"/>
      <c r="SE118" s="154"/>
      <c r="SF118" s="154"/>
      <c r="SG118" s="154"/>
      <c r="SH118" s="154"/>
      <c r="SI118" s="154"/>
      <c r="SJ118" s="154"/>
      <c r="SK118" s="154"/>
      <c r="SL118" s="154"/>
      <c r="SM118" s="154"/>
      <c r="SN118" s="154"/>
      <c r="SO118" s="154"/>
      <c r="SP118" s="154"/>
      <c r="SQ118" s="154"/>
      <c r="SR118" s="154"/>
      <c r="SS118" s="154"/>
      <c r="ST118" s="154"/>
      <c r="SU118" s="154"/>
      <c r="SV118" s="154"/>
      <c r="SW118" s="154"/>
      <c r="SX118" s="154"/>
    </row>
    <row r="119" spans="3:518" x14ac:dyDescent="0.3">
      <c r="C119" s="153"/>
      <c r="D119" s="154"/>
      <c r="E119" s="154"/>
      <c r="F119" s="154"/>
      <c r="G119" s="154"/>
      <c r="H119" s="154"/>
      <c r="I119" s="154"/>
      <c r="J119" s="155"/>
      <c r="K119" s="155"/>
      <c r="L119" s="155"/>
      <c r="M119" s="154"/>
      <c r="N119" s="154"/>
      <c r="O119" s="154"/>
      <c r="P119" s="154"/>
      <c r="Q119" s="154"/>
      <c r="R119" s="154"/>
      <c r="S119" s="154"/>
      <c r="T119" s="154"/>
      <c r="U119" s="154"/>
      <c r="V119" s="154"/>
      <c r="W119" s="154"/>
      <c r="X119" s="154"/>
      <c r="Y119" s="154"/>
      <c r="Z119" s="154"/>
      <c r="AA119" s="154"/>
      <c r="AB119" s="154"/>
      <c r="AC119" s="154"/>
      <c r="AD119" s="154"/>
      <c r="AE119" s="154"/>
      <c r="AF119" s="154"/>
      <c r="AG119" s="154"/>
      <c r="AH119" s="154"/>
      <c r="AI119" s="154"/>
      <c r="AJ119" s="154"/>
      <c r="AK119" s="154"/>
      <c r="AL119" s="154"/>
      <c r="AM119" s="154"/>
      <c r="AN119" s="154"/>
      <c r="AO119" s="154"/>
      <c r="AP119" s="154"/>
      <c r="AQ119" s="154"/>
      <c r="AR119" s="154"/>
      <c r="AS119" s="154"/>
      <c r="AT119" s="154"/>
      <c r="AU119" s="154"/>
      <c r="AV119" s="154"/>
      <c r="AW119" s="154"/>
      <c r="AX119" s="154"/>
      <c r="AY119" s="154"/>
      <c r="AZ119" s="154"/>
      <c r="BA119" s="154"/>
      <c r="BB119" s="154"/>
      <c r="BC119" s="154"/>
      <c r="BD119" s="154"/>
      <c r="BE119" s="154"/>
      <c r="BF119" s="154"/>
      <c r="BG119" s="154"/>
      <c r="BH119" s="154"/>
      <c r="BI119" s="154"/>
      <c r="BJ119" s="154"/>
      <c r="BK119" s="154"/>
      <c r="BL119" s="154"/>
      <c r="BM119" s="154"/>
      <c r="BN119" s="154"/>
      <c r="BO119" s="154"/>
      <c r="BP119" s="154"/>
      <c r="BQ119" s="154"/>
      <c r="BR119" s="154"/>
      <c r="BS119" s="154"/>
      <c r="BT119" s="154"/>
      <c r="BU119" s="154"/>
      <c r="BV119" s="154"/>
      <c r="BW119" s="154"/>
      <c r="BX119" s="154"/>
      <c r="BY119" s="154"/>
      <c r="BZ119" s="154"/>
      <c r="CA119" s="154"/>
      <c r="CB119" s="154"/>
      <c r="CC119" s="154"/>
      <c r="CD119" s="154"/>
      <c r="CE119" s="154"/>
      <c r="CF119" s="154"/>
      <c r="CG119" s="154"/>
      <c r="CH119" s="154"/>
      <c r="CI119" s="154"/>
      <c r="CJ119" s="154"/>
      <c r="CK119" s="154"/>
      <c r="CL119" s="154"/>
      <c r="CM119" s="154"/>
      <c r="CN119" s="154"/>
      <c r="CO119" s="154"/>
      <c r="CP119" s="154"/>
      <c r="CQ119" s="154"/>
      <c r="CR119" s="154"/>
      <c r="CS119" s="154"/>
      <c r="CT119" s="154"/>
      <c r="CU119" s="154"/>
      <c r="CV119" s="154"/>
      <c r="CW119" s="154"/>
      <c r="CX119" s="154"/>
      <c r="CY119" s="154"/>
      <c r="CZ119" s="154"/>
      <c r="DA119" s="154"/>
      <c r="DB119" s="154"/>
      <c r="DC119" s="154"/>
      <c r="DD119" s="154"/>
      <c r="DE119" s="154"/>
      <c r="DF119" s="154"/>
      <c r="DG119" s="154"/>
      <c r="DH119" s="154"/>
      <c r="DI119" s="154"/>
      <c r="DJ119" s="154"/>
      <c r="DK119" s="154"/>
      <c r="DL119" s="154"/>
      <c r="DM119" s="154"/>
      <c r="DN119" s="154"/>
      <c r="DO119" s="154"/>
      <c r="DP119" s="154"/>
      <c r="DQ119" s="154"/>
      <c r="DR119" s="154"/>
      <c r="DS119" s="154"/>
      <c r="DT119" s="154"/>
      <c r="DU119" s="154"/>
      <c r="DV119" s="154"/>
      <c r="DW119" s="154"/>
      <c r="DX119" s="154"/>
      <c r="DY119" s="154"/>
      <c r="DZ119" s="154"/>
      <c r="EA119" s="154"/>
      <c r="EB119" s="154"/>
      <c r="EC119" s="154"/>
      <c r="ED119" s="154"/>
      <c r="EE119" s="154"/>
      <c r="EF119" s="154"/>
      <c r="EG119" s="154"/>
      <c r="EH119" s="154"/>
      <c r="EI119" s="154"/>
      <c r="EJ119" s="154"/>
      <c r="EK119" s="154"/>
      <c r="EL119" s="154"/>
      <c r="EM119" s="154"/>
      <c r="EN119" s="154"/>
      <c r="EO119" s="154"/>
      <c r="EP119" s="154"/>
      <c r="EQ119" s="154"/>
      <c r="ER119" s="154"/>
      <c r="ES119" s="154"/>
      <c r="ET119" s="154"/>
      <c r="EU119" s="154"/>
      <c r="EV119" s="154"/>
      <c r="EW119" s="154"/>
      <c r="EX119" s="154"/>
      <c r="EY119" s="154"/>
      <c r="EZ119" s="154"/>
      <c r="FA119" s="154"/>
      <c r="FB119" s="154"/>
      <c r="FC119" s="154"/>
      <c r="FD119" s="154"/>
      <c r="FE119" s="154"/>
      <c r="FF119" s="154"/>
      <c r="FG119" s="154"/>
      <c r="FH119" s="154"/>
      <c r="FI119" s="154"/>
      <c r="FJ119" s="154"/>
      <c r="FK119" s="154"/>
      <c r="FL119" s="154"/>
      <c r="FM119" s="154"/>
      <c r="FN119" s="154"/>
      <c r="FO119" s="154"/>
      <c r="FP119" s="154"/>
      <c r="FQ119" s="154"/>
      <c r="FR119" s="154"/>
      <c r="FS119" s="154"/>
      <c r="FT119" s="154"/>
      <c r="FU119" s="154"/>
      <c r="FV119" s="154"/>
      <c r="FW119" s="154"/>
      <c r="FX119" s="154"/>
      <c r="FY119" s="154"/>
      <c r="FZ119" s="154"/>
      <c r="GA119" s="154"/>
      <c r="GB119" s="154"/>
      <c r="GC119" s="154"/>
      <c r="GD119" s="154"/>
      <c r="GE119" s="154"/>
      <c r="GF119" s="154"/>
      <c r="GG119" s="154"/>
      <c r="GH119" s="154"/>
      <c r="GI119" s="154"/>
      <c r="GJ119" s="154"/>
      <c r="GK119" s="154"/>
      <c r="GL119" s="154"/>
      <c r="GM119" s="154"/>
      <c r="GN119" s="154"/>
      <c r="GO119" s="154"/>
      <c r="GP119" s="154"/>
      <c r="GQ119" s="154"/>
      <c r="GR119" s="154"/>
      <c r="GS119" s="154"/>
      <c r="GT119" s="154"/>
      <c r="GU119" s="154"/>
      <c r="GV119" s="154"/>
      <c r="GW119" s="154"/>
      <c r="GX119" s="154"/>
      <c r="GY119" s="154"/>
      <c r="GZ119" s="154"/>
      <c r="HA119" s="154"/>
      <c r="HB119" s="154"/>
      <c r="HC119" s="154"/>
      <c r="HD119" s="154"/>
      <c r="HE119" s="154"/>
      <c r="HF119" s="154"/>
      <c r="HG119" s="154"/>
      <c r="HH119" s="154"/>
      <c r="HI119" s="154"/>
      <c r="HJ119" s="154"/>
      <c r="HK119" s="154"/>
      <c r="HL119" s="154"/>
      <c r="HM119" s="154"/>
      <c r="HN119" s="154"/>
      <c r="HO119" s="154"/>
      <c r="HP119" s="154"/>
      <c r="HQ119" s="154"/>
      <c r="HR119" s="154"/>
      <c r="HS119" s="154"/>
      <c r="HT119" s="154"/>
      <c r="HU119" s="154"/>
      <c r="HV119" s="154"/>
      <c r="HW119" s="154"/>
      <c r="HX119" s="154"/>
      <c r="HY119" s="154"/>
      <c r="HZ119" s="154"/>
      <c r="IA119" s="154"/>
      <c r="IB119" s="154"/>
      <c r="IC119" s="154"/>
      <c r="ID119" s="154"/>
      <c r="IE119" s="154"/>
      <c r="IF119" s="154"/>
      <c r="IG119" s="154"/>
      <c r="IH119" s="154"/>
      <c r="II119" s="154"/>
      <c r="IJ119" s="154"/>
      <c r="IK119" s="154"/>
      <c r="IL119" s="154"/>
      <c r="IM119" s="154"/>
      <c r="IN119" s="154"/>
      <c r="IO119" s="154"/>
      <c r="IP119" s="154"/>
      <c r="IQ119" s="154"/>
      <c r="IR119" s="154"/>
      <c r="IS119" s="154"/>
      <c r="IT119" s="154"/>
      <c r="IU119" s="154"/>
      <c r="IV119" s="154"/>
      <c r="IW119" s="154"/>
      <c r="IX119" s="154"/>
      <c r="IY119" s="154"/>
      <c r="IZ119" s="154"/>
      <c r="JA119" s="154"/>
      <c r="JB119" s="154"/>
      <c r="JC119" s="154"/>
      <c r="JD119" s="154"/>
      <c r="JE119" s="154"/>
      <c r="JF119" s="154"/>
      <c r="JG119" s="154"/>
      <c r="JH119" s="154"/>
      <c r="JI119" s="154"/>
      <c r="JJ119" s="154"/>
      <c r="JK119" s="154"/>
      <c r="JL119" s="154"/>
      <c r="JM119" s="154"/>
      <c r="JN119" s="154"/>
      <c r="JO119" s="154"/>
      <c r="JP119" s="154"/>
      <c r="JQ119" s="154"/>
      <c r="JR119" s="154"/>
      <c r="JS119" s="154"/>
      <c r="JT119" s="154"/>
      <c r="JU119" s="154"/>
      <c r="JV119" s="154"/>
      <c r="JW119" s="154"/>
      <c r="JX119" s="154"/>
      <c r="JY119" s="154"/>
      <c r="JZ119" s="154"/>
      <c r="KA119" s="154"/>
      <c r="KB119" s="154"/>
      <c r="KC119" s="154"/>
      <c r="KD119" s="154"/>
      <c r="KE119" s="154"/>
      <c r="KF119" s="154"/>
      <c r="KG119" s="154"/>
      <c r="KH119" s="154"/>
      <c r="KI119" s="154"/>
      <c r="KJ119" s="154"/>
      <c r="KK119" s="154"/>
      <c r="KL119" s="154"/>
      <c r="KM119" s="154"/>
      <c r="KN119" s="154"/>
      <c r="KO119" s="154"/>
      <c r="KP119" s="154"/>
      <c r="KQ119" s="154"/>
      <c r="KR119" s="154"/>
      <c r="KS119" s="154"/>
      <c r="KT119" s="154"/>
      <c r="KU119" s="154"/>
      <c r="KV119" s="154"/>
      <c r="KW119" s="154"/>
      <c r="KX119" s="154"/>
      <c r="KY119" s="154"/>
      <c r="KZ119" s="154"/>
      <c r="LA119" s="154"/>
      <c r="LB119" s="154"/>
      <c r="LC119" s="154"/>
      <c r="LD119" s="154"/>
      <c r="LE119" s="154"/>
      <c r="LF119" s="154"/>
      <c r="LG119" s="154"/>
      <c r="LH119" s="154"/>
      <c r="LI119" s="154"/>
      <c r="LJ119" s="154"/>
      <c r="LK119" s="154"/>
      <c r="LL119" s="154"/>
      <c r="LM119" s="154"/>
      <c r="LN119" s="154"/>
      <c r="LO119" s="154"/>
      <c r="LP119" s="154"/>
      <c r="LQ119" s="154"/>
      <c r="LR119" s="154"/>
      <c r="LS119" s="154"/>
      <c r="LT119" s="154"/>
      <c r="LU119" s="154"/>
      <c r="LV119" s="154"/>
      <c r="LW119" s="154"/>
      <c r="LX119" s="154"/>
      <c r="LY119" s="154"/>
      <c r="LZ119" s="154"/>
      <c r="MA119" s="154"/>
      <c r="MB119" s="154"/>
      <c r="MC119" s="154"/>
      <c r="MD119" s="154"/>
      <c r="ME119" s="154"/>
      <c r="MF119" s="154"/>
      <c r="MG119" s="154"/>
      <c r="MH119" s="154"/>
      <c r="MI119" s="154"/>
      <c r="MJ119" s="154"/>
      <c r="MK119" s="154"/>
      <c r="ML119" s="154"/>
      <c r="MM119" s="154"/>
      <c r="MN119" s="154"/>
      <c r="MO119" s="154"/>
      <c r="MP119" s="154"/>
      <c r="MQ119" s="154"/>
      <c r="MR119" s="154"/>
      <c r="MS119" s="154"/>
      <c r="MT119" s="154"/>
      <c r="MU119" s="154"/>
      <c r="MV119" s="154"/>
      <c r="MW119" s="154"/>
      <c r="MX119" s="154"/>
      <c r="MY119" s="154"/>
      <c r="MZ119" s="154"/>
      <c r="NA119" s="154"/>
      <c r="NB119" s="154"/>
      <c r="NC119" s="154"/>
      <c r="ND119" s="154"/>
      <c r="NE119" s="154"/>
      <c r="NF119" s="154"/>
      <c r="NG119" s="154"/>
      <c r="NH119" s="154"/>
      <c r="NI119" s="154"/>
      <c r="NJ119" s="154"/>
      <c r="NK119" s="154"/>
      <c r="NL119" s="154"/>
      <c r="NM119" s="154"/>
      <c r="NN119" s="154"/>
      <c r="NO119" s="154"/>
      <c r="NP119" s="154"/>
      <c r="NQ119" s="154"/>
      <c r="NR119" s="154"/>
      <c r="NS119" s="154"/>
      <c r="NT119" s="154"/>
      <c r="NU119" s="154"/>
      <c r="NV119" s="154"/>
      <c r="NW119" s="154"/>
      <c r="NX119" s="154"/>
      <c r="NY119" s="154"/>
      <c r="NZ119" s="154"/>
      <c r="OA119" s="154"/>
      <c r="OB119" s="154"/>
      <c r="OC119" s="154"/>
      <c r="OD119" s="154"/>
      <c r="OE119" s="154"/>
      <c r="OF119" s="154"/>
      <c r="OG119" s="154"/>
      <c r="OH119" s="154"/>
      <c r="OI119" s="154"/>
      <c r="OJ119" s="154"/>
      <c r="OK119" s="154"/>
      <c r="OL119" s="154"/>
      <c r="OM119" s="154"/>
      <c r="ON119" s="154"/>
      <c r="OO119" s="154"/>
      <c r="OP119" s="154"/>
      <c r="OQ119" s="154"/>
      <c r="OR119" s="154"/>
      <c r="OS119" s="154"/>
      <c r="OT119" s="154"/>
      <c r="OU119" s="154"/>
      <c r="OV119" s="154"/>
      <c r="OW119" s="154"/>
      <c r="OX119" s="154"/>
      <c r="OY119" s="154"/>
      <c r="OZ119" s="154"/>
      <c r="PA119" s="154"/>
      <c r="PB119" s="154"/>
      <c r="PC119" s="154"/>
      <c r="PD119" s="154"/>
      <c r="PE119" s="154"/>
      <c r="PF119" s="154"/>
      <c r="PG119" s="154"/>
      <c r="PH119" s="154"/>
      <c r="PI119" s="154"/>
      <c r="PJ119" s="154"/>
      <c r="PK119" s="154"/>
      <c r="PL119" s="154"/>
      <c r="PM119" s="154"/>
      <c r="PN119" s="154"/>
      <c r="PO119" s="154"/>
      <c r="PP119" s="154"/>
      <c r="PQ119" s="154"/>
      <c r="PR119" s="154"/>
      <c r="PS119" s="154"/>
      <c r="PT119" s="154"/>
      <c r="PU119" s="154"/>
      <c r="PV119" s="154"/>
      <c r="PW119" s="154"/>
      <c r="PX119" s="154"/>
      <c r="PY119" s="154"/>
      <c r="PZ119" s="154"/>
      <c r="QA119" s="154"/>
      <c r="QB119" s="154"/>
      <c r="QC119" s="154"/>
      <c r="QD119" s="154"/>
      <c r="QE119" s="154"/>
      <c r="QF119" s="154"/>
      <c r="QG119" s="154"/>
      <c r="QH119" s="154"/>
      <c r="QI119" s="154"/>
      <c r="QJ119" s="154"/>
      <c r="QK119" s="154"/>
      <c r="QL119" s="154"/>
      <c r="QM119" s="154"/>
      <c r="QN119" s="154"/>
      <c r="QO119" s="154"/>
      <c r="QP119" s="154"/>
      <c r="QQ119" s="154"/>
      <c r="QR119" s="154"/>
      <c r="QS119" s="154"/>
      <c r="QT119" s="154"/>
      <c r="QU119" s="154"/>
      <c r="QV119" s="154"/>
      <c r="QW119" s="154"/>
      <c r="QX119" s="154"/>
      <c r="QY119" s="154"/>
      <c r="QZ119" s="154"/>
      <c r="RA119" s="154"/>
      <c r="RB119" s="154"/>
      <c r="RC119" s="154"/>
      <c r="RD119" s="154"/>
      <c r="RE119" s="154"/>
      <c r="RF119" s="154"/>
      <c r="RG119" s="154"/>
      <c r="RH119" s="154"/>
      <c r="RI119" s="154"/>
      <c r="RJ119" s="154"/>
      <c r="RK119" s="154"/>
      <c r="RL119" s="154"/>
      <c r="RM119" s="154"/>
      <c r="RN119" s="154"/>
      <c r="RO119" s="154"/>
      <c r="RP119" s="154"/>
      <c r="RQ119" s="154"/>
      <c r="RR119" s="154"/>
      <c r="RS119" s="154"/>
      <c r="RT119" s="154"/>
      <c r="RU119" s="154"/>
      <c r="RV119" s="154"/>
      <c r="RW119" s="154"/>
      <c r="RX119" s="154"/>
      <c r="RY119" s="154"/>
      <c r="RZ119" s="154"/>
      <c r="SA119" s="154"/>
      <c r="SB119" s="154"/>
      <c r="SC119" s="154"/>
      <c r="SD119" s="154"/>
      <c r="SE119" s="154"/>
      <c r="SF119" s="154"/>
      <c r="SG119" s="154"/>
      <c r="SH119" s="154"/>
      <c r="SI119" s="154"/>
      <c r="SJ119" s="154"/>
      <c r="SK119" s="154"/>
      <c r="SL119" s="154"/>
      <c r="SM119" s="154"/>
      <c r="SN119" s="154"/>
      <c r="SO119" s="154"/>
      <c r="SP119" s="154"/>
      <c r="SQ119" s="154"/>
      <c r="SR119" s="154"/>
      <c r="SS119" s="154"/>
      <c r="ST119" s="154"/>
      <c r="SU119" s="154"/>
      <c r="SV119" s="154"/>
      <c r="SW119" s="154"/>
      <c r="SX119" s="154"/>
    </row>
    <row r="120" spans="3:518" x14ac:dyDescent="0.3">
      <c r="C120" s="153"/>
      <c r="D120" s="154"/>
      <c r="E120" s="154"/>
      <c r="F120" s="154"/>
      <c r="G120" s="154"/>
      <c r="H120" s="154"/>
      <c r="I120" s="154"/>
      <c r="J120" s="155"/>
      <c r="K120" s="155"/>
      <c r="L120" s="155"/>
      <c r="M120" s="154"/>
      <c r="N120" s="154"/>
      <c r="O120" s="154"/>
      <c r="P120" s="154"/>
      <c r="Q120" s="154"/>
      <c r="R120" s="154"/>
      <c r="S120" s="154"/>
      <c r="T120" s="154"/>
      <c r="U120" s="154"/>
      <c r="V120" s="154"/>
      <c r="W120" s="154"/>
      <c r="X120" s="154"/>
      <c r="Y120" s="154"/>
      <c r="Z120" s="154"/>
      <c r="AA120" s="154"/>
      <c r="AB120" s="154"/>
      <c r="AC120" s="154"/>
      <c r="AD120" s="154"/>
      <c r="AE120" s="154"/>
      <c r="AF120" s="154"/>
      <c r="AG120" s="154"/>
      <c r="AH120" s="154"/>
      <c r="AI120" s="154"/>
      <c r="AJ120" s="154"/>
      <c r="AK120" s="154"/>
      <c r="AL120" s="154"/>
      <c r="AM120" s="154"/>
      <c r="AN120" s="154"/>
      <c r="AO120" s="154"/>
      <c r="AP120" s="154"/>
      <c r="AQ120" s="154"/>
      <c r="AR120" s="154"/>
      <c r="AS120" s="154"/>
      <c r="AT120" s="154"/>
      <c r="AU120" s="154"/>
      <c r="AV120" s="154"/>
      <c r="AW120" s="154"/>
      <c r="AX120" s="154"/>
      <c r="AY120" s="154"/>
      <c r="AZ120" s="154"/>
      <c r="BA120" s="154"/>
      <c r="BB120" s="154"/>
      <c r="BC120" s="154"/>
      <c r="BD120" s="154"/>
      <c r="BE120" s="154"/>
      <c r="BF120" s="154"/>
      <c r="BG120" s="154"/>
      <c r="BH120" s="154"/>
      <c r="BI120" s="154"/>
      <c r="BJ120" s="154"/>
      <c r="BK120" s="154"/>
      <c r="BL120" s="154"/>
      <c r="BM120" s="154"/>
      <c r="BN120" s="154"/>
      <c r="BO120" s="154"/>
      <c r="BP120" s="154"/>
      <c r="BQ120" s="154"/>
      <c r="BR120" s="154"/>
      <c r="BS120" s="154"/>
      <c r="BT120" s="154"/>
      <c r="BU120" s="154"/>
      <c r="BV120" s="154"/>
      <c r="BW120" s="154"/>
      <c r="BX120" s="154"/>
      <c r="BY120" s="154"/>
      <c r="BZ120" s="154"/>
      <c r="CA120" s="154"/>
      <c r="CB120" s="154"/>
      <c r="CC120" s="154"/>
      <c r="CD120" s="154"/>
      <c r="CE120" s="154"/>
      <c r="CF120" s="154"/>
      <c r="CG120" s="154"/>
      <c r="CH120" s="154"/>
      <c r="CI120" s="154"/>
      <c r="CJ120" s="154"/>
      <c r="CK120" s="154"/>
      <c r="CL120" s="154"/>
      <c r="CM120" s="154"/>
      <c r="CN120" s="154"/>
      <c r="CO120" s="154"/>
      <c r="CP120" s="154"/>
      <c r="CQ120" s="154"/>
      <c r="CR120" s="154"/>
      <c r="CS120" s="154"/>
      <c r="CT120" s="154"/>
      <c r="CU120" s="154"/>
      <c r="CV120" s="154"/>
      <c r="CW120" s="154"/>
      <c r="CX120" s="154"/>
      <c r="CY120" s="154"/>
      <c r="CZ120" s="154"/>
      <c r="DA120" s="154"/>
      <c r="DB120" s="154"/>
      <c r="DC120" s="154"/>
      <c r="DD120" s="154"/>
      <c r="DE120" s="154"/>
      <c r="DF120" s="154"/>
      <c r="DG120" s="154"/>
      <c r="DH120" s="154"/>
      <c r="DI120" s="154"/>
      <c r="DJ120" s="154"/>
      <c r="DK120" s="154"/>
      <c r="DL120" s="154"/>
      <c r="DM120" s="154"/>
      <c r="DN120" s="154"/>
      <c r="DO120" s="154"/>
      <c r="DP120" s="154"/>
      <c r="DQ120" s="154"/>
      <c r="DR120" s="154"/>
      <c r="DS120" s="154"/>
      <c r="DT120" s="154"/>
      <c r="DU120" s="154"/>
      <c r="DV120" s="154"/>
      <c r="DW120" s="154"/>
      <c r="DX120" s="154"/>
      <c r="DY120" s="154"/>
      <c r="DZ120" s="154"/>
      <c r="EA120" s="154"/>
      <c r="EB120" s="154"/>
      <c r="EC120" s="154"/>
      <c r="ED120" s="154"/>
      <c r="EE120" s="154"/>
      <c r="EF120" s="154"/>
      <c r="EG120" s="154"/>
      <c r="EH120" s="154"/>
      <c r="EI120" s="154"/>
      <c r="EJ120" s="154"/>
      <c r="EK120" s="154"/>
      <c r="EL120" s="154"/>
      <c r="EM120" s="154"/>
      <c r="EN120" s="154"/>
      <c r="EO120" s="154"/>
      <c r="EP120" s="154"/>
      <c r="EQ120" s="154"/>
      <c r="ER120" s="154"/>
      <c r="ES120" s="154"/>
      <c r="ET120" s="154"/>
      <c r="EU120" s="154"/>
      <c r="EV120" s="154"/>
      <c r="EW120" s="154"/>
      <c r="EX120" s="154"/>
      <c r="EY120" s="154"/>
      <c r="EZ120" s="154"/>
      <c r="FA120" s="154"/>
      <c r="FB120" s="154"/>
      <c r="FC120" s="154"/>
      <c r="FD120" s="154"/>
      <c r="FE120" s="154"/>
      <c r="FF120" s="154"/>
      <c r="FG120" s="154"/>
      <c r="FH120" s="154"/>
      <c r="FI120" s="154"/>
      <c r="FJ120" s="154"/>
      <c r="FK120" s="154"/>
      <c r="FL120" s="154"/>
      <c r="FM120" s="154"/>
      <c r="FN120" s="154"/>
      <c r="FO120" s="154"/>
      <c r="FP120" s="154"/>
      <c r="FQ120" s="154"/>
      <c r="FR120" s="154"/>
      <c r="FS120" s="154"/>
      <c r="FT120" s="154"/>
      <c r="FU120" s="154"/>
      <c r="FV120" s="154"/>
      <c r="FW120" s="154"/>
      <c r="FX120" s="154"/>
      <c r="FY120" s="154"/>
      <c r="FZ120" s="154"/>
      <c r="GA120" s="154"/>
      <c r="GB120" s="154"/>
      <c r="GC120" s="154"/>
      <c r="GD120" s="154"/>
      <c r="GE120" s="154"/>
      <c r="GF120" s="154"/>
      <c r="GG120" s="154"/>
      <c r="GH120" s="154"/>
      <c r="GI120" s="154"/>
      <c r="GJ120" s="154"/>
      <c r="GK120" s="154"/>
      <c r="GL120" s="154"/>
      <c r="GM120" s="154"/>
      <c r="GN120" s="154"/>
      <c r="GO120" s="154"/>
      <c r="GP120" s="154"/>
      <c r="GQ120" s="154"/>
      <c r="GR120" s="154"/>
      <c r="GS120" s="154"/>
      <c r="GT120" s="154"/>
      <c r="GU120" s="154"/>
      <c r="GV120" s="154"/>
      <c r="GW120" s="154"/>
      <c r="GX120" s="154"/>
      <c r="GY120" s="154"/>
      <c r="GZ120" s="154"/>
      <c r="HA120" s="154"/>
      <c r="HB120" s="154"/>
      <c r="HC120" s="154"/>
      <c r="HD120" s="154"/>
      <c r="HE120" s="154"/>
      <c r="HF120" s="154"/>
      <c r="HG120" s="154"/>
      <c r="HH120" s="154"/>
      <c r="HI120" s="154"/>
      <c r="HJ120" s="154"/>
      <c r="HK120" s="154"/>
      <c r="HL120" s="154"/>
      <c r="HM120" s="154"/>
      <c r="HN120" s="154"/>
      <c r="HO120" s="154"/>
      <c r="HP120" s="154"/>
      <c r="HQ120" s="154"/>
      <c r="HR120" s="154"/>
      <c r="HS120" s="154"/>
      <c r="HT120" s="154"/>
      <c r="HU120" s="154"/>
      <c r="HV120" s="154"/>
      <c r="HW120" s="154"/>
      <c r="HX120" s="154"/>
      <c r="HY120" s="154"/>
      <c r="HZ120" s="154"/>
      <c r="IA120" s="154"/>
      <c r="IB120" s="154"/>
      <c r="IC120" s="154"/>
      <c r="ID120" s="154"/>
      <c r="IE120" s="154"/>
      <c r="IF120" s="154"/>
      <c r="IG120" s="154"/>
      <c r="IH120" s="154"/>
      <c r="II120" s="154"/>
      <c r="IJ120" s="154"/>
      <c r="IK120" s="154"/>
      <c r="IL120" s="154"/>
      <c r="IM120" s="154"/>
      <c r="IN120" s="154"/>
      <c r="IO120" s="154"/>
      <c r="IP120" s="154"/>
      <c r="IQ120" s="154"/>
      <c r="IR120" s="154"/>
      <c r="IS120" s="154"/>
      <c r="IT120" s="154"/>
      <c r="IU120" s="154"/>
      <c r="IV120" s="154"/>
      <c r="IW120" s="154"/>
      <c r="IX120" s="154"/>
      <c r="IY120" s="154"/>
      <c r="IZ120" s="154"/>
      <c r="JA120" s="154"/>
      <c r="JB120" s="154"/>
      <c r="JC120" s="154"/>
      <c r="JD120" s="154"/>
      <c r="JE120" s="154"/>
      <c r="JF120" s="154"/>
      <c r="JG120" s="154"/>
      <c r="JH120" s="154"/>
      <c r="JI120" s="154"/>
      <c r="JJ120" s="154"/>
      <c r="JK120" s="154"/>
      <c r="JL120" s="154"/>
      <c r="JM120" s="154"/>
      <c r="JN120" s="154"/>
      <c r="JO120" s="154"/>
      <c r="JP120" s="154"/>
      <c r="JQ120" s="154"/>
      <c r="JR120" s="154"/>
      <c r="JS120" s="154"/>
      <c r="JT120" s="154"/>
      <c r="JU120" s="154"/>
      <c r="JV120" s="154"/>
      <c r="JW120" s="154"/>
      <c r="JX120" s="154"/>
      <c r="JY120" s="154"/>
      <c r="JZ120" s="154"/>
      <c r="KA120" s="154"/>
      <c r="KB120" s="154"/>
      <c r="KC120" s="154"/>
      <c r="KD120" s="154"/>
      <c r="KE120" s="154"/>
      <c r="KF120" s="154"/>
      <c r="KG120" s="154"/>
      <c r="KH120" s="154"/>
      <c r="KI120" s="154"/>
      <c r="KJ120" s="154"/>
      <c r="KK120" s="154"/>
      <c r="KL120" s="154"/>
      <c r="KM120" s="154"/>
      <c r="KN120" s="154"/>
      <c r="KO120" s="154"/>
      <c r="KP120" s="154"/>
      <c r="KQ120" s="154"/>
      <c r="KR120" s="154"/>
      <c r="KS120" s="154"/>
      <c r="KT120" s="154"/>
      <c r="KU120" s="154"/>
      <c r="KV120" s="154"/>
      <c r="KW120" s="154"/>
      <c r="KX120" s="154"/>
      <c r="KY120" s="154"/>
      <c r="KZ120" s="154"/>
      <c r="LA120" s="154"/>
      <c r="LB120" s="154"/>
      <c r="LC120" s="154"/>
      <c r="LD120" s="154"/>
      <c r="LE120" s="154"/>
      <c r="LF120" s="154"/>
      <c r="LG120" s="154"/>
      <c r="LH120" s="154"/>
      <c r="LI120" s="154"/>
      <c r="LJ120" s="154"/>
      <c r="LK120" s="154"/>
      <c r="LL120" s="154"/>
      <c r="LM120" s="154"/>
      <c r="LN120" s="154"/>
      <c r="LO120" s="154"/>
      <c r="LP120" s="154"/>
      <c r="LQ120" s="154"/>
      <c r="LR120" s="154"/>
      <c r="LS120" s="154"/>
      <c r="LT120" s="154"/>
      <c r="LU120" s="154"/>
      <c r="LV120" s="154"/>
      <c r="LW120" s="154"/>
      <c r="LX120" s="154"/>
      <c r="LY120" s="154"/>
      <c r="LZ120" s="154"/>
      <c r="MA120" s="154"/>
      <c r="MB120" s="154"/>
      <c r="MC120" s="154"/>
      <c r="MD120" s="154"/>
      <c r="ME120" s="154"/>
      <c r="MF120" s="154"/>
      <c r="MG120" s="154"/>
      <c r="MH120" s="154"/>
      <c r="MI120" s="154"/>
      <c r="MJ120" s="154"/>
      <c r="MK120" s="154"/>
      <c r="ML120" s="154"/>
      <c r="MM120" s="154"/>
      <c r="MN120" s="154"/>
      <c r="MO120" s="154"/>
      <c r="MP120" s="154"/>
      <c r="MQ120" s="154"/>
      <c r="MR120" s="154"/>
      <c r="MS120" s="154"/>
      <c r="MT120" s="154"/>
      <c r="MU120" s="154"/>
      <c r="MV120" s="154"/>
      <c r="MW120" s="154"/>
      <c r="MX120" s="154"/>
      <c r="MY120" s="154"/>
      <c r="MZ120" s="154"/>
      <c r="NA120" s="154"/>
      <c r="NB120" s="154"/>
      <c r="NC120" s="154"/>
      <c r="ND120" s="154"/>
      <c r="NE120" s="154"/>
      <c r="NF120" s="154"/>
      <c r="NG120" s="154"/>
      <c r="NH120" s="154"/>
      <c r="NI120" s="154"/>
      <c r="NJ120" s="154"/>
      <c r="NK120" s="154"/>
      <c r="NL120" s="154"/>
      <c r="NM120" s="154"/>
      <c r="NN120" s="154"/>
      <c r="NO120" s="154"/>
      <c r="NP120" s="154"/>
      <c r="NQ120" s="154"/>
      <c r="NR120" s="154"/>
      <c r="NS120" s="154"/>
      <c r="NT120" s="154"/>
      <c r="NU120" s="154"/>
      <c r="NV120" s="154"/>
      <c r="NW120" s="154"/>
      <c r="NX120" s="154"/>
      <c r="NY120" s="154"/>
      <c r="NZ120" s="154"/>
      <c r="OA120" s="154"/>
      <c r="OB120" s="154"/>
      <c r="OC120" s="154"/>
      <c r="OD120" s="154"/>
      <c r="OE120" s="154"/>
      <c r="OF120" s="154"/>
      <c r="OG120" s="154"/>
      <c r="OH120" s="154"/>
      <c r="OI120" s="154"/>
      <c r="OJ120" s="154"/>
      <c r="OK120" s="154"/>
      <c r="OL120" s="154"/>
      <c r="OM120" s="154"/>
      <c r="ON120" s="154"/>
      <c r="OO120" s="154"/>
      <c r="OP120" s="154"/>
      <c r="OQ120" s="154"/>
      <c r="OR120" s="154"/>
      <c r="OS120" s="154"/>
      <c r="OT120" s="154"/>
      <c r="OU120" s="154"/>
      <c r="OV120" s="154"/>
      <c r="OW120" s="154"/>
      <c r="OX120" s="154"/>
      <c r="OY120" s="154"/>
      <c r="OZ120" s="154"/>
      <c r="PA120" s="154"/>
      <c r="PB120" s="154"/>
      <c r="PC120" s="154"/>
      <c r="PD120" s="154"/>
      <c r="PE120" s="154"/>
      <c r="PF120" s="154"/>
      <c r="PG120" s="154"/>
      <c r="PH120" s="154"/>
      <c r="PI120" s="154"/>
      <c r="PJ120" s="154"/>
      <c r="PK120" s="154"/>
      <c r="PL120" s="154"/>
      <c r="PM120" s="154"/>
      <c r="PN120" s="154"/>
      <c r="PO120" s="154"/>
      <c r="PP120" s="154"/>
      <c r="PQ120" s="154"/>
      <c r="PR120" s="154"/>
      <c r="PS120" s="154"/>
      <c r="PT120" s="154"/>
      <c r="PU120" s="154"/>
      <c r="PV120" s="154"/>
      <c r="PW120" s="154"/>
      <c r="PX120" s="154"/>
      <c r="PY120" s="154"/>
      <c r="PZ120" s="154"/>
      <c r="QA120" s="154"/>
      <c r="QB120" s="154"/>
      <c r="QC120" s="154"/>
      <c r="QD120" s="154"/>
      <c r="QE120" s="154"/>
      <c r="QF120" s="154"/>
      <c r="QG120" s="154"/>
      <c r="QH120" s="154"/>
      <c r="QI120" s="154"/>
      <c r="QJ120" s="154"/>
      <c r="QK120" s="154"/>
      <c r="QL120" s="154"/>
      <c r="QM120" s="154"/>
      <c r="QN120" s="154"/>
      <c r="QO120" s="154"/>
      <c r="QP120" s="154"/>
      <c r="QQ120" s="154"/>
      <c r="QR120" s="154"/>
      <c r="QS120" s="154"/>
      <c r="QT120" s="154"/>
      <c r="QU120" s="154"/>
      <c r="QV120" s="154"/>
      <c r="QW120" s="154"/>
      <c r="QX120" s="154"/>
      <c r="QY120" s="154"/>
      <c r="QZ120" s="154"/>
      <c r="RA120" s="154"/>
      <c r="RB120" s="154"/>
      <c r="RC120" s="154"/>
      <c r="RD120" s="154"/>
      <c r="RE120" s="154"/>
      <c r="RF120" s="154"/>
      <c r="RG120" s="154"/>
      <c r="RH120" s="154"/>
      <c r="RI120" s="154"/>
      <c r="RJ120" s="154"/>
      <c r="RK120" s="154"/>
      <c r="RL120" s="154"/>
      <c r="RM120" s="154"/>
      <c r="RN120" s="154"/>
      <c r="RO120" s="154"/>
      <c r="RP120" s="154"/>
      <c r="RQ120" s="154"/>
      <c r="RR120" s="154"/>
      <c r="RS120" s="154"/>
      <c r="RT120" s="154"/>
      <c r="RU120" s="154"/>
      <c r="RV120" s="154"/>
      <c r="RW120" s="154"/>
      <c r="RX120" s="154"/>
      <c r="RY120" s="154"/>
      <c r="RZ120" s="154"/>
      <c r="SA120" s="154"/>
      <c r="SB120" s="154"/>
      <c r="SC120" s="154"/>
      <c r="SD120" s="154"/>
      <c r="SE120" s="154"/>
      <c r="SF120" s="154"/>
      <c r="SG120" s="154"/>
      <c r="SH120" s="154"/>
      <c r="SI120" s="154"/>
      <c r="SJ120" s="154"/>
      <c r="SK120" s="154"/>
      <c r="SL120" s="154"/>
      <c r="SM120" s="154"/>
      <c r="SN120" s="154"/>
      <c r="SO120" s="154"/>
      <c r="SP120" s="154"/>
      <c r="SQ120" s="154"/>
      <c r="SR120" s="154"/>
      <c r="SS120" s="154"/>
      <c r="ST120" s="154"/>
      <c r="SU120" s="154"/>
      <c r="SV120" s="154"/>
      <c r="SW120" s="154"/>
      <c r="SX120" s="154"/>
    </row>
    <row r="121" spans="3:518" x14ac:dyDescent="0.3">
      <c r="C121" s="153"/>
      <c r="D121" s="154"/>
      <c r="E121" s="154"/>
      <c r="F121" s="154"/>
      <c r="G121" s="154"/>
      <c r="H121" s="154"/>
      <c r="I121" s="154"/>
      <c r="J121" s="155"/>
      <c r="K121" s="155"/>
      <c r="L121" s="155"/>
      <c r="M121" s="154"/>
      <c r="N121" s="154"/>
      <c r="O121" s="154"/>
      <c r="P121" s="154"/>
      <c r="Q121" s="154"/>
      <c r="R121" s="154"/>
      <c r="S121" s="154"/>
      <c r="T121" s="154"/>
      <c r="U121" s="154"/>
      <c r="V121" s="154"/>
      <c r="W121" s="154"/>
      <c r="X121" s="154"/>
      <c r="Y121" s="154"/>
      <c r="Z121" s="154"/>
      <c r="AA121" s="154"/>
      <c r="AB121" s="154"/>
      <c r="AC121" s="154"/>
      <c r="AD121" s="154"/>
      <c r="AE121" s="154"/>
      <c r="AF121" s="154"/>
      <c r="AG121" s="154"/>
      <c r="AH121" s="154"/>
      <c r="AI121" s="154"/>
      <c r="AJ121" s="154"/>
      <c r="AK121" s="154"/>
      <c r="AL121" s="154"/>
      <c r="AM121" s="154"/>
      <c r="AN121" s="154"/>
      <c r="AO121" s="154"/>
      <c r="AP121" s="154"/>
      <c r="AQ121" s="154"/>
      <c r="AR121" s="154"/>
      <c r="AS121" s="154"/>
      <c r="AT121" s="154"/>
      <c r="AU121" s="154"/>
      <c r="AV121" s="154"/>
      <c r="AW121" s="154"/>
      <c r="AX121" s="154"/>
      <c r="AY121" s="154"/>
      <c r="AZ121" s="154"/>
      <c r="BA121" s="154"/>
      <c r="BB121" s="154"/>
      <c r="BC121" s="154"/>
      <c r="BD121" s="154"/>
      <c r="BE121" s="154"/>
      <c r="BF121" s="154"/>
      <c r="BG121" s="154"/>
      <c r="BH121" s="154"/>
      <c r="BI121" s="154"/>
      <c r="BJ121" s="154"/>
      <c r="BK121" s="154"/>
      <c r="BL121" s="154"/>
      <c r="BM121" s="154"/>
      <c r="BN121" s="154"/>
      <c r="BO121" s="154"/>
      <c r="BP121" s="154"/>
      <c r="BQ121" s="154"/>
      <c r="BR121" s="154"/>
      <c r="BS121" s="154"/>
      <c r="BT121" s="154"/>
      <c r="BU121" s="154"/>
      <c r="BV121" s="154"/>
      <c r="BW121" s="154"/>
      <c r="BX121" s="154"/>
      <c r="BY121" s="154"/>
      <c r="BZ121" s="154"/>
      <c r="CA121" s="154"/>
      <c r="CB121" s="154"/>
      <c r="CC121" s="154"/>
      <c r="CD121" s="154"/>
      <c r="CE121" s="154"/>
      <c r="CF121" s="154"/>
      <c r="CG121" s="154"/>
      <c r="CH121" s="154"/>
      <c r="CI121" s="154"/>
      <c r="CJ121" s="154"/>
      <c r="CK121" s="154"/>
      <c r="CL121" s="154"/>
      <c r="CM121" s="154"/>
      <c r="CN121" s="154"/>
      <c r="CO121" s="154"/>
      <c r="CP121" s="154"/>
      <c r="CQ121" s="154"/>
      <c r="CR121" s="154"/>
      <c r="CS121" s="154"/>
      <c r="CT121" s="154"/>
      <c r="CU121" s="154"/>
      <c r="CV121" s="154"/>
      <c r="CW121" s="154"/>
      <c r="CX121" s="154"/>
      <c r="CY121" s="154"/>
      <c r="CZ121" s="154"/>
      <c r="DA121" s="154"/>
      <c r="DB121" s="154"/>
      <c r="DC121" s="154"/>
      <c r="DD121" s="154"/>
      <c r="DE121" s="154"/>
      <c r="DF121" s="154"/>
      <c r="DG121" s="154"/>
      <c r="DH121" s="154"/>
      <c r="DI121" s="154"/>
      <c r="DJ121" s="154"/>
      <c r="DK121" s="154"/>
      <c r="DL121" s="154"/>
      <c r="DM121" s="154"/>
      <c r="DN121" s="154"/>
      <c r="DO121" s="154"/>
      <c r="DP121" s="154"/>
      <c r="DQ121" s="154"/>
      <c r="DR121" s="154"/>
      <c r="DS121" s="154"/>
      <c r="DT121" s="154"/>
      <c r="DU121" s="154"/>
      <c r="DV121" s="154"/>
      <c r="DW121" s="154"/>
      <c r="DX121" s="154"/>
      <c r="DY121" s="154"/>
      <c r="DZ121" s="154"/>
      <c r="EA121" s="154"/>
      <c r="EB121" s="154"/>
      <c r="EC121" s="154"/>
      <c r="ED121" s="154"/>
      <c r="EE121" s="154"/>
      <c r="EF121" s="154"/>
      <c r="EG121" s="154"/>
      <c r="EH121" s="154"/>
      <c r="EI121" s="154"/>
      <c r="EJ121" s="154"/>
      <c r="EK121" s="154"/>
      <c r="EL121" s="154"/>
      <c r="EM121" s="154"/>
      <c r="EN121" s="154"/>
      <c r="EO121" s="154"/>
      <c r="EP121" s="154"/>
      <c r="EQ121" s="154"/>
      <c r="ER121" s="154"/>
      <c r="ES121" s="154"/>
      <c r="ET121" s="154"/>
      <c r="EU121" s="154"/>
      <c r="EV121" s="154"/>
      <c r="EW121" s="154"/>
      <c r="EX121" s="154"/>
      <c r="EY121" s="154"/>
      <c r="EZ121" s="154"/>
      <c r="FA121" s="154"/>
      <c r="FB121" s="154"/>
      <c r="FC121" s="154"/>
      <c r="FD121" s="154"/>
      <c r="FE121" s="154"/>
      <c r="FF121" s="154"/>
      <c r="FG121" s="154"/>
      <c r="FH121" s="154"/>
      <c r="FI121" s="154"/>
      <c r="FJ121" s="154"/>
      <c r="FK121" s="154"/>
      <c r="FL121" s="154"/>
      <c r="FM121" s="154"/>
      <c r="FN121" s="154"/>
      <c r="FO121" s="154"/>
      <c r="FP121" s="154"/>
      <c r="FQ121" s="154"/>
      <c r="FR121" s="154"/>
      <c r="FS121" s="154"/>
      <c r="FT121" s="154"/>
      <c r="FU121" s="154"/>
      <c r="FV121" s="154"/>
      <c r="FW121" s="154"/>
      <c r="FX121" s="154"/>
      <c r="FY121" s="154"/>
      <c r="FZ121" s="154"/>
      <c r="GA121" s="154"/>
      <c r="GB121" s="154"/>
      <c r="GC121" s="154"/>
      <c r="GD121" s="154"/>
      <c r="GE121" s="154"/>
      <c r="GF121" s="154"/>
      <c r="GG121" s="154"/>
      <c r="GH121" s="154"/>
      <c r="GI121" s="154"/>
      <c r="GJ121" s="154"/>
      <c r="GK121" s="154"/>
      <c r="GL121" s="154"/>
      <c r="GM121" s="154"/>
      <c r="GN121" s="154"/>
      <c r="GO121" s="154"/>
      <c r="GP121" s="154"/>
      <c r="GQ121" s="154"/>
      <c r="GR121" s="154"/>
      <c r="GS121" s="154"/>
      <c r="GT121" s="154"/>
      <c r="GU121" s="154"/>
      <c r="GV121" s="154"/>
      <c r="GW121" s="154"/>
      <c r="GX121" s="154"/>
      <c r="GY121" s="154"/>
      <c r="GZ121" s="154"/>
      <c r="HA121" s="154"/>
      <c r="HB121" s="154"/>
      <c r="HC121" s="154"/>
      <c r="HD121" s="154"/>
      <c r="HE121" s="154"/>
      <c r="HF121" s="154"/>
      <c r="HG121" s="154"/>
      <c r="HH121" s="154"/>
      <c r="HI121" s="154"/>
      <c r="HJ121" s="154"/>
      <c r="HK121" s="154"/>
      <c r="HL121" s="154"/>
      <c r="HM121" s="154"/>
      <c r="HN121" s="154"/>
      <c r="HO121" s="154"/>
      <c r="HP121" s="154"/>
      <c r="HQ121" s="154"/>
      <c r="HR121" s="154"/>
      <c r="HS121" s="154"/>
      <c r="HT121" s="154"/>
      <c r="HU121" s="154"/>
      <c r="HV121" s="154"/>
      <c r="HW121" s="154"/>
      <c r="HX121" s="154"/>
      <c r="HY121" s="154"/>
      <c r="HZ121" s="154"/>
      <c r="IA121" s="154"/>
      <c r="IB121" s="154"/>
      <c r="IC121" s="154"/>
      <c r="ID121" s="154"/>
      <c r="IE121" s="154"/>
      <c r="IF121" s="154"/>
      <c r="IG121" s="154"/>
      <c r="IH121" s="154"/>
      <c r="II121" s="154"/>
      <c r="IJ121" s="154"/>
      <c r="IK121" s="154"/>
      <c r="IL121" s="154"/>
      <c r="IM121" s="154"/>
      <c r="IN121" s="154"/>
      <c r="IO121" s="154"/>
      <c r="IP121" s="154"/>
      <c r="IQ121" s="154"/>
      <c r="IR121" s="154"/>
      <c r="IS121" s="154"/>
      <c r="IT121" s="154"/>
      <c r="IU121" s="154"/>
      <c r="IV121" s="154"/>
      <c r="IW121" s="154"/>
      <c r="IX121" s="154"/>
      <c r="IY121" s="154"/>
      <c r="IZ121" s="154"/>
      <c r="JA121" s="154"/>
      <c r="JB121" s="154"/>
      <c r="JC121" s="154"/>
      <c r="JD121" s="154"/>
      <c r="JE121" s="154"/>
      <c r="JF121" s="154"/>
      <c r="JG121" s="154"/>
      <c r="JH121" s="154"/>
      <c r="JI121" s="154"/>
      <c r="JJ121" s="154"/>
      <c r="JK121" s="154"/>
      <c r="JL121" s="154"/>
      <c r="JM121" s="154"/>
      <c r="JN121" s="154"/>
      <c r="JO121" s="154"/>
      <c r="JP121" s="154"/>
      <c r="JQ121" s="154"/>
      <c r="JR121" s="154"/>
      <c r="JS121" s="154"/>
      <c r="JT121" s="154"/>
      <c r="JU121" s="154"/>
      <c r="JV121" s="154"/>
      <c r="JW121" s="154"/>
      <c r="JX121" s="154"/>
      <c r="JY121" s="154"/>
      <c r="JZ121" s="154"/>
      <c r="KA121" s="154"/>
      <c r="KB121" s="154"/>
      <c r="KC121" s="154"/>
      <c r="KD121" s="154"/>
      <c r="KE121" s="154"/>
      <c r="KF121" s="154"/>
      <c r="KG121" s="154"/>
      <c r="KH121" s="154"/>
      <c r="KI121" s="154"/>
      <c r="KJ121" s="154"/>
      <c r="KK121" s="154"/>
      <c r="KL121" s="154"/>
      <c r="KM121" s="154"/>
      <c r="KN121" s="154"/>
      <c r="KO121" s="154"/>
      <c r="KP121" s="154"/>
      <c r="KQ121" s="154"/>
      <c r="KR121" s="154"/>
      <c r="KS121" s="154"/>
      <c r="KT121" s="154"/>
      <c r="KU121" s="154"/>
      <c r="KV121" s="154"/>
      <c r="KW121" s="154"/>
      <c r="KX121" s="154"/>
      <c r="KY121" s="154"/>
      <c r="KZ121" s="154"/>
      <c r="LA121" s="154"/>
      <c r="LB121" s="154"/>
      <c r="LC121" s="154"/>
      <c r="LD121" s="154"/>
      <c r="LE121" s="154"/>
      <c r="LF121" s="154"/>
      <c r="LG121" s="154"/>
      <c r="LH121" s="154"/>
      <c r="LI121" s="154"/>
      <c r="LJ121" s="154"/>
      <c r="LK121" s="154"/>
      <c r="LL121" s="154"/>
      <c r="LM121" s="154"/>
      <c r="LN121" s="154"/>
      <c r="LO121" s="154"/>
      <c r="LP121" s="154"/>
      <c r="LQ121" s="154"/>
      <c r="LR121" s="154"/>
      <c r="LS121" s="154"/>
      <c r="LT121" s="154"/>
      <c r="LU121" s="154"/>
      <c r="LV121" s="154"/>
      <c r="LW121" s="154"/>
      <c r="LX121" s="154"/>
      <c r="LY121" s="154"/>
      <c r="LZ121" s="154"/>
      <c r="MA121" s="154"/>
      <c r="MB121" s="154"/>
      <c r="MC121" s="154"/>
      <c r="MD121" s="154"/>
      <c r="ME121" s="154"/>
      <c r="MF121" s="154"/>
      <c r="MG121" s="154"/>
      <c r="MH121" s="154"/>
      <c r="MI121" s="154"/>
      <c r="MJ121" s="154"/>
      <c r="MK121" s="154"/>
      <c r="ML121" s="154"/>
      <c r="MM121" s="154"/>
      <c r="MN121" s="154"/>
      <c r="MO121" s="154"/>
      <c r="MP121" s="154"/>
      <c r="MQ121" s="154"/>
      <c r="MR121" s="154"/>
      <c r="MS121" s="154"/>
      <c r="MT121" s="154"/>
      <c r="MU121" s="154"/>
      <c r="MV121" s="154"/>
      <c r="MW121" s="154"/>
      <c r="MX121" s="154"/>
      <c r="MY121" s="154"/>
      <c r="MZ121" s="154"/>
      <c r="NA121" s="154"/>
      <c r="NB121" s="154"/>
      <c r="NC121" s="154"/>
      <c r="ND121" s="154"/>
      <c r="NE121" s="154"/>
      <c r="NF121" s="154"/>
      <c r="NG121" s="154"/>
      <c r="NH121" s="154"/>
      <c r="NI121" s="154"/>
      <c r="NJ121" s="154"/>
      <c r="NK121" s="154"/>
      <c r="NL121" s="154"/>
      <c r="NM121" s="154"/>
      <c r="NN121" s="154"/>
      <c r="NO121" s="154"/>
      <c r="NP121" s="154"/>
      <c r="NQ121" s="154"/>
      <c r="NR121" s="154"/>
      <c r="NS121" s="154"/>
      <c r="NT121" s="154"/>
      <c r="NU121" s="154"/>
      <c r="NV121" s="154"/>
      <c r="NW121" s="154"/>
      <c r="NX121" s="154"/>
      <c r="NY121" s="154"/>
      <c r="NZ121" s="154"/>
      <c r="OA121" s="154"/>
      <c r="OB121" s="154"/>
      <c r="OC121" s="154"/>
      <c r="OD121" s="154"/>
      <c r="OE121" s="154"/>
      <c r="OF121" s="154"/>
      <c r="OG121" s="154"/>
      <c r="OH121" s="154"/>
      <c r="OI121" s="154"/>
      <c r="OJ121" s="154"/>
      <c r="OK121" s="154"/>
      <c r="OL121" s="154"/>
      <c r="OM121" s="154"/>
      <c r="ON121" s="154"/>
      <c r="OO121" s="154"/>
      <c r="OP121" s="154"/>
      <c r="OQ121" s="154"/>
      <c r="OR121" s="154"/>
      <c r="OS121" s="154"/>
      <c r="OT121" s="154"/>
      <c r="OU121" s="154"/>
      <c r="OV121" s="154"/>
      <c r="OW121" s="154"/>
      <c r="OX121" s="154"/>
      <c r="OY121" s="154"/>
      <c r="OZ121" s="154"/>
      <c r="PA121" s="154"/>
      <c r="PB121" s="154"/>
      <c r="PC121" s="154"/>
      <c r="PD121" s="154"/>
      <c r="PE121" s="154"/>
      <c r="PF121" s="154"/>
      <c r="PG121" s="154"/>
      <c r="PH121" s="154"/>
      <c r="PI121" s="154"/>
      <c r="PJ121" s="154"/>
      <c r="PK121" s="154"/>
      <c r="PL121" s="154"/>
      <c r="PM121" s="154"/>
      <c r="PN121" s="154"/>
      <c r="PO121" s="154"/>
      <c r="PP121" s="154"/>
      <c r="PQ121" s="154"/>
      <c r="PR121" s="154"/>
      <c r="PS121" s="154"/>
      <c r="PT121" s="154"/>
      <c r="PU121" s="154"/>
      <c r="PV121" s="154"/>
      <c r="PW121" s="154"/>
      <c r="PX121" s="154"/>
      <c r="PY121" s="154"/>
      <c r="PZ121" s="154"/>
      <c r="QA121" s="154"/>
      <c r="QB121" s="154"/>
      <c r="QC121" s="154"/>
      <c r="QD121" s="154"/>
      <c r="QE121" s="154"/>
      <c r="QF121" s="154"/>
      <c r="QG121" s="154"/>
      <c r="QH121" s="154"/>
      <c r="QI121" s="154"/>
      <c r="QJ121" s="154"/>
      <c r="QK121" s="154"/>
      <c r="QL121" s="154"/>
      <c r="QM121" s="154"/>
      <c r="QN121" s="154"/>
      <c r="QO121" s="154"/>
      <c r="QP121" s="154"/>
      <c r="QQ121" s="154"/>
      <c r="QR121" s="154"/>
      <c r="QS121" s="154"/>
      <c r="QT121" s="154"/>
      <c r="QU121" s="154"/>
      <c r="QV121" s="154"/>
      <c r="QW121" s="154"/>
      <c r="QX121" s="154"/>
      <c r="QY121" s="154"/>
      <c r="QZ121" s="154"/>
      <c r="RA121" s="154"/>
      <c r="RB121" s="154"/>
      <c r="RC121" s="154"/>
      <c r="RD121" s="154"/>
      <c r="RE121" s="154"/>
      <c r="RF121" s="154"/>
      <c r="RG121" s="154"/>
      <c r="RH121" s="154"/>
      <c r="RI121" s="154"/>
      <c r="RJ121" s="154"/>
      <c r="RK121" s="154"/>
      <c r="RL121" s="154"/>
      <c r="RM121" s="154"/>
      <c r="RN121" s="154"/>
      <c r="RO121" s="154"/>
      <c r="RP121" s="154"/>
      <c r="RQ121" s="154"/>
      <c r="RR121" s="154"/>
      <c r="RS121" s="154"/>
      <c r="RT121" s="154"/>
      <c r="RU121" s="154"/>
      <c r="RV121" s="154"/>
      <c r="RW121" s="154"/>
      <c r="RX121" s="154"/>
      <c r="RY121" s="154"/>
      <c r="RZ121" s="154"/>
      <c r="SA121" s="154"/>
      <c r="SB121" s="154"/>
      <c r="SC121" s="154"/>
      <c r="SD121" s="154"/>
      <c r="SE121" s="154"/>
      <c r="SF121" s="154"/>
      <c r="SG121" s="154"/>
      <c r="SH121" s="154"/>
      <c r="SI121" s="154"/>
      <c r="SJ121" s="154"/>
      <c r="SK121" s="154"/>
      <c r="SL121" s="154"/>
      <c r="SM121" s="154"/>
      <c r="SN121" s="154"/>
      <c r="SO121" s="154"/>
      <c r="SP121" s="154"/>
      <c r="SQ121" s="154"/>
      <c r="SR121" s="154"/>
      <c r="SS121" s="154"/>
      <c r="ST121" s="154"/>
      <c r="SU121" s="154"/>
      <c r="SV121" s="154"/>
      <c r="SW121" s="154"/>
      <c r="SX121" s="154"/>
    </row>
    <row r="122" spans="3:518" x14ac:dyDescent="0.3">
      <c r="C122" s="153"/>
      <c r="D122" s="154"/>
      <c r="E122" s="154"/>
      <c r="F122" s="154"/>
      <c r="G122" s="154"/>
      <c r="H122" s="154"/>
      <c r="I122" s="154"/>
      <c r="J122" s="155"/>
      <c r="K122" s="155"/>
      <c r="L122" s="155"/>
      <c r="M122" s="154"/>
      <c r="N122" s="154"/>
      <c r="O122" s="154"/>
      <c r="P122" s="154"/>
      <c r="Q122" s="154"/>
      <c r="R122" s="154"/>
      <c r="S122" s="154"/>
      <c r="T122" s="154"/>
      <c r="U122" s="154"/>
      <c r="V122" s="154"/>
      <c r="W122" s="154"/>
      <c r="X122" s="154"/>
      <c r="Y122" s="154"/>
      <c r="Z122" s="154"/>
      <c r="AA122" s="154"/>
      <c r="AB122" s="154"/>
      <c r="AC122" s="154"/>
      <c r="AD122" s="154"/>
      <c r="AE122" s="154"/>
      <c r="AF122" s="154"/>
      <c r="AG122" s="154"/>
      <c r="AH122" s="154"/>
      <c r="AI122" s="154"/>
      <c r="AJ122" s="154"/>
      <c r="AK122" s="154"/>
      <c r="AL122" s="154"/>
      <c r="AM122" s="154"/>
      <c r="AN122" s="154"/>
      <c r="AO122" s="154"/>
      <c r="AP122" s="154"/>
      <c r="AQ122" s="154"/>
      <c r="AR122" s="154"/>
      <c r="AS122" s="154"/>
      <c r="AT122" s="154"/>
      <c r="AU122" s="154"/>
      <c r="AV122" s="154"/>
      <c r="AW122" s="154"/>
      <c r="AX122" s="154"/>
      <c r="AY122" s="154"/>
      <c r="AZ122" s="154"/>
      <c r="BA122" s="154"/>
      <c r="BB122" s="154"/>
      <c r="BC122" s="154"/>
      <c r="BD122" s="154"/>
      <c r="BE122" s="154"/>
      <c r="BF122" s="154"/>
      <c r="BG122" s="154"/>
      <c r="BH122" s="154"/>
      <c r="BI122" s="154"/>
      <c r="BJ122" s="154"/>
      <c r="BK122" s="154"/>
      <c r="BL122" s="154"/>
      <c r="BM122" s="154"/>
      <c r="BN122" s="154"/>
      <c r="BO122" s="154"/>
      <c r="BP122" s="154"/>
      <c r="BQ122" s="154"/>
      <c r="BR122" s="154"/>
      <c r="BS122" s="154"/>
      <c r="BT122" s="154"/>
      <c r="BU122" s="154"/>
      <c r="BV122" s="154"/>
      <c r="BW122" s="154"/>
      <c r="BX122" s="154"/>
      <c r="BY122" s="154"/>
      <c r="BZ122" s="154"/>
      <c r="CA122" s="154"/>
      <c r="CB122" s="154"/>
      <c r="CC122" s="154"/>
      <c r="CD122" s="154"/>
      <c r="CE122" s="154"/>
      <c r="CF122" s="154"/>
      <c r="CG122" s="154"/>
      <c r="CH122" s="154"/>
      <c r="CI122" s="154"/>
      <c r="CJ122" s="154"/>
      <c r="CK122" s="154"/>
      <c r="CL122" s="154"/>
      <c r="CM122" s="154"/>
      <c r="CN122" s="154"/>
      <c r="CO122" s="154"/>
      <c r="CP122" s="154"/>
      <c r="CQ122" s="154"/>
      <c r="CR122" s="154"/>
      <c r="CS122" s="154"/>
      <c r="CT122" s="154"/>
      <c r="CU122" s="154"/>
      <c r="CV122" s="154"/>
      <c r="CW122" s="154"/>
      <c r="CX122" s="154"/>
      <c r="CY122" s="154"/>
      <c r="CZ122" s="154"/>
      <c r="DA122" s="154"/>
      <c r="DB122" s="154"/>
      <c r="DC122" s="154"/>
      <c r="DD122" s="154"/>
      <c r="DE122" s="154"/>
      <c r="DF122" s="154"/>
      <c r="DG122" s="154"/>
      <c r="DH122" s="154"/>
      <c r="DI122" s="154"/>
      <c r="DJ122" s="154"/>
      <c r="DK122" s="154"/>
      <c r="DL122" s="154"/>
      <c r="DM122" s="154"/>
      <c r="DN122" s="154"/>
      <c r="DO122" s="154"/>
      <c r="DP122" s="154"/>
      <c r="DQ122" s="154"/>
      <c r="DR122" s="154"/>
      <c r="DS122" s="154"/>
      <c r="DT122" s="154"/>
      <c r="DU122" s="154"/>
      <c r="DV122" s="154"/>
      <c r="DW122" s="154"/>
      <c r="DX122" s="154"/>
      <c r="DY122" s="154"/>
      <c r="DZ122" s="154"/>
      <c r="EA122" s="154"/>
      <c r="EB122" s="154"/>
      <c r="EC122" s="154"/>
      <c r="ED122" s="154"/>
      <c r="EE122" s="154"/>
      <c r="EF122" s="154"/>
      <c r="EG122" s="154"/>
      <c r="EH122" s="154"/>
      <c r="EI122" s="154"/>
      <c r="EJ122" s="154"/>
      <c r="EK122" s="154"/>
      <c r="EL122" s="154"/>
      <c r="EM122" s="154"/>
      <c r="EN122" s="154"/>
      <c r="EO122" s="154"/>
      <c r="EP122" s="154"/>
      <c r="EQ122" s="154"/>
      <c r="ER122" s="154"/>
      <c r="ES122" s="154"/>
      <c r="ET122" s="154"/>
      <c r="EU122" s="154"/>
      <c r="EV122" s="154"/>
      <c r="EW122" s="154"/>
      <c r="EX122" s="154"/>
      <c r="EY122" s="154"/>
      <c r="EZ122" s="154"/>
      <c r="FA122" s="154"/>
      <c r="FB122" s="154"/>
      <c r="FC122" s="154"/>
      <c r="FD122" s="154"/>
      <c r="FE122" s="154"/>
      <c r="FF122" s="154"/>
      <c r="FG122" s="154"/>
      <c r="FH122" s="154"/>
      <c r="FI122" s="154"/>
      <c r="FJ122" s="154"/>
      <c r="FK122" s="154"/>
      <c r="FL122" s="154"/>
      <c r="FM122" s="154"/>
      <c r="FN122" s="154"/>
      <c r="FO122" s="154"/>
      <c r="FP122" s="154"/>
      <c r="FQ122" s="154"/>
      <c r="FR122" s="154"/>
      <c r="FS122" s="154"/>
      <c r="FT122" s="154"/>
      <c r="FU122" s="154"/>
      <c r="FV122" s="154"/>
      <c r="FW122" s="154"/>
      <c r="FX122" s="154"/>
      <c r="FY122" s="154"/>
      <c r="FZ122" s="154"/>
      <c r="GA122" s="154"/>
      <c r="GB122" s="154"/>
      <c r="GC122" s="154"/>
      <c r="GD122" s="154"/>
      <c r="GE122" s="154"/>
      <c r="GF122" s="154"/>
      <c r="GG122" s="154"/>
      <c r="GH122" s="154"/>
      <c r="GI122" s="154"/>
      <c r="GJ122" s="154"/>
      <c r="GK122" s="154"/>
      <c r="GL122" s="154"/>
      <c r="GM122" s="154"/>
      <c r="GN122" s="154"/>
      <c r="GO122" s="154"/>
      <c r="GP122" s="154"/>
      <c r="GQ122" s="154"/>
      <c r="GR122" s="154"/>
      <c r="GS122" s="154"/>
      <c r="GT122" s="154"/>
      <c r="GU122" s="154"/>
      <c r="GV122" s="154"/>
      <c r="GW122" s="154"/>
      <c r="GX122" s="154"/>
      <c r="GY122" s="154"/>
      <c r="GZ122" s="154"/>
      <c r="HA122" s="154"/>
      <c r="HB122" s="154"/>
      <c r="HC122" s="154"/>
      <c r="HD122" s="154"/>
      <c r="HE122" s="154"/>
      <c r="HF122" s="154"/>
      <c r="HG122" s="154"/>
      <c r="HH122" s="154"/>
      <c r="HI122" s="154"/>
      <c r="HJ122" s="154"/>
      <c r="HK122" s="154"/>
      <c r="HL122" s="154"/>
      <c r="HM122" s="154"/>
      <c r="HN122" s="154"/>
      <c r="HO122" s="154"/>
      <c r="HP122" s="154"/>
      <c r="HQ122" s="154"/>
      <c r="HR122" s="154"/>
      <c r="HS122" s="154"/>
      <c r="HT122" s="154"/>
      <c r="HU122" s="154"/>
      <c r="HV122" s="154"/>
      <c r="HW122" s="154"/>
      <c r="HX122" s="154"/>
      <c r="HY122" s="154"/>
      <c r="HZ122" s="154"/>
      <c r="IA122" s="154"/>
      <c r="IB122" s="154"/>
      <c r="IC122" s="154"/>
      <c r="ID122" s="154"/>
      <c r="IE122" s="154"/>
      <c r="IF122" s="154"/>
      <c r="IG122" s="154"/>
      <c r="IH122" s="154"/>
      <c r="II122" s="154"/>
      <c r="IJ122" s="154"/>
      <c r="IK122" s="154"/>
      <c r="IL122" s="154"/>
      <c r="IM122" s="154"/>
      <c r="IN122" s="154"/>
      <c r="IO122" s="154"/>
      <c r="IP122" s="154"/>
      <c r="IQ122" s="154"/>
      <c r="IR122" s="154"/>
      <c r="IS122" s="154"/>
      <c r="IT122" s="154"/>
      <c r="IU122" s="154"/>
      <c r="IV122" s="154"/>
      <c r="IW122" s="154"/>
      <c r="IX122" s="154"/>
      <c r="IY122" s="154"/>
      <c r="IZ122" s="154"/>
      <c r="JA122" s="154"/>
      <c r="JB122" s="154"/>
      <c r="JC122" s="154"/>
      <c r="JD122" s="154"/>
      <c r="JE122" s="154"/>
      <c r="JF122" s="154"/>
      <c r="JG122" s="154"/>
      <c r="JH122" s="154"/>
      <c r="JI122" s="154"/>
      <c r="JJ122" s="154"/>
      <c r="JK122" s="154"/>
      <c r="JL122" s="154"/>
      <c r="JM122" s="154"/>
      <c r="JN122" s="154"/>
      <c r="JO122" s="154"/>
      <c r="JP122" s="154"/>
      <c r="JQ122" s="154"/>
      <c r="JR122" s="154"/>
      <c r="JS122" s="154"/>
      <c r="JT122" s="154"/>
      <c r="JU122" s="154"/>
      <c r="JV122" s="154"/>
      <c r="JW122" s="154"/>
      <c r="JX122" s="154"/>
      <c r="JY122" s="154"/>
      <c r="JZ122" s="154"/>
      <c r="KA122" s="154"/>
      <c r="KB122" s="154"/>
      <c r="KC122" s="154"/>
      <c r="KD122" s="154"/>
      <c r="KE122" s="154"/>
      <c r="KF122" s="154"/>
      <c r="KG122" s="154"/>
      <c r="KH122" s="154"/>
      <c r="KI122" s="154"/>
      <c r="KJ122" s="154"/>
      <c r="KK122" s="154"/>
      <c r="KL122" s="154"/>
      <c r="KM122" s="154"/>
      <c r="KN122" s="154"/>
      <c r="KO122" s="154"/>
      <c r="KP122" s="154"/>
      <c r="KQ122" s="154"/>
      <c r="KR122" s="154"/>
      <c r="KS122" s="154"/>
      <c r="KT122" s="154"/>
      <c r="KU122" s="154"/>
      <c r="KV122" s="154"/>
      <c r="KW122" s="154"/>
      <c r="KX122" s="154"/>
      <c r="KY122" s="154"/>
      <c r="KZ122" s="154"/>
      <c r="LA122" s="154"/>
      <c r="LB122" s="154"/>
      <c r="LC122" s="154"/>
      <c r="LD122" s="154"/>
      <c r="LE122" s="154"/>
      <c r="LF122" s="154"/>
      <c r="LG122" s="154"/>
      <c r="LH122" s="154"/>
      <c r="LI122" s="154"/>
      <c r="LJ122" s="154"/>
      <c r="LK122" s="154"/>
      <c r="LL122" s="154"/>
      <c r="LM122" s="154"/>
      <c r="LN122" s="154"/>
      <c r="LO122" s="154"/>
      <c r="LP122" s="154"/>
      <c r="LQ122" s="154"/>
      <c r="LR122" s="154"/>
      <c r="LS122" s="154"/>
      <c r="LT122" s="154"/>
      <c r="LU122" s="154"/>
      <c r="LV122" s="154"/>
      <c r="LW122" s="154"/>
      <c r="LX122" s="154"/>
      <c r="LY122" s="154"/>
      <c r="LZ122" s="154"/>
      <c r="MA122" s="154"/>
      <c r="MB122" s="154"/>
      <c r="MC122" s="154"/>
      <c r="MD122" s="154"/>
      <c r="ME122" s="154"/>
      <c r="MF122" s="154"/>
      <c r="MG122" s="154"/>
      <c r="MH122" s="154"/>
      <c r="MI122" s="154"/>
      <c r="MJ122" s="154"/>
      <c r="MK122" s="154"/>
      <c r="ML122" s="154"/>
      <c r="MM122" s="154"/>
      <c r="MN122" s="154"/>
      <c r="MO122" s="154"/>
      <c r="MP122" s="154"/>
      <c r="MQ122" s="154"/>
      <c r="MR122" s="154"/>
      <c r="MS122" s="154"/>
      <c r="MT122" s="154"/>
      <c r="MU122" s="154"/>
      <c r="MV122" s="154"/>
      <c r="MW122" s="154"/>
      <c r="MX122" s="154"/>
      <c r="MY122" s="154"/>
      <c r="MZ122" s="154"/>
      <c r="NA122" s="154"/>
      <c r="NB122" s="154"/>
      <c r="NC122" s="154"/>
      <c r="ND122" s="154"/>
      <c r="NE122" s="154"/>
      <c r="NF122" s="154"/>
      <c r="NG122" s="154"/>
      <c r="NH122" s="154"/>
      <c r="NI122" s="154"/>
      <c r="NJ122" s="154"/>
      <c r="NK122" s="154"/>
      <c r="NL122" s="154"/>
      <c r="NM122" s="154"/>
      <c r="NN122" s="154"/>
      <c r="NO122" s="154"/>
      <c r="NP122" s="154"/>
      <c r="NQ122" s="154"/>
      <c r="NR122" s="154"/>
      <c r="NS122" s="154"/>
      <c r="NT122" s="154"/>
      <c r="NU122" s="154"/>
      <c r="NV122" s="154"/>
      <c r="NW122" s="154"/>
      <c r="NX122" s="154"/>
      <c r="NY122" s="154"/>
      <c r="NZ122" s="154"/>
      <c r="OA122" s="154"/>
      <c r="OB122" s="154"/>
      <c r="OC122" s="154"/>
      <c r="OD122" s="154"/>
      <c r="OE122" s="154"/>
      <c r="OF122" s="154"/>
      <c r="OG122" s="154"/>
      <c r="OH122" s="154"/>
      <c r="OI122" s="154"/>
      <c r="OJ122" s="154"/>
      <c r="OK122" s="154"/>
      <c r="OL122" s="154"/>
      <c r="OM122" s="154"/>
      <c r="ON122" s="154"/>
      <c r="OO122" s="154"/>
      <c r="OP122" s="154"/>
      <c r="OQ122" s="154"/>
      <c r="OR122" s="154"/>
      <c r="OS122" s="154"/>
      <c r="OT122" s="154"/>
      <c r="OU122" s="154"/>
      <c r="OV122" s="154"/>
      <c r="OW122" s="154"/>
      <c r="OX122" s="154"/>
      <c r="OY122" s="154"/>
      <c r="OZ122" s="154"/>
      <c r="PA122" s="154"/>
      <c r="PB122" s="154"/>
      <c r="PC122" s="154"/>
      <c r="PD122" s="154"/>
      <c r="PE122" s="154"/>
      <c r="PF122" s="154"/>
      <c r="PG122" s="154"/>
      <c r="PH122" s="154"/>
      <c r="PI122" s="154"/>
      <c r="PJ122" s="154"/>
      <c r="PK122" s="154"/>
      <c r="PL122" s="154"/>
      <c r="PM122" s="154"/>
      <c r="PN122" s="154"/>
      <c r="PO122" s="154"/>
      <c r="PP122" s="154"/>
      <c r="PQ122" s="154"/>
      <c r="PR122" s="154"/>
      <c r="PS122" s="154"/>
      <c r="PT122" s="154"/>
      <c r="PU122" s="154"/>
      <c r="PV122" s="154"/>
      <c r="PW122" s="154"/>
      <c r="PX122" s="154"/>
      <c r="PY122" s="154"/>
      <c r="PZ122" s="154"/>
      <c r="QA122" s="154"/>
      <c r="QB122" s="154"/>
      <c r="QC122" s="154"/>
      <c r="QD122" s="154"/>
      <c r="QE122" s="154"/>
      <c r="QF122" s="154"/>
      <c r="QG122" s="154"/>
      <c r="QH122" s="154"/>
      <c r="QI122" s="154"/>
      <c r="QJ122" s="154"/>
      <c r="QK122" s="154"/>
      <c r="QL122" s="154"/>
      <c r="QM122" s="154"/>
      <c r="QN122" s="154"/>
      <c r="QO122" s="154"/>
      <c r="QP122" s="154"/>
      <c r="QQ122" s="154"/>
      <c r="QR122" s="154"/>
      <c r="QS122" s="154"/>
      <c r="QT122" s="154"/>
      <c r="QU122" s="154"/>
      <c r="QV122" s="154"/>
      <c r="QW122" s="154"/>
      <c r="QX122" s="154"/>
      <c r="QY122" s="154"/>
      <c r="QZ122" s="154"/>
      <c r="RA122" s="154"/>
      <c r="RB122" s="154"/>
      <c r="RC122" s="154"/>
      <c r="RD122" s="154"/>
      <c r="RE122" s="154"/>
      <c r="RF122" s="154"/>
      <c r="RG122" s="154"/>
      <c r="RH122" s="154"/>
      <c r="RI122" s="154"/>
      <c r="RJ122" s="154"/>
      <c r="RK122" s="154"/>
      <c r="RL122" s="154"/>
      <c r="RM122" s="154"/>
      <c r="RN122" s="154"/>
      <c r="RO122" s="154"/>
      <c r="RP122" s="154"/>
      <c r="RQ122" s="154"/>
      <c r="RR122" s="154"/>
      <c r="RS122" s="154"/>
      <c r="RT122" s="154"/>
      <c r="RU122" s="154"/>
      <c r="RV122" s="154"/>
      <c r="RW122" s="154"/>
      <c r="RX122" s="154"/>
      <c r="RY122" s="154"/>
      <c r="RZ122" s="154"/>
      <c r="SA122" s="154"/>
      <c r="SB122" s="154"/>
      <c r="SC122" s="154"/>
      <c r="SD122" s="154"/>
      <c r="SE122" s="154"/>
      <c r="SF122" s="154"/>
      <c r="SG122" s="154"/>
      <c r="SH122" s="154"/>
      <c r="SI122" s="154"/>
      <c r="SJ122" s="154"/>
      <c r="SK122" s="154"/>
      <c r="SL122" s="154"/>
      <c r="SM122" s="154"/>
      <c r="SN122" s="154"/>
      <c r="SO122" s="154"/>
      <c r="SP122" s="154"/>
      <c r="SQ122" s="154"/>
      <c r="SR122" s="154"/>
      <c r="SS122" s="154"/>
      <c r="ST122" s="154"/>
      <c r="SU122" s="154"/>
      <c r="SV122" s="154"/>
      <c r="SW122" s="154"/>
      <c r="SX122" s="154"/>
    </row>
    <row r="123" spans="3:518" x14ac:dyDescent="0.3">
      <c r="C123" s="153"/>
      <c r="D123" s="154"/>
      <c r="E123" s="154"/>
      <c r="F123" s="154"/>
      <c r="G123" s="154"/>
      <c r="H123" s="154"/>
      <c r="I123" s="154"/>
      <c r="J123" s="155"/>
      <c r="K123" s="155"/>
      <c r="L123" s="155"/>
      <c r="M123" s="154"/>
      <c r="N123" s="154"/>
      <c r="O123" s="154"/>
      <c r="P123" s="154"/>
      <c r="Q123" s="154"/>
      <c r="R123" s="154"/>
      <c r="S123" s="154"/>
      <c r="T123" s="154"/>
      <c r="U123" s="154"/>
      <c r="V123" s="154"/>
      <c r="W123" s="154"/>
      <c r="X123" s="154"/>
      <c r="Y123" s="154"/>
      <c r="Z123" s="154"/>
      <c r="AA123" s="154"/>
      <c r="AB123" s="154"/>
      <c r="AC123" s="154"/>
      <c r="AD123" s="154"/>
      <c r="AE123" s="154"/>
      <c r="AF123" s="154"/>
      <c r="AG123" s="154"/>
      <c r="AH123" s="154"/>
      <c r="AI123" s="154"/>
      <c r="AJ123" s="154"/>
      <c r="AK123" s="154"/>
      <c r="AL123" s="154"/>
      <c r="AM123" s="154"/>
      <c r="AN123" s="154"/>
      <c r="AO123" s="154"/>
      <c r="AP123" s="154"/>
      <c r="AQ123" s="154"/>
      <c r="AR123" s="154"/>
      <c r="AS123" s="154"/>
      <c r="AT123" s="154"/>
      <c r="AU123" s="154"/>
      <c r="AV123" s="154"/>
      <c r="AW123" s="154"/>
      <c r="AX123" s="154"/>
      <c r="AY123" s="154"/>
      <c r="AZ123" s="154"/>
      <c r="BA123" s="154"/>
      <c r="BB123" s="154"/>
      <c r="BC123" s="154"/>
      <c r="BD123" s="154"/>
      <c r="BE123" s="154"/>
      <c r="BF123" s="154"/>
      <c r="BG123" s="154"/>
      <c r="BH123" s="154"/>
      <c r="BI123" s="154"/>
      <c r="BJ123" s="154"/>
      <c r="BK123" s="154"/>
      <c r="BL123" s="154"/>
      <c r="BM123" s="154"/>
      <c r="BN123" s="154"/>
      <c r="BO123" s="154"/>
      <c r="BP123" s="154"/>
      <c r="BQ123" s="154"/>
      <c r="BR123" s="154"/>
      <c r="BS123" s="154"/>
      <c r="BT123" s="154"/>
      <c r="BU123" s="154"/>
      <c r="BV123" s="154"/>
      <c r="BW123" s="154"/>
      <c r="BX123" s="154"/>
      <c r="BY123" s="154"/>
      <c r="BZ123" s="154"/>
      <c r="CA123" s="154"/>
      <c r="CB123" s="154"/>
      <c r="CC123" s="154"/>
      <c r="CD123" s="154"/>
      <c r="CE123" s="154"/>
      <c r="CF123" s="154"/>
      <c r="CG123" s="154"/>
      <c r="CH123" s="154"/>
      <c r="CI123" s="154"/>
      <c r="CJ123" s="154"/>
      <c r="CK123" s="154"/>
      <c r="CL123" s="154"/>
      <c r="CM123" s="154"/>
      <c r="CN123" s="154"/>
      <c r="CO123" s="154"/>
      <c r="CP123" s="154"/>
      <c r="CQ123" s="154"/>
      <c r="CR123" s="154"/>
      <c r="CS123" s="154"/>
      <c r="CT123" s="154"/>
      <c r="CU123" s="154"/>
      <c r="CV123" s="154"/>
      <c r="CW123" s="154"/>
      <c r="CX123" s="154"/>
      <c r="CY123" s="154"/>
      <c r="CZ123" s="154"/>
      <c r="DA123" s="154"/>
      <c r="DB123" s="154"/>
      <c r="DC123" s="154"/>
      <c r="DD123" s="154"/>
      <c r="DE123" s="154"/>
      <c r="DF123" s="154"/>
      <c r="DG123" s="154"/>
      <c r="DH123" s="154"/>
      <c r="DI123" s="154"/>
      <c r="DJ123" s="154"/>
      <c r="DK123" s="154"/>
      <c r="DL123" s="154"/>
      <c r="DM123" s="154"/>
      <c r="DN123" s="154"/>
      <c r="DO123" s="154"/>
      <c r="DP123" s="154"/>
      <c r="DQ123" s="154"/>
      <c r="DR123" s="154"/>
      <c r="DS123" s="154"/>
      <c r="DT123" s="154"/>
      <c r="DU123" s="154"/>
      <c r="DV123" s="154"/>
      <c r="DW123" s="154"/>
      <c r="DX123" s="154"/>
      <c r="DY123" s="154"/>
      <c r="DZ123" s="154"/>
      <c r="EA123" s="154"/>
      <c r="EB123" s="154"/>
      <c r="EC123" s="154"/>
      <c r="ED123" s="154"/>
      <c r="EE123" s="154"/>
      <c r="EF123" s="154"/>
      <c r="EG123" s="154"/>
      <c r="EH123" s="154"/>
      <c r="EI123" s="154"/>
      <c r="EJ123" s="154"/>
      <c r="EK123" s="154"/>
      <c r="EL123" s="154"/>
      <c r="EM123" s="154"/>
      <c r="EN123" s="154"/>
      <c r="EO123" s="154"/>
      <c r="EP123" s="154"/>
      <c r="EQ123" s="154"/>
      <c r="ER123" s="154"/>
      <c r="ES123" s="154"/>
      <c r="ET123" s="154"/>
      <c r="EU123" s="154"/>
      <c r="EV123" s="154"/>
      <c r="EW123" s="154"/>
      <c r="EX123" s="154"/>
      <c r="EY123" s="154"/>
      <c r="EZ123" s="154"/>
      <c r="FA123" s="154"/>
      <c r="FB123" s="154"/>
      <c r="FC123" s="154"/>
      <c r="FD123" s="154"/>
      <c r="FE123" s="154"/>
      <c r="FF123" s="154"/>
      <c r="FG123" s="154"/>
      <c r="FH123" s="154"/>
      <c r="FI123" s="154"/>
      <c r="FJ123" s="154"/>
      <c r="FK123" s="154"/>
      <c r="FL123" s="154"/>
      <c r="FM123" s="154"/>
      <c r="FN123" s="154"/>
      <c r="FO123" s="154"/>
      <c r="FP123" s="154"/>
      <c r="FQ123" s="154"/>
      <c r="FR123" s="154"/>
      <c r="FS123" s="154"/>
      <c r="FT123" s="154"/>
      <c r="FU123" s="154"/>
      <c r="FV123" s="154"/>
      <c r="FW123" s="154"/>
      <c r="FX123" s="154"/>
      <c r="FY123" s="154"/>
      <c r="FZ123" s="154"/>
      <c r="GA123" s="154"/>
      <c r="GB123" s="154"/>
      <c r="GC123" s="154"/>
      <c r="GD123" s="154"/>
      <c r="GE123" s="154"/>
      <c r="GF123" s="154"/>
      <c r="GG123" s="154"/>
      <c r="GH123" s="154"/>
      <c r="GI123" s="154"/>
      <c r="GJ123" s="154"/>
      <c r="GK123" s="154"/>
      <c r="GL123" s="154"/>
      <c r="GM123" s="154"/>
      <c r="GN123" s="154"/>
      <c r="GO123" s="154"/>
      <c r="GP123" s="154"/>
      <c r="GQ123" s="154"/>
      <c r="GR123" s="154"/>
      <c r="GS123" s="154"/>
      <c r="GT123" s="154"/>
      <c r="GU123" s="154"/>
      <c r="GV123" s="154"/>
      <c r="GW123" s="154"/>
      <c r="GX123" s="154"/>
      <c r="GY123" s="154"/>
      <c r="GZ123" s="154"/>
      <c r="HA123" s="154"/>
      <c r="HB123" s="154"/>
      <c r="HC123" s="154"/>
      <c r="HD123" s="154"/>
      <c r="HE123" s="154"/>
      <c r="HF123" s="154"/>
      <c r="HG123" s="154"/>
      <c r="HH123" s="154"/>
      <c r="HI123" s="154"/>
      <c r="HJ123" s="154"/>
      <c r="HK123" s="154"/>
      <c r="HL123" s="154"/>
      <c r="HM123" s="154"/>
      <c r="HN123" s="154"/>
      <c r="HO123" s="154"/>
      <c r="HP123" s="154"/>
      <c r="HQ123" s="154"/>
      <c r="HR123" s="154"/>
      <c r="HS123" s="154"/>
      <c r="HT123" s="154"/>
      <c r="HU123" s="154"/>
      <c r="HV123" s="154"/>
      <c r="HW123" s="154"/>
      <c r="HX123" s="154"/>
      <c r="HY123" s="154"/>
      <c r="HZ123" s="154"/>
      <c r="IA123" s="154"/>
      <c r="IB123" s="154"/>
      <c r="IC123" s="154"/>
      <c r="ID123" s="154"/>
      <c r="IE123" s="154"/>
      <c r="IF123" s="154"/>
      <c r="IG123" s="154"/>
      <c r="IH123" s="154"/>
      <c r="II123" s="154"/>
      <c r="IJ123" s="154"/>
      <c r="IK123" s="154"/>
      <c r="IL123" s="154"/>
      <c r="IM123" s="154"/>
      <c r="IN123" s="154"/>
      <c r="IO123" s="154"/>
      <c r="IP123" s="154"/>
      <c r="IQ123" s="154"/>
      <c r="IR123" s="154"/>
      <c r="IS123" s="154"/>
      <c r="IT123" s="154"/>
      <c r="IU123" s="154"/>
      <c r="IV123" s="154"/>
      <c r="IW123" s="154"/>
      <c r="IX123" s="154"/>
      <c r="IY123" s="154"/>
      <c r="IZ123" s="154"/>
      <c r="JA123" s="154"/>
      <c r="JB123" s="154"/>
      <c r="JC123" s="154"/>
      <c r="JD123" s="154"/>
      <c r="JE123" s="154"/>
      <c r="JF123" s="154"/>
      <c r="JG123" s="154"/>
      <c r="JH123" s="154"/>
      <c r="JI123" s="154"/>
      <c r="JJ123" s="154"/>
      <c r="JK123" s="154"/>
      <c r="JL123" s="154"/>
      <c r="JM123" s="154"/>
      <c r="JN123" s="154"/>
      <c r="JO123" s="154"/>
      <c r="JP123" s="154"/>
      <c r="JQ123" s="154"/>
      <c r="JR123" s="154"/>
      <c r="JS123" s="154"/>
      <c r="JT123" s="154"/>
      <c r="JU123" s="154"/>
      <c r="JV123" s="154"/>
      <c r="JW123" s="154"/>
      <c r="JX123" s="154"/>
      <c r="JY123" s="154"/>
      <c r="JZ123" s="154"/>
      <c r="KA123" s="154"/>
      <c r="KB123" s="154"/>
      <c r="KC123" s="154"/>
      <c r="KD123" s="154"/>
      <c r="KE123" s="154"/>
      <c r="KF123" s="154"/>
      <c r="KG123" s="154"/>
      <c r="KH123" s="154"/>
      <c r="KI123" s="154"/>
      <c r="KJ123" s="154"/>
      <c r="KK123" s="154"/>
      <c r="KL123" s="154"/>
      <c r="KM123" s="154"/>
      <c r="KN123" s="154"/>
      <c r="KO123" s="154"/>
      <c r="KP123" s="154"/>
      <c r="KQ123" s="154"/>
      <c r="KR123" s="154"/>
      <c r="KS123" s="154"/>
      <c r="KT123" s="154"/>
      <c r="KU123" s="154"/>
      <c r="KV123" s="154"/>
      <c r="KW123" s="154"/>
      <c r="KX123" s="154"/>
      <c r="KY123" s="154"/>
      <c r="KZ123" s="154"/>
      <c r="LA123" s="154"/>
      <c r="LB123" s="154"/>
      <c r="LC123" s="154"/>
      <c r="LD123" s="154"/>
      <c r="LE123" s="154"/>
      <c r="LF123" s="154"/>
      <c r="LG123" s="154"/>
      <c r="LH123" s="154"/>
      <c r="LI123" s="154"/>
      <c r="LJ123" s="154"/>
      <c r="LK123" s="154"/>
      <c r="LL123" s="154"/>
      <c r="LM123" s="154"/>
      <c r="LN123" s="154"/>
      <c r="LO123" s="154"/>
      <c r="LP123" s="154"/>
      <c r="LQ123" s="154"/>
      <c r="LR123" s="154"/>
      <c r="LS123" s="154"/>
      <c r="LT123" s="154"/>
      <c r="LU123" s="154"/>
      <c r="LV123" s="154"/>
      <c r="LW123" s="154"/>
      <c r="LX123" s="154"/>
      <c r="LY123" s="154"/>
      <c r="LZ123" s="154"/>
      <c r="MA123" s="154"/>
      <c r="MB123" s="154"/>
      <c r="MC123" s="154"/>
      <c r="MD123" s="154"/>
      <c r="ME123" s="154"/>
      <c r="MF123" s="154"/>
      <c r="MG123" s="154"/>
      <c r="MH123" s="154"/>
      <c r="MI123" s="154"/>
      <c r="MJ123" s="154"/>
      <c r="MK123" s="154"/>
      <c r="ML123" s="154"/>
      <c r="MM123" s="154"/>
      <c r="MN123" s="154"/>
      <c r="MO123" s="154"/>
      <c r="MP123" s="154"/>
      <c r="MQ123" s="154"/>
      <c r="MR123" s="154"/>
      <c r="MS123" s="154"/>
      <c r="MT123" s="154"/>
      <c r="MU123" s="154"/>
      <c r="MV123" s="154"/>
      <c r="MW123" s="154"/>
      <c r="MX123" s="154"/>
      <c r="MY123" s="154"/>
      <c r="MZ123" s="154"/>
      <c r="NA123" s="154"/>
      <c r="NB123" s="154"/>
      <c r="NC123" s="154"/>
      <c r="ND123" s="154"/>
      <c r="NE123" s="154"/>
      <c r="NF123" s="154"/>
      <c r="NG123" s="154"/>
      <c r="NH123" s="154"/>
      <c r="NI123" s="154"/>
      <c r="NJ123" s="154"/>
      <c r="NK123" s="154"/>
      <c r="NL123" s="154"/>
      <c r="NM123" s="154"/>
      <c r="NN123" s="154"/>
      <c r="NO123" s="154"/>
      <c r="NP123" s="154"/>
      <c r="NQ123" s="154"/>
      <c r="NR123" s="154"/>
      <c r="NS123" s="154"/>
      <c r="NT123" s="154"/>
      <c r="NU123" s="154"/>
      <c r="NV123" s="154"/>
      <c r="NW123" s="154"/>
      <c r="NX123" s="154"/>
      <c r="NY123" s="154"/>
      <c r="NZ123" s="154"/>
      <c r="OA123" s="154"/>
      <c r="OB123" s="154"/>
      <c r="OC123" s="154"/>
      <c r="OD123" s="154"/>
      <c r="OE123" s="154"/>
      <c r="OF123" s="154"/>
      <c r="OG123" s="154"/>
      <c r="OH123" s="154"/>
      <c r="OI123" s="154"/>
      <c r="OJ123" s="154"/>
      <c r="OK123" s="154"/>
      <c r="OL123" s="154"/>
      <c r="OM123" s="154"/>
      <c r="ON123" s="154"/>
      <c r="OO123" s="154"/>
      <c r="OP123" s="154"/>
      <c r="OQ123" s="154"/>
      <c r="OR123" s="154"/>
      <c r="OS123" s="154"/>
      <c r="OT123" s="154"/>
      <c r="OU123" s="154"/>
      <c r="OV123" s="154"/>
      <c r="OW123" s="154"/>
      <c r="OX123" s="154"/>
      <c r="OY123" s="154"/>
      <c r="OZ123" s="154"/>
      <c r="PA123" s="154"/>
      <c r="PB123" s="154"/>
      <c r="PC123" s="154"/>
      <c r="PD123" s="154"/>
      <c r="PE123" s="154"/>
      <c r="PF123" s="154"/>
      <c r="PG123" s="154"/>
      <c r="PH123" s="154"/>
      <c r="PI123" s="154"/>
      <c r="PJ123" s="154"/>
      <c r="PK123" s="154"/>
      <c r="PL123" s="154"/>
      <c r="PM123" s="154"/>
      <c r="PN123" s="154"/>
      <c r="PO123" s="154"/>
      <c r="PP123" s="154"/>
      <c r="PQ123" s="154"/>
      <c r="PR123" s="154"/>
      <c r="PS123" s="154"/>
      <c r="PT123" s="154"/>
      <c r="PU123" s="154"/>
      <c r="PV123" s="154"/>
      <c r="PW123" s="154"/>
      <c r="PX123" s="154"/>
      <c r="PY123" s="154"/>
      <c r="PZ123" s="154"/>
      <c r="QA123" s="154"/>
      <c r="QB123" s="154"/>
      <c r="QC123" s="154"/>
      <c r="QD123" s="154"/>
      <c r="QE123" s="154"/>
      <c r="QF123" s="154"/>
      <c r="QG123" s="154"/>
      <c r="QH123" s="154"/>
      <c r="QI123" s="154"/>
      <c r="QJ123" s="154"/>
      <c r="QK123" s="154"/>
      <c r="QL123" s="154"/>
      <c r="QM123" s="154"/>
      <c r="QN123" s="154"/>
      <c r="QO123" s="154"/>
      <c r="QP123" s="154"/>
      <c r="QQ123" s="154"/>
      <c r="QR123" s="154"/>
      <c r="QS123" s="154"/>
      <c r="QT123" s="154"/>
      <c r="QU123" s="154"/>
      <c r="QV123" s="154"/>
      <c r="QW123" s="154"/>
      <c r="QX123" s="154"/>
      <c r="QY123" s="154"/>
      <c r="QZ123" s="154"/>
      <c r="RA123" s="154"/>
      <c r="RB123" s="154"/>
      <c r="RC123" s="154"/>
      <c r="RD123" s="154"/>
      <c r="RE123" s="154"/>
      <c r="RF123" s="154"/>
      <c r="RG123" s="154"/>
      <c r="RH123" s="154"/>
      <c r="RI123" s="154"/>
      <c r="RJ123" s="154"/>
      <c r="RK123" s="154"/>
      <c r="RL123" s="154"/>
      <c r="RM123" s="154"/>
      <c r="RN123" s="154"/>
      <c r="RO123" s="154"/>
      <c r="RP123" s="154"/>
      <c r="RQ123" s="154"/>
      <c r="RR123" s="154"/>
      <c r="RS123" s="154"/>
      <c r="RT123" s="154"/>
      <c r="RU123" s="154"/>
      <c r="RV123" s="154"/>
      <c r="RW123" s="154"/>
      <c r="RX123" s="154"/>
      <c r="RY123" s="154"/>
      <c r="RZ123" s="154"/>
      <c r="SA123" s="154"/>
      <c r="SB123" s="154"/>
      <c r="SC123" s="154"/>
      <c r="SD123" s="154"/>
      <c r="SE123" s="154"/>
      <c r="SF123" s="154"/>
      <c r="SG123" s="154"/>
      <c r="SH123" s="154"/>
      <c r="SI123" s="154"/>
      <c r="SJ123" s="154"/>
      <c r="SK123" s="154"/>
      <c r="SL123" s="154"/>
      <c r="SM123" s="154"/>
      <c r="SN123" s="154"/>
      <c r="SO123" s="154"/>
      <c r="SP123" s="154"/>
      <c r="SQ123" s="154"/>
      <c r="SR123" s="154"/>
      <c r="SS123" s="154"/>
      <c r="ST123" s="154"/>
      <c r="SU123" s="154"/>
      <c r="SV123" s="154"/>
      <c r="SW123" s="154"/>
      <c r="SX123" s="154"/>
    </row>
    <row r="124" spans="3:518" x14ac:dyDescent="0.3">
      <c r="C124" s="153"/>
      <c r="D124" s="154"/>
      <c r="E124" s="154"/>
      <c r="F124" s="154"/>
      <c r="G124" s="154"/>
      <c r="H124" s="154"/>
      <c r="I124" s="154"/>
      <c r="J124" s="155"/>
      <c r="K124" s="155"/>
      <c r="L124" s="155"/>
      <c r="M124" s="154"/>
      <c r="N124" s="154"/>
      <c r="O124" s="154"/>
      <c r="P124" s="154"/>
      <c r="Q124" s="154"/>
      <c r="R124" s="154"/>
      <c r="S124" s="154"/>
      <c r="T124" s="154"/>
      <c r="U124" s="154"/>
      <c r="V124" s="154"/>
      <c r="W124" s="154"/>
      <c r="X124" s="154"/>
      <c r="Y124" s="154"/>
      <c r="Z124" s="154"/>
      <c r="AA124" s="154"/>
      <c r="AB124" s="154"/>
      <c r="AC124" s="154"/>
      <c r="AD124" s="154"/>
      <c r="AE124" s="154"/>
      <c r="AF124" s="154"/>
      <c r="AG124" s="154"/>
      <c r="AH124" s="154"/>
      <c r="AI124" s="154"/>
      <c r="AJ124" s="154"/>
      <c r="AK124" s="154"/>
      <c r="AL124" s="154"/>
      <c r="AM124" s="154"/>
      <c r="AN124" s="154"/>
      <c r="AO124" s="154"/>
      <c r="AP124" s="154"/>
      <c r="AQ124" s="154"/>
      <c r="AR124" s="154"/>
      <c r="AS124" s="154"/>
      <c r="AT124" s="154"/>
      <c r="AU124" s="154"/>
      <c r="AV124" s="154"/>
      <c r="AW124" s="154"/>
      <c r="AX124" s="154"/>
      <c r="AY124" s="154"/>
      <c r="AZ124" s="154"/>
      <c r="BA124" s="154"/>
      <c r="BB124" s="154"/>
      <c r="BC124" s="154"/>
      <c r="BD124" s="154"/>
      <c r="BE124" s="154"/>
      <c r="BF124" s="154"/>
      <c r="BG124" s="154"/>
      <c r="BH124" s="154"/>
      <c r="BI124" s="154"/>
      <c r="BJ124" s="154"/>
      <c r="BK124" s="154"/>
      <c r="BL124" s="154"/>
      <c r="BM124" s="154"/>
      <c r="BN124" s="154"/>
      <c r="BO124" s="154"/>
      <c r="BP124" s="154"/>
      <c r="BQ124" s="154"/>
      <c r="BR124" s="154"/>
      <c r="BS124" s="154"/>
      <c r="BT124" s="154"/>
      <c r="BU124" s="154"/>
      <c r="BV124" s="154"/>
      <c r="BW124" s="154"/>
      <c r="BX124" s="154"/>
      <c r="BY124" s="154"/>
      <c r="BZ124" s="154"/>
      <c r="CA124" s="154"/>
      <c r="CB124" s="154"/>
      <c r="CC124" s="154"/>
      <c r="CD124" s="154"/>
      <c r="CE124" s="154"/>
      <c r="CF124" s="154"/>
      <c r="CG124" s="154"/>
      <c r="CH124" s="154"/>
      <c r="CI124" s="154"/>
      <c r="CJ124" s="154"/>
      <c r="CK124" s="154"/>
      <c r="CL124" s="154"/>
      <c r="CM124" s="154"/>
      <c r="CN124" s="154"/>
      <c r="CO124" s="154"/>
      <c r="CP124" s="154"/>
      <c r="CQ124" s="154"/>
      <c r="CR124" s="154"/>
      <c r="CS124" s="154"/>
      <c r="CT124" s="154"/>
      <c r="CU124" s="154"/>
      <c r="CV124" s="154"/>
      <c r="CW124" s="154"/>
      <c r="CX124" s="154"/>
      <c r="CY124" s="154"/>
      <c r="CZ124" s="154"/>
      <c r="DA124" s="154"/>
      <c r="DB124" s="154"/>
      <c r="DC124" s="154"/>
      <c r="DD124" s="154"/>
      <c r="DE124" s="154"/>
      <c r="DF124" s="154"/>
      <c r="DG124" s="154"/>
      <c r="DH124" s="154"/>
      <c r="DI124" s="154"/>
      <c r="DJ124" s="154"/>
      <c r="DK124" s="154"/>
      <c r="DL124" s="154"/>
      <c r="DM124" s="154"/>
      <c r="DN124" s="154"/>
      <c r="DO124" s="154"/>
      <c r="DP124" s="154"/>
      <c r="DQ124" s="154"/>
      <c r="DR124" s="154"/>
      <c r="DS124" s="154"/>
      <c r="DT124" s="154"/>
      <c r="DU124" s="154"/>
      <c r="DV124" s="154"/>
      <c r="DW124" s="154"/>
      <c r="DX124" s="154"/>
      <c r="DY124" s="154"/>
      <c r="DZ124" s="154"/>
      <c r="EA124" s="154"/>
      <c r="EB124" s="154"/>
      <c r="EC124" s="154"/>
      <c r="ED124" s="154"/>
      <c r="EE124" s="154"/>
      <c r="EF124" s="154"/>
      <c r="EG124" s="154"/>
      <c r="EH124" s="154"/>
      <c r="EI124" s="154"/>
      <c r="EJ124" s="154"/>
      <c r="EK124" s="154"/>
      <c r="EL124" s="154"/>
      <c r="EM124" s="154"/>
      <c r="EN124" s="154"/>
      <c r="EO124" s="154"/>
      <c r="EP124" s="154"/>
      <c r="EQ124" s="154"/>
      <c r="ER124" s="154"/>
      <c r="ES124" s="154"/>
      <c r="ET124" s="154"/>
      <c r="EU124" s="154"/>
      <c r="EV124" s="154"/>
      <c r="EW124" s="154"/>
      <c r="EX124" s="154"/>
      <c r="EY124" s="154"/>
      <c r="EZ124" s="154"/>
      <c r="FA124" s="154"/>
      <c r="FB124" s="154"/>
      <c r="FC124" s="154"/>
      <c r="FD124" s="154"/>
      <c r="FE124" s="154"/>
      <c r="FF124" s="154"/>
      <c r="FG124" s="154"/>
      <c r="FH124" s="154"/>
      <c r="FI124" s="154"/>
      <c r="FJ124" s="154"/>
      <c r="FK124" s="154"/>
      <c r="FL124" s="154"/>
      <c r="FM124" s="154"/>
      <c r="FN124" s="154"/>
      <c r="FO124" s="154"/>
      <c r="FP124" s="154"/>
      <c r="FQ124" s="154"/>
      <c r="FR124" s="154"/>
      <c r="FS124" s="154"/>
      <c r="FT124" s="154"/>
      <c r="FU124" s="154"/>
      <c r="FV124" s="154"/>
      <c r="FW124" s="154"/>
      <c r="FX124" s="154"/>
      <c r="FY124" s="154"/>
      <c r="FZ124" s="154"/>
      <c r="GA124" s="154"/>
      <c r="GB124" s="154"/>
      <c r="GC124" s="154"/>
      <c r="GD124" s="154"/>
      <c r="GE124" s="154"/>
      <c r="GF124" s="154"/>
      <c r="GG124" s="154"/>
      <c r="GH124" s="154"/>
      <c r="GI124" s="154"/>
      <c r="GJ124" s="154"/>
      <c r="GK124" s="154"/>
      <c r="GL124" s="154"/>
      <c r="GM124" s="154"/>
      <c r="GN124" s="154"/>
      <c r="GO124" s="154"/>
      <c r="GP124" s="154"/>
      <c r="GQ124" s="154"/>
      <c r="GR124" s="154"/>
      <c r="GS124" s="154"/>
      <c r="GT124" s="154"/>
      <c r="GU124" s="154"/>
      <c r="GV124" s="154"/>
      <c r="GW124" s="154"/>
      <c r="GX124" s="154"/>
      <c r="GY124" s="154"/>
      <c r="GZ124" s="154"/>
      <c r="HA124" s="154"/>
      <c r="HB124" s="154"/>
      <c r="HC124" s="154"/>
      <c r="HD124" s="154"/>
      <c r="HE124" s="154"/>
      <c r="HF124" s="154"/>
      <c r="HG124" s="154"/>
      <c r="HH124" s="154"/>
      <c r="HI124" s="154"/>
      <c r="HJ124" s="154"/>
      <c r="HK124" s="154"/>
      <c r="HL124" s="154"/>
      <c r="HM124" s="154"/>
      <c r="HN124" s="154"/>
      <c r="HO124" s="154"/>
      <c r="HP124" s="154"/>
      <c r="HQ124" s="154"/>
      <c r="HR124" s="154"/>
      <c r="HS124" s="154"/>
      <c r="HT124" s="154"/>
      <c r="HU124" s="154"/>
      <c r="HV124" s="154"/>
      <c r="HW124" s="154"/>
      <c r="HX124" s="154"/>
      <c r="HY124" s="154"/>
      <c r="HZ124" s="154"/>
      <c r="IA124" s="154"/>
      <c r="IB124" s="154"/>
      <c r="IC124" s="154"/>
      <c r="ID124" s="154"/>
      <c r="IE124" s="154"/>
      <c r="IF124" s="154"/>
      <c r="IG124" s="154"/>
      <c r="IH124" s="154"/>
      <c r="II124" s="154"/>
      <c r="IJ124" s="154"/>
      <c r="IK124" s="154"/>
      <c r="IL124" s="154"/>
      <c r="IM124" s="154"/>
      <c r="IN124" s="154"/>
      <c r="IO124" s="154"/>
      <c r="IP124" s="154"/>
      <c r="IQ124" s="154"/>
      <c r="IR124" s="154"/>
      <c r="IS124" s="154"/>
      <c r="IT124" s="154"/>
      <c r="IU124" s="154"/>
      <c r="IV124" s="154"/>
      <c r="IW124" s="154"/>
      <c r="IX124" s="154"/>
      <c r="IY124" s="154"/>
      <c r="IZ124" s="154"/>
      <c r="JA124" s="154"/>
      <c r="JB124" s="154"/>
      <c r="JC124" s="154"/>
      <c r="JD124" s="154"/>
      <c r="JE124" s="154"/>
      <c r="JF124" s="154"/>
      <c r="JG124" s="154"/>
      <c r="JH124" s="154"/>
      <c r="JI124" s="154"/>
      <c r="JJ124" s="154"/>
      <c r="JK124" s="154"/>
      <c r="JL124" s="154"/>
      <c r="JM124" s="154"/>
      <c r="JN124" s="154"/>
      <c r="JO124" s="154"/>
      <c r="JP124" s="154"/>
      <c r="JQ124" s="154"/>
      <c r="JR124" s="154"/>
      <c r="JS124" s="154"/>
      <c r="JT124" s="154"/>
      <c r="JU124" s="154"/>
      <c r="JV124" s="154"/>
      <c r="JW124" s="154"/>
      <c r="JX124" s="154"/>
      <c r="JY124" s="154"/>
      <c r="JZ124" s="154"/>
      <c r="KA124" s="154"/>
      <c r="KB124" s="154"/>
      <c r="KC124" s="154"/>
      <c r="KD124" s="154"/>
      <c r="KE124" s="154"/>
      <c r="KF124" s="154"/>
      <c r="KG124" s="154"/>
      <c r="KH124" s="154"/>
      <c r="KI124" s="154"/>
      <c r="KJ124" s="154"/>
      <c r="KK124" s="154"/>
      <c r="KL124" s="154"/>
      <c r="KM124" s="154"/>
      <c r="KN124" s="154"/>
      <c r="KO124" s="154"/>
      <c r="KP124" s="154"/>
      <c r="KQ124" s="154"/>
      <c r="KR124" s="154"/>
      <c r="KS124" s="154"/>
      <c r="KT124" s="154"/>
      <c r="KU124" s="154"/>
      <c r="KV124" s="154"/>
      <c r="KW124" s="154"/>
      <c r="KX124" s="154"/>
      <c r="KY124" s="154"/>
      <c r="KZ124" s="154"/>
      <c r="LA124" s="154"/>
      <c r="LB124" s="154"/>
      <c r="LC124" s="154"/>
      <c r="LD124" s="154"/>
      <c r="LE124" s="154"/>
      <c r="LF124" s="154"/>
      <c r="LG124" s="154"/>
      <c r="LH124" s="154"/>
      <c r="LI124" s="154"/>
      <c r="LJ124" s="154"/>
      <c r="LK124" s="154"/>
      <c r="LL124" s="154"/>
      <c r="LM124" s="154"/>
      <c r="LN124" s="154"/>
      <c r="LO124" s="154"/>
      <c r="LP124" s="154"/>
      <c r="LQ124" s="154"/>
      <c r="LR124" s="154"/>
      <c r="LS124" s="154"/>
      <c r="LT124" s="154"/>
      <c r="LU124" s="154"/>
      <c r="LV124" s="154"/>
      <c r="LW124" s="154"/>
      <c r="LX124" s="154"/>
      <c r="LY124" s="154"/>
      <c r="LZ124" s="154"/>
      <c r="MA124" s="154"/>
      <c r="MB124" s="154"/>
      <c r="MC124" s="154"/>
      <c r="MD124" s="154"/>
      <c r="ME124" s="154"/>
      <c r="MF124" s="154"/>
      <c r="MG124" s="154"/>
      <c r="MH124" s="154"/>
      <c r="MI124" s="154"/>
      <c r="MJ124" s="154"/>
      <c r="MK124" s="154"/>
      <c r="ML124" s="154"/>
      <c r="MM124" s="154"/>
      <c r="MN124" s="154"/>
      <c r="MO124" s="154"/>
      <c r="MP124" s="154"/>
      <c r="MQ124" s="154"/>
      <c r="MR124" s="154"/>
      <c r="MS124" s="154"/>
      <c r="MT124" s="154"/>
      <c r="MU124" s="154"/>
      <c r="MV124" s="154"/>
      <c r="MW124" s="154"/>
      <c r="MX124" s="154"/>
      <c r="MY124" s="154"/>
      <c r="MZ124" s="154"/>
      <c r="NA124" s="154"/>
      <c r="NB124" s="154"/>
      <c r="NC124" s="154"/>
      <c r="ND124" s="154"/>
      <c r="NE124" s="154"/>
      <c r="NF124" s="154"/>
      <c r="NG124" s="154"/>
      <c r="NH124" s="154"/>
      <c r="NI124" s="154"/>
      <c r="NJ124" s="154"/>
      <c r="NK124" s="154"/>
      <c r="NL124" s="154"/>
      <c r="NM124" s="154"/>
      <c r="NN124" s="154"/>
      <c r="NO124" s="154"/>
      <c r="NP124" s="154"/>
      <c r="NQ124" s="154"/>
      <c r="NR124" s="154"/>
      <c r="NS124" s="154"/>
      <c r="NT124" s="154"/>
      <c r="NU124" s="154"/>
      <c r="NV124" s="154"/>
      <c r="NW124" s="154"/>
      <c r="NX124" s="154"/>
      <c r="NY124" s="154"/>
      <c r="NZ124" s="154"/>
      <c r="OA124" s="154"/>
      <c r="OB124" s="154"/>
      <c r="OC124" s="154"/>
      <c r="OD124" s="154"/>
      <c r="OE124" s="154"/>
      <c r="OF124" s="154"/>
      <c r="OG124" s="154"/>
      <c r="OH124" s="154"/>
      <c r="OI124" s="154"/>
      <c r="OJ124" s="154"/>
      <c r="OK124" s="154"/>
      <c r="OL124" s="154"/>
      <c r="OM124" s="154"/>
      <c r="ON124" s="154"/>
      <c r="OO124" s="154"/>
      <c r="OP124" s="154"/>
      <c r="OQ124" s="154"/>
      <c r="OR124" s="154"/>
      <c r="OS124" s="154"/>
      <c r="OT124" s="154"/>
      <c r="OU124" s="154"/>
      <c r="OV124" s="154"/>
      <c r="OW124" s="154"/>
      <c r="OX124" s="154"/>
      <c r="OY124" s="154"/>
      <c r="OZ124" s="154"/>
      <c r="PA124" s="154"/>
      <c r="PB124" s="154"/>
      <c r="PC124" s="154"/>
      <c r="PD124" s="154"/>
      <c r="PE124" s="154"/>
      <c r="PF124" s="154"/>
      <c r="PG124" s="154"/>
      <c r="PH124" s="154"/>
      <c r="PI124" s="154"/>
      <c r="PJ124" s="154"/>
      <c r="PK124" s="154"/>
      <c r="PL124" s="154"/>
      <c r="PM124" s="154"/>
      <c r="PN124" s="154"/>
      <c r="PO124" s="154"/>
      <c r="PP124" s="154"/>
      <c r="PQ124" s="154"/>
      <c r="PR124" s="154"/>
      <c r="PS124" s="154"/>
      <c r="PT124" s="154"/>
      <c r="PU124" s="154"/>
      <c r="PV124" s="154"/>
      <c r="PW124" s="154"/>
      <c r="PX124" s="154"/>
      <c r="PY124" s="154"/>
      <c r="PZ124" s="154"/>
      <c r="QA124" s="154"/>
      <c r="QB124" s="154"/>
      <c r="QC124" s="154"/>
      <c r="QD124" s="154"/>
      <c r="QE124" s="154"/>
      <c r="QF124" s="154"/>
      <c r="QG124" s="154"/>
      <c r="QH124" s="154"/>
      <c r="QI124" s="154"/>
      <c r="QJ124" s="154"/>
      <c r="QK124" s="154"/>
      <c r="QL124" s="154"/>
      <c r="QM124" s="154"/>
      <c r="QN124" s="154"/>
      <c r="QO124" s="154"/>
      <c r="QP124" s="154"/>
      <c r="QQ124" s="154"/>
      <c r="QR124" s="154"/>
      <c r="QS124" s="154"/>
      <c r="QT124" s="154"/>
      <c r="QU124" s="154"/>
      <c r="QV124" s="154"/>
      <c r="QW124" s="154"/>
      <c r="QX124" s="154"/>
      <c r="QY124" s="154"/>
      <c r="QZ124" s="154"/>
      <c r="RA124" s="154"/>
      <c r="RB124" s="154"/>
      <c r="RC124" s="154"/>
      <c r="RD124" s="154"/>
      <c r="RE124" s="154"/>
      <c r="RF124" s="154"/>
      <c r="RG124" s="154"/>
      <c r="RH124" s="154"/>
      <c r="RI124" s="154"/>
      <c r="RJ124" s="154"/>
      <c r="RK124" s="154"/>
      <c r="RL124" s="154"/>
      <c r="RM124" s="154"/>
      <c r="RN124" s="154"/>
      <c r="RO124" s="154"/>
      <c r="RP124" s="154"/>
      <c r="RQ124" s="154"/>
      <c r="RR124" s="154"/>
      <c r="RS124" s="154"/>
      <c r="RT124" s="154"/>
      <c r="RU124" s="154"/>
      <c r="RV124" s="154"/>
      <c r="RW124" s="154"/>
      <c r="RX124" s="154"/>
      <c r="RY124" s="154"/>
      <c r="RZ124" s="154"/>
      <c r="SA124" s="154"/>
      <c r="SB124" s="154"/>
      <c r="SC124" s="154"/>
      <c r="SD124" s="154"/>
      <c r="SE124" s="154"/>
      <c r="SF124" s="154"/>
      <c r="SG124" s="154"/>
      <c r="SH124" s="154"/>
      <c r="SI124" s="154"/>
      <c r="SJ124" s="154"/>
      <c r="SK124" s="154"/>
      <c r="SL124" s="154"/>
      <c r="SM124" s="154"/>
      <c r="SN124" s="154"/>
      <c r="SO124" s="154"/>
      <c r="SP124" s="154"/>
      <c r="SQ124" s="154"/>
      <c r="SR124" s="154"/>
      <c r="SS124" s="154"/>
      <c r="ST124" s="154"/>
      <c r="SU124" s="154"/>
      <c r="SV124" s="154"/>
      <c r="SW124" s="154"/>
      <c r="SX124" s="154"/>
    </row>
    <row r="125" spans="3:518" x14ac:dyDescent="0.3">
      <c r="C125" s="153"/>
      <c r="D125" s="154"/>
      <c r="E125" s="154"/>
      <c r="F125" s="154"/>
      <c r="G125" s="154"/>
      <c r="H125" s="154"/>
      <c r="I125" s="154"/>
      <c r="J125" s="155"/>
      <c r="K125" s="155"/>
      <c r="L125" s="155"/>
      <c r="M125" s="154"/>
      <c r="N125" s="154"/>
      <c r="O125" s="154"/>
      <c r="P125" s="154"/>
      <c r="Q125" s="154"/>
      <c r="R125" s="154"/>
      <c r="S125" s="154"/>
      <c r="T125" s="154"/>
      <c r="U125" s="154"/>
      <c r="V125" s="154"/>
      <c r="W125" s="154"/>
      <c r="X125" s="154"/>
      <c r="Y125" s="154"/>
      <c r="Z125" s="154"/>
      <c r="AA125" s="154"/>
      <c r="AB125" s="154"/>
      <c r="AC125" s="154"/>
      <c r="AD125" s="154"/>
      <c r="AE125" s="154"/>
      <c r="AF125" s="154"/>
      <c r="AG125" s="154"/>
      <c r="AH125" s="154"/>
      <c r="AI125" s="154"/>
      <c r="AJ125" s="154"/>
      <c r="AK125" s="154"/>
      <c r="AL125" s="154"/>
      <c r="AM125" s="154"/>
      <c r="AN125" s="154"/>
      <c r="AO125" s="154"/>
      <c r="AP125" s="154"/>
      <c r="AQ125" s="154"/>
      <c r="AR125" s="154"/>
      <c r="AS125" s="154"/>
      <c r="AT125" s="154"/>
      <c r="AU125" s="154"/>
      <c r="AV125" s="154"/>
      <c r="AW125" s="154"/>
      <c r="AX125" s="154"/>
      <c r="AY125" s="154"/>
      <c r="AZ125" s="154"/>
      <c r="BA125" s="154"/>
      <c r="BB125" s="154"/>
      <c r="BC125" s="154"/>
      <c r="BD125" s="154"/>
      <c r="BE125" s="154"/>
      <c r="BF125" s="154"/>
      <c r="BG125" s="154"/>
      <c r="BH125" s="154"/>
      <c r="BI125" s="154"/>
      <c r="BJ125" s="154"/>
      <c r="BK125" s="154"/>
      <c r="BL125" s="154"/>
      <c r="BM125" s="154"/>
      <c r="BN125" s="154"/>
      <c r="BO125" s="154"/>
      <c r="BP125" s="154"/>
      <c r="BQ125" s="154"/>
      <c r="BR125" s="154"/>
      <c r="BS125" s="154"/>
      <c r="BT125" s="154"/>
      <c r="BU125" s="154"/>
      <c r="BV125" s="154"/>
      <c r="BW125" s="154"/>
      <c r="BX125" s="154"/>
      <c r="BY125" s="154"/>
      <c r="BZ125" s="154"/>
      <c r="CA125" s="154"/>
      <c r="CB125" s="154"/>
      <c r="CC125" s="154"/>
      <c r="CD125" s="154"/>
      <c r="CE125" s="154"/>
      <c r="CF125" s="154"/>
      <c r="CG125" s="154"/>
      <c r="CH125" s="154"/>
      <c r="CI125" s="154"/>
      <c r="CJ125" s="154"/>
      <c r="CK125" s="154"/>
      <c r="CL125" s="154"/>
      <c r="CM125" s="154"/>
      <c r="CN125" s="154"/>
      <c r="CO125" s="154"/>
      <c r="CP125" s="154"/>
      <c r="CQ125" s="154"/>
      <c r="CR125" s="154"/>
      <c r="CS125" s="154"/>
      <c r="CT125" s="154"/>
      <c r="CU125" s="154"/>
      <c r="CV125" s="154"/>
      <c r="CW125" s="154"/>
      <c r="CX125" s="154"/>
      <c r="CY125" s="154"/>
      <c r="CZ125" s="154"/>
      <c r="DA125" s="154"/>
      <c r="DB125" s="154"/>
      <c r="DC125" s="154"/>
      <c r="DD125" s="154"/>
      <c r="DE125" s="154"/>
      <c r="DF125" s="154"/>
      <c r="DG125" s="154"/>
      <c r="DH125" s="154"/>
      <c r="DI125" s="154"/>
      <c r="DJ125" s="154"/>
      <c r="DK125" s="154"/>
      <c r="DL125" s="154"/>
      <c r="DM125" s="154"/>
      <c r="DN125" s="154"/>
      <c r="DO125" s="154"/>
      <c r="DP125" s="154"/>
      <c r="DQ125" s="154"/>
      <c r="DR125" s="154"/>
      <c r="DS125" s="154"/>
      <c r="DT125" s="154"/>
      <c r="DU125" s="154"/>
      <c r="DV125" s="154"/>
      <c r="DW125" s="154"/>
      <c r="DX125" s="154"/>
      <c r="DY125" s="154"/>
      <c r="DZ125" s="154"/>
      <c r="EA125" s="154"/>
      <c r="EB125" s="154"/>
      <c r="EC125" s="154"/>
      <c r="ED125" s="154"/>
      <c r="EE125" s="154"/>
      <c r="EF125" s="154"/>
      <c r="EG125" s="154"/>
      <c r="EH125" s="154"/>
      <c r="EI125" s="154"/>
      <c r="EJ125" s="154"/>
      <c r="EK125" s="154"/>
      <c r="EL125" s="154"/>
      <c r="EM125" s="154"/>
      <c r="EN125" s="154"/>
      <c r="EO125" s="154"/>
      <c r="EP125" s="154"/>
      <c r="EQ125" s="154"/>
      <c r="ER125" s="154"/>
      <c r="ES125" s="154"/>
      <c r="ET125" s="154"/>
      <c r="EU125" s="154"/>
      <c r="EV125" s="154"/>
      <c r="EW125" s="154"/>
      <c r="EX125" s="154"/>
      <c r="EY125" s="154"/>
      <c r="EZ125" s="154"/>
      <c r="FA125" s="154"/>
      <c r="FB125" s="154"/>
      <c r="FC125" s="154"/>
      <c r="FD125" s="154"/>
      <c r="FE125" s="154"/>
      <c r="FF125" s="154"/>
      <c r="FG125" s="154"/>
      <c r="FH125" s="154"/>
      <c r="FI125" s="154"/>
      <c r="FJ125" s="154"/>
      <c r="FK125" s="154"/>
      <c r="FL125" s="154"/>
      <c r="FM125" s="154"/>
      <c r="FN125" s="154"/>
      <c r="FO125" s="154"/>
      <c r="FP125" s="154"/>
      <c r="FQ125" s="154"/>
      <c r="FR125" s="154"/>
      <c r="FS125" s="154"/>
      <c r="FT125" s="154"/>
      <c r="FU125" s="154"/>
      <c r="FV125" s="154"/>
      <c r="FW125" s="154"/>
      <c r="FX125" s="154"/>
      <c r="FY125" s="154"/>
      <c r="FZ125" s="154"/>
      <c r="GA125" s="154"/>
      <c r="GB125" s="154"/>
      <c r="GC125" s="154"/>
      <c r="GD125" s="154"/>
      <c r="GE125" s="154"/>
      <c r="GF125" s="154"/>
      <c r="GG125" s="154"/>
      <c r="GH125" s="154"/>
      <c r="GI125" s="154"/>
      <c r="GJ125" s="154"/>
      <c r="GK125" s="154"/>
      <c r="GL125" s="154"/>
      <c r="GM125" s="154"/>
      <c r="GN125" s="154"/>
      <c r="GO125" s="154"/>
      <c r="GP125" s="154"/>
      <c r="GQ125" s="154"/>
      <c r="GR125" s="154"/>
      <c r="GS125" s="154"/>
      <c r="GT125" s="154"/>
      <c r="GU125" s="154"/>
      <c r="GV125" s="154"/>
      <c r="GW125" s="154"/>
      <c r="GX125" s="154"/>
      <c r="GY125" s="154"/>
      <c r="GZ125" s="154"/>
      <c r="HA125" s="154"/>
      <c r="HB125" s="154"/>
      <c r="HC125" s="154"/>
      <c r="HD125" s="154"/>
      <c r="HE125" s="154"/>
      <c r="HF125" s="154"/>
      <c r="HG125" s="154"/>
      <c r="HH125" s="154"/>
      <c r="HI125" s="154"/>
      <c r="HJ125" s="154"/>
      <c r="HK125" s="154"/>
      <c r="HL125" s="154"/>
      <c r="HM125" s="154"/>
      <c r="HN125" s="154"/>
      <c r="HO125" s="154"/>
      <c r="HP125" s="154"/>
      <c r="HQ125" s="154"/>
      <c r="HR125" s="154"/>
      <c r="HS125" s="154"/>
      <c r="HT125" s="154"/>
      <c r="HU125" s="154"/>
      <c r="HV125" s="154"/>
      <c r="HW125" s="154"/>
      <c r="HX125" s="154"/>
      <c r="HY125" s="154"/>
      <c r="HZ125" s="154"/>
      <c r="IA125" s="154"/>
      <c r="IB125" s="154"/>
      <c r="IC125" s="154"/>
      <c r="ID125" s="154"/>
      <c r="IE125" s="154"/>
      <c r="IF125" s="154"/>
      <c r="IG125" s="154"/>
      <c r="IH125" s="154"/>
      <c r="II125" s="154"/>
      <c r="IJ125" s="154"/>
      <c r="IK125" s="154"/>
      <c r="IL125" s="154"/>
      <c r="IM125" s="154"/>
      <c r="IN125" s="154"/>
      <c r="IO125" s="154"/>
      <c r="IP125" s="154"/>
      <c r="IQ125" s="154"/>
      <c r="IR125" s="154"/>
      <c r="IS125" s="154"/>
      <c r="IT125" s="154"/>
      <c r="IU125" s="154"/>
      <c r="IV125" s="154"/>
      <c r="IW125" s="154"/>
      <c r="IX125" s="154"/>
      <c r="IY125" s="154"/>
      <c r="IZ125" s="154"/>
      <c r="JA125" s="154"/>
      <c r="JB125" s="154"/>
      <c r="JC125" s="154"/>
      <c r="JD125" s="154"/>
      <c r="JE125" s="154"/>
      <c r="JF125" s="154"/>
      <c r="JG125" s="154"/>
      <c r="JH125" s="154"/>
      <c r="JI125" s="154"/>
      <c r="JJ125" s="154"/>
      <c r="JK125" s="154"/>
      <c r="JL125" s="154"/>
      <c r="JM125" s="154"/>
      <c r="JN125" s="154"/>
      <c r="JO125" s="154"/>
      <c r="JP125" s="154"/>
      <c r="JQ125" s="154"/>
      <c r="JR125" s="154"/>
      <c r="JS125" s="154"/>
      <c r="JT125" s="154"/>
      <c r="JU125" s="154"/>
      <c r="JV125" s="154"/>
      <c r="JW125" s="154"/>
      <c r="JX125" s="154"/>
      <c r="JY125" s="154"/>
      <c r="JZ125" s="154"/>
      <c r="KA125" s="154"/>
      <c r="KB125" s="154"/>
      <c r="KC125" s="154"/>
      <c r="KD125" s="154"/>
      <c r="KE125" s="154"/>
      <c r="KF125" s="154"/>
      <c r="KG125" s="154"/>
      <c r="KH125" s="154"/>
      <c r="KI125" s="154"/>
      <c r="KJ125" s="154"/>
      <c r="KK125" s="154"/>
      <c r="KL125" s="154"/>
      <c r="KM125" s="154"/>
      <c r="KN125" s="154"/>
      <c r="KO125" s="154"/>
      <c r="KP125" s="154"/>
      <c r="KQ125" s="154"/>
      <c r="KR125" s="154"/>
      <c r="KS125" s="154"/>
      <c r="KT125" s="154"/>
      <c r="KU125" s="154"/>
      <c r="KV125" s="154"/>
      <c r="KW125" s="154"/>
      <c r="KX125" s="154"/>
      <c r="KY125" s="154"/>
      <c r="KZ125" s="154"/>
      <c r="LA125" s="154"/>
      <c r="LB125" s="154"/>
      <c r="LC125" s="154"/>
      <c r="LD125" s="154"/>
      <c r="LE125" s="154"/>
      <c r="LF125" s="154"/>
      <c r="LG125" s="154"/>
      <c r="LH125" s="154"/>
      <c r="LI125" s="154"/>
      <c r="LJ125" s="154"/>
      <c r="LK125" s="154"/>
      <c r="LL125" s="154"/>
      <c r="LM125" s="154"/>
      <c r="LN125" s="154"/>
      <c r="LO125" s="154"/>
      <c r="LP125" s="154"/>
      <c r="LQ125" s="154"/>
      <c r="LR125" s="154"/>
      <c r="LS125" s="154"/>
      <c r="LT125" s="154"/>
      <c r="LU125" s="154"/>
      <c r="LV125" s="154"/>
      <c r="LW125" s="154"/>
      <c r="LX125" s="154"/>
      <c r="LY125" s="154"/>
      <c r="LZ125" s="154"/>
      <c r="MA125" s="154"/>
      <c r="MB125" s="154"/>
      <c r="MC125" s="154"/>
      <c r="MD125" s="154"/>
      <c r="ME125" s="154"/>
      <c r="MF125" s="154"/>
      <c r="MG125" s="154"/>
      <c r="MH125" s="154"/>
      <c r="MI125" s="154"/>
      <c r="MJ125" s="154"/>
      <c r="MK125" s="154"/>
      <c r="ML125" s="154"/>
      <c r="MM125" s="154"/>
      <c r="MN125" s="154"/>
      <c r="MO125" s="154"/>
      <c r="MP125" s="154"/>
      <c r="MQ125" s="154"/>
      <c r="MR125" s="154"/>
      <c r="MS125" s="154"/>
      <c r="MT125" s="154"/>
      <c r="MU125" s="154"/>
      <c r="MV125" s="154"/>
      <c r="MW125" s="154"/>
      <c r="MX125" s="154"/>
      <c r="MY125" s="154"/>
      <c r="MZ125" s="154"/>
      <c r="NA125" s="154"/>
      <c r="NB125" s="154"/>
      <c r="NC125" s="154"/>
      <c r="ND125" s="154"/>
      <c r="NE125" s="154"/>
      <c r="NF125" s="154"/>
      <c r="NG125" s="154"/>
      <c r="NH125" s="154"/>
      <c r="NI125" s="154"/>
      <c r="NJ125" s="154"/>
      <c r="NK125" s="154"/>
      <c r="NL125" s="154"/>
      <c r="NM125" s="154"/>
      <c r="NN125" s="154"/>
      <c r="NO125" s="154"/>
      <c r="NP125" s="154"/>
      <c r="NQ125" s="154"/>
      <c r="NR125" s="154"/>
      <c r="NS125" s="154"/>
      <c r="NT125" s="154"/>
      <c r="NU125" s="154"/>
      <c r="NV125" s="154"/>
      <c r="NW125" s="154"/>
      <c r="NX125" s="154"/>
      <c r="NY125" s="154"/>
      <c r="NZ125" s="154"/>
      <c r="OA125" s="154"/>
      <c r="OB125" s="154"/>
      <c r="OC125" s="154"/>
      <c r="OD125" s="154"/>
      <c r="OE125" s="154"/>
      <c r="OF125" s="154"/>
      <c r="OG125" s="154"/>
      <c r="OH125" s="154"/>
      <c r="OI125" s="154"/>
      <c r="OJ125" s="154"/>
      <c r="OK125" s="154"/>
      <c r="OL125" s="154"/>
      <c r="OM125" s="154"/>
      <c r="ON125" s="154"/>
      <c r="OO125" s="154"/>
      <c r="OP125" s="154"/>
      <c r="OQ125" s="154"/>
      <c r="OR125" s="154"/>
      <c r="OS125" s="154"/>
      <c r="OT125" s="154"/>
      <c r="OU125" s="154"/>
      <c r="OV125" s="154"/>
      <c r="OW125" s="154"/>
      <c r="OX125" s="154"/>
      <c r="OY125" s="154"/>
      <c r="OZ125" s="154"/>
      <c r="PA125" s="154"/>
      <c r="PB125" s="154"/>
      <c r="PC125" s="154"/>
      <c r="PD125" s="154"/>
      <c r="PE125" s="154"/>
      <c r="PF125" s="154"/>
      <c r="PG125" s="154"/>
      <c r="PH125" s="154"/>
      <c r="PI125" s="154"/>
      <c r="PJ125" s="154"/>
      <c r="PK125" s="154"/>
      <c r="PL125" s="154"/>
      <c r="PM125" s="154"/>
      <c r="PN125" s="154"/>
      <c r="PO125" s="154"/>
      <c r="PP125" s="154"/>
      <c r="PQ125" s="154"/>
      <c r="PR125" s="154"/>
      <c r="PS125" s="154"/>
      <c r="PT125" s="154"/>
      <c r="PU125" s="154"/>
      <c r="PV125" s="154"/>
      <c r="PW125" s="154"/>
      <c r="PX125" s="154"/>
      <c r="PY125" s="154"/>
      <c r="PZ125" s="154"/>
      <c r="QA125" s="154"/>
      <c r="QB125" s="154"/>
      <c r="QC125" s="154"/>
      <c r="QD125" s="154"/>
      <c r="QE125" s="154"/>
      <c r="QF125" s="154"/>
      <c r="QG125" s="154"/>
      <c r="QH125" s="154"/>
      <c r="QI125" s="154"/>
      <c r="QJ125" s="154"/>
      <c r="QK125" s="154"/>
      <c r="QL125" s="154"/>
      <c r="QM125" s="154"/>
      <c r="QN125" s="154"/>
      <c r="QO125" s="154"/>
      <c r="QP125" s="154"/>
      <c r="QQ125" s="154"/>
      <c r="QR125" s="154"/>
      <c r="QS125" s="154"/>
      <c r="QT125" s="154"/>
      <c r="QU125" s="154"/>
      <c r="QV125" s="154"/>
      <c r="QW125" s="154"/>
      <c r="QX125" s="154"/>
      <c r="QY125" s="154"/>
      <c r="QZ125" s="154"/>
      <c r="RA125" s="154"/>
      <c r="RB125" s="154"/>
      <c r="RC125" s="154"/>
      <c r="RD125" s="154"/>
      <c r="RE125" s="154"/>
      <c r="RF125" s="154"/>
      <c r="RG125" s="154"/>
      <c r="RH125" s="154"/>
      <c r="RI125" s="154"/>
      <c r="RJ125" s="154"/>
      <c r="RK125" s="154"/>
      <c r="RL125" s="154"/>
      <c r="RM125" s="154"/>
      <c r="RN125" s="154"/>
      <c r="RO125" s="154"/>
      <c r="RP125" s="154"/>
      <c r="RQ125" s="154"/>
      <c r="RR125" s="154"/>
      <c r="RS125" s="154"/>
      <c r="RT125" s="154"/>
      <c r="RU125" s="154"/>
      <c r="RV125" s="154"/>
      <c r="RW125" s="154"/>
      <c r="RX125" s="154"/>
      <c r="RY125" s="154"/>
      <c r="RZ125" s="154"/>
      <c r="SA125" s="154"/>
      <c r="SB125" s="154"/>
      <c r="SC125" s="154"/>
      <c r="SD125" s="154"/>
      <c r="SE125" s="154"/>
      <c r="SF125" s="154"/>
      <c r="SG125" s="154"/>
      <c r="SH125" s="154"/>
      <c r="SI125" s="154"/>
      <c r="SJ125" s="154"/>
      <c r="SK125" s="154"/>
      <c r="SL125" s="154"/>
      <c r="SM125" s="154"/>
      <c r="SN125" s="154"/>
      <c r="SO125" s="154"/>
      <c r="SP125" s="154"/>
      <c r="SQ125" s="154"/>
      <c r="SR125" s="154"/>
      <c r="SS125" s="154"/>
      <c r="ST125" s="154"/>
      <c r="SU125" s="154"/>
      <c r="SV125" s="154"/>
      <c r="SW125" s="154"/>
      <c r="SX125" s="154"/>
    </row>
    <row r="126" spans="3:518" x14ac:dyDescent="0.3">
      <c r="C126" s="157"/>
      <c r="D126" s="158"/>
      <c r="E126" s="158"/>
      <c r="F126" s="158"/>
      <c r="G126" s="158"/>
      <c r="H126" s="158"/>
      <c r="I126" s="158"/>
      <c r="J126" s="159"/>
      <c r="K126" s="159"/>
      <c r="L126" s="159"/>
      <c r="M126" s="158"/>
      <c r="N126" s="158"/>
      <c r="O126" s="158"/>
      <c r="P126" s="158"/>
      <c r="Q126" s="158"/>
      <c r="R126" s="158"/>
      <c r="S126" s="158"/>
      <c r="T126" s="158"/>
      <c r="U126" s="158"/>
      <c r="V126" s="158"/>
      <c r="W126" s="158"/>
      <c r="X126" s="158"/>
      <c r="Y126" s="158"/>
      <c r="Z126" s="158"/>
      <c r="AA126" s="158"/>
      <c r="AB126" s="158"/>
      <c r="AC126" s="158"/>
      <c r="AD126" s="158"/>
      <c r="AE126" s="158"/>
      <c r="AF126" s="158"/>
      <c r="AG126" s="158"/>
      <c r="AH126" s="158"/>
      <c r="AI126" s="158"/>
      <c r="AJ126" s="158"/>
      <c r="AK126" s="158"/>
      <c r="AL126" s="158"/>
      <c r="AM126" s="158"/>
      <c r="AN126" s="158"/>
      <c r="AO126" s="158"/>
      <c r="AP126" s="158"/>
      <c r="AQ126" s="158"/>
      <c r="AR126" s="158"/>
      <c r="AS126" s="158"/>
      <c r="AT126" s="158"/>
      <c r="AU126" s="158"/>
      <c r="AV126" s="158"/>
      <c r="AW126" s="158"/>
      <c r="AX126" s="158"/>
      <c r="AY126" s="158"/>
      <c r="AZ126" s="158"/>
      <c r="BA126" s="158"/>
      <c r="BB126" s="158"/>
      <c r="BC126" s="158"/>
      <c r="BD126" s="158"/>
      <c r="BE126" s="158"/>
      <c r="BF126" s="158"/>
      <c r="BG126" s="158"/>
      <c r="BH126" s="158"/>
      <c r="BI126" s="158"/>
      <c r="BJ126" s="158"/>
      <c r="BK126" s="158"/>
      <c r="BL126" s="158"/>
      <c r="BM126" s="158"/>
      <c r="BN126" s="158"/>
      <c r="BO126" s="158"/>
      <c r="BP126" s="158"/>
      <c r="BQ126" s="158"/>
      <c r="BR126" s="158"/>
      <c r="BS126" s="158"/>
      <c r="BT126" s="158"/>
      <c r="BU126" s="158"/>
      <c r="BV126" s="158"/>
      <c r="BW126" s="158"/>
      <c r="BX126" s="158"/>
      <c r="BY126" s="158"/>
      <c r="BZ126" s="158"/>
      <c r="CA126" s="158"/>
      <c r="CB126" s="158"/>
      <c r="CC126" s="158"/>
      <c r="CD126" s="158"/>
      <c r="CE126" s="158"/>
      <c r="CF126" s="158"/>
      <c r="CG126" s="158"/>
      <c r="CH126" s="158"/>
      <c r="CI126" s="158"/>
      <c r="CJ126" s="158"/>
      <c r="CK126" s="158"/>
      <c r="CL126" s="158"/>
      <c r="CM126" s="158"/>
      <c r="CN126" s="158"/>
      <c r="CO126" s="158"/>
      <c r="CP126" s="158"/>
      <c r="CQ126" s="158"/>
      <c r="CR126" s="158"/>
      <c r="CS126" s="158"/>
      <c r="CT126" s="158"/>
      <c r="CU126" s="158"/>
      <c r="CV126" s="158"/>
      <c r="CW126" s="158"/>
      <c r="CX126" s="158"/>
      <c r="CY126" s="158"/>
      <c r="CZ126" s="158"/>
      <c r="DA126" s="158"/>
      <c r="DB126" s="158"/>
      <c r="DC126" s="158"/>
      <c r="DD126" s="158"/>
      <c r="DE126" s="158"/>
      <c r="DF126" s="158"/>
      <c r="DG126" s="158"/>
      <c r="DH126" s="158"/>
      <c r="DI126" s="158"/>
      <c r="DJ126" s="158"/>
      <c r="DK126" s="158"/>
      <c r="DL126" s="158"/>
      <c r="DM126" s="158"/>
      <c r="DN126" s="158"/>
      <c r="DO126" s="158"/>
      <c r="DP126" s="158"/>
      <c r="DQ126" s="158"/>
      <c r="DR126" s="158"/>
      <c r="DS126" s="158"/>
      <c r="DT126" s="158"/>
      <c r="DU126" s="158"/>
      <c r="DV126" s="158"/>
      <c r="DW126" s="158"/>
      <c r="DX126" s="158"/>
      <c r="DY126" s="158"/>
      <c r="DZ126" s="158"/>
      <c r="EA126" s="158"/>
      <c r="EB126" s="158"/>
      <c r="EC126" s="158"/>
      <c r="ED126" s="158"/>
      <c r="EE126" s="158"/>
      <c r="EF126" s="158"/>
      <c r="EG126" s="158"/>
      <c r="EH126" s="158"/>
      <c r="EI126" s="158"/>
      <c r="EJ126" s="158"/>
      <c r="EK126" s="158"/>
      <c r="EL126" s="158"/>
      <c r="EM126" s="158"/>
      <c r="EN126" s="158"/>
      <c r="EO126" s="158"/>
      <c r="EP126" s="158"/>
      <c r="EQ126" s="158"/>
      <c r="ER126" s="158"/>
      <c r="ES126" s="158"/>
      <c r="ET126" s="158"/>
      <c r="EU126" s="158"/>
      <c r="EV126" s="158"/>
      <c r="EW126" s="158"/>
      <c r="EX126" s="158"/>
      <c r="EY126" s="158"/>
      <c r="EZ126" s="158"/>
      <c r="FA126" s="158"/>
      <c r="FB126" s="158"/>
      <c r="FC126" s="158"/>
      <c r="FD126" s="158"/>
      <c r="FE126" s="158"/>
      <c r="FF126" s="158"/>
      <c r="FG126" s="158"/>
      <c r="FH126" s="158"/>
      <c r="FI126" s="158"/>
      <c r="FJ126" s="158"/>
      <c r="FK126" s="158"/>
      <c r="FL126" s="158"/>
      <c r="FM126" s="158"/>
      <c r="FN126" s="158"/>
      <c r="FO126" s="158"/>
      <c r="FP126" s="158"/>
      <c r="FQ126" s="158"/>
      <c r="FR126" s="158"/>
      <c r="FS126" s="158"/>
      <c r="FT126" s="158"/>
      <c r="FU126" s="158"/>
      <c r="FV126" s="158"/>
      <c r="FW126" s="158"/>
      <c r="FX126" s="158"/>
      <c r="FY126" s="158"/>
      <c r="FZ126" s="158"/>
      <c r="GA126" s="158"/>
      <c r="GB126" s="158"/>
      <c r="GC126" s="158"/>
      <c r="GD126" s="158"/>
      <c r="GE126" s="158"/>
      <c r="GF126" s="158"/>
      <c r="GG126" s="158"/>
      <c r="GH126" s="158"/>
      <c r="GI126" s="158"/>
      <c r="GJ126" s="158"/>
      <c r="GK126" s="158"/>
      <c r="GL126" s="158"/>
      <c r="GM126" s="158"/>
      <c r="GN126" s="158"/>
      <c r="GO126" s="158"/>
      <c r="GP126" s="158"/>
      <c r="GQ126" s="158"/>
      <c r="GR126" s="158"/>
      <c r="GS126" s="158"/>
      <c r="GT126" s="158"/>
      <c r="GU126" s="158"/>
      <c r="GV126" s="158"/>
      <c r="GW126" s="158"/>
      <c r="GX126" s="158"/>
      <c r="GY126" s="158"/>
      <c r="GZ126" s="158"/>
      <c r="HA126" s="158"/>
      <c r="HB126" s="158"/>
      <c r="HC126" s="158"/>
      <c r="HD126" s="158"/>
      <c r="HE126" s="158"/>
      <c r="HF126" s="158"/>
      <c r="HG126" s="158"/>
      <c r="HH126" s="158"/>
      <c r="HI126" s="158"/>
      <c r="HJ126" s="158"/>
      <c r="HK126" s="158"/>
      <c r="HL126" s="158"/>
      <c r="HM126" s="158"/>
      <c r="HN126" s="158"/>
      <c r="HO126" s="158"/>
      <c r="HP126" s="158"/>
      <c r="HQ126" s="158"/>
      <c r="HR126" s="158"/>
      <c r="HS126" s="158"/>
      <c r="HT126" s="158"/>
      <c r="HU126" s="158"/>
      <c r="HV126" s="158"/>
      <c r="HW126" s="158"/>
      <c r="HX126" s="158"/>
      <c r="HY126" s="158"/>
      <c r="HZ126" s="158"/>
      <c r="IA126" s="158"/>
      <c r="IB126" s="158"/>
      <c r="IC126" s="158"/>
      <c r="ID126" s="158"/>
      <c r="IE126" s="158"/>
      <c r="IF126" s="158"/>
      <c r="IG126" s="158"/>
      <c r="IH126" s="158"/>
      <c r="II126" s="158"/>
      <c r="IJ126" s="158"/>
      <c r="IK126" s="158"/>
      <c r="IL126" s="158"/>
      <c r="IM126" s="158"/>
      <c r="IN126" s="158"/>
      <c r="IO126" s="158"/>
      <c r="IP126" s="158"/>
      <c r="IQ126" s="158"/>
      <c r="IR126" s="158"/>
      <c r="IS126" s="158"/>
      <c r="IT126" s="158"/>
      <c r="IU126" s="158"/>
      <c r="IV126" s="158"/>
      <c r="IW126" s="158"/>
      <c r="IX126" s="158"/>
      <c r="IY126" s="158"/>
      <c r="IZ126" s="158"/>
      <c r="JA126" s="158"/>
      <c r="JB126" s="158"/>
      <c r="JC126" s="158"/>
      <c r="JD126" s="158"/>
      <c r="JE126" s="158"/>
      <c r="JF126" s="158"/>
      <c r="JG126" s="158"/>
      <c r="JH126" s="158"/>
      <c r="JI126" s="158"/>
      <c r="JJ126" s="158"/>
      <c r="JK126" s="158"/>
      <c r="JL126" s="158"/>
      <c r="JM126" s="158"/>
      <c r="JN126" s="158"/>
      <c r="JO126" s="158"/>
      <c r="JP126" s="158"/>
      <c r="JQ126" s="158"/>
      <c r="JR126" s="158"/>
      <c r="JS126" s="158"/>
      <c r="JT126" s="158"/>
      <c r="JU126" s="158"/>
      <c r="JV126" s="158"/>
      <c r="JW126" s="158"/>
      <c r="JX126" s="158"/>
      <c r="JY126" s="158"/>
      <c r="JZ126" s="158"/>
      <c r="KA126" s="158"/>
      <c r="KB126" s="158"/>
      <c r="KC126" s="158"/>
      <c r="KD126" s="158"/>
      <c r="KE126" s="158"/>
      <c r="KF126" s="158"/>
      <c r="KG126" s="158"/>
      <c r="KH126" s="158"/>
      <c r="KI126" s="158"/>
      <c r="KJ126" s="158"/>
      <c r="KK126" s="158"/>
      <c r="KL126" s="158"/>
      <c r="KM126" s="158"/>
      <c r="KN126" s="158"/>
      <c r="KO126" s="158"/>
      <c r="KP126" s="158"/>
      <c r="KQ126" s="158"/>
      <c r="KR126" s="158"/>
      <c r="KS126" s="158"/>
      <c r="KT126" s="158"/>
      <c r="KU126" s="158"/>
      <c r="KV126" s="158"/>
      <c r="KW126" s="158"/>
      <c r="KX126" s="158"/>
      <c r="KY126" s="158"/>
      <c r="KZ126" s="158"/>
      <c r="LA126" s="158"/>
      <c r="LB126" s="158"/>
      <c r="LC126" s="158"/>
      <c r="LD126" s="158"/>
      <c r="LE126" s="158"/>
      <c r="LF126" s="158"/>
      <c r="LG126" s="158"/>
      <c r="LH126" s="158"/>
      <c r="LI126" s="158"/>
      <c r="LJ126" s="158"/>
      <c r="LK126" s="158"/>
      <c r="LL126" s="158"/>
      <c r="LM126" s="158"/>
      <c r="LN126" s="158"/>
      <c r="LO126" s="158"/>
      <c r="LP126" s="158"/>
      <c r="LQ126" s="158"/>
      <c r="LR126" s="158"/>
      <c r="LS126" s="158"/>
      <c r="LT126" s="158"/>
      <c r="LU126" s="158"/>
      <c r="LV126" s="158"/>
      <c r="LW126" s="158"/>
      <c r="LX126" s="158"/>
      <c r="LY126" s="158"/>
      <c r="LZ126" s="158"/>
      <c r="MA126" s="158"/>
      <c r="MB126" s="158"/>
      <c r="MC126" s="158"/>
      <c r="MD126" s="158"/>
      <c r="ME126" s="158"/>
      <c r="MF126" s="158"/>
      <c r="MG126" s="158"/>
      <c r="MH126" s="158"/>
      <c r="MI126" s="158"/>
      <c r="MJ126" s="158"/>
      <c r="MK126" s="158"/>
      <c r="ML126" s="158"/>
      <c r="MM126" s="158"/>
      <c r="MN126" s="158"/>
      <c r="MO126" s="158"/>
      <c r="MP126" s="158"/>
      <c r="MQ126" s="158"/>
      <c r="MR126" s="158"/>
      <c r="MS126" s="158"/>
      <c r="MT126" s="158"/>
      <c r="MU126" s="158"/>
      <c r="MV126" s="158"/>
      <c r="MW126" s="158"/>
      <c r="MX126" s="158"/>
      <c r="MY126" s="158"/>
      <c r="MZ126" s="158"/>
      <c r="NA126" s="158"/>
      <c r="NB126" s="158"/>
      <c r="NC126" s="158"/>
      <c r="ND126" s="158"/>
      <c r="NE126" s="158"/>
      <c r="NF126" s="158"/>
      <c r="NG126" s="158"/>
      <c r="NH126" s="158"/>
      <c r="NI126" s="158"/>
      <c r="NJ126" s="158"/>
      <c r="NK126" s="158"/>
      <c r="NL126" s="158"/>
      <c r="NM126" s="158"/>
      <c r="NN126" s="158"/>
      <c r="NO126" s="158"/>
      <c r="NP126" s="158"/>
      <c r="NQ126" s="158"/>
      <c r="NR126" s="158"/>
      <c r="NS126" s="158"/>
      <c r="NT126" s="158"/>
      <c r="NU126" s="158"/>
      <c r="NV126" s="158"/>
      <c r="NW126" s="158"/>
      <c r="NX126" s="158"/>
      <c r="NY126" s="158"/>
      <c r="NZ126" s="158"/>
      <c r="OA126" s="158"/>
      <c r="OB126" s="158"/>
      <c r="OC126" s="158"/>
      <c r="OD126" s="158"/>
      <c r="OE126" s="158"/>
      <c r="OF126" s="158"/>
      <c r="OG126" s="158"/>
      <c r="OH126" s="158"/>
      <c r="OI126" s="158"/>
      <c r="OJ126" s="158"/>
      <c r="OK126" s="158"/>
      <c r="OL126" s="158"/>
      <c r="OM126" s="158"/>
      <c r="ON126" s="158"/>
      <c r="OO126" s="158"/>
      <c r="OP126" s="158"/>
      <c r="OQ126" s="158"/>
      <c r="OR126" s="158"/>
      <c r="OS126" s="158"/>
      <c r="OT126" s="158"/>
      <c r="OU126" s="158"/>
      <c r="OV126" s="158"/>
      <c r="OW126" s="158"/>
      <c r="OX126" s="158"/>
      <c r="OY126" s="158"/>
      <c r="OZ126" s="158"/>
      <c r="PA126" s="158"/>
      <c r="PB126" s="158"/>
      <c r="PC126" s="158"/>
      <c r="PD126" s="158"/>
      <c r="PE126" s="158"/>
      <c r="PF126" s="158"/>
      <c r="PG126" s="158"/>
      <c r="PH126" s="158"/>
      <c r="PI126" s="158"/>
      <c r="PJ126" s="158"/>
      <c r="PK126" s="158"/>
      <c r="PL126" s="158"/>
      <c r="PM126" s="158"/>
      <c r="PN126" s="158"/>
      <c r="PO126" s="158"/>
      <c r="PP126" s="158"/>
      <c r="PQ126" s="158"/>
      <c r="PR126" s="158"/>
      <c r="PS126" s="158"/>
      <c r="PT126" s="158"/>
      <c r="PU126" s="158"/>
      <c r="PV126" s="158"/>
      <c r="PW126" s="158"/>
      <c r="PX126" s="158"/>
      <c r="PY126" s="158"/>
      <c r="PZ126" s="158"/>
      <c r="QA126" s="158"/>
      <c r="QB126" s="158"/>
      <c r="QC126" s="158"/>
      <c r="QD126" s="158"/>
      <c r="QE126" s="158"/>
      <c r="QF126" s="158"/>
      <c r="QG126" s="158"/>
      <c r="QH126" s="158"/>
      <c r="QI126" s="158"/>
      <c r="QJ126" s="158"/>
      <c r="QK126" s="158"/>
      <c r="QL126" s="158"/>
      <c r="QM126" s="158"/>
      <c r="QN126" s="158"/>
      <c r="QO126" s="158"/>
      <c r="QP126" s="158"/>
      <c r="QQ126" s="158"/>
      <c r="QR126" s="158"/>
      <c r="QS126" s="158"/>
      <c r="QT126" s="158"/>
      <c r="QU126" s="158"/>
      <c r="QV126" s="158"/>
      <c r="QW126" s="158"/>
      <c r="QX126" s="158"/>
      <c r="QY126" s="158"/>
      <c r="QZ126" s="158"/>
      <c r="RA126" s="158"/>
      <c r="RB126" s="158"/>
      <c r="RC126" s="158"/>
      <c r="RD126" s="158"/>
      <c r="RE126" s="158"/>
      <c r="RF126" s="158"/>
      <c r="RG126" s="158"/>
      <c r="RH126" s="158"/>
      <c r="RI126" s="158"/>
      <c r="RJ126" s="158"/>
      <c r="RK126" s="158"/>
      <c r="RL126" s="158"/>
      <c r="RM126" s="158"/>
      <c r="RN126" s="158"/>
      <c r="RO126" s="158"/>
      <c r="RP126" s="158"/>
      <c r="RQ126" s="158"/>
      <c r="RR126" s="158"/>
      <c r="RS126" s="158"/>
      <c r="RT126" s="158"/>
      <c r="RU126" s="158"/>
      <c r="RV126" s="158"/>
      <c r="RW126" s="158"/>
      <c r="RX126" s="158"/>
      <c r="RY126" s="158"/>
      <c r="RZ126" s="158"/>
      <c r="SA126" s="158"/>
      <c r="SB126" s="158"/>
      <c r="SC126" s="158"/>
      <c r="SD126" s="158"/>
      <c r="SE126" s="158"/>
      <c r="SF126" s="158"/>
      <c r="SG126" s="158"/>
      <c r="SH126" s="158"/>
      <c r="SI126" s="158"/>
      <c r="SJ126" s="158"/>
      <c r="SK126" s="158"/>
      <c r="SL126" s="158"/>
      <c r="SM126" s="158"/>
      <c r="SN126" s="158"/>
      <c r="SO126" s="158"/>
      <c r="SP126" s="158"/>
      <c r="SQ126" s="158"/>
      <c r="SR126" s="158"/>
      <c r="SS126" s="158"/>
      <c r="ST126" s="158"/>
      <c r="SU126" s="158"/>
      <c r="SV126" s="158"/>
      <c r="SW126" s="158"/>
      <c r="SX126" s="158"/>
    </row>
  </sheetData>
  <dataConsolidate link="1"/>
  <mergeCells count="8">
    <mergeCell ref="AK6:AM6"/>
    <mergeCell ref="E14:K14"/>
    <mergeCell ref="F4:G4"/>
    <mergeCell ref="J4:K4"/>
    <mergeCell ref="N4:P4"/>
    <mergeCell ref="Q4:T4"/>
    <mergeCell ref="V4:X4"/>
    <mergeCell ref="Y4:AB4"/>
  </mergeCells>
  <conditionalFormatting sqref="M19:O32 M47:O71">
    <cfRule type="expression" dxfId="120" priority="85">
      <formula>AND(M$16&gt;=$G19,M$16&lt;=$I19,$K19="")</formula>
    </cfRule>
  </conditionalFormatting>
  <conditionalFormatting sqref="M19:R32 M47:R71">
    <cfRule type="expression" dxfId="119" priority="87">
      <formula>AND(M$16&gt;=$G19,M$16&lt;=$I19,$K19="En Proceso")</formula>
    </cfRule>
    <cfRule type="expression" dxfId="118" priority="86">
      <formula>AND(M$16&gt;=$G19,M$16&lt;=$I19,$K19="Sin Empezar")</formula>
    </cfRule>
    <cfRule type="expression" dxfId="117" priority="89">
      <formula>AND(M$16&gt;=$G19,M$16&lt;$I19,$K19="Atrasado")</formula>
    </cfRule>
    <cfRule type="expression" dxfId="116" priority="88">
      <formula>AND(M$16&gt;=$G19,M$16&lt;=$I19,$K19="Completado")</formula>
    </cfRule>
  </conditionalFormatting>
  <conditionalFormatting sqref="M32:R35 AG32:SX33 M38:R39 AG38:SX39 M73:SX89">
    <cfRule type="expression" dxfId="115" priority="73">
      <formula>AND(M$16&gt;=$G32,M$16&lt;=$I32,$K32="Atrasado")</formula>
    </cfRule>
  </conditionalFormatting>
  <conditionalFormatting sqref="M34:R34 AG34:SX34 M36:R37 AG36:SX37">
    <cfRule type="expression" dxfId="114" priority="105">
      <formula>AND(M$16&gt;=$G37,M$16&lt;=$I34,$K34="En Proceso")</formula>
    </cfRule>
    <cfRule type="expression" dxfId="113" priority="104">
      <formula>AND(M$16&gt;=$G37,M$16&lt;=$I34,$K34="Sin Empezar")</formula>
    </cfRule>
    <cfRule type="expression" dxfId="112" priority="96">
      <formula>AND(M$16&gt;=$G37,M$16&lt;$I34,$K34="En Proceso")</formula>
    </cfRule>
    <cfRule type="expression" dxfId="111" priority="103">
      <formula>AND(M$16&gt;=$G37,M$16&lt;=$I34,$K34="")</formula>
    </cfRule>
    <cfRule type="expression" dxfId="110" priority="102">
      <formula>AND(M$16&gt;=$G37,M$16&lt;=$I34,$K34="Atrasado")</formula>
    </cfRule>
    <cfRule type="expression" dxfId="109" priority="94">
      <formula>AND(M$16&gt;=$G37,M$16&lt;$I34,$K34="")</formula>
    </cfRule>
    <cfRule type="expression" dxfId="108" priority="95">
      <formula>AND(M$16&gt;=$G37,M$16&lt;$I34,$K34="Sin Empezar")</formula>
    </cfRule>
    <cfRule type="expression" dxfId="107" priority="107">
      <formula>AND(M$16&gt;=$G37,M$16&lt;$I34,$K34="Atrasado")</formula>
    </cfRule>
    <cfRule type="expression" dxfId="106" priority="97">
      <formula>AND(M$16&gt;=$G37,M$16&lt;$I34,$K34="Completado")</formula>
    </cfRule>
    <cfRule type="expression" dxfId="105" priority="106">
      <formula>AND(M$16&gt;=$G37,M$16&lt;=$I34,$K34="Completado")</formula>
    </cfRule>
  </conditionalFormatting>
  <conditionalFormatting sqref="M35:R35 AG35:SX35">
    <cfRule type="expression" dxfId="104" priority="32">
      <formula>AND(M$16&gt;=$G39,M$16&lt;$I35,$K35="Sin Empezar")</formula>
    </cfRule>
    <cfRule type="expression" dxfId="103" priority="33">
      <formula>AND(M$16&gt;=$G39,M$16&lt;$I35,$K35="En Proceso")</formula>
    </cfRule>
    <cfRule type="expression" dxfId="102" priority="34">
      <formula>AND(M$16&gt;=$G39,M$16&lt;$I35,$K35="Completado")</formula>
    </cfRule>
    <cfRule type="expression" dxfId="101" priority="35">
      <formula>AND(M$16&gt;=$G39,M$16&lt;=$I35,$K35="Atrasado")</formula>
    </cfRule>
    <cfRule type="expression" dxfId="100" priority="36">
      <formula>AND(M$16&gt;=$G39,M$16&lt;=$I35,$K35="")</formula>
    </cfRule>
    <cfRule type="expression" dxfId="99" priority="38">
      <formula>AND(M$16&gt;=$G39,M$16&lt;=$I35,$K35="En Proceso")</formula>
    </cfRule>
    <cfRule type="expression" dxfId="98" priority="39">
      <formula>AND(M$16&gt;=$G39,M$16&lt;=$I35,$K35="Completado")</formula>
    </cfRule>
    <cfRule type="expression" dxfId="97" priority="40">
      <formula>AND(M$16&gt;=$G39,M$16&lt;$I35,$K35="Atrasado")</formula>
    </cfRule>
    <cfRule type="expression" dxfId="96" priority="31">
      <formula>AND(M$16&gt;=$G39,M$16&lt;$I35,$K35="")</formula>
    </cfRule>
    <cfRule type="expression" dxfId="95" priority="37">
      <formula>AND(M$16&gt;=$G39,M$16&lt;=$I35,$K35="Sin Empezar")</formula>
    </cfRule>
  </conditionalFormatting>
  <conditionalFormatting sqref="M40:R41 AG40:SX41">
    <cfRule type="expression" dxfId="94" priority="133">
      <formula>AND(M$16&gt;=$G41,M$16&lt;$I40,$K40="Atrasado")</formula>
    </cfRule>
    <cfRule type="expression" dxfId="93" priority="127">
      <formula>AND(M$16&gt;=$G41,M$16&lt;$I40,$K40="Completado")</formula>
    </cfRule>
    <cfRule type="expression" dxfId="92" priority="124">
      <formula>AND(M$16&gt;=$G41,M$16&lt;$I40,$K40="")</formula>
    </cfRule>
    <cfRule type="expression" dxfId="91" priority="125">
      <formula>AND(M$16&gt;=$G41,M$16&lt;$I40,$K40="Sin Empezar")</formula>
    </cfRule>
    <cfRule type="expression" dxfId="90" priority="126">
      <formula>AND(M$16&gt;=$G41,M$16&lt;$I40,$K40="En Proceso")</formula>
    </cfRule>
    <cfRule type="expression" dxfId="89" priority="128">
      <formula>AND(M$16&gt;=$G41,M$16&lt;=$I40,$K40="Atrasado")</formula>
    </cfRule>
    <cfRule type="expression" dxfId="88" priority="129">
      <formula>AND(M$16&gt;=$G41,M$16&lt;=$I40,$K40="")</formula>
    </cfRule>
    <cfRule type="expression" dxfId="87" priority="130">
      <formula>AND(M$16&gt;=$G41,M$16&lt;=$I40,$K40="Sin Empezar")</formula>
    </cfRule>
    <cfRule type="expression" dxfId="86" priority="131">
      <formula>AND(M$16&gt;=$G41,M$16&lt;=$I40,$K40="En Proceso")</formula>
    </cfRule>
    <cfRule type="expression" dxfId="85" priority="132">
      <formula>AND(M$16&gt;=$G41,M$16&lt;=$I40,$K40="Completado")</formula>
    </cfRule>
  </conditionalFormatting>
  <conditionalFormatting sqref="M42:R42 AG42:SX42">
    <cfRule type="expression" dxfId="84" priority="98">
      <formula>AND(M$16&gt;=#REF!,M$16&lt;$I42,$K42="")</formula>
    </cfRule>
    <cfRule type="expression" dxfId="83" priority="99">
      <formula>AND(M$16&gt;=#REF!,M$16&lt;$I42,$K42="Sin Empezar")</formula>
    </cfRule>
    <cfRule type="expression" dxfId="82" priority="101">
      <formula>AND(M$16&gt;=#REF!,M$16&lt;$I42,$K42="Completado")</formula>
    </cfRule>
    <cfRule type="expression" dxfId="81" priority="100">
      <formula>AND(M$16&gt;=#REF!,M$16&lt;$I42,$K42="En Proceso")</formula>
    </cfRule>
    <cfRule type="expression" dxfId="80" priority="108">
      <formula>AND(M$16&gt;=#REF!,M$16&lt;=$I42,$K42="Atrasado")</formula>
    </cfRule>
    <cfRule type="expression" dxfId="79" priority="109">
      <formula>AND(M$16&gt;=#REF!,M$16&lt;=$I42,$K42="")</formula>
    </cfRule>
    <cfRule type="expression" dxfId="78" priority="111">
      <formula>AND(M$16&gt;=#REF!,M$16&lt;=$I42,$K42="En Proceso")</formula>
    </cfRule>
    <cfRule type="expression" dxfId="77" priority="112">
      <formula>AND(M$16&gt;=#REF!,M$16&lt;=$I42,$K42="Completado")</formula>
    </cfRule>
    <cfRule type="expression" dxfId="76" priority="110">
      <formula>AND(M$16&gt;=#REF!,M$16&lt;=$I42,$K42="Sin Empezar")</formula>
    </cfRule>
    <cfRule type="expression" dxfId="75" priority="113">
      <formula>AND(M$16&gt;=#REF!,M$16&lt;$I42,$K42="Atrasado")</formula>
    </cfRule>
  </conditionalFormatting>
  <conditionalFormatting sqref="M19:SX31 M32:R35 M47:R49 M50:SX71 S32:AF38 M39:SX39 S40:AF44 S45:AE49 AF47:SX49 S72:AE72 S90:AE90 AG32:SX33 M38:R38 AG38:SX38 M73:SX89">
    <cfRule type="expression" dxfId="74" priority="90">
      <formula>AND(M$16&gt;=$G19,M$16&lt;$I19,$K19="")</formula>
    </cfRule>
  </conditionalFormatting>
  <conditionalFormatting sqref="M19:SX31 S32:AF44 S45:AE49 M47:R49 AF47:SX49 M50:SX71 S72:AE72 S90:AE90">
    <cfRule type="expression" dxfId="73" priority="80">
      <formula>AND(M$16&gt;=$G19,M$16&lt;=$I19,$K19="")</formula>
    </cfRule>
    <cfRule type="expression" dxfId="72" priority="79">
      <formula>AND(M$16&gt;=$G19,M$16&lt;=$I19,$K19="Atrasado")</formula>
    </cfRule>
  </conditionalFormatting>
  <conditionalFormatting sqref="M19:SX31 AG32:SX33 M32:R35 S32:AF38 M38:R38 AG38:SX38 M39:SX39 S40:AF44 S45:AE49 M47:R49 AF47:SX49 M50:SX71 S72:AE72 M73:SX89 S90:AE90">
    <cfRule type="expression" dxfId="71" priority="93">
      <formula>AND(M$16&gt;=$G19,M$16&lt;$I19,$K19="Completado")</formula>
    </cfRule>
    <cfRule type="expression" dxfId="70" priority="91">
      <formula>AND(M$16&gt;=$G19,M$16&lt;$I19,$K19="Sin Empezar")</formula>
    </cfRule>
    <cfRule type="expression" dxfId="69" priority="92">
      <formula>AND(M$16&gt;=$G19,M$16&lt;$I19,$K19="En Proceso")</formula>
    </cfRule>
  </conditionalFormatting>
  <conditionalFormatting sqref="M19:SX39 S40:SX44 M40:R45 AF45:SX45 S45:AE49 M47:R49 AF47:SX49 M50:SX71 S72:AE72 M73:SX89 S90:AE90">
    <cfRule type="expression" dxfId="68" priority="62">
      <formula>M$16=$J$4</formula>
    </cfRule>
  </conditionalFormatting>
  <conditionalFormatting sqref="M91:SX111">
    <cfRule type="expression" dxfId="67" priority="52">
      <formula>AND(M$16&gt;=$G91,M$16&lt;=$I91,$K91="Atrasado")</formula>
    </cfRule>
    <cfRule type="expression" dxfId="66" priority="53">
      <formula>AND(M$16&gt;=$G91,M$16&lt;=$I91,$K91="")</formula>
    </cfRule>
    <cfRule type="expression" dxfId="65" priority="54">
      <formula>AND(M$16&gt;=$G91,M$16&lt;=$I91,$K91="Sin Empezar")</formula>
    </cfRule>
    <cfRule type="expression" dxfId="64" priority="55">
      <formula>AND(M$16&gt;=$G91,M$16&lt;=$I91,$K91="En Proceso")</formula>
    </cfRule>
    <cfRule type="expression" dxfId="63" priority="56">
      <formula>AND(M$16&gt;=$G91,M$16&lt;=$I91,$K91="Completado")</formula>
    </cfRule>
    <cfRule type="expression" dxfId="62" priority="57">
      <formula>AND(M$16&gt;=$G91,M$16&lt;$I91,$K91="Atrasado")</formula>
    </cfRule>
    <cfRule type="expression" dxfId="61" priority="58">
      <formula>AND(M$16&gt;=$G91,M$16&lt;$I91,$K91="")</formula>
    </cfRule>
    <cfRule type="expression" dxfId="60" priority="59">
      <formula>AND(M$16&gt;=$G91,M$16&lt;$I91,$K91="Sin Empezar")</formula>
    </cfRule>
    <cfRule type="expression" dxfId="59" priority="60">
      <formula>AND(M$16&gt;=$G91,M$16&lt;$I91,$K91="En Proceso")</formula>
    </cfRule>
    <cfRule type="expression" dxfId="58" priority="61">
      <formula>AND(M$16&gt;=$G91,M$16&lt;$I91,$K91="Completado")</formula>
    </cfRule>
    <cfRule type="expression" dxfId="57" priority="51">
      <formula>M$16=$J$4</formula>
    </cfRule>
  </conditionalFormatting>
  <conditionalFormatting sqref="S19:SX31 S32:AF44 S45:AE49 AF47:SX49 S50:SX71 S72:AE72 S90:AE90">
    <cfRule type="expression" dxfId="56" priority="82">
      <formula>AND(S$16&gt;=$G19,S$16&lt;=$I19,$K19="En Proceso")</formula>
    </cfRule>
    <cfRule type="expression" dxfId="55" priority="83">
      <formula>AND(S$16&gt;=$G19,S$16&lt;=$I19,$K19="Completado")</formula>
    </cfRule>
    <cfRule type="expression" dxfId="54" priority="84">
      <formula>AND(S$16&gt;=$G19,S$16&lt;$I19,$K19="Atrasado")</formula>
    </cfRule>
    <cfRule type="expression" dxfId="53" priority="81">
      <formula>AND(S$16&gt;=$G19,S$16&lt;=$I19,$K19="Sin Empezar")</formula>
    </cfRule>
  </conditionalFormatting>
  <conditionalFormatting sqref="AG32:SX33 M32:R35 M38:R39 AG38:SX39 M73:SX89">
    <cfRule type="expression" dxfId="52" priority="74">
      <formula>AND(M$16&gt;=$G32,M$16&lt;=$I32,$K32="")</formula>
    </cfRule>
  </conditionalFormatting>
  <conditionalFormatting sqref="AG32:SX33 M33:R35 M38:R39 AG38:SX39 M73:SX89">
    <cfRule type="expression" dxfId="51" priority="77">
      <formula>AND(M$16&gt;=$G32,M$16&lt;=$I32,$K32="Completado")</formula>
    </cfRule>
    <cfRule type="expression" dxfId="50" priority="76">
      <formula>AND(M$16&gt;=$G32,M$16&lt;=$I32,$K32="En Proceso")</formula>
    </cfRule>
    <cfRule type="expression" dxfId="49" priority="75">
      <formula>AND(M$16&gt;=$G32,M$16&lt;=$I32,$K32="Sin Empezar")</formula>
    </cfRule>
    <cfRule type="expression" dxfId="48" priority="78">
      <formula>AND(M$16&gt;=$G32,M$16&lt;$I32,$K32="Atrasado")</formula>
    </cfRule>
  </conditionalFormatting>
  <conditionalFormatting sqref="AG43:SX44 M43:R45 AF45:SX45">
    <cfRule type="expression" dxfId="47" priority="71">
      <formula>AND(M$16&gt;=$G43,M$16&lt;$I43,$K43="En Proceso")</formula>
    </cfRule>
    <cfRule type="expression" dxfId="46" priority="72">
      <formula>AND(M$16&gt;=$G43,M$16&lt;$I43,$K43="Completado")</formula>
    </cfRule>
    <cfRule type="expression" dxfId="45" priority="70">
      <formula>AND(M$16&gt;=$G43,M$16&lt;$I43,$K43="Sin Empezar")</formula>
    </cfRule>
    <cfRule type="expression" dxfId="44" priority="69">
      <formula>AND(M$16&gt;=$G43,M$16&lt;$I43,$K43="")</formula>
    </cfRule>
    <cfRule type="expression" dxfId="43" priority="68">
      <formula>AND(M$16&gt;=$G43,M$16&lt;$I43,$K43="Atrasado")</formula>
    </cfRule>
    <cfRule type="expression" dxfId="42" priority="67">
      <formula>AND(M$16&gt;=$G43,M$16&lt;=$I43,$K43="Completado")</formula>
    </cfRule>
    <cfRule type="expression" dxfId="41" priority="66">
      <formula>AND(M$16&gt;=$G43,M$16&lt;=$I43,$K43="En Proceso")</formula>
    </cfRule>
    <cfRule type="expression" dxfId="40" priority="65">
      <formula>AND(M$16&gt;=$G43,M$16&lt;=$I43,$K43="Sin Empezar")</formula>
    </cfRule>
    <cfRule type="expression" dxfId="39" priority="64">
      <formula>AND(M$16&gt;=$G43,M$16&lt;=$I43,$K43="")</formula>
    </cfRule>
    <cfRule type="expression" dxfId="38" priority="63">
      <formula>AND(M$16&gt;=$G43,M$16&lt;=$I43,$K43="Atrasado")</formula>
    </cfRule>
  </conditionalFormatting>
  <pageMargins left="0.70866141732283472" right="0.70866141732283472" top="0.74803149606299213" bottom="0.74803149606299213" header="0.31496062992125984" footer="0.31496062992125984"/>
  <pageSetup scale="40" fitToHeight="6"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6145" r:id="rId4" name="Check Box 1">
              <controlPr defaultSize="0" autoFill="0" autoLine="0" autoPict="0">
                <anchor moveWithCells="1">
                  <from>
                    <xdr:col>9</xdr:col>
                    <xdr:colOff>99060</xdr:colOff>
                    <xdr:row>1</xdr:row>
                    <xdr:rowOff>45720</xdr:rowOff>
                  </from>
                  <to>
                    <xdr:col>10</xdr:col>
                    <xdr:colOff>182880</xdr:colOff>
                    <xdr:row>1</xdr:row>
                    <xdr:rowOff>213360</xdr:rowOff>
                  </to>
                </anchor>
              </controlPr>
            </control>
          </mc:Choice>
        </mc:AlternateContent>
        <mc:AlternateContent xmlns:mc="http://schemas.openxmlformats.org/markup-compatibility/2006">
          <mc:Choice Requires="x14">
            <control shapeId="6146" r:id="rId5" name="Check Box 2">
              <controlPr defaultSize="0" autoFill="0" autoLine="0" autoPict="0">
                <anchor moveWithCells="1">
                  <from>
                    <xdr:col>10</xdr:col>
                    <xdr:colOff>190500</xdr:colOff>
                    <xdr:row>1</xdr:row>
                    <xdr:rowOff>45720</xdr:rowOff>
                  </from>
                  <to>
                    <xdr:col>11</xdr:col>
                    <xdr:colOff>0</xdr:colOff>
                    <xdr:row>1</xdr:row>
                    <xdr:rowOff>213360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B3A00-D696-46C5-BE2A-F2B8F339DA49}">
  <sheetPr codeName="Hoja14">
    <pageSetUpPr fitToPage="1"/>
  </sheetPr>
  <dimension ref="B1:M1915"/>
  <sheetViews>
    <sheetView topLeftCell="A1853" zoomScale="70" zoomScaleNormal="70" workbookViewId="0">
      <selection activeCell="H1863" sqref="H1863"/>
    </sheetView>
  </sheetViews>
  <sheetFormatPr baseColWidth="10" defaultColWidth="11.44140625" defaultRowHeight="14.4" x14ac:dyDescent="0.3"/>
  <cols>
    <col min="2" max="2" width="16.88671875" customWidth="1"/>
    <col min="3" max="3" width="63.5546875" style="182" customWidth="1"/>
    <col min="4" max="4" width="16.5546875" style="182" hidden="1" customWidth="1"/>
    <col min="5" max="5" width="22" style="53" customWidth="1"/>
    <col min="6" max="6" width="54.44140625" customWidth="1"/>
    <col min="7" max="13" width="31.44140625" customWidth="1"/>
  </cols>
  <sheetData>
    <row r="1" spans="2:12" x14ac:dyDescent="0.3">
      <c r="L1" s="173"/>
    </row>
    <row r="2" spans="2:12" x14ac:dyDescent="0.3">
      <c r="B2" s="168"/>
      <c r="C2" s="179"/>
      <c r="D2" s="179"/>
      <c r="E2" s="176"/>
      <c r="F2" s="168"/>
      <c r="G2" s="168"/>
      <c r="H2" s="168"/>
      <c r="I2" s="168"/>
      <c r="J2" s="168"/>
      <c r="K2" s="168"/>
      <c r="L2" s="173"/>
    </row>
    <row r="3" spans="2:12" x14ac:dyDescent="0.3">
      <c r="B3" s="170"/>
      <c r="C3" s="180"/>
      <c r="D3" s="180"/>
      <c r="E3" s="177"/>
      <c r="F3" s="170"/>
      <c r="G3" s="170"/>
      <c r="H3" s="170"/>
      <c r="I3" s="170"/>
      <c r="J3" s="170"/>
      <c r="K3" s="171"/>
      <c r="L3" s="173"/>
    </row>
    <row r="4" spans="2:12" x14ac:dyDescent="0.3">
      <c r="B4" s="173"/>
      <c r="C4" s="181"/>
      <c r="D4" s="181"/>
      <c r="E4" s="178"/>
      <c r="F4" s="173"/>
      <c r="G4" s="173"/>
      <c r="H4" s="173"/>
      <c r="I4" s="173"/>
      <c r="J4" s="173"/>
      <c r="K4" s="174"/>
      <c r="L4" s="173"/>
    </row>
    <row r="5" spans="2:12" x14ac:dyDescent="0.3">
      <c r="B5" s="173"/>
      <c r="C5" s="181"/>
      <c r="D5" s="181"/>
      <c r="E5" s="178"/>
      <c r="F5" s="173"/>
      <c r="G5" s="173"/>
      <c r="H5" s="173"/>
      <c r="I5" s="173"/>
      <c r="J5" s="173"/>
      <c r="K5" s="174"/>
      <c r="L5" s="173"/>
    </row>
    <row r="6" spans="2:12" x14ac:dyDescent="0.3">
      <c r="B6" s="173"/>
      <c r="C6" s="181"/>
      <c r="D6" s="181"/>
      <c r="E6" s="178"/>
      <c r="F6" s="173"/>
      <c r="G6" s="173"/>
      <c r="H6" s="173"/>
      <c r="I6" s="173"/>
      <c r="J6" s="173"/>
      <c r="K6" s="174"/>
      <c r="L6" s="173"/>
    </row>
    <row r="7" spans="2:12" x14ac:dyDescent="0.3">
      <c r="B7" s="173"/>
      <c r="C7" s="181"/>
      <c r="D7" s="181"/>
      <c r="E7" s="178"/>
      <c r="F7" s="173"/>
      <c r="G7" s="173"/>
      <c r="H7" s="173"/>
      <c r="I7" s="173"/>
      <c r="J7" s="173"/>
      <c r="K7" s="174"/>
      <c r="L7" s="173"/>
    </row>
    <row r="8" spans="2:12" x14ac:dyDescent="0.3">
      <c r="B8" s="173"/>
      <c r="C8" s="181"/>
      <c r="D8" s="181"/>
      <c r="E8" s="178"/>
      <c r="F8" s="173"/>
      <c r="G8" s="173"/>
      <c r="H8" s="173"/>
      <c r="I8" s="173"/>
      <c r="J8" s="173"/>
      <c r="K8" s="174"/>
      <c r="L8" s="173"/>
    </row>
    <row r="9" spans="2:12" x14ac:dyDescent="0.3">
      <c r="B9" s="170"/>
      <c r="C9" s="180"/>
      <c r="D9" s="180"/>
      <c r="E9" s="177"/>
      <c r="F9" s="170"/>
      <c r="G9" s="170"/>
      <c r="H9" s="170"/>
      <c r="I9" s="170"/>
      <c r="J9" s="170"/>
      <c r="K9" s="171"/>
      <c r="L9" s="173"/>
    </row>
    <row r="10" spans="2:12" x14ac:dyDescent="0.3">
      <c r="B10" s="173"/>
      <c r="C10" s="181"/>
      <c r="D10" s="181"/>
      <c r="E10" s="178"/>
      <c r="F10" s="173"/>
      <c r="G10" s="173"/>
      <c r="H10" s="173"/>
      <c r="I10" s="173"/>
      <c r="J10" s="173"/>
      <c r="K10" s="174"/>
      <c r="L10" s="173"/>
    </row>
    <row r="11" spans="2:12" x14ac:dyDescent="0.3">
      <c r="B11" s="173"/>
      <c r="C11" s="181"/>
      <c r="D11" s="181"/>
      <c r="E11" s="178"/>
      <c r="F11" s="173"/>
      <c r="G11" s="173"/>
      <c r="H11" s="173"/>
      <c r="I11" s="173"/>
      <c r="J11" s="173"/>
      <c r="K11" s="174"/>
      <c r="L11" s="173"/>
    </row>
    <row r="12" spans="2:12" x14ac:dyDescent="0.3">
      <c r="B12" s="173"/>
      <c r="C12" s="181"/>
      <c r="D12" s="181"/>
      <c r="E12" s="178"/>
      <c r="F12" s="173"/>
      <c r="G12" s="173"/>
      <c r="H12" s="173"/>
      <c r="I12" s="173"/>
      <c r="J12" s="173"/>
      <c r="K12" s="174"/>
      <c r="L12" s="173"/>
    </row>
    <row r="13" spans="2:12" x14ac:dyDescent="0.3">
      <c r="B13" s="170"/>
      <c r="C13" s="180"/>
      <c r="D13" s="180"/>
      <c r="E13" s="177"/>
      <c r="F13" s="170"/>
      <c r="G13" s="170"/>
      <c r="H13" s="170"/>
      <c r="I13" s="170"/>
      <c r="J13" s="170"/>
      <c r="K13" s="171"/>
      <c r="L13" s="173"/>
    </row>
    <row r="14" spans="2:12" x14ac:dyDescent="0.3">
      <c r="B14" s="173"/>
      <c r="C14" s="181"/>
      <c r="D14" s="181"/>
      <c r="E14" s="178"/>
      <c r="F14" s="173"/>
      <c r="G14" s="173"/>
      <c r="H14" s="173"/>
      <c r="I14" s="173"/>
      <c r="J14" s="173"/>
      <c r="K14" s="174"/>
      <c r="L14" s="173"/>
    </row>
    <row r="15" spans="2:12" x14ac:dyDescent="0.3">
      <c r="B15" s="173"/>
      <c r="C15" s="181"/>
      <c r="D15" s="181"/>
      <c r="E15" s="178"/>
      <c r="F15" s="173"/>
      <c r="G15" s="173"/>
      <c r="H15" s="173"/>
      <c r="I15" s="173"/>
      <c r="J15" s="173"/>
      <c r="K15" s="174"/>
      <c r="L15" s="173"/>
    </row>
    <row r="16" spans="2:12" x14ac:dyDescent="0.3">
      <c r="B16" s="173"/>
      <c r="C16" s="181"/>
      <c r="D16" s="181"/>
      <c r="E16" s="178"/>
      <c r="F16" s="173"/>
      <c r="G16" s="173"/>
      <c r="H16" s="173"/>
      <c r="I16" s="173"/>
      <c r="J16" s="173"/>
      <c r="K16" s="174"/>
      <c r="L16" s="173"/>
    </row>
    <row r="17" spans="2:12" x14ac:dyDescent="0.3">
      <c r="B17" s="173"/>
      <c r="C17" s="181"/>
      <c r="D17" s="181"/>
      <c r="E17" s="178"/>
      <c r="F17" s="173"/>
      <c r="G17" s="173"/>
      <c r="H17" s="173"/>
      <c r="I17" s="173"/>
      <c r="J17" s="173"/>
      <c r="K17" s="174"/>
      <c r="L17" s="173"/>
    </row>
    <row r="18" spans="2:12" x14ac:dyDescent="0.3">
      <c r="B18" s="175"/>
      <c r="C18" s="181"/>
      <c r="D18" s="181"/>
      <c r="E18" s="178"/>
      <c r="F18" s="173"/>
      <c r="G18" s="173"/>
      <c r="H18" s="173"/>
      <c r="I18" s="173"/>
      <c r="J18" s="173"/>
      <c r="K18" s="174"/>
      <c r="L18" s="173"/>
    </row>
    <row r="19" spans="2:12" x14ac:dyDescent="0.3">
      <c r="B19" s="170"/>
      <c r="C19" s="180"/>
      <c r="D19" s="180"/>
      <c r="E19" s="177"/>
      <c r="F19" s="170"/>
      <c r="G19" s="169"/>
      <c r="H19" s="170"/>
      <c r="I19" s="170"/>
      <c r="J19" s="170"/>
      <c r="K19" s="171"/>
      <c r="L19" s="173"/>
    </row>
    <row r="20" spans="2:12" x14ac:dyDescent="0.3">
      <c r="B20" s="173"/>
      <c r="C20" s="181"/>
      <c r="D20" s="181"/>
      <c r="E20" s="178"/>
      <c r="F20" s="173"/>
      <c r="G20" s="173"/>
      <c r="H20" s="173"/>
      <c r="I20" s="173"/>
      <c r="J20" s="173"/>
      <c r="K20" s="174"/>
      <c r="L20" s="173"/>
    </row>
    <row r="21" spans="2:12" x14ac:dyDescent="0.3">
      <c r="B21" s="173"/>
      <c r="C21" s="181"/>
      <c r="D21" s="181"/>
      <c r="E21" s="178"/>
      <c r="F21" s="173"/>
      <c r="G21" s="173"/>
      <c r="H21" s="173"/>
      <c r="I21" s="173"/>
      <c r="J21" s="173"/>
      <c r="K21" s="174"/>
      <c r="L21" s="173"/>
    </row>
    <row r="22" spans="2:12" x14ac:dyDescent="0.3">
      <c r="B22" s="173"/>
      <c r="C22" s="181"/>
      <c r="D22" s="181"/>
      <c r="E22" s="178"/>
      <c r="F22" s="173"/>
      <c r="G22" s="173"/>
      <c r="H22" s="173"/>
      <c r="I22" s="173"/>
      <c r="J22" s="173"/>
      <c r="K22" s="174"/>
      <c r="L22" s="173"/>
    </row>
    <row r="23" spans="2:12" x14ac:dyDescent="0.3">
      <c r="B23" s="173"/>
      <c r="C23" s="181"/>
      <c r="D23" s="181"/>
      <c r="E23" s="178"/>
      <c r="F23" s="173"/>
      <c r="G23" s="173"/>
      <c r="H23" s="173"/>
      <c r="I23" s="173"/>
      <c r="J23" s="173"/>
      <c r="K23" s="174"/>
      <c r="L23" s="173"/>
    </row>
    <row r="24" spans="2:12" x14ac:dyDescent="0.3">
      <c r="B24" s="173"/>
      <c r="C24" s="181"/>
      <c r="D24" s="181"/>
      <c r="E24" s="178"/>
      <c r="F24" s="173"/>
      <c r="G24" s="173"/>
      <c r="H24" s="173"/>
      <c r="I24" s="173"/>
      <c r="J24" s="173"/>
      <c r="K24" s="174"/>
      <c r="L24" s="173"/>
    </row>
    <row r="25" spans="2:12" x14ac:dyDescent="0.3">
      <c r="B25" s="170"/>
      <c r="C25" s="180"/>
      <c r="D25" s="180"/>
      <c r="E25" s="177"/>
      <c r="F25" s="170"/>
      <c r="G25" s="169"/>
      <c r="H25" s="170"/>
      <c r="I25" s="170"/>
      <c r="J25" s="170"/>
      <c r="K25" s="171"/>
      <c r="L25" s="173"/>
    </row>
    <row r="26" spans="2:12" x14ac:dyDescent="0.3">
      <c r="B26" s="173"/>
      <c r="C26" s="181"/>
      <c r="D26" s="181"/>
      <c r="E26" s="178"/>
      <c r="F26" s="173"/>
      <c r="G26" s="173"/>
      <c r="H26" s="173"/>
      <c r="I26" s="173"/>
      <c r="J26" s="173"/>
      <c r="K26" s="174"/>
      <c r="L26" s="173"/>
    </row>
    <row r="27" spans="2:12" x14ac:dyDescent="0.3">
      <c r="B27" s="173"/>
      <c r="C27" s="181"/>
      <c r="D27" s="181"/>
      <c r="E27" s="178"/>
      <c r="F27" s="173"/>
      <c r="G27" s="173"/>
      <c r="H27" s="173"/>
      <c r="I27" s="173"/>
      <c r="J27" s="173"/>
      <c r="K27" s="174"/>
      <c r="L27" s="173"/>
    </row>
    <row r="28" spans="2:12" x14ac:dyDescent="0.3">
      <c r="B28" s="173"/>
      <c r="C28" s="181"/>
      <c r="D28" s="181"/>
      <c r="E28" s="178"/>
      <c r="F28" s="173"/>
      <c r="G28" s="173"/>
      <c r="H28" s="173"/>
      <c r="I28" s="173"/>
      <c r="J28" s="173"/>
      <c r="K28" s="174"/>
      <c r="L28" s="173"/>
    </row>
    <row r="29" spans="2:12" x14ac:dyDescent="0.3">
      <c r="B29" s="173"/>
      <c r="C29" s="181"/>
      <c r="D29" s="181"/>
      <c r="E29" s="178"/>
      <c r="F29" s="173"/>
      <c r="G29" s="173"/>
      <c r="H29" s="173"/>
      <c r="I29" s="173"/>
      <c r="J29" s="173"/>
      <c r="K29" s="174"/>
      <c r="L29" s="173"/>
    </row>
    <row r="30" spans="2:12" x14ac:dyDescent="0.3">
      <c r="B30" s="173"/>
      <c r="C30" s="181"/>
      <c r="D30" s="181"/>
      <c r="E30" s="178"/>
      <c r="F30" s="173"/>
      <c r="G30" s="173"/>
      <c r="H30" s="173"/>
      <c r="I30" s="173"/>
      <c r="J30" s="173"/>
      <c r="K30" s="174"/>
      <c r="L30" s="173"/>
    </row>
    <row r="31" spans="2:12" x14ac:dyDescent="0.3">
      <c r="B31" s="173"/>
      <c r="C31" s="181"/>
      <c r="D31" s="181"/>
      <c r="E31" s="178"/>
      <c r="F31" s="173"/>
      <c r="G31" s="173"/>
      <c r="H31" s="173"/>
      <c r="I31" s="173"/>
      <c r="J31" s="173"/>
      <c r="K31" s="174"/>
      <c r="L31" s="173"/>
    </row>
    <row r="32" spans="2:12" x14ac:dyDescent="0.3">
      <c r="B32" s="170"/>
      <c r="C32" s="180"/>
      <c r="D32" s="180"/>
      <c r="E32" s="177"/>
      <c r="F32" s="170"/>
      <c r="G32" s="170"/>
      <c r="H32" s="170"/>
      <c r="I32" s="170"/>
      <c r="J32" s="170"/>
      <c r="K32" s="171"/>
      <c r="L32" s="173"/>
    </row>
    <row r="33" spans="2:12" x14ac:dyDescent="0.3">
      <c r="B33" s="173"/>
      <c r="C33" s="181"/>
      <c r="D33" s="181"/>
      <c r="E33" s="178"/>
      <c r="F33" s="173"/>
      <c r="G33" s="173"/>
      <c r="H33" s="173"/>
      <c r="I33" s="173"/>
      <c r="J33" s="173"/>
      <c r="K33" s="174"/>
      <c r="L33" s="173"/>
    </row>
    <row r="34" spans="2:12" x14ac:dyDescent="0.3">
      <c r="B34" s="173"/>
      <c r="C34" s="181"/>
      <c r="D34" s="181"/>
      <c r="E34" s="178"/>
      <c r="F34" s="173"/>
      <c r="G34" s="173"/>
      <c r="H34" s="173"/>
      <c r="I34" s="173"/>
      <c r="J34" s="173"/>
      <c r="K34" s="174"/>
      <c r="L34" s="173"/>
    </row>
    <row r="35" spans="2:12" x14ac:dyDescent="0.3">
      <c r="B35" s="173"/>
      <c r="C35" s="181"/>
      <c r="D35" s="181"/>
      <c r="E35" s="178"/>
      <c r="F35" s="173"/>
      <c r="G35" s="173"/>
      <c r="H35" s="173"/>
      <c r="I35" s="173"/>
      <c r="J35" s="173"/>
      <c r="K35" s="174"/>
      <c r="L35" s="173"/>
    </row>
    <row r="36" spans="2:12" x14ac:dyDescent="0.3">
      <c r="B36" s="173"/>
      <c r="C36" s="181"/>
      <c r="D36" s="181"/>
      <c r="E36" s="178"/>
      <c r="F36" s="173"/>
      <c r="G36" s="173"/>
      <c r="H36" s="173"/>
      <c r="I36" s="173"/>
      <c r="J36" s="173"/>
      <c r="K36" s="174"/>
      <c r="L36" s="173"/>
    </row>
    <row r="37" spans="2:12" x14ac:dyDescent="0.3">
      <c r="B37" s="173"/>
      <c r="C37" s="181"/>
      <c r="D37" s="181"/>
      <c r="E37" s="178"/>
      <c r="F37" s="173"/>
      <c r="G37" s="173"/>
      <c r="H37" s="173"/>
      <c r="I37" s="173"/>
      <c r="J37" s="173"/>
      <c r="K37" s="174"/>
      <c r="L37" s="173"/>
    </row>
    <row r="38" spans="2:12" x14ac:dyDescent="0.3">
      <c r="B38" s="173"/>
      <c r="C38" s="181"/>
      <c r="D38" s="181"/>
      <c r="E38" s="178"/>
      <c r="F38" s="173"/>
      <c r="G38" s="173"/>
      <c r="H38" s="173"/>
      <c r="I38" s="173"/>
      <c r="J38" s="173"/>
      <c r="K38" s="174"/>
      <c r="L38" s="173"/>
    </row>
    <row r="39" spans="2:12" x14ac:dyDescent="0.3">
      <c r="B39" s="173"/>
      <c r="C39" s="181"/>
      <c r="D39" s="181"/>
      <c r="E39" s="178"/>
      <c r="F39" s="173"/>
      <c r="G39" s="173"/>
      <c r="H39" s="173"/>
      <c r="I39" s="173"/>
      <c r="J39" s="173"/>
      <c r="K39" s="174"/>
      <c r="L39" s="173"/>
    </row>
    <row r="40" spans="2:12" x14ac:dyDescent="0.3">
      <c r="B40" s="173"/>
      <c r="C40" s="181"/>
      <c r="D40" s="181"/>
      <c r="E40" s="178"/>
      <c r="F40" s="173"/>
      <c r="G40" s="173"/>
      <c r="H40" s="173"/>
      <c r="I40" s="173"/>
      <c r="J40" s="173"/>
      <c r="K40" s="174"/>
      <c r="L40" s="173"/>
    </row>
    <row r="41" spans="2:12" x14ac:dyDescent="0.3">
      <c r="B41" s="170"/>
      <c r="C41" s="180"/>
      <c r="D41" s="180"/>
      <c r="E41" s="177"/>
      <c r="F41" s="170"/>
      <c r="G41" s="169"/>
      <c r="H41" s="170"/>
      <c r="I41" s="170"/>
      <c r="J41" s="170"/>
      <c r="K41" s="171"/>
      <c r="L41" s="173"/>
    </row>
    <row r="42" spans="2:12" x14ac:dyDescent="0.3">
      <c r="B42" s="173"/>
      <c r="C42" s="181"/>
      <c r="D42" s="181"/>
      <c r="E42" s="178"/>
      <c r="F42" s="173"/>
      <c r="G42" s="172"/>
      <c r="H42" s="173"/>
      <c r="I42" s="173"/>
      <c r="J42" s="173"/>
      <c r="K42" s="174"/>
      <c r="L42" s="173"/>
    </row>
    <row r="43" spans="2:12" x14ac:dyDescent="0.3">
      <c r="B43" s="173"/>
      <c r="C43" s="181"/>
      <c r="D43" s="181"/>
      <c r="E43" s="178"/>
      <c r="F43" s="173"/>
      <c r="G43" s="172"/>
      <c r="H43" s="173"/>
      <c r="I43" s="173"/>
      <c r="J43" s="173"/>
      <c r="K43" s="174"/>
      <c r="L43" s="173"/>
    </row>
    <row r="44" spans="2:12" x14ac:dyDescent="0.3">
      <c r="B44" s="173"/>
      <c r="C44" s="181"/>
      <c r="D44" s="181"/>
      <c r="E44" s="178"/>
      <c r="F44" s="173"/>
      <c r="G44" s="172"/>
      <c r="H44" s="173"/>
      <c r="I44" s="173"/>
      <c r="J44" s="173"/>
      <c r="K44" s="174"/>
      <c r="L44" s="173"/>
    </row>
    <row r="45" spans="2:12" x14ac:dyDescent="0.3">
      <c r="B45" s="173"/>
      <c r="C45" s="181"/>
      <c r="D45" s="181"/>
      <c r="E45" s="178"/>
      <c r="F45" s="173"/>
      <c r="G45" s="172"/>
      <c r="H45" s="173"/>
      <c r="I45" s="173"/>
      <c r="J45" s="173"/>
      <c r="K45" s="174"/>
      <c r="L45" s="173"/>
    </row>
    <row r="46" spans="2:12" x14ac:dyDescent="0.3">
      <c r="B46" s="170"/>
      <c r="C46" s="180"/>
      <c r="D46" s="180"/>
      <c r="E46" s="177"/>
      <c r="F46" s="170"/>
      <c r="G46" s="169"/>
      <c r="H46" s="170"/>
      <c r="I46" s="170"/>
      <c r="J46" s="170"/>
      <c r="K46" s="171"/>
      <c r="L46" s="173"/>
    </row>
    <row r="47" spans="2:12" x14ac:dyDescent="0.3">
      <c r="B47" s="173"/>
      <c r="C47" s="181"/>
      <c r="D47" s="181"/>
      <c r="E47" s="178"/>
      <c r="F47" s="173"/>
      <c r="G47" s="173"/>
      <c r="H47" s="173"/>
      <c r="I47" s="173"/>
      <c r="J47" s="173"/>
      <c r="K47" s="174"/>
      <c r="L47" s="173"/>
    </row>
    <row r="48" spans="2:12" x14ac:dyDescent="0.3">
      <c r="B48" s="183"/>
      <c r="C48" s="184"/>
      <c r="D48" s="184"/>
      <c r="E48" s="185"/>
      <c r="F48" s="183"/>
      <c r="G48" s="183"/>
      <c r="H48" s="183"/>
      <c r="I48" s="183"/>
      <c r="J48" s="183"/>
      <c r="K48" s="186"/>
      <c r="L48" s="173"/>
    </row>
    <row r="49" spans="2:12" x14ac:dyDescent="0.3">
      <c r="B49" s="173"/>
      <c r="C49" s="181"/>
      <c r="D49" s="181"/>
      <c r="E49" s="178"/>
      <c r="F49" s="173"/>
      <c r="G49" s="173"/>
      <c r="H49" s="173"/>
      <c r="I49" s="173"/>
      <c r="J49" s="173"/>
      <c r="K49" s="174"/>
      <c r="L49" s="173"/>
    </row>
    <row r="50" spans="2:12" x14ac:dyDescent="0.3">
      <c r="B50" s="183"/>
      <c r="C50" s="184"/>
      <c r="D50" s="184"/>
      <c r="E50" s="185"/>
      <c r="F50" s="183"/>
      <c r="G50" s="183"/>
      <c r="H50" s="183"/>
      <c r="I50" s="183"/>
      <c r="J50" s="183"/>
      <c r="K50" s="186"/>
      <c r="L50" s="173"/>
    </row>
    <row r="51" spans="2:12" x14ac:dyDescent="0.3">
      <c r="B51" s="173"/>
      <c r="C51" s="181"/>
      <c r="D51" s="181"/>
      <c r="E51" s="178"/>
      <c r="F51" s="173"/>
      <c r="G51" s="173"/>
      <c r="H51" s="173"/>
      <c r="I51" s="173"/>
      <c r="J51" s="173"/>
      <c r="K51" s="174"/>
      <c r="L51" s="173"/>
    </row>
    <row r="52" spans="2:12" x14ac:dyDescent="0.3">
      <c r="B52" s="183"/>
      <c r="C52" s="184"/>
      <c r="D52" s="184"/>
      <c r="E52" s="185"/>
      <c r="F52" s="183"/>
      <c r="G52" s="183"/>
      <c r="H52" s="183"/>
      <c r="I52" s="183"/>
      <c r="J52" s="183"/>
      <c r="K52" s="186"/>
      <c r="L52" s="173"/>
    </row>
    <row r="53" spans="2:12" x14ac:dyDescent="0.3">
      <c r="B53" s="173"/>
      <c r="C53" s="181"/>
      <c r="D53" s="181"/>
      <c r="E53" s="178"/>
      <c r="F53" s="173"/>
      <c r="G53" s="173"/>
      <c r="H53" s="173"/>
      <c r="I53" s="173"/>
      <c r="J53" s="173"/>
      <c r="K53" s="174"/>
      <c r="L53" s="173"/>
    </row>
    <row r="54" spans="2:12" x14ac:dyDescent="0.3">
      <c r="B54" s="183"/>
      <c r="C54" s="184"/>
      <c r="D54" s="184"/>
      <c r="E54" s="185"/>
      <c r="F54" s="183"/>
      <c r="G54" s="183"/>
      <c r="H54" s="183"/>
      <c r="I54" s="183"/>
      <c r="J54" s="183"/>
      <c r="K54" s="186"/>
      <c r="L54" s="173"/>
    </row>
    <row r="55" spans="2:12" x14ac:dyDescent="0.3">
      <c r="B55" s="173"/>
      <c r="C55" s="181"/>
      <c r="D55" s="181"/>
      <c r="E55" s="178"/>
      <c r="F55" s="173"/>
      <c r="G55" s="173"/>
      <c r="H55" s="173"/>
      <c r="I55" s="173"/>
      <c r="J55" s="173"/>
      <c r="K55" s="174"/>
      <c r="L55" s="173"/>
    </row>
    <row r="56" spans="2:12" x14ac:dyDescent="0.3">
      <c r="B56" s="183"/>
      <c r="C56" s="184"/>
      <c r="D56" s="184"/>
      <c r="E56" s="185"/>
      <c r="F56" s="183"/>
      <c r="G56" s="183"/>
      <c r="H56" s="183"/>
      <c r="I56" s="183"/>
      <c r="J56" s="183"/>
      <c r="K56" s="186"/>
      <c r="L56" s="173"/>
    </row>
    <row r="57" spans="2:12" x14ac:dyDescent="0.3">
      <c r="B57" s="173"/>
      <c r="C57" s="181"/>
      <c r="D57" s="181"/>
      <c r="E57" s="178"/>
      <c r="F57" s="173"/>
      <c r="G57" s="173"/>
      <c r="H57" s="173"/>
      <c r="I57" s="173"/>
      <c r="J57" s="173"/>
      <c r="K57" s="174"/>
      <c r="L57" s="173"/>
    </row>
    <row r="58" spans="2:12" x14ac:dyDescent="0.3">
      <c r="B58" s="168"/>
      <c r="C58" s="179"/>
      <c r="D58" s="179"/>
      <c r="E58" s="176"/>
      <c r="F58" s="168"/>
      <c r="G58" s="168"/>
      <c r="H58" s="168"/>
      <c r="I58" s="168"/>
      <c r="J58" s="168"/>
      <c r="K58" s="168"/>
      <c r="L58" s="173"/>
    </row>
    <row r="59" spans="2:12" x14ac:dyDescent="0.3">
      <c r="B59" s="170"/>
      <c r="C59" s="180"/>
      <c r="D59" s="180"/>
      <c r="E59" s="177"/>
      <c r="F59" s="170"/>
      <c r="G59" s="170"/>
      <c r="H59" s="170"/>
      <c r="I59" s="170"/>
      <c r="J59" s="170"/>
      <c r="K59" s="171"/>
      <c r="L59" s="173"/>
    </row>
    <row r="60" spans="2:12" x14ac:dyDescent="0.3">
      <c r="B60" s="173"/>
      <c r="C60" s="181"/>
      <c r="D60" s="181"/>
      <c r="E60" s="178"/>
      <c r="F60" s="173"/>
      <c r="G60" s="173"/>
      <c r="H60" s="173"/>
      <c r="I60" s="173"/>
      <c r="J60" s="173"/>
      <c r="K60" s="174"/>
      <c r="L60" s="173"/>
    </row>
    <row r="61" spans="2:12" x14ac:dyDescent="0.3">
      <c r="B61" s="173"/>
      <c r="C61" s="181"/>
      <c r="D61" s="181"/>
      <c r="E61" s="178"/>
      <c r="F61" s="173"/>
      <c r="G61" s="173"/>
      <c r="H61" s="173"/>
      <c r="I61" s="173"/>
      <c r="J61" s="173"/>
      <c r="K61" s="174"/>
      <c r="L61" s="173"/>
    </row>
    <row r="62" spans="2:12" x14ac:dyDescent="0.3">
      <c r="B62" s="173"/>
      <c r="C62" s="181"/>
      <c r="D62" s="181"/>
      <c r="E62" s="178"/>
      <c r="F62" s="173"/>
      <c r="G62" s="173"/>
      <c r="H62" s="173"/>
      <c r="I62" s="173"/>
      <c r="J62" s="173"/>
      <c r="K62" s="174"/>
      <c r="L62" s="173"/>
    </row>
    <row r="63" spans="2:12" x14ac:dyDescent="0.3">
      <c r="B63" s="173"/>
      <c r="C63" s="181"/>
      <c r="D63" s="181"/>
      <c r="E63" s="178"/>
      <c r="F63" s="173"/>
      <c r="G63" s="173"/>
      <c r="H63" s="173"/>
      <c r="I63" s="173"/>
      <c r="J63" s="173"/>
      <c r="K63" s="174"/>
      <c r="L63" s="173"/>
    </row>
    <row r="64" spans="2:12" x14ac:dyDescent="0.3">
      <c r="B64" s="173"/>
      <c r="C64" s="181"/>
      <c r="D64" s="181"/>
      <c r="E64" s="178"/>
      <c r="F64" s="173"/>
      <c r="G64" s="173"/>
      <c r="H64" s="173"/>
      <c r="I64" s="173"/>
      <c r="J64" s="173"/>
      <c r="K64" s="174"/>
      <c r="L64" s="173"/>
    </row>
    <row r="65" spans="2:12" x14ac:dyDescent="0.3">
      <c r="B65" s="170"/>
      <c r="C65" s="180"/>
      <c r="D65" s="180"/>
      <c r="E65" s="177"/>
      <c r="F65" s="170"/>
      <c r="G65" s="170"/>
      <c r="H65" s="170"/>
      <c r="I65" s="170"/>
      <c r="J65" s="170"/>
      <c r="K65" s="171"/>
      <c r="L65" s="173"/>
    </row>
    <row r="66" spans="2:12" x14ac:dyDescent="0.3">
      <c r="B66" s="173"/>
      <c r="C66" s="181"/>
      <c r="D66" s="181"/>
      <c r="E66" s="178"/>
      <c r="F66" s="173"/>
      <c r="G66" s="173"/>
      <c r="H66" s="173"/>
      <c r="I66" s="173"/>
      <c r="J66" s="173"/>
      <c r="K66" s="174"/>
      <c r="L66" s="173"/>
    </row>
    <row r="67" spans="2:12" x14ac:dyDescent="0.3">
      <c r="B67" s="173"/>
      <c r="C67" s="181"/>
      <c r="D67" s="181"/>
      <c r="E67" s="178"/>
      <c r="F67" s="173"/>
      <c r="G67" s="173"/>
      <c r="H67" s="173"/>
      <c r="I67" s="173"/>
      <c r="J67" s="173"/>
      <c r="K67" s="174"/>
      <c r="L67" s="173"/>
    </row>
    <row r="68" spans="2:12" x14ac:dyDescent="0.3">
      <c r="B68" s="173"/>
      <c r="C68" s="181"/>
      <c r="D68" s="181"/>
      <c r="E68" s="178"/>
      <c r="F68" s="173"/>
      <c r="G68" s="173"/>
      <c r="H68" s="173"/>
      <c r="I68" s="173"/>
      <c r="J68" s="173"/>
      <c r="K68" s="174"/>
      <c r="L68" s="173"/>
    </row>
    <row r="69" spans="2:12" x14ac:dyDescent="0.3">
      <c r="B69" s="173"/>
      <c r="C69" s="181"/>
      <c r="D69" s="181"/>
      <c r="E69" s="178"/>
      <c r="F69" s="173"/>
      <c r="G69" s="173"/>
      <c r="H69" s="173"/>
      <c r="I69" s="173"/>
      <c r="J69" s="173"/>
      <c r="K69" s="174"/>
      <c r="L69" s="173"/>
    </row>
    <row r="70" spans="2:12" x14ac:dyDescent="0.3">
      <c r="B70" s="173"/>
      <c r="C70" s="181"/>
      <c r="D70" s="181"/>
      <c r="E70" s="178"/>
      <c r="F70" s="173"/>
      <c r="G70" s="173"/>
      <c r="H70" s="173"/>
      <c r="I70" s="173"/>
      <c r="J70" s="173"/>
      <c r="K70" s="174"/>
      <c r="L70" s="173"/>
    </row>
    <row r="71" spans="2:12" x14ac:dyDescent="0.3">
      <c r="B71" s="173"/>
      <c r="C71" s="181"/>
      <c r="D71" s="181"/>
      <c r="E71" s="178"/>
      <c r="F71" s="173"/>
      <c r="G71" s="173"/>
      <c r="H71" s="173"/>
      <c r="I71" s="173"/>
      <c r="J71" s="173"/>
      <c r="K71" s="174"/>
      <c r="L71" s="173"/>
    </row>
    <row r="72" spans="2:12" x14ac:dyDescent="0.3">
      <c r="B72" s="173"/>
      <c r="C72" s="181"/>
      <c r="D72" s="181"/>
      <c r="E72" s="178"/>
      <c r="F72" s="173"/>
      <c r="G72" s="173"/>
      <c r="H72" s="173"/>
      <c r="I72" s="173"/>
      <c r="J72" s="173"/>
      <c r="K72" s="174"/>
      <c r="L72" s="173"/>
    </row>
    <row r="73" spans="2:12" x14ac:dyDescent="0.3">
      <c r="B73" s="173"/>
      <c r="C73" s="181"/>
      <c r="D73" s="181"/>
      <c r="E73" s="178"/>
      <c r="F73" s="173"/>
      <c r="G73" s="173"/>
      <c r="H73" s="173"/>
      <c r="I73" s="173"/>
      <c r="J73" s="173"/>
      <c r="K73" s="174"/>
      <c r="L73" s="173"/>
    </row>
    <row r="74" spans="2:12" x14ac:dyDescent="0.3">
      <c r="B74" s="170"/>
      <c r="C74" s="180"/>
      <c r="D74" s="180"/>
      <c r="E74" s="177"/>
      <c r="F74" s="170"/>
      <c r="G74" s="170"/>
      <c r="H74" s="170"/>
      <c r="I74" s="170"/>
      <c r="J74" s="170"/>
      <c r="K74" s="171"/>
      <c r="L74" s="173"/>
    </row>
    <row r="75" spans="2:12" x14ac:dyDescent="0.3">
      <c r="B75" s="175"/>
      <c r="C75" s="181"/>
      <c r="D75" s="181"/>
      <c r="E75" s="178"/>
      <c r="F75" s="173"/>
      <c r="G75" s="173"/>
      <c r="H75" s="173"/>
      <c r="I75" s="173"/>
      <c r="J75" s="173"/>
      <c r="K75" s="174"/>
      <c r="L75" s="173"/>
    </row>
    <row r="76" spans="2:12" x14ac:dyDescent="0.3">
      <c r="B76" s="173"/>
      <c r="C76" s="181"/>
      <c r="D76" s="181"/>
      <c r="E76" s="178"/>
      <c r="F76" s="173"/>
      <c r="G76" s="173"/>
      <c r="H76" s="173"/>
      <c r="I76" s="173"/>
      <c r="J76" s="173"/>
      <c r="K76" s="174"/>
      <c r="L76" s="173"/>
    </row>
    <row r="77" spans="2:12" x14ac:dyDescent="0.3">
      <c r="B77" s="173"/>
      <c r="C77" s="181"/>
      <c r="D77" s="181"/>
      <c r="E77" s="178"/>
      <c r="F77" s="173"/>
      <c r="G77" s="173"/>
      <c r="H77" s="173"/>
      <c r="I77" s="173"/>
      <c r="J77" s="173"/>
      <c r="K77" s="174"/>
      <c r="L77" s="173"/>
    </row>
    <row r="78" spans="2:12" x14ac:dyDescent="0.3">
      <c r="B78" s="173"/>
      <c r="C78" s="181"/>
      <c r="D78" s="181"/>
      <c r="E78" s="178"/>
      <c r="F78" s="173"/>
      <c r="G78" s="173"/>
      <c r="H78" s="173"/>
      <c r="I78" s="173"/>
      <c r="J78" s="173"/>
      <c r="K78" s="174"/>
      <c r="L78" s="173"/>
    </row>
    <row r="79" spans="2:12" x14ac:dyDescent="0.3">
      <c r="B79" s="173"/>
      <c r="C79" s="181"/>
      <c r="D79" s="181"/>
      <c r="E79" s="178"/>
      <c r="F79" s="173"/>
      <c r="G79" s="173"/>
      <c r="H79" s="173"/>
      <c r="I79" s="173"/>
      <c r="J79" s="173"/>
      <c r="K79" s="174"/>
      <c r="L79" s="173"/>
    </row>
    <row r="80" spans="2:12" x14ac:dyDescent="0.3">
      <c r="B80" s="173"/>
      <c r="C80" s="181"/>
      <c r="D80" s="181"/>
      <c r="E80" s="178"/>
      <c r="F80" s="173"/>
      <c r="G80" s="173"/>
      <c r="H80" s="173"/>
      <c r="I80" s="173"/>
      <c r="J80" s="173"/>
      <c r="K80" s="174"/>
      <c r="L80" s="173"/>
    </row>
    <row r="81" spans="2:12" x14ac:dyDescent="0.3">
      <c r="B81" s="173"/>
      <c r="C81" s="181"/>
      <c r="D81" s="181"/>
      <c r="E81" s="178"/>
      <c r="F81" s="173"/>
      <c r="G81" s="173"/>
      <c r="H81" s="173"/>
      <c r="I81" s="173"/>
      <c r="J81" s="173"/>
      <c r="K81" s="174"/>
      <c r="L81" s="173"/>
    </row>
    <row r="82" spans="2:12" x14ac:dyDescent="0.3">
      <c r="B82" s="173"/>
      <c r="C82" s="181"/>
      <c r="D82" s="181"/>
      <c r="E82" s="178"/>
      <c r="F82" s="173"/>
      <c r="G82" s="173"/>
      <c r="H82" s="173"/>
      <c r="I82" s="173"/>
      <c r="J82" s="173"/>
      <c r="K82" s="174"/>
      <c r="L82" s="173"/>
    </row>
    <row r="83" spans="2:12" x14ac:dyDescent="0.3">
      <c r="B83" s="170"/>
      <c r="C83" s="180"/>
      <c r="D83" s="180"/>
      <c r="E83" s="177"/>
      <c r="F83" s="170"/>
      <c r="G83" s="170"/>
      <c r="H83" s="170"/>
      <c r="I83" s="170"/>
      <c r="J83" s="170"/>
      <c r="K83" s="171"/>
      <c r="L83" s="173"/>
    </row>
    <row r="84" spans="2:12" x14ac:dyDescent="0.3">
      <c r="B84" s="173"/>
      <c r="C84" s="181"/>
      <c r="D84" s="181"/>
      <c r="E84" s="178"/>
      <c r="F84" s="173"/>
      <c r="G84" s="173"/>
      <c r="H84" s="173"/>
      <c r="I84" s="173"/>
      <c r="J84" s="173"/>
      <c r="K84" s="174"/>
      <c r="L84" s="173"/>
    </row>
    <row r="85" spans="2:12" x14ac:dyDescent="0.3">
      <c r="B85" s="173"/>
      <c r="C85" s="181"/>
      <c r="D85" s="181"/>
      <c r="E85" s="178"/>
      <c r="F85" s="173"/>
      <c r="G85" s="173"/>
      <c r="H85" s="173"/>
      <c r="I85" s="173"/>
      <c r="J85" s="173"/>
      <c r="K85" s="174"/>
      <c r="L85" s="173"/>
    </row>
    <row r="86" spans="2:12" x14ac:dyDescent="0.3">
      <c r="B86" s="173"/>
      <c r="C86" s="181"/>
      <c r="D86" s="181"/>
      <c r="E86" s="178"/>
      <c r="F86" s="172"/>
      <c r="G86" s="172"/>
      <c r="H86" s="173"/>
      <c r="I86" s="173"/>
      <c r="J86" s="173"/>
      <c r="K86" s="174"/>
      <c r="L86" s="173"/>
    </row>
    <row r="87" spans="2:12" x14ac:dyDescent="0.3">
      <c r="B87" s="170"/>
      <c r="C87" s="180"/>
      <c r="D87" s="180"/>
      <c r="E87" s="177"/>
      <c r="F87" s="170"/>
      <c r="G87" s="169"/>
      <c r="H87" s="170"/>
      <c r="I87" s="170"/>
      <c r="J87" s="170"/>
      <c r="K87" s="171"/>
      <c r="L87" s="173"/>
    </row>
    <row r="88" spans="2:12" x14ac:dyDescent="0.3">
      <c r="B88" s="173"/>
      <c r="C88" s="181"/>
      <c r="D88" s="181"/>
      <c r="E88" s="178"/>
      <c r="F88" s="173"/>
      <c r="G88" s="173"/>
      <c r="H88" s="173"/>
      <c r="I88" s="173"/>
      <c r="J88" s="173"/>
      <c r="K88" s="174"/>
      <c r="L88" s="173"/>
    </row>
    <row r="89" spans="2:12" x14ac:dyDescent="0.3">
      <c r="B89" s="173"/>
      <c r="C89" s="181"/>
      <c r="D89" s="181"/>
      <c r="E89" s="178"/>
      <c r="F89" s="173"/>
      <c r="G89" s="173"/>
      <c r="H89" s="173"/>
      <c r="I89" s="173"/>
      <c r="J89" s="173"/>
      <c r="K89" s="174"/>
      <c r="L89" s="173"/>
    </row>
    <row r="90" spans="2:12" x14ac:dyDescent="0.3">
      <c r="B90" s="173"/>
      <c r="C90" s="181"/>
      <c r="D90" s="181"/>
      <c r="E90" s="178"/>
      <c r="F90" s="173"/>
      <c r="G90" s="173"/>
      <c r="H90" s="173"/>
      <c r="I90" s="173"/>
      <c r="J90" s="173"/>
      <c r="K90" s="174"/>
      <c r="L90" s="173"/>
    </row>
    <row r="91" spans="2:12" x14ac:dyDescent="0.3">
      <c r="B91" s="173"/>
      <c r="C91" s="181"/>
      <c r="D91" s="181"/>
      <c r="E91" s="178"/>
      <c r="F91" s="173"/>
      <c r="G91" s="173"/>
      <c r="H91" s="173"/>
      <c r="I91" s="173"/>
      <c r="J91" s="173"/>
      <c r="K91" s="174"/>
      <c r="L91" s="173"/>
    </row>
    <row r="92" spans="2:12" x14ac:dyDescent="0.3">
      <c r="B92" s="173"/>
      <c r="C92" s="181"/>
      <c r="D92" s="181"/>
      <c r="E92" s="178"/>
      <c r="F92" s="173"/>
      <c r="G92" s="173"/>
      <c r="H92" s="173"/>
      <c r="I92" s="173"/>
      <c r="J92" s="173"/>
      <c r="K92" s="174"/>
      <c r="L92" s="173"/>
    </row>
    <row r="93" spans="2:12" x14ac:dyDescent="0.3">
      <c r="B93" s="170"/>
      <c r="C93" s="180"/>
      <c r="D93" s="180"/>
      <c r="E93" s="177"/>
      <c r="F93" s="170"/>
      <c r="G93" s="169"/>
      <c r="H93" s="170"/>
      <c r="I93" s="170"/>
      <c r="J93" s="170"/>
      <c r="K93" s="171"/>
      <c r="L93" s="173"/>
    </row>
    <row r="94" spans="2:12" x14ac:dyDescent="0.3">
      <c r="B94" s="173"/>
      <c r="C94" s="181"/>
      <c r="D94" s="181"/>
      <c r="E94" s="178"/>
      <c r="F94" s="173"/>
      <c r="G94" s="173"/>
      <c r="H94" s="173"/>
      <c r="I94" s="173"/>
      <c r="J94" s="173"/>
      <c r="K94" s="174"/>
      <c r="L94" s="173"/>
    </row>
    <row r="95" spans="2:12" x14ac:dyDescent="0.3">
      <c r="B95" s="173"/>
      <c r="C95" s="181"/>
      <c r="D95" s="181"/>
      <c r="E95" s="178"/>
      <c r="F95" s="173"/>
      <c r="G95" s="173"/>
      <c r="H95" s="173"/>
      <c r="I95" s="173"/>
      <c r="J95" s="173"/>
      <c r="K95" s="174"/>
      <c r="L95" s="173"/>
    </row>
    <row r="96" spans="2:12" x14ac:dyDescent="0.3">
      <c r="B96" s="173"/>
      <c r="C96" s="181"/>
      <c r="D96" s="181"/>
      <c r="E96" s="178"/>
      <c r="F96" s="173"/>
      <c r="G96" s="173"/>
      <c r="H96" s="173"/>
      <c r="I96" s="173"/>
      <c r="J96" s="173"/>
      <c r="K96" s="174"/>
      <c r="L96" s="173"/>
    </row>
    <row r="97" spans="2:12" x14ac:dyDescent="0.3">
      <c r="B97" s="173"/>
      <c r="C97" s="181"/>
      <c r="D97" s="181"/>
      <c r="E97" s="178"/>
      <c r="F97" s="173"/>
      <c r="G97" s="173"/>
      <c r="H97" s="173"/>
      <c r="I97" s="173"/>
      <c r="J97" s="173"/>
      <c r="K97" s="174"/>
      <c r="L97" s="173"/>
    </row>
    <row r="98" spans="2:12" x14ac:dyDescent="0.3">
      <c r="B98" s="173"/>
      <c r="C98" s="181"/>
      <c r="D98" s="181"/>
      <c r="E98" s="178"/>
      <c r="F98" s="173"/>
      <c r="G98" s="173"/>
      <c r="H98" s="173"/>
      <c r="I98" s="173"/>
      <c r="J98" s="173"/>
      <c r="K98" s="174"/>
      <c r="L98" s="173"/>
    </row>
    <row r="99" spans="2:12" x14ac:dyDescent="0.3">
      <c r="B99" s="173"/>
      <c r="C99" s="181"/>
      <c r="D99" s="181"/>
      <c r="E99" s="178"/>
      <c r="F99" s="173"/>
      <c r="G99" s="173"/>
      <c r="H99" s="173"/>
      <c r="I99" s="173"/>
      <c r="J99" s="173"/>
      <c r="K99" s="174"/>
      <c r="L99" s="173"/>
    </row>
    <row r="100" spans="2:12" x14ac:dyDescent="0.3">
      <c r="B100" s="173"/>
      <c r="C100" s="181"/>
      <c r="D100" s="181"/>
      <c r="E100" s="178"/>
      <c r="F100" s="173"/>
      <c r="G100" s="173"/>
      <c r="H100" s="173"/>
      <c r="I100" s="173"/>
      <c r="J100" s="173"/>
      <c r="K100" s="174"/>
      <c r="L100" s="173"/>
    </row>
    <row r="101" spans="2:12" x14ac:dyDescent="0.3">
      <c r="B101" s="173"/>
      <c r="C101" s="181"/>
      <c r="D101" s="181"/>
      <c r="E101" s="178"/>
      <c r="F101" s="173"/>
      <c r="G101" s="173"/>
      <c r="H101" s="173"/>
      <c r="I101" s="173"/>
      <c r="J101" s="173"/>
      <c r="K101" s="174"/>
      <c r="L101" s="173"/>
    </row>
    <row r="102" spans="2:12" x14ac:dyDescent="0.3">
      <c r="B102" s="173"/>
      <c r="C102" s="181"/>
      <c r="D102" s="181"/>
      <c r="E102" s="178"/>
      <c r="F102" s="173"/>
      <c r="G102" s="173"/>
      <c r="H102" s="173"/>
      <c r="I102" s="173"/>
      <c r="J102" s="173"/>
      <c r="K102" s="174"/>
      <c r="L102" s="173"/>
    </row>
    <row r="103" spans="2:12" x14ac:dyDescent="0.3">
      <c r="B103" s="170"/>
      <c r="C103" s="180"/>
      <c r="D103" s="180"/>
      <c r="E103" s="177"/>
      <c r="F103" s="170"/>
      <c r="G103" s="170"/>
      <c r="H103" s="170"/>
      <c r="I103" s="170"/>
      <c r="J103" s="170"/>
      <c r="K103" s="171"/>
      <c r="L103" s="173"/>
    </row>
    <row r="104" spans="2:12" x14ac:dyDescent="0.3">
      <c r="B104" s="173"/>
      <c r="C104" s="181"/>
      <c r="D104" s="181"/>
      <c r="E104" s="178"/>
      <c r="F104" s="173"/>
      <c r="G104" s="173"/>
      <c r="H104" s="173"/>
      <c r="I104" s="173"/>
      <c r="J104" s="173"/>
      <c r="K104" s="174"/>
      <c r="L104" s="173"/>
    </row>
    <row r="105" spans="2:12" x14ac:dyDescent="0.3">
      <c r="B105" s="173"/>
      <c r="C105" s="181"/>
      <c r="D105" s="181"/>
      <c r="E105" s="178"/>
      <c r="F105" s="173"/>
      <c r="G105" s="173"/>
      <c r="H105" s="173"/>
      <c r="I105" s="173"/>
      <c r="J105" s="173"/>
      <c r="K105" s="174"/>
      <c r="L105" s="173"/>
    </row>
    <row r="106" spans="2:12" x14ac:dyDescent="0.3">
      <c r="B106" s="173"/>
      <c r="C106" s="181"/>
      <c r="D106" s="181"/>
      <c r="E106" s="178"/>
      <c r="F106" s="173"/>
      <c r="G106" s="172"/>
      <c r="H106" s="173"/>
      <c r="I106" s="173"/>
      <c r="J106" s="173"/>
      <c r="K106" s="174"/>
      <c r="L106" s="173"/>
    </row>
    <row r="107" spans="2:12" x14ac:dyDescent="0.3">
      <c r="B107" s="173"/>
      <c r="C107" s="181"/>
      <c r="D107" s="181"/>
      <c r="E107" s="178"/>
      <c r="F107" s="173"/>
      <c r="G107" s="172"/>
      <c r="H107" s="173"/>
      <c r="I107" s="173"/>
      <c r="J107" s="173"/>
      <c r="K107" s="174"/>
      <c r="L107" s="173"/>
    </row>
    <row r="108" spans="2:12" x14ac:dyDescent="0.3">
      <c r="B108" s="170"/>
      <c r="C108" s="180"/>
      <c r="D108" s="180"/>
      <c r="E108" s="177"/>
      <c r="F108" s="170"/>
      <c r="G108" s="169"/>
      <c r="H108" s="170"/>
      <c r="I108" s="170"/>
      <c r="J108" s="170"/>
      <c r="K108" s="171"/>
      <c r="L108" s="173"/>
    </row>
    <row r="109" spans="2:12" x14ac:dyDescent="0.3">
      <c r="B109" s="173"/>
      <c r="C109" s="181"/>
      <c r="D109" s="181"/>
      <c r="E109" s="178"/>
      <c r="F109" s="173"/>
      <c r="G109" s="172"/>
      <c r="H109" s="173"/>
      <c r="I109" s="173"/>
      <c r="J109" s="173"/>
      <c r="K109" s="174"/>
      <c r="L109" s="173"/>
    </row>
    <row r="110" spans="2:12" x14ac:dyDescent="0.3">
      <c r="B110" s="173"/>
      <c r="C110" s="181"/>
      <c r="D110" s="181"/>
      <c r="E110" s="178"/>
      <c r="F110" s="173"/>
      <c r="G110" s="172"/>
      <c r="H110" s="173"/>
      <c r="I110" s="173"/>
      <c r="J110" s="173"/>
      <c r="K110" s="174"/>
      <c r="L110" s="173"/>
    </row>
    <row r="111" spans="2:12" x14ac:dyDescent="0.3">
      <c r="B111" s="173"/>
      <c r="C111" s="181"/>
      <c r="D111" s="181"/>
      <c r="E111" s="178"/>
      <c r="F111" s="173"/>
      <c r="G111" s="172"/>
      <c r="H111" s="173"/>
      <c r="I111" s="173"/>
      <c r="J111" s="173"/>
      <c r="K111" s="174"/>
      <c r="L111" s="173"/>
    </row>
    <row r="112" spans="2:12" x14ac:dyDescent="0.3">
      <c r="B112" s="173"/>
      <c r="C112" s="181"/>
      <c r="D112" s="181"/>
      <c r="E112" s="178"/>
      <c r="F112" s="173"/>
      <c r="G112" s="172"/>
      <c r="H112" s="173"/>
      <c r="I112" s="173"/>
      <c r="J112" s="173"/>
      <c r="K112" s="174"/>
      <c r="L112" s="173"/>
    </row>
    <row r="113" spans="2:12" x14ac:dyDescent="0.3">
      <c r="B113" s="170"/>
      <c r="C113" s="180"/>
      <c r="D113" s="180"/>
      <c r="E113" s="177"/>
      <c r="F113" s="170"/>
      <c r="G113" s="169"/>
      <c r="H113" s="170"/>
      <c r="I113" s="170"/>
      <c r="J113" s="170"/>
      <c r="K113" s="171"/>
      <c r="L113" s="173"/>
    </row>
    <row r="114" spans="2:12" x14ac:dyDescent="0.3">
      <c r="B114" s="173"/>
      <c r="C114" s="181"/>
      <c r="D114" s="181"/>
      <c r="E114" s="178"/>
      <c r="F114" s="173"/>
      <c r="G114" s="172"/>
      <c r="H114" s="173"/>
      <c r="I114" s="173"/>
      <c r="J114" s="173"/>
      <c r="K114" s="174"/>
      <c r="L114" s="173"/>
    </row>
    <row r="115" spans="2:12" x14ac:dyDescent="0.3">
      <c r="B115" s="173"/>
      <c r="C115" s="181"/>
      <c r="D115" s="181"/>
      <c r="E115" s="178"/>
      <c r="F115" s="173"/>
      <c r="G115" s="172"/>
      <c r="H115" s="173"/>
      <c r="I115" s="173"/>
      <c r="J115" s="173"/>
      <c r="K115" s="174"/>
      <c r="L115" s="173"/>
    </row>
    <row r="116" spans="2:12" x14ac:dyDescent="0.3">
      <c r="B116" s="173"/>
      <c r="C116" s="181"/>
      <c r="D116" s="181"/>
      <c r="E116" s="178"/>
      <c r="F116" s="173"/>
      <c r="G116" s="172"/>
      <c r="H116" s="173"/>
      <c r="I116" s="173"/>
      <c r="J116" s="173"/>
      <c r="K116" s="174"/>
      <c r="L116" s="173"/>
    </row>
    <row r="117" spans="2:12" x14ac:dyDescent="0.3">
      <c r="B117" s="173"/>
      <c r="C117" s="181"/>
      <c r="D117" s="181"/>
      <c r="E117" s="178"/>
      <c r="F117" s="173"/>
      <c r="G117" s="172"/>
      <c r="H117" s="173"/>
      <c r="I117" s="173"/>
      <c r="J117" s="173"/>
      <c r="K117" s="174"/>
      <c r="L117" s="173"/>
    </row>
    <row r="118" spans="2:12" x14ac:dyDescent="0.3">
      <c r="B118" s="173"/>
      <c r="C118" s="181"/>
      <c r="D118" s="181"/>
      <c r="E118" s="178"/>
      <c r="F118" s="173"/>
      <c r="G118" s="172"/>
      <c r="H118" s="173"/>
      <c r="I118" s="173"/>
      <c r="J118" s="173"/>
      <c r="K118" s="174"/>
      <c r="L118" s="173"/>
    </row>
    <row r="119" spans="2:12" x14ac:dyDescent="0.3">
      <c r="B119" s="173"/>
      <c r="C119" s="181"/>
      <c r="D119" s="181"/>
      <c r="E119" s="178"/>
      <c r="F119" s="173"/>
      <c r="G119" s="172"/>
      <c r="H119" s="173"/>
      <c r="I119" s="173"/>
      <c r="J119" s="173"/>
      <c r="K119" s="174"/>
      <c r="L119" s="173"/>
    </row>
    <row r="120" spans="2:12" x14ac:dyDescent="0.3">
      <c r="B120" s="173"/>
      <c r="C120" s="181"/>
      <c r="D120" s="181"/>
      <c r="E120" s="178"/>
      <c r="F120" s="173"/>
      <c r="G120" s="172"/>
      <c r="H120" s="173"/>
      <c r="I120" s="173"/>
      <c r="J120" s="173"/>
      <c r="K120" s="174"/>
      <c r="L120" s="173"/>
    </row>
    <row r="121" spans="2:12" x14ac:dyDescent="0.3">
      <c r="B121" s="173"/>
      <c r="C121" s="181"/>
      <c r="D121" s="181"/>
      <c r="E121" s="178"/>
      <c r="F121" s="173"/>
      <c r="G121" s="172"/>
      <c r="H121" s="173"/>
      <c r="I121" s="173"/>
      <c r="J121" s="173"/>
      <c r="K121" s="174"/>
      <c r="L121" s="173"/>
    </row>
    <row r="122" spans="2:12" x14ac:dyDescent="0.3">
      <c r="B122" s="173"/>
      <c r="C122" s="181"/>
      <c r="D122" s="181"/>
      <c r="E122" s="178"/>
      <c r="F122" s="173"/>
      <c r="G122" s="172"/>
      <c r="H122" s="173"/>
      <c r="I122" s="173"/>
      <c r="J122" s="173"/>
      <c r="K122" s="174"/>
      <c r="L122" s="173"/>
    </row>
    <row r="123" spans="2:12" x14ac:dyDescent="0.3">
      <c r="B123" s="173"/>
      <c r="C123" s="181"/>
      <c r="D123" s="181"/>
      <c r="E123" s="178"/>
      <c r="F123" s="173"/>
      <c r="G123" s="173"/>
      <c r="H123" s="173"/>
      <c r="I123" s="173"/>
      <c r="J123" s="173"/>
      <c r="K123" s="174"/>
      <c r="L123" s="173"/>
    </row>
    <row r="124" spans="2:12" x14ac:dyDescent="0.3">
      <c r="B124" s="173"/>
      <c r="C124" s="181"/>
      <c r="D124" s="181"/>
      <c r="E124" s="178"/>
      <c r="F124" s="173"/>
      <c r="G124" s="172"/>
      <c r="H124" s="173"/>
      <c r="I124" s="173"/>
      <c r="J124" s="173"/>
      <c r="K124" s="174"/>
      <c r="L124" s="173"/>
    </row>
    <row r="125" spans="2:12" x14ac:dyDescent="0.3">
      <c r="B125" s="173"/>
      <c r="C125" s="181"/>
      <c r="D125" s="181"/>
      <c r="E125" s="178"/>
      <c r="F125" s="173"/>
      <c r="G125" s="172"/>
      <c r="H125" s="173"/>
      <c r="I125" s="173"/>
      <c r="J125" s="173"/>
      <c r="K125" s="174"/>
      <c r="L125" s="173"/>
    </row>
    <row r="126" spans="2:12" x14ac:dyDescent="0.3">
      <c r="B126" s="173"/>
      <c r="C126" s="181"/>
      <c r="D126" s="181"/>
      <c r="E126" s="178"/>
      <c r="F126" s="173"/>
      <c r="G126" s="173"/>
      <c r="H126" s="173"/>
      <c r="I126" s="173"/>
      <c r="J126" s="173"/>
      <c r="K126" s="174"/>
      <c r="L126" s="173"/>
    </row>
    <row r="127" spans="2:12" x14ac:dyDescent="0.3">
      <c r="C127" s="181"/>
      <c r="D127" s="181"/>
      <c r="E127" s="178"/>
      <c r="L127" s="173"/>
    </row>
    <row r="128" spans="2:12" x14ac:dyDescent="0.3">
      <c r="B128" s="168"/>
      <c r="C128" s="181"/>
      <c r="D128" s="181"/>
      <c r="E128" s="178"/>
      <c r="F128" s="168"/>
      <c r="G128" s="168"/>
      <c r="H128" s="168"/>
      <c r="I128" s="168"/>
      <c r="J128" s="168"/>
      <c r="L128" s="173"/>
    </row>
    <row r="129" spans="2:12" x14ac:dyDescent="0.3">
      <c r="B129" s="170"/>
      <c r="C129" s="180"/>
      <c r="D129" s="180"/>
      <c r="E129" s="177"/>
      <c r="F129" s="170"/>
      <c r="G129" s="170"/>
      <c r="H129" s="170"/>
      <c r="I129" s="170"/>
      <c r="J129" s="170"/>
      <c r="L129" s="173"/>
    </row>
    <row r="130" spans="2:12" x14ac:dyDescent="0.3">
      <c r="B130" s="173"/>
      <c r="C130" s="181"/>
      <c r="D130" s="181"/>
      <c r="E130" s="178"/>
      <c r="F130" s="173"/>
      <c r="G130" s="173"/>
      <c r="H130" s="173"/>
      <c r="I130" s="173"/>
      <c r="J130" s="173"/>
      <c r="L130" s="173"/>
    </row>
    <row r="131" spans="2:12" x14ac:dyDescent="0.3">
      <c r="B131" s="173"/>
      <c r="C131" s="181"/>
      <c r="D131" s="181"/>
      <c r="E131" s="178"/>
      <c r="F131" s="173"/>
      <c r="G131" s="173"/>
      <c r="H131" s="173"/>
      <c r="I131" s="173"/>
      <c r="J131" s="173"/>
      <c r="L131" s="173"/>
    </row>
    <row r="132" spans="2:12" x14ac:dyDescent="0.3">
      <c r="B132" s="173"/>
      <c r="C132" s="181"/>
      <c r="D132" s="181"/>
      <c r="E132" s="178"/>
      <c r="F132" s="173"/>
      <c r="G132" s="173"/>
      <c r="H132" s="173"/>
      <c r="I132" s="173"/>
      <c r="J132" s="173"/>
      <c r="L132" s="173"/>
    </row>
    <row r="133" spans="2:12" x14ac:dyDescent="0.3">
      <c r="B133" s="173"/>
      <c r="C133" s="181"/>
      <c r="D133" s="181"/>
      <c r="E133" s="178"/>
      <c r="F133" s="173"/>
      <c r="G133" s="173"/>
      <c r="H133" s="173"/>
      <c r="I133" s="173"/>
      <c r="J133" s="173"/>
      <c r="L133" s="173"/>
    </row>
    <row r="134" spans="2:12" x14ac:dyDescent="0.3">
      <c r="B134" s="173"/>
      <c r="C134" s="181"/>
      <c r="D134" s="181"/>
      <c r="E134" s="178"/>
      <c r="F134" s="173"/>
      <c r="G134" s="173"/>
      <c r="H134" s="173"/>
      <c r="I134" s="173"/>
      <c r="J134" s="173"/>
      <c r="L134" s="173"/>
    </row>
    <row r="135" spans="2:12" x14ac:dyDescent="0.3">
      <c r="B135" s="170"/>
      <c r="C135" s="180"/>
      <c r="D135" s="180"/>
      <c r="E135" s="177"/>
      <c r="F135" s="170"/>
      <c r="G135" s="170"/>
      <c r="H135" s="170"/>
      <c r="I135" s="170"/>
      <c r="J135" s="170"/>
      <c r="L135" s="173"/>
    </row>
    <row r="136" spans="2:12" x14ac:dyDescent="0.3">
      <c r="B136" s="173"/>
      <c r="C136" s="181"/>
      <c r="D136" s="181"/>
      <c r="E136" s="178"/>
      <c r="F136" s="173"/>
      <c r="G136" s="173"/>
      <c r="H136" s="173"/>
      <c r="I136" s="173"/>
      <c r="J136" s="173"/>
      <c r="L136" s="173"/>
    </row>
    <row r="137" spans="2:12" x14ac:dyDescent="0.3">
      <c r="B137" s="173"/>
      <c r="C137" s="181"/>
      <c r="D137" s="181"/>
      <c r="E137" s="178"/>
      <c r="F137" s="173"/>
      <c r="G137" s="173"/>
      <c r="H137" s="173"/>
      <c r="I137" s="173"/>
      <c r="J137" s="173"/>
      <c r="L137" s="173"/>
    </row>
    <row r="138" spans="2:12" x14ac:dyDescent="0.3">
      <c r="B138" s="173"/>
      <c r="C138" s="181"/>
      <c r="D138" s="181"/>
      <c r="E138" s="178"/>
      <c r="F138" s="173"/>
      <c r="G138" s="173"/>
      <c r="H138" s="173"/>
      <c r="I138" s="173"/>
      <c r="J138" s="173"/>
      <c r="L138" s="173"/>
    </row>
    <row r="139" spans="2:12" x14ac:dyDescent="0.3">
      <c r="B139" s="173"/>
      <c r="C139" s="181"/>
      <c r="D139" s="181"/>
      <c r="E139" s="178"/>
      <c r="F139" s="173"/>
      <c r="G139" s="173"/>
      <c r="H139" s="173"/>
      <c r="I139" s="173"/>
      <c r="J139" s="173"/>
      <c r="L139" s="173"/>
    </row>
    <row r="140" spans="2:12" x14ac:dyDescent="0.3">
      <c r="B140" s="173"/>
      <c r="C140" s="181"/>
      <c r="D140" s="181"/>
      <c r="E140" s="178"/>
      <c r="F140" s="173"/>
      <c r="G140" s="173"/>
      <c r="H140" s="173"/>
      <c r="I140" s="173"/>
      <c r="J140" s="173"/>
      <c r="L140" s="173"/>
    </row>
    <row r="141" spans="2:12" x14ac:dyDescent="0.3">
      <c r="B141" s="173"/>
      <c r="C141" s="181"/>
      <c r="D141" s="181"/>
      <c r="E141" s="178"/>
      <c r="F141" s="173"/>
      <c r="G141" s="173"/>
      <c r="H141" s="173"/>
      <c r="I141" s="173"/>
      <c r="J141" s="173"/>
      <c r="L141" s="173"/>
    </row>
    <row r="142" spans="2:12" x14ac:dyDescent="0.3">
      <c r="B142" s="173"/>
      <c r="C142" s="181"/>
      <c r="D142" s="181"/>
      <c r="E142" s="178"/>
      <c r="F142" s="173"/>
      <c r="G142" s="173"/>
      <c r="H142" s="173"/>
      <c r="I142" s="173"/>
      <c r="J142" s="173"/>
      <c r="L142" s="173"/>
    </row>
    <row r="143" spans="2:12" x14ac:dyDescent="0.3">
      <c r="B143" s="173"/>
      <c r="C143" s="181"/>
      <c r="D143" s="181"/>
      <c r="E143" s="178"/>
      <c r="F143" s="173"/>
      <c r="G143" s="173"/>
      <c r="H143" s="173"/>
      <c r="I143" s="173"/>
      <c r="J143" s="173"/>
      <c r="L143" s="173"/>
    </row>
    <row r="144" spans="2:12" x14ac:dyDescent="0.3">
      <c r="B144" s="170"/>
      <c r="C144" s="180"/>
      <c r="D144" s="180"/>
      <c r="E144" s="177"/>
      <c r="F144" s="170"/>
      <c r="G144" s="170"/>
      <c r="H144" s="170"/>
      <c r="I144" s="170"/>
      <c r="J144" s="170"/>
      <c r="L144" s="173"/>
    </row>
    <row r="145" spans="2:12" x14ac:dyDescent="0.3">
      <c r="B145" s="175"/>
      <c r="C145" s="181"/>
      <c r="D145" s="181"/>
      <c r="E145" s="178"/>
      <c r="F145" s="173"/>
      <c r="G145" s="173"/>
      <c r="H145" s="173"/>
      <c r="I145" s="173"/>
      <c r="J145" s="173"/>
      <c r="L145" s="173"/>
    </row>
    <row r="146" spans="2:12" x14ac:dyDescent="0.3">
      <c r="B146" s="173"/>
      <c r="C146" s="181"/>
      <c r="D146" s="181"/>
      <c r="E146" s="178"/>
      <c r="F146" s="173"/>
      <c r="G146" s="173"/>
      <c r="H146" s="173"/>
      <c r="I146" s="173"/>
      <c r="J146" s="173"/>
      <c r="L146" s="173"/>
    </row>
    <row r="147" spans="2:12" x14ac:dyDescent="0.3">
      <c r="B147" s="173"/>
      <c r="C147" s="181"/>
      <c r="D147" s="181"/>
      <c r="E147" s="178"/>
      <c r="F147" s="173"/>
      <c r="G147" s="173"/>
      <c r="H147" s="173"/>
      <c r="I147" s="173"/>
      <c r="J147" s="173"/>
      <c r="L147" s="173"/>
    </row>
    <row r="148" spans="2:12" x14ac:dyDescent="0.3">
      <c r="B148" s="173"/>
      <c r="C148" s="181"/>
      <c r="D148" s="181"/>
      <c r="E148" s="178"/>
      <c r="F148" s="173"/>
      <c r="G148" s="173"/>
      <c r="H148" s="173"/>
      <c r="I148" s="173"/>
      <c r="J148" s="173"/>
      <c r="L148" s="173"/>
    </row>
    <row r="149" spans="2:12" x14ac:dyDescent="0.3">
      <c r="B149" s="173"/>
      <c r="C149" s="181"/>
      <c r="D149" s="181"/>
      <c r="E149" s="178"/>
      <c r="F149" s="173"/>
      <c r="G149" s="173"/>
      <c r="H149" s="173"/>
      <c r="I149" s="173"/>
      <c r="J149" s="173"/>
      <c r="L149" s="173"/>
    </row>
    <row r="150" spans="2:12" x14ac:dyDescent="0.3">
      <c r="B150" s="173"/>
      <c r="C150" s="181"/>
      <c r="D150" s="181"/>
      <c r="E150" s="178"/>
      <c r="F150" s="173"/>
      <c r="G150" s="173"/>
      <c r="H150" s="173"/>
      <c r="I150" s="173"/>
      <c r="J150" s="173"/>
      <c r="L150" s="173"/>
    </row>
    <row r="151" spans="2:12" x14ac:dyDescent="0.3">
      <c r="B151" s="173"/>
      <c r="C151" s="181"/>
      <c r="D151" s="181"/>
      <c r="E151" s="178"/>
      <c r="F151" s="173"/>
      <c r="G151" s="173"/>
      <c r="H151" s="173"/>
      <c r="I151" s="173"/>
      <c r="J151" s="173"/>
      <c r="L151" s="173"/>
    </row>
    <row r="152" spans="2:12" x14ac:dyDescent="0.3">
      <c r="B152" s="173"/>
      <c r="C152" s="181"/>
      <c r="D152" s="181"/>
      <c r="E152" s="178"/>
      <c r="F152" s="173"/>
      <c r="G152" s="173"/>
      <c r="H152" s="173"/>
      <c r="I152" s="173"/>
      <c r="J152" s="173"/>
      <c r="L152" s="173"/>
    </row>
    <row r="153" spans="2:12" x14ac:dyDescent="0.3">
      <c r="B153" s="173"/>
      <c r="C153" s="181"/>
      <c r="D153" s="181"/>
      <c r="E153" s="178"/>
      <c r="F153" s="173"/>
      <c r="G153" s="173"/>
      <c r="H153" s="173"/>
      <c r="I153" s="173"/>
      <c r="J153" s="173"/>
      <c r="L153" s="173"/>
    </row>
    <row r="154" spans="2:12" x14ac:dyDescent="0.3">
      <c r="B154" s="173"/>
      <c r="C154" s="181"/>
      <c r="D154" s="181"/>
      <c r="E154" s="178"/>
      <c r="F154" s="173"/>
      <c r="G154" s="173"/>
      <c r="H154" s="173"/>
      <c r="I154" s="173"/>
      <c r="J154" s="173"/>
      <c r="L154" s="173"/>
    </row>
    <row r="155" spans="2:12" x14ac:dyDescent="0.3">
      <c r="B155" s="170"/>
      <c r="C155" s="180"/>
      <c r="D155" s="180"/>
      <c r="E155" s="177"/>
      <c r="F155" s="170"/>
      <c r="G155" s="170"/>
      <c r="H155" s="170"/>
      <c r="I155" s="170"/>
      <c r="J155" s="170"/>
      <c r="L155" s="173"/>
    </row>
    <row r="156" spans="2:12" x14ac:dyDescent="0.3">
      <c r="B156" s="173"/>
      <c r="C156" s="181"/>
      <c r="D156" s="181"/>
      <c r="E156" s="178"/>
      <c r="F156" s="173"/>
      <c r="G156" s="173"/>
      <c r="H156" s="173"/>
      <c r="I156" s="173"/>
      <c r="J156" s="173"/>
      <c r="L156" s="173"/>
    </row>
    <row r="157" spans="2:12" x14ac:dyDescent="0.3">
      <c r="B157" s="173"/>
      <c r="C157" s="181"/>
      <c r="D157" s="181"/>
      <c r="E157" s="178"/>
      <c r="F157" s="172"/>
      <c r="G157" s="172"/>
      <c r="H157" s="173"/>
      <c r="I157" s="173"/>
      <c r="J157" s="173"/>
      <c r="L157" s="173"/>
    </row>
    <row r="158" spans="2:12" x14ac:dyDescent="0.3">
      <c r="B158" s="170"/>
      <c r="C158" s="180"/>
      <c r="D158" s="180"/>
      <c r="E158" s="177"/>
      <c r="F158" s="170"/>
      <c r="G158" s="169"/>
      <c r="H158" s="170"/>
      <c r="I158" s="170"/>
      <c r="J158" s="170"/>
      <c r="L158" s="173"/>
    </row>
    <row r="159" spans="2:12" x14ac:dyDescent="0.3">
      <c r="B159" s="173"/>
      <c r="C159" s="181"/>
      <c r="D159" s="181"/>
      <c r="E159" s="178"/>
      <c r="F159" s="173"/>
      <c r="G159" s="173"/>
      <c r="H159" s="173"/>
      <c r="I159" s="173"/>
      <c r="J159" s="173"/>
      <c r="L159" s="173"/>
    </row>
    <row r="160" spans="2:12" x14ac:dyDescent="0.3">
      <c r="B160" s="173"/>
      <c r="C160" s="181"/>
      <c r="D160" s="181"/>
      <c r="E160" s="178"/>
      <c r="F160" s="173"/>
      <c r="G160" s="173"/>
      <c r="H160" s="173"/>
      <c r="I160" s="173"/>
      <c r="J160" s="173"/>
      <c r="L160" s="173"/>
    </row>
    <row r="161" spans="2:12" x14ac:dyDescent="0.3">
      <c r="B161" s="173"/>
      <c r="C161" s="181"/>
      <c r="D161" s="181"/>
      <c r="E161" s="178"/>
      <c r="F161" s="173"/>
      <c r="G161" s="173"/>
      <c r="H161" s="173"/>
      <c r="I161" s="173"/>
      <c r="J161" s="173"/>
      <c r="L161" s="173"/>
    </row>
    <row r="162" spans="2:12" x14ac:dyDescent="0.3">
      <c r="B162" s="173"/>
      <c r="C162" s="181"/>
      <c r="D162" s="181"/>
      <c r="E162" s="178"/>
      <c r="F162" s="173"/>
      <c r="G162" s="173"/>
      <c r="H162" s="173"/>
      <c r="I162" s="173"/>
      <c r="J162" s="173"/>
      <c r="L162" s="173"/>
    </row>
    <row r="163" spans="2:12" x14ac:dyDescent="0.3">
      <c r="B163" s="173"/>
      <c r="C163" s="181"/>
      <c r="D163" s="181"/>
      <c r="E163" s="178"/>
      <c r="F163" s="173"/>
      <c r="G163" s="173"/>
      <c r="H163" s="173"/>
      <c r="I163" s="173"/>
      <c r="J163" s="173"/>
      <c r="L163" s="173"/>
    </row>
    <row r="164" spans="2:12" x14ac:dyDescent="0.3">
      <c r="B164" s="170"/>
      <c r="C164" s="180"/>
      <c r="D164" s="180"/>
      <c r="E164" s="177"/>
      <c r="F164" s="170"/>
      <c r="G164" s="169"/>
      <c r="H164" s="170"/>
      <c r="I164" s="170"/>
      <c r="J164" s="170"/>
      <c r="L164" s="173"/>
    </row>
    <row r="165" spans="2:12" x14ac:dyDescent="0.3">
      <c r="B165" s="173"/>
      <c r="C165" s="181"/>
      <c r="D165" s="181"/>
      <c r="E165" s="178"/>
      <c r="F165" s="173"/>
      <c r="G165" s="173"/>
      <c r="H165" s="173"/>
      <c r="I165" s="173"/>
      <c r="J165" s="173"/>
      <c r="L165" s="173"/>
    </row>
    <row r="166" spans="2:12" x14ac:dyDescent="0.3">
      <c r="B166" s="173"/>
      <c r="C166" s="181"/>
      <c r="D166" s="181"/>
      <c r="E166" s="178"/>
      <c r="F166" s="173"/>
      <c r="G166" s="173"/>
      <c r="H166" s="173"/>
      <c r="I166" s="173"/>
      <c r="J166" s="173"/>
      <c r="L166" s="173"/>
    </row>
    <row r="167" spans="2:12" x14ac:dyDescent="0.3">
      <c r="B167" s="173"/>
      <c r="C167" s="181"/>
      <c r="D167" s="181"/>
      <c r="E167" s="178"/>
      <c r="F167" s="173"/>
      <c r="G167" s="173"/>
      <c r="H167" s="173"/>
      <c r="I167" s="173"/>
      <c r="J167" s="173"/>
      <c r="L167" s="173"/>
    </row>
    <row r="168" spans="2:12" x14ac:dyDescent="0.3">
      <c r="B168" s="173"/>
      <c r="C168" s="181"/>
      <c r="D168" s="181"/>
      <c r="E168" s="178"/>
      <c r="F168" s="173"/>
      <c r="G168" s="173"/>
      <c r="H168" s="173"/>
      <c r="I168" s="173"/>
      <c r="J168" s="173"/>
      <c r="L168" s="173"/>
    </row>
    <row r="169" spans="2:12" x14ac:dyDescent="0.3">
      <c r="B169" s="173"/>
      <c r="C169" s="181"/>
      <c r="D169" s="181"/>
      <c r="E169" s="178"/>
      <c r="F169" s="173"/>
      <c r="G169" s="173"/>
      <c r="H169" s="173"/>
      <c r="I169" s="173"/>
      <c r="J169" s="173"/>
      <c r="L169" s="173"/>
    </row>
    <row r="170" spans="2:12" x14ac:dyDescent="0.3">
      <c r="B170" s="173"/>
      <c r="C170" s="181"/>
      <c r="D170" s="181"/>
      <c r="E170" s="178"/>
      <c r="F170" s="173"/>
      <c r="G170" s="173"/>
      <c r="H170" s="173"/>
      <c r="I170" s="173"/>
      <c r="J170" s="173"/>
      <c r="L170" s="173"/>
    </row>
    <row r="171" spans="2:12" x14ac:dyDescent="0.3">
      <c r="B171" s="173"/>
      <c r="C171" s="181"/>
      <c r="D171" s="181"/>
      <c r="E171" s="178"/>
      <c r="F171" s="173"/>
      <c r="G171" s="173"/>
      <c r="H171" s="173"/>
      <c r="I171" s="173"/>
      <c r="J171" s="173"/>
      <c r="L171" s="173"/>
    </row>
    <row r="172" spans="2:12" x14ac:dyDescent="0.3">
      <c r="B172" s="173"/>
      <c r="C172" s="181"/>
      <c r="D172" s="181"/>
      <c r="E172" s="178"/>
      <c r="F172" s="173"/>
      <c r="G172" s="173"/>
      <c r="H172" s="173"/>
      <c r="I172" s="173"/>
      <c r="J172" s="173"/>
      <c r="L172" s="173"/>
    </row>
    <row r="173" spans="2:12" x14ac:dyDescent="0.3">
      <c r="B173" s="173"/>
      <c r="C173" s="181"/>
      <c r="D173" s="181"/>
      <c r="E173" s="178"/>
      <c r="F173" s="173"/>
      <c r="G173" s="173"/>
      <c r="H173" s="173"/>
      <c r="I173" s="173"/>
      <c r="J173" s="173"/>
      <c r="L173" s="173"/>
    </row>
    <row r="174" spans="2:12" x14ac:dyDescent="0.3">
      <c r="B174" s="170"/>
      <c r="C174" s="180"/>
      <c r="D174" s="180"/>
      <c r="E174" s="177"/>
      <c r="F174" s="170"/>
      <c r="G174" s="170"/>
      <c r="H174" s="170"/>
      <c r="I174" s="170"/>
      <c r="J174" s="170"/>
      <c r="L174" s="173"/>
    </row>
    <row r="175" spans="2:12" x14ac:dyDescent="0.3">
      <c r="B175" s="173"/>
      <c r="C175" s="181"/>
      <c r="D175" s="181"/>
      <c r="E175" s="178"/>
      <c r="F175" s="173"/>
      <c r="G175" s="173"/>
      <c r="H175" s="173"/>
      <c r="I175" s="173"/>
      <c r="J175" s="173"/>
      <c r="L175" s="173"/>
    </row>
    <row r="176" spans="2:12" x14ac:dyDescent="0.3">
      <c r="B176" s="173"/>
      <c r="C176" s="181"/>
      <c r="D176" s="181"/>
      <c r="E176" s="178"/>
      <c r="F176" s="173"/>
      <c r="G176" s="173"/>
      <c r="H176" s="173"/>
      <c r="I176" s="173"/>
      <c r="J176" s="173"/>
      <c r="L176" s="173"/>
    </row>
    <row r="177" spans="2:12" x14ac:dyDescent="0.3">
      <c r="B177" s="173"/>
      <c r="C177" s="181"/>
      <c r="D177" s="181"/>
      <c r="E177" s="178"/>
      <c r="F177" s="173"/>
      <c r="G177" s="173"/>
      <c r="H177" s="173"/>
      <c r="I177" s="173"/>
      <c r="J177" s="173"/>
      <c r="L177" s="173"/>
    </row>
    <row r="178" spans="2:12" x14ac:dyDescent="0.3">
      <c r="B178" s="173"/>
      <c r="C178" s="181"/>
      <c r="D178" s="181"/>
      <c r="E178" s="178"/>
      <c r="F178" s="173"/>
      <c r="G178" s="173"/>
      <c r="H178" s="173"/>
      <c r="I178" s="173"/>
      <c r="J178" s="173"/>
      <c r="L178" s="173"/>
    </row>
    <row r="179" spans="2:12" x14ac:dyDescent="0.3">
      <c r="B179" s="173"/>
      <c r="C179" s="181"/>
      <c r="D179" s="181"/>
      <c r="E179" s="178"/>
      <c r="F179" s="173"/>
      <c r="G179" s="173"/>
      <c r="H179" s="173"/>
      <c r="I179" s="173"/>
      <c r="J179" s="173"/>
      <c r="L179" s="173"/>
    </row>
    <row r="180" spans="2:12" x14ac:dyDescent="0.3">
      <c r="B180" s="173"/>
      <c r="C180" s="181"/>
      <c r="D180" s="181"/>
      <c r="E180" s="178"/>
      <c r="F180" s="173"/>
      <c r="G180" s="173"/>
      <c r="H180" s="173"/>
      <c r="I180" s="173"/>
      <c r="J180" s="173"/>
      <c r="L180" s="173"/>
    </row>
    <row r="181" spans="2:12" x14ac:dyDescent="0.3">
      <c r="B181" s="173"/>
      <c r="C181" s="181"/>
      <c r="D181" s="181"/>
      <c r="E181" s="178"/>
      <c r="F181" s="173"/>
      <c r="G181" s="173"/>
      <c r="H181" s="173"/>
      <c r="I181" s="173"/>
      <c r="J181" s="173"/>
      <c r="L181" s="173"/>
    </row>
    <row r="182" spans="2:12" x14ac:dyDescent="0.3">
      <c r="B182" s="173"/>
      <c r="C182" s="181"/>
      <c r="D182" s="181"/>
      <c r="E182" s="178"/>
      <c r="F182" s="173"/>
      <c r="G182" s="173"/>
      <c r="H182" s="173"/>
      <c r="I182" s="173"/>
      <c r="J182" s="173"/>
      <c r="L182" s="173"/>
    </row>
    <row r="183" spans="2:12" x14ac:dyDescent="0.3">
      <c r="B183" s="173"/>
      <c r="C183" s="181"/>
      <c r="D183" s="181"/>
      <c r="E183" s="178"/>
      <c r="F183" s="173"/>
      <c r="G183" s="173"/>
      <c r="H183" s="173"/>
      <c r="I183" s="173"/>
      <c r="J183" s="173"/>
      <c r="L183" s="173"/>
    </row>
    <row r="184" spans="2:12" x14ac:dyDescent="0.3">
      <c r="B184" s="173"/>
      <c r="C184" s="181"/>
      <c r="D184" s="181"/>
      <c r="E184" s="178"/>
      <c r="F184" s="173"/>
      <c r="G184" s="173"/>
      <c r="H184" s="173"/>
      <c r="I184" s="173"/>
      <c r="J184" s="173"/>
      <c r="L184" s="173"/>
    </row>
    <row r="185" spans="2:12" x14ac:dyDescent="0.3">
      <c r="B185" s="173"/>
      <c r="C185" s="181"/>
      <c r="D185" s="181"/>
      <c r="E185" s="178"/>
      <c r="F185" s="173"/>
      <c r="G185" s="173"/>
      <c r="H185" s="173"/>
      <c r="I185" s="173"/>
      <c r="J185" s="173"/>
      <c r="L185" s="173"/>
    </row>
    <row r="186" spans="2:12" x14ac:dyDescent="0.3">
      <c r="B186" s="170"/>
      <c r="C186" s="180"/>
      <c r="D186" s="180"/>
      <c r="E186" s="177"/>
      <c r="F186" s="170"/>
      <c r="G186" s="169"/>
      <c r="H186" s="170"/>
      <c r="I186" s="170"/>
      <c r="J186" s="170"/>
      <c r="L186" s="173"/>
    </row>
    <row r="187" spans="2:12" x14ac:dyDescent="0.3">
      <c r="B187" s="173"/>
      <c r="C187" s="181"/>
      <c r="D187" s="181"/>
      <c r="E187" s="178"/>
      <c r="F187" s="173"/>
      <c r="G187" s="172"/>
      <c r="H187" s="173"/>
      <c r="I187" s="173"/>
      <c r="J187" s="173"/>
      <c r="L187" s="173"/>
    </row>
    <row r="188" spans="2:12" x14ac:dyDescent="0.3">
      <c r="B188" s="173"/>
      <c r="C188" s="181"/>
      <c r="D188" s="181"/>
      <c r="E188" s="178"/>
      <c r="F188" s="173"/>
      <c r="G188" s="172"/>
      <c r="H188" s="173"/>
      <c r="I188" s="173"/>
      <c r="J188" s="173"/>
      <c r="L188" s="173"/>
    </row>
    <row r="189" spans="2:12" x14ac:dyDescent="0.3">
      <c r="B189" s="173"/>
      <c r="C189" s="181"/>
      <c r="D189" s="181"/>
      <c r="E189" s="178"/>
      <c r="F189" s="173"/>
      <c r="G189" s="172"/>
      <c r="H189" s="173"/>
      <c r="I189" s="173"/>
      <c r="J189" s="173"/>
      <c r="L189" s="173"/>
    </row>
    <row r="190" spans="2:12" x14ac:dyDescent="0.3">
      <c r="B190" s="173"/>
      <c r="C190" s="181"/>
      <c r="D190" s="181"/>
      <c r="E190" s="178"/>
      <c r="F190" s="173"/>
      <c r="G190" s="172"/>
      <c r="H190" s="173"/>
      <c r="I190" s="173"/>
      <c r="J190" s="173"/>
      <c r="L190" s="173"/>
    </row>
    <row r="191" spans="2:12" x14ac:dyDescent="0.3">
      <c r="B191" s="170"/>
      <c r="C191" s="180"/>
      <c r="D191" s="180"/>
      <c r="E191" s="177"/>
      <c r="F191" s="170"/>
      <c r="G191" s="169"/>
      <c r="H191" s="170"/>
      <c r="I191" s="170"/>
      <c r="J191" s="170"/>
      <c r="L191" s="173"/>
    </row>
    <row r="192" spans="2:12" x14ac:dyDescent="0.3">
      <c r="B192" s="173"/>
      <c r="C192" s="181"/>
      <c r="D192" s="181"/>
      <c r="E192" s="178"/>
      <c r="F192" s="173"/>
      <c r="G192" s="173"/>
      <c r="H192" s="173"/>
      <c r="I192" s="173"/>
      <c r="J192" s="173"/>
      <c r="L192" s="173"/>
    </row>
    <row r="193" spans="2:12" x14ac:dyDescent="0.3">
      <c r="B193" s="189"/>
      <c r="C193" s="189"/>
      <c r="D193" s="189"/>
      <c r="E193" s="189"/>
      <c r="F193" s="189"/>
      <c r="G193" s="189"/>
      <c r="H193" s="189"/>
      <c r="I193" s="189"/>
      <c r="J193" s="189"/>
      <c r="L193" s="173"/>
    </row>
    <row r="194" spans="2:12" x14ac:dyDescent="0.3">
      <c r="B194" s="173"/>
      <c r="C194" s="181"/>
      <c r="D194" s="181"/>
      <c r="E194" s="178"/>
      <c r="F194" s="173"/>
      <c r="G194" s="173"/>
      <c r="H194" s="173"/>
      <c r="I194" s="173"/>
      <c r="J194" s="173"/>
      <c r="L194" s="173"/>
    </row>
    <row r="195" spans="2:12" x14ac:dyDescent="0.3">
      <c r="B195" s="189"/>
      <c r="C195" s="189"/>
      <c r="D195" s="189"/>
      <c r="E195" s="189"/>
      <c r="F195" s="189"/>
      <c r="G195" s="189"/>
      <c r="H195" s="189"/>
      <c r="I195" s="189"/>
      <c r="J195" s="189"/>
      <c r="L195" s="173"/>
    </row>
    <row r="196" spans="2:12" x14ac:dyDescent="0.3">
      <c r="B196" s="173"/>
      <c r="C196" s="181"/>
      <c r="D196" s="181"/>
      <c r="E196" s="178"/>
      <c r="F196" s="173"/>
      <c r="G196" s="172"/>
      <c r="H196" s="173"/>
      <c r="I196" s="173"/>
      <c r="J196" s="173"/>
      <c r="L196" s="173"/>
    </row>
    <row r="197" spans="2:12" x14ac:dyDescent="0.3">
      <c r="B197" s="189"/>
      <c r="C197" s="189"/>
      <c r="D197" s="189"/>
      <c r="E197" s="189"/>
      <c r="F197" s="189"/>
      <c r="G197" s="188"/>
      <c r="H197" s="189"/>
      <c r="I197" s="189"/>
      <c r="J197" s="189"/>
      <c r="L197" s="173"/>
    </row>
    <row r="198" spans="2:12" x14ac:dyDescent="0.3">
      <c r="B198" s="173"/>
      <c r="C198" s="181"/>
      <c r="D198" s="181"/>
      <c r="E198" s="178"/>
      <c r="F198" s="173"/>
      <c r="G198" s="172"/>
      <c r="H198" s="173"/>
      <c r="I198" s="173"/>
      <c r="J198" s="173"/>
      <c r="L198" s="173"/>
    </row>
    <row r="199" spans="2:12" x14ac:dyDescent="0.3">
      <c r="B199" s="189"/>
      <c r="C199" s="189"/>
      <c r="D199" s="189"/>
      <c r="E199" s="189"/>
      <c r="F199" s="189"/>
      <c r="G199" s="188"/>
      <c r="H199" s="189"/>
      <c r="I199" s="189"/>
      <c r="J199" s="189"/>
      <c r="L199" s="173"/>
    </row>
    <row r="200" spans="2:12" x14ac:dyDescent="0.3">
      <c r="B200" s="173"/>
      <c r="C200" s="181"/>
      <c r="D200" s="181"/>
      <c r="E200" s="178"/>
      <c r="F200" s="173"/>
      <c r="G200" s="172"/>
      <c r="H200" s="173"/>
      <c r="I200" s="173"/>
      <c r="J200" s="173"/>
      <c r="L200" s="173"/>
    </row>
    <row r="201" spans="2:12" x14ac:dyDescent="0.3">
      <c r="B201" s="189"/>
      <c r="C201" s="189"/>
      <c r="D201" s="189"/>
      <c r="E201" s="189"/>
      <c r="F201" s="189"/>
      <c r="G201" s="188"/>
      <c r="H201" s="189"/>
      <c r="I201" s="189"/>
      <c r="J201" s="189"/>
      <c r="L201" s="173"/>
    </row>
    <row r="202" spans="2:12" x14ac:dyDescent="0.3">
      <c r="B202" s="173"/>
      <c r="C202" s="181"/>
      <c r="D202" s="181"/>
      <c r="E202" s="178"/>
      <c r="F202" s="173"/>
      <c r="G202" s="172"/>
      <c r="H202" s="173"/>
      <c r="I202" s="173"/>
      <c r="J202" s="173"/>
      <c r="L202" s="173"/>
    </row>
    <row r="203" spans="2:12" x14ac:dyDescent="0.3">
      <c r="B203" s="189"/>
      <c r="C203" s="189"/>
      <c r="D203" s="189"/>
      <c r="E203" s="189"/>
      <c r="F203" s="189"/>
      <c r="G203" s="188"/>
      <c r="H203" s="189"/>
      <c r="I203" s="189"/>
      <c r="J203" s="189"/>
      <c r="L203" s="173"/>
    </row>
    <row r="204" spans="2:12" x14ac:dyDescent="0.3">
      <c r="B204" s="173"/>
      <c r="C204" s="181"/>
      <c r="D204" s="181"/>
      <c r="E204" s="178"/>
      <c r="F204" s="173"/>
      <c r="G204" s="172"/>
      <c r="H204" s="173"/>
      <c r="I204" s="173"/>
      <c r="J204" s="173"/>
      <c r="L204" s="173"/>
    </row>
    <row r="205" spans="2:12" x14ac:dyDescent="0.3">
      <c r="B205" s="189"/>
      <c r="C205" s="189"/>
      <c r="D205" s="189"/>
      <c r="E205" s="189"/>
      <c r="F205" s="189"/>
      <c r="G205" s="188"/>
      <c r="H205" s="189"/>
      <c r="I205" s="189"/>
      <c r="J205" s="189"/>
      <c r="L205" s="173"/>
    </row>
    <row r="206" spans="2:12" x14ac:dyDescent="0.3">
      <c r="B206" s="173"/>
      <c r="C206" s="181"/>
      <c r="D206" s="181"/>
      <c r="E206" s="178"/>
      <c r="F206" s="173"/>
      <c r="G206" s="172"/>
      <c r="H206" s="173"/>
      <c r="I206" s="173"/>
      <c r="J206" s="173"/>
      <c r="L206" s="173"/>
    </row>
    <row r="207" spans="2:12" x14ac:dyDescent="0.3">
      <c r="B207" s="190"/>
      <c r="C207" s="190"/>
      <c r="D207" s="190"/>
      <c r="E207" s="190"/>
      <c r="F207" s="190"/>
      <c r="G207" s="190"/>
      <c r="H207" s="190"/>
      <c r="I207" s="190"/>
      <c r="J207" s="190"/>
      <c r="L207" s="173"/>
    </row>
    <row r="208" spans="2:12" x14ac:dyDescent="0.3">
      <c r="B208" s="173"/>
      <c r="C208" s="181"/>
      <c r="D208" s="181"/>
      <c r="E208" s="178"/>
      <c r="F208" s="173"/>
      <c r="G208" s="172"/>
      <c r="H208" s="173"/>
      <c r="I208" s="173"/>
      <c r="J208" s="173"/>
      <c r="L208" s="173"/>
    </row>
    <row r="209" spans="2:12" x14ac:dyDescent="0.3">
      <c r="B209" s="190"/>
      <c r="C209" s="190"/>
      <c r="D209" s="190"/>
      <c r="E209" s="190"/>
      <c r="F209" s="190"/>
      <c r="G209" s="190"/>
      <c r="H209" s="190"/>
      <c r="I209" s="190"/>
      <c r="J209" s="190"/>
      <c r="L209" s="173"/>
    </row>
    <row r="210" spans="2:12" x14ac:dyDescent="0.3">
      <c r="B210" s="173"/>
      <c r="C210" s="181"/>
      <c r="D210" s="181"/>
      <c r="E210" s="178"/>
      <c r="F210" s="173"/>
      <c r="G210" s="172"/>
      <c r="H210" s="173"/>
      <c r="I210" s="173"/>
      <c r="J210" s="173"/>
      <c r="L210" s="173"/>
    </row>
    <row r="211" spans="2:12" x14ac:dyDescent="0.3">
      <c r="B211" s="190"/>
      <c r="C211" s="190"/>
      <c r="D211" s="190"/>
      <c r="E211" s="190"/>
      <c r="F211" s="190"/>
      <c r="G211" s="190"/>
      <c r="H211" s="190"/>
      <c r="I211" s="190"/>
      <c r="J211" s="190"/>
      <c r="L211" s="173"/>
    </row>
    <row r="212" spans="2:12" x14ac:dyDescent="0.3">
      <c r="L212" s="173"/>
    </row>
    <row r="213" spans="2:12" x14ac:dyDescent="0.3">
      <c r="B213" s="168"/>
      <c r="C213" s="179"/>
      <c r="D213" s="179"/>
      <c r="E213" s="176"/>
      <c r="F213" s="168"/>
      <c r="G213" s="168"/>
      <c r="H213" s="168"/>
      <c r="I213" s="168"/>
      <c r="J213" s="168"/>
      <c r="K213" s="168"/>
      <c r="L213" s="173"/>
    </row>
    <row r="214" spans="2:12" x14ac:dyDescent="0.3">
      <c r="B214" s="170"/>
      <c r="C214" s="180"/>
      <c r="D214" s="180"/>
      <c r="E214" s="177"/>
      <c r="F214" s="170"/>
      <c r="G214" s="170"/>
      <c r="H214" s="170"/>
      <c r="I214" s="170"/>
      <c r="J214" s="170"/>
      <c r="K214" s="171"/>
      <c r="L214" s="173"/>
    </row>
    <row r="215" spans="2:12" x14ac:dyDescent="0.3">
      <c r="B215" s="173"/>
      <c r="C215" s="181"/>
      <c r="D215" s="181"/>
      <c r="E215" s="178"/>
      <c r="F215" s="173"/>
      <c r="G215" s="173"/>
      <c r="H215" s="173"/>
      <c r="I215" s="173"/>
      <c r="J215" s="173"/>
      <c r="K215" s="174"/>
      <c r="L215" s="173"/>
    </row>
    <row r="216" spans="2:12" x14ac:dyDescent="0.3">
      <c r="B216" s="173"/>
      <c r="C216" s="181"/>
      <c r="D216" s="181"/>
      <c r="E216" s="178"/>
      <c r="F216" s="173"/>
      <c r="G216" s="173"/>
      <c r="H216" s="173"/>
      <c r="I216" s="173"/>
      <c r="J216" s="173"/>
      <c r="K216" s="174"/>
      <c r="L216" s="173"/>
    </row>
    <row r="217" spans="2:12" x14ac:dyDescent="0.3">
      <c r="B217" s="173"/>
      <c r="C217" s="181"/>
      <c r="D217" s="181"/>
      <c r="E217" s="178"/>
      <c r="F217" s="173"/>
      <c r="G217" s="173"/>
      <c r="H217" s="173"/>
      <c r="I217" s="173"/>
      <c r="J217" s="173"/>
      <c r="K217" s="174"/>
      <c r="L217" s="173"/>
    </row>
    <row r="218" spans="2:12" x14ac:dyDescent="0.3">
      <c r="B218" s="173"/>
      <c r="C218" s="181"/>
      <c r="D218" s="181"/>
      <c r="E218" s="178"/>
      <c r="F218" s="173"/>
      <c r="G218" s="173"/>
      <c r="H218" s="173"/>
      <c r="I218" s="173"/>
      <c r="J218" s="173"/>
      <c r="K218" s="174"/>
      <c r="L218" s="173"/>
    </row>
    <row r="219" spans="2:12" x14ac:dyDescent="0.3">
      <c r="B219" s="173"/>
      <c r="C219" s="181"/>
      <c r="D219" s="181"/>
      <c r="E219" s="178"/>
      <c r="F219" s="173"/>
      <c r="G219" s="173"/>
      <c r="H219" s="173"/>
      <c r="I219" s="173"/>
      <c r="J219" s="173"/>
      <c r="K219" s="174"/>
      <c r="L219" s="173"/>
    </row>
    <row r="220" spans="2:12" x14ac:dyDescent="0.3">
      <c r="B220" s="173"/>
      <c r="C220" s="181"/>
      <c r="D220" s="181"/>
      <c r="E220" s="178"/>
      <c r="F220" s="173"/>
      <c r="G220" s="173"/>
      <c r="H220" s="173"/>
      <c r="I220" s="173"/>
      <c r="J220" s="173"/>
      <c r="K220" s="174"/>
      <c r="L220" s="173"/>
    </row>
    <row r="221" spans="2:12" x14ac:dyDescent="0.3">
      <c r="B221" s="170"/>
      <c r="C221" s="180"/>
      <c r="D221" s="180"/>
      <c r="E221" s="177"/>
      <c r="F221" s="170"/>
      <c r="G221" s="170"/>
      <c r="H221" s="170"/>
      <c r="I221" s="170"/>
      <c r="J221" s="170"/>
      <c r="K221" s="171"/>
      <c r="L221" s="173"/>
    </row>
    <row r="222" spans="2:12" x14ac:dyDescent="0.3">
      <c r="B222" s="173"/>
      <c r="C222" s="181"/>
      <c r="D222" s="181"/>
      <c r="E222" s="178"/>
      <c r="F222" s="173"/>
      <c r="G222" s="173"/>
      <c r="H222" s="173"/>
      <c r="I222" s="173"/>
      <c r="J222" s="173"/>
      <c r="K222" s="174"/>
      <c r="L222" s="173"/>
    </row>
    <row r="223" spans="2:12" x14ac:dyDescent="0.3">
      <c r="B223" s="173"/>
      <c r="C223" s="181"/>
      <c r="D223" s="181"/>
      <c r="E223" s="178"/>
      <c r="F223" s="173"/>
      <c r="G223" s="173"/>
      <c r="H223" s="173"/>
      <c r="I223" s="173"/>
      <c r="J223" s="173"/>
      <c r="K223" s="174"/>
      <c r="L223" s="173"/>
    </row>
    <row r="224" spans="2:12" x14ac:dyDescent="0.3">
      <c r="B224" s="173"/>
      <c r="C224" s="181"/>
      <c r="D224" s="181"/>
      <c r="E224" s="178"/>
      <c r="F224" s="173"/>
      <c r="G224" s="173"/>
      <c r="H224" s="173"/>
      <c r="I224" s="173"/>
      <c r="J224" s="173"/>
      <c r="K224" s="174"/>
      <c r="L224" s="173"/>
    </row>
    <row r="225" spans="2:12" x14ac:dyDescent="0.3">
      <c r="B225" s="173"/>
      <c r="C225" s="181"/>
      <c r="D225" s="181"/>
      <c r="E225" s="178"/>
      <c r="F225" s="173"/>
      <c r="G225" s="173"/>
      <c r="H225" s="173"/>
      <c r="I225" s="173"/>
      <c r="J225" s="173"/>
      <c r="K225" s="174"/>
      <c r="L225" s="173"/>
    </row>
    <row r="226" spans="2:12" x14ac:dyDescent="0.3">
      <c r="B226" s="173"/>
      <c r="C226" s="181"/>
      <c r="D226" s="181"/>
      <c r="E226" s="178"/>
      <c r="F226" s="173"/>
      <c r="G226" s="173"/>
      <c r="H226" s="173"/>
      <c r="I226" s="173"/>
      <c r="J226" s="173"/>
      <c r="K226" s="174"/>
      <c r="L226" s="173"/>
    </row>
    <row r="227" spans="2:12" x14ac:dyDescent="0.3">
      <c r="B227" s="173"/>
      <c r="C227" s="181"/>
      <c r="D227" s="181"/>
      <c r="E227" s="178"/>
      <c r="F227" s="173"/>
      <c r="G227" s="173"/>
      <c r="H227" s="173"/>
      <c r="I227" s="173"/>
      <c r="J227" s="173"/>
      <c r="K227" s="174"/>
      <c r="L227" s="173"/>
    </row>
    <row r="228" spans="2:12" x14ac:dyDescent="0.3">
      <c r="B228" s="173"/>
      <c r="C228" s="181"/>
      <c r="D228" s="181"/>
      <c r="E228" s="178"/>
      <c r="F228" s="173"/>
      <c r="G228" s="173"/>
      <c r="H228" s="173"/>
      <c r="I228" s="173"/>
      <c r="J228" s="173"/>
      <c r="K228" s="174"/>
      <c r="L228" s="173"/>
    </row>
    <row r="229" spans="2:12" x14ac:dyDescent="0.3">
      <c r="B229" s="170"/>
      <c r="C229" s="180"/>
      <c r="D229" s="180"/>
      <c r="E229" s="177"/>
      <c r="F229" s="170"/>
      <c r="G229" s="170"/>
      <c r="H229" s="170"/>
      <c r="I229" s="170"/>
      <c r="J229" s="170"/>
      <c r="K229" s="171"/>
      <c r="L229" s="173"/>
    </row>
    <row r="230" spans="2:12" x14ac:dyDescent="0.3">
      <c r="B230" s="175"/>
      <c r="C230" s="181"/>
      <c r="D230" s="181"/>
      <c r="E230" s="178"/>
      <c r="F230" s="173"/>
      <c r="G230" s="173"/>
      <c r="H230" s="173"/>
      <c r="I230" s="173"/>
      <c r="J230" s="173"/>
      <c r="K230" s="174"/>
      <c r="L230" s="173"/>
    </row>
    <row r="231" spans="2:12" x14ac:dyDescent="0.3">
      <c r="B231" s="173"/>
      <c r="C231" s="181"/>
      <c r="D231" s="181"/>
      <c r="E231" s="178"/>
      <c r="F231" s="173"/>
      <c r="G231" s="173"/>
      <c r="H231" s="173"/>
      <c r="I231" s="173"/>
      <c r="J231" s="173"/>
      <c r="K231" s="174"/>
      <c r="L231" s="173"/>
    </row>
    <row r="232" spans="2:12" x14ac:dyDescent="0.3">
      <c r="B232" s="173"/>
      <c r="C232" s="181"/>
      <c r="D232" s="181"/>
      <c r="E232" s="178"/>
      <c r="F232" s="173"/>
      <c r="G232" s="173"/>
      <c r="H232" s="173"/>
      <c r="I232" s="173"/>
      <c r="J232" s="173"/>
      <c r="K232" s="174"/>
      <c r="L232" s="173"/>
    </row>
    <row r="233" spans="2:12" x14ac:dyDescent="0.3">
      <c r="B233" s="173"/>
      <c r="C233" s="181"/>
      <c r="D233" s="181"/>
      <c r="E233" s="178"/>
      <c r="F233" s="173"/>
      <c r="G233" s="173"/>
      <c r="H233" s="173"/>
      <c r="I233" s="173"/>
      <c r="J233" s="173"/>
      <c r="K233" s="174"/>
      <c r="L233" s="173"/>
    </row>
    <row r="234" spans="2:12" x14ac:dyDescent="0.3">
      <c r="B234" s="173"/>
      <c r="C234" s="181"/>
      <c r="D234" s="181"/>
      <c r="E234" s="178"/>
      <c r="F234" s="173"/>
      <c r="G234" s="173"/>
      <c r="H234" s="173"/>
      <c r="I234" s="173"/>
      <c r="J234" s="173"/>
      <c r="K234" s="174"/>
      <c r="L234" s="173"/>
    </row>
    <row r="235" spans="2:12" x14ac:dyDescent="0.3">
      <c r="B235" s="173"/>
      <c r="C235" s="181"/>
      <c r="D235" s="181"/>
      <c r="E235" s="178"/>
      <c r="F235" s="173"/>
      <c r="G235" s="173"/>
      <c r="H235" s="173"/>
      <c r="I235" s="173"/>
      <c r="J235" s="173"/>
      <c r="K235" s="174"/>
      <c r="L235" s="173"/>
    </row>
    <row r="236" spans="2:12" x14ac:dyDescent="0.3">
      <c r="B236" s="173"/>
      <c r="C236" s="181"/>
      <c r="D236" s="181"/>
      <c r="E236" s="178"/>
      <c r="F236" s="173"/>
      <c r="G236" s="173"/>
      <c r="H236" s="173"/>
      <c r="I236" s="173"/>
      <c r="J236" s="173"/>
      <c r="K236" s="174"/>
      <c r="L236" s="173"/>
    </row>
    <row r="237" spans="2:12" x14ac:dyDescent="0.3">
      <c r="B237" s="173"/>
      <c r="C237" s="181"/>
      <c r="D237" s="181"/>
      <c r="E237" s="178"/>
      <c r="F237" s="173"/>
      <c r="G237" s="173"/>
      <c r="H237" s="173"/>
      <c r="I237" s="173"/>
      <c r="J237" s="173"/>
      <c r="K237" s="174"/>
      <c r="L237" s="173"/>
    </row>
    <row r="238" spans="2:12" x14ac:dyDescent="0.3">
      <c r="B238" s="173"/>
      <c r="C238" s="181"/>
      <c r="D238" s="181"/>
      <c r="E238" s="178"/>
      <c r="F238" s="173"/>
      <c r="G238" s="173"/>
      <c r="H238" s="173"/>
      <c r="I238" s="173"/>
      <c r="J238" s="173"/>
      <c r="K238" s="174"/>
      <c r="L238" s="173"/>
    </row>
    <row r="239" spans="2:12" x14ac:dyDescent="0.3">
      <c r="B239" s="173"/>
      <c r="C239" s="181"/>
      <c r="D239" s="181"/>
      <c r="E239" s="178"/>
      <c r="F239" s="173"/>
      <c r="G239" s="173"/>
      <c r="H239" s="173"/>
      <c r="I239" s="173"/>
      <c r="J239" s="173"/>
      <c r="K239" s="174"/>
      <c r="L239" s="173"/>
    </row>
    <row r="240" spans="2:12" x14ac:dyDescent="0.3">
      <c r="B240" s="170"/>
      <c r="C240" s="180"/>
      <c r="D240" s="180"/>
      <c r="E240" s="177"/>
      <c r="F240" s="170"/>
      <c r="G240" s="169"/>
      <c r="H240" s="170"/>
      <c r="I240" s="170"/>
      <c r="J240" s="170"/>
      <c r="K240" s="171"/>
      <c r="L240" s="173"/>
    </row>
    <row r="241" spans="2:12" x14ac:dyDescent="0.3">
      <c r="B241" s="173"/>
      <c r="C241" s="181"/>
      <c r="D241" s="181"/>
      <c r="E241" s="178"/>
      <c r="F241" s="173"/>
      <c r="G241" s="173"/>
      <c r="H241" s="173"/>
      <c r="I241" s="173"/>
      <c r="J241" s="173"/>
      <c r="K241" s="174"/>
      <c r="L241" s="173"/>
    </row>
    <row r="242" spans="2:12" x14ac:dyDescent="0.3">
      <c r="B242" s="173"/>
      <c r="C242" s="181"/>
      <c r="D242" s="181"/>
      <c r="E242" s="178"/>
      <c r="F242" s="173"/>
      <c r="G242" s="173"/>
      <c r="H242" s="173"/>
      <c r="I242" s="173"/>
      <c r="J242" s="173"/>
      <c r="K242" s="174"/>
      <c r="L242" s="173"/>
    </row>
    <row r="243" spans="2:12" x14ac:dyDescent="0.3">
      <c r="B243" s="173"/>
      <c r="C243" s="181"/>
      <c r="D243" s="181"/>
      <c r="E243" s="178"/>
      <c r="F243" s="173"/>
      <c r="G243" s="173"/>
      <c r="H243" s="173"/>
      <c r="I243" s="173"/>
      <c r="J243" s="173"/>
      <c r="K243" s="174"/>
      <c r="L243" s="173"/>
    </row>
    <row r="244" spans="2:12" x14ac:dyDescent="0.3">
      <c r="B244" s="173"/>
      <c r="C244" s="181"/>
      <c r="D244" s="181"/>
      <c r="E244" s="178"/>
      <c r="F244" s="173"/>
      <c r="G244" s="173"/>
      <c r="H244" s="173"/>
      <c r="I244" s="173"/>
      <c r="J244" s="173"/>
      <c r="K244" s="174"/>
      <c r="L244" s="173"/>
    </row>
    <row r="245" spans="2:12" x14ac:dyDescent="0.3">
      <c r="B245" s="173"/>
      <c r="C245" s="181"/>
      <c r="D245" s="181"/>
      <c r="E245" s="178"/>
      <c r="F245" s="173"/>
      <c r="G245" s="173"/>
      <c r="H245" s="173"/>
      <c r="I245" s="173"/>
      <c r="J245" s="173"/>
      <c r="K245" s="174"/>
      <c r="L245" s="173"/>
    </row>
    <row r="246" spans="2:12" x14ac:dyDescent="0.3">
      <c r="B246" s="170"/>
      <c r="C246" s="180"/>
      <c r="D246" s="180"/>
      <c r="E246" s="177"/>
      <c r="F246" s="170"/>
      <c r="G246" s="169"/>
      <c r="H246" s="170"/>
      <c r="I246" s="170"/>
      <c r="J246" s="170"/>
      <c r="K246" s="171"/>
      <c r="L246" s="173"/>
    </row>
    <row r="247" spans="2:12" x14ac:dyDescent="0.3">
      <c r="B247" s="173"/>
      <c r="C247" s="181"/>
      <c r="D247" s="181"/>
      <c r="E247" s="178"/>
      <c r="F247" s="173"/>
      <c r="G247" s="173"/>
      <c r="H247" s="173"/>
      <c r="I247" s="173"/>
      <c r="J247" s="173"/>
      <c r="K247" s="174"/>
      <c r="L247" s="173"/>
    </row>
    <row r="248" spans="2:12" x14ac:dyDescent="0.3">
      <c r="B248" s="173"/>
      <c r="C248" s="181"/>
      <c r="D248" s="181"/>
      <c r="E248" s="178"/>
      <c r="F248" s="173"/>
      <c r="G248" s="173"/>
      <c r="H248" s="173"/>
      <c r="I248" s="173"/>
      <c r="J248" s="173"/>
      <c r="K248" s="174"/>
      <c r="L248" s="173"/>
    </row>
    <row r="249" spans="2:12" x14ac:dyDescent="0.3">
      <c r="B249" s="173"/>
      <c r="C249" s="181"/>
      <c r="D249" s="181"/>
      <c r="E249" s="178"/>
      <c r="F249" s="173"/>
      <c r="G249" s="173"/>
      <c r="H249" s="173"/>
      <c r="I249" s="173"/>
      <c r="J249" s="173"/>
      <c r="K249" s="174"/>
      <c r="L249" s="173"/>
    </row>
    <row r="250" spans="2:12" x14ac:dyDescent="0.3">
      <c r="B250" s="173"/>
      <c r="C250" s="181"/>
      <c r="D250" s="181"/>
      <c r="E250" s="178"/>
      <c r="F250" s="173"/>
      <c r="G250" s="173"/>
      <c r="H250" s="173"/>
      <c r="I250" s="173"/>
      <c r="J250" s="173"/>
      <c r="K250" s="174"/>
      <c r="L250" s="173"/>
    </row>
    <row r="251" spans="2:12" x14ac:dyDescent="0.3">
      <c r="B251" s="173"/>
      <c r="C251" s="181"/>
      <c r="D251" s="181"/>
      <c r="E251" s="178"/>
      <c r="F251" s="173"/>
      <c r="G251" s="173"/>
      <c r="H251" s="173"/>
      <c r="I251" s="173"/>
      <c r="J251" s="173"/>
      <c r="K251" s="174"/>
      <c r="L251" s="173"/>
    </row>
    <row r="252" spans="2:12" x14ac:dyDescent="0.3">
      <c r="B252" s="173"/>
      <c r="C252" s="181"/>
      <c r="D252" s="181"/>
      <c r="E252" s="178"/>
      <c r="F252" s="173"/>
      <c r="G252" s="173"/>
      <c r="H252" s="173"/>
      <c r="I252" s="173"/>
      <c r="J252" s="173"/>
      <c r="K252" s="174"/>
      <c r="L252" s="173"/>
    </row>
    <row r="253" spans="2:12" x14ac:dyDescent="0.3">
      <c r="B253" s="173"/>
      <c r="C253" s="181"/>
      <c r="D253" s="181"/>
      <c r="E253" s="178"/>
      <c r="F253" s="173"/>
      <c r="G253" s="173"/>
      <c r="H253" s="173"/>
      <c r="I253" s="173"/>
      <c r="J253" s="173"/>
      <c r="K253" s="174"/>
      <c r="L253" s="173"/>
    </row>
    <row r="254" spans="2:12" x14ac:dyDescent="0.3">
      <c r="B254" s="173"/>
      <c r="C254" s="181"/>
      <c r="D254" s="181"/>
      <c r="E254" s="178"/>
      <c r="F254" s="173"/>
      <c r="G254" s="173"/>
      <c r="H254" s="173"/>
      <c r="I254" s="173"/>
      <c r="J254" s="173"/>
      <c r="K254" s="174"/>
      <c r="L254" s="173"/>
    </row>
    <row r="255" spans="2:12" x14ac:dyDescent="0.3">
      <c r="B255" s="173"/>
      <c r="C255" s="181"/>
      <c r="D255" s="181"/>
      <c r="E255" s="178"/>
      <c r="F255" s="173"/>
      <c r="G255" s="173"/>
      <c r="H255" s="173"/>
      <c r="I255" s="173"/>
      <c r="J255" s="173"/>
      <c r="K255" s="174"/>
      <c r="L255" s="173"/>
    </row>
    <row r="256" spans="2:12" x14ac:dyDescent="0.3">
      <c r="B256" s="170"/>
      <c r="C256" s="180"/>
      <c r="D256" s="180"/>
      <c r="E256" s="177"/>
      <c r="F256" s="170"/>
      <c r="G256" s="170"/>
      <c r="H256" s="170"/>
      <c r="I256" s="170"/>
      <c r="J256" s="170"/>
      <c r="K256" s="171"/>
      <c r="L256" s="173"/>
    </row>
    <row r="257" spans="2:12" x14ac:dyDescent="0.3">
      <c r="B257" s="173"/>
      <c r="C257" s="181"/>
      <c r="D257" s="181"/>
      <c r="E257" s="178"/>
      <c r="F257" s="173"/>
      <c r="G257" s="173"/>
      <c r="H257" s="173"/>
      <c r="I257" s="173"/>
      <c r="J257" s="173"/>
      <c r="K257" s="174"/>
      <c r="L257" s="173"/>
    </row>
    <row r="258" spans="2:12" x14ac:dyDescent="0.3">
      <c r="B258" s="173"/>
      <c r="C258" s="181"/>
      <c r="D258" s="181"/>
      <c r="E258" s="178"/>
      <c r="F258" s="173"/>
      <c r="G258" s="173"/>
      <c r="H258" s="173"/>
      <c r="I258" s="173"/>
      <c r="J258" s="173"/>
      <c r="K258" s="174"/>
      <c r="L258" s="173"/>
    </row>
    <row r="259" spans="2:12" x14ac:dyDescent="0.3">
      <c r="B259" s="173"/>
      <c r="C259" s="181"/>
      <c r="D259" s="181"/>
      <c r="E259" s="178"/>
      <c r="F259" s="173"/>
      <c r="G259" s="173"/>
      <c r="H259" s="173"/>
      <c r="I259" s="173"/>
      <c r="J259" s="173"/>
      <c r="K259" s="174"/>
      <c r="L259" s="173"/>
    </row>
    <row r="260" spans="2:12" x14ac:dyDescent="0.3">
      <c r="B260" s="173"/>
      <c r="C260" s="181"/>
      <c r="D260" s="181"/>
      <c r="E260" s="178"/>
      <c r="F260" s="173"/>
      <c r="G260" s="173"/>
      <c r="H260" s="173"/>
      <c r="I260" s="173"/>
      <c r="J260" s="173"/>
      <c r="K260" s="174"/>
      <c r="L260" s="173"/>
    </row>
    <row r="261" spans="2:12" x14ac:dyDescent="0.3">
      <c r="B261" s="173"/>
      <c r="C261" s="181"/>
      <c r="D261" s="181"/>
      <c r="E261" s="178"/>
      <c r="F261" s="173"/>
      <c r="G261" s="173"/>
      <c r="H261" s="173"/>
      <c r="I261" s="173"/>
      <c r="J261" s="173"/>
      <c r="K261" s="174"/>
      <c r="L261" s="173"/>
    </row>
    <row r="262" spans="2:12" x14ac:dyDescent="0.3">
      <c r="B262" s="173"/>
      <c r="C262" s="181"/>
      <c r="D262" s="181"/>
      <c r="E262" s="178"/>
      <c r="F262" s="173"/>
      <c r="G262" s="173"/>
      <c r="H262" s="173"/>
      <c r="I262" s="173"/>
      <c r="J262" s="173"/>
      <c r="K262" s="174"/>
      <c r="L262" s="173"/>
    </row>
    <row r="263" spans="2:12" x14ac:dyDescent="0.3">
      <c r="B263" s="173"/>
      <c r="C263" s="181"/>
      <c r="D263" s="181"/>
      <c r="E263" s="178"/>
      <c r="F263" s="173"/>
      <c r="G263" s="173"/>
      <c r="H263" s="173"/>
      <c r="I263" s="173"/>
      <c r="J263" s="173"/>
      <c r="K263" s="174"/>
      <c r="L263" s="173"/>
    </row>
    <row r="264" spans="2:12" x14ac:dyDescent="0.3">
      <c r="B264" s="173"/>
      <c r="C264" s="181"/>
      <c r="D264" s="181"/>
      <c r="E264" s="178"/>
      <c r="F264" s="173"/>
      <c r="G264" s="173"/>
      <c r="H264" s="173"/>
      <c r="I264" s="173"/>
      <c r="J264" s="173"/>
      <c r="K264" s="174"/>
      <c r="L264" s="173"/>
    </row>
    <row r="265" spans="2:12" x14ac:dyDescent="0.3">
      <c r="B265" s="173"/>
      <c r="C265" s="181"/>
      <c r="D265" s="181"/>
      <c r="E265" s="178"/>
      <c r="F265" s="173"/>
      <c r="G265" s="173"/>
      <c r="H265" s="173"/>
      <c r="I265" s="173"/>
      <c r="J265" s="173"/>
      <c r="K265" s="174"/>
      <c r="L265" s="173"/>
    </row>
    <row r="266" spans="2:12" x14ac:dyDescent="0.3">
      <c r="B266" s="173"/>
      <c r="C266" s="181"/>
      <c r="D266" s="181"/>
      <c r="E266" s="178"/>
      <c r="F266" s="173"/>
      <c r="G266" s="173"/>
      <c r="H266" s="173"/>
      <c r="I266" s="173"/>
      <c r="J266" s="173"/>
      <c r="K266" s="174"/>
      <c r="L266" s="173"/>
    </row>
    <row r="267" spans="2:12" x14ac:dyDescent="0.3">
      <c r="B267" s="173"/>
      <c r="C267" s="181"/>
      <c r="D267" s="181"/>
      <c r="E267" s="178"/>
      <c r="F267" s="173"/>
      <c r="G267" s="173"/>
      <c r="H267" s="173"/>
      <c r="I267" s="173"/>
      <c r="J267" s="173"/>
      <c r="K267" s="174"/>
      <c r="L267" s="173"/>
    </row>
    <row r="268" spans="2:12" x14ac:dyDescent="0.3">
      <c r="B268" s="170"/>
      <c r="C268" s="180"/>
      <c r="D268" s="180"/>
      <c r="E268" s="177"/>
      <c r="F268" s="170"/>
      <c r="G268" s="169"/>
      <c r="H268" s="170"/>
      <c r="I268" s="170"/>
      <c r="J268" s="170"/>
      <c r="K268" s="171"/>
      <c r="L268" s="173"/>
    </row>
    <row r="269" spans="2:12" x14ac:dyDescent="0.3">
      <c r="B269" s="173"/>
      <c r="C269" s="181"/>
      <c r="D269" s="181"/>
      <c r="E269" s="178"/>
      <c r="F269" s="173"/>
      <c r="G269" s="172"/>
      <c r="H269" s="173"/>
      <c r="I269" s="173"/>
      <c r="J269" s="173"/>
      <c r="K269" s="174"/>
      <c r="L269" s="173"/>
    </row>
    <row r="270" spans="2:12" x14ac:dyDescent="0.3">
      <c r="B270" s="173"/>
      <c r="C270" s="181"/>
      <c r="D270" s="181"/>
      <c r="E270" s="178"/>
      <c r="F270" s="173"/>
      <c r="G270" s="172"/>
      <c r="H270" s="173"/>
      <c r="I270" s="173"/>
      <c r="J270" s="173"/>
      <c r="K270" s="174"/>
      <c r="L270" s="173"/>
    </row>
    <row r="271" spans="2:12" x14ac:dyDescent="0.3">
      <c r="B271" s="173"/>
      <c r="C271" s="181"/>
      <c r="D271" s="181"/>
      <c r="E271" s="178"/>
      <c r="F271" s="173"/>
      <c r="G271" s="172"/>
      <c r="H271" s="173"/>
      <c r="I271" s="173"/>
      <c r="J271" s="173"/>
      <c r="K271" s="174"/>
      <c r="L271" s="173"/>
    </row>
    <row r="272" spans="2:12" x14ac:dyDescent="0.3">
      <c r="B272" s="173"/>
      <c r="C272" s="181"/>
      <c r="D272" s="181"/>
      <c r="E272" s="178"/>
      <c r="F272" s="173"/>
      <c r="G272" s="172"/>
      <c r="H272" s="173"/>
      <c r="I272" s="173"/>
      <c r="J272" s="173"/>
      <c r="K272" s="174"/>
      <c r="L272" s="173"/>
    </row>
    <row r="273" spans="2:12" x14ac:dyDescent="0.3">
      <c r="B273" s="170"/>
      <c r="C273" s="180"/>
      <c r="D273" s="180"/>
      <c r="E273" s="177"/>
      <c r="F273" s="170"/>
      <c r="G273" s="169"/>
      <c r="H273" s="170"/>
      <c r="I273" s="170"/>
      <c r="J273" s="170"/>
      <c r="K273" s="171"/>
      <c r="L273" s="173"/>
    </row>
    <row r="274" spans="2:12" x14ac:dyDescent="0.3">
      <c r="B274" s="173"/>
      <c r="C274" s="181"/>
      <c r="D274" s="181"/>
      <c r="E274" s="178"/>
      <c r="F274" s="173"/>
      <c r="G274" s="173"/>
      <c r="H274" s="173"/>
      <c r="I274" s="173"/>
      <c r="J274" s="173"/>
      <c r="K274" s="174"/>
      <c r="L274" s="173"/>
    </row>
    <row r="275" spans="2:12" x14ac:dyDescent="0.3">
      <c r="B275" s="189"/>
      <c r="C275" s="193"/>
      <c r="D275" s="193"/>
      <c r="E275" s="194"/>
      <c r="F275" s="189"/>
      <c r="G275" s="189"/>
      <c r="H275" s="189"/>
      <c r="I275" s="189"/>
      <c r="J275" s="189"/>
      <c r="K275" s="191"/>
      <c r="L275" s="173"/>
    </row>
    <row r="276" spans="2:12" x14ac:dyDescent="0.3">
      <c r="B276" s="173"/>
      <c r="C276" s="181"/>
      <c r="D276" s="181"/>
      <c r="E276" s="178"/>
      <c r="F276" s="173"/>
      <c r="G276" s="173"/>
      <c r="H276" s="173"/>
      <c r="I276" s="173"/>
      <c r="J276" s="173"/>
      <c r="K276" s="174"/>
      <c r="L276" s="173"/>
    </row>
    <row r="277" spans="2:12" x14ac:dyDescent="0.3">
      <c r="B277" s="189"/>
      <c r="C277" s="193"/>
      <c r="D277" s="193"/>
      <c r="E277" s="194"/>
      <c r="F277" s="189"/>
      <c r="G277" s="189"/>
      <c r="H277" s="189"/>
      <c r="I277" s="189"/>
      <c r="J277" s="189"/>
      <c r="K277" s="191"/>
      <c r="L277" s="173"/>
    </row>
    <row r="278" spans="2:12" x14ac:dyDescent="0.3">
      <c r="B278" s="173"/>
      <c r="C278" s="181"/>
      <c r="D278" s="181"/>
      <c r="E278" s="178"/>
      <c r="F278" s="173"/>
      <c r="G278" s="172"/>
      <c r="H278" s="173"/>
      <c r="I278" s="173"/>
      <c r="J278" s="173"/>
      <c r="K278" s="174"/>
      <c r="L278" s="173"/>
    </row>
    <row r="279" spans="2:12" x14ac:dyDescent="0.3">
      <c r="B279" s="189"/>
      <c r="C279" s="193"/>
      <c r="D279" s="193"/>
      <c r="E279" s="194"/>
      <c r="F279" s="189"/>
      <c r="G279" s="188"/>
      <c r="H279" s="189"/>
      <c r="I279" s="189"/>
      <c r="J279" s="189"/>
      <c r="K279" s="191"/>
      <c r="L279" s="173"/>
    </row>
    <row r="280" spans="2:12" x14ac:dyDescent="0.3">
      <c r="B280" s="173"/>
      <c r="C280" s="181"/>
      <c r="D280" s="181"/>
      <c r="E280" s="178"/>
      <c r="F280" s="173"/>
      <c r="G280" s="172"/>
      <c r="H280" s="173"/>
      <c r="I280" s="173"/>
      <c r="J280" s="173"/>
      <c r="K280" s="174"/>
      <c r="L280" s="173"/>
    </row>
    <row r="281" spans="2:12" x14ac:dyDescent="0.3">
      <c r="B281" s="189"/>
      <c r="C281" s="193"/>
      <c r="D281" s="193"/>
      <c r="E281" s="194"/>
      <c r="F281" s="189"/>
      <c r="G281" s="188"/>
      <c r="H281" s="189"/>
      <c r="I281" s="189"/>
      <c r="J281" s="189"/>
      <c r="K281" s="191"/>
      <c r="L281" s="173"/>
    </row>
    <row r="282" spans="2:12" x14ac:dyDescent="0.3">
      <c r="B282" s="173"/>
      <c r="C282" s="181"/>
      <c r="D282" s="181"/>
      <c r="E282" s="178"/>
      <c r="F282" s="173"/>
      <c r="G282" s="172"/>
      <c r="H282" s="173"/>
      <c r="I282" s="173"/>
      <c r="J282" s="173"/>
      <c r="K282" s="174"/>
      <c r="L282" s="173"/>
    </row>
    <row r="283" spans="2:12" x14ac:dyDescent="0.3">
      <c r="B283" s="189"/>
      <c r="C283" s="193"/>
      <c r="D283" s="193"/>
      <c r="E283" s="194"/>
      <c r="F283" s="189"/>
      <c r="G283" s="188"/>
      <c r="H283" s="189"/>
      <c r="I283" s="189"/>
      <c r="J283" s="189"/>
      <c r="K283" s="191"/>
      <c r="L283" s="173"/>
    </row>
    <row r="284" spans="2:12" x14ac:dyDescent="0.3">
      <c r="B284" s="173"/>
      <c r="C284" s="181"/>
      <c r="D284" s="181"/>
      <c r="E284" s="178"/>
      <c r="F284" s="173"/>
      <c r="G284" s="172"/>
      <c r="H284" s="173"/>
      <c r="I284" s="173"/>
      <c r="J284" s="173"/>
      <c r="K284" s="174"/>
      <c r="L284" s="173"/>
    </row>
    <row r="285" spans="2:12" x14ac:dyDescent="0.3">
      <c r="B285" s="189"/>
      <c r="C285" s="193"/>
      <c r="D285" s="193"/>
      <c r="E285" s="194"/>
      <c r="F285" s="189"/>
      <c r="G285" s="188"/>
      <c r="H285" s="189"/>
      <c r="I285" s="189"/>
      <c r="J285" s="189"/>
      <c r="K285" s="191"/>
      <c r="L285" s="173"/>
    </row>
    <row r="286" spans="2:12" x14ac:dyDescent="0.3">
      <c r="B286" s="173"/>
      <c r="C286" s="181"/>
      <c r="D286" s="181"/>
      <c r="E286" s="178"/>
      <c r="F286" s="173"/>
      <c r="G286" s="172"/>
      <c r="H286" s="173"/>
      <c r="I286" s="173"/>
      <c r="J286" s="173"/>
      <c r="K286" s="174"/>
      <c r="L286" s="173"/>
    </row>
    <row r="287" spans="2:12" x14ac:dyDescent="0.3">
      <c r="B287" s="189"/>
      <c r="C287" s="193"/>
      <c r="D287" s="193"/>
      <c r="E287" s="194"/>
      <c r="F287" s="189"/>
      <c r="G287" s="188"/>
      <c r="H287" s="189"/>
      <c r="I287" s="189"/>
      <c r="J287" s="189"/>
      <c r="K287" s="191"/>
      <c r="L287" s="173"/>
    </row>
    <row r="288" spans="2:12" x14ac:dyDescent="0.3">
      <c r="B288" s="173"/>
      <c r="C288" s="181"/>
      <c r="D288" s="181"/>
      <c r="E288" s="178"/>
      <c r="F288" s="173"/>
      <c r="G288" s="172"/>
      <c r="H288" s="173"/>
      <c r="I288" s="173"/>
      <c r="J288" s="173"/>
      <c r="K288" s="174"/>
      <c r="L288" s="173"/>
    </row>
    <row r="289" spans="2:12" x14ac:dyDescent="0.3">
      <c r="B289" s="190"/>
      <c r="C289" s="195"/>
      <c r="D289" s="195"/>
      <c r="E289" s="196"/>
      <c r="F289" s="190"/>
      <c r="G289" s="190"/>
      <c r="H289" s="190"/>
      <c r="I289" s="190"/>
      <c r="J289" s="190"/>
      <c r="K289" s="192"/>
      <c r="L289" s="173"/>
    </row>
    <row r="290" spans="2:12" x14ac:dyDescent="0.3">
      <c r="B290" s="173"/>
      <c r="C290" s="181"/>
      <c r="D290" s="181"/>
      <c r="E290" s="178"/>
      <c r="F290" s="173"/>
      <c r="G290" s="172"/>
      <c r="H290" s="173"/>
      <c r="I290" s="173"/>
      <c r="J290" s="173"/>
      <c r="K290" s="174"/>
      <c r="L290" s="173"/>
    </row>
    <row r="291" spans="2:12" x14ac:dyDescent="0.3">
      <c r="B291" s="190"/>
      <c r="C291" s="195"/>
      <c r="D291" s="195"/>
      <c r="E291" s="196"/>
      <c r="F291" s="190"/>
      <c r="G291" s="190"/>
      <c r="H291" s="190"/>
      <c r="I291" s="190"/>
      <c r="J291" s="190"/>
      <c r="K291" s="192"/>
      <c r="L291" s="173"/>
    </row>
    <row r="292" spans="2:12" x14ac:dyDescent="0.3">
      <c r="B292" s="173"/>
      <c r="C292" s="181"/>
      <c r="D292" s="181"/>
      <c r="E292" s="178"/>
      <c r="F292" s="173"/>
      <c r="G292" s="172"/>
      <c r="H292" s="173"/>
      <c r="I292" s="173"/>
      <c r="J292" s="173"/>
      <c r="K292" s="174"/>
      <c r="L292" s="173"/>
    </row>
    <row r="293" spans="2:12" x14ac:dyDescent="0.3">
      <c r="B293" s="190"/>
      <c r="C293" s="195"/>
      <c r="D293" s="195"/>
      <c r="E293" s="196"/>
      <c r="F293" s="190"/>
      <c r="G293" s="190"/>
      <c r="H293" s="190"/>
      <c r="I293" s="190"/>
      <c r="J293" s="190"/>
      <c r="K293" s="192"/>
      <c r="L293" s="173"/>
    </row>
    <row r="294" spans="2:12" x14ac:dyDescent="0.3">
      <c r="L294" s="173"/>
    </row>
    <row r="295" spans="2:12" x14ac:dyDescent="0.3">
      <c r="B295" s="168"/>
      <c r="C295" s="179"/>
      <c r="D295" s="179"/>
      <c r="E295" s="176"/>
      <c r="F295" s="168"/>
      <c r="G295" s="168"/>
      <c r="H295" s="168"/>
      <c r="I295" s="168"/>
      <c r="J295" s="168"/>
      <c r="L295" s="173"/>
    </row>
    <row r="296" spans="2:12" x14ac:dyDescent="0.3">
      <c r="B296" s="170"/>
      <c r="C296" s="180"/>
      <c r="D296" s="180"/>
      <c r="E296" s="177"/>
      <c r="F296" s="170"/>
      <c r="G296" s="170"/>
      <c r="H296" s="170"/>
      <c r="I296" s="170"/>
      <c r="J296" s="170"/>
      <c r="L296" s="173"/>
    </row>
    <row r="297" spans="2:12" x14ac:dyDescent="0.3">
      <c r="B297" s="173"/>
      <c r="C297" s="181"/>
      <c r="D297" s="181"/>
      <c r="E297" s="178"/>
      <c r="F297" s="173"/>
      <c r="G297" s="173"/>
      <c r="H297" s="173"/>
      <c r="I297" s="173"/>
      <c r="J297" s="173"/>
      <c r="L297" s="173"/>
    </row>
    <row r="298" spans="2:12" x14ac:dyDescent="0.3">
      <c r="B298" s="173"/>
      <c r="C298" s="181"/>
      <c r="D298" s="181"/>
      <c r="E298" s="178"/>
      <c r="F298" s="173"/>
      <c r="G298" s="173"/>
      <c r="H298" s="173"/>
      <c r="I298" s="173"/>
      <c r="J298" s="173"/>
      <c r="L298" s="173"/>
    </row>
    <row r="299" spans="2:12" x14ac:dyDescent="0.3">
      <c r="B299" s="173"/>
      <c r="C299" s="181"/>
      <c r="D299" s="181"/>
      <c r="E299" s="178"/>
      <c r="F299" s="173"/>
      <c r="G299" s="173"/>
      <c r="H299" s="173"/>
      <c r="I299" s="173"/>
      <c r="J299" s="173"/>
      <c r="L299" s="173"/>
    </row>
    <row r="300" spans="2:12" x14ac:dyDescent="0.3">
      <c r="B300" s="173"/>
      <c r="C300" s="181"/>
      <c r="D300" s="181"/>
      <c r="E300" s="178"/>
      <c r="F300" s="173"/>
      <c r="G300" s="173"/>
      <c r="H300" s="173"/>
      <c r="I300" s="173"/>
      <c r="J300" s="173"/>
      <c r="L300" s="173"/>
    </row>
    <row r="301" spans="2:12" x14ac:dyDescent="0.3">
      <c r="B301" s="170"/>
      <c r="C301" s="180"/>
      <c r="D301" s="180"/>
      <c r="E301" s="177"/>
      <c r="F301" s="170"/>
      <c r="G301" s="170"/>
      <c r="H301" s="170"/>
      <c r="I301" s="170"/>
      <c r="J301" s="170"/>
      <c r="L301" s="173"/>
    </row>
    <row r="302" spans="2:12" x14ac:dyDescent="0.3">
      <c r="B302" s="173"/>
      <c r="C302" s="181"/>
      <c r="D302" s="181"/>
      <c r="E302" s="178"/>
      <c r="F302" s="173"/>
      <c r="G302" s="173"/>
      <c r="H302" s="173"/>
      <c r="I302" s="173"/>
      <c r="J302" s="173"/>
      <c r="L302" s="173"/>
    </row>
    <row r="303" spans="2:12" x14ac:dyDescent="0.3">
      <c r="B303" s="173"/>
      <c r="C303" s="181"/>
      <c r="D303" s="181"/>
      <c r="E303" s="178"/>
      <c r="F303" s="173"/>
      <c r="G303" s="173"/>
      <c r="H303" s="173"/>
      <c r="I303" s="173"/>
      <c r="J303" s="173"/>
      <c r="L303" s="173"/>
    </row>
    <row r="304" spans="2:12" x14ac:dyDescent="0.3">
      <c r="B304" s="173"/>
      <c r="C304" s="181"/>
      <c r="D304" s="181"/>
      <c r="E304" s="178"/>
      <c r="F304" s="173"/>
      <c r="G304" s="173"/>
      <c r="H304" s="173"/>
      <c r="I304" s="173"/>
      <c r="J304" s="173"/>
      <c r="L304" s="173"/>
    </row>
    <row r="305" spans="2:12" x14ac:dyDescent="0.3">
      <c r="B305" s="173"/>
      <c r="C305" s="181"/>
      <c r="D305" s="181"/>
      <c r="E305" s="178"/>
      <c r="F305" s="173"/>
      <c r="G305" s="173"/>
      <c r="H305" s="173"/>
      <c r="I305" s="173"/>
      <c r="J305" s="173"/>
      <c r="L305" s="173"/>
    </row>
    <row r="306" spans="2:12" x14ac:dyDescent="0.3">
      <c r="B306" s="173"/>
      <c r="C306" s="181"/>
      <c r="D306" s="181"/>
      <c r="E306" s="178"/>
      <c r="F306" s="173"/>
      <c r="G306" s="173"/>
      <c r="H306" s="173"/>
      <c r="I306" s="173"/>
      <c r="J306" s="173"/>
      <c r="L306" s="173"/>
    </row>
    <row r="307" spans="2:12" x14ac:dyDescent="0.3">
      <c r="B307" s="173"/>
      <c r="C307" s="181"/>
      <c r="D307" s="181"/>
      <c r="E307" s="178"/>
      <c r="F307" s="173"/>
      <c r="G307" s="173"/>
      <c r="H307" s="173"/>
      <c r="I307" s="173"/>
      <c r="J307" s="173"/>
      <c r="L307" s="173"/>
    </row>
    <row r="308" spans="2:12" x14ac:dyDescent="0.3">
      <c r="B308" s="173"/>
      <c r="C308" s="181"/>
      <c r="D308" s="181"/>
      <c r="E308" s="178"/>
      <c r="F308" s="173"/>
      <c r="G308" s="173"/>
      <c r="H308" s="173"/>
      <c r="I308" s="173"/>
      <c r="J308" s="173"/>
      <c r="L308" s="173"/>
    </row>
    <row r="309" spans="2:12" x14ac:dyDescent="0.3">
      <c r="B309" s="170"/>
      <c r="C309" s="180"/>
      <c r="D309" s="180"/>
      <c r="E309" s="177"/>
      <c r="F309" s="170"/>
      <c r="G309" s="170"/>
      <c r="H309" s="170"/>
      <c r="I309" s="170"/>
      <c r="J309" s="170"/>
      <c r="L309" s="173"/>
    </row>
    <row r="310" spans="2:12" x14ac:dyDescent="0.3">
      <c r="B310" s="175"/>
      <c r="C310" s="181"/>
      <c r="D310" s="181"/>
      <c r="E310" s="178"/>
      <c r="F310" s="173"/>
      <c r="G310" s="173"/>
      <c r="H310" s="173"/>
      <c r="I310" s="173"/>
      <c r="J310" s="173"/>
      <c r="L310" s="173"/>
    </row>
    <row r="311" spans="2:12" x14ac:dyDescent="0.3">
      <c r="B311" s="173"/>
      <c r="C311" s="181"/>
      <c r="D311" s="181"/>
      <c r="E311" s="178"/>
      <c r="F311" s="173"/>
      <c r="G311" s="173"/>
      <c r="H311" s="173"/>
      <c r="I311" s="173"/>
      <c r="J311" s="173"/>
      <c r="L311" s="173"/>
    </row>
    <row r="312" spans="2:12" x14ac:dyDescent="0.3">
      <c r="B312" s="173"/>
      <c r="C312" s="181"/>
      <c r="D312" s="181"/>
      <c r="E312" s="178"/>
      <c r="F312" s="173"/>
      <c r="G312" s="173"/>
      <c r="H312" s="173"/>
      <c r="I312" s="173"/>
      <c r="J312" s="173"/>
      <c r="L312" s="173"/>
    </row>
    <row r="313" spans="2:12" x14ac:dyDescent="0.3">
      <c r="B313" s="173"/>
      <c r="C313" s="181"/>
      <c r="D313" s="181"/>
      <c r="E313" s="178"/>
      <c r="F313" s="173"/>
      <c r="G313" s="173"/>
      <c r="H313" s="173"/>
      <c r="I313" s="173"/>
      <c r="J313" s="173"/>
      <c r="L313" s="173"/>
    </row>
    <row r="314" spans="2:12" x14ac:dyDescent="0.3">
      <c r="B314" s="173"/>
      <c r="C314" s="181"/>
      <c r="D314" s="181"/>
      <c r="E314" s="178"/>
      <c r="F314" s="173"/>
      <c r="G314" s="173"/>
      <c r="H314" s="173"/>
      <c r="I314" s="173"/>
      <c r="J314" s="173"/>
      <c r="L314" s="173"/>
    </row>
    <row r="315" spans="2:12" x14ac:dyDescent="0.3">
      <c r="B315" s="173"/>
      <c r="C315" s="181"/>
      <c r="D315" s="181"/>
      <c r="E315" s="178"/>
      <c r="F315" s="173"/>
      <c r="G315" s="173"/>
      <c r="H315" s="173"/>
      <c r="I315" s="173"/>
      <c r="J315" s="173"/>
      <c r="L315" s="173"/>
    </row>
    <row r="316" spans="2:12" x14ac:dyDescent="0.3">
      <c r="B316" s="173"/>
      <c r="C316" s="181"/>
      <c r="D316" s="181"/>
      <c r="E316" s="178"/>
      <c r="F316" s="173"/>
      <c r="G316" s="173"/>
      <c r="H316" s="173"/>
      <c r="I316" s="173"/>
      <c r="J316" s="173"/>
      <c r="L316" s="173"/>
    </row>
    <row r="317" spans="2:12" x14ac:dyDescent="0.3">
      <c r="B317" s="173"/>
      <c r="C317" s="181"/>
      <c r="D317" s="181"/>
      <c r="E317" s="178"/>
      <c r="F317" s="173"/>
      <c r="G317" s="173"/>
      <c r="H317" s="173"/>
      <c r="I317" s="173"/>
      <c r="J317" s="173"/>
      <c r="L317" s="173"/>
    </row>
    <row r="318" spans="2:12" x14ac:dyDescent="0.3">
      <c r="B318" s="173"/>
      <c r="C318" s="181"/>
      <c r="D318" s="181"/>
      <c r="E318" s="178"/>
      <c r="F318" s="173"/>
      <c r="G318" s="173"/>
      <c r="H318" s="173"/>
      <c r="I318" s="173"/>
      <c r="J318" s="173"/>
      <c r="L318" s="173"/>
    </row>
    <row r="319" spans="2:12" x14ac:dyDescent="0.3">
      <c r="B319" s="173"/>
      <c r="C319" s="181"/>
      <c r="D319" s="181"/>
      <c r="E319" s="178"/>
      <c r="F319" s="173"/>
      <c r="G319" s="173"/>
      <c r="H319" s="173"/>
      <c r="I319" s="173"/>
      <c r="J319" s="173"/>
      <c r="L319" s="173"/>
    </row>
    <row r="320" spans="2:12" x14ac:dyDescent="0.3">
      <c r="B320" s="170"/>
      <c r="C320" s="180"/>
      <c r="D320" s="180"/>
      <c r="E320" s="177"/>
      <c r="F320" s="170"/>
      <c r="G320" s="169"/>
      <c r="H320" s="170"/>
      <c r="I320" s="170"/>
      <c r="J320" s="170"/>
      <c r="L320" s="173"/>
    </row>
    <row r="321" spans="2:12" x14ac:dyDescent="0.3">
      <c r="B321" s="173"/>
      <c r="C321" s="181"/>
      <c r="D321" s="181"/>
      <c r="E321" s="178"/>
      <c r="F321" s="173"/>
      <c r="G321" s="173"/>
      <c r="H321" s="173"/>
      <c r="I321" s="173"/>
      <c r="J321" s="173"/>
      <c r="L321" s="173"/>
    </row>
    <row r="322" spans="2:12" x14ac:dyDescent="0.3">
      <c r="B322" s="173"/>
      <c r="C322" s="181"/>
      <c r="D322" s="181"/>
      <c r="E322" s="178"/>
      <c r="F322" s="173"/>
      <c r="G322" s="173"/>
      <c r="H322" s="173"/>
      <c r="I322" s="173"/>
      <c r="J322" s="173"/>
      <c r="L322" s="173"/>
    </row>
    <row r="323" spans="2:12" x14ac:dyDescent="0.3">
      <c r="B323" s="173"/>
      <c r="C323" s="181"/>
      <c r="D323" s="181"/>
      <c r="E323" s="178"/>
      <c r="F323" s="173"/>
      <c r="G323" s="173"/>
      <c r="H323" s="173"/>
      <c r="I323" s="173"/>
      <c r="J323" s="173"/>
      <c r="L323" s="173"/>
    </row>
    <row r="324" spans="2:12" x14ac:dyDescent="0.3">
      <c r="B324" s="170"/>
      <c r="C324" s="180"/>
      <c r="D324" s="180"/>
      <c r="E324" s="177"/>
      <c r="F324" s="170"/>
      <c r="G324" s="169"/>
      <c r="H324" s="170"/>
      <c r="I324" s="170"/>
      <c r="J324" s="170"/>
      <c r="L324" s="173"/>
    </row>
    <row r="325" spans="2:12" x14ac:dyDescent="0.3">
      <c r="B325" s="173"/>
      <c r="C325" s="181"/>
      <c r="D325" s="181"/>
      <c r="E325" s="178"/>
      <c r="F325" s="173"/>
      <c r="G325" s="173"/>
      <c r="H325" s="173"/>
      <c r="I325" s="173"/>
      <c r="J325" s="173"/>
      <c r="L325" s="173"/>
    </row>
    <row r="326" spans="2:12" x14ac:dyDescent="0.3">
      <c r="B326" s="173"/>
      <c r="C326" s="181"/>
      <c r="D326" s="181"/>
      <c r="E326" s="178"/>
      <c r="F326" s="173"/>
      <c r="G326" s="173"/>
      <c r="H326" s="173"/>
      <c r="I326" s="173"/>
      <c r="J326" s="173"/>
      <c r="L326" s="173"/>
    </row>
    <row r="327" spans="2:12" x14ac:dyDescent="0.3">
      <c r="B327" s="173"/>
      <c r="C327" s="181"/>
      <c r="D327" s="181"/>
      <c r="E327" s="178"/>
      <c r="F327" s="173"/>
      <c r="G327" s="173"/>
      <c r="H327" s="173"/>
      <c r="I327" s="173"/>
      <c r="J327" s="173"/>
      <c r="L327" s="173"/>
    </row>
    <row r="328" spans="2:12" x14ac:dyDescent="0.3">
      <c r="B328" s="173"/>
      <c r="C328" s="181"/>
      <c r="D328" s="181"/>
      <c r="E328" s="178"/>
      <c r="F328" s="173"/>
      <c r="G328" s="173"/>
      <c r="H328" s="173"/>
      <c r="I328" s="173"/>
      <c r="J328" s="173"/>
      <c r="L328" s="173"/>
    </row>
    <row r="329" spans="2:12" x14ac:dyDescent="0.3">
      <c r="B329" s="173"/>
      <c r="C329" s="181"/>
      <c r="D329" s="181"/>
      <c r="E329" s="178"/>
      <c r="F329" s="173"/>
      <c r="G329" s="173"/>
      <c r="H329" s="173"/>
      <c r="I329" s="173"/>
      <c r="J329" s="173"/>
      <c r="L329" s="173"/>
    </row>
    <row r="330" spans="2:12" x14ac:dyDescent="0.3">
      <c r="B330" s="173"/>
      <c r="C330" s="181"/>
      <c r="D330" s="181"/>
      <c r="E330" s="178"/>
      <c r="F330" s="173"/>
      <c r="G330" s="173"/>
      <c r="H330" s="173"/>
      <c r="I330" s="173"/>
      <c r="J330" s="173"/>
      <c r="L330" s="173"/>
    </row>
    <row r="331" spans="2:12" x14ac:dyDescent="0.3">
      <c r="B331" s="173"/>
      <c r="C331" s="181"/>
      <c r="D331" s="181"/>
      <c r="E331" s="178"/>
      <c r="F331" s="173"/>
      <c r="G331" s="173"/>
      <c r="H331" s="173"/>
      <c r="I331" s="173"/>
      <c r="J331" s="173"/>
      <c r="L331" s="173"/>
    </row>
    <row r="332" spans="2:12" x14ac:dyDescent="0.3">
      <c r="B332" s="173"/>
      <c r="C332" s="181"/>
      <c r="D332" s="181"/>
      <c r="E332" s="178"/>
      <c r="F332" s="173"/>
      <c r="G332" s="173"/>
      <c r="H332" s="173"/>
      <c r="I332" s="173"/>
      <c r="J332" s="173"/>
      <c r="L332" s="173"/>
    </row>
    <row r="333" spans="2:12" x14ac:dyDescent="0.3">
      <c r="B333" s="173"/>
      <c r="C333" s="181"/>
      <c r="D333" s="181"/>
      <c r="E333" s="178"/>
      <c r="F333" s="173"/>
      <c r="G333" s="173"/>
      <c r="H333" s="173"/>
      <c r="I333" s="173"/>
      <c r="J333" s="173"/>
      <c r="L333" s="173"/>
    </row>
    <row r="334" spans="2:12" x14ac:dyDescent="0.3">
      <c r="B334" s="170"/>
      <c r="C334" s="180"/>
      <c r="D334" s="180"/>
      <c r="E334" s="177"/>
      <c r="F334" s="170"/>
      <c r="G334" s="170"/>
      <c r="H334" s="170"/>
      <c r="I334" s="170"/>
      <c r="J334" s="170"/>
      <c r="L334" s="173"/>
    </row>
    <row r="335" spans="2:12" x14ac:dyDescent="0.3">
      <c r="B335" s="173"/>
      <c r="C335" s="181"/>
      <c r="D335" s="181"/>
      <c r="E335" s="178"/>
      <c r="F335" s="173"/>
      <c r="G335" s="173"/>
      <c r="H335" s="173"/>
      <c r="I335" s="173"/>
      <c r="J335" s="173"/>
      <c r="L335" s="173"/>
    </row>
    <row r="336" spans="2:12" x14ac:dyDescent="0.3">
      <c r="B336" s="173"/>
      <c r="C336" s="181"/>
      <c r="D336" s="181"/>
      <c r="E336" s="178"/>
      <c r="F336" s="173"/>
      <c r="G336" s="173"/>
      <c r="H336" s="173"/>
      <c r="I336" s="173"/>
      <c r="J336" s="173"/>
      <c r="L336" s="173"/>
    </row>
    <row r="337" spans="2:12" x14ac:dyDescent="0.3">
      <c r="B337" s="173"/>
      <c r="C337" s="181"/>
      <c r="D337" s="181"/>
      <c r="E337" s="178"/>
      <c r="F337" s="173"/>
      <c r="G337" s="173"/>
      <c r="H337" s="173"/>
      <c r="I337" s="173"/>
      <c r="J337" s="173"/>
      <c r="L337" s="173"/>
    </row>
    <row r="338" spans="2:12" x14ac:dyDescent="0.3">
      <c r="B338" s="173"/>
      <c r="C338" s="181"/>
      <c r="D338" s="181"/>
      <c r="E338" s="178"/>
      <c r="F338" s="173"/>
      <c r="G338" s="173"/>
      <c r="H338" s="173"/>
      <c r="I338" s="173"/>
      <c r="J338" s="173"/>
      <c r="L338" s="173"/>
    </row>
    <row r="339" spans="2:12" x14ac:dyDescent="0.3">
      <c r="B339" s="173"/>
      <c r="C339" s="181"/>
      <c r="D339" s="181"/>
      <c r="E339" s="178"/>
      <c r="F339" s="173"/>
      <c r="G339" s="173"/>
      <c r="H339" s="173"/>
      <c r="I339" s="173"/>
      <c r="J339" s="173"/>
      <c r="L339" s="173"/>
    </row>
    <row r="340" spans="2:12" x14ac:dyDescent="0.3">
      <c r="B340" s="173"/>
      <c r="C340" s="181"/>
      <c r="D340" s="181"/>
      <c r="E340" s="178"/>
      <c r="F340" s="173"/>
      <c r="G340" s="173"/>
      <c r="H340" s="173"/>
      <c r="I340" s="173"/>
      <c r="J340" s="173"/>
      <c r="L340" s="173"/>
    </row>
    <row r="341" spans="2:12" x14ac:dyDescent="0.3">
      <c r="B341" s="170"/>
      <c r="C341" s="180"/>
      <c r="D341" s="180"/>
      <c r="E341" s="177"/>
      <c r="F341" s="170"/>
      <c r="G341" s="169"/>
      <c r="H341" s="170"/>
      <c r="I341" s="170"/>
      <c r="J341" s="170"/>
      <c r="L341" s="173"/>
    </row>
    <row r="342" spans="2:12" x14ac:dyDescent="0.3">
      <c r="B342" s="173"/>
      <c r="C342" s="181"/>
      <c r="D342" s="181"/>
      <c r="E342" s="178"/>
      <c r="F342" s="173"/>
      <c r="G342" s="172"/>
      <c r="H342" s="173"/>
      <c r="I342" s="173"/>
      <c r="J342" s="173"/>
      <c r="L342" s="173"/>
    </row>
    <row r="343" spans="2:12" x14ac:dyDescent="0.3">
      <c r="B343" s="173"/>
      <c r="C343" s="181"/>
      <c r="D343" s="181"/>
      <c r="E343" s="178"/>
      <c r="F343" s="173"/>
      <c r="G343" s="172"/>
      <c r="H343" s="173"/>
      <c r="I343" s="173"/>
      <c r="J343" s="173"/>
      <c r="L343" s="173"/>
    </row>
    <row r="344" spans="2:12" x14ac:dyDescent="0.3">
      <c r="B344" s="173"/>
      <c r="C344" s="181"/>
      <c r="D344" s="181"/>
      <c r="E344" s="178"/>
      <c r="F344" s="173"/>
      <c r="G344" s="172"/>
      <c r="H344" s="173"/>
      <c r="I344" s="173"/>
      <c r="J344" s="173"/>
      <c r="L344" s="173"/>
    </row>
    <row r="345" spans="2:12" x14ac:dyDescent="0.3">
      <c r="B345" s="173"/>
      <c r="C345" s="181"/>
      <c r="D345" s="181"/>
      <c r="E345" s="178"/>
      <c r="F345" s="173"/>
      <c r="G345" s="172"/>
      <c r="H345" s="173"/>
      <c r="I345" s="173"/>
      <c r="J345" s="173"/>
      <c r="L345" s="173"/>
    </row>
    <row r="346" spans="2:12" x14ac:dyDescent="0.3">
      <c r="B346" s="170"/>
      <c r="C346" s="180"/>
      <c r="D346" s="180"/>
      <c r="E346" s="177"/>
      <c r="F346" s="170"/>
      <c r="G346" s="169"/>
      <c r="H346" s="170"/>
      <c r="I346" s="170"/>
      <c r="J346" s="170"/>
      <c r="L346" s="173"/>
    </row>
    <row r="347" spans="2:12" x14ac:dyDescent="0.3">
      <c r="B347" s="189"/>
      <c r="C347" s="189"/>
      <c r="D347" s="189"/>
      <c r="E347" s="189"/>
      <c r="F347" s="189"/>
      <c r="G347" s="189"/>
      <c r="H347" s="189"/>
      <c r="I347" s="189"/>
      <c r="J347" s="189"/>
      <c r="L347" s="173"/>
    </row>
    <row r="348" spans="2:12" x14ac:dyDescent="0.3">
      <c r="B348" s="189"/>
      <c r="C348" s="189"/>
      <c r="D348" s="189"/>
      <c r="E348" s="189"/>
      <c r="F348" s="189"/>
      <c r="G348" s="189"/>
      <c r="H348" s="189"/>
      <c r="I348" s="189"/>
      <c r="J348" s="189"/>
      <c r="L348" s="173"/>
    </row>
    <row r="349" spans="2:12" x14ac:dyDescent="0.3">
      <c r="B349" s="173"/>
      <c r="C349" s="181"/>
      <c r="D349" s="181"/>
      <c r="E349" s="178"/>
      <c r="F349" s="173"/>
      <c r="G349" s="172"/>
      <c r="H349" s="173"/>
      <c r="I349" s="173"/>
      <c r="J349" s="173"/>
      <c r="L349" s="173"/>
    </row>
    <row r="350" spans="2:12" x14ac:dyDescent="0.3">
      <c r="B350" s="189"/>
      <c r="C350" s="189"/>
      <c r="D350" s="189"/>
      <c r="E350" s="189"/>
      <c r="F350" s="189"/>
      <c r="G350" s="188"/>
      <c r="H350" s="189"/>
      <c r="I350" s="189"/>
      <c r="J350" s="189"/>
      <c r="L350" s="173"/>
    </row>
    <row r="351" spans="2:12" x14ac:dyDescent="0.3">
      <c r="B351" s="173"/>
      <c r="C351" s="181"/>
      <c r="D351" s="181"/>
      <c r="E351" s="178"/>
      <c r="F351" s="173"/>
      <c r="G351" s="172"/>
      <c r="H351" s="173"/>
      <c r="I351" s="173"/>
      <c r="J351" s="173"/>
      <c r="L351" s="173"/>
    </row>
    <row r="352" spans="2:12" x14ac:dyDescent="0.3">
      <c r="B352" s="189"/>
      <c r="C352" s="189"/>
      <c r="D352" s="189"/>
      <c r="E352" s="189"/>
      <c r="F352" s="189"/>
      <c r="G352" s="188"/>
      <c r="H352" s="189"/>
      <c r="I352" s="189"/>
      <c r="J352" s="189"/>
      <c r="L352" s="173"/>
    </row>
    <row r="353" spans="2:12" x14ac:dyDescent="0.3">
      <c r="B353" s="173"/>
      <c r="C353" s="181"/>
      <c r="D353" s="181"/>
      <c r="E353" s="178"/>
      <c r="F353" s="173"/>
      <c r="G353" s="172"/>
      <c r="H353" s="173"/>
      <c r="I353" s="173"/>
      <c r="J353" s="173"/>
      <c r="L353" s="173"/>
    </row>
    <row r="354" spans="2:12" x14ac:dyDescent="0.3">
      <c r="B354" s="173"/>
      <c r="C354" s="181"/>
      <c r="D354" s="181"/>
      <c r="E354" s="178"/>
      <c r="F354" s="173"/>
      <c r="G354" s="172"/>
      <c r="H354" s="173"/>
      <c r="I354" s="173"/>
      <c r="J354" s="173"/>
      <c r="L354" s="173"/>
    </row>
    <row r="355" spans="2:12" x14ac:dyDescent="0.3">
      <c r="B355" s="189"/>
      <c r="C355" s="189"/>
      <c r="D355" s="189"/>
      <c r="E355" s="189"/>
      <c r="F355" s="189"/>
      <c r="G355" s="188"/>
      <c r="H355" s="189"/>
      <c r="I355" s="189"/>
      <c r="J355" s="189"/>
      <c r="L355" s="173"/>
    </row>
    <row r="356" spans="2:12" x14ac:dyDescent="0.3">
      <c r="B356" s="173"/>
      <c r="C356" s="181"/>
      <c r="D356" s="181"/>
      <c r="E356" s="178"/>
      <c r="F356" s="173"/>
      <c r="G356" s="172"/>
      <c r="H356" s="173"/>
      <c r="I356" s="173"/>
      <c r="J356" s="173"/>
      <c r="L356" s="173"/>
    </row>
    <row r="357" spans="2:12" x14ac:dyDescent="0.3">
      <c r="B357" s="189"/>
      <c r="C357" s="189"/>
      <c r="D357" s="189"/>
      <c r="E357" s="189"/>
      <c r="F357" s="189"/>
      <c r="G357" s="188"/>
      <c r="H357" s="189"/>
      <c r="I357" s="189"/>
      <c r="J357" s="189"/>
      <c r="L357" s="173"/>
    </row>
    <row r="358" spans="2:12" x14ac:dyDescent="0.3">
      <c r="B358" s="173"/>
      <c r="C358" s="181"/>
      <c r="D358" s="181"/>
      <c r="E358" s="178"/>
      <c r="F358" s="173"/>
      <c r="G358" s="172"/>
      <c r="H358" s="173"/>
      <c r="I358" s="173"/>
      <c r="J358" s="173"/>
      <c r="L358" s="173"/>
    </row>
    <row r="359" spans="2:12" x14ac:dyDescent="0.3">
      <c r="B359" s="189"/>
      <c r="C359" s="189"/>
      <c r="D359" s="189"/>
      <c r="E359" s="189"/>
      <c r="F359" s="189"/>
      <c r="G359" s="188"/>
      <c r="H359" s="189"/>
      <c r="I359" s="189"/>
      <c r="J359" s="189"/>
      <c r="L359" s="173"/>
    </row>
    <row r="360" spans="2:12" x14ac:dyDescent="0.3">
      <c r="B360" s="173"/>
      <c r="C360" s="181"/>
      <c r="D360" s="181"/>
      <c r="E360" s="178"/>
      <c r="F360" s="173"/>
      <c r="G360" s="172"/>
      <c r="H360" s="173"/>
      <c r="I360" s="173"/>
      <c r="J360" s="173"/>
      <c r="L360" s="173"/>
    </row>
    <row r="361" spans="2:12" x14ac:dyDescent="0.3">
      <c r="B361" s="189"/>
      <c r="C361" s="189"/>
      <c r="D361" s="189"/>
      <c r="E361" s="189"/>
      <c r="F361" s="189"/>
      <c r="G361" s="188"/>
      <c r="H361" s="189"/>
      <c r="I361" s="189"/>
      <c r="J361" s="189"/>
      <c r="L361" s="173"/>
    </row>
    <row r="362" spans="2:12" x14ac:dyDescent="0.3">
      <c r="B362" s="173"/>
      <c r="C362" s="181"/>
      <c r="D362" s="181"/>
      <c r="E362" s="178"/>
      <c r="F362" s="173"/>
      <c r="G362" s="172"/>
      <c r="H362" s="173"/>
      <c r="I362" s="173"/>
      <c r="J362" s="173"/>
      <c r="L362" s="173"/>
    </row>
    <row r="363" spans="2:12" x14ac:dyDescent="0.3">
      <c r="B363" s="189"/>
      <c r="C363" s="189"/>
      <c r="D363" s="189"/>
      <c r="E363" s="189"/>
      <c r="F363" s="189"/>
      <c r="G363" s="188"/>
      <c r="H363" s="189"/>
      <c r="I363" s="189"/>
      <c r="J363" s="189"/>
      <c r="L363" s="173"/>
    </row>
    <row r="364" spans="2:12" x14ac:dyDescent="0.3">
      <c r="B364" s="173"/>
      <c r="C364" s="181"/>
      <c r="D364" s="181"/>
      <c r="E364" s="178"/>
      <c r="F364" s="173"/>
      <c r="G364" s="172"/>
      <c r="H364" s="173"/>
      <c r="I364" s="173"/>
      <c r="J364" s="173"/>
      <c r="L364" s="173"/>
    </row>
    <row r="365" spans="2:12" x14ac:dyDescent="0.3">
      <c r="B365" s="189"/>
      <c r="C365" s="189"/>
      <c r="D365" s="189"/>
      <c r="E365" s="189"/>
      <c r="F365" s="189"/>
      <c r="G365" s="188"/>
      <c r="H365" s="189"/>
      <c r="I365" s="189"/>
      <c r="J365" s="189"/>
      <c r="L365" s="173"/>
    </row>
    <row r="366" spans="2:12" x14ac:dyDescent="0.3">
      <c r="B366" s="173"/>
      <c r="C366" s="181"/>
      <c r="D366" s="181"/>
      <c r="E366" s="178"/>
      <c r="F366" s="173"/>
      <c r="G366" s="172"/>
      <c r="H366" s="173"/>
      <c r="I366" s="173"/>
      <c r="J366" s="173"/>
      <c r="L366" s="173"/>
    </row>
    <row r="367" spans="2:12" x14ac:dyDescent="0.3">
      <c r="B367" s="189"/>
      <c r="C367" s="189"/>
      <c r="D367" s="189"/>
      <c r="E367" s="189"/>
      <c r="F367" s="189"/>
      <c r="G367" s="188"/>
      <c r="H367" s="189"/>
      <c r="I367" s="189"/>
      <c r="J367" s="189"/>
      <c r="L367" s="173"/>
    </row>
    <row r="368" spans="2:12" x14ac:dyDescent="0.3">
      <c r="B368" s="173"/>
      <c r="C368" s="181"/>
      <c r="D368" s="181"/>
      <c r="E368" s="178"/>
      <c r="F368" s="173"/>
      <c r="G368" s="172"/>
      <c r="H368" s="173"/>
      <c r="I368" s="173"/>
      <c r="J368" s="173"/>
      <c r="L368" s="173"/>
    </row>
    <row r="369" spans="2:12" x14ac:dyDescent="0.3">
      <c r="B369" s="189"/>
      <c r="C369" s="189"/>
      <c r="D369" s="189"/>
      <c r="E369" s="189"/>
      <c r="F369" s="189"/>
      <c r="G369" s="188"/>
      <c r="H369" s="189"/>
      <c r="I369" s="189"/>
      <c r="J369" s="189"/>
      <c r="L369" s="173"/>
    </row>
    <row r="370" spans="2:12" x14ac:dyDescent="0.3">
      <c r="L370" s="173"/>
    </row>
    <row r="371" spans="2:12" x14ac:dyDescent="0.3">
      <c r="L371" s="173"/>
    </row>
    <row r="372" spans="2:12" x14ac:dyDescent="0.3">
      <c r="B372" s="168"/>
      <c r="C372" s="168"/>
      <c r="D372" s="168"/>
      <c r="E372" s="176"/>
      <c r="F372" s="168"/>
      <c r="G372" s="168"/>
      <c r="H372" s="168"/>
      <c r="I372" s="168"/>
      <c r="J372" s="168"/>
      <c r="K372" s="168"/>
      <c r="L372" s="173"/>
    </row>
    <row r="373" spans="2:12" x14ac:dyDescent="0.3">
      <c r="B373" s="170"/>
      <c r="C373" s="180"/>
      <c r="D373" s="180"/>
      <c r="E373" s="177"/>
      <c r="F373" s="170"/>
      <c r="G373" s="170"/>
      <c r="H373" s="170"/>
      <c r="I373" s="170"/>
      <c r="J373" s="170"/>
      <c r="K373" s="170"/>
      <c r="L373" s="170"/>
    </row>
    <row r="374" spans="2:12" x14ac:dyDescent="0.3">
      <c r="B374" s="173"/>
      <c r="C374" s="181"/>
      <c r="D374" s="181"/>
      <c r="E374" s="178"/>
      <c r="F374" s="173"/>
      <c r="G374" s="173"/>
      <c r="H374" s="173"/>
      <c r="I374" s="173"/>
      <c r="J374" s="173"/>
      <c r="K374" s="203"/>
      <c r="L374" s="173"/>
    </row>
    <row r="375" spans="2:12" x14ac:dyDescent="0.3">
      <c r="B375" s="173"/>
      <c r="C375" s="181"/>
      <c r="D375" s="181"/>
      <c r="E375" s="178"/>
      <c r="F375" s="173"/>
      <c r="G375" s="173"/>
      <c r="H375" s="173"/>
      <c r="I375" s="173"/>
      <c r="J375" s="173"/>
      <c r="K375" s="203"/>
      <c r="L375" s="173"/>
    </row>
    <row r="376" spans="2:12" x14ac:dyDescent="0.3">
      <c r="B376" s="170"/>
      <c r="C376" s="180"/>
      <c r="D376" s="180"/>
      <c r="E376" s="177"/>
      <c r="F376" s="170"/>
      <c r="G376" s="170"/>
      <c r="H376" s="170"/>
      <c r="I376" s="170"/>
      <c r="J376" s="170"/>
      <c r="K376" s="170"/>
      <c r="L376" s="170"/>
    </row>
    <row r="377" spans="2:12" x14ac:dyDescent="0.3">
      <c r="B377" s="173"/>
      <c r="C377" s="181"/>
      <c r="D377" s="181"/>
      <c r="E377" s="178"/>
      <c r="F377" s="173"/>
      <c r="G377" s="173"/>
      <c r="H377" s="173"/>
      <c r="I377" s="173"/>
      <c r="J377" s="173"/>
      <c r="K377" s="203"/>
      <c r="L377" s="173"/>
    </row>
    <row r="378" spans="2:12" x14ac:dyDescent="0.3">
      <c r="B378" s="173"/>
      <c r="C378" s="181"/>
      <c r="D378" s="181"/>
      <c r="E378" s="178"/>
      <c r="F378" s="173"/>
      <c r="G378" s="173"/>
      <c r="H378" s="173"/>
      <c r="I378" s="173"/>
      <c r="J378" s="173"/>
      <c r="K378" s="204"/>
      <c r="L378" s="173"/>
    </row>
    <row r="379" spans="2:12" x14ac:dyDescent="0.3">
      <c r="B379" s="170"/>
      <c r="C379" s="180"/>
      <c r="D379" s="180"/>
      <c r="E379" s="177"/>
      <c r="F379" s="170"/>
      <c r="G379" s="170"/>
      <c r="H379" s="170"/>
      <c r="I379" s="170"/>
      <c r="J379" s="170"/>
      <c r="K379" s="170"/>
      <c r="L379" s="170"/>
    </row>
    <row r="380" spans="2:12" x14ac:dyDescent="0.3">
      <c r="B380" s="173"/>
      <c r="C380" s="181"/>
      <c r="D380" s="181"/>
      <c r="E380" s="178"/>
      <c r="F380" s="173"/>
      <c r="G380" s="173"/>
      <c r="H380" s="173"/>
      <c r="I380" s="173"/>
      <c r="J380" s="173"/>
      <c r="K380" s="204"/>
      <c r="L380" s="173"/>
    </row>
    <row r="381" spans="2:12" x14ac:dyDescent="0.3">
      <c r="B381" s="173"/>
      <c r="C381" s="181"/>
      <c r="D381" s="181"/>
      <c r="E381" s="178"/>
      <c r="F381" s="173"/>
      <c r="G381" s="173"/>
      <c r="H381" s="173"/>
      <c r="I381" s="173"/>
      <c r="J381" s="173"/>
      <c r="K381" s="204"/>
      <c r="L381" s="173"/>
    </row>
    <row r="382" spans="2:12" x14ac:dyDescent="0.3">
      <c r="B382" s="170"/>
      <c r="C382" s="180"/>
      <c r="D382" s="180"/>
      <c r="E382" s="177"/>
      <c r="F382" s="170"/>
      <c r="G382" s="170"/>
      <c r="H382" s="170"/>
      <c r="I382" s="170"/>
      <c r="J382" s="170"/>
      <c r="K382" s="170"/>
      <c r="L382" s="170"/>
    </row>
    <row r="383" spans="2:12" x14ac:dyDescent="0.3">
      <c r="B383" s="173"/>
      <c r="C383" s="181"/>
      <c r="D383" s="181"/>
      <c r="E383" s="178"/>
      <c r="F383" s="173"/>
      <c r="G383" s="173"/>
      <c r="H383" s="173"/>
      <c r="I383" s="173"/>
      <c r="J383" s="173"/>
      <c r="K383" s="204"/>
      <c r="L383" s="173"/>
    </row>
    <row r="384" spans="2:12" x14ac:dyDescent="0.3">
      <c r="B384" s="173"/>
      <c r="C384" s="181"/>
      <c r="D384" s="181"/>
      <c r="E384" s="178"/>
      <c r="F384" s="173"/>
      <c r="G384" s="173"/>
      <c r="H384" s="173"/>
      <c r="I384" s="173"/>
      <c r="J384" s="173"/>
      <c r="K384" s="204"/>
      <c r="L384" s="173"/>
    </row>
    <row r="385" spans="2:12" x14ac:dyDescent="0.3">
      <c r="B385" s="173"/>
      <c r="C385" s="181"/>
      <c r="D385" s="181"/>
      <c r="E385" s="178"/>
      <c r="F385" s="173"/>
      <c r="G385" s="173"/>
      <c r="H385" s="173"/>
      <c r="I385" s="173"/>
      <c r="J385" s="173"/>
      <c r="K385" s="204"/>
      <c r="L385" s="173"/>
    </row>
    <row r="386" spans="2:12" x14ac:dyDescent="0.3">
      <c r="B386" s="173"/>
      <c r="C386" s="181"/>
      <c r="D386" s="181"/>
      <c r="E386" s="178"/>
      <c r="F386" s="173"/>
      <c r="G386" s="173"/>
      <c r="H386" s="173"/>
      <c r="I386" s="173"/>
      <c r="J386" s="173"/>
      <c r="K386" s="204"/>
      <c r="L386" s="173"/>
    </row>
    <row r="387" spans="2:12" x14ac:dyDescent="0.3">
      <c r="B387" s="170"/>
      <c r="C387" s="180"/>
      <c r="D387" s="180"/>
      <c r="E387" s="177"/>
      <c r="F387" s="170"/>
      <c r="G387" s="169"/>
      <c r="H387" s="170"/>
      <c r="I387" s="170"/>
      <c r="J387" s="170"/>
      <c r="K387" s="170"/>
      <c r="L387" s="170"/>
    </row>
    <row r="388" spans="2:12" x14ac:dyDescent="0.3">
      <c r="B388" s="173"/>
      <c r="C388" s="181"/>
      <c r="D388" s="181"/>
      <c r="E388" s="178"/>
      <c r="F388" s="173"/>
      <c r="G388" s="173"/>
      <c r="H388" s="173"/>
      <c r="I388" s="173"/>
      <c r="J388" s="173"/>
      <c r="K388" s="204"/>
      <c r="L388" s="173"/>
    </row>
    <row r="389" spans="2:12" x14ac:dyDescent="0.3">
      <c r="B389" s="173"/>
      <c r="C389" s="181"/>
      <c r="D389" s="181"/>
      <c r="E389" s="178"/>
      <c r="F389" s="173"/>
      <c r="G389" s="173"/>
      <c r="H389" s="173"/>
      <c r="I389" s="173"/>
      <c r="J389" s="173"/>
      <c r="K389" s="204"/>
      <c r="L389" s="173"/>
    </row>
    <row r="390" spans="2:12" x14ac:dyDescent="0.3">
      <c r="B390" s="173"/>
      <c r="C390" s="181"/>
      <c r="D390" s="181"/>
      <c r="E390" s="178"/>
      <c r="F390" s="173"/>
      <c r="G390" s="173"/>
      <c r="H390" s="173"/>
      <c r="I390" s="173"/>
      <c r="J390" s="173"/>
      <c r="K390" s="204"/>
      <c r="L390" s="173"/>
    </row>
    <row r="391" spans="2:12" x14ac:dyDescent="0.3">
      <c r="B391" s="173"/>
      <c r="C391" s="181"/>
      <c r="D391" s="181"/>
      <c r="E391" s="178"/>
      <c r="F391" s="173"/>
      <c r="G391" s="173"/>
      <c r="H391" s="173"/>
      <c r="I391" s="173"/>
      <c r="J391" s="173"/>
      <c r="K391" s="204"/>
      <c r="L391" s="173"/>
    </row>
    <row r="392" spans="2:12" x14ac:dyDescent="0.3">
      <c r="B392" s="170"/>
      <c r="C392" s="180"/>
      <c r="D392" s="180"/>
      <c r="E392" s="177"/>
      <c r="F392" s="170"/>
      <c r="G392" s="170"/>
      <c r="H392" s="170"/>
      <c r="I392" s="170"/>
      <c r="J392" s="170"/>
      <c r="K392" s="170"/>
      <c r="L392" s="170"/>
    </row>
    <row r="393" spans="2:12" x14ac:dyDescent="0.3">
      <c r="B393" s="173"/>
      <c r="C393" s="181"/>
      <c r="D393" s="181"/>
      <c r="E393" s="178"/>
      <c r="F393" s="173"/>
      <c r="G393" s="173"/>
      <c r="H393" s="173"/>
      <c r="I393" s="173"/>
      <c r="J393" s="173"/>
      <c r="K393" s="204"/>
      <c r="L393" s="173"/>
    </row>
    <row r="394" spans="2:12" x14ac:dyDescent="0.3">
      <c r="B394" s="173"/>
      <c r="C394" s="181"/>
      <c r="D394" s="181"/>
      <c r="E394" s="178"/>
      <c r="F394" s="173"/>
      <c r="G394" s="173"/>
      <c r="H394" s="173"/>
      <c r="I394" s="173"/>
      <c r="J394" s="173"/>
      <c r="K394" s="204"/>
      <c r="L394" s="173"/>
    </row>
    <row r="395" spans="2:12" x14ac:dyDescent="0.3">
      <c r="B395" s="173"/>
      <c r="C395" s="181"/>
      <c r="D395" s="181"/>
      <c r="E395" s="178"/>
      <c r="F395" s="173"/>
      <c r="G395" s="173"/>
      <c r="H395" s="173"/>
      <c r="I395" s="173"/>
      <c r="J395" s="173"/>
      <c r="K395" s="204"/>
      <c r="L395" s="173"/>
    </row>
    <row r="396" spans="2:12" x14ac:dyDescent="0.3">
      <c r="B396" s="173"/>
      <c r="C396" s="181"/>
      <c r="D396" s="181"/>
      <c r="E396" s="178"/>
      <c r="F396" s="173"/>
      <c r="G396" s="173"/>
      <c r="H396" s="173"/>
      <c r="I396" s="173"/>
      <c r="J396" s="173"/>
      <c r="K396" s="204"/>
      <c r="L396" s="173"/>
    </row>
    <row r="397" spans="2:12" x14ac:dyDescent="0.3">
      <c r="B397" s="173"/>
      <c r="C397" s="181"/>
      <c r="D397" s="181"/>
      <c r="E397" s="178"/>
      <c r="F397" s="173"/>
      <c r="G397" s="173"/>
      <c r="H397" s="173"/>
      <c r="I397" s="173"/>
      <c r="J397" s="173"/>
      <c r="K397" s="204"/>
      <c r="L397" s="173"/>
    </row>
    <row r="398" spans="2:12" x14ac:dyDescent="0.3">
      <c r="B398" s="170"/>
      <c r="C398" s="180"/>
      <c r="D398" s="180"/>
      <c r="E398" s="177"/>
      <c r="F398" s="170"/>
      <c r="G398" s="169"/>
      <c r="H398" s="170"/>
      <c r="I398" s="170"/>
      <c r="J398" s="170"/>
      <c r="K398" s="170"/>
      <c r="L398" s="170"/>
    </row>
    <row r="399" spans="2:12" x14ac:dyDescent="0.3">
      <c r="B399" s="173"/>
      <c r="C399" s="181"/>
      <c r="D399" s="181"/>
      <c r="E399" s="178"/>
      <c r="F399" s="173"/>
      <c r="G399" s="172"/>
      <c r="H399" s="173"/>
      <c r="I399" s="173"/>
      <c r="J399" s="173"/>
      <c r="K399" s="204"/>
      <c r="L399" s="173"/>
    </row>
    <row r="400" spans="2:12" x14ac:dyDescent="0.3">
      <c r="B400" s="173"/>
      <c r="C400" s="181"/>
      <c r="D400" s="181"/>
      <c r="E400" s="178"/>
      <c r="F400" s="173"/>
      <c r="G400" s="172"/>
      <c r="H400" s="173"/>
      <c r="I400" s="173"/>
      <c r="J400" s="173"/>
      <c r="K400" s="204"/>
      <c r="L400" s="173"/>
    </row>
    <row r="401" spans="2:12" x14ac:dyDescent="0.3">
      <c r="B401" s="173"/>
      <c r="C401" s="181"/>
      <c r="D401" s="181"/>
      <c r="E401" s="178"/>
      <c r="F401" s="173"/>
      <c r="G401" s="172"/>
      <c r="H401" s="173"/>
      <c r="I401" s="173"/>
      <c r="J401" s="173"/>
      <c r="K401" s="204"/>
      <c r="L401" s="173"/>
    </row>
    <row r="402" spans="2:12" x14ac:dyDescent="0.3">
      <c r="B402" s="170"/>
      <c r="C402" s="180"/>
      <c r="D402" s="180"/>
      <c r="E402" s="177"/>
      <c r="F402" s="170"/>
      <c r="G402" s="169"/>
      <c r="H402" s="170"/>
      <c r="I402" s="170"/>
      <c r="J402" s="170"/>
      <c r="K402" s="170"/>
      <c r="L402" s="170"/>
    </row>
    <row r="403" spans="2:12" x14ac:dyDescent="0.3">
      <c r="B403" s="189"/>
      <c r="C403" s="181"/>
      <c r="D403" s="181"/>
      <c r="E403" s="178"/>
      <c r="F403" s="189"/>
      <c r="H403" s="189"/>
      <c r="I403" s="189"/>
      <c r="J403" s="189"/>
      <c r="K403" s="204"/>
      <c r="L403" s="173"/>
    </row>
    <row r="404" spans="2:12" x14ac:dyDescent="0.3">
      <c r="B404" s="173"/>
      <c r="C404" s="181"/>
      <c r="D404" s="181"/>
      <c r="E404" s="178"/>
      <c r="F404" s="173"/>
      <c r="G404" s="172"/>
      <c r="H404" s="173"/>
      <c r="I404" s="173"/>
      <c r="J404" s="173"/>
      <c r="K404" s="204"/>
      <c r="L404" s="173"/>
    </row>
    <row r="405" spans="2:12" x14ac:dyDescent="0.3">
      <c r="B405" s="189"/>
      <c r="C405" s="181"/>
      <c r="D405" s="181"/>
      <c r="E405" s="178"/>
      <c r="F405" s="189"/>
      <c r="G405" s="172"/>
      <c r="H405" s="189"/>
      <c r="I405" s="189"/>
      <c r="J405" s="189"/>
      <c r="K405" s="204"/>
      <c r="L405" s="173"/>
    </row>
    <row r="406" spans="2:12" x14ac:dyDescent="0.3">
      <c r="B406" s="173"/>
      <c r="C406" s="181"/>
      <c r="D406" s="181"/>
      <c r="E406" s="178"/>
      <c r="F406" s="173"/>
      <c r="G406" s="172"/>
      <c r="H406" s="173"/>
      <c r="I406" s="173"/>
      <c r="J406" s="173"/>
      <c r="K406" s="204"/>
      <c r="L406" s="173"/>
    </row>
    <row r="407" spans="2:12" x14ac:dyDescent="0.3">
      <c r="B407" s="189"/>
      <c r="C407" s="181"/>
      <c r="D407" s="181"/>
      <c r="E407" s="178"/>
      <c r="F407" s="189"/>
      <c r="G407" s="172"/>
      <c r="H407" s="189"/>
      <c r="I407" s="189"/>
      <c r="J407" s="189"/>
      <c r="K407" s="204"/>
      <c r="L407" s="173"/>
    </row>
    <row r="408" spans="2:12" x14ac:dyDescent="0.3">
      <c r="B408" s="170"/>
      <c r="C408" s="180"/>
      <c r="D408" s="180"/>
      <c r="E408" s="177"/>
      <c r="F408" s="170"/>
      <c r="G408" s="169"/>
      <c r="H408" s="170"/>
      <c r="I408" s="170"/>
      <c r="J408" s="170"/>
      <c r="K408" s="170"/>
      <c r="L408" s="170"/>
    </row>
    <row r="409" spans="2:12" x14ac:dyDescent="0.3">
      <c r="B409" s="173"/>
      <c r="C409" s="181"/>
      <c r="D409" s="181"/>
      <c r="E409" s="178"/>
      <c r="F409" s="173"/>
      <c r="G409" s="172"/>
      <c r="H409" s="173"/>
      <c r="I409" s="173"/>
      <c r="J409" s="173"/>
      <c r="K409" s="204"/>
      <c r="L409" s="173"/>
    </row>
    <row r="410" spans="2:12" x14ac:dyDescent="0.3">
      <c r="B410" s="173"/>
      <c r="C410" s="181"/>
      <c r="D410" s="181"/>
      <c r="E410" s="178"/>
      <c r="F410" s="173"/>
      <c r="G410" s="172"/>
      <c r="H410" s="173"/>
      <c r="I410" s="173"/>
      <c r="J410" s="173"/>
      <c r="K410" s="204"/>
      <c r="L410" s="173"/>
    </row>
    <row r="411" spans="2:12" x14ac:dyDescent="0.3">
      <c r="B411" s="173"/>
      <c r="C411" s="181"/>
      <c r="D411" s="181"/>
      <c r="E411" s="178"/>
      <c r="F411" s="173"/>
      <c r="G411" s="172"/>
      <c r="H411" s="173"/>
      <c r="I411" s="173"/>
      <c r="J411" s="173"/>
      <c r="K411" s="204"/>
      <c r="L411" s="173"/>
    </row>
    <row r="414" spans="2:12" x14ac:dyDescent="0.3">
      <c r="B414" s="170"/>
      <c r="C414" s="180"/>
      <c r="D414" s="180"/>
      <c r="E414" s="177"/>
      <c r="F414" s="170"/>
      <c r="G414" s="169"/>
      <c r="H414" s="170"/>
      <c r="I414" s="170"/>
      <c r="J414" s="170"/>
    </row>
    <row r="415" spans="2:12" x14ac:dyDescent="0.3">
      <c r="B415" s="189"/>
      <c r="C415" s="189"/>
      <c r="D415" s="189"/>
      <c r="E415" s="189"/>
      <c r="F415" s="189"/>
      <c r="G415" s="188"/>
      <c r="H415" s="189"/>
      <c r="I415" s="189"/>
      <c r="J415" s="189"/>
    </row>
    <row r="416" spans="2:12" x14ac:dyDescent="0.3">
      <c r="B416" s="173"/>
      <c r="C416" s="181"/>
      <c r="D416" s="181"/>
      <c r="E416" s="178"/>
      <c r="F416" s="173"/>
      <c r="G416" s="172"/>
      <c r="H416" s="173"/>
      <c r="I416" s="173"/>
      <c r="J416" s="173"/>
    </row>
    <row r="417" spans="2:10" x14ac:dyDescent="0.3">
      <c r="B417" s="189"/>
      <c r="C417" s="189"/>
      <c r="D417" s="189"/>
      <c r="E417" s="189"/>
      <c r="F417" s="189"/>
      <c r="G417" s="188"/>
      <c r="H417" s="189"/>
      <c r="I417" s="189"/>
      <c r="J417" s="189"/>
    </row>
    <row r="418" spans="2:10" x14ac:dyDescent="0.3">
      <c r="B418" s="173"/>
      <c r="C418" s="181"/>
      <c r="D418" s="181"/>
      <c r="E418" s="178"/>
      <c r="F418" s="173"/>
      <c r="G418" s="172"/>
      <c r="H418" s="173"/>
      <c r="I418" s="173"/>
      <c r="J418" s="173"/>
    </row>
    <row r="419" spans="2:10" x14ac:dyDescent="0.3">
      <c r="B419" s="189"/>
      <c r="C419" s="189"/>
      <c r="D419" s="189"/>
      <c r="E419" s="189"/>
      <c r="F419" s="189"/>
      <c r="G419" s="188"/>
      <c r="H419" s="189"/>
      <c r="I419" s="189"/>
      <c r="J419" s="189"/>
    </row>
    <row r="420" spans="2:10" x14ac:dyDescent="0.3">
      <c r="B420" s="173"/>
      <c r="C420" s="181"/>
      <c r="D420" s="181"/>
      <c r="E420" s="178"/>
      <c r="F420" s="173"/>
      <c r="G420" s="172"/>
      <c r="H420" s="173"/>
      <c r="I420" s="173"/>
      <c r="J420" s="173"/>
    </row>
    <row r="421" spans="2:10" x14ac:dyDescent="0.3">
      <c r="B421" s="189"/>
      <c r="C421" s="189"/>
      <c r="D421" s="189"/>
      <c r="E421" s="189"/>
      <c r="F421" s="189"/>
      <c r="G421" s="188"/>
      <c r="H421" s="189"/>
      <c r="I421" s="189"/>
      <c r="J421" s="189"/>
    </row>
    <row r="422" spans="2:10" x14ac:dyDescent="0.3">
      <c r="B422" s="173"/>
      <c r="C422" s="181"/>
      <c r="D422" s="181"/>
      <c r="E422" s="178"/>
      <c r="F422" s="173"/>
      <c r="G422" s="172"/>
      <c r="H422" s="173"/>
      <c r="I422" s="173"/>
      <c r="J422" s="173"/>
    </row>
    <row r="423" spans="2:10" x14ac:dyDescent="0.3">
      <c r="B423" s="189"/>
      <c r="C423" s="189"/>
      <c r="D423" s="189"/>
      <c r="E423" s="189"/>
      <c r="F423" s="189"/>
      <c r="G423" s="188"/>
      <c r="H423" s="189"/>
      <c r="I423" s="189"/>
      <c r="J423" s="189"/>
    </row>
    <row r="428" spans="2:10" x14ac:dyDescent="0.3">
      <c r="B428" s="168"/>
      <c r="F428" s="168"/>
      <c r="G428" s="168"/>
      <c r="H428" s="168"/>
      <c r="I428" s="168"/>
      <c r="J428" s="168"/>
    </row>
    <row r="429" spans="2:10" x14ac:dyDescent="0.3">
      <c r="B429" s="170"/>
      <c r="C429" s="180"/>
      <c r="D429" s="180"/>
      <c r="E429" s="177"/>
      <c r="F429" s="170"/>
      <c r="G429" s="170"/>
      <c r="H429" s="170"/>
      <c r="I429" s="170"/>
      <c r="J429" s="170"/>
    </row>
    <row r="430" spans="2:10" x14ac:dyDescent="0.3">
      <c r="B430" s="173"/>
      <c r="C430" s="181"/>
      <c r="D430" s="181"/>
      <c r="E430" s="178"/>
      <c r="F430" s="173"/>
      <c r="G430" s="173"/>
      <c r="H430" s="173"/>
      <c r="I430" s="173"/>
      <c r="J430" s="173"/>
    </row>
    <row r="431" spans="2:10" x14ac:dyDescent="0.3">
      <c r="B431" s="173"/>
      <c r="C431" s="181"/>
      <c r="D431" s="181"/>
      <c r="E431" s="178"/>
      <c r="F431" s="173"/>
      <c r="G431" s="173"/>
      <c r="H431" s="173"/>
      <c r="I431" s="173"/>
      <c r="J431" s="173"/>
    </row>
    <row r="432" spans="2:10" x14ac:dyDescent="0.3">
      <c r="B432" s="173"/>
      <c r="C432" s="181"/>
      <c r="D432" s="181"/>
      <c r="E432" s="178"/>
      <c r="F432" s="173"/>
      <c r="G432" s="173"/>
      <c r="H432" s="173"/>
      <c r="I432" s="173"/>
      <c r="J432" s="173"/>
    </row>
    <row r="433" spans="2:10" x14ac:dyDescent="0.3">
      <c r="B433" s="173"/>
      <c r="C433" s="181"/>
      <c r="D433" s="181"/>
      <c r="E433" s="178"/>
      <c r="F433" s="173"/>
      <c r="G433" s="173"/>
      <c r="H433" s="173"/>
      <c r="I433" s="173"/>
      <c r="J433" s="173"/>
    </row>
    <row r="434" spans="2:10" x14ac:dyDescent="0.3">
      <c r="B434" s="173"/>
      <c r="C434" s="181"/>
      <c r="D434" s="181"/>
      <c r="E434" s="178"/>
      <c r="F434" s="173"/>
      <c r="G434" s="173"/>
      <c r="H434" s="173"/>
      <c r="I434" s="173"/>
      <c r="J434" s="173"/>
    </row>
    <row r="435" spans="2:10" x14ac:dyDescent="0.3">
      <c r="B435" s="173"/>
      <c r="C435" s="181"/>
      <c r="D435" s="181"/>
      <c r="E435" s="178"/>
      <c r="F435" s="173"/>
      <c r="G435" s="173"/>
      <c r="H435" s="173"/>
      <c r="I435" s="173"/>
      <c r="J435" s="173"/>
    </row>
    <row r="436" spans="2:10" x14ac:dyDescent="0.3">
      <c r="B436" s="173"/>
      <c r="C436" s="181"/>
      <c r="D436" s="181"/>
      <c r="E436" s="178"/>
      <c r="F436" s="173"/>
      <c r="G436" s="173"/>
      <c r="H436" s="173"/>
      <c r="I436" s="173"/>
      <c r="J436" s="173"/>
    </row>
    <row r="437" spans="2:10" x14ac:dyDescent="0.3">
      <c r="B437" s="173"/>
      <c r="C437" s="181"/>
      <c r="D437" s="181"/>
      <c r="E437" s="178"/>
      <c r="F437" s="173"/>
      <c r="G437" s="173"/>
      <c r="H437" s="173"/>
      <c r="I437" s="173"/>
      <c r="J437" s="173"/>
    </row>
    <row r="438" spans="2:10" x14ac:dyDescent="0.3">
      <c r="B438" s="173"/>
      <c r="C438" s="181"/>
      <c r="D438" s="181"/>
      <c r="E438" s="178"/>
      <c r="F438" s="173"/>
      <c r="G438" s="173"/>
      <c r="H438" s="173"/>
      <c r="I438" s="173"/>
      <c r="J438" s="173"/>
    </row>
    <row r="439" spans="2:10" x14ac:dyDescent="0.3">
      <c r="B439" s="170"/>
      <c r="C439" s="180"/>
      <c r="D439" s="180"/>
      <c r="E439" s="177"/>
      <c r="F439" s="170"/>
      <c r="G439" s="170"/>
      <c r="H439" s="170"/>
      <c r="I439" s="170"/>
      <c r="J439" s="170"/>
    </row>
    <row r="440" spans="2:10" x14ac:dyDescent="0.3">
      <c r="B440" s="173"/>
      <c r="C440" s="181"/>
      <c r="D440" s="181"/>
      <c r="E440" s="178"/>
      <c r="F440" s="173"/>
      <c r="G440" s="173"/>
      <c r="H440" s="173"/>
      <c r="I440" s="173"/>
      <c r="J440" s="173"/>
    </row>
    <row r="441" spans="2:10" x14ac:dyDescent="0.3">
      <c r="B441" s="173"/>
      <c r="C441" s="181"/>
      <c r="D441" s="181"/>
      <c r="E441" s="178"/>
      <c r="F441" s="173"/>
      <c r="G441" s="173"/>
      <c r="H441" s="173"/>
      <c r="I441" s="173"/>
      <c r="J441" s="173"/>
    </row>
    <row r="442" spans="2:10" x14ac:dyDescent="0.3">
      <c r="B442" s="173"/>
      <c r="C442" s="181"/>
      <c r="D442" s="181"/>
      <c r="E442" s="178"/>
      <c r="F442" s="173"/>
      <c r="G442" s="173"/>
      <c r="H442" s="173"/>
      <c r="I442" s="173"/>
      <c r="J442" s="173"/>
    </row>
    <row r="443" spans="2:10" x14ac:dyDescent="0.3">
      <c r="B443" s="173"/>
      <c r="C443" s="181"/>
      <c r="D443" s="181"/>
      <c r="E443" s="178"/>
      <c r="F443" s="173"/>
      <c r="G443" s="173"/>
      <c r="H443" s="173"/>
      <c r="I443" s="173"/>
      <c r="J443" s="173"/>
    </row>
    <row r="444" spans="2:10" x14ac:dyDescent="0.3">
      <c r="B444" s="173"/>
      <c r="C444" s="181"/>
      <c r="D444" s="181"/>
      <c r="E444" s="178"/>
      <c r="F444" s="173"/>
      <c r="G444" s="173"/>
      <c r="H444" s="173"/>
      <c r="I444" s="173"/>
      <c r="J444" s="173"/>
    </row>
    <row r="445" spans="2:10" x14ac:dyDescent="0.3">
      <c r="B445" s="173"/>
      <c r="C445" s="181"/>
      <c r="D445" s="181"/>
      <c r="E445" s="178"/>
      <c r="F445" s="173"/>
      <c r="G445" s="173"/>
      <c r="H445" s="173"/>
      <c r="I445" s="173"/>
      <c r="J445" s="173"/>
    </row>
    <row r="446" spans="2:10" x14ac:dyDescent="0.3">
      <c r="B446" s="173"/>
      <c r="C446" s="181"/>
      <c r="D446" s="181"/>
      <c r="E446" s="178"/>
      <c r="F446" s="173"/>
      <c r="G446" s="173"/>
      <c r="H446" s="173"/>
      <c r="I446" s="173"/>
      <c r="J446" s="173"/>
    </row>
    <row r="447" spans="2:10" x14ac:dyDescent="0.3">
      <c r="B447" s="173"/>
      <c r="C447" s="181"/>
      <c r="D447" s="181"/>
      <c r="E447" s="178"/>
      <c r="F447" s="173"/>
      <c r="G447" s="173"/>
      <c r="H447" s="173"/>
      <c r="I447" s="173"/>
      <c r="J447" s="173"/>
    </row>
    <row r="448" spans="2:10" x14ac:dyDescent="0.3">
      <c r="B448" s="173"/>
      <c r="C448" s="181"/>
      <c r="D448" s="181"/>
      <c r="E448" s="178"/>
      <c r="F448" s="173"/>
      <c r="G448" s="173"/>
      <c r="H448" s="173"/>
      <c r="I448" s="173"/>
      <c r="J448" s="173"/>
    </row>
    <row r="449" spans="2:10" x14ac:dyDescent="0.3">
      <c r="B449" s="173"/>
      <c r="C449" s="181"/>
      <c r="D449" s="181"/>
      <c r="E449" s="178"/>
      <c r="F449" s="173"/>
      <c r="G449" s="173"/>
      <c r="H449" s="173"/>
      <c r="I449" s="173"/>
      <c r="J449" s="173"/>
    </row>
    <row r="450" spans="2:10" x14ac:dyDescent="0.3">
      <c r="B450" s="173"/>
      <c r="C450" s="181"/>
      <c r="D450" s="181"/>
      <c r="E450" s="178"/>
      <c r="F450" s="173"/>
      <c r="G450" s="173"/>
      <c r="H450" s="173"/>
      <c r="I450" s="173"/>
      <c r="J450" s="173"/>
    </row>
    <row r="451" spans="2:10" x14ac:dyDescent="0.3">
      <c r="B451" s="173"/>
      <c r="C451" s="181"/>
      <c r="D451" s="181"/>
      <c r="E451" s="178"/>
      <c r="F451" s="173"/>
      <c r="G451" s="173"/>
      <c r="H451" s="173"/>
      <c r="I451" s="173"/>
      <c r="J451" s="173"/>
    </row>
    <row r="452" spans="2:10" x14ac:dyDescent="0.3">
      <c r="B452" s="173"/>
      <c r="C452" s="181"/>
      <c r="D452" s="181"/>
      <c r="E452" s="178"/>
      <c r="F452" s="173"/>
      <c r="G452" s="173"/>
      <c r="H452" s="173"/>
      <c r="I452" s="173"/>
      <c r="J452" s="173"/>
    </row>
    <row r="453" spans="2:10" x14ac:dyDescent="0.3">
      <c r="B453" s="170"/>
      <c r="C453" s="180"/>
      <c r="D453" s="180"/>
      <c r="E453" s="177"/>
      <c r="F453" s="170"/>
      <c r="G453" s="170"/>
      <c r="H453" s="170"/>
      <c r="I453" s="170"/>
      <c r="J453" s="170"/>
    </row>
    <row r="454" spans="2:10" x14ac:dyDescent="0.3">
      <c r="B454" s="173"/>
      <c r="C454" s="181"/>
      <c r="D454" s="181"/>
      <c r="E454" s="178"/>
      <c r="F454" s="173"/>
      <c r="G454" s="173"/>
      <c r="H454" s="173"/>
      <c r="I454" s="173"/>
      <c r="J454" s="173"/>
    </row>
    <row r="455" spans="2:10" x14ac:dyDescent="0.3">
      <c r="B455" s="173"/>
      <c r="C455" s="181"/>
      <c r="D455" s="181"/>
      <c r="E455" s="178"/>
      <c r="F455" s="173"/>
      <c r="G455" s="173"/>
      <c r="H455" s="173"/>
      <c r="I455" s="173"/>
      <c r="J455" s="173"/>
    </row>
    <row r="456" spans="2:10" x14ac:dyDescent="0.3">
      <c r="B456" s="173"/>
      <c r="C456" s="181"/>
      <c r="D456" s="181"/>
      <c r="E456" s="178"/>
      <c r="F456" s="173"/>
      <c r="G456" s="173"/>
      <c r="H456" s="173"/>
      <c r="I456" s="173"/>
      <c r="J456" s="173"/>
    </row>
    <row r="457" spans="2:10" x14ac:dyDescent="0.3">
      <c r="B457" s="173"/>
      <c r="C457" s="181"/>
      <c r="D457" s="181"/>
      <c r="E457" s="178"/>
      <c r="F457" s="173"/>
      <c r="G457" s="173"/>
      <c r="H457" s="173"/>
      <c r="I457" s="173"/>
      <c r="J457" s="173"/>
    </row>
    <row r="458" spans="2:10" x14ac:dyDescent="0.3">
      <c r="B458" s="173"/>
      <c r="C458" s="181"/>
      <c r="D458" s="181"/>
      <c r="E458" s="178"/>
      <c r="F458" s="173"/>
      <c r="G458" s="173"/>
      <c r="H458" s="173"/>
      <c r="I458" s="173"/>
      <c r="J458" s="173"/>
    </row>
    <row r="459" spans="2:10" x14ac:dyDescent="0.3">
      <c r="B459" s="173"/>
      <c r="C459" s="181"/>
      <c r="D459" s="181"/>
      <c r="E459" s="178"/>
      <c r="F459" s="173"/>
      <c r="G459" s="173"/>
      <c r="H459" s="173"/>
      <c r="I459" s="173"/>
      <c r="J459" s="173"/>
    </row>
    <row r="460" spans="2:10" x14ac:dyDescent="0.3">
      <c r="B460" s="173"/>
      <c r="C460" s="181"/>
      <c r="D460" s="181"/>
      <c r="E460" s="178"/>
      <c r="F460" s="173"/>
      <c r="G460" s="173"/>
      <c r="H460" s="173"/>
      <c r="I460" s="173"/>
      <c r="J460" s="173"/>
    </row>
    <row r="461" spans="2:10" x14ac:dyDescent="0.3">
      <c r="B461" s="173"/>
      <c r="C461" s="181"/>
      <c r="D461" s="181"/>
      <c r="E461" s="178"/>
      <c r="F461" s="173"/>
      <c r="G461" s="173"/>
      <c r="H461" s="173"/>
      <c r="I461" s="173"/>
      <c r="J461" s="173"/>
    </row>
    <row r="462" spans="2:10" x14ac:dyDescent="0.3">
      <c r="B462" s="173"/>
      <c r="C462" s="181"/>
      <c r="D462" s="181"/>
      <c r="E462" s="178"/>
      <c r="F462" s="173"/>
      <c r="G462" s="173"/>
      <c r="H462" s="173"/>
      <c r="I462" s="173"/>
      <c r="J462" s="173"/>
    </row>
    <row r="463" spans="2:10" x14ac:dyDescent="0.3">
      <c r="B463" s="173"/>
      <c r="C463" s="181"/>
      <c r="D463" s="181"/>
      <c r="E463" s="178"/>
      <c r="F463" s="173"/>
      <c r="G463" s="173"/>
      <c r="H463" s="173"/>
      <c r="I463" s="173"/>
      <c r="J463" s="173"/>
    </row>
    <row r="464" spans="2:10" x14ac:dyDescent="0.3">
      <c r="B464" s="173"/>
      <c r="C464" s="181"/>
      <c r="D464" s="181"/>
      <c r="E464" s="178"/>
      <c r="F464" s="173"/>
      <c r="G464" s="173"/>
      <c r="H464" s="173"/>
      <c r="I464" s="173"/>
      <c r="J464" s="173"/>
    </row>
    <row r="465" spans="2:10" x14ac:dyDescent="0.3">
      <c r="B465" s="173"/>
      <c r="C465" s="181"/>
      <c r="D465" s="181"/>
      <c r="E465" s="178"/>
      <c r="F465" s="173"/>
      <c r="G465" s="172"/>
      <c r="H465" s="173"/>
      <c r="I465" s="173"/>
      <c r="J465" s="173"/>
    </row>
    <row r="466" spans="2:10" x14ac:dyDescent="0.3">
      <c r="B466" s="170"/>
      <c r="C466" s="180"/>
      <c r="D466" s="180"/>
      <c r="E466" s="177"/>
      <c r="F466" s="170"/>
      <c r="G466" s="169"/>
      <c r="H466" s="170"/>
      <c r="I466" s="170"/>
      <c r="J466" s="170"/>
    </row>
    <row r="467" spans="2:10" x14ac:dyDescent="0.3">
      <c r="B467" s="173"/>
      <c r="C467" s="181"/>
      <c r="D467" s="181"/>
      <c r="E467" s="178"/>
      <c r="F467" s="173"/>
      <c r="G467" s="173"/>
      <c r="H467" s="173"/>
      <c r="I467" s="173"/>
      <c r="J467" s="173"/>
    </row>
    <row r="468" spans="2:10" x14ac:dyDescent="0.3">
      <c r="B468" s="173"/>
      <c r="C468" s="181"/>
      <c r="D468" s="181"/>
      <c r="E468" s="178"/>
      <c r="F468" s="173"/>
      <c r="G468" s="173"/>
      <c r="H468" s="173"/>
      <c r="I468" s="173"/>
      <c r="J468" s="173"/>
    </row>
    <row r="469" spans="2:10" x14ac:dyDescent="0.3">
      <c r="B469" s="173"/>
      <c r="C469" s="181"/>
      <c r="D469" s="181"/>
      <c r="E469" s="178"/>
      <c r="F469" s="173"/>
      <c r="G469" s="173"/>
      <c r="H469" s="173"/>
      <c r="I469" s="173"/>
      <c r="J469" s="173"/>
    </row>
    <row r="470" spans="2:10" x14ac:dyDescent="0.3">
      <c r="B470" s="173"/>
      <c r="C470" s="181"/>
      <c r="D470" s="181"/>
      <c r="E470" s="178"/>
      <c r="F470" s="173"/>
      <c r="G470" s="173"/>
      <c r="H470" s="173"/>
      <c r="I470" s="173"/>
      <c r="J470" s="173"/>
    </row>
    <row r="471" spans="2:10" x14ac:dyDescent="0.3">
      <c r="B471" s="173"/>
      <c r="C471" s="181"/>
      <c r="D471" s="181"/>
      <c r="E471" s="178"/>
      <c r="F471" s="173"/>
      <c r="G471" s="173"/>
      <c r="H471" s="173"/>
      <c r="I471" s="173"/>
      <c r="J471" s="173"/>
    </row>
    <row r="472" spans="2:10" x14ac:dyDescent="0.3">
      <c r="B472" s="173"/>
      <c r="C472" s="181"/>
      <c r="D472" s="181"/>
      <c r="E472" s="178"/>
      <c r="F472" s="173"/>
      <c r="G472" s="173"/>
      <c r="H472" s="173"/>
      <c r="I472" s="173"/>
      <c r="J472" s="173"/>
    </row>
    <row r="473" spans="2:10" x14ac:dyDescent="0.3">
      <c r="B473" s="173"/>
      <c r="C473" s="181"/>
      <c r="D473" s="181"/>
      <c r="E473" s="178"/>
      <c r="F473" s="173"/>
      <c r="G473" s="172"/>
      <c r="H473" s="173"/>
      <c r="I473" s="173"/>
      <c r="J473" s="173"/>
    </row>
    <row r="474" spans="2:10" x14ac:dyDescent="0.3">
      <c r="B474" s="170"/>
      <c r="C474" s="180"/>
      <c r="D474" s="180"/>
      <c r="E474" s="177"/>
      <c r="F474" s="170"/>
      <c r="G474" s="169"/>
      <c r="H474" s="170"/>
      <c r="I474" s="170"/>
      <c r="J474" s="170"/>
    </row>
    <row r="475" spans="2:10" x14ac:dyDescent="0.3">
      <c r="B475" s="173"/>
      <c r="C475" s="181"/>
      <c r="D475" s="181"/>
      <c r="E475" s="178"/>
      <c r="F475" s="173"/>
      <c r="G475" s="173"/>
      <c r="H475" s="173"/>
      <c r="I475" s="173"/>
      <c r="J475" s="173"/>
    </row>
    <row r="476" spans="2:10" x14ac:dyDescent="0.3">
      <c r="B476" s="173"/>
      <c r="C476" s="181"/>
      <c r="D476" s="181"/>
      <c r="E476" s="178"/>
      <c r="F476" s="173"/>
      <c r="G476" s="173"/>
      <c r="H476" s="173"/>
      <c r="I476" s="173"/>
      <c r="J476" s="173"/>
    </row>
    <row r="477" spans="2:10" x14ac:dyDescent="0.3">
      <c r="B477" s="173"/>
      <c r="C477" s="181"/>
      <c r="D477" s="181"/>
      <c r="E477" s="178"/>
      <c r="F477" s="173"/>
      <c r="G477" s="173"/>
      <c r="H477" s="173"/>
      <c r="I477" s="173"/>
      <c r="J477" s="173"/>
    </row>
    <row r="478" spans="2:10" x14ac:dyDescent="0.3">
      <c r="B478" s="170"/>
      <c r="C478" s="180"/>
      <c r="D478" s="180"/>
      <c r="E478" s="177"/>
      <c r="F478" s="170"/>
      <c r="G478" s="170"/>
      <c r="H478" s="170"/>
      <c r="I478" s="170"/>
      <c r="J478" s="170"/>
    </row>
    <row r="479" spans="2:10" x14ac:dyDescent="0.3">
      <c r="B479" s="173"/>
      <c r="C479" s="181"/>
      <c r="D479" s="181"/>
      <c r="E479" s="178"/>
      <c r="F479" s="173"/>
      <c r="G479" s="172"/>
      <c r="H479" s="173"/>
      <c r="I479" s="173"/>
      <c r="J479" s="173"/>
    </row>
    <row r="480" spans="2:10" x14ac:dyDescent="0.3">
      <c r="B480" s="173"/>
      <c r="C480" s="181"/>
      <c r="D480" s="181"/>
      <c r="E480" s="178"/>
      <c r="F480" s="173"/>
      <c r="G480" s="172"/>
      <c r="H480" s="173"/>
      <c r="I480" s="173"/>
      <c r="J480" s="173"/>
    </row>
    <row r="481" spans="2:10" x14ac:dyDescent="0.3">
      <c r="B481" s="173"/>
      <c r="C481" s="181"/>
      <c r="D481" s="181"/>
      <c r="E481" s="178"/>
      <c r="F481" s="173"/>
      <c r="G481" s="172"/>
      <c r="H481" s="173"/>
      <c r="I481" s="173"/>
      <c r="J481" s="173"/>
    </row>
    <row r="482" spans="2:10" x14ac:dyDescent="0.3">
      <c r="B482" s="170"/>
      <c r="C482" s="180"/>
      <c r="D482" s="180"/>
      <c r="E482" s="177"/>
      <c r="F482" s="170"/>
      <c r="G482" s="169"/>
      <c r="H482" s="170"/>
      <c r="I482" s="170"/>
      <c r="J482" s="170"/>
    </row>
    <row r="483" spans="2:10" x14ac:dyDescent="0.3">
      <c r="B483" s="173"/>
      <c r="C483" s="181"/>
      <c r="D483" s="181"/>
      <c r="E483" s="178"/>
      <c r="F483" s="173"/>
      <c r="G483" s="172"/>
      <c r="H483" s="173"/>
      <c r="I483" s="173"/>
      <c r="J483" s="173"/>
    </row>
    <row r="484" spans="2:10" x14ac:dyDescent="0.3">
      <c r="B484" s="170"/>
      <c r="C484" s="180"/>
      <c r="D484" s="180"/>
      <c r="E484" s="177"/>
      <c r="F484" s="170"/>
      <c r="G484" s="169"/>
      <c r="H484" s="170"/>
      <c r="I484" s="170"/>
      <c r="J484" s="170"/>
    </row>
    <row r="485" spans="2:10" x14ac:dyDescent="0.3">
      <c r="B485" s="173"/>
      <c r="C485" s="181"/>
      <c r="D485" s="181"/>
      <c r="E485" s="178"/>
      <c r="F485" s="173"/>
      <c r="G485" s="172"/>
      <c r="H485" s="173"/>
      <c r="I485" s="173"/>
      <c r="J485" s="173"/>
    </row>
    <row r="486" spans="2:10" x14ac:dyDescent="0.3">
      <c r="B486" s="173"/>
      <c r="C486" s="181"/>
      <c r="D486" s="181"/>
      <c r="E486" s="178"/>
      <c r="F486" s="173"/>
      <c r="G486" s="172"/>
      <c r="H486" s="173"/>
      <c r="I486" s="173"/>
      <c r="J486" s="173"/>
    </row>
    <row r="487" spans="2:10" x14ac:dyDescent="0.3">
      <c r="B487" s="173"/>
      <c r="C487" s="181"/>
      <c r="D487" s="181"/>
      <c r="E487" s="178"/>
      <c r="F487" s="173"/>
      <c r="G487" s="172"/>
      <c r="H487" s="173"/>
      <c r="I487" s="173"/>
      <c r="J487" s="173"/>
    </row>
    <row r="488" spans="2:10" x14ac:dyDescent="0.3">
      <c r="B488" s="227"/>
      <c r="C488" s="181"/>
      <c r="D488" s="181"/>
      <c r="E488" s="178"/>
      <c r="F488" s="227"/>
      <c r="G488" s="226"/>
      <c r="H488" s="227"/>
      <c r="I488" s="227"/>
      <c r="J488" s="227"/>
    </row>
    <row r="489" spans="2:10" x14ac:dyDescent="0.3">
      <c r="B489" s="173"/>
      <c r="C489" s="181"/>
      <c r="D489" s="181"/>
      <c r="E489" s="178"/>
      <c r="F489" s="173"/>
      <c r="G489" s="172"/>
      <c r="H489" s="173"/>
      <c r="I489" s="173"/>
      <c r="J489" s="173"/>
    </row>
    <row r="490" spans="2:10" x14ac:dyDescent="0.3">
      <c r="B490" s="227"/>
      <c r="C490" s="181"/>
      <c r="D490" s="181"/>
      <c r="E490" s="178"/>
      <c r="F490" s="227"/>
      <c r="G490" s="226"/>
      <c r="H490" s="227"/>
      <c r="I490" s="227"/>
      <c r="J490" s="227"/>
    </row>
    <row r="491" spans="2:10" x14ac:dyDescent="0.3">
      <c r="B491" s="173"/>
      <c r="C491" s="181"/>
      <c r="D491" s="181"/>
      <c r="E491" s="178"/>
      <c r="F491" s="173"/>
      <c r="G491" s="172"/>
      <c r="H491" s="173"/>
      <c r="I491" s="173"/>
      <c r="J491" s="173"/>
    </row>
    <row r="492" spans="2:10" x14ac:dyDescent="0.3">
      <c r="B492" s="227"/>
      <c r="C492" s="181"/>
      <c r="D492" s="181"/>
      <c r="E492" s="178"/>
      <c r="F492" s="227"/>
      <c r="G492" s="226"/>
      <c r="H492" s="227"/>
      <c r="I492" s="227"/>
      <c r="J492" s="227"/>
    </row>
    <row r="493" spans="2:10" x14ac:dyDescent="0.3">
      <c r="B493" s="173"/>
      <c r="C493" s="181"/>
      <c r="D493" s="181"/>
      <c r="E493" s="178"/>
      <c r="F493" s="173"/>
      <c r="G493" s="172"/>
      <c r="H493" s="173"/>
      <c r="I493" s="173"/>
      <c r="J493" s="173"/>
    </row>
    <row r="494" spans="2:10" x14ac:dyDescent="0.3">
      <c r="B494" s="227"/>
      <c r="C494" s="181"/>
      <c r="D494" s="181"/>
      <c r="E494" s="178"/>
      <c r="F494" s="227"/>
      <c r="G494" s="226"/>
      <c r="H494" s="227"/>
      <c r="I494" s="227"/>
      <c r="J494" s="227"/>
    </row>
    <row r="495" spans="2:10" x14ac:dyDescent="0.3">
      <c r="B495" s="173"/>
      <c r="C495" s="181"/>
      <c r="D495" s="181"/>
      <c r="E495" s="178"/>
      <c r="F495" s="173"/>
      <c r="G495" s="172"/>
      <c r="H495" s="173"/>
      <c r="I495" s="173"/>
      <c r="J495" s="173"/>
    </row>
    <row r="496" spans="2:10" x14ac:dyDescent="0.3">
      <c r="B496" s="227"/>
      <c r="C496" s="181"/>
      <c r="D496" s="181"/>
      <c r="E496" s="178"/>
      <c r="F496" s="227"/>
      <c r="G496" s="226"/>
      <c r="H496" s="227"/>
      <c r="I496" s="227"/>
      <c r="J496" s="227"/>
    </row>
    <row r="497" spans="2:13" x14ac:dyDescent="0.3">
      <c r="B497" s="173"/>
      <c r="C497" s="181"/>
      <c r="D497" s="181"/>
      <c r="E497" s="178"/>
      <c r="F497" s="173"/>
      <c r="G497" s="172"/>
      <c r="H497" s="173"/>
      <c r="I497" s="173"/>
      <c r="J497" s="173"/>
    </row>
    <row r="498" spans="2:13" x14ac:dyDescent="0.3">
      <c r="B498" s="227"/>
      <c r="C498" s="181"/>
      <c r="D498" s="181"/>
      <c r="E498" s="178"/>
      <c r="F498" s="227"/>
      <c r="G498" s="226"/>
      <c r="H498" s="227"/>
      <c r="I498" s="227"/>
      <c r="J498" s="227"/>
    </row>
    <row r="499" spans="2:13" x14ac:dyDescent="0.3">
      <c r="B499" s="173"/>
      <c r="C499" s="181"/>
      <c r="D499" s="181"/>
      <c r="E499" s="178"/>
      <c r="F499" s="173"/>
      <c r="G499" s="172"/>
      <c r="H499" s="173"/>
      <c r="I499" s="173"/>
      <c r="J499" s="173"/>
    </row>
    <row r="500" spans="2:13" x14ac:dyDescent="0.3">
      <c r="B500" s="227"/>
      <c r="C500" s="181"/>
      <c r="D500" s="181"/>
      <c r="E500" s="178"/>
      <c r="F500" s="227"/>
      <c r="G500" s="226"/>
      <c r="H500" s="227"/>
      <c r="I500" s="227"/>
      <c r="J500" s="227"/>
    </row>
    <row r="501" spans="2:13" x14ac:dyDescent="0.3">
      <c r="B501" s="173"/>
      <c r="C501" s="181"/>
      <c r="D501" s="181"/>
      <c r="E501" s="178"/>
      <c r="F501" s="173"/>
      <c r="G501" s="172"/>
      <c r="H501" s="173"/>
      <c r="I501" s="173"/>
      <c r="J501" s="173"/>
    </row>
    <row r="502" spans="2:13" x14ac:dyDescent="0.3">
      <c r="B502" s="227"/>
      <c r="C502" s="181"/>
      <c r="D502" s="181"/>
      <c r="E502" s="178"/>
      <c r="F502" s="227"/>
      <c r="G502" s="226"/>
      <c r="H502" s="227"/>
      <c r="I502" s="227"/>
      <c r="J502" s="227"/>
    </row>
    <row r="508" spans="2:13" x14ac:dyDescent="0.3">
      <c r="B508" s="168"/>
      <c r="F508" s="168"/>
      <c r="G508" s="168"/>
      <c r="H508" s="168"/>
      <c r="I508" s="168"/>
      <c r="J508" s="168"/>
    </row>
    <row r="509" spans="2:13" x14ac:dyDescent="0.3">
      <c r="B509" s="170"/>
      <c r="C509" s="180"/>
      <c r="D509" s="180"/>
      <c r="E509" s="177"/>
      <c r="F509" s="170"/>
      <c r="G509" s="170"/>
      <c r="H509" s="170"/>
      <c r="I509" s="170"/>
      <c r="J509" s="170"/>
      <c r="M509" s="168" t="s">
        <v>391</v>
      </c>
    </row>
    <row r="510" spans="2:13" x14ac:dyDescent="0.3">
      <c r="B510" s="173"/>
      <c r="C510" s="181"/>
      <c r="D510" s="181"/>
      <c r="E510" s="178"/>
      <c r="F510" s="173"/>
      <c r="G510" s="173"/>
      <c r="H510" s="173"/>
      <c r="I510" s="173"/>
      <c r="J510" s="173"/>
    </row>
    <row r="511" spans="2:13" x14ac:dyDescent="0.3">
      <c r="B511" s="173"/>
      <c r="C511" s="181"/>
      <c r="D511" s="181"/>
      <c r="E511" s="178"/>
      <c r="F511" s="173"/>
      <c r="G511" s="173"/>
      <c r="H511" s="173"/>
      <c r="I511" s="173"/>
      <c r="J511" s="173"/>
    </row>
    <row r="512" spans="2:13" x14ac:dyDescent="0.3">
      <c r="B512" s="170"/>
      <c r="C512" s="180"/>
      <c r="D512" s="180"/>
      <c r="E512" s="177"/>
      <c r="F512" s="170"/>
      <c r="G512" s="170"/>
      <c r="H512" s="170"/>
      <c r="I512" s="170"/>
      <c r="J512" s="170"/>
    </row>
    <row r="513" spans="2:10" x14ac:dyDescent="0.3">
      <c r="B513" s="173"/>
      <c r="C513" s="181"/>
      <c r="D513" s="181"/>
      <c r="E513" s="178"/>
      <c r="F513" s="173"/>
      <c r="G513" s="173"/>
      <c r="H513" s="173"/>
      <c r="I513" s="173"/>
      <c r="J513" s="173"/>
    </row>
    <row r="514" spans="2:10" x14ac:dyDescent="0.3">
      <c r="B514" s="173"/>
      <c r="C514" s="181"/>
      <c r="D514" s="181"/>
      <c r="E514" s="178"/>
      <c r="F514" s="173"/>
      <c r="G514" s="173"/>
      <c r="H514" s="173"/>
      <c r="I514" s="173"/>
      <c r="J514" s="173"/>
    </row>
    <row r="515" spans="2:10" x14ac:dyDescent="0.3">
      <c r="B515" s="173"/>
      <c r="C515" s="181"/>
      <c r="D515" s="181"/>
      <c r="E515" s="178"/>
      <c r="F515" s="173"/>
      <c r="G515" s="173"/>
      <c r="H515" s="173"/>
      <c r="I515" s="173"/>
      <c r="J515" s="173"/>
    </row>
    <row r="516" spans="2:10" x14ac:dyDescent="0.3">
      <c r="B516" s="173"/>
      <c r="C516" s="181"/>
      <c r="D516" s="181"/>
      <c r="E516" s="178"/>
      <c r="F516" s="173"/>
      <c r="G516" s="173"/>
      <c r="H516" s="173"/>
      <c r="I516" s="173"/>
      <c r="J516" s="173"/>
    </row>
    <row r="517" spans="2:10" x14ac:dyDescent="0.3">
      <c r="B517" s="173"/>
      <c r="C517" s="181"/>
      <c r="D517" s="181"/>
      <c r="E517" s="178"/>
      <c r="F517" s="173"/>
      <c r="G517" s="173"/>
      <c r="H517" s="173"/>
      <c r="I517" s="173"/>
      <c r="J517" s="173"/>
    </row>
    <row r="518" spans="2:10" x14ac:dyDescent="0.3">
      <c r="B518" s="173"/>
      <c r="C518" s="181"/>
      <c r="D518" s="181"/>
      <c r="E518" s="178"/>
      <c r="F518" s="173"/>
      <c r="G518" s="173"/>
      <c r="H518" s="173"/>
      <c r="I518" s="173"/>
      <c r="J518" s="173"/>
    </row>
    <row r="519" spans="2:10" x14ac:dyDescent="0.3">
      <c r="B519" s="173"/>
      <c r="C519" s="181"/>
      <c r="D519" s="181"/>
      <c r="E519" s="178"/>
      <c r="F519" s="173"/>
      <c r="G519" s="173"/>
      <c r="H519" s="173"/>
      <c r="I519" s="173"/>
      <c r="J519" s="173"/>
    </row>
    <row r="520" spans="2:10" x14ac:dyDescent="0.3">
      <c r="B520" s="173"/>
      <c r="C520" s="181"/>
      <c r="D520" s="181"/>
      <c r="E520" s="178"/>
      <c r="F520" s="173"/>
      <c r="G520" s="173"/>
      <c r="H520" s="173"/>
      <c r="I520" s="173"/>
      <c r="J520" s="173"/>
    </row>
    <row r="521" spans="2:10" x14ac:dyDescent="0.3">
      <c r="B521" s="173"/>
      <c r="C521" s="181"/>
      <c r="D521" s="181"/>
      <c r="E521" s="178"/>
      <c r="F521" s="173"/>
      <c r="G521" s="173"/>
      <c r="H521" s="173"/>
      <c r="I521" s="173"/>
      <c r="J521" s="173"/>
    </row>
    <row r="522" spans="2:10" x14ac:dyDescent="0.3">
      <c r="B522" s="173"/>
      <c r="C522" s="181"/>
      <c r="D522" s="181"/>
      <c r="E522" s="178"/>
      <c r="F522" s="173"/>
      <c r="G522" s="173"/>
      <c r="H522" s="173"/>
      <c r="I522" s="173"/>
      <c r="J522" s="173"/>
    </row>
    <row r="523" spans="2:10" x14ac:dyDescent="0.3">
      <c r="B523" s="173"/>
      <c r="C523" s="181"/>
      <c r="D523" s="181"/>
      <c r="E523" s="178"/>
      <c r="F523" s="173"/>
      <c r="G523" s="173"/>
      <c r="H523" s="173"/>
      <c r="I523" s="173"/>
      <c r="J523" s="173"/>
    </row>
    <row r="524" spans="2:10" x14ac:dyDescent="0.3">
      <c r="B524" s="173"/>
      <c r="C524" s="181"/>
      <c r="D524" s="181"/>
      <c r="E524" s="178"/>
      <c r="F524" s="173"/>
      <c r="G524" s="173"/>
      <c r="H524" s="173"/>
      <c r="I524" s="173"/>
      <c r="J524" s="173"/>
    </row>
    <row r="525" spans="2:10" x14ac:dyDescent="0.3">
      <c r="B525" s="173"/>
      <c r="C525" s="181"/>
      <c r="D525" s="181"/>
      <c r="E525" s="178"/>
      <c r="F525" s="173"/>
      <c r="G525" s="173"/>
      <c r="H525" s="173"/>
      <c r="I525" s="173"/>
      <c r="J525" s="173"/>
    </row>
    <row r="526" spans="2:10" x14ac:dyDescent="0.3">
      <c r="B526" s="170"/>
      <c r="C526" s="180"/>
      <c r="D526" s="180"/>
      <c r="E526" s="177"/>
      <c r="F526" s="170"/>
      <c r="G526" s="170"/>
      <c r="H526" s="170"/>
      <c r="I526" s="170"/>
      <c r="J526" s="170"/>
    </row>
    <row r="527" spans="2:10" x14ac:dyDescent="0.3">
      <c r="B527" s="173"/>
      <c r="C527" s="181"/>
      <c r="D527" s="181"/>
      <c r="E527" s="178"/>
      <c r="F527" s="173"/>
      <c r="G527" s="173"/>
      <c r="H527" s="173"/>
      <c r="I527" s="173"/>
      <c r="J527" s="173"/>
    </row>
    <row r="528" spans="2:10" x14ac:dyDescent="0.3">
      <c r="B528" s="173"/>
      <c r="C528" s="181"/>
      <c r="D528" s="181"/>
      <c r="E528" s="178"/>
      <c r="F528" s="173"/>
      <c r="G528" s="173"/>
      <c r="H528" s="173"/>
      <c r="I528" s="173"/>
      <c r="J528" s="173"/>
    </row>
    <row r="529" spans="2:10" x14ac:dyDescent="0.3">
      <c r="B529" s="173"/>
      <c r="C529" s="181"/>
      <c r="D529" s="181"/>
      <c r="E529" s="178"/>
      <c r="F529" s="173"/>
      <c r="G529" s="173"/>
      <c r="H529" s="173"/>
      <c r="I529" s="173"/>
      <c r="J529" s="173"/>
    </row>
    <row r="530" spans="2:10" x14ac:dyDescent="0.3">
      <c r="B530" s="173"/>
      <c r="C530" s="181"/>
      <c r="D530" s="181"/>
      <c r="E530" s="178"/>
      <c r="F530" s="173"/>
      <c r="G530" s="173"/>
      <c r="H530" s="173"/>
      <c r="I530" s="173"/>
      <c r="J530" s="173"/>
    </row>
    <row r="531" spans="2:10" x14ac:dyDescent="0.3">
      <c r="B531" s="173"/>
      <c r="C531" s="181"/>
      <c r="D531" s="181"/>
      <c r="E531" s="178"/>
      <c r="F531" s="173"/>
      <c r="G531" s="173"/>
      <c r="H531" s="173"/>
      <c r="I531" s="173"/>
      <c r="J531" s="173"/>
    </row>
    <row r="532" spans="2:10" x14ac:dyDescent="0.3">
      <c r="B532" s="173"/>
      <c r="C532" s="181"/>
      <c r="D532" s="181"/>
      <c r="E532" s="178"/>
      <c r="F532" s="173"/>
      <c r="G532" s="173"/>
      <c r="H532" s="173"/>
      <c r="I532" s="173"/>
      <c r="J532" s="173"/>
    </row>
    <row r="533" spans="2:10" x14ac:dyDescent="0.3">
      <c r="B533" s="173"/>
      <c r="C533" s="181"/>
      <c r="D533" s="181"/>
      <c r="E533" s="178"/>
      <c r="F533" s="173"/>
      <c r="G533" s="173"/>
      <c r="H533" s="173"/>
      <c r="I533" s="173"/>
      <c r="J533" s="173"/>
    </row>
    <row r="534" spans="2:10" x14ac:dyDescent="0.3">
      <c r="B534" s="173"/>
      <c r="C534" s="181"/>
      <c r="D534" s="181"/>
      <c r="E534" s="178"/>
      <c r="F534" s="173"/>
      <c r="G534" s="173"/>
      <c r="H534" s="173"/>
      <c r="I534" s="173"/>
      <c r="J534" s="173"/>
    </row>
    <row r="535" spans="2:10" x14ac:dyDescent="0.3">
      <c r="B535" s="173"/>
      <c r="C535" s="181"/>
      <c r="D535" s="181"/>
      <c r="E535" s="178"/>
      <c r="F535" s="173"/>
      <c r="G535" s="173"/>
      <c r="H535" s="173"/>
      <c r="I535" s="173"/>
      <c r="J535" s="173"/>
    </row>
    <row r="536" spans="2:10" x14ac:dyDescent="0.3">
      <c r="B536" s="173"/>
      <c r="C536" s="181"/>
      <c r="D536" s="181"/>
      <c r="E536" s="178"/>
      <c r="F536" s="173"/>
      <c r="G536" s="173"/>
      <c r="H536" s="173"/>
      <c r="I536" s="173"/>
      <c r="J536" s="173"/>
    </row>
    <row r="537" spans="2:10" x14ac:dyDescent="0.3">
      <c r="B537" s="173"/>
      <c r="C537" s="181"/>
      <c r="D537" s="181"/>
      <c r="E537" s="178"/>
      <c r="F537" s="173"/>
      <c r="G537" s="173"/>
      <c r="H537" s="173"/>
      <c r="I537" s="173"/>
      <c r="J537" s="173"/>
    </row>
    <row r="538" spans="2:10" x14ac:dyDescent="0.3">
      <c r="B538" s="173"/>
      <c r="C538" s="181"/>
      <c r="D538" s="181"/>
      <c r="E538" s="178"/>
      <c r="F538" s="173"/>
      <c r="G538" s="172"/>
      <c r="H538" s="173"/>
      <c r="I538" s="173"/>
      <c r="J538" s="173"/>
    </row>
    <row r="539" spans="2:10" x14ac:dyDescent="0.3">
      <c r="B539" s="170"/>
      <c r="C539" s="180"/>
      <c r="D539" s="180"/>
      <c r="E539" s="177"/>
      <c r="F539" s="170"/>
      <c r="G539" s="169"/>
      <c r="H539" s="170"/>
      <c r="I539" s="170"/>
      <c r="J539" s="170"/>
    </row>
    <row r="540" spans="2:10" x14ac:dyDescent="0.3">
      <c r="B540" s="173"/>
      <c r="C540" s="181"/>
      <c r="D540" s="181"/>
      <c r="E540" s="178"/>
      <c r="F540" s="173"/>
      <c r="G540" s="173"/>
      <c r="H540" s="173"/>
      <c r="I540" s="173"/>
      <c r="J540" s="173"/>
    </row>
    <row r="541" spans="2:10" x14ac:dyDescent="0.3">
      <c r="B541" s="173"/>
      <c r="C541" s="181"/>
      <c r="D541" s="181"/>
      <c r="E541" s="178"/>
      <c r="F541" s="173"/>
      <c r="G541" s="173"/>
      <c r="H541" s="173"/>
      <c r="I541" s="173"/>
      <c r="J541" s="173"/>
    </row>
    <row r="542" spans="2:10" x14ac:dyDescent="0.3">
      <c r="B542" s="173"/>
      <c r="C542" s="181"/>
      <c r="D542" s="181"/>
      <c r="E542" s="178"/>
      <c r="F542" s="173"/>
      <c r="G542" s="173"/>
      <c r="H542" s="173"/>
      <c r="I542" s="173"/>
      <c r="J542" s="173"/>
    </row>
    <row r="543" spans="2:10" x14ac:dyDescent="0.3">
      <c r="B543" s="173"/>
      <c r="C543" s="181"/>
      <c r="D543" s="181"/>
      <c r="E543" s="178"/>
      <c r="F543" s="173"/>
      <c r="G543" s="173"/>
      <c r="H543" s="173"/>
      <c r="I543" s="173"/>
      <c r="J543" s="173"/>
    </row>
    <row r="544" spans="2:10" x14ac:dyDescent="0.3">
      <c r="B544" s="173"/>
      <c r="C544" s="181"/>
      <c r="D544" s="181"/>
      <c r="E544" s="178"/>
      <c r="F544" s="173"/>
      <c r="G544" s="173"/>
      <c r="H544" s="173"/>
      <c r="I544" s="173"/>
      <c r="J544" s="173"/>
    </row>
    <row r="545" spans="2:10" x14ac:dyDescent="0.3">
      <c r="B545" s="173"/>
      <c r="C545" s="181"/>
      <c r="D545" s="181"/>
      <c r="E545" s="178"/>
      <c r="F545" s="173"/>
      <c r="G545" s="173"/>
      <c r="H545" s="173"/>
      <c r="I545" s="173"/>
      <c r="J545" s="173"/>
    </row>
    <row r="546" spans="2:10" x14ac:dyDescent="0.3">
      <c r="B546" s="173"/>
      <c r="C546" s="181"/>
      <c r="D546" s="181"/>
      <c r="E546" s="178"/>
      <c r="F546" s="173"/>
      <c r="G546" s="172"/>
      <c r="H546" s="173"/>
      <c r="I546" s="173"/>
      <c r="J546" s="173"/>
    </row>
    <row r="547" spans="2:10" x14ac:dyDescent="0.3">
      <c r="B547" s="170"/>
      <c r="C547" s="180"/>
      <c r="D547" s="180"/>
      <c r="E547" s="177"/>
      <c r="F547" s="170"/>
      <c r="G547" s="169"/>
      <c r="H547" s="170"/>
      <c r="I547" s="170"/>
      <c r="J547" s="170"/>
    </row>
    <row r="548" spans="2:10" x14ac:dyDescent="0.3">
      <c r="B548" s="173"/>
      <c r="C548" s="181"/>
      <c r="D548" s="181"/>
      <c r="E548" s="178"/>
      <c r="F548" s="173"/>
      <c r="G548" s="173"/>
      <c r="H548" s="173"/>
      <c r="I548" s="173"/>
      <c r="J548" s="173"/>
    </row>
    <row r="549" spans="2:10" x14ac:dyDescent="0.3">
      <c r="B549" s="173"/>
      <c r="C549" s="181"/>
      <c r="D549" s="181"/>
      <c r="E549" s="178"/>
      <c r="F549" s="173"/>
      <c r="G549" s="173"/>
      <c r="H549" s="173"/>
      <c r="I549" s="173"/>
      <c r="J549" s="173"/>
    </row>
    <row r="550" spans="2:10" x14ac:dyDescent="0.3">
      <c r="B550" s="173"/>
      <c r="C550" s="181"/>
      <c r="D550" s="181"/>
      <c r="E550" s="178"/>
      <c r="F550" s="173"/>
      <c r="G550" s="173"/>
      <c r="H550" s="173"/>
      <c r="I550" s="173"/>
      <c r="J550" s="173"/>
    </row>
    <row r="551" spans="2:10" x14ac:dyDescent="0.3">
      <c r="B551" s="170"/>
      <c r="C551" s="180"/>
      <c r="D551" s="180"/>
      <c r="E551" s="177"/>
      <c r="F551" s="170"/>
      <c r="G551" s="170"/>
      <c r="H551" s="170"/>
      <c r="I551" s="170"/>
      <c r="J551" s="170"/>
    </row>
    <row r="552" spans="2:10" x14ac:dyDescent="0.3">
      <c r="B552" s="173"/>
      <c r="C552" s="181"/>
      <c r="D552" s="181"/>
      <c r="E552" s="178"/>
      <c r="F552" s="173"/>
      <c r="G552" s="172"/>
      <c r="H552" s="173"/>
      <c r="I552" s="173"/>
      <c r="J552" s="173"/>
    </row>
    <row r="553" spans="2:10" x14ac:dyDescent="0.3">
      <c r="B553" s="173"/>
      <c r="C553" s="181"/>
      <c r="D553" s="181"/>
      <c r="E553" s="178"/>
      <c r="F553" s="173"/>
      <c r="G553" s="172"/>
      <c r="H553" s="173"/>
      <c r="I553" s="173"/>
      <c r="J553" s="173"/>
    </row>
    <row r="554" spans="2:10" x14ac:dyDescent="0.3">
      <c r="B554" s="173"/>
      <c r="C554" s="181"/>
      <c r="D554" s="181"/>
      <c r="E554" s="178"/>
      <c r="F554" s="173"/>
      <c r="G554" s="172"/>
      <c r="H554" s="173"/>
      <c r="I554" s="173"/>
      <c r="J554" s="173"/>
    </row>
    <row r="555" spans="2:10" x14ac:dyDescent="0.3">
      <c r="B555" s="170"/>
      <c r="C555" s="180"/>
      <c r="D555" s="180"/>
      <c r="E555" s="177"/>
      <c r="F555" s="170"/>
      <c r="G555" s="169"/>
      <c r="H555" s="170"/>
      <c r="I555" s="170"/>
      <c r="J555" s="170"/>
    </row>
    <row r="556" spans="2:10" x14ac:dyDescent="0.3">
      <c r="B556" s="173"/>
      <c r="C556" s="181"/>
      <c r="D556" s="181"/>
      <c r="E556" s="178"/>
      <c r="F556" s="173"/>
      <c r="G556" s="172"/>
      <c r="H556" s="173"/>
      <c r="I556" s="173"/>
      <c r="J556" s="173"/>
    </row>
    <row r="557" spans="2:10" x14ac:dyDescent="0.3">
      <c r="B557" s="170"/>
      <c r="C557" s="180"/>
      <c r="D557" s="180"/>
      <c r="E557" s="177"/>
      <c r="F557" s="170"/>
      <c r="G557" s="169"/>
      <c r="H557" s="170"/>
      <c r="I557" s="170"/>
      <c r="J557" s="170"/>
    </row>
    <row r="558" spans="2:10" x14ac:dyDescent="0.3">
      <c r="B558" s="173"/>
      <c r="C558" s="181"/>
      <c r="D558" s="181"/>
      <c r="E558" s="178"/>
      <c r="F558" s="173"/>
      <c r="G558" s="172"/>
      <c r="H558" s="173"/>
      <c r="I558" s="173"/>
      <c r="J558" s="173"/>
    </row>
    <row r="559" spans="2:10" x14ac:dyDescent="0.3">
      <c r="B559" s="173"/>
      <c r="C559" s="181"/>
      <c r="D559" s="181"/>
      <c r="E559" s="178"/>
      <c r="F559" s="173"/>
      <c r="G559" s="172"/>
      <c r="H559" s="173"/>
      <c r="I559" s="173"/>
      <c r="J559" s="173"/>
    </row>
    <row r="560" spans="2:10" x14ac:dyDescent="0.3">
      <c r="B560" s="173"/>
      <c r="C560" s="181"/>
      <c r="D560" s="181"/>
      <c r="E560" s="178"/>
      <c r="F560" s="173"/>
      <c r="G560" s="172"/>
      <c r="H560" s="173"/>
      <c r="I560" s="173"/>
      <c r="J560" s="173"/>
    </row>
    <row r="561" spans="2:10" x14ac:dyDescent="0.3">
      <c r="B561" s="227"/>
      <c r="C561" s="181"/>
      <c r="D561" s="181"/>
      <c r="E561" s="178"/>
      <c r="F561" s="227"/>
      <c r="G561" s="226"/>
      <c r="H561" s="227"/>
      <c r="I561" s="227"/>
      <c r="J561" s="227"/>
    </row>
    <row r="562" spans="2:10" x14ac:dyDescent="0.3">
      <c r="B562" s="173"/>
      <c r="C562" s="181"/>
      <c r="D562" s="181"/>
      <c r="E562" s="178"/>
      <c r="F562" s="173"/>
      <c r="G562" s="172"/>
      <c r="H562" s="173"/>
      <c r="I562" s="173"/>
      <c r="J562" s="173"/>
    </row>
    <row r="563" spans="2:10" x14ac:dyDescent="0.3">
      <c r="B563" s="227"/>
      <c r="C563" s="181"/>
      <c r="D563" s="181"/>
      <c r="E563" s="178"/>
      <c r="F563" s="227"/>
      <c r="G563" s="226"/>
      <c r="H563" s="227"/>
      <c r="I563" s="227"/>
      <c r="J563" s="227"/>
    </row>
    <row r="564" spans="2:10" x14ac:dyDescent="0.3">
      <c r="B564" s="173"/>
      <c r="C564" s="181"/>
      <c r="D564" s="181"/>
      <c r="E564" s="178"/>
      <c r="F564" s="173"/>
      <c r="G564" s="172"/>
      <c r="H564" s="173"/>
      <c r="I564" s="173"/>
      <c r="J564" s="173"/>
    </row>
    <row r="565" spans="2:10" x14ac:dyDescent="0.3">
      <c r="B565" s="227"/>
      <c r="C565" s="181"/>
      <c r="D565" s="181"/>
      <c r="E565" s="178"/>
      <c r="F565" s="227"/>
      <c r="G565" s="226"/>
      <c r="H565" s="227"/>
      <c r="I565" s="227"/>
      <c r="J565" s="227"/>
    </row>
    <row r="566" spans="2:10" x14ac:dyDescent="0.3">
      <c r="B566" s="173"/>
      <c r="C566" s="181"/>
      <c r="D566" s="181"/>
      <c r="E566" s="178"/>
      <c r="F566" s="173"/>
      <c r="G566" s="172"/>
      <c r="H566" s="173"/>
      <c r="I566" s="173"/>
      <c r="J566" s="173"/>
    </row>
    <row r="567" spans="2:10" x14ac:dyDescent="0.3">
      <c r="B567" s="227"/>
      <c r="C567" s="181"/>
      <c r="D567" s="181"/>
      <c r="E567" s="178"/>
      <c r="F567" s="227"/>
      <c r="G567" s="226"/>
      <c r="H567" s="227"/>
      <c r="I567" s="227"/>
      <c r="J567" s="227"/>
    </row>
    <row r="568" spans="2:10" x14ac:dyDescent="0.3">
      <c r="B568" s="173"/>
      <c r="C568" s="181"/>
      <c r="D568" s="181"/>
      <c r="E568" s="178"/>
      <c r="F568" s="173"/>
      <c r="G568" s="172"/>
      <c r="H568" s="173"/>
      <c r="I568" s="173"/>
      <c r="J568" s="173"/>
    </row>
    <row r="569" spans="2:10" x14ac:dyDescent="0.3">
      <c r="B569" s="227"/>
      <c r="C569" s="181"/>
      <c r="D569" s="181"/>
      <c r="E569" s="178"/>
      <c r="F569" s="227"/>
      <c r="G569" s="226"/>
      <c r="H569" s="227"/>
      <c r="I569" s="227"/>
      <c r="J569" s="227"/>
    </row>
    <row r="570" spans="2:10" x14ac:dyDescent="0.3">
      <c r="B570" s="173"/>
      <c r="C570" s="181"/>
      <c r="D570" s="181"/>
      <c r="E570" s="178"/>
      <c r="F570" s="173"/>
      <c r="G570" s="172"/>
      <c r="H570" s="173"/>
      <c r="I570" s="173"/>
      <c r="J570" s="173"/>
    </row>
    <row r="571" spans="2:10" x14ac:dyDescent="0.3">
      <c r="B571" s="227"/>
      <c r="C571" s="181"/>
      <c r="D571" s="181"/>
      <c r="E571" s="178"/>
      <c r="F571" s="227"/>
      <c r="G571" s="226"/>
      <c r="H571" s="227"/>
      <c r="I571" s="227"/>
      <c r="J571" s="227"/>
    </row>
    <row r="572" spans="2:10" x14ac:dyDescent="0.3">
      <c r="B572" s="173"/>
      <c r="C572" s="181"/>
      <c r="D572" s="181"/>
      <c r="E572" s="178"/>
      <c r="F572" s="173"/>
      <c r="G572" s="172"/>
      <c r="H572" s="173"/>
      <c r="I572" s="173"/>
      <c r="J572" s="173"/>
    </row>
    <row r="573" spans="2:10" x14ac:dyDescent="0.3">
      <c r="B573" s="227"/>
      <c r="C573" s="181"/>
      <c r="D573" s="181"/>
      <c r="E573" s="178"/>
      <c r="F573" s="227"/>
      <c r="G573" s="226"/>
      <c r="H573" s="227"/>
      <c r="I573" s="227"/>
      <c r="J573" s="227"/>
    </row>
    <row r="574" spans="2:10" x14ac:dyDescent="0.3">
      <c r="B574" s="173"/>
      <c r="C574" s="181"/>
      <c r="D574" s="181"/>
      <c r="E574" s="178"/>
      <c r="F574" s="173"/>
      <c r="G574" s="172"/>
      <c r="H574" s="173"/>
      <c r="I574" s="173"/>
      <c r="J574" s="173"/>
    </row>
    <row r="575" spans="2:10" x14ac:dyDescent="0.3">
      <c r="B575" s="227"/>
      <c r="C575" s="181"/>
      <c r="D575" s="181"/>
      <c r="E575" s="178"/>
      <c r="F575" s="227"/>
      <c r="G575" s="226"/>
      <c r="H575" s="227"/>
      <c r="I575" s="227"/>
      <c r="J575" s="227"/>
    </row>
    <row r="580" spans="2:10" x14ac:dyDescent="0.3">
      <c r="B580" s="168"/>
      <c r="C580" s="168"/>
      <c r="D580" s="168"/>
      <c r="E580" s="168"/>
      <c r="F580" s="168"/>
      <c r="G580" s="168"/>
      <c r="H580" s="168"/>
      <c r="I580" s="168"/>
      <c r="J580" s="168"/>
    </row>
    <row r="581" spans="2:10" x14ac:dyDescent="0.3">
      <c r="B581" s="173"/>
      <c r="C581" s="181"/>
      <c r="D581" s="181"/>
      <c r="E581" s="178"/>
      <c r="F581" s="173"/>
      <c r="G581" s="172"/>
      <c r="H581" s="173"/>
      <c r="I581" s="173"/>
      <c r="J581" s="173"/>
    </row>
    <row r="582" spans="2:10" x14ac:dyDescent="0.3">
      <c r="B582" s="173"/>
      <c r="C582" s="181"/>
      <c r="D582" s="181"/>
      <c r="E582" s="178"/>
      <c r="F582" s="173"/>
      <c r="G582" s="172"/>
      <c r="H582" s="173"/>
      <c r="I582" s="173"/>
      <c r="J582" s="173"/>
    </row>
    <row r="583" spans="2:10" x14ac:dyDescent="0.3">
      <c r="B583" s="168"/>
      <c r="C583" s="168"/>
      <c r="D583" s="168"/>
      <c r="E583" s="168"/>
      <c r="F583" s="168"/>
      <c r="G583" s="168"/>
      <c r="H583" s="168"/>
      <c r="I583" s="168"/>
      <c r="J583" s="168"/>
    </row>
    <row r="584" spans="2:10" x14ac:dyDescent="0.3">
      <c r="B584" s="173"/>
      <c r="C584" s="181"/>
      <c r="D584" s="181"/>
      <c r="E584" s="178"/>
      <c r="F584" s="173"/>
      <c r="G584" s="173"/>
      <c r="H584" s="173"/>
      <c r="I584" s="173"/>
      <c r="J584" s="173"/>
    </row>
    <row r="585" spans="2:10" x14ac:dyDescent="0.3">
      <c r="B585" s="173"/>
      <c r="C585" s="181"/>
      <c r="D585" s="181"/>
      <c r="E585" s="178"/>
      <c r="F585" s="173"/>
      <c r="G585" s="173"/>
      <c r="H585" s="173"/>
      <c r="I585" s="173"/>
      <c r="J585" s="173"/>
    </row>
    <row r="586" spans="2:10" x14ac:dyDescent="0.3">
      <c r="B586" s="173"/>
      <c r="C586" s="181"/>
      <c r="D586" s="181"/>
      <c r="E586" s="178"/>
      <c r="F586" s="173"/>
      <c r="G586" s="173"/>
      <c r="H586" s="173"/>
      <c r="I586" s="173"/>
      <c r="J586" s="173"/>
    </row>
    <row r="587" spans="2:10" x14ac:dyDescent="0.3">
      <c r="B587" s="168"/>
      <c r="C587" s="168"/>
      <c r="D587" s="168"/>
      <c r="E587" s="168"/>
      <c r="F587" s="168"/>
      <c r="G587" s="168"/>
      <c r="H587" s="168"/>
      <c r="I587" s="168"/>
      <c r="J587" s="168"/>
    </row>
    <row r="588" spans="2:10" x14ac:dyDescent="0.3">
      <c r="B588" s="173"/>
      <c r="C588" s="181"/>
      <c r="D588" s="181"/>
      <c r="E588" s="178"/>
      <c r="F588" s="173"/>
      <c r="G588" s="172"/>
      <c r="H588" s="173"/>
      <c r="I588" s="173"/>
      <c r="J588" s="173"/>
    </row>
    <row r="589" spans="2:10" x14ac:dyDescent="0.3">
      <c r="B589" s="173"/>
      <c r="C589" s="181"/>
      <c r="D589" s="181"/>
      <c r="E589" s="178"/>
      <c r="F589" s="173"/>
      <c r="G589" s="172"/>
      <c r="H589" s="173"/>
      <c r="I589" s="173"/>
      <c r="J589" s="173"/>
    </row>
    <row r="590" spans="2:10" x14ac:dyDescent="0.3">
      <c r="B590" s="173"/>
      <c r="C590" s="181"/>
      <c r="D590" s="181"/>
      <c r="E590" s="178"/>
      <c r="F590" s="173"/>
      <c r="G590" s="172"/>
      <c r="H590" s="173"/>
      <c r="I590" s="173"/>
      <c r="J590" s="173"/>
    </row>
    <row r="591" spans="2:10" x14ac:dyDescent="0.3">
      <c r="B591" s="173"/>
      <c r="C591" s="181"/>
      <c r="D591" s="181"/>
      <c r="E591" s="178"/>
      <c r="F591" s="173"/>
      <c r="G591" s="172"/>
      <c r="H591" s="173"/>
      <c r="I591" s="173"/>
      <c r="J591" s="173"/>
    </row>
    <row r="592" spans="2:10" x14ac:dyDescent="0.3">
      <c r="B592" s="168"/>
      <c r="C592" s="168"/>
      <c r="D592" s="168"/>
      <c r="E592" s="168"/>
      <c r="F592" s="168"/>
      <c r="G592" s="168"/>
      <c r="H592" s="168"/>
      <c r="I592" s="168"/>
      <c r="J592" s="168"/>
    </row>
    <row r="593" spans="2:10" x14ac:dyDescent="0.3">
      <c r="B593" s="173"/>
      <c r="C593" s="181"/>
      <c r="D593" s="181"/>
      <c r="E593" s="178"/>
      <c r="F593" s="173"/>
      <c r="G593" s="172"/>
      <c r="H593" s="173"/>
      <c r="I593" s="173"/>
      <c r="J593" s="173"/>
    </row>
    <row r="594" spans="2:10" x14ac:dyDescent="0.3">
      <c r="B594" s="173"/>
      <c r="C594" s="181"/>
      <c r="D594" s="181"/>
      <c r="E594" s="178"/>
      <c r="F594" s="173"/>
      <c r="G594" s="172"/>
      <c r="H594" s="173"/>
      <c r="I594" s="173"/>
      <c r="J594" s="173"/>
    </row>
    <row r="595" spans="2:10" x14ac:dyDescent="0.3">
      <c r="B595" s="168"/>
      <c r="C595" s="168"/>
      <c r="D595" s="168"/>
      <c r="E595" s="168"/>
      <c r="F595" s="168"/>
      <c r="G595" s="168"/>
      <c r="H595" s="168"/>
      <c r="I595" s="168"/>
      <c r="J595" s="168"/>
    </row>
    <row r="596" spans="2:10" x14ac:dyDescent="0.3">
      <c r="B596" s="173"/>
      <c r="C596" s="181"/>
      <c r="D596" s="181"/>
      <c r="E596" s="178"/>
      <c r="F596" s="173"/>
      <c r="G596" s="172"/>
      <c r="H596" s="173"/>
      <c r="I596" s="173"/>
      <c r="J596" s="173"/>
    </row>
    <row r="597" spans="2:10" x14ac:dyDescent="0.3">
      <c r="B597" s="173"/>
      <c r="C597" s="181"/>
      <c r="D597" s="181"/>
      <c r="E597" s="178"/>
      <c r="F597" s="173"/>
      <c r="G597" s="172"/>
      <c r="H597" s="173"/>
      <c r="I597" s="173"/>
      <c r="J597" s="173"/>
    </row>
    <row r="598" spans="2:10" x14ac:dyDescent="0.3">
      <c r="B598" s="173"/>
      <c r="C598" s="181"/>
      <c r="D598" s="181"/>
      <c r="E598" s="178"/>
      <c r="F598" s="173"/>
      <c r="G598" s="172"/>
      <c r="H598" s="173"/>
      <c r="I598" s="173"/>
      <c r="J598" s="173"/>
    </row>
    <row r="599" spans="2:10" x14ac:dyDescent="0.3">
      <c r="B599" s="173"/>
      <c r="C599" s="181"/>
      <c r="D599" s="181"/>
      <c r="E599" s="178"/>
      <c r="F599" s="173"/>
      <c r="G599" s="172"/>
      <c r="H599" s="173"/>
      <c r="I599" s="173"/>
      <c r="J599" s="173"/>
    </row>
    <row r="600" spans="2:10" x14ac:dyDescent="0.3">
      <c r="B600" s="173"/>
      <c r="C600" s="181"/>
      <c r="D600" s="181"/>
      <c r="E600" s="178"/>
      <c r="F600" s="173"/>
      <c r="G600" s="172"/>
      <c r="H600" s="173"/>
      <c r="I600" s="173"/>
      <c r="J600" s="173"/>
    </row>
    <row r="601" spans="2:10" x14ac:dyDescent="0.3">
      <c r="B601" s="168"/>
      <c r="C601" s="168"/>
      <c r="D601" s="168"/>
      <c r="E601" s="168"/>
      <c r="F601" s="168"/>
      <c r="G601" s="168"/>
      <c r="H601" s="168"/>
      <c r="I601" s="168"/>
      <c r="J601" s="168"/>
    </row>
    <row r="602" spans="2:10" x14ac:dyDescent="0.3">
      <c r="B602" s="173"/>
      <c r="C602" s="181"/>
      <c r="D602" s="181"/>
      <c r="E602" s="178"/>
      <c r="F602" s="173"/>
      <c r="G602" s="227"/>
      <c r="H602" s="173"/>
      <c r="I602" s="173"/>
      <c r="J602" s="173"/>
    </row>
    <row r="603" spans="2:10" x14ac:dyDescent="0.3">
      <c r="B603" s="227"/>
      <c r="C603" s="181"/>
      <c r="D603" s="181"/>
      <c r="E603" s="178"/>
      <c r="F603" s="227"/>
      <c r="G603" s="227"/>
      <c r="H603" s="227"/>
      <c r="I603" s="227"/>
      <c r="J603" s="227"/>
    </row>
    <row r="604" spans="2:10" x14ac:dyDescent="0.3">
      <c r="B604" s="168"/>
      <c r="C604" s="168"/>
      <c r="D604" s="168"/>
      <c r="E604" s="168"/>
      <c r="F604" s="168"/>
      <c r="G604" s="168"/>
      <c r="H604" s="168"/>
      <c r="I604" s="168"/>
      <c r="J604" s="168"/>
    </row>
    <row r="605" spans="2:10" x14ac:dyDescent="0.3">
      <c r="B605" s="173"/>
      <c r="C605" s="181"/>
      <c r="D605" s="181"/>
      <c r="E605" s="178"/>
      <c r="F605" s="173"/>
      <c r="G605" s="172"/>
      <c r="H605" s="173"/>
      <c r="I605" s="173"/>
      <c r="J605" s="173"/>
    </row>
    <row r="606" spans="2:10" x14ac:dyDescent="0.3">
      <c r="C606" s="181"/>
      <c r="D606" s="181"/>
      <c r="E606" s="178"/>
      <c r="F606" s="173"/>
      <c r="G606" s="53"/>
      <c r="I606" s="173"/>
      <c r="J606" s="173"/>
    </row>
    <row r="608" spans="2:10" x14ac:dyDescent="0.3">
      <c r="B608" s="168"/>
      <c r="F608" s="168"/>
      <c r="G608" s="168"/>
      <c r="H608" s="168"/>
      <c r="I608" s="168"/>
      <c r="J608" s="168"/>
    </row>
    <row r="609" spans="2:10" x14ac:dyDescent="0.3">
      <c r="B609" s="170"/>
      <c r="C609" s="180"/>
      <c r="D609" s="180"/>
      <c r="E609" s="177"/>
      <c r="F609" s="170"/>
      <c r="G609" s="170"/>
      <c r="H609" s="170"/>
      <c r="I609" s="170"/>
      <c r="J609" s="170"/>
    </row>
    <row r="610" spans="2:10" x14ac:dyDescent="0.3">
      <c r="B610" s="173"/>
      <c r="C610" s="181"/>
      <c r="D610" s="181"/>
      <c r="E610" s="178"/>
      <c r="F610" s="173"/>
      <c r="G610" s="173"/>
      <c r="H610" s="173"/>
      <c r="I610" s="173"/>
      <c r="J610" s="173"/>
    </row>
    <row r="611" spans="2:10" x14ac:dyDescent="0.3">
      <c r="B611" s="173"/>
      <c r="C611" s="181"/>
      <c r="D611" s="181"/>
      <c r="E611" s="178"/>
      <c r="F611" s="173"/>
      <c r="G611" s="173"/>
      <c r="H611" s="173"/>
      <c r="I611" s="173"/>
      <c r="J611" s="173"/>
    </row>
    <row r="612" spans="2:10" x14ac:dyDescent="0.3">
      <c r="B612" s="170"/>
      <c r="C612" s="180"/>
      <c r="D612" s="180"/>
      <c r="E612" s="177"/>
      <c r="F612" s="170"/>
      <c r="G612" s="170"/>
      <c r="H612" s="170"/>
      <c r="I612" s="170"/>
      <c r="J612" s="170"/>
    </row>
    <row r="613" spans="2:10" x14ac:dyDescent="0.3">
      <c r="B613" s="173"/>
      <c r="C613" s="181"/>
      <c r="D613" s="181"/>
      <c r="E613" s="178"/>
      <c r="F613" s="173"/>
      <c r="G613" s="173"/>
      <c r="H613" s="173"/>
      <c r="I613" s="173"/>
      <c r="J613" s="173"/>
    </row>
    <row r="614" spans="2:10" x14ac:dyDescent="0.3">
      <c r="B614" s="173"/>
      <c r="C614" s="181"/>
      <c r="D614" s="181"/>
      <c r="E614" s="178"/>
      <c r="F614" s="173"/>
      <c r="G614" s="173"/>
      <c r="H614" s="173"/>
      <c r="I614" s="173"/>
      <c r="J614" s="173"/>
    </row>
    <row r="615" spans="2:10" x14ac:dyDescent="0.3">
      <c r="B615" s="173"/>
      <c r="C615" s="181"/>
      <c r="D615" s="181"/>
      <c r="E615" s="178"/>
      <c r="F615" s="173"/>
      <c r="G615" s="173"/>
      <c r="H615" s="173"/>
      <c r="I615" s="173"/>
      <c r="J615" s="173"/>
    </row>
    <row r="616" spans="2:10" x14ac:dyDescent="0.3">
      <c r="B616" s="170"/>
      <c r="C616" s="180"/>
      <c r="D616" s="180"/>
      <c r="E616" s="177"/>
      <c r="F616" s="170"/>
      <c r="G616" s="170"/>
      <c r="H616" s="170"/>
      <c r="I616" s="170"/>
      <c r="J616" s="170"/>
    </row>
    <row r="617" spans="2:10" x14ac:dyDescent="0.3">
      <c r="B617" s="173"/>
      <c r="C617" s="181"/>
      <c r="D617" s="181"/>
      <c r="E617" s="178"/>
      <c r="F617" s="173"/>
      <c r="G617" s="173"/>
      <c r="H617" s="173"/>
      <c r="I617" s="173"/>
      <c r="J617" s="173"/>
    </row>
    <row r="618" spans="2:10" x14ac:dyDescent="0.3">
      <c r="B618" s="173"/>
      <c r="C618" s="181"/>
      <c r="D618" s="181"/>
      <c r="E618" s="178"/>
      <c r="F618" s="173"/>
      <c r="G618" s="173"/>
      <c r="H618" s="173"/>
      <c r="I618" s="173"/>
      <c r="J618" s="173"/>
    </row>
    <row r="619" spans="2:10" x14ac:dyDescent="0.3">
      <c r="B619" s="173"/>
      <c r="C619" s="181"/>
      <c r="D619" s="181"/>
      <c r="E619" s="178"/>
      <c r="F619" s="173"/>
      <c r="G619" s="173"/>
      <c r="H619" s="173"/>
      <c r="I619" s="173"/>
      <c r="J619" s="173"/>
    </row>
    <row r="620" spans="2:10" x14ac:dyDescent="0.3">
      <c r="B620" s="170"/>
      <c r="C620" s="180"/>
      <c r="D620" s="180"/>
      <c r="E620" s="177"/>
      <c r="F620" s="170"/>
      <c r="G620" s="170"/>
      <c r="H620" s="170"/>
      <c r="I620" s="170"/>
      <c r="J620" s="170"/>
    </row>
    <row r="621" spans="2:10" x14ac:dyDescent="0.3">
      <c r="B621" s="173"/>
      <c r="C621" s="181"/>
      <c r="D621" s="181"/>
      <c r="E621" s="178"/>
      <c r="F621" s="173"/>
      <c r="G621" s="173"/>
      <c r="H621" s="173"/>
      <c r="I621" s="173"/>
      <c r="J621" s="173"/>
    </row>
    <row r="622" spans="2:10" x14ac:dyDescent="0.3">
      <c r="B622" s="173"/>
      <c r="C622" s="181"/>
      <c r="D622" s="181"/>
      <c r="E622" s="178"/>
      <c r="F622" s="173"/>
      <c r="G622" s="173"/>
      <c r="H622" s="173"/>
      <c r="I622" s="173"/>
      <c r="J622" s="173"/>
    </row>
    <row r="623" spans="2:10" x14ac:dyDescent="0.3">
      <c r="B623" s="173"/>
      <c r="C623" s="181"/>
      <c r="D623" s="181"/>
      <c r="E623" s="178"/>
      <c r="F623" s="173"/>
      <c r="G623" s="173"/>
      <c r="H623" s="173"/>
      <c r="I623" s="173"/>
      <c r="J623" s="173"/>
    </row>
    <row r="624" spans="2:10" x14ac:dyDescent="0.3">
      <c r="B624" s="173"/>
      <c r="C624" s="181"/>
      <c r="D624" s="181"/>
      <c r="E624" s="178"/>
      <c r="F624" s="173"/>
      <c r="G624" s="173"/>
      <c r="H624" s="173"/>
      <c r="I624" s="173"/>
      <c r="J624" s="173"/>
    </row>
    <row r="625" spans="2:10" ht="42.75" customHeight="1" x14ac:dyDescent="0.3">
      <c r="B625" s="173"/>
      <c r="C625" s="181"/>
      <c r="D625" s="181"/>
      <c r="E625" s="178"/>
      <c r="F625" s="173"/>
      <c r="G625" s="173"/>
      <c r="H625" s="173"/>
      <c r="I625" s="173"/>
      <c r="J625" s="173"/>
    </row>
    <row r="626" spans="2:10" x14ac:dyDescent="0.3">
      <c r="B626" s="262"/>
      <c r="C626" s="181"/>
      <c r="D626" s="181"/>
      <c r="E626" s="178"/>
      <c r="F626" s="173"/>
    </row>
    <row r="628" spans="2:10" x14ac:dyDescent="0.3">
      <c r="B628" s="168"/>
      <c r="F628" s="168"/>
      <c r="G628" s="168"/>
    </row>
    <row r="629" spans="2:10" x14ac:dyDescent="0.3">
      <c r="B629" s="170"/>
      <c r="C629" s="180"/>
      <c r="D629" s="180"/>
      <c r="E629" s="177"/>
      <c r="F629" s="170"/>
      <c r="G629" s="169"/>
    </row>
    <row r="630" spans="2:10" x14ac:dyDescent="0.3">
      <c r="B630" s="173"/>
      <c r="C630" s="181"/>
      <c r="D630" s="181"/>
      <c r="E630" s="178"/>
      <c r="F630" s="173"/>
      <c r="G630" s="173"/>
    </row>
    <row r="631" spans="2:10" x14ac:dyDescent="0.3">
      <c r="B631" s="173"/>
      <c r="C631" s="181"/>
      <c r="D631" s="181"/>
      <c r="E631" s="178"/>
      <c r="F631" s="173"/>
      <c r="G631" s="173"/>
    </row>
    <row r="632" spans="2:10" ht="23.25" customHeight="1" x14ac:dyDescent="0.3">
      <c r="B632" s="173"/>
      <c r="C632" s="181"/>
      <c r="D632" s="181"/>
      <c r="E632" s="178"/>
      <c r="F632" s="173"/>
      <c r="G632" s="173"/>
      <c r="H632" s="173"/>
    </row>
    <row r="633" spans="2:10" x14ac:dyDescent="0.3">
      <c r="B633" s="173"/>
      <c r="C633" s="181"/>
      <c r="D633" s="181"/>
      <c r="E633" s="178"/>
      <c r="F633" s="173"/>
      <c r="G633" s="173"/>
    </row>
    <row r="634" spans="2:10" x14ac:dyDescent="0.3">
      <c r="B634" s="173"/>
      <c r="C634" s="181"/>
      <c r="D634" s="181"/>
      <c r="E634" s="178"/>
      <c r="F634" s="173"/>
      <c r="G634" s="173"/>
    </row>
    <row r="635" spans="2:10" x14ac:dyDescent="0.3">
      <c r="B635" s="173"/>
      <c r="C635" s="181"/>
      <c r="D635" s="181"/>
      <c r="E635" s="178"/>
      <c r="F635" s="173"/>
      <c r="G635" s="173"/>
      <c r="H635" s="173"/>
    </row>
    <row r="636" spans="2:10" x14ac:dyDescent="0.3">
      <c r="B636" s="173"/>
      <c r="C636" s="181"/>
      <c r="D636" s="181"/>
      <c r="E636" s="178"/>
      <c r="F636" s="173"/>
      <c r="G636" s="173"/>
    </row>
    <row r="637" spans="2:10" x14ac:dyDescent="0.3">
      <c r="B637" s="173"/>
      <c r="C637" s="181"/>
      <c r="D637" s="181"/>
      <c r="E637" s="178"/>
      <c r="F637" s="173"/>
      <c r="G637" s="173"/>
    </row>
    <row r="641" spans="2:11" x14ac:dyDescent="0.3">
      <c r="B641" s="168"/>
      <c r="F641" s="168"/>
      <c r="G641" s="168"/>
      <c r="H641" s="168"/>
      <c r="I641" s="168"/>
      <c r="J641" s="168"/>
      <c r="K641" s="168"/>
    </row>
    <row r="642" spans="2:11" x14ac:dyDescent="0.3">
      <c r="B642" s="170"/>
      <c r="C642" s="180"/>
      <c r="D642" s="180"/>
      <c r="E642" s="177"/>
      <c r="F642" s="170"/>
      <c r="G642" s="170"/>
      <c r="H642" s="170"/>
      <c r="I642" s="170"/>
      <c r="J642" s="170"/>
      <c r="K642" s="171"/>
    </row>
    <row r="643" spans="2:11" x14ac:dyDescent="0.3">
      <c r="B643" s="173"/>
      <c r="C643" s="181"/>
      <c r="D643" s="181"/>
      <c r="E643" s="178"/>
      <c r="F643" s="173"/>
      <c r="G643" s="173"/>
      <c r="H643" s="173"/>
      <c r="I643" s="173"/>
      <c r="J643" s="173"/>
      <c r="K643" s="174"/>
    </row>
    <row r="644" spans="2:11" x14ac:dyDescent="0.3">
      <c r="B644" s="173"/>
      <c r="C644" s="181"/>
      <c r="D644" s="181"/>
      <c r="E644" s="178"/>
      <c r="F644" s="173"/>
      <c r="G644" s="173"/>
      <c r="H644" s="173"/>
      <c r="I644" s="173"/>
      <c r="J644" s="173"/>
      <c r="K644" s="174"/>
    </row>
    <row r="645" spans="2:11" x14ac:dyDescent="0.3">
      <c r="B645" s="173"/>
      <c r="C645" s="181"/>
      <c r="D645" s="181"/>
      <c r="E645" s="178"/>
      <c r="F645" s="173"/>
      <c r="G645" s="173"/>
      <c r="H645" s="173"/>
      <c r="I645" s="173"/>
      <c r="J645" s="173"/>
      <c r="K645" s="174"/>
    </row>
    <row r="646" spans="2:11" x14ac:dyDescent="0.3">
      <c r="B646" s="173"/>
      <c r="C646" s="181"/>
      <c r="D646" s="181"/>
      <c r="E646" s="178"/>
      <c r="F646" s="173"/>
      <c r="G646" s="173"/>
      <c r="H646" s="173"/>
      <c r="I646" s="173"/>
      <c r="J646" s="173"/>
      <c r="K646" s="174"/>
    </row>
    <row r="647" spans="2:11" x14ac:dyDescent="0.3">
      <c r="B647" s="173"/>
      <c r="C647" s="181"/>
      <c r="D647" s="181"/>
      <c r="E647" s="178"/>
      <c r="F647" s="173"/>
      <c r="G647" s="172"/>
      <c r="H647" s="173"/>
      <c r="I647" s="173"/>
      <c r="J647" s="173"/>
      <c r="K647" s="174"/>
    </row>
    <row r="648" spans="2:11" x14ac:dyDescent="0.3">
      <c r="B648" s="170"/>
      <c r="C648" s="180"/>
      <c r="D648" s="180"/>
      <c r="E648" s="177"/>
      <c r="F648" s="170"/>
      <c r="G648" s="170"/>
      <c r="H648" s="170"/>
      <c r="I648" s="170"/>
      <c r="J648" s="170"/>
      <c r="K648" s="171"/>
    </row>
    <row r="649" spans="2:11" x14ac:dyDescent="0.3">
      <c r="B649" s="173"/>
      <c r="C649" s="181"/>
      <c r="D649" s="181"/>
      <c r="E649" s="178"/>
      <c r="F649" s="173"/>
      <c r="G649" s="173"/>
      <c r="H649" s="173"/>
      <c r="I649" s="173"/>
      <c r="J649" s="173"/>
      <c r="K649" s="174"/>
    </row>
    <row r="650" spans="2:11" x14ac:dyDescent="0.3">
      <c r="B650" s="173"/>
      <c r="C650" s="181"/>
      <c r="D650" s="181"/>
      <c r="E650" s="178"/>
      <c r="F650" s="173"/>
      <c r="G650" s="173"/>
      <c r="H650" s="173"/>
      <c r="I650" s="173"/>
      <c r="J650" s="173"/>
      <c r="K650" s="174"/>
    </row>
    <row r="651" spans="2:11" x14ac:dyDescent="0.3">
      <c r="B651" s="173"/>
      <c r="C651" s="181"/>
      <c r="D651" s="181"/>
      <c r="E651" s="178"/>
      <c r="F651" s="173"/>
      <c r="G651" s="173"/>
      <c r="H651" s="173"/>
      <c r="I651" s="173"/>
      <c r="J651" s="173"/>
      <c r="K651" s="174"/>
    </row>
    <row r="652" spans="2:11" x14ac:dyDescent="0.3">
      <c r="B652" s="173"/>
      <c r="C652" s="181"/>
      <c r="D652" s="181"/>
      <c r="E652" s="178"/>
      <c r="F652" s="173"/>
      <c r="G652" s="173"/>
      <c r="H652" s="173"/>
      <c r="I652" s="173"/>
      <c r="J652" s="173"/>
      <c r="K652" s="174"/>
    </row>
    <row r="653" spans="2:11" x14ac:dyDescent="0.3">
      <c r="B653" s="173"/>
      <c r="C653" s="181"/>
      <c r="D653" s="181"/>
      <c r="E653" s="178"/>
      <c r="F653" s="173"/>
      <c r="G653" s="173"/>
      <c r="H653" s="173"/>
      <c r="I653" s="173"/>
      <c r="J653" s="173"/>
      <c r="K653" s="174"/>
    </row>
    <row r="654" spans="2:11" x14ac:dyDescent="0.3">
      <c r="B654" s="173"/>
      <c r="C654" s="181"/>
      <c r="D654" s="181"/>
      <c r="E654" s="178"/>
      <c r="F654" s="173"/>
      <c r="G654" s="173"/>
      <c r="H654" s="173"/>
      <c r="I654" s="173"/>
      <c r="J654" s="173"/>
      <c r="K654" s="174"/>
    </row>
    <row r="655" spans="2:11" x14ac:dyDescent="0.3">
      <c r="B655" s="173"/>
      <c r="C655" s="181"/>
      <c r="D655" s="181"/>
      <c r="E655" s="178"/>
      <c r="F655" s="173"/>
      <c r="G655" s="173"/>
      <c r="H655" s="173"/>
      <c r="I655" s="173"/>
      <c r="J655" s="173"/>
      <c r="K655" s="174"/>
    </row>
    <row r="656" spans="2:11" x14ac:dyDescent="0.3">
      <c r="B656" s="170"/>
      <c r="C656" s="180"/>
      <c r="D656" s="180"/>
      <c r="E656" s="177"/>
      <c r="F656" s="170"/>
      <c r="G656" s="170"/>
      <c r="H656" s="170"/>
      <c r="I656" s="170"/>
      <c r="J656" s="170"/>
      <c r="K656" s="171"/>
    </row>
    <row r="657" spans="2:11" x14ac:dyDescent="0.3">
      <c r="B657" s="173"/>
      <c r="C657" s="181"/>
      <c r="D657" s="181"/>
      <c r="E657" s="178"/>
      <c r="F657" s="173"/>
      <c r="G657" s="173"/>
      <c r="H657" s="173"/>
      <c r="I657" s="173"/>
      <c r="J657" s="173"/>
      <c r="K657" s="174"/>
    </row>
    <row r="658" spans="2:11" x14ac:dyDescent="0.3">
      <c r="B658" s="173"/>
      <c r="C658" s="181"/>
      <c r="D658" s="181"/>
      <c r="E658" s="178"/>
      <c r="F658" s="173"/>
      <c r="G658" s="173"/>
      <c r="H658" s="173"/>
      <c r="I658" s="173"/>
      <c r="J658" s="173"/>
      <c r="K658" s="174"/>
    </row>
    <row r="659" spans="2:11" x14ac:dyDescent="0.3">
      <c r="B659" s="173"/>
      <c r="C659" s="181"/>
      <c r="D659" s="181"/>
      <c r="E659" s="178"/>
      <c r="F659" s="173"/>
      <c r="G659" s="173"/>
      <c r="H659" s="173"/>
      <c r="I659" s="173"/>
      <c r="J659" s="173"/>
      <c r="K659" s="174"/>
    </row>
    <row r="660" spans="2:11" x14ac:dyDescent="0.3">
      <c r="B660" s="173"/>
      <c r="C660" s="181"/>
      <c r="D660" s="181"/>
      <c r="E660" s="178"/>
      <c r="F660" s="173"/>
      <c r="G660" s="173"/>
      <c r="H660" s="173"/>
      <c r="I660" s="173"/>
      <c r="J660" s="173"/>
      <c r="K660" s="174"/>
    </row>
    <row r="661" spans="2:11" x14ac:dyDescent="0.3">
      <c r="B661" s="173"/>
      <c r="C661" s="181"/>
      <c r="D661" s="181"/>
      <c r="E661" s="178"/>
      <c r="F661" s="173"/>
      <c r="G661" s="173"/>
      <c r="H661" s="173"/>
      <c r="I661" s="173"/>
      <c r="J661" s="173"/>
      <c r="K661" s="174"/>
    </row>
    <row r="662" spans="2:11" x14ac:dyDescent="0.3">
      <c r="B662" s="173"/>
      <c r="C662" s="181"/>
      <c r="D662" s="181"/>
      <c r="E662" s="178"/>
      <c r="F662" s="173"/>
      <c r="G662" s="173"/>
      <c r="H662" s="173"/>
      <c r="I662" s="173"/>
      <c r="J662" s="173"/>
      <c r="K662" s="174"/>
    </row>
    <row r="663" spans="2:11" x14ac:dyDescent="0.3">
      <c r="B663" s="173"/>
      <c r="C663" s="181"/>
      <c r="D663" s="181"/>
      <c r="E663" s="178"/>
      <c r="F663" s="173"/>
      <c r="G663" s="173"/>
      <c r="H663" s="173"/>
      <c r="I663" s="173"/>
      <c r="J663" s="173"/>
      <c r="K663" s="174"/>
    </row>
    <row r="664" spans="2:11" x14ac:dyDescent="0.3">
      <c r="B664" s="173"/>
      <c r="C664" s="181"/>
      <c r="D664" s="181"/>
      <c r="E664" s="178"/>
      <c r="F664" s="173"/>
      <c r="G664" s="173"/>
      <c r="H664" s="173"/>
      <c r="I664" s="173"/>
      <c r="J664" s="173"/>
      <c r="K664" s="174"/>
    </row>
    <row r="665" spans="2:11" x14ac:dyDescent="0.3">
      <c r="B665" s="173"/>
      <c r="C665" s="181"/>
      <c r="D665" s="181"/>
      <c r="E665" s="178"/>
      <c r="F665" s="173"/>
      <c r="G665" s="173"/>
      <c r="H665" s="173"/>
      <c r="I665" s="173"/>
      <c r="J665" s="173"/>
      <c r="K665" s="174"/>
    </row>
    <row r="666" spans="2:11" x14ac:dyDescent="0.3">
      <c r="B666" s="173"/>
      <c r="C666" s="181"/>
      <c r="D666" s="181"/>
      <c r="E666" s="178"/>
      <c r="F666" s="173"/>
      <c r="G666" s="173"/>
      <c r="H666" s="173"/>
      <c r="I666" s="173"/>
      <c r="J666" s="173"/>
      <c r="K666" s="174"/>
    </row>
    <row r="667" spans="2:11" x14ac:dyDescent="0.3">
      <c r="B667" s="173"/>
      <c r="C667" s="181"/>
      <c r="D667" s="181"/>
      <c r="E667" s="178"/>
      <c r="F667" s="173"/>
      <c r="G667" s="173"/>
      <c r="H667" s="173"/>
      <c r="I667" s="173"/>
      <c r="J667" s="173"/>
      <c r="K667" s="174"/>
    </row>
    <row r="668" spans="2:11" x14ac:dyDescent="0.3">
      <c r="B668" s="170"/>
      <c r="C668" s="180"/>
      <c r="D668" s="180"/>
      <c r="E668" s="177"/>
      <c r="F668" s="170"/>
      <c r="G668" s="170"/>
      <c r="H668" s="170"/>
      <c r="I668" s="170"/>
      <c r="J668" s="170"/>
      <c r="K668" s="171"/>
    </row>
    <row r="669" spans="2:11" x14ac:dyDescent="0.3">
      <c r="B669" s="173"/>
      <c r="C669" s="181"/>
      <c r="D669" s="181"/>
      <c r="E669" s="178"/>
      <c r="F669" s="173"/>
      <c r="G669" s="172"/>
      <c r="H669" s="173"/>
      <c r="I669" s="173"/>
      <c r="J669" s="173"/>
      <c r="K669" s="174"/>
    </row>
    <row r="670" spans="2:11" x14ac:dyDescent="0.3">
      <c r="B670" s="173"/>
      <c r="C670" s="181"/>
      <c r="D670" s="181"/>
      <c r="E670" s="178"/>
      <c r="F670" s="173"/>
      <c r="G670" s="173"/>
      <c r="H670" s="173"/>
      <c r="I670" s="173"/>
      <c r="J670" s="173"/>
      <c r="K670" s="174"/>
    </row>
    <row r="671" spans="2:11" x14ac:dyDescent="0.3">
      <c r="B671" s="173"/>
      <c r="C671" s="181"/>
      <c r="D671" s="181"/>
      <c r="E671" s="178"/>
      <c r="F671" s="173"/>
      <c r="G671" s="172"/>
      <c r="H671" s="173"/>
      <c r="I671" s="173"/>
      <c r="J671" s="173"/>
      <c r="K671" s="174"/>
    </row>
    <row r="672" spans="2:11" x14ac:dyDescent="0.3">
      <c r="B672" s="170"/>
      <c r="C672" s="180"/>
      <c r="D672" s="180"/>
      <c r="E672" s="177"/>
      <c r="F672" s="170"/>
      <c r="G672" s="170"/>
      <c r="H672" s="170"/>
      <c r="I672" s="170"/>
      <c r="J672" s="170"/>
      <c r="K672" s="171"/>
    </row>
    <row r="673" spans="2:11" x14ac:dyDescent="0.3">
      <c r="B673" s="173"/>
      <c r="C673" s="181"/>
      <c r="D673" s="181"/>
      <c r="E673" s="178"/>
      <c r="F673" s="173"/>
      <c r="G673" s="173"/>
      <c r="H673" s="173"/>
      <c r="I673" s="173"/>
      <c r="J673" s="173"/>
      <c r="K673" s="174"/>
    </row>
    <row r="674" spans="2:11" x14ac:dyDescent="0.3">
      <c r="B674" s="173"/>
      <c r="C674" s="181"/>
      <c r="D674" s="181"/>
      <c r="E674" s="178"/>
      <c r="F674" s="173"/>
      <c r="G674" s="173"/>
      <c r="H674" s="173"/>
      <c r="I674" s="173"/>
      <c r="J674" s="173"/>
      <c r="K674" s="174"/>
    </row>
    <row r="675" spans="2:11" x14ac:dyDescent="0.3">
      <c r="B675" s="173"/>
      <c r="C675" s="181"/>
      <c r="D675" s="181"/>
      <c r="E675" s="178"/>
      <c r="F675" s="173"/>
      <c r="G675" s="173"/>
      <c r="H675" s="173"/>
      <c r="I675" s="173"/>
      <c r="J675" s="173"/>
      <c r="K675" s="174"/>
    </row>
    <row r="676" spans="2:11" x14ac:dyDescent="0.3">
      <c r="B676" s="173"/>
      <c r="C676" s="181"/>
      <c r="D676" s="181"/>
      <c r="E676" s="178"/>
      <c r="F676" s="272"/>
      <c r="G676" s="173"/>
      <c r="H676" s="173"/>
      <c r="I676" s="173"/>
      <c r="J676" s="173"/>
      <c r="K676" s="174"/>
    </row>
    <row r="677" spans="2:11" x14ac:dyDescent="0.3">
      <c r="B677" s="173"/>
      <c r="C677" s="181"/>
      <c r="D677" s="181"/>
      <c r="E677" s="178"/>
      <c r="F677" s="272"/>
      <c r="G677" s="173"/>
      <c r="H677" s="173"/>
      <c r="I677" s="173"/>
      <c r="J677" s="173"/>
      <c r="K677" s="174"/>
    </row>
    <row r="678" spans="2:11" x14ac:dyDescent="0.3">
      <c r="B678" s="170"/>
      <c r="C678" s="180"/>
      <c r="D678" s="180"/>
      <c r="E678" s="177"/>
      <c r="F678" s="170"/>
      <c r="G678" s="170"/>
      <c r="H678" s="170"/>
      <c r="I678" s="170"/>
      <c r="J678" s="170"/>
      <c r="K678" s="171"/>
    </row>
    <row r="679" spans="2:11" x14ac:dyDescent="0.3">
      <c r="B679" s="173"/>
      <c r="C679" s="181"/>
      <c r="D679" s="181"/>
      <c r="E679" s="178"/>
      <c r="F679" s="173"/>
      <c r="G679" s="173"/>
      <c r="H679" s="173"/>
      <c r="I679" s="173"/>
      <c r="J679" s="173"/>
      <c r="K679" s="174"/>
    </row>
    <row r="680" spans="2:11" x14ac:dyDescent="0.3">
      <c r="B680" s="173"/>
      <c r="C680" s="181"/>
      <c r="D680" s="181"/>
      <c r="E680" s="178"/>
      <c r="F680" s="173"/>
      <c r="G680" s="173"/>
      <c r="H680" s="173"/>
      <c r="I680" s="173"/>
      <c r="J680" s="173"/>
      <c r="K680" s="174"/>
    </row>
    <row r="681" spans="2:11" x14ac:dyDescent="0.3">
      <c r="B681" s="173"/>
      <c r="C681" s="181"/>
      <c r="D681" s="181"/>
      <c r="E681" s="178"/>
      <c r="F681" s="173"/>
      <c r="G681" s="173"/>
      <c r="H681" s="173"/>
      <c r="I681" s="173"/>
      <c r="J681" s="173"/>
      <c r="K681" s="174"/>
    </row>
    <row r="682" spans="2:11" x14ac:dyDescent="0.3">
      <c r="B682" s="173"/>
      <c r="C682" s="181"/>
      <c r="D682" s="181"/>
      <c r="E682" s="178"/>
      <c r="F682" s="173"/>
      <c r="G682" s="173"/>
      <c r="H682" s="173"/>
      <c r="I682" s="173"/>
      <c r="J682" s="173"/>
      <c r="K682" s="174"/>
    </row>
    <row r="683" spans="2:11" x14ac:dyDescent="0.3">
      <c r="B683" s="173"/>
      <c r="C683" s="181"/>
      <c r="D683" s="181"/>
      <c r="E683" s="178"/>
      <c r="F683" s="173"/>
      <c r="G683" s="173"/>
      <c r="H683" s="173"/>
      <c r="I683" s="173"/>
      <c r="J683" s="173"/>
      <c r="K683" s="174"/>
    </row>
    <row r="684" spans="2:11" x14ac:dyDescent="0.3">
      <c r="B684" s="173"/>
      <c r="C684" s="181"/>
      <c r="D684" s="181"/>
      <c r="E684" s="178"/>
      <c r="F684" s="173"/>
      <c r="G684" s="173"/>
      <c r="H684" s="173"/>
      <c r="I684" s="173"/>
      <c r="J684" s="173"/>
      <c r="K684" s="174"/>
    </row>
    <row r="685" spans="2:11" x14ac:dyDescent="0.3">
      <c r="B685" s="173"/>
      <c r="C685" s="181"/>
      <c r="D685" s="181"/>
      <c r="E685" s="178"/>
      <c r="F685" s="173"/>
      <c r="G685" s="173"/>
      <c r="H685" s="173"/>
      <c r="I685" s="173"/>
      <c r="J685" s="173"/>
      <c r="K685" s="174"/>
    </row>
    <row r="686" spans="2:11" x14ac:dyDescent="0.3">
      <c r="B686" s="173"/>
      <c r="C686" s="181"/>
      <c r="D686" s="181"/>
      <c r="E686" s="178"/>
      <c r="F686" s="173"/>
      <c r="G686" s="173"/>
      <c r="H686" s="173"/>
      <c r="I686" s="173"/>
      <c r="J686" s="173"/>
      <c r="K686" s="174"/>
    </row>
    <row r="687" spans="2:11" x14ac:dyDescent="0.3">
      <c r="B687" s="173"/>
      <c r="C687" s="181"/>
      <c r="D687" s="181"/>
      <c r="E687" s="178"/>
      <c r="F687" s="173"/>
      <c r="G687" s="173"/>
      <c r="H687" s="173"/>
      <c r="I687" s="173"/>
      <c r="J687" s="173"/>
      <c r="K687" s="174"/>
    </row>
    <row r="688" spans="2:11" x14ac:dyDescent="0.3">
      <c r="B688" s="170"/>
      <c r="C688" s="180"/>
      <c r="D688" s="180"/>
      <c r="E688" s="177"/>
      <c r="F688" s="170"/>
      <c r="G688" s="170"/>
      <c r="H688" s="170"/>
      <c r="I688" s="170"/>
      <c r="J688" s="170"/>
      <c r="K688" s="171"/>
    </row>
    <row r="689" spans="2:11" x14ac:dyDescent="0.3">
      <c r="B689" s="173"/>
      <c r="C689" s="181"/>
      <c r="D689" s="181"/>
      <c r="E689" s="178"/>
      <c r="F689" s="173"/>
      <c r="G689" s="173"/>
      <c r="H689" s="173"/>
      <c r="I689" s="173"/>
      <c r="J689" s="173"/>
      <c r="K689" s="174"/>
    </row>
    <row r="690" spans="2:11" x14ac:dyDescent="0.3">
      <c r="B690" s="173"/>
      <c r="C690" s="181"/>
      <c r="D690" s="181"/>
      <c r="E690" s="178"/>
      <c r="F690" s="173"/>
      <c r="G690" s="173"/>
      <c r="H690" s="173"/>
      <c r="I690" s="173"/>
      <c r="J690" s="173"/>
      <c r="K690" s="174"/>
    </row>
    <row r="691" spans="2:11" x14ac:dyDescent="0.3">
      <c r="B691" s="173"/>
      <c r="C691" s="181"/>
      <c r="D691" s="181"/>
      <c r="E691" s="178"/>
      <c r="F691" s="173"/>
      <c r="G691" s="173"/>
      <c r="H691" s="173"/>
      <c r="I691" s="173"/>
      <c r="J691" s="173"/>
      <c r="K691" s="174"/>
    </row>
    <row r="692" spans="2:11" x14ac:dyDescent="0.3">
      <c r="B692" s="173"/>
      <c r="C692" s="181"/>
      <c r="D692" s="181"/>
      <c r="E692" s="178"/>
      <c r="F692" s="173"/>
      <c r="G692" s="173"/>
      <c r="H692" s="173"/>
      <c r="I692" s="173"/>
      <c r="J692" s="173"/>
      <c r="K692" s="174"/>
    </row>
    <row r="693" spans="2:11" x14ac:dyDescent="0.3">
      <c r="B693" s="173"/>
      <c r="C693" s="181"/>
      <c r="D693" s="181"/>
      <c r="E693" s="178"/>
      <c r="F693" s="173"/>
      <c r="G693" s="173"/>
      <c r="H693" s="173"/>
      <c r="I693" s="173"/>
      <c r="J693" s="173"/>
      <c r="K693" s="174"/>
    </row>
    <row r="694" spans="2:11" x14ac:dyDescent="0.3">
      <c r="B694" s="170"/>
      <c r="C694" s="180"/>
      <c r="D694" s="180"/>
      <c r="E694" s="177"/>
      <c r="F694" s="170"/>
      <c r="G694" s="169"/>
      <c r="H694" s="170"/>
      <c r="I694" s="170"/>
      <c r="J694" s="170"/>
      <c r="K694" s="171"/>
    </row>
    <row r="695" spans="2:11" x14ac:dyDescent="0.3">
      <c r="B695" s="170"/>
      <c r="C695" s="180"/>
      <c r="D695" s="180"/>
      <c r="E695" s="177"/>
      <c r="F695" s="170"/>
      <c r="G695" s="169"/>
      <c r="H695" s="170"/>
      <c r="I695" s="170"/>
      <c r="J695" s="170"/>
      <c r="K695" s="171"/>
    </row>
    <row r="696" spans="2:11" x14ac:dyDescent="0.3">
      <c r="B696" s="173"/>
      <c r="C696" s="181"/>
      <c r="D696" s="181"/>
      <c r="E696" s="178"/>
      <c r="F696" s="173"/>
      <c r="G696" s="173"/>
      <c r="H696" s="173"/>
      <c r="I696" s="173"/>
      <c r="J696" s="173"/>
      <c r="K696" s="174"/>
    </row>
    <row r="697" spans="2:11" x14ac:dyDescent="0.3">
      <c r="B697" s="173"/>
      <c r="C697" s="181"/>
      <c r="D697" s="181"/>
      <c r="E697" s="178"/>
      <c r="F697" s="173"/>
      <c r="G697" s="173"/>
      <c r="H697" s="173"/>
      <c r="I697" s="173"/>
      <c r="J697" s="173"/>
      <c r="K697" s="174"/>
    </row>
    <row r="698" spans="2:11" x14ac:dyDescent="0.3">
      <c r="B698" s="173"/>
      <c r="C698" s="181"/>
      <c r="D698" s="181"/>
      <c r="E698" s="178"/>
      <c r="F698" s="173"/>
      <c r="G698" s="173"/>
      <c r="H698" s="173"/>
      <c r="I698" s="173"/>
      <c r="J698" s="173"/>
      <c r="K698" s="174"/>
    </row>
    <row r="699" spans="2:11" x14ac:dyDescent="0.3">
      <c r="B699" s="173"/>
      <c r="C699" s="181"/>
      <c r="D699" s="181"/>
      <c r="E699" s="178"/>
      <c r="F699" s="173"/>
      <c r="G699" s="173"/>
      <c r="H699" s="173"/>
      <c r="I699" s="173"/>
      <c r="J699" s="173"/>
      <c r="K699" s="174"/>
    </row>
    <row r="700" spans="2:11" x14ac:dyDescent="0.3">
      <c r="B700" s="173"/>
      <c r="C700" s="181"/>
      <c r="D700" s="181"/>
      <c r="E700" s="178"/>
      <c r="F700" s="173"/>
      <c r="G700" s="173"/>
      <c r="H700" s="173"/>
      <c r="I700" s="173"/>
      <c r="J700" s="173"/>
      <c r="K700" s="174"/>
    </row>
    <row r="701" spans="2:11" x14ac:dyDescent="0.3">
      <c r="B701" s="173"/>
      <c r="C701" s="181"/>
      <c r="D701" s="181"/>
      <c r="E701" s="178"/>
      <c r="F701" s="173"/>
      <c r="G701" s="173"/>
      <c r="H701" s="173"/>
      <c r="I701" s="173"/>
      <c r="J701" s="173"/>
      <c r="K701" s="174"/>
    </row>
    <row r="702" spans="2:11" x14ac:dyDescent="0.3">
      <c r="B702" s="173"/>
      <c r="C702" s="181"/>
      <c r="D702" s="181"/>
      <c r="E702" s="178"/>
      <c r="F702" s="173"/>
      <c r="G702" s="173"/>
      <c r="H702" s="173"/>
      <c r="I702" s="173"/>
      <c r="J702" s="173"/>
      <c r="K702" s="174"/>
    </row>
    <row r="703" spans="2:11" x14ac:dyDescent="0.3">
      <c r="B703" s="173"/>
      <c r="C703" s="181"/>
      <c r="D703" s="181"/>
      <c r="E703" s="178"/>
      <c r="F703" s="173"/>
      <c r="G703" s="173"/>
      <c r="H703" s="173"/>
      <c r="I703" s="173"/>
      <c r="J703" s="173"/>
      <c r="K703" s="174"/>
    </row>
    <row r="704" spans="2:11" x14ac:dyDescent="0.3">
      <c r="B704" s="173"/>
      <c r="C704" s="181"/>
      <c r="D704" s="181"/>
      <c r="E704" s="178"/>
      <c r="F704" s="172"/>
      <c r="G704" s="173"/>
      <c r="H704" s="173"/>
      <c r="I704" s="173"/>
      <c r="J704" s="173"/>
      <c r="K704" s="174"/>
    </row>
    <row r="705" spans="2:11" x14ac:dyDescent="0.3">
      <c r="B705" s="173"/>
      <c r="C705" s="181"/>
      <c r="D705" s="181"/>
      <c r="E705" s="178"/>
      <c r="F705" s="172"/>
      <c r="G705" s="173"/>
      <c r="H705" s="173"/>
      <c r="I705" s="173"/>
      <c r="J705" s="173"/>
      <c r="K705" s="174"/>
    </row>
    <row r="708" spans="2:11" x14ac:dyDescent="0.3">
      <c r="B708" s="170"/>
      <c r="C708" s="180"/>
      <c r="D708" s="180"/>
      <c r="E708" s="177"/>
      <c r="F708" s="170"/>
      <c r="G708" s="169"/>
      <c r="H708" s="170"/>
      <c r="I708" s="170"/>
      <c r="J708" s="170"/>
      <c r="K708" s="171"/>
    </row>
    <row r="709" spans="2:11" x14ac:dyDescent="0.3">
      <c r="B709" s="173"/>
      <c r="C709" s="181"/>
      <c r="D709" s="181"/>
      <c r="E709" s="178"/>
      <c r="F709" s="173"/>
      <c r="G709" s="173"/>
      <c r="H709" s="173"/>
      <c r="I709" s="273"/>
      <c r="J709" s="173"/>
      <c r="K709" s="174"/>
    </row>
    <row r="710" spans="2:11" x14ac:dyDescent="0.3">
      <c r="B710" s="173"/>
      <c r="C710" s="181"/>
      <c r="D710" s="181"/>
      <c r="E710" s="178"/>
      <c r="F710" s="173"/>
      <c r="G710" s="173"/>
      <c r="H710" s="173"/>
      <c r="I710" s="273"/>
      <c r="J710" s="173"/>
      <c r="K710" s="174"/>
    </row>
    <row r="711" spans="2:11" x14ac:dyDescent="0.3">
      <c r="B711" s="173"/>
      <c r="C711" s="181"/>
      <c r="D711" s="181"/>
      <c r="E711" s="178"/>
      <c r="F711" s="173"/>
      <c r="G711" s="173"/>
      <c r="H711" s="173"/>
      <c r="I711" s="173"/>
      <c r="J711" s="173"/>
      <c r="K711" s="174"/>
    </row>
    <row r="712" spans="2:11" x14ac:dyDescent="0.3">
      <c r="B712" s="173"/>
      <c r="C712" s="181"/>
      <c r="D712" s="181"/>
      <c r="E712" s="178"/>
      <c r="F712" s="173"/>
      <c r="G712" s="173"/>
      <c r="H712" s="173"/>
      <c r="I712" s="173"/>
      <c r="J712" s="173"/>
      <c r="K712" s="174"/>
    </row>
    <row r="713" spans="2:11" x14ac:dyDescent="0.3">
      <c r="B713" s="173"/>
      <c r="C713" s="181"/>
      <c r="D713" s="181"/>
      <c r="E713" s="178"/>
      <c r="F713" s="173"/>
      <c r="G713" s="173"/>
      <c r="H713" s="173"/>
      <c r="I713" s="173"/>
      <c r="J713" s="173"/>
      <c r="K713" s="174"/>
    </row>
    <row r="714" spans="2:11" x14ac:dyDescent="0.3">
      <c r="B714" s="173"/>
      <c r="C714" s="181"/>
      <c r="D714" s="181"/>
      <c r="E714" s="178"/>
      <c r="F714" s="173"/>
      <c r="G714" s="173"/>
      <c r="H714" s="173"/>
      <c r="I714" s="173"/>
      <c r="J714" s="173"/>
      <c r="K714" s="174"/>
    </row>
    <row r="715" spans="2:11" x14ac:dyDescent="0.3">
      <c r="B715" s="173"/>
      <c r="C715" s="181"/>
      <c r="D715" s="181"/>
      <c r="E715" s="178"/>
      <c r="F715" s="173"/>
      <c r="G715" s="173"/>
      <c r="H715" s="173"/>
      <c r="I715" s="173"/>
      <c r="J715" s="173"/>
      <c r="K715" s="174"/>
    </row>
    <row r="716" spans="2:11" x14ac:dyDescent="0.3">
      <c r="B716" s="173"/>
      <c r="C716" s="181"/>
      <c r="D716" s="181"/>
      <c r="E716" s="178"/>
      <c r="F716" s="172"/>
      <c r="G716" s="173"/>
      <c r="H716" s="173"/>
      <c r="I716" s="173"/>
      <c r="J716" s="173"/>
      <c r="K716" s="174"/>
    </row>
    <row r="717" spans="2:11" x14ac:dyDescent="0.3">
      <c r="B717" s="173"/>
      <c r="C717" s="181"/>
      <c r="D717" s="181"/>
      <c r="E717" s="178"/>
      <c r="F717" s="172"/>
      <c r="G717" s="173"/>
      <c r="H717" s="173"/>
      <c r="I717" s="173"/>
      <c r="J717" s="173"/>
      <c r="K717" s="174"/>
    </row>
    <row r="722" spans="2:11" x14ac:dyDescent="0.3">
      <c r="B722" s="168"/>
      <c r="F722" s="168"/>
      <c r="G722" s="168"/>
      <c r="H722" s="168"/>
      <c r="I722" s="168"/>
      <c r="J722" s="168"/>
      <c r="K722" s="168"/>
    </row>
    <row r="723" spans="2:11" x14ac:dyDescent="0.3">
      <c r="B723" s="170"/>
      <c r="C723" s="180"/>
      <c r="D723" s="180"/>
      <c r="E723" s="177"/>
      <c r="F723" s="170"/>
      <c r="G723" s="169"/>
      <c r="H723" s="170"/>
      <c r="I723" s="170"/>
      <c r="J723" s="170"/>
      <c r="K723" s="171"/>
    </row>
    <row r="724" spans="2:11" x14ac:dyDescent="0.3">
      <c r="B724" s="173"/>
      <c r="C724" s="181"/>
      <c r="D724" s="181"/>
      <c r="E724" s="178"/>
      <c r="F724" s="173"/>
      <c r="G724" s="173"/>
      <c r="H724" s="173"/>
      <c r="I724" s="173"/>
      <c r="J724" s="173"/>
      <c r="K724" s="174"/>
    </row>
    <row r="725" spans="2:11" x14ac:dyDescent="0.3">
      <c r="B725" s="173"/>
      <c r="C725" s="181"/>
      <c r="D725" s="181"/>
      <c r="E725" s="178"/>
      <c r="F725" s="173"/>
      <c r="G725" s="173"/>
      <c r="H725" s="173"/>
      <c r="I725" s="173"/>
      <c r="J725" s="173"/>
      <c r="K725" s="174"/>
    </row>
    <row r="726" spans="2:11" x14ac:dyDescent="0.3">
      <c r="B726" s="173"/>
      <c r="C726" s="181"/>
      <c r="D726" s="181"/>
      <c r="E726" s="178"/>
      <c r="F726" s="173"/>
      <c r="G726" s="173"/>
      <c r="H726" s="173"/>
      <c r="I726" s="173"/>
      <c r="J726" s="173"/>
      <c r="K726" s="174"/>
    </row>
    <row r="727" spans="2:11" x14ac:dyDescent="0.3">
      <c r="B727" s="173"/>
      <c r="C727" s="181"/>
      <c r="D727" s="181"/>
      <c r="E727" s="178"/>
      <c r="F727" s="173"/>
      <c r="G727" s="173"/>
      <c r="H727" s="173"/>
      <c r="I727" s="173"/>
      <c r="J727" s="173"/>
      <c r="K727" s="174"/>
    </row>
    <row r="728" spans="2:11" x14ac:dyDescent="0.3">
      <c r="B728" s="173"/>
      <c r="C728" s="181"/>
      <c r="D728" s="181"/>
      <c r="E728" s="178"/>
      <c r="F728" s="173"/>
      <c r="G728" s="172"/>
      <c r="H728" s="173"/>
      <c r="I728" s="173"/>
      <c r="J728" s="173"/>
      <c r="K728" s="174"/>
    </row>
    <row r="729" spans="2:11" x14ac:dyDescent="0.3">
      <c r="B729" s="173"/>
      <c r="C729" s="181"/>
      <c r="D729" s="181"/>
      <c r="E729" s="178"/>
      <c r="F729" s="173"/>
      <c r="G729" s="172"/>
      <c r="H729" s="173"/>
      <c r="I729" s="173"/>
      <c r="J729" s="173"/>
      <c r="K729" s="174"/>
    </row>
    <row r="730" spans="2:11" x14ac:dyDescent="0.3">
      <c r="B730" s="173"/>
      <c r="C730" s="181"/>
      <c r="D730" s="181"/>
      <c r="E730" s="178"/>
      <c r="F730" s="173"/>
      <c r="G730" s="173"/>
      <c r="H730" s="173"/>
      <c r="I730" s="173"/>
      <c r="J730" s="173"/>
      <c r="K730" s="174"/>
    </row>
    <row r="731" spans="2:11" x14ac:dyDescent="0.3">
      <c r="B731" s="173"/>
      <c r="C731" s="181"/>
      <c r="D731" s="181"/>
      <c r="E731" s="178"/>
      <c r="F731" s="173"/>
      <c r="G731" s="172"/>
      <c r="H731" s="173"/>
      <c r="I731" s="173"/>
      <c r="J731" s="173"/>
      <c r="K731" s="174"/>
    </row>
    <row r="736" spans="2:11" x14ac:dyDescent="0.3">
      <c r="B736" s="168"/>
      <c r="F736" s="168"/>
      <c r="G736" s="168"/>
      <c r="H736" s="168"/>
    </row>
    <row r="737" spans="2:8" x14ac:dyDescent="0.3">
      <c r="B737" s="170"/>
      <c r="C737" s="180"/>
      <c r="D737" s="180"/>
      <c r="E737" s="177"/>
      <c r="F737" s="170"/>
      <c r="G737" s="170"/>
      <c r="H737" s="170"/>
    </row>
    <row r="738" spans="2:8" x14ac:dyDescent="0.3">
      <c r="B738" s="173"/>
      <c r="C738" s="181"/>
      <c r="D738" s="181"/>
      <c r="E738" s="178"/>
      <c r="F738" s="173"/>
      <c r="G738" s="173"/>
      <c r="H738" s="173"/>
    </row>
    <row r="739" spans="2:8" x14ac:dyDescent="0.3">
      <c r="B739" s="173"/>
      <c r="C739" s="181"/>
      <c r="D739" s="181"/>
      <c r="E739" s="178"/>
      <c r="F739" s="173"/>
      <c r="G739" s="173"/>
      <c r="H739" s="173"/>
    </row>
    <row r="740" spans="2:8" x14ac:dyDescent="0.3">
      <c r="B740" s="173"/>
      <c r="C740" s="181"/>
      <c r="D740" s="181"/>
      <c r="E740" s="178"/>
      <c r="F740" s="173"/>
      <c r="G740" s="173"/>
      <c r="H740" s="173"/>
    </row>
    <row r="741" spans="2:8" x14ac:dyDescent="0.3">
      <c r="B741" s="173"/>
      <c r="C741" s="181"/>
      <c r="D741" s="181"/>
      <c r="E741" s="178"/>
      <c r="F741" s="173"/>
      <c r="G741" s="173"/>
      <c r="H741" s="173"/>
    </row>
    <row r="742" spans="2:8" x14ac:dyDescent="0.3">
      <c r="B742" s="173"/>
      <c r="C742" s="181"/>
      <c r="D742" s="181"/>
      <c r="E742" s="178"/>
      <c r="F742" s="173"/>
      <c r="G742" s="173"/>
      <c r="H742" s="173"/>
    </row>
    <row r="743" spans="2:8" x14ac:dyDescent="0.3">
      <c r="B743" s="173"/>
      <c r="C743" s="181"/>
      <c r="D743" s="181"/>
      <c r="E743" s="178"/>
      <c r="F743" s="173"/>
      <c r="G743" s="172"/>
      <c r="H743" s="173"/>
    </row>
    <row r="744" spans="2:8" x14ac:dyDescent="0.3">
      <c r="B744" s="170"/>
      <c r="C744" s="180"/>
      <c r="D744" s="180"/>
      <c r="E744" s="177"/>
      <c r="F744" s="170"/>
      <c r="G744" s="170"/>
      <c r="H744" s="170"/>
    </row>
    <row r="745" spans="2:8" x14ac:dyDescent="0.3">
      <c r="B745" s="173"/>
      <c r="C745" s="181"/>
      <c r="D745" s="181"/>
      <c r="E745" s="178"/>
      <c r="F745" s="173"/>
      <c r="G745" s="173"/>
      <c r="H745" s="173"/>
    </row>
    <row r="746" spans="2:8" x14ac:dyDescent="0.3">
      <c r="B746" s="173"/>
      <c r="C746" s="181"/>
      <c r="D746" s="181"/>
      <c r="E746" s="178"/>
      <c r="F746" s="173"/>
      <c r="G746" s="173"/>
      <c r="H746" s="173"/>
    </row>
    <row r="747" spans="2:8" x14ac:dyDescent="0.3">
      <c r="B747" s="173"/>
      <c r="C747" s="181"/>
      <c r="D747" s="181"/>
      <c r="E747" s="178"/>
      <c r="F747" s="173"/>
      <c r="G747" s="173"/>
      <c r="H747" s="173"/>
    </row>
    <row r="748" spans="2:8" x14ac:dyDescent="0.3">
      <c r="B748" s="173"/>
      <c r="C748" s="181"/>
      <c r="D748" s="181"/>
      <c r="E748" s="178"/>
      <c r="F748" s="173"/>
      <c r="G748" s="173"/>
      <c r="H748" s="173"/>
    </row>
    <row r="749" spans="2:8" x14ac:dyDescent="0.3">
      <c r="B749" s="173"/>
      <c r="C749" s="181"/>
      <c r="D749" s="181"/>
      <c r="E749" s="178"/>
      <c r="F749" s="173"/>
      <c r="G749" s="173"/>
      <c r="H749" s="173"/>
    </row>
    <row r="750" spans="2:8" x14ac:dyDescent="0.3">
      <c r="B750" s="173"/>
      <c r="C750" s="181"/>
      <c r="D750" s="181"/>
      <c r="E750" s="178"/>
      <c r="F750" s="173"/>
      <c r="G750" s="173"/>
      <c r="H750" s="173"/>
    </row>
    <row r="751" spans="2:8" x14ac:dyDescent="0.3">
      <c r="B751" s="173"/>
      <c r="C751" s="181"/>
      <c r="D751" s="181"/>
      <c r="E751" s="178"/>
      <c r="F751" s="173"/>
      <c r="G751" s="173"/>
      <c r="H751" s="173"/>
    </row>
    <row r="752" spans="2:8" x14ac:dyDescent="0.3">
      <c r="B752" s="173"/>
      <c r="C752" s="181"/>
      <c r="D752" s="181"/>
      <c r="E752" s="178"/>
      <c r="F752" s="173"/>
      <c r="G752" s="173"/>
      <c r="H752" s="173"/>
    </row>
    <row r="753" spans="2:8" x14ac:dyDescent="0.3">
      <c r="B753" s="170"/>
      <c r="C753" s="180"/>
      <c r="D753" s="180"/>
      <c r="E753" s="177"/>
      <c r="F753" s="170"/>
      <c r="G753" s="170"/>
      <c r="H753" s="170"/>
    </row>
    <row r="754" spans="2:8" x14ac:dyDescent="0.3">
      <c r="B754" s="173"/>
      <c r="C754" s="181"/>
      <c r="D754" s="181"/>
      <c r="E754" s="178"/>
      <c r="F754" s="173"/>
      <c r="G754" s="173"/>
      <c r="H754" s="173"/>
    </row>
    <row r="755" spans="2:8" x14ac:dyDescent="0.3">
      <c r="B755" s="173"/>
      <c r="C755" s="181"/>
      <c r="D755" s="181"/>
      <c r="E755" s="178"/>
      <c r="F755" s="173"/>
      <c r="G755" s="173"/>
      <c r="H755" s="173"/>
    </row>
    <row r="756" spans="2:8" x14ac:dyDescent="0.3">
      <c r="B756" s="173"/>
      <c r="C756" s="181"/>
      <c r="D756" s="181"/>
      <c r="E756" s="178"/>
      <c r="F756" s="173"/>
      <c r="G756" s="173"/>
      <c r="H756" s="173"/>
    </row>
    <row r="757" spans="2:8" x14ac:dyDescent="0.3">
      <c r="B757" s="173"/>
      <c r="C757" s="181"/>
      <c r="D757" s="181"/>
      <c r="E757" s="178"/>
      <c r="F757" s="173"/>
      <c r="G757" s="173"/>
      <c r="H757" s="173"/>
    </row>
    <row r="758" spans="2:8" x14ac:dyDescent="0.3">
      <c r="B758" s="173"/>
      <c r="C758" s="181"/>
      <c r="D758" s="181"/>
      <c r="E758" s="178"/>
      <c r="F758" s="173"/>
      <c r="G758" s="173"/>
      <c r="H758" s="173"/>
    </row>
    <row r="759" spans="2:8" x14ac:dyDescent="0.3">
      <c r="B759" s="173"/>
      <c r="C759" s="181"/>
      <c r="D759" s="181"/>
      <c r="E759" s="178"/>
      <c r="F759" s="173"/>
      <c r="G759" s="173"/>
      <c r="H759" s="173"/>
    </row>
    <row r="760" spans="2:8" x14ac:dyDescent="0.3">
      <c r="B760" s="173"/>
      <c r="C760" s="181"/>
      <c r="D760" s="181"/>
      <c r="E760" s="178"/>
      <c r="F760" s="173"/>
      <c r="G760" s="173"/>
      <c r="H760" s="173"/>
    </row>
    <row r="761" spans="2:8" x14ac:dyDescent="0.3">
      <c r="B761" s="173"/>
      <c r="C761" s="181"/>
      <c r="D761" s="181"/>
      <c r="E761" s="178"/>
      <c r="F761" s="173"/>
      <c r="G761" s="173"/>
      <c r="H761" s="173"/>
    </row>
    <row r="762" spans="2:8" x14ac:dyDescent="0.3">
      <c r="B762" s="173"/>
      <c r="C762" s="181"/>
      <c r="D762" s="181"/>
      <c r="E762" s="178"/>
      <c r="F762" s="173"/>
      <c r="G762" s="173"/>
      <c r="H762" s="173"/>
    </row>
    <row r="763" spans="2:8" x14ac:dyDescent="0.3">
      <c r="B763" s="173"/>
      <c r="C763" s="181"/>
      <c r="D763" s="181"/>
      <c r="E763" s="178"/>
      <c r="F763" s="173"/>
      <c r="G763" s="173"/>
      <c r="H763" s="173"/>
    </row>
    <row r="764" spans="2:8" x14ac:dyDescent="0.3">
      <c r="B764" s="173"/>
      <c r="C764" s="181"/>
      <c r="D764" s="181"/>
      <c r="E764" s="178"/>
      <c r="F764" s="173"/>
      <c r="G764" s="173"/>
      <c r="H764" s="173"/>
    </row>
    <row r="765" spans="2:8" x14ac:dyDescent="0.3">
      <c r="B765" s="173"/>
      <c r="C765" s="181"/>
      <c r="D765" s="181"/>
      <c r="E765" s="178"/>
      <c r="F765" s="173"/>
      <c r="G765" s="173"/>
      <c r="H765" s="173"/>
    </row>
    <row r="766" spans="2:8" x14ac:dyDescent="0.3">
      <c r="B766" s="173"/>
      <c r="C766" s="181"/>
      <c r="D766" s="181"/>
      <c r="E766" s="178"/>
      <c r="F766" s="173"/>
      <c r="G766" s="173"/>
      <c r="H766" s="173"/>
    </row>
    <row r="767" spans="2:8" x14ac:dyDescent="0.3">
      <c r="B767" s="173"/>
      <c r="C767" s="181"/>
      <c r="D767" s="181"/>
      <c r="E767" s="178"/>
      <c r="F767" s="173"/>
      <c r="G767" s="173"/>
      <c r="H767" s="173"/>
    </row>
    <row r="768" spans="2:8" x14ac:dyDescent="0.3">
      <c r="B768" s="173"/>
      <c r="C768" s="181"/>
      <c r="D768" s="181"/>
      <c r="E768" s="178"/>
      <c r="F768" s="173"/>
      <c r="G768" s="172"/>
      <c r="H768" s="173"/>
    </row>
    <row r="769" spans="2:8" x14ac:dyDescent="0.3">
      <c r="B769" s="173"/>
      <c r="C769" s="181"/>
      <c r="D769" s="181"/>
      <c r="E769" s="178"/>
      <c r="F769" s="173"/>
      <c r="G769" s="173"/>
      <c r="H769" s="173"/>
    </row>
    <row r="770" spans="2:8" x14ac:dyDescent="0.3">
      <c r="B770" s="170"/>
      <c r="C770" s="180"/>
      <c r="D770" s="180"/>
      <c r="E770" s="177"/>
      <c r="F770" s="170"/>
      <c r="G770" s="170"/>
      <c r="H770" s="170"/>
    </row>
    <row r="771" spans="2:8" x14ac:dyDescent="0.3">
      <c r="B771" s="173"/>
      <c r="F771" s="173"/>
      <c r="G771" s="172"/>
      <c r="H771" s="173"/>
    </row>
    <row r="772" spans="2:8" x14ac:dyDescent="0.3">
      <c r="B772" s="173"/>
      <c r="F772" s="173"/>
      <c r="G772" s="172"/>
      <c r="H772" s="173"/>
    </row>
    <row r="773" spans="2:8" x14ac:dyDescent="0.3">
      <c r="B773" s="170"/>
      <c r="C773" s="180"/>
      <c r="D773" s="180"/>
      <c r="E773" s="177"/>
      <c r="F773" s="170"/>
      <c r="G773" s="170"/>
      <c r="H773" s="170"/>
    </row>
    <row r="774" spans="2:8" x14ac:dyDescent="0.3">
      <c r="B774" s="173"/>
      <c r="C774" s="181"/>
      <c r="D774" s="181"/>
      <c r="E774" s="178"/>
      <c r="F774" s="173"/>
      <c r="G774" s="173"/>
      <c r="H774" s="173"/>
    </row>
    <row r="775" spans="2:8" x14ac:dyDescent="0.3">
      <c r="B775" s="173"/>
      <c r="C775" s="181"/>
      <c r="D775" s="181"/>
      <c r="E775" s="178"/>
      <c r="F775" s="173"/>
      <c r="G775" s="173"/>
      <c r="H775" s="173"/>
    </row>
    <row r="776" spans="2:8" x14ac:dyDescent="0.3">
      <c r="B776" s="173"/>
      <c r="C776" s="181"/>
      <c r="D776" s="181"/>
      <c r="E776" s="178"/>
      <c r="F776" s="173"/>
      <c r="G776" s="173"/>
      <c r="H776" s="173"/>
    </row>
    <row r="777" spans="2:8" x14ac:dyDescent="0.3">
      <c r="B777" s="173"/>
      <c r="C777" s="181"/>
      <c r="D777" s="181"/>
      <c r="E777" s="178"/>
      <c r="F777" s="173"/>
      <c r="G777" s="173"/>
      <c r="H777" s="173"/>
    </row>
    <row r="778" spans="2:8" x14ac:dyDescent="0.3">
      <c r="B778" s="173"/>
      <c r="C778" s="181"/>
      <c r="D778" s="181"/>
      <c r="E778" s="178"/>
      <c r="F778" s="173"/>
      <c r="G778" s="173"/>
      <c r="H778" s="173"/>
    </row>
    <row r="779" spans="2:8" x14ac:dyDescent="0.3">
      <c r="B779" s="173"/>
      <c r="C779" s="181"/>
      <c r="D779" s="181"/>
      <c r="E779" s="178"/>
      <c r="F779" s="173"/>
      <c r="G779" s="173"/>
      <c r="H779" s="173"/>
    </row>
    <row r="780" spans="2:8" x14ac:dyDescent="0.3">
      <c r="B780" s="173"/>
      <c r="C780" s="181"/>
      <c r="D780" s="181"/>
      <c r="E780" s="178"/>
      <c r="F780" s="173"/>
      <c r="G780" s="173"/>
      <c r="H780" s="173"/>
    </row>
    <row r="781" spans="2:8" x14ac:dyDescent="0.3">
      <c r="B781" s="170"/>
      <c r="C781" s="180"/>
      <c r="D781" s="180"/>
      <c r="E781" s="177"/>
      <c r="F781" s="170"/>
      <c r="G781" s="170"/>
      <c r="H781" s="170"/>
    </row>
    <row r="782" spans="2:8" x14ac:dyDescent="0.3">
      <c r="B782" s="173"/>
      <c r="F782" s="173"/>
      <c r="G782" s="173"/>
      <c r="H782" s="173"/>
    </row>
    <row r="783" spans="2:8" x14ac:dyDescent="0.3">
      <c r="B783" s="173"/>
      <c r="C783" s="181"/>
      <c r="D783" s="181"/>
      <c r="E783" s="178"/>
      <c r="F783" s="173"/>
      <c r="G783" s="173"/>
      <c r="H783" s="173"/>
    </row>
    <row r="784" spans="2:8" x14ac:dyDescent="0.3">
      <c r="B784" s="173"/>
      <c r="C784" s="181"/>
      <c r="D784" s="181"/>
      <c r="E784" s="178"/>
      <c r="F784" s="173"/>
      <c r="G784" s="173"/>
      <c r="H784" s="173"/>
    </row>
    <row r="785" spans="2:8" x14ac:dyDescent="0.3">
      <c r="B785" s="173"/>
      <c r="C785" s="181"/>
      <c r="D785" s="181"/>
      <c r="E785" s="178"/>
      <c r="F785" s="173"/>
      <c r="G785" s="173"/>
      <c r="H785" s="173"/>
    </row>
    <row r="786" spans="2:8" x14ac:dyDescent="0.3">
      <c r="B786" s="173"/>
      <c r="C786" s="181"/>
      <c r="D786" s="181"/>
      <c r="E786" s="178"/>
      <c r="F786" s="173"/>
      <c r="G786" s="173"/>
      <c r="H786" s="173"/>
    </row>
    <row r="787" spans="2:8" x14ac:dyDescent="0.3">
      <c r="B787" s="173"/>
      <c r="C787" s="181"/>
      <c r="D787" s="181"/>
      <c r="E787" s="178"/>
      <c r="F787" s="173"/>
      <c r="G787" s="173"/>
      <c r="H787" s="173"/>
    </row>
    <row r="788" spans="2:8" x14ac:dyDescent="0.3">
      <c r="B788" s="173"/>
      <c r="C788" s="181"/>
      <c r="D788" s="181"/>
      <c r="E788" s="178"/>
      <c r="F788" s="173"/>
      <c r="G788" s="173"/>
      <c r="H788" s="173"/>
    </row>
    <row r="789" spans="2:8" x14ac:dyDescent="0.3">
      <c r="B789" s="173"/>
      <c r="C789" s="181"/>
      <c r="D789" s="181"/>
      <c r="E789" s="178"/>
      <c r="F789" s="173"/>
      <c r="G789" s="173"/>
      <c r="H789" s="173"/>
    </row>
    <row r="790" spans="2:8" x14ac:dyDescent="0.3">
      <c r="B790" s="173"/>
      <c r="C790" s="181"/>
      <c r="D790" s="181"/>
      <c r="E790" s="178"/>
      <c r="F790" s="173"/>
      <c r="G790" s="173"/>
      <c r="H790" s="173"/>
    </row>
    <row r="791" spans="2:8" x14ac:dyDescent="0.3">
      <c r="B791" s="173"/>
      <c r="C791" s="181"/>
      <c r="D791" s="181"/>
      <c r="E791" s="178"/>
      <c r="F791" s="173"/>
      <c r="G791" s="173"/>
      <c r="H791" s="173"/>
    </row>
    <row r="792" spans="2:8" x14ac:dyDescent="0.3">
      <c r="B792" s="173"/>
      <c r="C792" s="181"/>
      <c r="D792" s="181"/>
      <c r="E792" s="178"/>
      <c r="F792" s="173"/>
      <c r="G792" s="173"/>
      <c r="H792" s="173"/>
    </row>
    <row r="793" spans="2:8" x14ac:dyDescent="0.3">
      <c r="B793" s="173"/>
      <c r="C793" s="181"/>
      <c r="D793" s="181"/>
      <c r="E793" s="178"/>
      <c r="F793" s="173"/>
      <c r="G793" s="173"/>
      <c r="H793" s="173"/>
    </row>
    <row r="794" spans="2:8" x14ac:dyDescent="0.3">
      <c r="B794" s="173"/>
      <c r="C794" s="181"/>
      <c r="D794" s="181"/>
      <c r="E794" s="178"/>
      <c r="F794" s="173"/>
      <c r="G794" s="173"/>
      <c r="H794" s="173"/>
    </row>
    <row r="795" spans="2:8" x14ac:dyDescent="0.3">
      <c r="B795" s="170"/>
      <c r="C795" s="180"/>
      <c r="D795" s="180"/>
      <c r="E795" s="177"/>
      <c r="F795" s="170"/>
      <c r="G795" s="170"/>
      <c r="H795" s="170"/>
    </row>
    <row r="796" spans="2:8" x14ac:dyDescent="0.3">
      <c r="B796" s="173"/>
      <c r="F796" s="173"/>
      <c r="G796" s="172"/>
      <c r="H796" s="173"/>
    </row>
    <row r="797" spans="2:8" x14ac:dyDescent="0.3">
      <c r="B797" s="173"/>
      <c r="C797" s="181"/>
      <c r="D797" s="181"/>
      <c r="E797" s="178"/>
      <c r="F797" s="173"/>
      <c r="G797" s="173"/>
      <c r="H797" s="173"/>
    </row>
    <row r="798" spans="2:8" x14ac:dyDescent="0.3">
      <c r="B798" s="173"/>
      <c r="C798" s="181"/>
      <c r="D798" s="181"/>
      <c r="E798" s="178"/>
      <c r="F798" s="173"/>
      <c r="G798" s="173"/>
      <c r="H798" s="173"/>
    </row>
    <row r="799" spans="2:8" x14ac:dyDescent="0.3">
      <c r="B799" s="173"/>
      <c r="C799" s="181"/>
      <c r="D799" s="181"/>
      <c r="E799" s="178"/>
      <c r="F799" s="173"/>
      <c r="G799" s="173"/>
      <c r="H799" s="173"/>
    </row>
    <row r="800" spans="2:8" x14ac:dyDescent="0.3">
      <c r="B800" s="173"/>
      <c r="C800" s="181"/>
      <c r="D800" s="181"/>
      <c r="E800" s="178"/>
      <c r="F800" s="173"/>
      <c r="G800" s="173"/>
      <c r="H800" s="173"/>
    </row>
    <row r="801" spans="2:8" x14ac:dyDescent="0.3">
      <c r="B801" s="173"/>
      <c r="C801" s="181"/>
      <c r="D801" s="181"/>
      <c r="E801" s="178"/>
      <c r="F801" s="173"/>
      <c r="G801" s="173"/>
      <c r="H801" s="173"/>
    </row>
    <row r="802" spans="2:8" x14ac:dyDescent="0.3">
      <c r="B802" s="173"/>
      <c r="C802" s="181"/>
      <c r="D802" s="181"/>
      <c r="E802" s="178"/>
      <c r="F802" s="173"/>
      <c r="G802" s="173"/>
      <c r="H802" s="173"/>
    </row>
    <row r="803" spans="2:8" x14ac:dyDescent="0.3">
      <c r="B803" s="173"/>
      <c r="C803" s="181"/>
      <c r="D803" s="181"/>
      <c r="E803" s="178"/>
      <c r="F803" s="173"/>
      <c r="G803" s="173"/>
      <c r="H803" s="173"/>
    </row>
    <row r="804" spans="2:8" x14ac:dyDescent="0.3">
      <c r="B804" s="173"/>
      <c r="C804" s="181"/>
      <c r="D804" s="181"/>
      <c r="E804" s="178"/>
      <c r="F804" s="173"/>
      <c r="G804" s="173"/>
      <c r="H804" s="173"/>
    </row>
    <row r="805" spans="2:8" x14ac:dyDescent="0.3">
      <c r="B805" s="173"/>
      <c r="C805" s="181"/>
      <c r="D805" s="181"/>
      <c r="E805" s="178"/>
      <c r="F805" s="173"/>
      <c r="G805" s="173"/>
      <c r="H805" s="173"/>
    </row>
    <row r="806" spans="2:8" x14ac:dyDescent="0.3">
      <c r="B806" s="170"/>
      <c r="C806" s="180"/>
      <c r="D806" s="180"/>
      <c r="E806" s="177"/>
      <c r="F806" s="170"/>
      <c r="G806" s="169"/>
      <c r="H806" s="170"/>
    </row>
    <row r="807" spans="2:8" x14ac:dyDescent="0.3">
      <c r="B807" s="173"/>
      <c r="C807" s="181"/>
      <c r="D807" s="181"/>
      <c r="E807" s="178"/>
      <c r="F807" s="173"/>
      <c r="G807" s="173"/>
      <c r="H807" s="173"/>
    </row>
    <row r="808" spans="2:8" x14ac:dyDescent="0.3">
      <c r="B808" s="170"/>
      <c r="C808" s="180"/>
      <c r="D808" s="180"/>
      <c r="E808" s="177"/>
      <c r="F808" s="170"/>
      <c r="G808" s="169"/>
      <c r="H808" s="170"/>
    </row>
    <row r="809" spans="2:8" x14ac:dyDescent="0.3">
      <c r="B809" s="173"/>
      <c r="C809" s="181"/>
      <c r="D809" s="181"/>
      <c r="E809" s="178"/>
      <c r="F809" s="173"/>
      <c r="G809" s="173"/>
      <c r="H809" s="173"/>
    </row>
    <row r="810" spans="2:8" x14ac:dyDescent="0.3">
      <c r="B810" s="173"/>
      <c r="C810" s="181"/>
      <c r="D810" s="181"/>
      <c r="E810" s="178"/>
      <c r="F810" s="173"/>
      <c r="G810" s="172"/>
      <c r="H810" s="173"/>
    </row>
    <row r="812" spans="2:8" x14ac:dyDescent="0.3">
      <c r="B812" s="168"/>
      <c r="C812" s="168"/>
      <c r="D812" s="325"/>
      <c r="F812" s="168"/>
    </row>
    <row r="813" spans="2:8" ht="18" x14ac:dyDescent="0.3">
      <c r="B813" s="326"/>
      <c r="C813" s="327"/>
      <c r="D813" s="327"/>
      <c r="E813" s="328"/>
      <c r="F813" s="326"/>
    </row>
    <row r="814" spans="2:8" ht="18" x14ac:dyDescent="0.3">
      <c r="B814" s="329"/>
      <c r="C814" s="330"/>
      <c r="D814" s="330"/>
      <c r="E814" s="331"/>
      <c r="F814" s="329"/>
    </row>
    <row r="815" spans="2:8" ht="18" x14ac:dyDescent="0.3">
      <c r="B815" s="329"/>
      <c r="C815" s="330"/>
      <c r="D815" s="330"/>
      <c r="E815" s="331"/>
      <c r="F815" s="329"/>
    </row>
    <row r="816" spans="2:8" ht="18" x14ac:dyDescent="0.3">
      <c r="B816" s="329"/>
      <c r="C816" s="330"/>
      <c r="D816" s="330"/>
      <c r="E816" s="331"/>
      <c r="F816" s="329"/>
    </row>
    <row r="817" spans="2:6" ht="18" x14ac:dyDescent="0.3">
      <c r="B817" s="329"/>
      <c r="C817" s="330"/>
      <c r="D817" s="330"/>
      <c r="E817" s="331"/>
      <c r="F817" s="329"/>
    </row>
    <row r="818" spans="2:6" ht="18" x14ac:dyDescent="0.3">
      <c r="B818" s="329"/>
      <c r="C818" s="330"/>
      <c r="D818" s="330"/>
      <c r="E818" s="331"/>
      <c r="F818" s="329"/>
    </row>
    <row r="819" spans="2:6" ht="12" customHeight="1" x14ac:dyDescent="0.3">
      <c r="B819" s="329"/>
      <c r="C819" s="330"/>
      <c r="D819" s="330"/>
      <c r="E819" s="331"/>
      <c r="F819" s="329"/>
    </row>
    <row r="820" spans="2:6" ht="18" x14ac:dyDescent="0.3">
      <c r="B820" s="329"/>
      <c r="C820" s="330"/>
      <c r="D820" s="330"/>
      <c r="E820" s="331"/>
      <c r="F820" s="329"/>
    </row>
    <row r="821" spans="2:6" ht="18" x14ac:dyDescent="0.3">
      <c r="B821" s="329"/>
      <c r="C821" s="330"/>
      <c r="D821" s="330"/>
      <c r="E821" s="331"/>
      <c r="F821" s="329"/>
    </row>
    <row r="822" spans="2:6" ht="18" x14ac:dyDescent="0.3">
      <c r="B822" s="329"/>
      <c r="C822" s="330"/>
      <c r="D822" s="330"/>
      <c r="E822" s="331"/>
      <c r="F822" s="329"/>
    </row>
    <row r="823" spans="2:6" ht="18" x14ac:dyDescent="0.3">
      <c r="B823" s="329"/>
      <c r="C823" s="330"/>
      <c r="D823" s="330"/>
      <c r="E823" s="331"/>
      <c r="F823" s="329"/>
    </row>
    <row r="824" spans="2:6" ht="18" x14ac:dyDescent="0.3">
      <c r="B824" s="329"/>
      <c r="C824" s="330"/>
      <c r="D824" s="330"/>
      <c r="E824" s="331"/>
      <c r="F824" s="329"/>
    </row>
    <row r="825" spans="2:6" ht="18" x14ac:dyDescent="0.3">
      <c r="B825" s="329"/>
      <c r="C825" s="330"/>
      <c r="D825" s="330"/>
      <c r="E825" s="331"/>
      <c r="F825" s="329"/>
    </row>
    <row r="828" spans="2:6" ht="18" x14ac:dyDescent="0.3">
      <c r="B828" s="326"/>
      <c r="C828" s="327"/>
      <c r="D828" s="327"/>
      <c r="E828" s="328"/>
      <c r="F828" s="326"/>
    </row>
    <row r="829" spans="2:6" ht="21" x14ac:dyDescent="0.4">
      <c r="B829" s="307"/>
      <c r="C829" s="350"/>
      <c r="D829" s="350"/>
      <c r="E829" s="351"/>
      <c r="F829" s="352"/>
    </row>
    <row r="830" spans="2:6" ht="21" x14ac:dyDescent="0.4">
      <c r="B830" s="307"/>
      <c r="C830" s="350"/>
      <c r="D830" s="350"/>
      <c r="E830" s="351"/>
      <c r="F830" s="352"/>
    </row>
    <row r="831" spans="2:6" ht="21" x14ac:dyDescent="0.4">
      <c r="B831" s="307"/>
      <c r="C831" s="350"/>
      <c r="D831" s="350"/>
      <c r="E831" s="351"/>
      <c r="F831" s="352"/>
    </row>
    <row r="832" spans="2:6" ht="21" x14ac:dyDescent="0.4">
      <c r="B832" s="307"/>
      <c r="C832" s="350"/>
      <c r="D832" s="350"/>
      <c r="E832" s="351"/>
      <c r="F832" s="352"/>
    </row>
    <row r="833" spans="2:10" ht="21" x14ac:dyDescent="0.4">
      <c r="B833" s="307"/>
      <c r="C833" s="350"/>
      <c r="D833" s="350"/>
      <c r="E833" s="351"/>
      <c r="F833" s="352"/>
    </row>
    <row r="834" spans="2:10" ht="21" x14ac:dyDescent="0.4">
      <c r="B834" s="307"/>
      <c r="C834" s="350"/>
      <c r="D834" s="350"/>
      <c r="E834" s="351"/>
      <c r="F834" s="352"/>
    </row>
    <row r="835" spans="2:10" ht="21" x14ac:dyDescent="0.4">
      <c r="B835" s="307"/>
      <c r="C835" s="350"/>
      <c r="D835" s="350"/>
      <c r="E835" s="351"/>
      <c r="F835" s="352"/>
    </row>
    <row r="836" spans="2:10" ht="21" x14ac:dyDescent="0.4">
      <c r="B836" s="307"/>
      <c r="C836" s="350"/>
      <c r="D836" s="350"/>
      <c r="E836" s="351"/>
      <c r="F836" s="352"/>
    </row>
    <row r="837" spans="2:10" ht="21" x14ac:dyDescent="0.4">
      <c r="B837" s="307"/>
      <c r="C837" s="350"/>
      <c r="D837" s="350"/>
      <c r="E837" s="351"/>
      <c r="F837" s="352"/>
    </row>
    <row r="841" spans="2:10" x14ac:dyDescent="0.3">
      <c r="B841" s="168"/>
      <c r="F841" s="168"/>
      <c r="G841" s="168"/>
      <c r="H841" s="168"/>
      <c r="I841" s="168"/>
      <c r="J841" s="168"/>
    </row>
    <row r="842" spans="2:10" ht="36.75" customHeight="1" x14ac:dyDescent="0.3">
      <c r="B842" s="363"/>
      <c r="C842" s="364"/>
      <c r="D842" s="364"/>
      <c r="E842" s="365"/>
      <c r="F842" s="363"/>
      <c r="G842" s="363"/>
      <c r="H842" s="363"/>
      <c r="I842" s="363"/>
      <c r="J842" s="363"/>
    </row>
    <row r="843" spans="2:10" ht="36.75" customHeight="1" x14ac:dyDescent="0.4">
      <c r="B843" s="352"/>
      <c r="C843" s="350"/>
      <c r="D843" s="366"/>
      <c r="E843" s="351"/>
      <c r="F843" s="352"/>
      <c r="G843" s="352"/>
      <c r="H843" s="352"/>
      <c r="I843" s="352"/>
      <c r="J843" s="352"/>
    </row>
    <row r="844" spans="2:10" ht="36.75" customHeight="1" x14ac:dyDescent="0.4">
      <c r="B844" s="352"/>
      <c r="C844" s="350"/>
      <c r="D844" s="366"/>
      <c r="E844" s="351"/>
      <c r="F844" s="352"/>
      <c r="G844" s="352"/>
      <c r="H844" s="352"/>
      <c r="I844" s="352"/>
      <c r="J844" s="352"/>
    </row>
    <row r="845" spans="2:10" ht="36.75" customHeight="1" x14ac:dyDescent="0.4">
      <c r="B845" s="352"/>
      <c r="C845" s="350"/>
      <c r="D845" s="366"/>
      <c r="E845" s="351"/>
      <c r="F845" s="352"/>
      <c r="G845" s="352"/>
      <c r="H845" s="352"/>
      <c r="I845" s="352"/>
      <c r="J845" s="352"/>
    </row>
    <row r="846" spans="2:10" ht="36.75" customHeight="1" x14ac:dyDescent="0.4">
      <c r="B846" s="352"/>
      <c r="C846" s="350"/>
      <c r="D846" s="366"/>
      <c r="E846" s="351"/>
      <c r="F846" s="352"/>
      <c r="G846" s="352"/>
      <c r="H846" s="352"/>
      <c r="I846" s="352"/>
      <c r="J846" s="352"/>
    </row>
    <row r="847" spans="2:10" ht="36.75" customHeight="1" x14ac:dyDescent="0.4">
      <c r="B847" s="352"/>
      <c r="C847" s="350"/>
      <c r="D847" s="366"/>
      <c r="E847" s="351"/>
      <c r="F847" s="352"/>
      <c r="G847" s="352"/>
      <c r="H847" s="352"/>
      <c r="I847" s="352"/>
      <c r="J847" s="352"/>
    </row>
    <row r="848" spans="2:10" ht="36.75" customHeight="1" x14ac:dyDescent="0.3">
      <c r="B848" s="363"/>
      <c r="C848" s="364"/>
      <c r="D848" s="364"/>
      <c r="E848" s="365"/>
      <c r="F848" s="363"/>
      <c r="G848" s="363"/>
      <c r="H848" s="363"/>
      <c r="I848" s="363"/>
      <c r="J848" s="363"/>
    </row>
    <row r="849" spans="2:10" ht="36.75" customHeight="1" x14ac:dyDescent="0.4">
      <c r="B849" s="352"/>
      <c r="C849" s="350"/>
      <c r="D849" s="366"/>
      <c r="E849" s="351"/>
      <c r="F849" s="367"/>
      <c r="G849" s="352"/>
      <c r="H849" s="352"/>
      <c r="I849" s="352"/>
      <c r="J849" s="352"/>
    </row>
    <row r="850" spans="2:10" ht="36.75" customHeight="1" x14ac:dyDescent="0.4">
      <c r="B850" s="352"/>
      <c r="C850" s="350"/>
      <c r="D850" s="366"/>
      <c r="E850" s="351"/>
      <c r="F850" s="352"/>
      <c r="G850" s="352"/>
      <c r="H850" s="352"/>
      <c r="I850" s="352"/>
      <c r="J850" s="352"/>
    </row>
    <row r="851" spans="2:10" ht="36.75" customHeight="1" x14ac:dyDescent="0.4">
      <c r="B851" s="352"/>
      <c r="C851" s="350"/>
      <c r="D851" s="366"/>
      <c r="E851" s="351"/>
      <c r="F851" s="352"/>
      <c r="G851" s="352"/>
      <c r="H851" s="352"/>
      <c r="I851" s="352"/>
      <c r="J851" s="352"/>
    </row>
    <row r="852" spans="2:10" ht="36.75" customHeight="1" x14ac:dyDescent="0.4">
      <c r="B852" s="352"/>
      <c r="C852" s="350"/>
      <c r="D852" s="366"/>
      <c r="E852" s="351"/>
      <c r="F852" s="352"/>
      <c r="G852" s="352"/>
      <c r="H852" s="352"/>
      <c r="I852" s="352"/>
      <c r="J852" s="352"/>
    </row>
    <row r="853" spans="2:10" ht="36.75" customHeight="1" x14ac:dyDescent="0.4">
      <c r="B853" s="352"/>
      <c r="C853" s="350"/>
      <c r="D853" s="366"/>
      <c r="E853" s="351"/>
      <c r="F853" s="352"/>
      <c r="G853" s="352"/>
      <c r="H853" s="352"/>
      <c r="I853" s="352"/>
      <c r="J853" s="352"/>
    </row>
    <row r="854" spans="2:10" ht="36.75" customHeight="1" x14ac:dyDescent="0.4">
      <c r="B854" s="352"/>
      <c r="C854" s="350"/>
      <c r="D854" s="366"/>
      <c r="E854" s="351"/>
      <c r="F854" s="352"/>
      <c r="G854" s="352"/>
      <c r="H854" s="352"/>
      <c r="I854" s="352"/>
      <c r="J854" s="352"/>
    </row>
    <row r="855" spans="2:10" ht="36.75" customHeight="1" x14ac:dyDescent="0.4">
      <c r="B855" s="352"/>
      <c r="C855" s="350"/>
      <c r="D855" s="366"/>
      <c r="E855" s="351"/>
      <c r="F855" s="352"/>
      <c r="G855" s="352"/>
      <c r="H855" s="352"/>
      <c r="I855" s="352"/>
      <c r="J855" s="352"/>
    </row>
    <row r="856" spans="2:10" ht="36.75" customHeight="1" x14ac:dyDescent="0.4">
      <c r="B856" s="352"/>
      <c r="C856" s="350"/>
      <c r="D856" s="366"/>
      <c r="E856" s="351"/>
      <c r="F856" s="352"/>
      <c r="G856" s="368"/>
      <c r="H856" s="352"/>
      <c r="I856" s="352"/>
      <c r="J856" s="352"/>
    </row>
    <row r="857" spans="2:10" ht="36.75" customHeight="1" x14ac:dyDescent="0.3">
      <c r="B857" s="363"/>
      <c r="C857" s="364"/>
      <c r="D857" s="364"/>
      <c r="E857" s="365"/>
      <c r="F857" s="363"/>
      <c r="G857" s="363"/>
      <c r="H857" s="363"/>
      <c r="I857" s="363"/>
      <c r="J857" s="363"/>
    </row>
    <row r="858" spans="2:10" ht="36.75" customHeight="1" x14ac:dyDescent="0.4">
      <c r="B858" s="352"/>
      <c r="C858" s="350"/>
      <c r="D858" s="366"/>
      <c r="E858" s="351"/>
      <c r="F858" s="352"/>
      <c r="G858" s="352"/>
      <c r="H858" s="352"/>
      <c r="I858" s="352"/>
      <c r="J858" s="352"/>
    </row>
    <row r="859" spans="2:10" ht="36.75" customHeight="1" x14ac:dyDescent="0.4">
      <c r="B859" s="352"/>
      <c r="C859" s="350"/>
      <c r="D859" s="366"/>
      <c r="E859" s="351"/>
      <c r="F859" s="352"/>
      <c r="G859" s="352"/>
      <c r="H859" s="352"/>
      <c r="I859" s="352"/>
      <c r="J859" s="352"/>
    </row>
    <row r="860" spans="2:10" ht="36.75" customHeight="1" x14ac:dyDescent="0.4">
      <c r="B860" s="352"/>
      <c r="C860" s="350"/>
      <c r="D860" s="366"/>
      <c r="E860" s="351"/>
      <c r="F860" s="352"/>
      <c r="G860" s="352"/>
      <c r="H860" s="352"/>
      <c r="I860" s="352"/>
      <c r="J860" s="352"/>
    </row>
    <row r="861" spans="2:10" ht="36.75" customHeight="1" x14ac:dyDescent="0.4">
      <c r="B861" s="352"/>
      <c r="C861" s="350"/>
      <c r="D861" s="366"/>
      <c r="E861" s="351"/>
      <c r="F861" s="352"/>
      <c r="G861" s="352"/>
      <c r="H861" s="352"/>
      <c r="I861" s="352"/>
      <c r="J861" s="352"/>
    </row>
    <row r="862" spans="2:10" ht="36.75" customHeight="1" x14ac:dyDescent="0.4">
      <c r="B862" s="352"/>
      <c r="C862" s="350"/>
      <c r="D862" s="366"/>
      <c r="E862" s="351"/>
      <c r="F862" s="352"/>
      <c r="G862" s="352"/>
      <c r="H862" s="352"/>
      <c r="I862" s="352"/>
      <c r="J862" s="352"/>
    </row>
    <row r="863" spans="2:10" ht="36.75" customHeight="1" x14ac:dyDescent="0.4">
      <c r="B863" s="352"/>
      <c r="C863" s="350"/>
      <c r="D863" s="366"/>
      <c r="E863" s="351"/>
      <c r="F863" s="352"/>
      <c r="G863" s="352"/>
      <c r="H863" s="352"/>
      <c r="I863" s="352"/>
      <c r="J863" s="352"/>
    </row>
    <row r="864" spans="2:10" ht="36.75" customHeight="1" x14ac:dyDescent="0.4">
      <c r="B864" s="352"/>
      <c r="C864" s="350"/>
      <c r="D864" s="366"/>
      <c r="E864" s="351"/>
      <c r="F864" s="352"/>
      <c r="G864" s="352"/>
      <c r="H864" s="352"/>
      <c r="I864" s="352"/>
      <c r="J864" s="352"/>
    </row>
    <row r="865" spans="2:10" ht="36.75" customHeight="1" x14ac:dyDescent="0.4">
      <c r="B865" s="352"/>
      <c r="C865" s="350"/>
      <c r="D865" s="366"/>
      <c r="E865" s="351"/>
      <c r="F865" s="352"/>
      <c r="G865" s="352"/>
      <c r="H865" s="352"/>
      <c r="I865" s="352"/>
      <c r="J865" s="352"/>
    </row>
    <row r="866" spans="2:10" ht="36.75" customHeight="1" x14ac:dyDescent="0.4">
      <c r="B866" s="352"/>
      <c r="C866" s="350"/>
      <c r="D866" s="366"/>
      <c r="E866" s="351"/>
      <c r="F866" s="352"/>
      <c r="G866" s="352"/>
      <c r="H866" s="352"/>
      <c r="I866" s="352"/>
      <c r="J866" s="352"/>
    </row>
    <row r="867" spans="2:10" ht="36.75" customHeight="1" x14ac:dyDescent="0.4">
      <c r="B867" s="352"/>
      <c r="C867" s="350"/>
      <c r="D867" s="366"/>
      <c r="E867" s="351"/>
      <c r="F867" s="352"/>
      <c r="G867" s="352"/>
      <c r="H867" s="352"/>
      <c r="I867" s="352"/>
      <c r="J867" s="352"/>
    </row>
    <row r="868" spans="2:10" ht="36.75" customHeight="1" x14ac:dyDescent="0.3">
      <c r="B868" s="363"/>
      <c r="C868" s="364"/>
      <c r="D868" s="364"/>
      <c r="E868" s="365"/>
      <c r="F868" s="363"/>
      <c r="G868" s="363"/>
      <c r="H868" s="363"/>
      <c r="I868" s="363"/>
      <c r="J868" s="363"/>
    </row>
    <row r="869" spans="2:10" ht="36.75" customHeight="1" x14ac:dyDescent="0.4">
      <c r="B869" s="352"/>
      <c r="C869" s="350"/>
      <c r="D869" s="366"/>
      <c r="E869" s="351"/>
      <c r="F869" s="352"/>
      <c r="G869" s="352"/>
      <c r="H869" s="352"/>
      <c r="I869" s="352"/>
      <c r="J869" s="352"/>
    </row>
    <row r="870" spans="2:10" ht="36.75" customHeight="1" x14ac:dyDescent="0.4">
      <c r="B870" s="352"/>
      <c r="C870" s="350"/>
      <c r="D870" s="366"/>
      <c r="E870" s="351"/>
      <c r="F870" s="352"/>
      <c r="G870" s="352"/>
      <c r="H870" s="352"/>
      <c r="I870" s="352"/>
      <c r="J870" s="352"/>
    </row>
    <row r="871" spans="2:10" ht="36.75" customHeight="1" x14ac:dyDescent="0.4">
      <c r="B871" s="352"/>
      <c r="C871" s="350"/>
      <c r="D871" s="366"/>
      <c r="E871" s="351"/>
      <c r="F871" s="352"/>
      <c r="G871" s="352"/>
      <c r="H871" s="352"/>
      <c r="I871" s="352"/>
      <c r="J871" s="352"/>
    </row>
    <row r="872" spans="2:10" ht="36.75" customHeight="1" x14ac:dyDescent="0.4">
      <c r="B872" s="352"/>
      <c r="C872" s="350"/>
      <c r="D872" s="366"/>
      <c r="E872" s="351"/>
      <c r="F872" s="352"/>
      <c r="G872" s="352"/>
      <c r="H872" s="352"/>
      <c r="I872" s="352"/>
      <c r="J872" s="352"/>
    </row>
    <row r="873" spans="2:10" ht="36.75" customHeight="1" x14ac:dyDescent="0.4">
      <c r="B873" s="352"/>
      <c r="C873" s="350"/>
      <c r="D873" s="366"/>
      <c r="E873" s="351"/>
      <c r="F873" s="352"/>
      <c r="G873" s="352"/>
      <c r="H873" s="352"/>
      <c r="I873" s="352"/>
      <c r="J873" s="352"/>
    </row>
    <row r="874" spans="2:10" ht="36.75" customHeight="1" x14ac:dyDescent="0.4">
      <c r="B874" s="352"/>
      <c r="C874" s="350"/>
      <c r="D874" s="366"/>
      <c r="E874" s="351"/>
      <c r="F874" s="352"/>
      <c r="G874" s="352"/>
      <c r="H874" s="352"/>
      <c r="I874" s="352"/>
      <c r="J874" s="352"/>
    </row>
    <row r="875" spans="2:10" ht="36.75" customHeight="1" x14ac:dyDescent="0.4">
      <c r="B875" s="352"/>
      <c r="C875" s="350"/>
      <c r="D875" s="366"/>
      <c r="E875" s="351"/>
      <c r="F875" s="352"/>
      <c r="G875" s="352"/>
      <c r="H875" s="352"/>
      <c r="I875" s="352"/>
      <c r="J875" s="352"/>
    </row>
    <row r="876" spans="2:10" ht="36.75" customHeight="1" x14ac:dyDescent="0.4">
      <c r="B876" s="352"/>
      <c r="C876" s="350"/>
      <c r="D876" s="366"/>
      <c r="E876" s="351"/>
      <c r="F876" s="352"/>
      <c r="G876" s="352"/>
      <c r="H876" s="352"/>
      <c r="I876" s="352"/>
      <c r="J876" s="352"/>
    </row>
    <row r="877" spans="2:10" ht="36.75" customHeight="1" x14ac:dyDescent="0.4">
      <c r="B877" s="352"/>
      <c r="C877" s="350"/>
      <c r="D877" s="366"/>
      <c r="E877" s="351"/>
      <c r="F877" s="352"/>
      <c r="G877" s="352"/>
      <c r="H877" s="352"/>
      <c r="I877" s="352"/>
      <c r="J877" s="352"/>
    </row>
    <row r="878" spans="2:10" ht="36.75" customHeight="1" x14ac:dyDescent="0.3">
      <c r="B878" s="363"/>
      <c r="C878" s="364"/>
      <c r="D878" s="364"/>
      <c r="E878" s="365"/>
      <c r="F878" s="363"/>
      <c r="G878" s="363"/>
      <c r="H878" s="363"/>
      <c r="I878" s="363"/>
      <c r="J878" s="363"/>
    </row>
    <row r="879" spans="2:10" ht="36.75" customHeight="1" x14ac:dyDescent="0.4">
      <c r="B879" s="352"/>
      <c r="C879" s="350"/>
      <c r="D879" s="366"/>
      <c r="E879" s="351"/>
      <c r="F879" s="352"/>
      <c r="G879" s="352"/>
      <c r="H879" s="352"/>
      <c r="I879" s="352"/>
      <c r="J879" s="352"/>
    </row>
    <row r="880" spans="2:10" ht="36.75" customHeight="1" x14ac:dyDescent="0.4">
      <c r="B880" s="352"/>
      <c r="C880" s="350"/>
      <c r="D880" s="366"/>
      <c r="E880" s="351"/>
      <c r="F880" s="352"/>
      <c r="G880" s="352"/>
      <c r="H880" s="352"/>
      <c r="I880" s="352"/>
      <c r="J880" s="352"/>
    </row>
    <row r="881" spans="2:10" ht="36.75" customHeight="1" x14ac:dyDescent="0.4">
      <c r="B881" s="352"/>
      <c r="C881" s="350"/>
      <c r="D881" s="366"/>
      <c r="E881" s="351"/>
      <c r="F881" s="352"/>
      <c r="G881" s="352"/>
      <c r="H881" s="352"/>
      <c r="I881" s="352"/>
      <c r="J881" s="352"/>
    </row>
    <row r="882" spans="2:10" ht="36.75" customHeight="1" x14ac:dyDescent="0.4">
      <c r="B882" s="352"/>
      <c r="C882" s="350"/>
      <c r="D882" s="366"/>
      <c r="E882" s="351"/>
      <c r="F882" s="352"/>
      <c r="G882" s="352"/>
      <c r="H882" s="352"/>
      <c r="I882" s="352"/>
      <c r="J882" s="352"/>
    </row>
    <row r="883" spans="2:10" ht="36.75" customHeight="1" x14ac:dyDescent="0.4">
      <c r="B883" s="352"/>
      <c r="C883" s="350"/>
      <c r="D883" s="366"/>
      <c r="E883" s="351"/>
      <c r="F883" s="352"/>
      <c r="G883" s="368"/>
      <c r="H883" s="352"/>
      <c r="I883" s="352"/>
      <c r="J883" s="352"/>
    </row>
    <row r="884" spans="2:10" ht="36.75" customHeight="1" x14ac:dyDescent="0.3">
      <c r="B884" s="363"/>
      <c r="C884" s="364"/>
      <c r="D884" s="364"/>
      <c r="E884" s="365"/>
      <c r="F884" s="363"/>
      <c r="G884" s="363"/>
      <c r="H884" s="363"/>
      <c r="I884" s="363"/>
      <c r="J884" s="363"/>
    </row>
    <row r="885" spans="2:10" ht="36.75" customHeight="1" x14ac:dyDescent="0.3">
      <c r="B885" s="363"/>
      <c r="C885" s="364"/>
      <c r="D885" s="364"/>
      <c r="E885" s="365"/>
      <c r="F885" s="363"/>
      <c r="G885" s="363"/>
      <c r="H885" s="363"/>
      <c r="I885" s="363"/>
      <c r="J885" s="363"/>
    </row>
    <row r="886" spans="2:10" ht="36.75" customHeight="1" x14ac:dyDescent="0.4">
      <c r="B886" s="352"/>
      <c r="C886" s="350"/>
      <c r="D886" s="366"/>
      <c r="E886" s="351"/>
      <c r="F886" s="352"/>
      <c r="G886" s="352"/>
      <c r="H886" s="352"/>
      <c r="I886" s="352"/>
      <c r="J886" s="352"/>
    </row>
    <row r="887" spans="2:10" ht="36.75" customHeight="1" x14ac:dyDescent="0.4">
      <c r="B887" s="352"/>
      <c r="C887" s="350"/>
      <c r="D887" s="366"/>
      <c r="E887" s="351"/>
      <c r="F887" s="352"/>
      <c r="G887" s="352"/>
      <c r="H887" s="352"/>
      <c r="I887" s="352"/>
      <c r="J887" s="352"/>
    </row>
    <row r="888" spans="2:10" ht="36.75" customHeight="1" x14ac:dyDescent="0.4">
      <c r="B888" s="352"/>
      <c r="C888" s="350"/>
      <c r="D888" s="366"/>
      <c r="E888" s="351"/>
      <c r="F888" s="352"/>
      <c r="G888" s="352"/>
      <c r="H888" s="352"/>
      <c r="I888" s="352"/>
      <c r="J888" s="352"/>
    </row>
    <row r="889" spans="2:10" ht="36.75" customHeight="1" x14ac:dyDescent="0.4">
      <c r="B889" s="352"/>
      <c r="C889" s="350"/>
      <c r="D889" s="366"/>
      <c r="E889" s="351"/>
      <c r="F889" s="352"/>
      <c r="G889" s="352"/>
      <c r="H889" s="352"/>
      <c r="I889" s="352"/>
      <c r="J889" s="352"/>
    </row>
    <row r="890" spans="2:10" ht="36.75" customHeight="1" x14ac:dyDescent="0.4">
      <c r="B890" s="352"/>
      <c r="C890" s="350"/>
      <c r="D890" s="366"/>
      <c r="E890" s="351"/>
      <c r="F890" s="352"/>
      <c r="G890" s="352"/>
      <c r="H890" s="352"/>
      <c r="I890" s="352"/>
      <c r="J890" s="352"/>
    </row>
    <row r="891" spans="2:10" ht="36.75" customHeight="1" x14ac:dyDescent="0.4">
      <c r="B891" s="352"/>
      <c r="C891" s="350"/>
      <c r="D891" s="366"/>
      <c r="E891" s="351"/>
      <c r="F891" s="352"/>
      <c r="G891" s="352"/>
      <c r="H891" s="352"/>
      <c r="I891" s="352"/>
      <c r="J891" s="352"/>
    </row>
    <row r="892" spans="2:10" ht="36.75" customHeight="1" x14ac:dyDescent="0.4">
      <c r="B892" s="352"/>
      <c r="C892" s="350"/>
      <c r="D892" s="366"/>
      <c r="E892" s="351"/>
      <c r="F892" s="352"/>
      <c r="G892" s="352"/>
      <c r="H892" s="352"/>
      <c r="I892" s="352"/>
      <c r="J892" s="352"/>
    </row>
    <row r="893" spans="2:10" ht="36.75" customHeight="1" x14ac:dyDescent="0.4">
      <c r="B893" s="352"/>
      <c r="C893" s="350"/>
      <c r="D893" s="366"/>
      <c r="E893" s="351"/>
      <c r="F893" s="352"/>
      <c r="G893" s="352"/>
      <c r="H893" s="352"/>
      <c r="I893" s="352"/>
      <c r="J893" s="352"/>
    </row>
    <row r="894" spans="2:10" ht="36.75" customHeight="1" x14ac:dyDescent="0.4">
      <c r="B894" s="352"/>
      <c r="C894" s="350"/>
      <c r="D894" s="366"/>
      <c r="E894" s="351"/>
      <c r="F894" s="352"/>
      <c r="G894" s="352"/>
      <c r="H894" s="352"/>
      <c r="I894" s="352"/>
      <c r="J894" s="352"/>
    </row>
    <row r="895" spans="2:10" ht="36.75" customHeight="1" x14ac:dyDescent="0.4">
      <c r="B895" s="352"/>
      <c r="C895" s="350"/>
      <c r="D895" s="366"/>
      <c r="E895" s="351"/>
      <c r="F895" s="352"/>
      <c r="G895" s="352"/>
      <c r="H895" s="352"/>
      <c r="I895" s="352"/>
      <c r="J895" s="352"/>
    </row>
    <row r="896" spans="2:10" ht="36.75" customHeight="1" x14ac:dyDescent="0.3">
      <c r="B896" s="363"/>
      <c r="C896" s="364"/>
      <c r="D896" s="364"/>
      <c r="E896" s="365"/>
      <c r="F896" s="363"/>
      <c r="G896" s="363"/>
      <c r="H896" s="363"/>
      <c r="I896" s="363"/>
      <c r="J896" s="363"/>
    </row>
    <row r="897" spans="2:10" ht="36.75" customHeight="1" x14ac:dyDescent="0.4">
      <c r="B897" s="352"/>
      <c r="C897" s="350"/>
      <c r="D897" s="366"/>
      <c r="E897" s="351"/>
      <c r="F897" s="352"/>
      <c r="G897" s="352"/>
      <c r="H897" s="352"/>
      <c r="I897" s="352"/>
      <c r="J897" s="352"/>
    </row>
    <row r="898" spans="2:10" ht="36.75" customHeight="1" x14ac:dyDescent="0.4">
      <c r="B898" s="352"/>
      <c r="C898" s="350"/>
      <c r="D898" s="366"/>
      <c r="E898" s="351"/>
      <c r="F898" s="352"/>
      <c r="G898" s="352"/>
      <c r="H898" s="352"/>
      <c r="I898" s="352"/>
      <c r="J898" s="352"/>
    </row>
    <row r="899" spans="2:10" ht="36.75" customHeight="1" x14ac:dyDescent="0.4">
      <c r="B899" s="352"/>
      <c r="C899" s="350"/>
      <c r="D899" s="366"/>
      <c r="E899" s="351"/>
      <c r="F899" s="352"/>
      <c r="G899" s="352"/>
      <c r="H899" s="352"/>
      <c r="I899" s="352"/>
      <c r="J899" s="352"/>
    </row>
    <row r="900" spans="2:10" ht="36.75" customHeight="1" x14ac:dyDescent="0.3">
      <c r="B900" s="369"/>
      <c r="C900" s="364"/>
      <c r="D900" s="364"/>
      <c r="E900" s="365"/>
      <c r="F900" s="369"/>
      <c r="G900" s="370"/>
      <c r="H900" s="369"/>
      <c r="I900" s="369"/>
      <c r="J900" s="369"/>
    </row>
    <row r="901" spans="2:10" ht="36.75" customHeight="1" x14ac:dyDescent="0.4">
      <c r="B901" s="352"/>
      <c r="C901" s="350"/>
      <c r="D901" s="366"/>
      <c r="E901" s="351"/>
      <c r="F901" s="352"/>
      <c r="G901" s="352"/>
      <c r="H901" s="352"/>
      <c r="I901" s="352"/>
      <c r="J901" s="352"/>
    </row>
    <row r="902" spans="2:10" ht="36.75" customHeight="1" x14ac:dyDescent="0.4">
      <c r="B902" s="352"/>
      <c r="C902" s="350"/>
      <c r="D902" s="366"/>
      <c r="E902" s="351"/>
      <c r="F902" s="352"/>
      <c r="G902" s="352"/>
      <c r="H902" s="352"/>
      <c r="I902" s="352"/>
      <c r="J902" s="352"/>
    </row>
    <row r="903" spans="2:10" ht="36.75" customHeight="1" x14ac:dyDescent="0.3">
      <c r="B903" s="363"/>
      <c r="C903" s="364"/>
      <c r="D903" s="364"/>
      <c r="E903" s="365"/>
      <c r="F903" s="363"/>
      <c r="G903" s="370"/>
      <c r="H903" s="363"/>
      <c r="I903" s="363"/>
      <c r="J903" s="363"/>
    </row>
    <row r="904" spans="2:10" ht="36.75" customHeight="1" x14ac:dyDescent="0.4">
      <c r="B904" s="352"/>
      <c r="C904" s="350"/>
      <c r="D904" s="366"/>
      <c r="E904" s="351"/>
      <c r="F904" s="352"/>
      <c r="G904" s="352"/>
      <c r="H904" s="352"/>
      <c r="I904" s="352"/>
      <c r="J904" s="352"/>
    </row>
    <row r="905" spans="2:10" ht="36.75" customHeight="1" x14ac:dyDescent="0.4">
      <c r="B905" s="352"/>
      <c r="C905" s="350"/>
      <c r="D905" s="366"/>
      <c r="E905" s="351"/>
      <c r="F905" s="352"/>
      <c r="G905" s="352"/>
      <c r="H905" s="352"/>
      <c r="I905" s="352"/>
      <c r="J905" s="352"/>
    </row>
    <row r="906" spans="2:10" ht="36.75" customHeight="1" x14ac:dyDescent="0.4">
      <c r="B906" s="352"/>
      <c r="C906" s="350"/>
      <c r="D906" s="366"/>
      <c r="E906" s="351"/>
      <c r="F906" s="352"/>
      <c r="G906" s="352"/>
      <c r="H906" s="352"/>
      <c r="I906" s="352"/>
      <c r="J906" s="352"/>
    </row>
    <row r="907" spans="2:10" ht="36.75" customHeight="1" x14ac:dyDescent="0.4">
      <c r="B907" s="352"/>
      <c r="C907" s="350"/>
      <c r="D907" s="366"/>
      <c r="E907" s="351"/>
      <c r="F907" s="352"/>
      <c r="G907" s="352"/>
      <c r="H907" s="352"/>
      <c r="I907" s="352"/>
      <c r="J907" s="352"/>
    </row>
    <row r="908" spans="2:10" ht="36.75" customHeight="1" x14ac:dyDescent="0.4">
      <c r="B908" s="352"/>
      <c r="C908" s="350"/>
      <c r="D908" s="366"/>
      <c r="E908" s="351"/>
      <c r="F908" s="352"/>
      <c r="G908" s="352"/>
      <c r="H908" s="352"/>
      <c r="I908" s="352"/>
      <c r="J908" s="352"/>
    </row>
    <row r="909" spans="2:10" ht="36.75" customHeight="1" x14ac:dyDescent="0.4">
      <c r="B909" s="352"/>
      <c r="C909" s="350"/>
      <c r="D909" s="366"/>
      <c r="E909" s="351"/>
      <c r="F909" s="352"/>
      <c r="G909" s="352"/>
      <c r="H909" s="352"/>
      <c r="I909" s="352"/>
      <c r="J909" s="352"/>
    </row>
    <row r="910" spans="2:10" ht="36.75" customHeight="1" x14ac:dyDescent="0.4">
      <c r="B910" s="352"/>
      <c r="C910" s="350"/>
      <c r="D910" s="366"/>
      <c r="E910" s="351"/>
      <c r="F910" s="352"/>
      <c r="G910" s="352"/>
      <c r="H910" s="352"/>
      <c r="I910" s="352"/>
      <c r="J910" s="352"/>
    </row>
    <row r="911" spans="2:10" ht="36.75" customHeight="1" x14ac:dyDescent="0.4">
      <c r="B911" s="352"/>
      <c r="C911" s="350"/>
      <c r="D911" s="366"/>
      <c r="E911" s="351"/>
      <c r="F911" s="352"/>
      <c r="G911" s="352"/>
      <c r="H911" s="352"/>
      <c r="I911" s="352"/>
      <c r="J911" s="352"/>
    </row>
    <row r="912" spans="2:10" ht="36.75" customHeight="1" x14ac:dyDescent="0.4">
      <c r="B912" s="352"/>
      <c r="C912" s="350"/>
      <c r="D912" s="366"/>
      <c r="E912" s="351"/>
      <c r="F912" s="352"/>
      <c r="G912" s="352"/>
      <c r="H912" s="352"/>
      <c r="I912" s="352"/>
      <c r="J912" s="352"/>
    </row>
    <row r="913" spans="2:10" ht="36.75" customHeight="1" x14ac:dyDescent="0.4">
      <c r="B913" s="352"/>
      <c r="C913" s="350"/>
      <c r="D913" s="366"/>
      <c r="E913" s="351"/>
      <c r="F913" s="352"/>
      <c r="G913" s="352"/>
      <c r="H913" s="352"/>
      <c r="I913" s="352"/>
      <c r="J913" s="352"/>
    </row>
    <row r="914" spans="2:10" ht="36.75" customHeight="1" x14ac:dyDescent="0.4">
      <c r="B914" s="352"/>
      <c r="C914" s="350"/>
      <c r="D914" s="366"/>
      <c r="E914" s="351"/>
      <c r="F914" s="352"/>
      <c r="G914" s="352"/>
      <c r="H914" s="352"/>
      <c r="I914" s="352"/>
      <c r="J914" s="352"/>
    </row>
    <row r="915" spans="2:10" ht="21" x14ac:dyDescent="0.3">
      <c r="E915" s="351"/>
    </row>
    <row r="918" spans="2:10" ht="21" x14ac:dyDescent="0.3">
      <c r="B918" s="363"/>
      <c r="C918" s="364"/>
      <c r="D918" s="364"/>
      <c r="E918" s="365"/>
      <c r="F918" s="363"/>
      <c r="G918" s="363"/>
    </row>
    <row r="919" spans="2:10" ht="21" x14ac:dyDescent="0.4">
      <c r="B919" s="352"/>
      <c r="C919" s="350"/>
      <c r="D919" s="366"/>
      <c r="E919" s="351"/>
      <c r="F919" s="352"/>
      <c r="G919" s="352"/>
    </row>
    <row r="920" spans="2:10" ht="21" x14ac:dyDescent="0.4">
      <c r="B920" s="352"/>
      <c r="C920" s="350"/>
      <c r="D920" s="366"/>
      <c r="E920" s="351"/>
      <c r="F920" s="352"/>
      <c r="G920" s="352"/>
    </row>
    <row r="921" spans="2:10" ht="21" x14ac:dyDescent="0.3">
      <c r="B921" s="363"/>
      <c r="C921" s="364"/>
      <c r="D921" s="364"/>
      <c r="E921" s="365"/>
      <c r="F921" s="363"/>
      <c r="G921" s="363"/>
    </row>
    <row r="922" spans="2:10" ht="21" x14ac:dyDescent="0.4">
      <c r="B922" s="352"/>
      <c r="C922" s="350"/>
      <c r="D922" s="366"/>
      <c r="E922" s="351"/>
      <c r="F922" s="352"/>
      <c r="G922" s="352"/>
    </row>
    <row r="923" spans="2:10" ht="21" x14ac:dyDescent="0.4">
      <c r="B923" s="352"/>
      <c r="C923" s="350"/>
      <c r="D923" s="366"/>
      <c r="E923" s="351"/>
      <c r="F923" s="352"/>
      <c r="G923" s="352"/>
    </row>
    <row r="924" spans="2:10" ht="21" x14ac:dyDescent="0.4">
      <c r="B924" s="352"/>
      <c r="C924" s="350"/>
      <c r="D924" s="366"/>
      <c r="E924" s="351"/>
      <c r="F924" s="352"/>
      <c r="G924" s="352"/>
    </row>
    <row r="925" spans="2:10" ht="21" x14ac:dyDescent="0.3">
      <c r="B925" s="363"/>
      <c r="C925" s="364"/>
      <c r="D925" s="364"/>
      <c r="E925" s="365"/>
      <c r="F925" s="363"/>
      <c r="G925" s="363"/>
    </row>
    <row r="926" spans="2:10" ht="21" x14ac:dyDescent="0.4">
      <c r="B926" s="352"/>
      <c r="C926" s="350"/>
      <c r="D926" s="366"/>
      <c r="E926" s="351"/>
      <c r="F926" s="352"/>
      <c r="G926" s="352"/>
    </row>
    <row r="927" spans="2:10" ht="21" x14ac:dyDescent="0.4">
      <c r="B927" s="352"/>
      <c r="C927" s="350"/>
      <c r="D927" s="366"/>
      <c r="E927" s="351"/>
      <c r="F927" s="352"/>
      <c r="G927" s="352"/>
    </row>
    <row r="928" spans="2:10" ht="21" x14ac:dyDescent="0.4">
      <c r="B928" s="352"/>
      <c r="C928" s="350"/>
      <c r="D928" s="366"/>
      <c r="E928" s="351"/>
      <c r="F928" s="352"/>
      <c r="G928" s="352"/>
    </row>
    <row r="929" spans="2:7" ht="21" x14ac:dyDescent="0.4">
      <c r="B929" s="363"/>
      <c r="C929" s="364"/>
      <c r="D929" s="364"/>
      <c r="E929" s="335"/>
      <c r="F929" s="363"/>
      <c r="G929" s="363"/>
    </row>
    <row r="930" spans="2:7" ht="21" x14ac:dyDescent="0.4">
      <c r="B930" s="352"/>
      <c r="C930" s="350"/>
      <c r="D930" s="366"/>
      <c r="E930" s="351"/>
      <c r="F930" s="352"/>
      <c r="G930" s="352"/>
    </row>
    <row r="931" spans="2:7" ht="21" x14ac:dyDescent="0.4">
      <c r="B931" s="352"/>
      <c r="C931" s="350"/>
      <c r="D931" s="366"/>
      <c r="E931" s="351"/>
      <c r="F931" s="352"/>
      <c r="G931" s="352"/>
    </row>
    <row r="932" spans="2:7" ht="21" x14ac:dyDescent="0.4">
      <c r="B932" s="352"/>
      <c r="C932" s="350"/>
      <c r="D932" s="366"/>
      <c r="E932" s="351"/>
      <c r="F932" s="352"/>
      <c r="G932" s="352"/>
    </row>
    <row r="933" spans="2:7" ht="21" x14ac:dyDescent="0.3">
      <c r="B933" s="363"/>
      <c r="C933" s="364"/>
      <c r="D933" s="364"/>
      <c r="E933" s="365"/>
      <c r="F933" s="363"/>
      <c r="G933" s="363"/>
    </row>
    <row r="934" spans="2:7" ht="21" x14ac:dyDescent="0.4">
      <c r="B934" s="352"/>
      <c r="C934" s="350"/>
      <c r="D934" s="366"/>
      <c r="E934" s="351"/>
      <c r="F934" s="352"/>
      <c r="G934" s="352"/>
    </row>
    <row r="935" spans="2:7" ht="21" x14ac:dyDescent="0.4">
      <c r="B935" s="352"/>
      <c r="C935" s="350"/>
      <c r="D935" s="366"/>
      <c r="E935" s="351"/>
      <c r="F935" s="352"/>
      <c r="G935" s="352"/>
    </row>
    <row r="936" spans="2:7" ht="21" x14ac:dyDescent="0.3">
      <c r="B936" s="363"/>
      <c r="C936" s="364"/>
      <c r="D936" s="364"/>
      <c r="E936" s="365"/>
      <c r="F936" s="363"/>
      <c r="G936" s="363"/>
    </row>
    <row r="937" spans="2:7" ht="21" x14ac:dyDescent="0.4">
      <c r="B937" s="352"/>
      <c r="C937" s="350"/>
      <c r="D937" s="366"/>
      <c r="E937" s="351"/>
      <c r="F937" s="352"/>
      <c r="G937" s="352"/>
    </row>
    <row r="938" spans="2:7" ht="21" x14ac:dyDescent="0.4">
      <c r="B938" s="352"/>
      <c r="C938" s="350"/>
      <c r="D938" s="366"/>
      <c r="E938" s="351"/>
      <c r="F938" s="352"/>
      <c r="G938" s="352"/>
    </row>
    <row r="939" spans="2:7" ht="21" x14ac:dyDescent="0.4">
      <c r="B939" s="352"/>
      <c r="C939" s="350"/>
      <c r="D939" s="366"/>
      <c r="E939" s="351"/>
      <c r="F939" s="352"/>
      <c r="G939" s="352"/>
    </row>
    <row r="940" spans="2:7" ht="21" x14ac:dyDescent="0.3">
      <c r="B940" s="363"/>
      <c r="C940" s="364"/>
      <c r="D940" s="364"/>
      <c r="E940" s="365"/>
      <c r="F940" s="363"/>
      <c r="G940" s="370"/>
    </row>
    <row r="941" spans="2:7" ht="21" x14ac:dyDescent="0.4">
      <c r="B941" s="352"/>
      <c r="C941" s="350"/>
      <c r="D941" s="366"/>
      <c r="E941" s="351"/>
      <c r="F941" s="352"/>
      <c r="G941" s="352"/>
    </row>
    <row r="942" spans="2:7" ht="21" x14ac:dyDescent="0.4">
      <c r="B942" s="352"/>
      <c r="C942" s="350"/>
      <c r="D942" s="366"/>
      <c r="E942" s="351"/>
      <c r="F942" s="352"/>
      <c r="G942" s="352"/>
    </row>
    <row r="943" spans="2:7" ht="21" x14ac:dyDescent="0.4">
      <c r="B943" s="352"/>
      <c r="C943" s="350"/>
      <c r="D943" s="366"/>
      <c r="E943" s="351"/>
      <c r="F943" s="352"/>
      <c r="G943" s="385"/>
    </row>
    <row r="944" spans="2:7" ht="21" x14ac:dyDescent="0.4">
      <c r="B944" s="352"/>
      <c r="C944" s="350"/>
      <c r="D944" s="366"/>
      <c r="E944" s="351"/>
      <c r="F944" s="352"/>
      <c r="G944" s="385"/>
    </row>
    <row r="945" spans="2:7" ht="21" x14ac:dyDescent="0.4">
      <c r="B945" s="352"/>
      <c r="C945" s="350"/>
      <c r="D945" s="366"/>
      <c r="E945" s="351"/>
      <c r="F945" s="352"/>
      <c r="G945" s="385"/>
    </row>
    <row r="946" spans="2:7" ht="21" x14ac:dyDescent="0.3">
      <c r="B946" s="363"/>
      <c r="C946" s="364"/>
      <c r="D946" s="364"/>
      <c r="E946" s="365"/>
      <c r="F946" s="363"/>
      <c r="G946" s="386"/>
    </row>
    <row r="947" spans="2:7" ht="21" x14ac:dyDescent="0.4">
      <c r="B947" s="352"/>
      <c r="C947" s="350"/>
      <c r="D947" s="366"/>
      <c r="E947" s="351"/>
      <c r="F947" s="366"/>
      <c r="G947" s="366"/>
    </row>
    <row r="948" spans="2:7" ht="21" x14ac:dyDescent="0.4">
      <c r="B948" s="352"/>
      <c r="C948" s="350"/>
      <c r="D948" s="366"/>
      <c r="E948" s="351"/>
      <c r="F948" s="366"/>
      <c r="G948" s="366"/>
    </row>
    <row r="949" spans="2:7" ht="21" x14ac:dyDescent="0.4">
      <c r="B949" s="352"/>
      <c r="C949" s="350"/>
      <c r="D949" s="366"/>
      <c r="E949" s="351"/>
      <c r="F949" s="366"/>
      <c r="G949" s="366"/>
    </row>
    <row r="950" spans="2:7" ht="21" x14ac:dyDescent="0.4">
      <c r="B950" s="352"/>
      <c r="C950" s="350"/>
      <c r="D950" s="366"/>
      <c r="E950" s="351"/>
      <c r="F950" s="366"/>
      <c r="G950" s="366"/>
    </row>
    <row r="951" spans="2:7" ht="21" x14ac:dyDescent="0.4">
      <c r="B951" s="352"/>
      <c r="C951" s="350"/>
      <c r="D951" s="366"/>
      <c r="E951" s="351"/>
      <c r="F951" s="366"/>
      <c r="G951" s="366"/>
    </row>
    <row r="952" spans="2:7" ht="21" x14ac:dyDescent="0.4">
      <c r="B952" s="352"/>
      <c r="C952" s="350"/>
      <c r="D952" s="366"/>
      <c r="E952" s="351"/>
      <c r="F952" s="366"/>
      <c r="G952" s="366"/>
    </row>
    <row r="953" spans="2:7" ht="21" x14ac:dyDescent="0.4">
      <c r="B953" s="352"/>
      <c r="C953" s="350"/>
      <c r="D953" s="366"/>
      <c r="E953" s="351"/>
      <c r="F953" s="366"/>
      <c r="G953" s="366"/>
    </row>
    <row r="954" spans="2:7" ht="21" x14ac:dyDescent="0.4">
      <c r="B954" s="352"/>
      <c r="C954" s="350"/>
      <c r="D954" s="366"/>
      <c r="E954" s="351"/>
      <c r="F954" s="366"/>
      <c r="G954" s="366"/>
    </row>
    <row r="955" spans="2:7" ht="21" x14ac:dyDescent="0.4">
      <c r="B955" s="352"/>
      <c r="C955" s="350"/>
      <c r="D955" s="366"/>
      <c r="E955" s="351"/>
      <c r="F955" s="366"/>
      <c r="G955" s="366"/>
    </row>
    <row r="956" spans="2:7" ht="21" x14ac:dyDescent="0.4">
      <c r="B956" s="387"/>
      <c r="C956" s="350"/>
      <c r="D956" s="366"/>
      <c r="E956" s="351"/>
      <c r="F956" s="366"/>
      <c r="G956" s="366"/>
    </row>
    <row r="957" spans="2:7" ht="21" x14ac:dyDescent="0.4">
      <c r="B957" s="387"/>
      <c r="C957" s="350"/>
      <c r="D957" s="366"/>
      <c r="E957" s="351"/>
      <c r="F957" s="366"/>
      <c r="G957" s="366"/>
    </row>
    <row r="958" spans="2:7" ht="21" x14ac:dyDescent="0.4">
      <c r="B958" s="387"/>
      <c r="C958" s="350"/>
      <c r="D958" s="366"/>
      <c r="E958" s="351"/>
      <c r="F958" s="366"/>
      <c r="G958" s="366"/>
    </row>
    <row r="959" spans="2:7" ht="21" x14ac:dyDescent="0.4">
      <c r="B959" s="387"/>
      <c r="C959" s="350"/>
      <c r="D959" s="366"/>
      <c r="E959" s="351"/>
      <c r="F959" s="366"/>
      <c r="G959" s="366"/>
    </row>
    <row r="960" spans="2:7" ht="21" x14ac:dyDescent="0.3">
      <c r="B960" s="363"/>
      <c r="C960" s="364"/>
      <c r="D960" s="364"/>
      <c r="E960" s="365"/>
      <c r="F960" s="363"/>
      <c r="G960" s="386"/>
    </row>
    <row r="961" spans="2:7" ht="21" x14ac:dyDescent="0.4">
      <c r="B961" s="387"/>
      <c r="C961" s="350"/>
      <c r="D961" s="366"/>
      <c r="E961" s="351"/>
      <c r="F961" s="366"/>
      <c r="G961" s="366"/>
    </row>
    <row r="962" spans="2:7" ht="21" x14ac:dyDescent="0.4">
      <c r="B962" s="387"/>
      <c r="C962" s="350"/>
      <c r="D962" s="366"/>
      <c r="E962" s="351"/>
      <c r="F962" s="366"/>
      <c r="G962" s="366"/>
    </row>
    <row r="963" spans="2:7" ht="21" x14ac:dyDescent="0.4">
      <c r="B963" s="307"/>
      <c r="C963" s="350"/>
      <c r="D963" s="366"/>
      <c r="E963" s="351"/>
      <c r="F963" s="366"/>
      <c r="G963" s="366"/>
    </row>
    <row r="964" spans="2:7" ht="21" x14ac:dyDescent="0.4">
      <c r="B964" s="307"/>
      <c r="C964" s="350"/>
      <c r="D964" s="366"/>
      <c r="E964" s="351"/>
      <c r="F964" s="366"/>
      <c r="G964" s="366"/>
    </row>
    <row r="969" spans="2:7" x14ac:dyDescent="0.3">
      <c r="B969" s="168"/>
      <c r="F969" s="168"/>
      <c r="G969" s="168"/>
    </row>
    <row r="970" spans="2:7" ht="21" x14ac:dyDescent="0.3">
      <c r="B970" s="170"/>
      <c r="C970" s="364"/>
      <c r="D970" s="364"/>
      <c r="E970" s="365"/>
      <c r="F970" s="170"/>
      <c r="G970" s="170"/>
    </row>
    <row r="971" spans="2:7" ht="21" x14ac:dyDescent="0.3">
      <c r="B971" s="350"/>
      <c r="C971" s="350"/>
      <c r="D971" s="351"/>
      <c r="E971" s="351"/>
      <c r="F971" s="350"/>
      <c r="G971" s="350"/>
    </row>
    <row r="972" spans="2:7" ht="21" x14ac:dyDescent="0.3">
      <c r="B972" s="350"/>
      <c r="C972" s="350"/>
      <c r="E972" s="351"/>
      <c r="F972" s="350"/>
      <c r="G972" s="350"/>
    </row>
    <row r="973" spans="2:7" ht="21" x14ac:dyDescent="0.3">
      <c r="B973" s="350"/>
      <c r="C973" s="350"/>
      <c r="E973" s="351"/>
      <c r="F973" s="350"/>
      <c r="G973" s="350"/>
    </row>
    <row r="974" spans="2:7" ht="21" x14ac:dyDescent="0.3">
      <c r="B974" s="350"/>
      <c r="C974" s="350"/>
      <c r="E974" s="351"/>
      <c r="F974" s="350"/>
      <c r="G974" s="350"/>
    </row>
    <row r="975" spans="2:7" ht="21" x14ac:dyDescent="0.3">
      <c r="B975" s="350"/>
      <c r="C975" s="350"/>
      <c r="E975" s="351"/>
      <c r="F975" s="350"/>
      <c r="G975" s="350"/>
    </row>
    <row r="976" spans="2:7" ht="21" x14ac:dyDescent="0.3">
      <c r="B976" s="350"/>
      <c r="C976" s="350"/>
      <c r="E976" s="351"/>
      <c r="F976" s="350"/>
      <c r="G976" s="350"/>
    </row>
    <row r="977" spans="2:7" ht="21" x14ac:dyDescent="0.3">
      <c r="B977" s="350"/>
      <c r="C977" s="350"/>
      <c r="E977" s="351"/>
      <c r="F977" s="350"/>
      <c r="G977" s="350"/>
    </row>
    <row r="978" spans="2:7" ht="21" x14ac:dyDescent="0.3">
      <c r="B978" s="350"/>
      <c r="C978" s="350"/>
      <c r="E978" s="351"/>
      <c r="F978" s="350"/>
      <c r="G978" s="350"/>
    </row>
    <row r="979" spans="2:7" ht="21" x14ac:dyDescent="0.3">
      <c r="B979" s="170"/>
      <c r="C979" s="364"/>
      <c r="D979" s="364"/>
      <c r="E979" s="365"/>
      <c r="F979" s="170"/>
      <c r="G979" s="170"/>
    </row>
    <row r="980" spans="2:7" ht="21" x14ac:dyDescent="0.3">
      <c r="B980" s="350"/>
      <c r="C980" s="350"/>
      <c r="E980" s="351"/>
      <c r="F980" s="350"/>
      <c r="G980" s="350"/>
    </row>
    <row r="981" spans="2:7" ht="21" x14ac:dyDescent="0.3">
      <c r="B981" s="350"/>
      <c r="C981" s="350"/>
      <c r="E981" s="351"/>
      <c r="F981" s="350"/>
      <c r="G981" s="350"/>
    </row>
    <row r="982" spans="2:7" ht="21" x14ac:dyDescent="0.3">
      <c r="B982" s="350"/>
      <c r="C982" s="350"/>
      <c r="E982" s="351"/>
      <c r="F982" s="350"/>
      <c r="G982" s="350"/>
    </row>
    <row r="983" spans="2:7" ht="21" x14ac:dyDescent="0.3">
      <c r="B983" s="350"/>
      <c r="C983" s="350"/>
      <c r="E983" s="351"/>
      <c r="F983" s="350"/>
      <c r="G983" s="350"/>
    </row>
    <row r="984" spans="2:7" ht="21" x14ac:dyDescent="0.3">
      <c r="B984" s="350"/>
      <c r="C984" s="350"/>
      <c r="E984" s="351"/>
      <c r="F984" s="350"/>
      <c r="G984" s="350"/>
    </row>
    <row r="985" spans="2:7" ht="21" x14ac:dyDescent="0.3">
      <c r="B985" s="350"/>
      <c r="C985" s="350"/>
      <c r="E985" s="351"/>
      <c r="F985" s="350"/>
      <c r="G985" s="350"/>
    </row>
    <row r="986" spans="2:7" ht="21" x14ac:dyDescent="0.3">
      <c r="B986" s="350"/>
      <c r="C986" s="350"/>
      <c r="E986" s="351"/>
      <c r="F986" s="350"/>
      <c r="G986" s="350"/>
    </row>
    <row r="987" spans="2:7" ht="21" x14ac:dyDescent="0.3">
      <c r="B987" s="350"/>
      <c r="C987" s="350"/>
      <c r="E987" s="351"/>
      <c r="F987" s="350"/>
      <c r="G987" s="350"/>
    </row>
    <row r="988" spans="2:7" ht="21" x14ac:dyDescent="0.3">
      <c r="B988" s="170"/>
      <c r="C988" s="364"/>
      <c r="D988" s="364"/>
      <c r="E988" s="365"/>
      <c r="F988" s="170"/>
      <c r="G988" s="170"/>
    </row>
    <row r="989" spans="2:7" ht="21" x14ac:dyDescent="0.3">
      <c r="B989" s="350"/>
      <c r="C989" s="350"/>
      <c r="E989" s="351"/>
      <c r="F989" s="350"/>
      <c r="G989" s="350"/>
    </row>
    <row r="990" spans="2:7" ht="21" x14ac:dyDescent="0.3">
      <c r="B990" s="350"/>
      <c r="C990" s="350"/>
      <c r="E990" s="351"/>
      <c r="F990" s="350"/>
      <c r="G990" s="350"/>
    </row>
    <row r="991" spans="2:7" ht="21" x14ac:dyDescent="0.3">
      <c r="B991" s="350"/>
      <c r="C991" s="350"/>
      <c r="E991" s="351"/>
      <c r="F991" s="350"/>
      <c r="G991" s="350"/>
    </row>
    <row r="992" spans="2:7" ht="21" x14ac:dyDescent="0.3">
      <c r="B992" s="350"/>
      <c r="C992" s="350"/>
      <c r="E992" s="351"/>
      <c r="F992" s="350"/>
      <c r="G992" s="350"/>
    </row>
    <row r="993" spans="2:7" ht="21" x14ac:dyDescent="0.3">
      <c r="B993" s="350"/>
      <c r="C993" s="350"/>
      <c r="E993" s="351"/>
      <c r="F993" s="350"/>
      <c r="G993" s="350"/>
    </row>
    <row r="994" spans="2:7" ht="21" x14ac:dyDescent="0.3">
      <c r="B994" s="350"/>
      <c r="C994" s="350"/>
      <c r="E994" s="351"/>
      <c r="F994" s="350"/>
      <c r="G994" s="350"/>
    </row>
    <row r="995" spans="2:7" ht="21" x14ac:dyDescent="0.3">
      <c r="B995" s="350"/>
      <c r="C995" s="350"/>
      <c r="E995" s="351"/>
      <c r="F995" s="350"/>
      <c r="G995" s="350"/>
    </row>
    <row r="996" spans="2:7" ht="21" x14ac:dyDescent="0.3">
      <c r="B996" s="350"/>
      <c r="C996" s="350"/>
      <c r="E996" s="351"/>
      <c r="F996" s="350"/>
      <c r="G996" s="350"/>
    </row>
    <row r="997" spans="2:7" ht="21" x14ac:dyDescent="0.3">
      <c r="B997" s="350"/>
      <c r="C997" s="350"/>
      <c r="E997" s="351"/>
      <c r="F997" s="350"/>
      <c r="G997" s="350"/>
    </row>
    <row r="998" spans="2:7" ht="21" x14ac:dyDescent="0.3">
      <c r="B998" s="170"/>
      <c r="C998" s="364"/>
      <c r="D998" s="364"/>
      <c r="E998" s="365"/>
      <c r="F998" s="170"/>
      <c r="G998" s="170"/>
    </row>
    <row r="999" spans="2:7" ht="21" x14ac:dyDescent="0.3">
      <c r="B999" s="350"/>
      <c r="C999" s="350"/>
      <c r="E999" s="351"/>
      <c r="F999" s="350"/>
      <c r="G999" s="350"/>
    </row>
    <row r="1000" spans="2:7" ht="21" x14ac:dyDescent="0.3">
      <c r="B1000" s="350"/>
      <c r="C1000" s="350"/>
      <c r="E1000" s="351"/>
      <c r="F1000" s="350"/>
      <c r="G1000" s="350"/>
    </row>
    <row r="1001" spans="2:7" ht="21" x14ac:dyDescent="0.3">
      <c r="B1001" s="350"/>
      <c r="C1001" s="350"/>
      <c r="E1001" s="351"/>
      <c r="F1001" s="350"/>
      <c r="G1001" s="350"/>
    </row>
    <row r="1002" spans="2:7" ht="21" x14ac:dyDescent="0.3">
      <c r="B1002" s="350"/>
      <c r="C1002" s="350"/>
      <c r="E1002" s="351"/>
      <c r="F1002" s="350"/>
      <c r="G1002" s="350"/>
    </row>
    <row r="1003" spans="2:7" ht="21" x14ac:dyDescent="0.3">
      <c r="B1003" s="350"/>
      <c r="C1003" s="350"/>
      <c r="E1003" s="351"/>
      <c r="F1003" s="350"/>
      <c r="G1003" s="350"/>
    </row>
    <row r="1004" spans="2:7" ht="21" x14ac:dyDescent="0.3">
      <c r="B1004" s="350"/>
      <c r="C1004" s="350"/>
      <c r="E1004" s="351"/>
      <c r="F1004" s="350"/>
      <c r="G1004" s="350"/>
    </row>
    <row r="1005" spans="2:7" ht="21" x14ac:dyDescent="0.3">
      <c r="B1005" s="350"/>
      <c r="C1005" s="350"/>
      <c r="E1005" s="351"/>
      <c r="F1005" s="350"/>
      <c r="G1005" s="350"/>
    </row>
    <row r="1006" spans="2:7" ht="21" x14ac:dyDescent="0.3">
      <c r="B1006" s="350"/>
      <c r="C1006" s="350"/>
      <c r="E1006" s="351"/>
      <c r="F1006" s="350"/>
      <c r="G1006" s="350"/>
    </row>
    <row r="1007" spans="2:7" ht="21" x14ac:dyDescent="0.3">
      <c r="B1007" s="350"/>
      <c r="C1007" s="350"/>
      <c r="E1007" s="351"/>
      <c r="F1007" s="350"/>
      <c r="G1007" s="350"/>
    </row>
    <row r="1008" spans="2:7" ht="21" x14ac:dyDescent="0.3">
      <c r="B1008" s="350"/>
      <c r="C1008" s="350"/>
      <c r="E1008" s="351"/>
      <c r="F1008" s="350"/>
      <c r="G1008" s="350"/>
    </row>
    <row r="1009" spans="2:7" ht="21" x14ac:dyDescent="0.3">
      <c r="B1009" s="350"/>
      <c r="C1009" s="350"/>
      <c r="E1009" s="351"/>
      <c r="F1009" s="350"/>
      <c r="G1009" s="350"/>
    </row>
    <row r="1010" spans="2:7" ht="21" x14ac:dyDescent="0.3">
      <c r="B1010" s="350"/>
      <c r="C1010" s="350"/>
      <c r="E1010" s="351"/>
      <c r="F1010" s="350"/>
      <c r="G1010" s="350"/>
    </row>
    <row r="1011" spans="2:7" ht="21" x14ac:dyDescent="0.3">
      <c r="B1011" s="350"/>
      <c r="C1011" s="350"/>
      <c r="E1011" s="351"/>
      <c r="F1011" s="350"/>
      <c r="G1011" s="350"/>
    </row>
    <row r="1012" spans="2:7" ht="21" x14ac:dyDescent="0.3">
      <c r="B1012" s="350"/>
      <c r="C1012" s="350"/>
      <c r="E1012" s="351"/>
      <c r="F1012" s="350"/>
      <c r="G1012" s="350"/>
    </row>
    <row r="1013" spans="2:7" ht="21" x14ac:dyDescent="0.3">
      <c r="B1013" s="170"/>
      <c r="C1013" s="364"/>
      <c r="D1013" s="364"/>
      <c r="E1013" s="365"/>
      <c r="F1013" s="170"/>
      <c r="G1013" s="170"/>
    </row>
    <row r="1014" spans="2:7" ht="21" x14ac:dyDescent="0.3">
      <c r="B1014" s="350"/>
      <c r="C1014" s="350"/>
      <c r="E1014" s="351"/>
      <c r="F1014" s="350"/>
      <c r="G1014" s="350"/>
    </row>
    <row r="1015" spans="2:7" ht="21" x14ac:dyDescent="0.3">
      <c r="B1015" s="350"/>
      <c r="C1015" s="350"/>
      <c r="E1015" s="351"/>
      <c r="F1015" s="350"/>
      <c r="G1015" s="350"/>
    </row>
    <row r="1016" spans="2:7" ht="21" x14ac:dyDescent="0.3">
      <c r="B1016" s="350"/>
      <c r="C1016" s="350"/>
      <c r="E1016" s="351"/>
      <c r="F1016" s="350"/>
      <c r="G1016" s="350"/>
    </row>
    <row r="1017" spans="2:7" ht="21" x14ac:dyDescent="0.3">
      <c r="B1017" s="350"/>
      <c r="C1017" s="350"/>
      <c r="E1017" s="351"/>
      <c r="F1017" s="350"/>
      <c r="G1017" s="350"/>
    </row>
    <row r="1018" spans="2:7" ht="21" x14ac:dyDescent="0.3">
      <c r="B1018" s="350"/>
      <c r="C1018" s="350"/>
      <c r="E1018" s="351"/>
      <c r="F1018" s="350"/>
      <c r="G1018" s="350"/>
    </row>
    <row r="1019" spans="2:7" ht="21" x14ac:dyDescent="0.3">
      <c r="B1019" s="350"/>
      <c r="C1019" s="350"/>
      <c r="E1019" s="351"/>
      <c r="F1019" s="350"/>
      <c r="G1019" s="350"/>
    </row>
    <row r="1020" spans="2:7" ht="21" x14ac:dyDescent="0.3">
      <c r="B1020" s="350"/>
      <c r="C1020" s="350"/>
      <c r="E1020" s="351"/>
      <c r="F1020" s="350"/>
      <c r="G1020" s="350"/>
    </row>
    <row r="1021" spans="2:7" ht="21" x14ac:dyDescent="0.3">
      <c r="B1021" s="350"/>
      <c r="C1021" s="350"/>
      <c r="E1021" s="351"/>
      <c r="F1021" s="350"/>
      <c r="G1021" s="350"/>
    </row>
    <row r="1022" spans="2:7" ht="21" x14ac:dyDescent="0.3">
      <c r="B1022" s="350"/>
      <c r="C1022" s="350"/>
      <c r="E1022" s="351"/>
      <c r="F1022" s="350"/>
      <c r="G1022" s="350"/>
    </row>
    <row r="1023" spans="2:7" ht="21" x14ac:dyDescent="0.3">
      <c r="B1023" s="350"/>
      <c r="C1023" s="350"/>
      <c r="E1023" s="351"/>
      <c r="F1023" s="350"/>
      <c r="G1023" s="350"/>
    </row>
    <row r="1024" spans="2:7" ht="21" x14ac:dyDescent="0.3">
      <c r="B1024" s="350"/>
      <c r="C1024" s="350"/>
      <c r="E1024" s="351"/>
      <c r="F1024" s="350"/>
      <c r="G1024" s="350"/>
    </row>
    <row r="1025" spans="2:8" ht="21" x14ac:dyDescent="0.3">
      <c r="B1025" s="350"/>
      <c r="C1025" s="350"/>
      <c r="E1025" s="351"/>
      <c r="F1025" s="350"/>
      <c r="G1025" s="350"/>
    </row>
    <row r="1026" spans="2:8" ht="21" x14ac:dyDescent="0.3">
      <c r="B1026" s="350"/>
      <c r="C1026" s="350"/>
      <c r="E1026" s="351"/>
      <c r="F1026" s="350"/>
      <c r="G1026" s="350"/>
    </row>
    <row r="1030" spans="2:8" ht="20.399999999999999" x14ac:dyDescent="0.35">
      <c r="B1030" s="445"/>
      <c r="C1030" s="446"/>
      <c r="D1030" s="446"/>
      <c r="E1030" s="447"/>
      <c r="F1030" s="445"/>
      <c r="G1030" s="445"/>
      <c r="H1030" s="445"/>
    </row>
    <row r="1031" spans="2:8" ht="23.4" x14ac:dyDescent="0.3">
      <c r="B1031" s="448"/>
      <c r="C1031" s="449"/>
      <c r="D1031" s="449"/>
      <c r="E1031" s="450"/>
      <c r="F1031" s="448"/>
      <c r="G1031" s="448"/>
      <c r="H1031" s="448"/>
    </row>
    <row r="1032" spans="2:8" ht="23.4" x14ac:dyDescent="0.45">
      <c r="B1032" s="451"/>
      <c r="C1032" s="452"/>
      <c r="D1032" s="453"/>
      <c r="E1032" s="454"/>
      <c r="F1032" s="451"/>
      <c r="G1032" s="451"/>
      <c r="H1032" s="451"/>
    </row>
    <row r="1033" spans="2:8" ht="23.4" x14ac:dyDescent="0.45">
      <c r="B1033" s="451"/>
      <c r="C1033" s="452"/>
      <c r="D1033" s="453"/>
      <c r="E1033" s="454"/>
      <c r="F1033" s="451"/>
      <c r="G1033" s="451"/>
      <c r="H1033" s="451"/>
    </row>
    <row r="1034" spans="2:8" ht="23.4" x14ac:dyDescent="0.45">
      <c r="B1034" s="451"/>
      <c r="C1034" s="452"/>
      <c r="D1034" s="453"/>
      <c r="E1034" s="454"/>
      <c r="F1034" s="451"/>
      <c r="G1034" s="451"/>
      <c r="H1034" s="451"/>
    </row>
    <row r="1035" spans="2:8" ht="23.4" x14ac:dyDescent="0.45">
      <c r="B1035" s="451"/>
      <c r="C1035" s="452"/>
      <c r="D1035" s="453"/>
      <c r="E1035" s="454"/>
      <c r="F1035" s="451"/>
      <c r="G1035" s="451"/>
      <c r="H1035" s="451"/>
    </row>
    <row r="1036" spans="2:8" ht="23.4" x14ac:dyDescent="0.45">
      <c r="B1036" s="451"/>
      <c r="C1036" s="452"/>
      <c r="D1036" s="453"/>
      <c r="E1036" s="454"/>
      <c r="F1036" s="451"/>
      <c r="G1036" s="451"/>
      <c r="H1036" s="451"/>
    </row>
    <row r="1037" spans="2:8" ht="23.4" x14ac:dyDescent="0.45">
      <c r="B1037" s="451"/>
      <c r="C1037" s="452"/>
      <c r="D1037" s="453"/>
      <c r="E1037" s="454"/>
      <c r="F1037" s="451"/>
      <c r="G1037" s="451"/>
      <c r="H1037" s="451"/>
    </row>
    <row r="1038" spans="2:8" ht="23.4" x14ac:dyDescent="0.45">
      <c r="B1038" s="451"/>
      <c r="C1038" s="452"/>
      <c r="D1038" s="453"/>
      <c r="E1038" s="454"/>
      <c r="F1038" s="451"/>
      <c r="G1038" s="451"/>
      <c r="H1038" s="451"/>
    </row>
    <row r="1039" spans="2:8" ht="23.4" x14ac:dyDescent="0.45">
      <c r="B1039" s="451"/>
      <c r="C1039" s="452"/>
      <c r="D1039" s="453"/>
      <c r="E1039" s="454"/>
      <c r="F1039" s="451"/>
      <c r="G1039" s="451"/>
      <c r="H1039" s="451"/>
    </row>
    <row r="1040" spans="2:8" ht="23.4" x14ac:dyDescent="0.3">
      <c r="B1040" s="448"/>
      <c r="C1040" s="449"/>
      <c r="D1040" s="449"/>
      <c r="E1040" s="450"/>
      <c r="F1040" s="448"/>
      <c r="G1040" s="448"/>
      <c r="H1040" s="448"/>
    </row>
    <row r="1041" spans="2:8" ht="23.4" x14ac:dyDescent="0.45">
      <c r="B1041" s="451"/>
      <c r="C1041" s="452"/>
      <c r="D1041" s="453"/>
      <c r="E1041" s="454"/>
      <c r="F1041" s="451"/>
      <c r="G1041" s="451"/>
      <c r="H1041" s="451"/>
    </row>
    <row r="1042" spans="2:8" ht="23.4" x14ac:dyDescent="0.45">
      <c r="B1042" s="451"/>
      <c r="C1042" s="452"/>
      <c r="D1042" s="453"/>
      <c r="E1042" s="454"/>
      <c r="F1042" s="451"/>
      <c r="G1042" s="451"/>
      <c r="H1042" s="451"/>
    </row>
    <row r="1043" spans="2:8" ht="23.4" x14ac:dyDescent="0.45">
      <c r="B1043" s="451"/>
      <c r="C1043" s="452"/>
      <c r="D1043" s="453"/>
      <c r="E1043" s="454"/>
      <c r="F1043" s="451"/>
      <c r="G1043" s="451"/>
      <c r="H1043" s="451"/>
    </row>
    <row r="1044" spans="2:8" ht="23.4" x14ac:dyDescent="0.45">
      <c r="B1044" s="451"/>
      <c r="C1044" s="452"/>
      <c r="D1044" s="453"/>
      <c r="E1044" s="454"/>
      <c r="F1044" s="451"/>
      <c r="G1044" s="451"/>
      <c r="H1044" s="451"/>
    </row>
    <row r="1045" spans="2:8" ht="23.4" x14ac:dyDescent="0.45">
      <c r="B1045" s="451"/>
      <c r="C1045" s="452"/>
      <c r="D1045" s="453"/>
      <c r="E1045" s="454"/>
      <c r="F1045" s="451"/>
      <c r="G1045" s="451"/>
      <c r="H1045" s="451"/>
    </row>
    <row r="1046" spans="2:8" ht="23.4" x14ac:dyDescent="0.45">
      <c r="B1046" s="451"/>
      <c r="C1046" s="452"/>
      <c r="D1046" s="453"/>
      <c r="E1046" s="454"/>
      <c r="F1046" s="451"/>
      <c r="G1046" s="451"/>
      <c r="H1046" s="451"/>
    </row>
    <row r="1047" spans="2:8" ht="23.4" x14ac:dyDescent="0.45">
      <c r="B1047" s="451"/>
      <c r="C1047" s="452"/>
      <c r="D1047" s="453"/>
      <c r="E1047" s="454"/>
      <c r="F1047" s="451"/>
      <c r="G1047" s="451"/>
      <c r="H1047" s="451"/>
    </row>
    <row r="1048" spans="2:8" ht="23.4" x14ac:dyDescent="0.45">
      <c r="B1048" s="451"/>
      <c r="C1048" s="452"/>
      <c r="D1048" s="453"/>
      <c r="E1048" s="454"/>
      <c r="F1048" s="451"/>
      <c r="G1048" s="451"/>
      <c r="H1048" s="451"/>
    </row>
    <row r="1049" spans="2:8" ht="23.4" x14ac:dyDescent="0.3">
      <c r="B1049" s="448"/>
      <c r="C1049" s="449"/>
      <c r="D1049" s="449"/>
      <c r="E1049" s="450"/>
      <c r="F1049" s="448"/>
      <c r="G1049" s="448"/>
      <c r="H1049" s="448"/>
    </row>
    <row r="1050" spans="2:8" ht="23.4" x14ac:dyDescent="0.45">
      <c r="B1050" s="451"/>
      <c r="C1050" s="452"/>
      <c r="D1050" s="453"/>
      <c r="E1050" s="454"/>
      <c r="F1050" s="451"/>
      <c r="G1050" s="451"/>
      <c r="H1050" s="451"/>
    </row>
    <row r="1051" spans="2:8" ht="23.4" x14ac:dyDescent="0.45">
      <c r="B1051" s="451"/>
      <c r="C1051" s="452"/>
      <c r="D1051" s="453"/>
      <c r="E1051" s="454"/>
      <c r="F1051" s="455"/>
      <c r="G1051" s="451"/>
      <c r="H1051" s="451"/>
    </row>
    <row r="1052" spans="2:8" ht="23.4" x14ac:dyDescent="0.45">
      <c r="B1052" s="451"/>
      <c r="C1052" s="452"/>
      <c r="D1052" s="453"/>
      <c r="E1052" s="454"/>
      <c r="F1052" s="451"/>
      <c r="G1052" s="451"/>
      <c r="H1052" s="451"/>
    </row>
    <row r="1053" spans="2:8" ht="23.4" x14ac:dyDescent="0.45">
      <c r="B1053" s="451"/>
      <c r="C1053" s="452"/>
      <c r="D1053" s="453"/>
      <c r="E1053" s="454"/>
      <c r="F1053" s="451"/>
      <c r="G1053" s="451"/>
      <c r="H1053" s="451"/>
    </row>
    <row r="1054" spans="2:8" ht="23.4" x14ac:dyDescent="0.45">
      <c r="B1054" s="451"/>
      <c r="C1054" s="452"/>
      <c r="D1054" s="453"/>
      <c r="E1054" s="454"/>
      <c r="F1054" s="451"/>
      <c r="G1054" s="451"/>
      <c r="H1054" s="451"/>
    </row>
    <row r="1055" spans="2:8" ht="23.4" x14ac:dyDescent="0.45">
      <c r="B1055" s="451"/>
      <c r="C1055" s="452"/>
      <c r="D1055" s="453"/>
      <c r="E1055" s="454"/>
      <c r="F1055" s="451"/>
      <c r="G1055" s="451"/>
      <c r="H1055" s="451"/>
    </row>
    <row r="1056" spans="2:8" ht="23.4" x14ac:dyDescent="0.45">
      <c r="B1056" s="451"/>
      <c r="C1056" s="452"/>
      <c r="D1056" s="453"/>
      <c r="E1056" s="454"/>
      <c r="F1056" s="451"/>
      <c r="G1056" s="451"/>
      <c r="H1056" s="451"/>
    </row>
    <row r="1057" spans="2:8" ht="23.4" x14ac:dyDescent="0.45">
      <c r="B1057" s="451"/>
      <c r="C1057" s="452"/>
      <c r="D1057" s="453"/>
      <c r="E1057" s="454"/>
      <c r="F1057" s="451"/>
      <c r="G1057" s="451"/>
      <c r="H1057" s="451"/>
    </row>
    <row r="1058" spans="2:8" ht="23.4" x14ac:dyDescent="0.45">
      <c r="B1058" s="451"/>
      <c r="C1058" s="452"/>
      <c r="D1058" s="453"/>
      <c r="E1058" s="454"/>
      <c r="F1058" s="451"/>
      <c r="G1058" s="451"/>
      <c r="H1058" s="451"/>
    </row>
    <row r="1059" spans="2:8" ht="23.4" x14ac:dyDescent="0.3">
      <c r="B1059" s="448"/>
      <c r="C1059" s="449"/>
      <c r="D1059" s="449"/>
      <c r="E1059" s="450"/>
      <c r="F1059" s="448"/>
      <c r="G1059" s="448"/>
      <c r="H1059" s="448"/>
    </row>
    <row r="1060" spans="2:8" ht="23.4" x14ac:dyDescent="0.45">
      <c r="B1060" s="451"/>
      <c r="C1060" s="452"/>
      <c r="D1060" s="453"/>
      <c r="E1060" s="454"/>
      <c r="F1060" s="451"/>
      <c r="G1060" s="451"/>
      <c r="H1060" s="451"/>
    </row>
    <row r="1061" spans="2:8" ht="23.4" x14ac:dyDescent="0.45">
      <c r="B1061" s="451"/>
      <c r="C1061" s="452"/>
      <c r="D1061" s="453"/>
      <c r="E1061" s="454"/>
      <c r="F1061" s="451"/>
      <c r="G1061" s="451"/>
      <c r="H1061" s="451"/>
    </row>
    <row r="1062" spans="2:8" ht="23.4" x14ac:dyDescent="0.45">
      <c r="B1062" s="451"/>
      <c r="C1062" s="452"/>
      <c r="D1062" s="453"/>
      <c r="E1062" s="454"/>
      <c r="F1062" s="451"/>
      <c r="G1062" s="451"/>
      <c r="H1062" s="451"/>
    </row>
    <row r="1063" spans="2:8" ht="23.4" x14ac:dyDescent="0.45">
      <c r="B1063" s="451"/>
      <c r="C1063" s="452"/>
      <c r="D1063" s="453"/>
      <c r="E1063" s="454"/>
      <c r="F1063" s="451"/>
      <c r="G1063" s="451"/>
      <c r="H1063" s="451"/>
    </row>
    <row r="1064" spans="2:8" ht="23.4" x14ac:dyDescent="0.45">
      <c r="B1064" s="451"/>
      <c r="C1064" s="452"/>
      <c r="D1064" s="453"/>
      <c r="E1064" s="454"/>
      <c r="F1064" s="451"/>
      <c r="G1064" s="451"/>
      <c r="H1064" s="451"/>
    </row>
    <row r="1065" spans="2:8" ht="23.4" x14ac:dyDescent="0.45">
      <c r="B1065" s="451"/>
      <c r="C1065" s="452"/>
      <c r="D1065" s="453"/>
      <c r="E1065" s="454"/>
      <c r="F1065" s="451"/>
      <c r="G1065" s="451"/>
      <c r="H1065" s="451"/>
    </row>
    <row r="1066" spans="2:8" ht="23.4" x14ac:dyDescent="0.45">
      <c r="B1066" s="451"/>
      <c r="C1066" s="452"/>
      <c r="D1066" s="453"/>
      <c r="E1066" s="454"/>
      <c r="F1066" s="451"/>
      <c r="G1066" s="451"/>
      <c r="H1066" s="451"/>
    </row>
    <row r="1067" spans="2:8" ht="23.4" x14ac:dyDescent="0.45">
      <c r="B1067" s="451"/>
      <c r="C1067" s="452"/>
      <c r="D1067" s="453"/>
      <c r="E1067" s="454"/>
      <c r="F1067" s="451"/>
      <c r="G1067" s="451"/>
      <c r="H1067" s="451"/>
    </row>
    <row r="1068" spans="2:8" ht="23.4" x14ac:dyDescent="0.45">
      <c r="B1068" s="451"/>
      <c r="C1068" s="452"/>
      <c r="D1068" s="453"/>
      <c r="E1068" s="454"/>
      <c r="F1068" s="451"/>
      <c r="G1068" s="451"/>
      <c r="H1068" s="451"/>
    </row>
    <row r="1069" spans="2:8" ht="23.4" x14ac:dyDescent="0.45">
      <c r="B1069" s="451"/>
      <c r="C1069" s="452"/>
      <c r="D1069" s="453"/>
      <c r="E1069" s="454"/>
      <c r="F1069" s="451"/>
      <c r="G1069" s="451"/>
      <c r="H1069" s="451"/>
    </row>
    <row r="1070" spans="2:8" ht="23.4" x14ac:dyDescent="0.45">
      <c r="B1070" s="451"/>
      <c r="C1070" s="452"/>
      <c r="D1070" s="453"/>
      <c r="E1070" s="454"/>
      <c r="F1070" s="451"/>
      <c r="G1070" s="451"/>
      <c r="H1070" s="451"/>
    </row>
    <row r="1071" spans="2:8" ht="23.4" x14ac:dyDescent="0.45">
      <c r="B1071" s="451"/>
      <c r="C1071" s="452"/>
      <c r="D1071" s="453"/>
      <c r="E1071" s="454"/>
      <c r="F1071" s="451"/>
      <c r="G1071" s="451"/>
      <c r="H1071" s="451"/>
    </row>
    <row r="1072" spans="2:8" ht="23.4" x14ac:dyDescent="0.45">
      <c r="B1072" s="451"/>
      <c r="C1072" s="452"/>
      <c r="D1072" s="453"/>
      <c r="E1072" s="454"/>
      <c r="F1072" s="451"/>
      <c r="G1072" s="451"/>
      <c r="H1072" s="451"/>
    </row>
    <row r="1073" spans="2:8" ht="23.4" x14ac:dyDescent="0.45">
      <c r="B1073" s="451"/>
      <c r="C1073" s="452"/>
      <c r="D1073" s="453"/>
      <c r="E1073" s="454"/>
      <c r="F1073" s="451"/>
      <c r="G1073" s="451"/>
      <c r="H1073" s="451"/>
    </row>
    <row r="1074" spans="2:8" ht="23.4" x14ac:dyDescent="0.3">
      <c r="B1074" s="448"/>
      <c r="C1074" s="449"/>
      <c r="D1074" s="449"/>
      <c r="E1074" s="450"/>
      <c r="F1074" s="448"/>
      <c r="G1074" s="448"/>
      <c r="H1074" s="448"/>
    </row>
    <row r="1075" spans="2:8" ht="23.4" x14ac:dyDescent="0.45">
      <c r="B1075" s="451"/>
      <c r="C1075" s="452"/>
      <c r="D1075" s="453"/>
      <c r="E1075" s="454"/>
      <c r="F1075" s="451"/>
      <c r="G1075" s="451"/>
      <c r="H1075" s="451"/>
    </row>
    <row r="1076" spans="2:8" ht="23.4" x14ac:dyDescent="0.45">
      <c r="B1076" s="451"/>
      <c r="C1076" s="452"/>
      <c r="D1076" s="453"/>
      <c r="E1076" s="454"/>
      <c r="F1076" s="451"/>
      <c r="G1076" s="451"/>
      <c r="H1076" s="451"/>
    </row>
    <row r="1077" spans="2:8" ht="23.4" x14ac:dyDescent="0.45">
      <c r="B1077" s="451"/>
      <c r="C1077" s="452"/>
      <c r="D1077" s="453"/>
      <c r="E1077" s="454"/>
      <c r="F1077" s="451"/>
      <c r="G1077" s="451"/>
      <c r="H1077" s="451"/>
    </row>
    <row r="1078" spans="2:8" ht="23.4" x14ac:dyDescent="0.45">
      <c r="B1078" s="451"/>
      <c r="C1078" s="452"/>
      <c r="D1078" s="453"/>
      <c r="E1078" s="454"/>
      <c r="F1078" s="451"/>
      <c r="G1078" s="451"/>
      <c r="H1078" s="451"/>
    </row>
    <row r="1079" spans="2:8" ht="23.4" x14ac:dyDescent="0.45">
      <c r="B1079" s="451"/>
      <c r="C1079" s="452"/>
      <c r="D1079" s="453"/>
      <c r="E1079" s="454"/>
      <c r="F1079" s="451"/>
      <c r="G1079" s="451"/>
      <c r="H1079" s="451"/>
    </row>
    <row r="1080" spans="2:8" ht="23.4" x14ac:dyDescent="0.45">
      <c r="B1080" s="451"/>
      <c r="C1080" s="452"/>
      <c r="D1080" s="453"/>
      <c r="E1080" s="454"/>
      <c r="F1080" s="451"/>
      <c r="G1080" s="451"/>
      <c r="H1080" s="451"/>
    </row>
    <row r="1081" spans="2:8" ht="23.4" x14ac:dyDescent="0.45">
      <c r="B1081" s="451"/>
      <c r="C1081" s="452"/>
      <c r="D1081" s="453"/>
      <c r="E1081" s="454"/>
      <c r="F1081" s="451"/>
      <c r="G1081" s="451"/>
      <c r="H1081" s="451"/>
    </row>
    <row r="1082" spans="2:8" ht="23.4" x14ac:dyDescent="0.45">
      <c r="B1082" s="451"/>
      <c r="C1082" s="452"/>
      <c r="D1082" s="453"/>
      <c r="E1082" s="454"/>
      <c r="F1082" s="451"/>
      <c r="G1082" s="451"/>
      <c r="H1082" s="451"/>
    </row>
    <row r="1083" spans="2:8" ht="23.4" x14ac:dyDescent="0.45">
      <c r="B1083" s="451"/>
      <c r="C1083" s="452"/>
      <c r="D1083" s="453"/>
      <c r="E1083" s="454"/>
      <c r="F1083" s="451"/>
      <c r="G1083" s="451"/>
      <c r="H1083" s="451"/>
    </row>
    <row r="1084" spans="2:8" ht="23.4" x14ac:dyDescent="0.45">
      <c r="B1084" s="451"/>
      <c r="C1084" s="452"/>
      <c r="D1084" s="453"/>
      <c r="E1084" s="454"/>
      <c r="F1084" s="451"/>
      <c r="G1084" s="451"/>
      <c r="H1084" s="451"/>
    </row>
    <row r="1085" spans="2:8" ht="23.4" x14ac:dyDescent="0.45">
      <c r="B1085" s="451"/>
      <c r="C1085" s="452"/>
      <c r="D1085" s="453"/>
      <c r="E1085" s="454"/>
      <c r="F1085" s="451"/>
      <c r="G1085" s="451"/>
      <c r="H1085" s="451"/>
    </row>
    <row r="1086" spans="2:8" ht="23.4" x14ac:dyDescent="0.45">
      <c r="B1086" s="451"/>
      <c r="C1086" s="452"/>
      <c r="D1086" s="453"/>
      <c r="E1086" s="454"/>
      <c r="F1086" s="451"/>
      <c r="G1086" s="451"/>
      <c r="H1086" s="451"/>
    </row>
    <row r="1087" spans="2:8" ht="23.4" x14ac:dyDescent="0.45">
      <c r="B1087" s="451"/>
      <c r="C1087" s="452"/>
      <c r="D1087" s="453"/>
      <c r="E1087" s="454"/>
      <c r="F1087" s="451"/>
      <c r="G1087" s="451"/>
      <c r="H1087" s="451"/>
    </row>
    <row r="1091" spans="2:12" x14ac:dyDescent="0.3">
      <c r="B1091" s="168"/>
      <c r="F1091" s="168"/>
      <c r="G1091" s="168"/>
      <c r="H1091" s="168"/>
      <c r="I1091" s="168"/>
      <c r="J1091" s="168"/>
      <c r="K1091" s="168"/>
      <c r="L1091" s="168"/>
    </row>
    <row r="1092" spans="2:12" s="449" customFormat="1" ht="23.4" x14ac:dyDescent="0.3"/>
    <row r="1093" spans="2:12" ht="23.4" x14ac:dyDescent="0.45">
      <c r="B1093" s="454"/>
      <c r="C1093" s="452"/>
      <c r="D1093" s="453"/>
      <c r="E1093" s="454"/>
      <c r="F1093" s="454"/>
      <c r="G1093" s="454"/>
      <c r="H1093" s="454"/>
      <c r="I1093" s="454"/>
      <c r="J1093" s="454"/>
      <c r="K1093" s="454"/>
      <c r="L1093" s="454"/>
    </row>
    <row r="1094" spans="2:12" ht="23.4" x14ac:dyDescent="0.45">
      <c r="B1094" s="168"/>
      <c r="C1094" s="452"/>
      <c r="D1094" s="453"/>
      <c r="E1094" s="454"/>
      <c r="F1094" s="168"/>
      <c r="G1094" s="168"/>
      <c r="H1094" s="168"/>
      <c r="I1094" s="168"/>
      <c r="J1094" s="168"/>
      <c r="K1094" s="168"/>
      <c r="L1094" s="168"/>
    </row>
    <row r="1095" spans="2:12" s="449" customFormat="1" ht="23.4" x14ac:dyDescent="0.3"/>
    <row r="1096" spans="2:12" ht="23.4" x14ac:dyDescent="0.45">
      <c r="B1096" s="454"/>
      <c r="C1096" s="452"/>
      <c r="D1096" s="453"/>
      <c r="E1096" s="454"/>
      <c r="F1096" s="454"/>
      <c r="G1096" s="454"/>
      <c r="H1096" s="454"/>
      <c r="I1096" s="454"/>
      <c r="J1096" s="454"/>
      <c r="K1096" s="454"/>
      <c r="L1096" s="454"/>
    </row>
    <row r="1097" spans="2:12" ht="23.4" x14ac:dyDescent="0.45">
      <c r="B1097" s="454"/>
      <c r="C1097" s="452"/>
      <c r="D1097" s="453"/>
      <c r="E1097" s="454"/>
      <c r="F1097" s="454"/>
      <c r="G1097" s="454"/>
      <c r="H1097" s="454"/>
      <c r="I1097" s="454"/>
      <c r="J1097" s="454"/>
      <c r="K1097" s="454"/>
      <c r="L1097" s="454"/>
    </row>
    <row r="1098" spans="2:12" ht="23.4" x14ac:dyDescent="0.45">
      <c r="B1098" s="168"/>
      <c r="C1098" s="452"/>
      <c r="D1098" s="453"/>
      <c r="E1098" s="454"/>
      <c r="F1098" s="168"/>
      <c r="G1098" s="168"/>
      <c r="H1098" s="168"/>
      <c r="I1098" s="168"/>
      <c r="J1098" s="168"/>
      <c r="K1098" s="168"/>
      <c r="L1098" s="168"/>
    </row>
    <row r="1099" spans="2:12" s="449" customFormat="1" ht="23.4" x14ac:dyDescent="0.3"/>
    <row r="1100" spans="2:12" ht="23.4" x14ac:dyDescent="0.45">
      <c r="B1100" s="454"/>
      <c r="C1100" s="452"/>
      <c r="D1100" s="453"/>
      <c r="E1100" s="454"/>
      <c r="F1100" s="454"/>
      <c r="G1100" s="454"/>
      <c r="H1100" s="454"/>
      <c r="I1100" s="454"/>
      <c r="J1100" s="454"/>
      <c r="K1100" s="454"/>
      <c r="L1100" s="454"/>
    </row>
    <row r="1101" spans="2:12" ht="23.4" x14ac:dyDescent="0.45">
      <c r="B1101" s="454"/>
      <c r="C1101" s="452"/>
      <c r="D1101" s="453"/>
      <c r="E1101" s="454"/>
      <c r="F1101" s="454"/>
      <c r="G1101" s="454"/>
      <c r="H1101" s="454"/>
      <c r="I1101" s="454"/>
      <c r="J1101" s="454"/>
      <c r="K1101" s="454"/>
      <c r="L1101" s="454"/>
    </row>
    <row r="1102" spans="2:12" ht="23.4" x14ac:dyDescent="0.45">
      <c r="B1102" s="454"/>
      <c r="C1102" s="452"/>
      <c r="D1102" s="453"/>
      <c r="E1102" s="454"/>
      <c r="F1102" s="454"/>
      <c r="G1102" s="454"/>
      <c r="H1102" s="454"/>
      <c r="I1102" s="454"/>
      <c r="J1102" s="454"/>
      <c r="K1102" s="454"/>
      <c r="L1102" s="454"/>
    </row>
    <row r="1103" spans="2:12" ht="23.4" x14ac:dyDescent="0.45">
      <c r="B1103" s="454"/>
      <c r="C1103" s="452"/>
      <c r="D1103" s="453"/>
      <c r="E1103" s="454"/>
      <c r="F1103" s="454"/>
      <c r="G1103" s="454"/>
      <c r="H1103" s="454"/>
      <c r="I1103" s="454"/>
      <c r="J1103" s="454"/>
      <c r="K1103" s="454"/>
      <c r="L1103" s="454"/>
    </row>
    <row r="1104" spans="2:12" ht="23.4" x14ac:dyDescent="0.45">
      <c r="B1104" s="454"/>
      <c r="C1104" s="452"/>
      <c r="D1104" s="453"/>
      <c r="E1104" s="454"/>
      <c r="F1104" s="454"/>
      <c r="G1104" s="454"/>
      <c r="H1104" s="454"/>
      <c r="I1104" s="454"/>
      <c r="J1104" s="454"/>
      <c r="K1104" s="454"/>
      <c r="L1104" s="454"/>
    </row>
    <row r="1105" spans="2:12" ht="23.4" x14ac:dyDescent="0.45">
      <c r="B1105" s="168"/>
      <c r="C1105" s="452"/>
      <c r="D1105" s="453"/>
      <c r="E1105" s="454"/>
      <c r="F1105" s="168"/>
      <c r="G1105" s="168"/>
      <c r="H1105" s="168"/>
      <c r="I1105" s="168"/>
      <c r="J1105" s="168"/>
      <c r="K1105" s="168"/>
      <c r="L1105" s="168"/>
    </row>
    <row r="1106" spans="2:12" s="449" customFormat="1" ht="23.4" x14ac:dyDescent="0.3">
      <c r="K1106" s="168"/>
      <c r="L1106" s="168"/>
    </row>
    <row r="1107" spans="2:12" ht="46.5" customHeight="1" x14ac:dyDescent="0.45">
      <c r="B1107" s="454"/>
      <c r="C1107" s="452"/>
      <c r="D1107" s="453"/>
      <c r="E1107" s="454"/>
      <c r="F1107" s="454"/>
      <c r="G1107" s="454"/>
      <c r="H1107" s="454"/>
      <c r="I1107" s="454"/>
      <c r="J1107" s="454"/>
      <c r="K1107" s="454"/>
      <c r="L1107" s="454"/>
    </row>
    <row r="1108" spans="2:12" ht="46.5" customHeight="1" x14ac:dyDescent="0.45">
      <c r="B1108" s="454"/>
      <c r="C1108" s="452"/>
      <c r="D1108" s="453"/>
      <c r="E1108" s="454"/>
      <c r="F1108" s="454"/>
      <c r="G1108" s="454"/>
      <c r="H1108" s="454"/>
      <c r="I1108" s="454"/>
      <c r="J1108" s="454"/>
      <c r="K1108" s="454"/>
      <c r="L1108" s="454"/>
    </row>
    <row r="1109" spans="2:12" ht="46.5" customHeight="1" x14ac:dyDescent="0.45">
      <c r="B1109" s="454"/>
      <c r="C1109" s="452"/>
      <c r="D1109" s="453"/>
      <c r="E1109" s="454"/>
      <c r="F1109" s="454"/>
      <c r="G1109" s="454"/>
      <c r="H1109" s="454"/>
      <c r="I1109" s="454"/>
      <c r="J1109" s="454"/>
      <c r="K1109" s="454"/>
      <c r="L1109" s="454"/>
    </row>
    <row r="1110" spans="2:12" s="449" customFormat="1" ht="46.5" customHeight="1" x14ac:dyDescent="0.3"/>
    <row r="1111" spans="2:12" ht="46.5" customHeight="1" x14ac:dyDescent="0.45">
      <c r="B1111" s="454"/>
      <c r="C1111" s="452"/>
      <c r="D1111" s="453"/>
      <c r="E1111" s="454"/>
      <c r="F1111" s="454"/>
      <c r="G1111" s="454"/>
      <c r="H1111" s="454"/>
      <c r="I1111" s="454"/>
      <c r="J1111" s="454"/>
      <c r="K1111" s="454"/>
      <c r="L1111" s="173"/>
    </row>
    <row r="1112" spans="2:12" ht="46.5" customHeight="1" x14ac:dyDescent="0.45">
      <c r="B1112" s="454"/>
      <c r="C1112" s="452"/>
      <c r="D1112" s="453"/>
      <c r="E1112" s="454"/>
      <c r="F1112" s="454"/>
      <c r="G1112" s="454"/>
      <c r="H1112" s="454"/>
      <c r="I1112" s="454"/>
      <c r="J1112" s="454"/>
      <c r="K1112" s="454"/>
      <c r="L1112" s="173"/>
    </row>
    <row r="1113" spans="2:12" ht="46.5" customHeight="1" x14ac:dyDescent="0.45">
      <c r="B1113" s="454"/>
      <c r="C1113" s="452"/>
      <c r="D1113" s="453"/>
      <c r="E1113" s="454"/>
      <c r="F1113" s="454"/>
      <c r="G1113" s="454"/>
      <c r="H1113" s="454"/>
      <c r="I1113" s="454"/>
      <c r="J1113" s="454"/>
      <c r="K1113" s="454"/>
      <c r="L1113" s="173"/>
    </row>
    <row r="1114" spans="2:12" ht="23.4" x14ac:dyDescent="0.45">
      <c r="B1114" s="168"/>
      <c r="C1114" s="452"/>
      <c r="D1114" s="453"/>
      <c r="E1114" s="454"/>
      <c r="F1114" s="168"/>
      <c r="G1114" s="168"/>
      <c r="H1114" s="168"/>
      <c r="I1114" s="168"/>
      <c r="J1114" s="168"/>
      <c r="K1114" s="168"/>
      <c r="L1114" s="168"/>
    </row>
    <row r="1115" spans="2:12" s="449" customFormat="1" ht="23.4" x14ac:dyDescent="0.3"/>
    <row r="1116" spans="2:12" ht="23.4" x14ac:dyDescent="0.45">
      <c r="B1116" s="454"/>
      <c r="C1116" s="452"/>
      <c r="D1116" s="453"/>
      <c r="E1116" s="454"/>
      <c r="F1116" s="454"/>
      <c r="G1116" s="454"/>
      <c r="H1116" s="454"/>
      <c r="I1116" s="454"/>
      <c r="J1116" s="454"/>
      <c r="K1116" s="454"/>
      <c r="L1116" s="454"/>
    </row>
    <row r="1117" spans="2:12" ht="23.4" x14ac:dyDescent="0.45">
      <c r="B1117" s="454"/>
      <c r="C1117" s="452"/>
      <c r="D1117" s="453"/>
      <c r="E1117" s="454"/>
      <c r="F1117" s="454"/>
      <c r="G1117" s="454"/>
      <c r="H1117" s="454"/>
      <c r="I1117" s="454"/>
      <c r="J1117" s="454"/>
      <c r="K1117" s="454"/>
      <c r="L1117" s="454"/>
    </row>
    <row r="1118" spans="2:12" ht="23.4" x14ac:dyDescent="0.45">
      <c r="B1118" s="454"/>
      <c r="C1118" s="452"/>
      <c r="D1118" s="453"/>
      <c r="E1118" s="454"/>
      <c r="F1118" s="454"/>
      <c r="G1118" s="454"/>
      <c r="H1118" s="454"/>
      <c r="I1118" s="454"/>
      <c r="J1118" s="454"/>
      <c r="K1118" s="454"/>
      <c r="L1118" s="454"/>
    </row>
    <row r="1119" spans="2:12" ht="23.4" x14ac:dyDescent="0.45">
      <c r="B1119" s="454"/>
      <c r="C1119" s="452"/>
      <c r="D1119" s="453"/>
      <c r="E1119" s="454"/>
      <c r="F1119" s="454"/>
      <c r="G1119" s="454"/>
      <c r="H1119" s="454"/>
      <c r="I1119" s="454"/>
      <c r="J1119" s="454"/>
      <c r="K1119" s="454"/>
      <c r="L1119" s="454"/>
    </row>
    <row r="1120" spans="2:12" ht="23.4" x14ac:dyDescent="0.45">
      <c r="B1120" s="168"/>
      <c r="C1120" s="452"/>
      <c r="D1120" s="453"/>
      <c r="E1120" s="454"/>
      <c r="F1120" s="168"/>
      <c r="G1120" s="168"/>
      <c r="H1120" s="168"/>
      <c r="I1120" s="168"/>
      <c r="J1120" s="168"/>
      <c r="K1120" s="168"/>
      <c r="L1120" s="168"/>
    </row>
    <row r="1121" spans="2:12" s="449" customFormat="1" ht="23.4" x14ac:dyDescent="0.3"/>
    <row r="1122" spans="2:12" ht="23.4" x14ac:dyDescent="0.45">
      <c r="B1122" s="454"/>
      <c r="C1122" s="452"/>
      <c r="D1122" s="453"/>
      <c r="E1122" s="454"/>
      <c r="F1122" s="454"/>
      <c r="G1122" s="454"/>
      <c r="H1122" s="454"/>
      <c r="I1122" s="454"/>
      <c r="J1122" s="454"/>
      <c r="K1122" s="454"/>
      <c r="L1122" s="454"/>
    </row>
    <row r="1123" spans="2:12" ht="23.4" x14ac:dyDescent="0.45">
      <c r="B1123" s="454"/>
      <c r="C1123" s="452"/>
      <c r="D1123" s="453"/>
      <c r="E1123" s="454"/>
      <c r="F1123" s="454"/>
      <c r="G1123" s="454"/>
      <c r="H1123" s="454"/>
      <c r="I1123" s="454"/>
      <c r="J1123" s="454"/>
      <c r="K1123" s="454"/>
      <c r="L1123" s="454"/>
    </row>
    <row r="1124" spans="2:12" ht="23.4" x14ac:dyDescent="0.45">
      <c r="B1124" s="454"/>
      <c r="C1124" s="452"/>
      <c r="D1124" s="453"/>
      <c r="E1124" s="454"/>
      <c r="F1124" s="454"/>
      <c r="G1124" s="454"/>
      <c r="H1124" s="454"/>
      <c r="I1124" s="454"/>
      <c r="J1124" s="454"/>
      <c r="K1124" s="454"/>
      <c r="L1124" s="454"/>
    </row>
    <row r="1125" spans="2:12" ht="23.4" x14ac:dyDescent="0.45">
      <c r="B1125" s="454"/>
      <c r="C1125" s="452"/>
      <c r="D1125" s="453"/>
      <c r="E1125" s="454"/>
      <c r="F1125" s="454"/>
      <c r="G1125" s="454"/>
      <c r="H1125" s="454"/>
      <c r="I1125" s="454"/>
      <c r="J1125" s="454"/>
      <c r="K1125" s="454"/>
      <c r="L1125" s="454"/>
    </row>
    <row r="1126" spans="2:12" x14ac:dyDescent="0.3">
      <c r="B1126" s="168"/>
      <c r="F1126" s="168"/>
      <c r="G1126" s="168"/>
      <c r="H1126" s="168"/>
      <c r="I1126" s="168"/>
      <c r="J1126" s="168"/>
      <c r="K1126" s="168"/>
    </row>
    <row r="1127" spans="2:12" ht="23.4" x14ac:dyDescent="0.3">
      <c r="B1127" s="170"/>
      <c r="C1127" s="449"/>
      <c r="D1127" s="449"/>
      <c r="E1127" s="450"/>
      <c r="F1127" s="170"/>
      <c r="G1127" s="169"/>
      <c r="H1127" s="170"/>
      <c r="I1127" s="170"/>
      <c r="J1127" s="170"/>
      <c r="K1127" s="170"/>
    </row>
    <row r="1128" spans="2:12" ht="23.4" x14ac:dyDescent="0.45">
      <c r="B1128" s="454"/>
      <c r="C1128" s="452"/>
      <c r="D1128" s="453"/>
      <c r="E1128" s="454"/>
      <c r="F1128" s="454"/>
      <c r="G1128" s="454"/>
      <c r="H1128" s="454"/>
      <c r="I1128" s="454"/>
      <c r="J1128" s="454"/>
      <c r="K1128" s="454"/>
    </row>
    <row r="1129" spans="2:12" ht="23.4" x14ac:dyDescent="0.45">
      <c r="B1129" s="454"/>
      <c r="C1129" s="452"/>
      <c r="D1129" s="453"/>
      <c r="E1129" s="454"/>
      <c r="F1129" s="454"/>
      <c r="G1129" s="454"/>
      <c r="H1129" s="454"/>
      <c r="I1129" s="454"/>
      <c r="J1129" s="454"/>
      <c r="K1129" s="454"/>
    </row>
    <row r="1130" spans="2:12" ht="23.4" x14ac:dyDescent="0.45">
      <c r="B1130" s="454"/>
      <c r="C1130" s="452"/>
      <c r="D1130" s="453"/>
      <c r="E1130" s="454"/>
      <c r="F1130" s="454"/>
      <c r="G1130" s="454"/>
      <c r="H1130" s="454"/>
      <c r="I1130" s="454"/>
      <c r="J1130" s="454"/>
      <c r="K1130" s="454"/>
    </row>
    <row r="1131" spans="2:12" ht="23.4" x14ac:dyDescent="0.45">
      <c r="B1131" s="454"/>
      <c r="C1131" s="452"/>
      <c r="D1131" s="453"/>
      <c r="E1131" s="454"/>
      <c r="F1131" s="454"/>
      <c r="G1131" s="454"/>
      <c r="H1131" s="454"/>
      <c r="I1131" s="454"/>
      <c r="J1131" s="454"/>
      <c r="K1131" s="454"/>
    </row>
    <row r="1132" spans="2:12" ht="23.4" x14ac:dyDescent="0.45">
      <c r="B1132" s="454"/>
      <c r="C1132" s="452"/>
      <c r="D1132" s="453"/>
      <c r="E1132" s="454"/>
      <c r="F1132" s="454"/>
      <c r="G1132" s="454"/>
      <c r="H1132" s="454"/>
      <c r="I1132" s="454"/>
      <c r="J1132" s="454"/>
      <c r="K1132" s="454"/>
    </row>
    <row r="1133" spans="2:12" ht="23.4" x14ac:dyDescent="0.45">
      <c r="B1133" s="454"/>
      <c r="C1133" s="452"/>
      <c r="D1133" s="453"/>
      <c r="E1133" s="454"/>
      <c r="F1133" s="454"/>
      <c r="G1133" s="454"/>
      <c r="H1133" s="454"/>
      <c r="I1133" s="454"/>
      <c r="J1133" s="454"/>
      <c r="K1133" s="454"/>
    </row>
    <row r="1141" spans="2:9" x14ac:dyDescent="0.3">
      <c r="B1141" s="168"/>
      <c r="C1141" s="168"/>
      <c r="D1141" s="168"/>
      <c r="E1141" s="168"/>
      <c r="F1141" s="168"/>
      <c r="G1141" s="168"/>
      <c r="H1141" s="168"/>
      <c r="I1141" s="168"/>
    </row>
    <row r="1142" spans="2:9" x14ac:dyDescent="0.3">
      <c r="B1142" s="170"/>
      <c r="C1142" s="170"/>
      <c r="D1142" s="170"/>
      <c r="E1142" s="170"/>
      <c r="F1142" s="170"/>
      <c r="G1142" s="170"/>
      <c r="H1142" s="170"/>
      <c r="I1142" s="171"/>
    </row>
    <row r="1143" spans="2:9" x14ac:dyDescent="0.3">
      <c r="B1143" s="173"/>
      <c r="C1143" s="173"/>
      <c r="D1143" s="173"/>
      <c r="E1143" s="173"/>
      <c r="F1143" s="173"/>
      <c r="G1143" s="173"/>
      <c r="H1143" s="173"/>
      <c r="I1143" s="174"/>
    </row>
    <row r="1144" spans="2:9" x14ac:dyDescent="0.3">
      <c r="B1144" s="173"/>
      <c r="C1144" s="173"/>
      <c r="D1144" s="173"/>
      <c r="E1144" s="173"/>
      <c r="F1144" s="173"/>
      <c r="G1144" s="173"/>
      <c r="H1144" s="173"/>
      <c r="I1144" s="174"/>
    </row>
    <row r="1145" spans="2:9" x14ac:dyDescent="0.3">
      <c r="B1145" s="170"/>
      <c r="C1145" s="170"/>
      <c r="D1145" s="170"/>
      <c r="E1145" s="170"/>
      <c r="F1145" s="170"/>
      <c r="G1145" s="170"/>
      <c r="H1145" s="170"/>
      <c r="I1145" s="171"/>
    </row>
    <row r="1146" spans="2:9" x14ac:dyDescent="0.3">
      <c r="B1146" s="173"/>
      <c r="C1146" s="173"/>
      <c r="D1146" s="173"/>
      <c r="E1146" s="173"/>
      <c r="F1146" s="173"/>
      <c r="G1146" s="173"/>
      <c r="H1146" s="173"/>
      <c r="I1146" s="174"/>
    </row>
    <row r="1147" spans="2:9" x14ac:dyDescent="0.3">
      <c r="B1147" s="173"/>
      <c r="C1147" s="173"/>
      <c r="D1147" s="173"/>
      <c r="E1147" s="173"/>
      <c r="F1147" s="173"/>
      <c r="G1147" s="173"/>
      <c r="H1147" s="173"/>
      <c r="I1147" s="174"/>
    </row>
    <row r="1148" spans="2:9" x14ac:dyDescent="0.3">
      <c r="B1148" s="173"/>
      <c r="C1148" s="173"/>
      <c r="D1148" s="173"/>
      <c r="E1148" s="173"/>
      <c r="F1148" s="173"/>
      <c r="G1148" s="173"/>
      <c r="H1148" s="173"/>
      <c r="I1148" s="174"/>
    </row>
    <row r="1149" spans="2:9" x14ac:dyDescent="0.3">
      <c r="B1149" s="173"/>
      <c r="C1149" s="173"/>
      <c r="D1149" s="173"/>
      <c r="E1149" s="173"/>
      <c r="F1149" s="173"/>
      <c r="G1149" s="173"/>
      <c r="H1149" s="173"/>
      <c r="I1149" s="174"/>
    </row>
    <row r="1150" spans="2:9" x14ac:dyDescent="0.3">
      <c r="B1150" s="173"/>
      <c r="C1150" s="173"/>
      <c r="D1150" s="173"/>
      <c r="E1150" s="173"/>
      <c r="F1150" s="173"/>
      <c r="G1150" s="173"/>
      <c r="H1150" s="173"/>
      <c r="I1150" s="174"/>
    </row>
    <row r="1151" spans="2:9" x14ac:dyDescent="0.3">
      <c r="B1151" s="173"/>
      <c r="C1151" s="173"/>
      <c r="D1151" s="173"/>
      <c r="E1151" s="173"/>
      <c r="F1151" s="173"/>
      <c r="G1151" s="173"/>
      <c r="H1151" s="173"/>
      <c r="I1151" s="174"/>
    </row>
    <row r="1152" spans="2:9" x14ac:dyDescent="0.3">
      <c r="B1152" s="173"/>
      <c r="C1152" s="173"/>
      <c r="D1152" s="173"/>
      <c r="E1152" s="173"/>
      <c r="F1152" s="173"/>
      <c r="G1152" s="173"/>
      <c r="H1152" s="173"/>
      <c r="I1152" s="174"/>
    </row>
    <row r="1153" spans="2:9" x14ac:dyDescent="0.3">
      <c r="B1153" s="170"/>
      <c r="C1153" s="170"/>
      <c r="D1153" s="170"/>
      <c r="E1153" s="170"/>
      <c r="F1153" s="170"/>
      <c r="G1153" s="170"/>
      <c r="H1153" s="170"/>
      <c r="I1153" s="171"/>
    </row>
    <row r="1154" spans="2:9" x14ac:dyDescent="0.3">
      <c r="B1154" s="173"/>
      <c r="C1154" s="173"/>
      <c r="D1154" s="173"/>
      <c r="E1154" s="173"/>
      <c r="F1154" s="173"/>
      <c r="G1154" s="173"/>
      <c r="H1154" s="173"/>
      <c r="I1154" s="174"/>
    </row>
    <row r="1155" spans="2:9" x14ac:dyDescent="0.3">
      <c r="B1155" s="173"/>
      <c r="C1155" s="173"/>
      <c r="D1155" s="173"/>
      <c r="E1155" s="173"/>
      <c r="F1155" s="173"/>
      <c r="G1155" s="173"/>
      <c r="H1155" s="173"/>
      <c r="I1155" s="174"/>
    </row>
    <row r="1156" spans="2:9" x14ac:dyDescent="0.3">
      <c r="B1156" s="173"/>
      <c r="C1156" s="173"/>
      <c r="D1156" s="173"/>
      <c r="E1156" s="173"/>
      <c r="F1156" s="173"/>
      <c r="G1156" s="173"/>
      <c r="H1156" s="173"/>
      <c r="I1156" s="174"/>
    </row>
    <row r="1157" spans="2:9" x14ac:dyDescent="0.3">
      <c r="B1157" s="173"/>
      <c r="C1157" s="173"/>
      <c r="D1157" s="173"/>
      <c r="E1157" s="173"/>
      <c r="F1157" s="173"/>
      <c r="G1157" s="173"/>
      <c r="H1157" s="173"/>
      <c r="I1157" s="174"/>
    </row>
    <row r="1158" spans="2:9" x14ac:dyDescent="0.3">
      <c r="B1158" s="173"/>
      <c r="C1158" s="173"/>
      <c r="D1158" s="173"/>
      <c r="E1158" s="173"/>
      <c r="F1158" s="173"/>
      <c r="G1158" s="173"/>
      <c r="H1158" s="173"/>
      <c r="I1158" s="174"/>
    </row>
    <row r="1159" spans="2:9" x14ac:dyDescent="0.3">
      <c r="B1159" s="173"/>
      <c r="C1159" s="173"/>
      <c r="D1159" s="173"/>
      <c r="E1159" s="173"/>
      <c r="F1159" s="173"/>
      <c r="G1159" s="173"/>
      <c r="H1159" s="173"/>
      <c r="I1159" s="174"/>
    </row>
    <row r="1160" spans="2:9" x14ac:dyDescent="0.3">
      <c r="B1160" s="173"/>
      <c r="C1160" s="173"/>
      <c r="D1160" s="173"/>
      <c r="E1160" s="173"/>
      <c r="F1160" s="173"/>
      <c r="G1160" s="173"/>
      <c r="H1160" s="173"/>
      <c r="I1160" s="174"/>
    </row>
    <row r="1161" spans="2:9" x14ac:dyDescent="0.3">
      <c r="B1161" s="173"/>
      <c r="C1161" s="173"/>
      <c r="D1161" s="173"/>
      <c r="E1161" s="173"/>
      <c r="F1161" s="173"/>
      <c r="G1161" s="173"/>
      <c r="H1161" s="173"/>
      <c r="I1161" s="174"/>
    </row>
    <row r="1162" spans="2:9" x14ac:dyDescent="0.3">
      <c r="B1162" s="173"/>
      <c r="C1162" s="173"/>
      <c r="D1162" s="173"/>
      <c r="E1162" s="173"/>
      <c r="F1162" s="173"/>
      <c r="G1162" s="173"/>
      <c r="H1162" s="173"/>
      <c r="I1162" s="174"/>
    </row>
    <row r="1163" spans="2:9" x14ac:dyDescent="0.3">
      <c r="B1163" s="173"/>
      <c r="C1163" s="173"/>
      <c r="D1163" s="173"/>
      <c r="E1163" s="173"/>
      <c r="F1163" s="173"/>
      <c r="G1163" s="173"/>
      <c r="H1163" s="173"/>
      <c r="I1163" s="174"/>
    </row>
    <row r="1164" spans="2:9" x14ac:dyDescent="0.3">
      <c r="B1164" s="173"/>
      <c r="C1164" s="173"/>
      <c r="D1164" s="173"/>
      <c r="E1164" s="173"/>
      <c r="F1164" s="173"/>
      <c r="G1164" s="173"/>
      <c r="H1164" s="173"/>
      <c r="I1164" s="174"/>
    </row>
    <row r="1165" spans="2:9" x14ac:dyDescent="0.3">
      <c r="B1165" s="173"/>
      <c r="C1165" s="173"/>
      <c r="D1165" s="173"/>
      <c r="E1165" s="173"/>
      <c r="F1165" s="173"/>
      <c r="G1165" s="173"/>
      <c r="H1165" s="173"/>
      <c r="I1165" s="174"/>
    </row>
    <row r="1166" spans="2:9" x14ac:dyDescent="0.3">
      <c r="B1166" s="173"/>
      <c r="C1166" s="173"/>
      <c r="D1166" s="173"/>
      <c r="E1166" s="173"/>
      <c r="F1166" s="173"/>
      <c r="G1166" s="173"/>
      <c r="H1166" s="173"/>
      <c r="I1166" s="174"/>
    </row>
    <row r="1167" spans="2:9" x14ac:dyDescent="0.3">
      <c r="B1167" s="173"/>
      <c r="C1167" s="173"/>
      <c r="D1167" s="173"/>
      <c r="E1167" s="173"/>
      <c r="F1167" s="173"/>
      <c r="G1167" s="173"/>
      <c r="H1167" s="173"/>
      <c r="I1167" s="174"/>
    </row>
    <row r="1168" spans="2:9" x14ac:dyDescent="0.3">
      <c r="B1168" s="170"/>
      <c r="C1168" s="170"/>
      <c r="D1168" s="170"/>
      <c r="E1168" s="170"/>
      <c r="F1168" s="170"/>
      <c r="G1168" s="170"/>
      <c r="H1168" s="170"/>
      <c r="I1168" s="171"/>
    </row>
    <row r="1169" spans="2:9" x14ac:dyDescent="0.3">
      <c r="B1169" s="173"/>
      <c r="C1169" s="173"/>
      <c r="D1169" s="173"/>
      <c r="E1169" s="173"/>
      <c r="F1169" s="173"/>
      <c r="G1169" s="173"/>
      <c r="H1169" s="173"/>
      <c r="I1169" s="174"/>
    </row>
    <row r="1170" spans="2:9" x14ac:dyDescent="0.3">
      <c r="B1170" s="173"/>
      <c r="C1170" s="173"/>
      <c r="D1170" s="173"/>
      <c r="E1170" s="173"/>
      <c r="F1170" s="173"/>
      <c r="G1170" s="173"/>
      <c r="H1170" s="173"/>
      <c r="I1170" s="174"/>
    </row>
    <row r="1171" spans="2:9" x14ac:dyDescent="0.3">
      <c r="B1171" s="173"/>
      <c r="C1171" s="173"/>
      <c r="D1171" s="173"/>
      <c r="E1171" s="173"/>
      <c r="F1171" s="173"/>
      <c r="G1171" s="173"/>
      <c r="H1171" s="173"/>
      <c r="I1171" s="174"/>
    </row>
    <row r="1172" spans="2:9" x14ac:dyDescent="0.3">
      <c r="B1172" s="173"/>
      <c r="C1172" s="173"/>
      <c r="D1172" s="173"/>
      <c r="E1172" s="173"/>
      <c r="F1172" s="173"/>
      <c r="G1172" s="173"/>
      <c r="H1172" s="173"/>
      <c r="I1172" s="174"/>
    </row>
    <row r="1173" spans="2:9" x14ac:dyDescent="0.3">
      <c r="B1173" s="173"/>
      <c r="C1173" s="173"/>
      <c r="D1173" s="173"/>
      <c r="E1173" s="173"/>
      <c r="F1173" s="173"/>
      <c r="G1173" s="173"/>
      <c r="H1173" s="173"/>
      <c r="I1173" s="174"/>
    </row>
    <row r="1174" spans="2:9" x14ac:dyDescent="0.3">
      <c r="B1174" s="173"/>
      <c r="C1174" s="173"/>
      <c r="D1174" s="173"/>
      <c r="E1174" s="173"/>
      <c r="F1174" s="173"/>
      <c r="G1174" s="173"/>
      <c r="H1174" s="173"/>
      <c r="I1174" s="174"/>
    </row>
    <row r="1175" spans="2:9" x14ac:dyDescent="0.3">
      <c r="B1175" s="173"/>
      <c r="C1175" s="173"/>
      <c r="D1175" s="173"/>
      <c r="E1175" s="173"/>
      <c r="F1175" s="173"/>
      <c r="G1175" s="173"/>
      <c r="H1175" s="173"/>
      <c r="I1175" s="174"/>
    </row>
    <row r="1176" spans="2:9" x14ac:dyDescent="0.3">
      <c r="B1176" s="173"/>
      <c r="C1176" s="173"/>
      <c r="D1176" s="173"/>
      <c r="E1176" s="173"/>
      <c r="F1176" s="173"/>
      <c r="G1176" s="173"/>
      <c r="H1176" s="173"/>
      <c r="I1176" s="174"/>
    </row>
    <row r="1177" spans="2:9" x14ac:dyDescent="0.3">
      <c r="B1177" s="170"/>
      <c r="C1177" s="170"/>
      <c r="D1177" s="170"/>
      <c r="E1177" s="170"/>
      <c r="F1177" s="170"/>
      <c r="G1177" s="170"/>
      <c r="H1177" s="170"/>
      <c r="I1177" s="171"/>
    </row>
    <row r="1178" spans="2:9" x14ac:dyDescent="0.3">
      <c r="B1178" s="173"/>
      <c r="C1178" s="173"/>
      <c r="D1178" s="173"/>
      <c r="E1178" s="173"/>
      <c r="F1178" s="173"/>
      <c r="G1178" s="173"/>
      <c r="H1178" s="173"/>
      <c r="I1178" s="174"/>
    </row>
    <row r="1179" spans="2:9" x14ac:dyDescent="0.3">
      <c r="B1179" s="173"/>
      <c r="C1179" s="173"/>
      <c r="D1179" s="173"/>
      <c r="E1179" s="173"/>
      <c r="F1179" s="173"/>
      <c r="G1179" s="173"/>
      <c r="H1179" s="173"/>
      <c r="I1179" s="174"/>
    </row>
    <row r="1180" spans="2:9" x14ac:dyDescent="0.3">
      <c r="B1180" s="173"/>
      <c r="C1180" s="173"/>
      <c r="D1180" s="173"/>
      <c r="E1180" s="173"/>
      <c r="F1180" s="173"/>
      <c r="G1180" s="173"/>
      <c r="H1180" s="173"/>
      <c r="I1180" s="174"/>
    </row>
    <row r="1181" spans="2:9" x14ac:dyDescent="0.3">
      <c r="B1181" s="173"/>
      <c r="C1181" s="173"/>
      <c r="D1181" s="173"/>
      <c r="E1181" s="173"/>
      <c r="F1181" s="173"/>
      <c r="G1181" s="173"/>
      <c r="H1181" s="173"/>
      <c r="I1181" s="174"/>
    </row>
    <row r="1182" spans="2:9" x14ac:dyDescent="0.3">
      <c r="B1182" s="170"/>
      <c r="C1182" s="170"/>
      <c r="D1182" s="170"/>
      <c r="E1182" s="170"/>
      <c r="F1182" s="170"/>
      <c r="G1182" s="170"/>
      <c r="H1182" s="170"/>
      <c r="I1182" s="171"/>
    </row>
    <row r="1183" spans="2:9" x14ac:dyDescent="0.3">
      <c r="B1183" s="173"/>
      <c r="C1183" s="173"/>
      <c r="D1183" s="173"/>
      <c r="E1183" s="173"/>
      <c r="F1183" s="173"/>
      <c r="G1183" s="173"/>
      <c r="H1183" s="173"/>
      <c r="I1183" s="174"/>
    </row>
    <row r="1184" spans="2:9" x14ac:dyDescent="0.3">
      <c r="B1184" s="173"/>
      <c r="C1184" s="173"/>
      <c r="D1184" s="173"/>
      <c r="E1184" s="173"/>
      <c r="F1184" s="173"/>
      <c r="G1184" s="173"/>
      <c r="H1184" s="173"/>
      <c r="I1184" s="174"/>
    </row>
    <row r="1185" spans="2:12" x14ac:dyDescent="0.3">
      <c r="B1185" s="173"/>
      <c r="C1185" s="173"/>
      <c r="D1185" s="173"/>
      <c r="E1185" s="173"/>
      <c r="F1185" s="173"/>
      <c r="G1185" s="173"/>
      <c r="H1185" s="173"/>
      <c r="I1185" s="174"/>
    </row>
    <row r="1186" spans="2:12" x14ac:dyDescent="0.3">
      <c r="B1186" s="173"/>
      <c r="C1186" s="173"/>
      <c r="D1186" s="173"/>
      <c r="E1186" s="173"/>
      <c r="F1186" s="173"/>
      <c r="G1186" s="173"/>
      <c r="H1186" s="173"/>
      <c r="I1186" s="174"/>
    </row>
    <row r="1192" spans="2:12" ht="20.399999999999999" x14ac:dyDescent="0.35">
      <c r="B1192" s="445"/>
      <c r="C1192" s="446"/>
      <c r="D1192" s="446"/>
      <c r="E1192" s="447"/>
      <c r="F1192" s="445"/>
      <c r="G1192" s="445"/>
      <c r="H1192" s="445"/>
      <c r="I1192" s="445"/>
      <c r="J1192" s="445"/>
      <c r="K1192" s="445"/>
      <c r="L1192" s="445"/>
    </row>
    <row r="1193" spans="2:12" ht="18" x14ac:dyDescent="0.3">
      <c r="B1193" s="326"/>
      <c r="C1193" s="327"/>
      <c r="D1193" s="327"/>
      <c r="E1193" s="327"/>
      <c r="F1193" s="326"/>
      <c r="G1193" s="326"/>
      <c r="H1193" s="326"/>
      <c r="I1193" s="326"/>
      <c r="J1193" s="326"/>
      <c r="K1193" s="326"/>
      <c r="L1193" s="326"/>
    </row>
    <row r="1194" spans="2:12" ht="18" hidden="1" x14ac:dyDescent="0.35">
      <c r="B1194" s="329"/>
      <c r="C1194" s="446"/>
      <c r="D1194" s="446"/>
      <c r="E1194" s="447"/>
      <c r="F1194" s="329"/>
      <c r="G1194" s="329"/>
      <c r="H1194" s="329"/>
      <c r="I1194" s="329"/>
      <c r="J1194" s="329"/>
      <c r="K1194" s="329"/>
      <c r="L1194" s="329"/>
    </row>
    <row r="1195" spans="2:12" ht="18" x14ac:dyDescent="0.35">
      <c r="B1195" s="329"/>
      <c r="C1195" s="330"/>
      <c r="D1195" s="446"/>
      <c r="E1195" s="331"/>
      <c r="F1195" s="329"/>
      <c r="G1195" s="329"/>
      <c r="H1195" s="329"/>
      <c r="I1195" s="329"/>
      <c r="J1195" s="329"/>
      <c r="K1195" s="329"/>
      <c r="L1195" s="329"/>
    </row>
    <row r="1196" spans="2:12" ht="18" x14ac:dyDescent="0.35">
      <c r="B1196" s="329"/>
      <c r="C1196" s="330"/>
      <c r="D1196" s="446"/>
      <c r="E1196" s="331"/>
      <c r="F1196" s="329"/>
      <c r="G1196" s="329"/>
      <c r="H1196" s="329"/>
      <c r="I1196" s="329"/>
      <c r="J1196" s="329"/>
      <c r="K1196" s="329"/>
      <c r="L1196" s="329"/>
    </row>
    <row r="1197" spans="2:12" ht="20.399999999999999" x14ac:dyDescent="0.35">
      <c r="B1197" s="445"/>
      <c r="C1197" s="446"/>
      <c r="D1197" s="446"/>
      <c r="E1197" s="447"/>
      <c r="F1197" s="445"/>
      <c r="G1197" s="445"/>
      <c r="H1197" s="445"/>
      <c r="I1197" s="445"/>
      <c r="J1197" s="445"/>
      <c r="K1197" s="445"/>
      <c r="L1197" s="445"/>
    </row>
    <row r="1198" spans="2:12" ht="18" x14ac:dyDescent="0.3">
      <c r="B1198" s="326"/>
      <c r="C1198" s="327"/>
      <c r="D1198" s="327"/>
      <c r="E1198" s="327"/>
      <c r="F1198" s="326"/>
      <c r="G1198" s="326"/>
      <c r="H1198" s="326"/>
      <c r="I1198" s="326"/>
      <c r="J1198" s="326"/>
      <c r="K1198" s="326"/>
      <c r="L1198" s="326"/>
    </row>
    <row r="1199" spans="2:12" ht="18" x14ac:dyDescent="0.35">
      <c r="B1199" s="329"/>
      <c r="C1199" s="330"/>
      <c r="D1199" s="446"/>
      <c r="E1199" s="331"/>
      <c r="F1199" s="329"/>
      <c r="G1199" s="329"/>
      <c r="H1199" s="329"/>
      <c r="I1199" s="329"/>
      <c r="J1199" s="329"/>
      <c r="K1199" s="329"/>
      <c r="L1199" s="329"/>
    </row>
    <row r="1200" spans="2:12" ht="18" x14ac:dyDescent="0.35">
      <c r="B1200" s="329"/>
      <c r="C1200" s="330"/>
      <c r="D1200" s="446"/>
      <c r="E1200" s="331"/>
      <c r="F1200" s="329"/>
      <c r="G1200" s="329"/>
      <c r="H1200" s="329"/>
      <c r="I1200" s="329"/>
      <c r="J1200" s="329"/>
      <c r="K1200" s="329"/>
      <c r="L1200" s="329"/>
    </row>
    <row r="1201" spans="2:12" ht="18" x14ac:dyDescent="0.35">
      <c r="B1201" s="329"/>
      <c r="C1201" s="330"/>
      <c r="D1201" s="446"/>
      <c r="E1201" s="331"/>
      <c r="F1201" s="329"/>
      <c r="G1201" s="329"/>
      <c r="H1201" s="329"/>
      <c r="I1201" s="329"/>
      <c r="J1201" s="329"/>
      <c r="K1201" s="329"/>
      <c r="L1201" s="329"/>
    </row>
    <row r="1202" spans="2:12" ht="20.399999999999999" x14ac:dyDescent="0.35">
      <c r="B1202" s="445"/>
      <c r="C1202" s="446"/>
      <c r="D1202" s="446"/>
      <c r="E1202" s="447"/>
      <c r="F1202" s="445"/>
      <c r="G1202" s="445"/>
      <c r="H1202" s="445"/>
      <c r="I1202" s="445"/>
      <c r="J1202" s="445"/>
      <c r="K1202" s="445"/>
      <c r="L1202" s="445"/>
    </row>
    <row r="1203" spans="2:12" ht="18" x14ac:dyDescent="0.3">
      <c r="B1203" s="326"/>
      <c r="C1203" s="327"/>
      <c r="D1203" s="327"/>
      <c r="E1203" s="327"/>
      <c r="F1203" s="326"/>
      <c r="G1203" s="326"/>
      <c r="H1203" s="326"/>
      <c r="I1203" s="326"/>
      <c r="J1203" s="326"/>
      <c r="K1203" s="326"/>
      <c r="L1203" s="326"/>
    </row>
    <row r="1204" spans="2:12" ht="18" hidden="1" x14ac:dyDescent="0.35">
      <c r="B1204" s="329"/>
      <c r="C1204" s="446"/>
      <c r="D1204" s="446"/>
      <c r="E1204" s="447"/>
      <c r="F1204" s="329"/>
      <c r="G1204" s="329"/>
      <c r="H1204" s="329"/>
      <c r="I1204" s="329"/>
      <c r="J1204" s="329"/>
      <c r="K1204" s="329"/>
      <c r="L1204" s="329"/>
    </row>
    <row r="1205" spans="2:12" ht="18" x14ac:dyDescent="0.35">
      <c r="B1205" s="329"/>
      <c r="C1205" s="330"/>
      <c r="D1205" s="446"/>
      <c r="E1205" s="331"/>
      <c r="F1205" s="329"/>
      <c r="G1205" s="329"/>
      <c r="H1205" s="329"/>
      <c r="I1205" s="329"/>
      <c r="J1205" s="329"/>
      <c r="K1205" s="329"/>
      <c r="L1205" s="329"/>
    </row>
    <row r="1206" spans="2:12" ht="18" x14ac:dyDescent="0.35">
      <c r="B1206" s="329"/>
      <c r="C1206" s="330"/>
      <c r="D1206" s="446"/>
      <c r="E1206" s="331"/>
      <c r="F1206" s="329"/>
      <c r="G1206" s="329"/>
      <c r="H1206" s="329"/>
      <c r="I1206" s="329"/>
      <c r="J1206" s="329"/>
      <c r="K1206" s="329"/>
      <c r="L1206" s="329"/>
    </row>
    <row r="1207" spans="2:12" ht="18" x14ac:dyDescent="0.35">
      <c r="B1207" s="329"/>
      <c r="C1207" s="330"/>
      <c r="D1207" s="446"/>
      <c r="E1207" s="331"/>
      <c r="F1207" s="329"/>
      <c r="G1207" s="329"/>
      <c r="H1207" s="329"/>
      <c r="I1207" s="329"/>
      <c r="J1207" s="329"/>
      <c r="K1207" s="329"/>
      <c r="L1207" s="329"/>
    </row>
    <row r="1208" spans="2:12" ht="18" x14ac:dyDescent="0.35">
      <c r="B1208" s="329"/>
      <c r="C1208" s="330"/>
      <c r="D1208" s="446"/>
      <c r="E1208" s="331"/>
      <c r="F1208" s="329"/>
      <c r="G1208" s="329"/>
      <c r="H1208" s="329"/>
      <c r="I1208" s="329"/>
      <c r="J1208" s="329"/>
      <c r="K1208" s="329"/>
      <c r="L1208" s="329"/>
    </row>
    <row r="1209" spans="2:12" ht="18" x14ac:dyDescent="0.35">
      <c r="B1209" s="329"/>
      <c r="C1209" s="446"/>
      <c r="D1209" s="446"/>
      <c r="E1209" s="447"/>
      <c r="F1209" s="329"/>
      <c r="G1209" s="329"/>
      <c r="H1209" s="329"/>
      <c r="I1209" s="329"/>
      <c r="J1209" s="329"/>
      <c r="K1209" s="329"/>
      <c r="L1209" s="329"/>
    </row>
    <row r="1210" spans="2:12" ht="20.399999999999999" x14ac:dyDescent="0.35">
      <c r="B1210" s="445"/>
      <c r="C1210" s="446"/>
      <c r="D1210" s="446"/>
      <c r="E1210" s="447"/>
      <c r="F1210" s="445"/>
      <c r="G1210" s="445"/>
      <c r="H1210" s="445"/>
      <c r="I1210" s="445"/>
      <c r="J1210" s="445"/>
      <c r="K1210" s="445"/>
      <c r="L1210" s="445"/>
    </row>
    <row r="1211" spans="2:12" ht="18" x14ac:dyDescent="0.3">
      <c r="B1211" s="326"/>
      <c r="C1211" s="327"/>
      <c r="D1211" s="327"/>
      <c r="E1211" s="327"/>
      <c r="F1211" s="326"/>
      <c r="G1211" s="326"/>
      <c r="H1211" s="326"/>
      <c r="I1211" s="326"/>
      <c r="J1211" s="326"/>
      <c r="K1211" s="326"/>
      <c r="L1211" s="326"/>
    </row>
    <row r="1212" spans="2:12" ht="18" x14ac:dyDescent="0.35">
      <c r="B1212" s="329"/>
      <c r="C1212" s="330"/>
      <c r="D1212" s="446"/>
      <c r="E1212" s="331"/>
      <c r="F1212" s="329"/>
      <c r="G1212" s="329"/>
      <c r="H1212" s="329"/>
      <c r="I1212" s="329"/>
      <c r="J1212" s="329"/>
      <c r="K1212" s="329"/>
      <c r="L1212" s="329"/>
    </row>
    <row r="1213" spans="2:12" ht="18" x14ac:dyDescent="0.35">
      <c r="B1213" s="329"/>
      <c r="C1213" s="330"/>
      <c r="D1213" s="446"/>
      <c r="E1213" s="331"/>
      <c r="F1213" s="329"/>
      <c r="G1213" s="329"/>
      <c r="H1213" s="329"/>
      <c r="I1213" s="329"/>
      <c r="J1213" s="329"/>
      <c r="K1213" s="329"/>
      <c r="L1213" s="329"/>
    </row>
    <row r="1214" spans="2:12" ht="18" x14ac:dyDescent="0.35">
      <c r="B1214" s="329"/>
      <c r="C1214" s="330"/>
      <c r="D1214" s="446"/>
      <c r="E1214" s="331"/>
      <c r="F1214" s="329"/>
      <c r="G1214" s="329"/>
      <c r="H1214" s="329"/>
      <c r="I1214" s="329"/>
      <c r="J1214" s="329"/>
      <c r="K1214" s="329"/>
      <c r="L1214" s="329"/>
    </row>
    <row r="1215" spans="2:12" ht="20.399999999999999" hidden="1" x14ac:dyDescent="0.35">
      <c r="B1215" s="445"/>
      <c r="C1215" s="446"/>
      <c r="D1215" s="446"/>
      <c r="E1215" s="447"/>
      <c r="F1215" s="445"/>
      <c r="G1215" s="445"/>
      <c r="H1215" s="445"/>
      <c r="I1215" s="445"/>
      <c r="J1215" s="445"/>
      <c r="K1215" s="445"/>
      <c r="L1215" s="445"/>
    </row>
    <row r="1216" spans="2:12" ht="20.399999999999999" x14ac:dyDescent="0.35">
      <c r="B1216" s="445"/>
      <c r="C1216" s="446"/>
      <c r="D1216" s="446"/>
      <c r="E1216" s="447"/>
      <c r="F1216" s="445"/>
      <c r="G1216" s="445"/>
      <c r="H1216" s="445"/>
      <c r="I1216" s="445"/>
      <c r="J1216" s="445"/>
      <c r="K1216" s="445"/>
      <c r="L1216" s="445"/>
    </row>
    <row r="1217" spans="2:12" ht="18" x14ac:dyDescent="0.3">
      <c r="B1217" s="326"/>
      <c r="C1217" s="327"/>
      <c r="D1217" s="327"/>
      <c r="E1217" s="327"/>
      <c r="F1217" s="326"/>
      <c r="G1217" s="326"/>
      <c r="H1217" s="326"/>
      <c r="I1217" s="326"/>
      <c r="J1217" s="326"/>
      <c r="K1217" s="326"/>
      <c r="L1217" s="326"/>
    </row>
    <row r="1218" spans="2:12" ht="18" x14ac:dyDescent="0.35">
      <c r="B1218" s="329"/>
      <c r="C1218" s="330"/>
      <c r="D1218" s="446"/>
      <c r="E1218" s="331"/>
      <c r="F1218" s="329"/>
      <c r="G1218" s="329"/>
      <c r="H1218" s="329"/>
      <c r="I1218" s="329"/>
      <c r="J1218" s="329"/>
      <c r="K1218" s="329"/>
      <c r="L1218" s="329"/>
    </row>
    <row r="1219" spans="2:12" ht="18" x14ac:dyDescent="0.35">
      <c r="B1219" s="329"/>
      <c r="C1219" s="330"/>
      <c r="D1219" s="446"/>
      <c r="E1219" s="331"/>
      <c r="F1219" s="329"/>
      <c r="G1219" s="329"/>
      <c r="H1219" s="329"/>
      <c r="I1219" s="329"/>
      <c r="J1219" s="329"/>
      <c r="K1219" s="329"/>
      <c r="L1219" s="329"/>
    </row>
    <row r="1220" spans="2:12" ht="18" x14ac:dyDescent="0.35">
      <c r="B1220" s="329"/>
      <c r="C1220" s="330"/>
      <c r="D1220" s="446"/>
      <c r="E1220" s="331"/>
      <c r="F1220" s="329"/>
      <c r="G1220" s="329"/>
      <c r="H1220" s="329"/>
      <c r="I1220" s="329"/>
      <c r="J1220" s="329"/>
      <c r="K1220" s="329"/>
      <c r="L1220" s="329"/>
    </row>
    <row r="1221" spans="2:12" ht="20.399999999999999" x14ac:dyDescent="0.35">
      <c r="B1221" s="445"/>
      <c r="C1221" s="446"/>
      <c r="D1221" s="446"/>
      <c r="E1221" s="447"/>
      <c r="F1221" s="445"/>
      <c r="G1221" s="445"/>
      <c r="H1221" s="445"/>
      <c r="I1221" s="445"/>
      <c r="J1221" s="445"/>
      <c r="K1221" s="445"/>
      <c r="L1221" s="445"/>
    </row>
    <row r="1222" spans="2:12" ht="18" x14ac:dyDescent="0.3">
      <c r="B1222" s="326"/>
      <c r="C1222" s="327"/>
      <c r="D1222" s="327"/>
      <c r="E1222" s="327"/>
      <c r="F1222" s="326"/>
      <c r="G1222" s="326"/>
      <c r="H1222" s="326"/>
      <c r="I1222" s="326"/>
      <c r="J1222" s="326"/>
      <c r="K1222" s="326"/>
      <c r="L1222" s="326"/>
    </row>
    <row r="1223" spans="2:12" ht="18" x14ac:dyDescent="0.35">
      <c r="B1223" s="329"/>
      <c r="C1223" s="330"/>
      <c r="D1223" s="446"/>
      <c r="E1223" s="331"/>
      <c r="F1223" s="329"/>
      <c r="G1223" s="329"/>
      <c r="H1223" s="329"/>
      <c r="I1223" s="329"/>
      <c r="J1223" s="329"/>
      <c r="K1223" s="329"/>
      <c r="L1223" s="329"/>
    </row>
    <row r="1224" spans="2:12" ht="18" x14ac:dyDescent="0.35">
      <c r="B1224" s="329"/>
      <c r="C1224" s="330"/>
      <c r="D1224" s="446"/>
      <c r="E1224" s="331"/>
      <c r="F1224" s="329"/>
      <c r="G1224" s="329"/>
      <c r="H1224" s="329"/>
      <c r="I1224" s="329"/>
      <c r="J1224" s="329"/>
      <c r="K1224" s="329"/>
      <c r="L1224" s="329"/>
    </row>
    <row r="1225" spans="2:12" ht="20.399999999999999" hidden="1" x14ac:dyDescent="0.35">
      <c r="B1225" s="445"/>
      <c r="C1225" s="446"/>
      <c r="D1225" s="446"/>
      <c r="E1225" s="447"/>
      <c r="F1225" s="445"/>
      <c r="G1225" s="445"/>
      <c r="H1225" s="445"/>
      <c r="I1225" s="445"/>
      <c r="J1225" s="445"/>
      <c r="K1225" s="445"/>
      <c r="L1225" s="445"/>
    </row>
    <row r="1226" spans="2:12" ht="18" hidden="1" x14ac:dyDescent="0.35">
      <c r="B1226" s="326"/>
      <c r="C1226" s="446"/>
      <c r="D1226" s="446"/>
      <c r="E1226" s="447"/>
      <c r="F1226" s="326"/>
      <c r="G1226" s="326"/>
      <c r="H1226" s="326"/>
      <c r="I1226" s="326"/>
      <c r="J1226" s="326"/>
      <c r="K1226" s="326"/>
      <c r="L1226" s="326"/>
    </row>
    <row r="1227" spans="2:12" ht="18" hidden="1" x14ac:dyDescent="0.35">
      <c r="B1227" s="329"/>
      <c r="C1227" s="446"/>
      <c r="D1227" s="446"/>
      <c r="E1227" s="447"/>
      <c r="F1227" s="329"/>
      <c r="G1227" s="329"/>
      <c r="H1227" s="329"/>
      <c r="I1227" s="329"/>
      <c r="J1227" s="329"/>
      <c r="K1227" s="329"/>
      <c r="L1227" s="329"/>
    </row>
    <row r="1228" spans="2:12" ht="20.399999999999999" x14ac:dyDescent="0.35">
      <c r="B1228" s="445"/>
      <c r="C1228" s="446"/>
      <c r="D1228" s="446"/>
      <c r="E1228" s="447"/>
      <c r="F1228" s="445"/>
      <c r="G1228" s="445"/>
      <c r="H1228" s="445"/>
      <c r="I1228" s="445"/>
      <c r="J1228" s="445"/>
      <c r="K1228" s="445"/>
      <c r="L1228" s="445"/>
    </row>
    <row r="1229" spans="2:12" ht="18" x14ac:dyDescent="0.3">
      <c r="B1229" s="326"/>
      <c r="C1229" s="327"/>
      <c r="D1229" s="327"/>
      <c r="E1229" s="327"/>
      <c r="F1229" s="326"/>
      <c r="G1229" s="326"/>
      <c r="H1229" s="326"/>
      <c r="I1229" s="326"/>
      <c r="J1229" s="326"/>
      <c r="K1229" s="326"/>
      <c r="L1229" s="326"/>
    </row>
    <row r="1230" spans="2:12" ht="18" x14ac:dyDescent="0.35">
      <c r="B1230" s="329"/>
      <c r="C1230" s="330"/>
      <c r="D1230" s="446"/>
      <c r="E1230" s="331"/>
      <c r="F1230" s="329"/>
      <c r="G1230" s="329"/>
      <c r="H1230" s="329"/>
      <c r="I1230" s="329"/>
      <c r="J1230" s="329"/>
      <c r="K1230" s="329"/>
      <c r="L1230" s="329"/>
    </row>
    <row r="1231" spans="2:12" ht="18" x14ac:dyDescent="0.35">
      <c r="B1231" s="329"/>
      <c r="C1231" s="330"/>
      <c r="D1231" s="446"/>
      <c r="E1231" s="331"/>
      <c r="F1231" s="329"/>
      <c r="G1231" s="329"/>
      <c r="H1231" s="329"/>
      <c r="I1231" s="329"/>
      <c r="J1231" s="329"/>
      <c r="K1231" s="329"/>
      <c r="L1231" s="329"/>
    </row>
    <row r="1232" spans="2:12" ht="18" x14ac:dyDescent="0.35">
      <c r="B1232" s="329"/>
      <c r="C1232" s="330"/>
      <c r="D1232" s="446"/>
      <c r="E1232" s="331"/>
      <c r="F1232" s="329"/>
      <c r="G1232" s="329"/>
      <c r="H1232" s="329"/>
      <c r="I1232" s="329"/>
      <c r="J1232" s="329"/>
      <c r="K1232" s="329"/>
      <c r="L1232" s="329"/>
    </row>
    <row r="1233" spans="2:13" ht="18" x14ac:dyDescent="0.35">
      <c r="B1233" s="329"/>
      <c r="C1233" s="330"/>
      <c r="D1233" s="446"/>
      <c r="E1233" s="331"/>
      <c r="F1233" s="329"/>
      <c r="G1233" s="329"/>
      <c r="H1233" s="329"/>
      <c r="I1233" s="329"/>
      <c r="J1233" s="329"/>
      <c r="K1233" s="329"/>
      <c r="L1233" s="329"/>
    </row>
    <row r="1234" spans="2:13" ht="18" x14ac:dyDescent="0.35">
      <c r="B1234" s="326"/>
      <c r="C1234" s="327"/>
      <c r="D1234" s="327"/>
      <c r="E1234" s="328"/>
      <c r="F1234" s="326"/>
      <c r="G1234" s="488"/>
      <c r="H1234" s="326"/>
      <c r="I1234" s="326"/>
      <c r="J1234" s="326"/>
      <c r="K1234" s="326"/>
      <c r="L1234" s="489"/>
    </row>
    <row r="1235" spans="2:13" ht="18" x14ac:dyDescent="0.35">
      <c r="B1235" s="331"/>
      <c r="C1235" s="330"/>
      <c r="D1235" s="446"/>
      <c r="E1235" s="331"/>
      <c r="F1235" s="331"/>
      <c r="G1235" s="331"/>
      <c r="H1235" s="331"/>
      <c r="I1235" s="331"/>
      <c r="J1235" s="331"/>
      <c r="K1235" s="331"/>
      <c r="L1235" s="489"/>
    </row>
    <row r="1236" spans="2:13" ht="18" x14ac:dyDescent="0.35">
      <c r="B1236" s="331"/>
      <c r="C1236" s="330"/>
      <c r="D1236" s="446"/>
      <c r="E1236" s="331"/>
      <c r="F1236" s="331"/>
      <c r="G1236" s="331"/>
      <c r="H1236" s="331"/>
      <c r="I1236" s="331"/>
      <c r="J1236" s="331"/>
      <c r="K1236" s="331"/>
      <c r="L1236" s="489"/>
    </row>
    <row r="1237" spans="2:13" ht="18" x14ac:dyDescent="0.35">
      <c r="B1237" s="331"/>
      <c r="C1237" s="330"/>
      <c r="D1237" s="446"/>
      <c r="E1237" s="331"/>
      <c r="F1237" s="331"/>
      <c r="G1237" s="331"/>
      <c r="H1237" s="331"/>
      <c r="I1237" s="331"/>
      <c r="J1237" s="331"/>
      <c r="K1237" s="331"/>
    </row>
    <row r="1238" spans="2:13" ht="18" x14ac:dyDescent="0.35">
      <c r="B1238" s="331"/>
      <c r="C1238" s="330"/>
      <c r="D1238" s="446"/>
      <c r="E1238" s="331"/>
      <c r="F1238" s="331"/>
      <c r="G1238" s="331"/>
      <c r="H1238" s="331"/>
      <c r="I1238" s="331"/>
      <c r="J1238" s="331"/>
      <c r="K1238" s="331"/>
    </row>
    <row r="1239" spans="2:13" ht="18" x14ac:dyDescent="0.35">
      <c r="B1239" s="331"/>
      <c r="C1239" s="330"/>
      <c r="D1239" s="446"/>
      <c r="E1239" s="331"/>
      <c r="F1239" s="331"/>
      <c r="G1239" s="331"/>
      <c r="H1239" s="331"/>
      <c r="I1239" s="331"/>
      <c r="J1239" s="331"/>
      <c r="K1239" s="331"/>
    </row>
    <row r="1240" spans="2:13" ht="18" x14ac:dyDescent="0.35">
      <c r="B1240" s="331"/>
      <c r="C1240" s="330"/>
      <c r="D1240" s="446"/>
      <c r="E1240" s="331"/>
      <c r="F1240" s="331"/>
      <c r="G1240" s="331"/>
      <c r="H1240" s="331"/>
      <c r="I1240" s="331"/>
      <c r="J1240" s="331"/>
      <c r="K1240" s="331"/>
    </row>
    <row r="1245" spans="2:13" ht="20.399999999999999" x14ac:dyDescent="0.35">
      <c r="B1245" s="445"/>
      <c r="C1245" s="446"/>
      <c r="D1245" s="446"/>
      <c r="E1245" s="447"/>
      <c r="F1245" s="445"/>
      <c r="G1245" s="445"/>
      <c r="H1245" s="445"/>
      <c r="I1245" s="445"/>
      <c r="J1245" s="445"/>
      <c r="K1245" s="445"/>
      <c r="L1245" s="445"/>
      <c r="M1245" s="445" t="s">
        <v>396</v>
      </c>
    </row>
    <row r="1246" spans="2:13" ht="18" x14ac:dyDescent="0.3">
      <c r="B1246" s="326"/>
      <c r="C1246" s="327"/>
      <c r="D1246" s="327"/>
      <c r="E1246" s="327"/>
      <c r="F1246" s="326"/>
      <c r="G1246" s="326"/>
      <c r="H1246" s="326"/>
      <c r="I1246" s="326"/>
      <c r="J1246" s="326"/>
      <c r="K1246" s="326"/>
      <c r="L1246" s="326"/>
      <c r="M1246" s="490">
        <v>0.96</v>
      </c>
    </row>
    <row r="1247" spans="2:13" ht="18" x14ac:dyDescent="0.35">
      <c r="B1247" s="329"/>
      <c r="C1247" s="330"/>
      <c r="D1247" s="446"/>
      <c r="E1247" s="331"/>
      <c r="F1247" s="329"/>
      <c r="G1247" s="329"/>
      <c r="H1247" s="329"/>
      <c r="I1247" s="329"/>
      <c r="J1247" s="329"/>
      <c r="K1247" s="329"/>
      <c r="L1247" s="329"/>
      <c r="M1247" s="491">
        <v>0.65</v>
      </c>
    </row>
    <row r="1248" spans="2:13" ht="18" x14ac:dyDescent="0.35">
      <c r="B1248" s="329"/>
      <c r="C1248" s="330"/>
      <c r="D1248" s="446"/>
      <c r="E1248" s="331"/>
      <c r="F1248" s="329"/>
      <c r="G1248" s="329"/>
      <c r="H1248" s="329"/>
      <c r="I1248" s="329"/>
      <c r="J1248" s="329"/>
      <c r="K1248" s="329"/>
      <c r="L1248" s="329"/>
      <c r="M1248" s="491">
        <v>0</v>
      </c>
    </row>
    <row r="1249" spans="2:13" ht="20.399999999999999" x14ac:dyDescent="0.35">
      <c r="B1249" s="445"/>
      <c r="C1249" s="446"/>
      <c r="D1249" s="446"/>
      <c r="E1249" s="447"/>
      <c r="F1249" s="445"/>
      <c r="G1249" s="445"/>
      <c r="H1249" s="445"/>
      <c r="I1249" s="445"/>
      <c r="J1249" s="445"/>
      <c r="K1249" s="445"/>
      <c r="L1249" s="445"/>
      <c r="M1249" s="445" t="s">
        <v>396</v>
      </c>
    </row>
    <row r="1250" spans="2:13" ht="18" x14ac:dyDescent="0.3">
      <c r="B1250" s="326"/>
      <c r="C1250" s="327"/>
      <c r="D1250" s="327"/>
      <c r="E1250" s="327"/>
      <c r="F1250" s="326"/>
      <c r="G1250" s="326"/>
      <c r="H1250" s="326"/>
      <c r="I1250" s="326"/>
      <c r="J1250" s="326"/>
      <c r="K1250" s="326"/>
      <c r="L1250" s="326"/>
      <c r="M1250" s="490">
        <v>0.38</v>
      </c>
    </row>
    <row r="1251" spans="2:13" ht="18" x14ac:dyDescent="0.35">
      <c r="B1251" s="329"/>
      <c r="C1251" s="330"/>
      <c r="D1251" s="446"/>
      <c r="E1251" s="331"/>
      <c r="F1251" s="329"/>
      <c r="G1251" s="329"/>
      <c r="H1251" s="329"/>
      <c r="I1251" s="329"/>
      <c r="J1251" s="329"/>
      <c r="K1251" s="329"/>
      <c r="L1251" s="329"/>
      <c r="M1251" s="491">
        <v>0</v>
      </c>
    </row>
    <row r="1252" spans="2:13" ht="18" x14ac:dyDescent="0.35">
      <c r="B1252" s="329"/>
      <c r="C1252" s="330"/>
      <c r="D1252" s="446"/>
      <c r="E1252" s="331"/>
      <c r="F1252" s="329"/>
      <c r="G1252" s="329"/>
      <c r="H1252" s="329"/>
      <c r="I1252" s="329"/>
      <c r="J1252" s="329"/>
      <c r="K1252" s="329"/>
      <c r="L1252" s="329"/>
      <c r="M1252" s="491">
        <v>0</v>
      </c>
    </row>
    <row r="1253" spans="2:13" ht="18" x14ac:dyDescent="0.35">
      <c r="B1253" s="329"/>
      <c r="C1253" s="330"/>
      <c r="D1253" s="446"/>
      <c r="E1253" s="331"/>
      <c r="F1253" s="329"/>
      <c r="G1253" s="329"/>
      <c r="H1253" s="329"/>
      <c r="I1253" s="329"/>
      <c r="J1253" s="329"/>
      <c r="K1253" s="329"/>
      <c r="L1253" s="329"/>
      <c r="M1253" s="491">
        <v>0</v>
      </c>
    </row>
    <row r="1254" spans="2:13" ht="18" x14ac:dyDescent="0.35">
      <c r="B1254" s="329"/>
      <c r="C1254" s="330"/>
      <c r="D1254" s="446"/>
      <c r="E1254" s="331"/>
      <c r="F1254" s="329"/>
      <c r="G1254" s="329"/>
      <c r="H1254" s="329"/>
      <c r="I1254" s="329"/>
      <c r="J1254" s="329"/>
      <c r="K1254" s="329"/>
      <c r="L1254" s="329"/>
      <c r="M1254" s="491">
        <v>0</v>
      </c>
    </row>
    <row r="1255" spans="2:13" ht="18" x14ac:dyDescent="0.35">
      <c r="B1255" s="329"/>
      <c r="C1255" s="330"/>
      <c r="D1255" s="446"/>
      <c r="E1255" s="331"/>
      <c r="F1255" s="329"/>
      <c r="G1255" s="329"/>
      <c r="H1255" s="329"/>
      <c r="I1255" s="329"/>
      <c r="J1255" s="329"/>
      <c r="K1255" s="329"/>
      <c r="L1255" s="329"/>
      <c r="M1255" s="491">
        <v>0</v>
      </c>
    </row>
    <row r="1256" spans="2:13" ht="20.399999999999999" x14ac:dyDescent="0.35">
      <c r="B1256" s="445"/>
      <c r="C1256" s="446"/>
      <c r="D1256" s="446"/>
      <c r="E1256" s="447"/>
      <c r="F1256" s="445"/>
      <c r="G1256" s="445"/>
      <c r="H1256" s="445"/>
      <c r="I1256" s="445"/>
      <c r="J1256" s="445"/>
      <c r="K1256" s="445"/>
      <c r="L1256" s="445"/>
      <c r="M1256" s="445" t="s">
        <v>396</v>
      </c>
    </row>
    <row r="1257" spans="2:13" ht="18" x14ac:dyDescent="0.35">
      <c r="B1257" s="326"/>
      <c r="C1257" s="446"/>
      <c r="D1257" s="446"/>
      <c r="E1257" s="447"/>
      <c r="F1257" s="326"/>
      <c r="G1257" s="326"/>
      <c r="H1257" s="326"/>
      <c r="I1257" s="326"/>
      <c r="J1257" s="326"/>
      <c r="K1257" s="326"/>
      <c r="L1257" s="326"/>
      <c r="M1257" s="490">
        <v>0.41</v>
      </c>
    </row>
    <row r="1258" spans="2:13" ht="18" x14ac:dyDescent="0.35">
      <c r="B1258" s="329"/>
      <c r="C1258" s="330"/>
      <c r="D1258" s="446"/>
      <c r="E1258" s="331"/>
      <c r="F1258" s="329"/>
      <c r="G1258" s="329"/>
      <c r="H1258" s="329"/>
      <c r="I1258" s="329"/>
      <c r="J1258" s="329"/>
      <c r="K1258" s="329"/>
      <c r="L1258" s="329"/>
      <c r="M1258" s="491">
        <v>0.3</v>
      </c>
    </row>
    <row r="1259" spans="2:13" ht="18" x14ac:dyDescent="0.35">
      <c r="B1259" s="329"/>
      <c r="C1259" s="330"/>
      <c r="D1259" s="446"/>
      <c r="E1259" s="331"/>
      <c r="F1259" s="329"/>
      <c r="G1259" s="329"/>
      <c r="H1259" s="329"/>
      <c r="I1259" s="329"/>
      <c r="J1259" s="329"/>
      <c r="K1259" s="329"/>
      <c r="L1259" s="329"/>
      <c r="M1259" s="491">
        <v>0</v>
      </c>
    </row>
    <row r="1260" spans="2:13" ht="18" x14ac:dyDescent="0.35">
      <c r="B1260" s="329"/>
      <c r="C1260" s="330"/>
      <c r="D1260" s="446"/>
      <c r="E1260" s="331"/>
      <c r="F1260" s="329"/>
      <c r="G1260" s="329"/>
      <c r="H1260" s="329"/>
      <c r="I1260" s="329"/>
      <c r="J1260" s="329"/>
      <c r="K1260" s="329"/>
      <c r="L1260" s="329"/>
      <c r="M1260" s="491">
        <v>0</v>
      </c>
    </row>
    <row r="1261" spans="2:13" ht="20.399999999999999" x14ac:dyDescent="0.35">
      <c r="B1261" s="445"/>
      <c r="C1261" s="446"/>
      <c r="D1261" s="446"/>
      <c r="E1261" s="447"/>
      <c r="F1261" s="445"/>
      <c r="G1261" s="445"/>
      <c r="H1261" s="445"/>
      <c r="I1261" s="445"/>
      <c r="J1261" s="445"/>
      <c r="K1261" s="445"/>
      <c r="L1261" s="445"/>
      <c r="M1261" s="445" t="s">
        <v>396</v>
      </c>
    </row>
    <row r="1262" spans="2:13" ht="18" x14ac:dyDescent="0.3">
      <c r="B1262" s="326"/>
      <c r="C1262" s="327"/>
      <c r="D1262" s="327"/>
      <c r="E1262" s="327"/>
      <c r="F1262" s="326"/>
      <c r="G1262" s="326"/>
      <c r="H1262" s="326"/>
      <c r="I1262" s="326"/>
      <c r="J1262" s="326"/>
      <c r="K1262" s="326"/>
      <c r="L1262" s="326"/>
      <c r="M1262" s="490">
        <v>0.18</v>
      </c>
    </row>
    <row r="1263" spans="2:13" ht="18" x14ac:dyDescent="0.35">
      <c r="B1263" s="329"/>
      <c r="C1263" s="330"/>
      <c r="D1263" s="446"/>
      <c r="E1263" s="331"/>
      <c r="F1263" s="329"/>
      <c r="G1263" s="329"/>
      <c r="H1263" s="329"/>
      <c r="I1263" s="329"/>
      <c r="J1263" s="329"/>
      <c r="K1263" s="329"/>
      <c r="L1263" s="329"/>
      <c r="M1263" s="491">
        <v>0</v>
      </c>
    </row>
    <row r="1264" spans="2:13" ht="18" x14ac:dyDescent="0.35">
      <c r="B1264" s="329"/>
      <c r="C1264" s="330"/>
      <c r="D1264" s="446"/>
      <c r="E1264" s="331"/>
      <c r="F1264" s="329"/>
      <c r="G1264" s="329"/>
      <c r="H1264" s="329"/>
      <c r="I1264" s="329"/>
      <c r="J1264" s="329"/>
      <c r="K1264" s="329"/>
      <c r="L1264" s="329"/>
      <c r="M1264" s="491">
        <v>0</v>
      </c>
    </row>
    <row r="1265" spans="2:13" ht="18" x14ac:dyDescent="0.35">
      <c r="B1265" s="329"/>
      <c r="C1265" s="330"/>
      <c r="D1265" s="446"/>
      <c r="E1265" s="331"/>
      <c r="F1265" s="329"/>
      <c r="G1265" s="329"/>
      <c r="H1265" s="329"/>
      <c r="I1265" s="329"/>
      <c r="J1265" s="329"/>
      <c r="K1265" s="329"/>
      <c r="L1265" s="329"/>
      <c r="M1265" s="491">
        <v>0</v>
      </c>
    </row>
    <row r="1266" spans="2:13" ht="20.399999999999999" x14ac:dyDescent="0.35">
      <c r="B1266" s="445"/>
      <c r="C1266" s="446"/>
      <c r="D1266" s="446"/>
      <c r="E1266" s="447"/>
      <c r="F1266" s="445"/>
      <c r="G1266" s="445"/>
      <c r="H1266" s="445"/>
      <c r="I1266" s="445"/>
      <c r="J1266" s="445"/>
      <c r="K1266" s="445"/>
      <c r="L1266" s="445"/>
      <c r="M1266" s="445" t="s">
        <v>396</v>
      </c>
    </row>
    <row r="1267" spans="2:13" ht="18" x14ac:dyDescent="0.3">
      <c r="B1267" s="326"/>
      <c r="C1267" s="327"/>
      <c r="D1267" s="327"/>
      <c r="E1267" s="327"/>
      <c r="F1267" s="326"/>
      <c r="G1267" s="326"/>
      <c r="H1267" s="326"/>
      <c r="I1267" s="326"/>
      <c r="J1267" s="326"/>
      <c r="K1267" s="326"/>
      <c r="L1267" s="326"/>
      <c r="M1267" s="490">
        <v>0.21</v>
      </c>
    </row>
    <row r="1268" spans="2:13" ht="18" x14ac:dyDescent="0.35">
      <c r="B1268" s="329"/>
      <c r="C1268" s="330"/>
      <c r="D1268" s="446"/>
      <c r="E1268" s="331"/>
      <c r="F1268" s="329"/>
      <c r="G1268" s="329"/>
      <c r="H1268" s="329"/>
      <c r="I1268" s="329"/>
      <c r="J1268" s="329"/>
      <c r="K1268" s="329"/>
      <c r="L1268" s="329"/>
      <c r="M1268" s="491">
        <v>0.8</v>
      </c>
    </row>
    <row r="1269" spans="2:13" ht="18" x14ac:dyDescent="0.35">
      <c r="B1269" s="329"/>
      <c r="C1269" s="330"/>
      <c r="D1269" s="446"/>
      <c r="E1269" s="331"/>
      <c r="F1269" s="329"/>
      <c r="G1269" s="329"/>
      <c r="H1269" s="329"/>
      <c r="I1269" s="329"/>
      <c r="J1269" s="329"/>
      <c r="K1269" s="329"/>
      <c r="L1269" s="329"/>
      <c r="M1269" s="491">
        <v>0</v>
      </c>
    </row>
    <row r="1270" spans="2:13" ht="18" x14ac:dyDescent="0.35">
      <c r="B1270" s="329"/>
      <c r="C1270" s="330"/>
      <c r="D1270" s="446"/>
      <c r="E1270" s="331"/>
      <c r="F1270" s="329"/>
      <c r="G1270" s="329"/>
      <c r="H1270" s="329"/>
      <c r="I1270" s="329"/>
      <c r="J1270" s="329"/>
      <c r="K1270" s="329"/>
      <c r="L1270" s="329"/>
      <c r="M1270" s="491">
        <v>0</v>
      </c>
    </row>
    <row r="1271" spans="2:13" ht="20.399999999999999" x14ac:dyDescent="0.35">
      <c r="B1271" s="445"/>
      <c r="C1271" s="446"/>
      <c r="D1271" s="446"/>
      <c r="E1271" s="447"/>
      <c r="F1271" s="445"/>
      <c r="G1271" s="445"/>
      <c r="H1271" s="445"/>
      <c r="I1271" s="445"/>
      <c r="J1271" s="445"/>
      <c r="K1271" s="445"/>
      <c r="L1271" s="445"/>
      <c r="M1271" s="445" t="s">
        <v>396</v>
      </c>
    </row>
    <row r="1272" spans="2:13" ht="18" x14ac:dyDescent="0.3">
      <c r="B1272" s="326"/>
      <c r="C1272" s="327"/>
      <c r="D1272" s="327"/>
      <c r="E1272" s="327"/>
      <c r="F1272" s="326"/>
      <c r="G1272" s="326"/>
      <c r="H1272" s="326"/>
      <c r="I1272" s="326"/>
      <c r="J1272" s="326"/>
      <c r="K1272" s="326"/>
      <c r="L1272" s="326"/>
      <c r="M1272" s="490">
        <v>0.34</v>
      </c>
    </row>
    <row r="1273" spans="2:13" ht="18" x14ac:dyDescent="0.35">
      <c r="B1273" s="329"/>
      <c r="C1273" s="330"/>
      <c r="D1273" s="446"/>
      <c r="E1273" s="331"/>
      <c r="F1273" s="329"/>
      <c r="G1273" s="329"/>
      <c r="H1273" s="329"/>
      <c r="I1273" s="329"/>
      <c r="J1273" s="329"/>
      <c r="K1273" s="329"/>
      <c r="L1273" s="329"/>
      <c r="M1273" s="491">
        <v>0</v>
      </c>
    </row>
    <row r="1274" spans="2:13" ht="18" x14ac:dyDescent="0.35">
      <c r="B1274" s="329"/>
      <c r="C1274" s="330"/>
      <c r="D1274" s="446"/>
      <c r="E1274" s="331"/>
      <c r="F1274" s="329"/>
      <c r="G1274" s="329"/>
      <c r="H1274" s="329"/>
      <c r="I1274" s="329"/>
      <c r="J1274" s="329"/>
      <c r="K1274" s="329"/>
      <c r="L1274" s="329"/>
      <c r="M1274" s="491">
        <v>0</v>
      </c>
    </row>
    <row r="1275" spans="2:13" ht="18" x14ac:dyDescent="0.35">
      <c r="B1275" s="329"/>
      <c r="C1275" s="330"/>
      <c r="D1275" s="446"/>
      <c r="E1275" s="331"/>
      <c r="F1275" s="329"/>
      <c r="G1275" s="329"/>
      <c r="H1275" s="329"/>
      <c r="I1275" s="329"/>
      <c r="J1275" s="329"/>
      <c r="K1275" s="329"/>
      <c r="L1275" s="329"/>
      <c r="M1275" s="491">
        <v>0</v>
      </c>
    </row>
    <row r="1276" spans="2:13" ht="20.399999999999999" x14ac:dyDescent="0.35">
      <c r="B1276" s="445"/>
      <c r="C1276" s="446"/>
      <c r="D1276" s="446"/>
      <c r="E1276" s="447"/>
      <c r="F1276" s="445"/>
      <c r="G1276" s="445"/>
      <c r="H1276" s="445"/>
      <c r="I1276" s="445"/>
      <c r="J1276" s="445"/>
      <c r="K1276" s="445"/>
      <c r="L1276" s="445"/>
      <c r="M1276" s="445" t="s">
        <v>396</v>
      </c>
    </row>
    <row r="1277" spans="2:13" ht="18" x14ac:dyDescent="0.3">
      <c r="B1277" s="326"/>
      <c r="C1277" s="327"/>
      <c r="D1277" s="327"/>
      <c r="E1277" s="327"/>
      <c r="F1277" s="326"/>
      <c r="G1277" s="326"/>
      <c r="H1277" s="326"/>
      <c r="I1277" s="326"/>
      <c r="J1277" s="326"/>
      <c r="K1277" s="326"/>
      <c r="L1277" s="326"/>
      <c r="M1277" s="490">
        <v>0</v>
      </c>
    </row>
    <row r="1278" spans="2:13" ht="18" x14ac:dyDescent="0.35">
      <c r="B1278" s="329"/>
      <c r="C1278" s="330"/>
      <c r="D1278" s="446"/>
      <c r="E1278" s="331"/>
      <c r="F1278" s="329"/>
      <c r="G1278" s="329"/>
      <c r="H1278" s="329"/>
      <c r="I1278" s="329"/>
      <c r="J1278" s="329"/>
      <c r="K1278" s="329"/>
      <c r="L1278" s="329"/>
      <c r="M1278" s="491">
        <v>0</v>
      </c>
    </row>
    <row r="1279" spans="2:13" ht="18" x14ac:dyDescent="0.35">
      <c r="B1279" s="329"/>
      <c r="C1279" s="330"/>
      <c r="D1279" s="446"/>
      <c r="E1279" s="331"/>
      <c r="F1279" s="329"/>
      <c r="G1279" s="329"/>
      <c r="H1279" s="329"/>
      <c r="I1279" s="329"/>
      <c r="J1279" s="329"/>
      <c r="K1279" s="329"/>
      <c r="L1279" s="329"/>
      <c r="M1279" s="491">
        <v>0</v>
      </c>
    </row>
    <row r="1280" spans="2:13" ht="18" x14ac:dyDescent="0.35">
      <c r="B1280" s="329"/>
      <c r="C1280" s="330"/>
      <c r="D1280" s="446"/>
      <c r="E1280" s="331"/>
      <c r="F1280" s="329"/>
      <c r="G1280" s="329"/>
      <c r="H1280" s="329"/>
      <c r="I1280" s="329"/>
      <c r="J1280" s="329"/>
      <c r="K1280" s="329"/>
      <c r="L1280" s="329"/>
      <c r="M1280" s="491">
        <v>0</v>
      </c>
    </row>
    <row r="1281" spans="2:13" ht="20.399999999999999" x14ac:dyDescent="0.3">
      <c r="B1281" s="445"/>
      <c r="C1281" s="445"/>
      <c r="D1281" s="445"/>
      <c r="E1281" s="445"/>
      <c r="F1281" s="445"/>
      <c r="G1281" s="445"/>
      <c r="H1281" s="445"/>
      <c r="I1281" s="445"/>
      <c r="J1281" s="445"/>
    </row>
    <row r="1282" spans="2:13" ht="18" x14ac:dyDescent="0.3">
      <c r="B1282" s="326"/>
      <c r="C1282" s="327"/>
      <c r="D1282" s="327"/>
      <c r="E1282" s="327"/>
      <c r="F1282" s="326"/>
      <c r="G1282" s="488"/>
      <c r="H1282" s="326"/>
      <c r="I1282" s="326"/>
      <c r="J1282" s="326"/>
      <c r="K1282" s="326"/>
      <c r="L1282" s="326"/>
      <c r="M1282" s="490">
        <v>0</v>
      </c>
    </row>
    <row r="1283" spans="2:13" ht="18" x14ac:dyDescent="0.35">
      <c r="B1283" s="329"/>
      <c r="C1283" s="330"/>
      <c r="D1283" s="446"/>
      <c r="E1283" s="331"/>
      <c r="F1283" s="329"/>
      <c r="G1283" s="492"/>
      <c r="H1283" s="329"/>
      <c r="I1283" s="329"/>
      <c r="J1283" s="329"/>
      <c r="K1283" s="329"/>
      <c r="L1283" s="329"/>
      <c r="M1283" s="491">
        <v>0</v>
      </c>
    </row>
    <row r="1284" spans="2:13" ht="18" x14ac:dyDescent="0.35">
      <c r="B1284" s="329"/>
      <c r="C1284" s="330"/>
      <c r="D1284" s="446"/>
      <c r="E1284" s="331"/>
      <c r="F1284" s="329"/>
      <c r="G1284" s="492"/>
      <c r="H1284" s="329"/>
      <c r="I1284" s="329"/>
      <c r="J1284" s="329"/>
      <c r="K1284" s="329"/>
      <c r="L1284" s="329"/>
      <c r="M1284" s="491">
        <v>0</v>
      </c>
    </row>
    <row r="1285" spans="2:13" ht="18" x14ac:dyDescent="0.35">
      <c r="B1285" s="329"/>
      <c r="C1285" s="330"/>
      <c r="D1285" s="446"/>
      <c r="E1285" s="331"/>
      <c r="F1285" s="329"/>
      <c r="G1285" s="492"/>
      <c r="H1285" s="329"/>
      <c r="I1285" s="329"/>
      <c r="J1285" s="329"/>
      <c r="K1285" s="329"/>
      <c r="L1285" s="329"/>
      <c r="M1285" s="491">
        <v>0</v>
      </c>
    </row>
    <row r="1286" spans="2:13" ht="18" x14ac:dyDescent="0.35">
      <c r="B1286" s="329"/>
      <c r="C1286" s="330"/>
      <c r="D1286" s="446"/>
      <c r="E1286" s="331"/>
      <c r="F1286" s="329"/>
      <c r="G1286" s="492"/>
      <c r="H1286" s="329"/>
      <c r="I1286" s="329"/>
      <c r="J1286" s="329"/>
      <c r="K1286" s="329"/>
      <c r="L1286" s="329"/>
      <c r="M1286" s="491">
        <v>0</v>
      </c>
    </row>
    <row r="1290" spans="2:13" ht="20.399999999999999" x14ac:dyDescent="0.35">
      <c r="B1290" s="445"/>
      <c r="C1290" s="446"/>
      <c r="D1290" s="446"/>
      <c r="E1290" s="447"/>
      <c r="F1290" s="445"/>
      <c r="G1290" s="445"/>
      <c r="H1290" s="445"/>
      <c r="I1290" s="445"/>
      <c r="J1290" s="445"/>
      <c r="K1290" s="445"/>
      <c r="L1290" s="445"/>
      <c r="M1290" s="445" t="s">
        <v>396</v>
      </c>
    </row>
    <row r="1291" spans="2:13" ht="18" x14ac:dyDescent="0.3">
      <c r="B1291" s="326"/>
      <c r="C1291" s="327"/>
      <c r="D1291" s="327"/>
      <c r="E1291" s="327"/>
      <c r="F1291" s="326"/>
      <c r="G1291" s="326"/>
      <c r="H1291" s="326"/>
      <c r="I1291" s="326"/>
      <c r="J1291" s="326"/>
      <c r="K1291" s="326"/>
      <c r="L1291" s="326"/>
      <c r="M1291" s="490">
        <v>0.97</v>
      </c>
    </row>
    <row r="1292" spans="2:13" ht="18" x14ac:dyDescent="0.35">
      <c r="B1292" s="329"/>
      <c r="C1292" s="330"/>
      <c r="D1292" s="446"/>
      <c r="E1292" s="331"/>
      <c r="F1292" s="329"/>
      <c r="G1292" s="329"/>
      <c r="H1292" s="329"/>
      <c r="I1292" s="329"/>
      <c r="J1292" s="329"/>
      <c r="K1292" s="329"/>
      <c r="L1292" s="329"/>
      <c r="M1292" s="491">
        <v>0.32</v>
      </c>
    </row>
    <row r="1293" spans="2:13" ht="18" x14ac:dyDescent="0.35">
      <c r="B1293" s="329"/>
      <c r="C1293" s="330"/>
      <c r="D1293" s="446"/>
      <c r="E1293" s="331"/>
      <c r="F1293" s="329"/>
      <c r="G1293" s="329"/>
      <c r="H1293" s="329"/>
      <c r="I1293" s="329"/>
      <c r="J1293" s="329"/>
      <c r="K1293" s="329"/>
      <c r="L1293" s="329"/>
      <c r="M1293" s="491">
        <v>0</v>
      </c>
    </row>
    <row r="1294" spans="2:13" ht="20.399999999999999" x14ac:dyDescent="0.35">
      <c r="B1294" s="445"/>
      <c r="C1294" s="446"/>
      <c r="D1294" s="446"/>
      <c r="E1294" s="447"/>
      <c r="F1294" s="445"/>
      <c r="G1294" s="445"/>
      <c r="H1294" s="445"/>
      <c r="I1294" s="445"/>
      <c r="J1294" s="445"/>
      <c r="K1294" s="445"/>
      <c r="L1294" s="445"/>
      <c r="M1294" s="445" t="s">
        <v>396</v>
      </c>
    </row>
    <row r="1295" spans="2:13" ht="18" x14ac:dyDescent="0.3">
      <c r="B1295" s="326"/>
      <c r="C1295" s="327"/>
      <c r="D1295" s="327"/>
      <c r="E1295" s="327"/>
      <c r="F1295" s="326"/>
      <c r="G1295" s="326"/>
      <c r="H1295" s="326"/>
      <c r="I1295" s="326"/>
      <c r="J1295" s="326"/>
      <c r="K1295" s="326"/>
      <c r="L1295" s="326"/>
      <c r="M1295" s="490">
        <v>0.39</v>
      </c>
    </row>
    <row r="1296" spans="2:13" ht="18" x14ac:dyDescent="0.35">
      <c r="B1296" s="329"/>
      <c r="C1296" s="330"/>
      <c r="D1296" s="446"/>
      <c r="E1296" s="331"/>
      <c r="F1296" s="329"/>
      <c r="G1296" s="329"/>
      <c r="H1296" s="329"/>
      <c r="I1296" s="329"/>
      <c r="J1296" s="329"/>
      <c r="K1296" s="329"/>
      <c r="L1296" s="329"/>
      <c r="M1296" s="491">
        <v>0.25</v>
      </c>
    </row>
    <row r="1297" spans="2:13" ht="18" x14ac:dyDescent="0.35">
      <c r="B1297" s="329"/>
      <c r="C1297" s="330"/>
      <c r="D1297" s="446"/>
      <c r="E1297" s="331"/>
      <c r="F1297" s="329"/>
      <c r="G1297" s="329"/>
      <c r="H1297" s="329"/>
      <c r="I1297" s="329"/>
      <c r="J1297" s="329"/>
      <c r="K1297" s="329"/>
      <c r="L1297" s="329"/>
      <c r="M1297" s="491">
        <v>0</v>
      </c>
    </row>
    <row r="1298" spans="2:13" ht="18" x14ac:dyDescent="0.35">
      <c r="B1298" s="329"/>
      <c r="C1298" s="330"/>
      <c r="D1298" s="446"/>
      <c r="E1298" s="331"/>
      <c r="F1298" s="329"/>
      <c r="G1298" s="329"/>
      <c r="H1298" s="329"/>
      <c r="I1298" s="329"/>
      <c r="J1298" s="329"/>
      <c r="K1298" s="329"/>
      <c r="L1298" s="329"/>
      <c r="M1298" s="491">
        <v>0</v>
      </c>
    </row>
    <row r="1299" spans="2:13" ht="20.399999999999999" x14ac:dyDescent="0.35">
      <c r="B1299" s="445"/>
      <c r="C1299" s="446"/>
      <c r="D1299" s="446"/>
      <c r="E1299" s="447"/>
      <c r="F1299" s="445"/>
      <c r="G1299" s="445"/>
      <c r="H1299" s="445"/>
      <c r="I1299" s="445"/>
      <c r="J1299" s="445"/>
      <c r="K1299" s="445"/>
      <c r="L1299" s="445"/>
      <c r="M1299" s="445" t="s">
        <v>396</v>
      </c>
    </row>
    <row r="1300" spans="2:13" ht="18" x14ac:dyDescent="0.3">
      <c r="B1300" s="326"/>
      <c r="C1300" s="327"/>
      <c r="D1300" s="327"/>
      <c r="E1300" s="327"/>
      <c r="F1300" s="326"/>
      <c r="G1300" s="326"/>
      <c r="H1300" s="326"/>
      <c r="I1300" s="326"/>
      <c r="J1300" s="326"/>
      <c r="K1300" s="326"/>
      <c r="L1300" s="326"/>
      <c r="M1300" s="490">
        <v>0.42</v>
      </c>
    </row>
    <row r="1301" spans="2:13" ht="18" x14ac:dyDescent="0.35">
      <c r="B1301" s="329"/>
      <c r="C1301" s="330"/>
      <c r="D1301" s="446"/>
      <c r="E1301" s="331"/>
      <c r="F1301" s="329"/>
      <c r="G1301" s="329"/>
      <c r="H1301" s="329"/>
      <c r="I1301" s="329"/>
      <c r="J1301" s="329"/>
      <c r="K1301" s="329"/>
      <c r="L1301" s="329"/>
      <c r="M1301" s="491">
        <v>0.55000000000000004</v>
      </c>
    </row>
    <row r="1302" spans="2:13" ht="20.399999999999999" x14ac:dyDescent="0.35">
      <c r="B1302" s="445"/>
      <c r="C1302" s="446"/>
      <c r="D1302" s="446"/>
      <c r="E1302" s="447"/>
      <c r="F1302" s="445"/>
      <c r="G1302" s="445"/>
      <c r="H1302" s="445"/>
      <c r="I1302" s="445"/>
      <c r="J1302" s="445"/>
      <c r="K1302" s="445"/>
      <c r="L1302" s="445"/>
      <c r="M1302" s="445" t="s">
        <v>396</v>
      </c>
    </row>
    <row r="1303" spans="2:13" ht="18" x14ac:dyDescent="0.3">
      <c r="B1303" s="326"/>
      <c r="C1303" s="327"/>
      <c r="D1303" s="327"/>
      <c r="E1303" s="327"/>
      <c r="F1303" s="326"/>
      <c r="G1303" s="326"/>
      <c r="H1303" s="326"/>
      <c r="I1303" s="326"/>
      <c r="J1303" s="326"/>
      <c r="K1303" s="326"/>
      <c r="L1303" s="326"/>
      <c r="M1303" s="490">
        <v>0.19</v>
      </c>
    </row>
    <row r="1304" spans="2:13" ht="18" x14ac:dyDescent="0.35">
      <c r="B1304" s="329"/>
      <c r="C1304" s="330"/>
      <c r="D1304" s="446"/>
      <c r="E1304" s="331"/>
      <c r="F1304" s="329"/>
      <c r="G1304" s="329"/>
      <c r="H1304" s="329"/>
      <c r="I1304" s="329"/>
      <c r="J1304" s="329"/>
      <c r="K1304" s="329"/>
      <c r="L1304" s="329"/>
      <c r="M1304" s="491">
        <v>0</v>
      </c>
    </row>
    <row r="1305" spans="2:13" ht="18" x14ac:dyDescent="0.35">
      <c r="B1305" s="329"/>
      <c r="C1305" s="330"/>
      <c r="D1305" s="446"/>
      <c r="E1305" s="331"/>
      <c r="F1305" s="329"/>
      <c r="G1305" s="329"/>
      <c r="H1305" s="329"/>
      <c r="I1305" s="329"/>
      <c r="J1305" s="329"/>
      <c r="K1305" s="329"/>
      <c r="L1305" s="329"/>
      <c r="M1305" s="491">
        <v>0</v>
      </c>
    </row>
    <row r="1306" spans="2:13" ht="20.399999999999999" x14ac:dyDescent="0.35">
      <c r="B1306" s="445"/>
      <c r="C1306" s="446"/>
      <c r="D1306" s="446"/>
      <c r="E1306" s="447"/>
      <c r="F1306" s="445"/>
      <c r="G1306" s="445"/>
      <c r="H1306" s="445"/>
      <c r="I1306" s="445"/>
      <c r="J1306" s="445"/>
      <c r="K1306" s="445"/>
      <c r="L1306" s="445"/>
      <c r="M1306" s="445" t="s">
        <v>396</v>
      </c>
    </row>
    <row r="1307" spans="2:13" ht="18" x14ac:dyDescent="0.3">
      <c r="B1307" s="326"/>
      <c r="C1307" s="327"/>
      <c r="D1307" s="327"/>
      <c r="E1307" s="327"/>
      <c r="F1307" s="326"/>
      <c r="G1307" s="326"/>
      <c r="H1307" s="326"/>
      <c r="I1307" s="326"/>
      <c r="J1307" s="326"/>
      <c r="K1307" s="326"/>
      <c r="L1307" s="326"/>
      <c r="M1307" s="490">
        <v>0.21</v>
      </c>
    </row>
    <row r="1308" spans="2:13" ht="18" x14ac:dyDescent="0.35">
      <c r="B1308" s="329"/>
      <c r="C1308" s="330"/>
      <c r="D1308" s="446"/>
      <c r="E1308" s="331"/>
      <c r="F1308" s="329"/>
      <c r="G1308" s="329"/>
      <c r="H1308" s="329"/>
      <c r="I1308" s="329"/>
      <c r="J1308" s="329"/>
      <c r="K1308" s="329"/>
      <c r="L1308" s="329"/>
      <c r="M1308" s="491">
        <v>0</v>
      </c>
    </row>
    <row r="1309" spans="2:13" ht="18" x14ac:dyDescent="0.35">
      <c r="B1309" s="329"/>
      <c r="C1309" s="330"/>
      <c r="D1309" s="446"/>
      <c r="E1309" s="331"/>
      <c r="F1309" s="329"/>
      <c r="G1309" s="329"/>
      <c r="H1309" s="329"/>
      <c r="I1309" s="329"/>
      <c r="J1309" s="329"/>
      <c r="K1309" s="329"/>
      <c r="L1309" s="329"/>
      <c r="M1309" s="491">
        <v>0</v>
      </c>
    </row>
    <row r="1310" spans="2:13" ht="20.399999999999999" x14ac:dyDescent="0.35">
      <c r="B1310" s="445"/>
      <c r="C1310" s="446"/>
      <c r="D1310" s="446"/>
      <c r="E1310" s="447"/>
      <c r="F1310" s="445"/>
      <c r="G1310" s="445"/>
      <c r="H1310" s="445"/>
      <c r="I1310" s="445"/>
      <c r="J1310" s="445"/>
      <c r="K1310" s="445"/>
      <c r="L1310" s="445"/>
      <c r="M1310" s="445" t="s">
        <v>396</v>
      </c>
    </row>
    <row r="1311" spans="2:13" ht="18" x14ac:dyDescent="0.3">
      <c r="B1311" s="326"/>
      <c r="C1311" s="327"/>
      <c r="D1311" s="327"/>
      <c r="E1311" s="327"/>
      <c r="F1311" s="326"/>
      <c r="G1311" s="326"/>
      <c r="H1311" s="326"/>
      <c r="I1311" s="326"/>
      <c r="J1311" s="326"/>
      <c r="K1311" s="326"/>
      <c r="L1311" s="326"/>
      <c r="M1311" s="490">
        <v>0.35</v>
      </c>
    </row>
    <row r="1312" spans="2:13" ht="18" x14ac:dyDescent="0.35">
      <c r="B1312" s="329"/>
      <c r="C1312" s="330"/>
      <c r="D1312" s="446"/>
      <c r="E1312" s="331"/>
      <c r="F1312" s="329"/>
      <c r="G1312" s="329"/>
      <c r="H1312" s="329"/>
      <c r="I1312" s="329"/>
      <c r="J1312" s="329"/>
      <c r="K1312" s="329"/>
      <c r="L1312" s="329"/>
      <c r="M1312" s="491">
        <v>0</v>
      </c>
    </row>
    <row r="1313" spans="2:13" ht="18" x14ac:dyDescent="0.35">
      <c r="B1313" s="329"/>
      <c r="C1313" s="330"/>
      <c r="D1313" s="446"/>
      <c r="E1313" s="331"/>
      <c r="F1313" s="329"/>
      <c r="G1313" s="329"/>
      <c r="H1313" s="329"/>
      <c r="I1313" s="329"/>
      <c r="J1313" s="329"/>
      <c r="K1313" s="329"/>
      <c r="L1313" s="329"/>
      <c r="M1313" s="491">
        <v>0</v>
      </c>
    </row>
    <row r="1314" spans="2:13" ht="18" x14ac:dyDescent="0.35">
      <c r="B1314" s="329"/>
      <c r="C1314" s="330"/>
      <c r="D1314" s="446"/>
      <c r="E1314" s="331"/>
      <c r="F1314" s="329"/>
      <c r="G1314" s="329"/>
      <c r="H1314" s="329"/>
      <c r="I1314" s="329"/>
      <c r="J1314" s="329"/>
      <c r="K1314" s="329"/>
      <c r="L1314" s="329"/>
      <c r="M1314" s="491">
        <v>0</v>
      </c>
    </row>
    <row r="1315" spans="2:13" ht="18" x14ac:dyDescent="0.35">
      <c r="B1315" s="329"/>
      <c r="C1315" s="330"/>
      <c r="D1315" s="446"/>
      <c r="E1315" s="331"/>
      <c r="F1315" s="329"/>
      <c r="G1315" s="329"/>
      <c r="H1315" s="329"/>
      <c r="I1315" s="329"/>
      <c r="J1315" s="329"/>
      <c r="K1315" s="329"/>
      <c r="L1315" s="329"/>
      <c r="M1315" s="491">
        <v>0</v>
      </c>
    </row>
    <row r="1316" spans="2:13" ht="20.399999999999999" x14ac:dyDescent="0.35">
      <c r="B1316" s="445"/>
      <c r="C1316" s="446"/>
      <c r="D1316" s="446"/>
      <c r="E1316" s="447"/>
      <c r="F1316" s="445"/>
      <c r="G1316" s="445"/>
      <c r="H1316" s="445"/>
      <c r="I1316" s="445"/>
      <c r="J1316" s="445"/>
      <c r="K1316" s="445"/>
      <c r="L1316" s="445"/>
      <c r="M1316" s="445" t="s">
        <v>396</v>
      </c>
    </row>
    <row r="1317" spans="2:13" ht="18" x14ac:dyDescent="0.3">
      <c r="B1317" s="326"/>
      <c r="C1317" s="327"/>
      <c r="D1317" s="327"/>
      <c r="E1317" s="327"/>
      <c r="F1317" s="326"/>
      <c r="G1317" s="326"/>
      <c r="H1317" s="326"/>
      <c r="I1317" s="326"/>
      <c r="J1317" s="326"/>
      <c r="K1317" s="326"/>
      <c r="L1317" s="326"/>
      <c r="M1317" s="490">
        <v>0</v>
      </c>
    </row>
    <row r="1318" spans="2:13" ht="18" x14ac:dyDescent="0.35">
      <c r="B1318" s="329"/>
      <c r="C1318" s="330"/>
      <c r="D1318" s="446"/>
      <c r="E1318" s="331"/>
      <c r="F1318" s="329"/>
      <c r="G1318" s="329"/>
      <c r="H1318" s="329"/>
      <c r="I1318" s="329"/>
      <c r="J1318" s="329"/>
      <c r="K1318" s="329"/>
      <c r="L1318" s="329"/>
      <c r="M1318" s="491">
        <v>0.65</v>
      </c>
    </row>
    <row r="1319" spans="2:13" ht="18" x14ac:dyDescent="0.35">
      <c r="B1319" s="329"/>
      <c r="C1319" s="330"/>
      <c r="D1319" s="446"/>
      <c r="E1319" s="331"/>
      <c r="F1319" s="329"/>
      <c r="G1319" s="329"/>
      <c r="H1319" s="329"/>
      <c r="I1319" s="329"/>
      <c r="J1319" s="329"/>
      <c r="K1319" s="329"/>
      <c r="L1319" s="329"/>
      <c r="M1319" s="491">
        <v>0</v>
      </c>
    </row>
    <row r="1320" spans="2:13" ht="18" x14ac:dyDescent="0.35">
      <c r="B1320" s="329"/>
      <c r="C1320" s="330"/>
      <c r="D1320" s="446"/>
      <c r="E1320" s="331"/>
      <c r="F1320" s="329"/>
      <c r="G1320" s="329"/>
      <c r="H1320" s="329"/>
      <c r="I1320" s="329"/>
      <c r="J1320" s="329"/>
      <c r="K1320" s="329"/>
      <c r="L1320" s="329"/>
      <c r="M1320" s="491">
        <v>0</v>
      </c>
    </row>
    <row r="1321" spans="2:13" ht="20.399999999999999" x14ac:dyDescent="0.35">
      <c r="B1321" s="445"/>
      <c r="C1321" s="446"/>
      <c r="D1321" s="446"/>
      <c r="E1321" s="447"/>
      <c r="F1321" s="445"/>
      <c r="G1321" s="445"/>
      <c r="H1321" s="445"/>
      <c r="I1321" s="445"/>
      <c r="J1321" s="445"/>
      <c r="K1321" s="445"/>
      <c r="L1321" s="445"/>
      <c r="M1321" s="445" t="s">
        <v>396</v>
      </c>
    </row>
    <row r="1322" spans="2:13" ht="18" x14ac:dyDescent="0.3">
      <c r="B1322" s="326"/>
      <c r="C1322" s="327"/>
      <c r="D1322" s="327"/>
      <c r="E1322" s="327"/>
      <c r="F1322" s="326"/>
      <c r="G1322" s="488"/>
      <c r="H1322" s="326"/>
      <c r="I1322" s="326"/>
      <c r="J1322" s="326"/>
      <c r="K1322" s="326"/>
      <c r="L1322" s="326"/>
      <c r="M1322" s="490">
        <v>0</v>
      </c>
    </row>
    <row r="1323" spans="2:13" ht="18" x14ac:dyDescent="0.35">
      <c r="B1323" s="329"/>
      <c r="C1323" s="330"/>
      <c r="D1323" s="446"/>
      <c r="E1323" s="331"/>
      <c r="F1323" s="329"/>
      <c r="G1323" s="329"/>
      <c r="H1323" s="329"/>
      <c r="I1323" s="329"/>
      <c r="J1323" s="329"/>
      <c r="K1323" s="329"/>
      <c r="L1323" s="329"/>
      <c r="M1323" s="491">
        <v>0</v>
      </c>
    </row>
    <row r="1324" spans="2:13" ht="18" x14ac:dyDescent="0.35">
      <c r="B1324" s="329"/>
      <c r="C1324" s="330"/>
      <c r="D1324" s="446"/>
      <c r="E1324" s="331"/>
      <c r="F1324" s="329"/>
      <c r="G1324" s="329"/>
      <c r="H1324" s="329"/>
      <c r="I1324" s="329"/>
      <c r="J1324" s="329"/>
      <c r="K1324" s="329"/>
      <c r="L1324" s="329"/>
      <c r="M1324" s="491">
        <v>0</v>
      </c>
    </row>
    <row r="1325" spans="2:13" ht="18" x14ac:dyDescent="0.35">
      <c r="B1325" s="329"/>
      <c r="C1325" s="330"/>
      <c r="D1325" s="446"/>
      <c r="E1325" s="331"/>
      <c r="F1325" s="329"/>
      <c r="G1325" s="329"/>
      <c r="H1325" s="329"/>
      <c r="I1325" s="329"/>
      <c r="J1325" s="329"/>
      <c r="K1325" s="329"/>
      <c r="L1325" s="329"/>
      <c r="M1325" s="491">
        <v>0</v>
      </c>
    </row>
    <row r="1326" spans="2:13" ht="18" x14ac:dyDescent="0.35">
      <c r="B1326" s="329"/>
      <c r="C1326" s="330"/>
      <c r="D1326" s="446"/>
      <c r="E1326" s="331"/>
      <c r="F1326" s="329"/>
      <c r="G1326" s="329"/>
      <c r="H1326" s="329"/>
      <c r="I1326" s="329"/>
      <c r="J1326" s="329"/>
      <c r="K1326" s="329"/>
      <c r="L1326" s="329"/>
      <c r="M1326" s="491">
        <v>0</v>
      </c>
    </row>
    <row r="1333" spans="2:13" ht="20.399999999999999" x14ac:dyDescent="0.35">
      <c r="B1333" s="445"/>
      <c r="C1333" s="446"/>
      <c r="D1333" s="446"/>
      <c r="E1333" s="447"/>
      <c r="F1333" s="445"/>
      <c r="G1333" s="445"/>
      <c r="H1333" s="445"/>
      <c r="I1333" s="445"/>
      <c r="J1333" s="445"/>
      <c r="K1333" s="445"/>
      <c r="L1333" s="445"/>
      <c r="M1333" s="168" t="s">
        <v>396</v>
      </c>
    </row>
    <row r="1334" spans="2:13" ht="18" x14ac:dyDescent="0.3">
      <c r="B1334" s="326"/>
      <c r="C1334" s="327"/>
      <c r="D1334" s="327"/>
      <c r="E1334" s="327"/>
      <c r="F1334" s="326"/>
      <c r="G1334" s="326"/>
      <c r="H1334" s="326"/>
      <c r="I1334" s="326"/>
      <c r="J1334" s="326"/>
      <c r="K1334" s="326"/>
      <c r="L1334" s="326"/>
      <c r="M1334" s="171">
        <v>0.96</v>
      </c>
    </row>
    <row r="1335" spans="2:13" ht="18" x14ac:dyDescent="0.3">
      <c r="B1335" s="329"/>
      <c r="C1335" s="330"/>
      <c r="D1335" s="331"/>
      <c r="E1335" s="331"/>
      <c r="F1335" s="329"/>
      <c r="G1335" s="329"/>
      <c r="H1335" s="329"/>
      <c r="I1335" s="329"/>
      <c r="J1335" s="329"/>
      <c r="K1335" s="329"/>
      <c r="L1335" s="329"/>
      <c r="M1335" s="174">
        <v>0.7</v>
      </c>
    </row>
    <row r="1336" spans="2:13" ht="18" x14ac:dyDescent="0.3">
      <c r="B1336" s="329"/>
      <c r="C1336" s="330"/>
      <c r="D1336" s="331"/>
      <c r="E1336" s="331"/>
      <c r="F1336" s="329"/>
      <c r="G1336" s="329"/>
      <c r="H1336" s="329"/>
      <c r="I1336" s="329"/>
      <c r="J1336" s="329"/>
      <c r="K1336" s="329"/>
      <c r="L1336" s="329"/>
      <c r="M1336" s="174">
        <v>0</v>
      </c>
    </row>
    <row r="1337" spans="2:13" ht="18" x14ac:dyDescent="0.3">
      <c r="B1337" s="329"/>
      <c r="C1337" s="330"/>
      <c r="D1337" s="331"/>
      <c r="E1337" s="331"/>
      <c r="F1337" s="329"/>
      <c r="G1337" s="329"/>
      <c r="H1337" s="329"/>
      <c r="I1337" s="329"/>
      <c r="J1337" s="329"/>
      <c r="K1337" s="329"/>
      <c r="L1337" s="329"/>
      <c r="M1337" s="174">
        <v>0</v>
      </c>
    </row>
    <row r="1338" spans="2:13" ht="20.399999999999999" x14ac:dyDescent="0.35">
      <c r="B1338" s="445"/>
      <c r="C1338" s="446"/>
      <c r="D1338" s="446"/>
      <c r="E1338" s="447"/>
      <c r="F1338" s="445"/>
      <c r="G1338" s="445"/>
      <c r="H1338" s="445"/>
      <c r="I1338" s="445"/>
      <c r="J1338" s="445"/>
      <c r="K1338" s="445"/>
      <c r="L1338" s="445"/>
      <c r="M1338" s="168" t="s">
        <v>396</v>
      </c>
    </row>
    <row r="1339" spans="2:13" ht="18" x14ac:dyDescent="0.3">
      <c r="B1339" s="326"/>
      <c r="C1339" s="327"/>
      <c r="D1339" s="327"/>
      <c r="E1339" s="327"/>
      <c r="F1339" s="326"/>
      <c r="G1339" s="326"/>
      <c r="H1339" s="326"/>
      <c r="I1339" s="326"/>
      <c r="J1339" s="326"/>
      <c r="K1339" s="326"/>
      <c r="L1339" s="326"/>
      <c r="M1339" s="171">
        <v>0.39</v>
      </c>
    </row>
    <row r="1340" spans="2:13" ht="18" x14ac:dyDescent="0.35">
      <c r="B1340" s="329"/>
      <c r="C1340" s="330"/>
      <c r="D1340" s="446"/>
      <c r="E1340" s="331"/>
      <c r="F1340" s="329"/>
      <c r="G1340" s="329"/>
      <c r="H1340" s="329"/>
      <c r="I1340" s="329"/>
      <c r="J1340" s="329"/>
      <c r="K1340" s="329"/>
      <c r="L1340" s="329"/>
      <c r="M1340" s="174">
        <v>0</v>
      </c>
    </row>
    <row r="1341" spans="2:13" ht="18" x14ac:dyDescent="0.3">
      <c r="B1341" s="329"/>
      <c r="C1341" s="330"/>
      <c r="D1341" s="331"/>
      <c r="E1341" s="331"/>
      <c r="F1341" s="329"/>
      <c r="G1341" s="329"/>
      <c r="H1341" s="329"/>
      <c r="I1341" s="329"/>
      <c r="J1341" s="329"/>
      <c r="K1341" s="329"/>
      <c r="L1341" s="329"/>
      <c r="M1341" s="174">
        <v>0</v>
      </c>
    </row>
    <row r="1342" spans="2:13" ht="18" x14ac:dyDescent="0.3">
      <c r="B1342" s="329"/>
      <c r="C1342" s="330"/>
      <c r="D1342" s="331"/>
      <c r="E1342" s="331"/>
      <c r="F1342" s="329"/>
      <c r="G1342" s="329"/>
      <c r="H1342" s="329"/>
      <c r="I1342" s="329"/>
      <c r="J1342" s="329"/>
      <c r="K1342" s="329"/>
      <c r="L1342" s="329"/>
      <c r="M1342" s="174">
        <v>0</v>
      </c>
    </row>
    <row r="1343" spans="2:13" ht="18" x14ac:dyDescent="0.3">
      <c r="B1343" s="329"/>
      <c r="C1343" s="330"/>
      <c r="D1343" s="331"/>
      <c r="E1343" s="331"/>
      <c r="F1343" s="329"/>
      <c r="G1343" s="329"/>
      <c r="H1343" s="329"/>
      <c r="I1343" s="329"/>
      <c r="J1343" s="329"/>
      <c r="K1343" s="329"/>
      <c r="L1343" s="329"/>
      <c r="M1343" s="174">
        <v>0</v>
      </c>
    </row>
    <row r="1344" spans="2:13" ht="20.399999999999999" x14ac:dyDescent="0.35">
      <c r="B1344" s="445"/>
      <c r="C1344" s="446"/>
      <c r="D1344" s="446"/>
      <c r="E1344" s="447"/>
      <c r="F1344" s="445"/>
      <c r="G1344" s="445"/>
      <c r="H1344" s="445"/>
      <c r="I1344" s="445"/>
      <c r="J1344" s="445"/>
      <c r="K1344" s="445"/>
      <c r="L1344" s="445"/>
      <c r="M1344" s="168" t="s">
        <v>396</v>
      </c>
    </row>
    <row r="1345" spans="2:13" ht="18" x14ac:dyDescent="0.3">
      <c r="B1345" s="326"/>
      <c r="C1345" s="327"/>
      <c r="D1345" s="327"/>
      <c r="E1345" s="327"/>
      <c r="F1345" s="326"/>
      <c r="G1345" s="326"/>
      <c r="H1345" s="326"/>
      <c r="I1345" s="326"/>
      <c r="J1345" s="326"/>
      <c r="K1345" s="326"/>
      <c r="L1345" s="326"/>
      <c r="M1345" s="171">
        <v>0.42</v>
      </c>
    </row>
    <row r="1346" spans="2:13" ht="18" x14ac:dyDescent="0.3">
      <c r="B1346" s="329"/>
      <c r="C1346" s="330"/>
      <c r="D1346" s="331"/>
      <c r="E1346" s="331"/>
      <c r="F1346" s="329"/>
      <c r="G1346" s="329"/>
      <c r="H1346" s="329"/>
      <c r="I1346" s="329"/>
      <c r="J1346" s="329"/>
      <c r="K1346" s="329"/>
      <c r="L1346" s="329"/>
      <c r="M1346" s="174">
        <v>0</v>
      </c>
    </row>
    <row r="1347" spans="2:13" ht="18" x14ac:dyDescent="0.3">
      <c r="B1347" s="329"/>
      <c r="C1347" s="330"/>
      <c r="D1347" s="331"/>
      <c r="E1347" s="331"/>
      <c r="F1347" s="329"/>
      <c r="G1347" s="329"/>
      <c r="H1347" s="329"/>
      <c r="I1347" s="329"/>
      <c r="J1347" s="329"/>
      <c r="K1347" s="329"/>
      <c r="L1347" s="329"/>
      <c r="M1347" s="174">
        <v>0</v>
      </c>
    </row>
    <row r="1348" spans="2:13" ht="18" x14ac:dyDescent="0.3">
      <c r="B1348" s="329"/>
      <c r="C1348" s="330"/>
      <c r="D1348" s="331"/>
      <c r="E1348" s="331"/>
      <c r="F1348" s="329"/>
      <c r="G1348" s="329"/>
      <c r="H1348" s="329"/>
      <c r="I1348" s="329"/>
      <c r="J1348" s="329"/>
      <c r="K1348" s="329"/>
      <c r="L1348" s="329"/>
      <c r="M1348" s="174">
        <v>0</v>
      </c>
    </row>
    <row r="1349" spans="2:13" ht="20.399999999999999" x14ac:dyDescent="0.35">
      <c r="B1349" s="445"/>
      <c r="C1349" s="446"/>
      <c r="D1349" s="446"/>
      <c r="E1349" s="447"/>
      <c r="F1349" s="445"/>
      <c r="G1349" s="445"/>
      <c r="H1349" s="445"/>
      <c r="I1349" s="445"/>
      <c r="J1349" s="445"/>
      <c r="K1349" s="445"/>
      <c r="L1349" s="445"/>
      <c r="M1349" s="168" t="s">
        <v>396</v>
      </c>
    </row>
    <row r="1350" spans="2:13" ht="18" x14ac:dyDescent="0.3">
      <c r="B1350" s="326"/>
      <c r="C1350" s="327"/>
      <c r="D1350" s="327"/>
      <c r="E1350" s="327"/>
      <c r="F1350" s="326"/>
      <c r="G1350" s="326"/>
      <c r="H1350" s="326"/>
      <c r="I1350" s="326"/>
      <c r="J1350" s="326"/>
      <c r="K1350" s="326"/>
      <c r="L1350" s="326"/>
      <c r="M1350" s="171">
        <v>0.19</v>
      </c>
    </row>
    <row r="1351" spans="2:13" ht="18" x14ac:dyDescent="0.3">
      <c r="B1351" s="329"/>
      <c r="C1351" s="330"/>
      <c r="D1351" s="331"/>
      <c r="E1351" s="331"/>
      <c r="F1351" s="329"/>
      <c r="G1351" s="329"/>
      <c r="H1351" s="329"/>
      <c r="I1351" s="329"/>
      <c r="J1351" s="329"/>
      <c r="K1351" s="329"/>
      <c r="L1351" s="329"/>
      <c r="M1351" s="174">
        <v>0</v>
      </c>
    </row>
    <row r="1352" spans="2:13" ht="18" x14ac:dyDescent="0.3">
      <c r="B1352" s="329"/>
      <c r="C1352" s="330"/>
      <c r="D1352" s="331"/>
      <c r="E1352" s="331"/>
      <c r="F1352" s="329"/>
      <c r="G1352" s="329"/>
      <c r="H1352" s="329"/>
      <c r="I1352" s="329"/>
      <c r="J1352" s="329"/>
      <c r="K1352" s="329"/>
      <c r="L1352" s="329"/>
      <c r="M1352" s="174">
        <v>0</v>
      </c>
    </row>
    <row r="1353" spans="2:13" ht="18" x14ac:dyDescent="0.35">
      <c r="B1353" s="329"/>
      <c r="C1353" s="330"/>
      <c r="D1353" s="446"/>
      <c r="E1353" s="331"/>
      <c r="F1353" s="329"/>
      <c r="G1353" s="329"/>
      <c r="H1353" s="329"/>
      <c r="I1353" s="329"/>
      <c r="J1353" s="329"/>
      <c r="K1353" s="329"/>
      <c r="L1353" s="329"/>
      <c r="M1353" s="174">
        <v>0</v>
      </c>
    </row>
    <row r="1354" spans="2:13" ht="18" x14ac:dyDescent="0.35">
      <c r="B1354" s="494"/>
      <c r="C1354" s="330"/>
      <c r="D1354" s="331"/>
      <c r="E1354" s="331"/>
      <c r="F1354" s="446"/>
      <c r="G1354" s="446"/>
      <c r="H1354" s="329"/>
      <c r="I1354" s="489"/>
      <c r="J1354" s="489"/>
      <c r="K1354" s="489"/>
      <c r="L1354" s="489"/>
    </row>
    <row r="1355" spans="2:13" ht="20.399999999999999" x14ac:dyDescent="0.35">
      <c r="B1355" s="445"/>
      <c r="C1355" s="446"/>
      <c r="D1355" s="446"/>
      <c r="E1355" s="447"/>
      <c r="F1355" s="445"/>
      <c r="G1355" s="445"/>
      <c r="H1355" s="445"/>
      <c r="I1355" s="445"/>
      <c r="J1355" s="445"/>
      <c r="K1355" s="445"/>
      <c r="L1355" s="445"/>
      <c r="M1355" s="168" t="s">
        <v>396</v>
      </c>
    </row>
    <row r="1356" spans="2:13" ht="18" x14ac:dyDescent="0.3">
      <c r="B1356" s="326"/>
      <c r="C1356" s="327"/>
      <c r="D1356" s="327"/>
      <c r="E1356" s="327"/>
      <c r="F1356" s="326"/>
      <c r="G1356" s="326"/>
      <c r="H1356" s="326"/>
      <c r="I1356" s="326"/>
      <c r="J1356" s="326"/>
      <c r="K1356" s="326"/>
      <c r="L1356" s="326"/>
      <c r="M1356" s="171">
        <v>0.35</v>
      </c>
    </row>
    <row r="1357" spans="2:13" ht="18" x14ac:dyDescent="0.3">
      <c r="B1357" s="329"/>
      <c r="C1357" s="330"/>
      <c r="D1357" s="331"/>
      <c r="E1357" s="331"/>
      <c r="F1357" s="329"/>
      <c r="G1357" s="329"/>
      <c r="H1357" s="329"/>
      <c r="I1357" s="329"/>
      <c r="J1357" s="329"/>
      <c r="K1357" s="329"/>
      <c r="L1357" s="329"/>
      <c r="M1357" s="174">
        <v>0</v>
      </c>
    </row>
    <row r="1358" spans="2:13" ht="18" x14ac:dyDescent="0.3">
      <c r="B1358" s="329"/>
      <c r="C1358" s="330"/>
      <c r="D1358" s="331"/>
      <c r="E1358" s="331"/>
      <c r="F1358" s="329"/>
      <c r="G1358" s="329"/>
      <c r="H1358" s="329"/>
      <c r="I1358" s="329"/>
      <c r="J1358" s="329"/>
      <c r="K1358" s="329"/>
      <c r="L1358" s="329"/>
      <c r="M1358" s="174">
        <v>0</v>
      </c>
    </row>
    <row r="1359" spans="2:13" ht="20.399999999999999" x14ac:dyDescent="0.35">
      <c r="B1359" s="445"/>
      <c r="C1359" s="446"/>
      <c r="D1359" s="446"/>
      <c r="E1359" s="447"/>
      <c r="F1359" s="445"/>
      <c r="G1359" s="445"/>
      <c r="H1359" s="445"/>
      <c r="I1359" s="445"/>
      <c r="J1359" s="445"/>
      <c r="K1359" s="445"/>
      <c r="L1359" s="445"/>
      <c r="M1359" s="168" t="s">
        <v>396</v>
      </c>
    </row>
    <row r="1360" spans="2:13" ht="18" x14ac:dyDescent="0.3">
      <c r="B1360" s="326"/>
      <c r="C1360" s="327"/>
      <c r="D1360" s="327"/>
      <c r="E1360" s="327"/>
      <c r="F1360" s="326"/>
      <c r="G1360" s="326"/>
      <c r="H1360" s="326"/>
      <c r="I1360" s="326"/>
      <c r="J1360" s="326"/>
      <c r="K1360" s="326"/>
      <c r="L1360" s="326"/>
      <c r="M1360" s="171">
        <v>0</v>
      </c>
    </row>
    <row r="1361" spans="2:13" ht="18" x14ac:dyDescent="0.3">
      <c r="B1361" s="329"/>
      <c r="C1361" s="330"/>
      <c r="D1361" s="331"/>
      <c r="E1361" s="331"/>
      <c r="F1361" s="329"/>
      <c r="G1361" s="329"/>
      <c r="H1361" s="329"/>
      <c r="I1361" s="329"/>
      <c r="J1361" s="329"/>
      <c r="K1361" s="329"/>
      <c r="L1361" s="329"/>
      <c r="M1361" s="174">
        <v>0</v>
      </c>
    </row>
    <row r="1362" spans="2:13" ht="18" x14ac:dyDescent="0.3">
      <c r="B1362" s="329"/>
      <c r="C1362" s="330"/>
      <c r="D1362" s="331"/>
      <c r="E1362" s="331"/>
      <c r="F1362" s="329"/>
      <c r="G1362" s="329"/>
      <c r="H1362" s="329"/>
      <c r="I1362" s="329"/>
      <c r="J1362" s="329"/>
      <c r="K1362" s="329"/>
      <c r="L1362" s="329"/>
      <c r="M1362" s="174">
        <v>0</v>
      </c>
    </row>
    <row r="1363" spans="2:13" ht="18" x14ac:dyDescent="0.3">
      <c r="B1363" s="329"/>
      <c r="C1363" s="330"/>
      <c r="D1363" s="331"/>
      <c r="E1363" s="331"/>
      <c r="F1363" s="329"/>
      <c r="G1363" s="329"/>
      <c r="H1363" s="329"/>
      <c r="I1363" s="329"/>
      <c r="J1363" s="329"/>
      <c r="K1363" s="329"/>
      <c r="L1363" s="329"/>
      <c r="M1363" s="174">
        <v>0</v>
      </c>
    </row>
    <row r="1364" spans="2:13" ht="20.399999999999999" x14ac:dyDescent="0.35">
      <c r="B1364" s="445"/>
      <c r="C1364" s="446"/>
      <c r="D1364" s="446"/>
      <c r="E1364" s="447"/>
      <c r="F1364" s="445"/>
      <c r="G1364" s="445"/>
      <c r="H1364" s="445"/>
      <c r="I1364" s="445"/>
      <c r="J1364" s="445"/>
      <c r="K1364" s="445"/>
      <c r="L1364" s="445"/>
      <c r="M1364" s="168" t="s">
        <v>396</v>
      </c>
    </row>
    <row r="1365" spans="2:13" ht="18" x14ac:dyDescent="0.3">
      <c r="B1365" s="326"/>
      <c r="C1365" s="327"/>
      <c r="D1365" s="327"/>
      <c r="E1365" s="327"/>
      <c r="F1365" s="326"/>
      <c r="G1365" s="488"/>
      <c r="H1365" s="326"/>
      <c r="I1365" s="326"/>
      <c r="J1365" s="326"/>
      <c r="K1365" s="326"/>
      <c r="L1365" s="326"/>
      <c r="M1365" s="171">
        <v>0</v>
      </c>
    </row>
    <row r="1366" spans="2:13" ht="18" x14ac:dyDescent="0.3">
      <c r="B1366" s="329"/>
      <c r="C1366" s="330"/>
      <c r="D1366" s="331"/>
      <c r="E1366" s="331"/>
      <c r="F1366" s="329"/>
      <c r="G1366" s="492"/>
      <c r="H1366" s="329"/>
      <c r="I1366" s="329"/>
      <c r="J1366" s="329"/>
      <c r="K1366" s="329"/>
      <c r="L1366" s="329"/>
      <c r="M1366" s="174">
        <v>0</v>
      </c>
    </row>
    <row r="1367" spans="2:13" ht="18" x14ac:dyDescent="0.3">
      <c r="B1367" s="329"/>
      <c r="C1367" s="330"/>
      <c r="D1367" s="331"/>
      <c r="E1367" s="331"/>
      <c r="F1367" s="329"/>
      <c r="G1367" s="492"/>
      <c r="H1367" s="329"/>
      <c r="I1367" s="329"/>
      <c r="J1367" s="329"/>
      <c r="K1367" s="329"/>
      <c r="L1367" s="329"/>
      <c r="M1367" s="174">
        <v>0</v>
      </c>
    </row>
    <row r="1368" spans="2:13" ht="18" x14ac:dyDescent="0.3">
      <c r="B1368" s="329"/>
      <c r="C1368" s="330"/>
      <c r="D1368" s="331"/>
      <c r="E1368" s="331"/>
      <c r="F1368" s="329"/>
      <c r="G1368" s="492"/>
      <c r="H1368" s="329"/>
      <c r="I1368" s="329"/>
      <c r="J1368" s="329"/>
      <c r="K1368" s="329"/>
      <c r="L1368" s="329"/>
      <c r="M1368" s="174">
        <v>0</v>
      </c>
    </row>
    <row r="1369" spans="2:13" ht="18" x14ac:dyDescent="0.3">
      <c r="B1369" s="329"/>
      <c r="C1369" s="330"/>
      <c r="D1369" s="331"/>
      <c r="E1369" s="331"/>
      <c r="F1369" s="329"/>
      <c r="G1369" s="492"/>
      <c r="H1369" s="329"/>
      <c r="I1369" s="329"/>
      <c r="J1369" s="329"/>
      <c r="K1369" s="329"/>
      <c r="L1369" s="329"/>
      <c r="M1369" s="174">
        <v>0</v>
      </c>
    </row>
    <row r="1370" spans="2:13" ht="20.399999999999999" x14ac:dyDescent="0.35">
      <c r="B1370" s="445"/>
      <c r="C1370" s="446"/>
      <c r="D1370" s="446"/>
      <c r="E1370" s="447"/>
      <c r="F1370" s="445"/>
      <c r="G1370" s="445"/>
      <c r="H1370" s="445"/>
      <c r="I1370" s="445"/>
      <c r="J1370" s="445"/>
      <c r="K1370" s="445"/>
      <c r="L1370" s="445"/>
      <c r="M1370" s="168" t="s">
        <v>396</v>
      </c>
    </row>
    <row r="1371" spans="2:13" ht="18" x14ac:dyDescent="0.3">
      <c r="B1371" s="326"/>
      <c r="C1371" s="327"/>
      <c r="D1371" s="327"/>
      <c r="E1371" s="327"/>
      <c r="F1371" s="326"/>
      <c r="G1371" s="326"/>
      <c r="H1371" s="495"/>
      <c r="I1371" s="495"/>
      <c r="J1371" s="495"/>
      <c r="K1371" s="326"/>
      <c r="L1371" s="326"/>
      <c r="M1371" s="171">
        <v>0.08</v>
      </c>
    </row>
    <row r="1372" spans="2:13" ht="18" x14ac:dyDescent="0.3">
      <c r="B1372" s="329"/>
      <c r="C1372" s="330"/>
      <c r="D1372" s="331"/>
      <c r="E1372" s="331"/>
      <c r="F1372" s="329"/>
      <c r="G1372" s="329"/>
      <c r="H1372" s="329"/>
      <c r="I1372" s="329"/>
      <c r="J1372" s="329"/>
      <c r="K1372" s="329"/>
      <c r="L1372" s="329"/>
      <c r="M1372" s="174">
        <v>0</v>
      </c>
    </row>
    <row r="1373" spans="2:13" ht="18" x14ac:dyDescent="0.3">
      <c r="B1373" s="329"/>
      <c r="C1373" s="330"/>
      <c r="D1373" s="331"/>
      <c r="E1373" s="331"/>
      <c r="F1373" s="329"/>
      <c r="G1373" s="329"/>
      <c r="H1373" s="329"/>
      <c r="I1373" s="329"/>
      <c r="J1373" s="329"/>
      <c r="K1373" s="329"/>
      <c r="L1373" s="329"/>
      <c r="M1373" s="174">
        <v>0</v>
      </c>
    </row>
    <row r="1374" spans="2:13" ht="18" x14ac:dyDescent="0.35">
      <c r="B1374" s="489"/>
      <c r="C1374" s="446"/>
      <c r="D1374" s="446"/>
      <c r="E1374" s="447"/>
      <c r="F1374" s="446"/>
      <c r="G1374" s="329"/>
      <c r="H1374" s="447"/>
      <c r="I1374" s="489"/>
      <c r="J1374" s="489"/>
      <c r="K1374" s="489"/>
      <c r="L1374" s="489"/>
    </row>
    <row r="1379" spans="2:13" ht="19.2" x14ac:dyDescent="0.3">
      <c r="B1379" s="496"/>
      <c r="C1379" s="497"/>
      <c r="D1379" s="497"/>
      <c r="E1379" s="498"/>
      <c r="F1379" s="496"/>
      <c r="G1379" s="496"/>
      <c r="H1379" s="496"/>
      <c r="I1379" s="496"/>
      <c r="J1379" s="496"/>
      <c r="K1379" s="496"/>
      <c r="L1379" s="496"/>
      <c r="M1379" s="496" t="s">
        <v>396</v>
      </c>
    </row>
    <row r="1380" spans="2:13" ht="15.6" x14ac:dyDescent="0.3">
      <c r="B1380" s="499"/>
      <c r="C1380" s="500"/>
      <c r="D1380" s="500"/>
      <c r="E1380" s="500"/>
      <c r="F1380" s="499"/>
      <c r="G1380" s="499"/>
      <c r="H1380" s="499"/>
      <c r="I1380" s="499"/>
      <c r="J1380" s="499"/>
      <c r="K1380" s="499"/>
      <c r="L1380" s="499"/>
      <c r="M1380" s="501">
        <v>0.96</v>
      </c>
    </row>
    <row r="1381" spans="2:13" ht="15.6" x14ac:dyDescent="0.3">
      <c r="B1381" s="502"/>
      <c r="C1381" s="503"/>
      <c r="D1381" s="504"/>
      <c r="E1381" s="504"/>
      <c r="F1381" s="502"/>
      <c r="G1381" s="502"/>
      <c r="H1381" s="502"/>
      <c r="I1381" s="502"/>
      <c r="J1381" s="502"/>
      <c r="K1381" s="502"/>
      <c r="L1381" s="502"/>
      <c r="M1381" s="505">
        <v>0</v>
      </c>
    </row>
    <row r="1382" spans="2:13" ht="15.6" x14ac:dyDescent="0.3">
      <c r="B1382" s="502"/>
      <c r="C1382" s="503"/>
      <c r="D1382" s="504"/>
      <c r="E1382" s="504"/>
      <c r="F1382" s="502"/>
      <c r="G1382" s="502"/>
      <c r="H1382" s="502"/>
      <c r="I1382" s="502"/>
      <c r="J1382" s="502"/>
      <c r="K1382" s="502"/>
      <c r="L1382" s="502"/>
      <c r="M1382" s="505">
        <v>0</v>
      </c>
    </row>
    <row r="1383" spans="2:13" ht="15.6" x14ac:dyDescent="0.3">
      <c r="B1383" s="502"/>
      <c r="C1383" s="503"/>
      <c r="D1383" s="504"/>
      <c r="E1383" s="504"/>
      <c r="F1383" s="502"/>
      <c r="G1383" s="502"/>
      <c r="H1383" s="502"/>
      <c r="I1383" s="502"/>
      <c r="J1383" s="502"/>
      <c r="K1383" s="502"/>
      <c r="L1383" s="502"/>
      <c r="M1383" s="505">
        <v>0</v>
      </c>
    </row>
    <row r="1384" spans="2:13" ht="19.2" x14ac:dyDescent="0.3">
      <c r="B1384" s="496"/>
      <c r="C1384" s="497"/>
      <c r="D1384" s="497"/>
      <c r="E1384" s="498"/>
      <c r="F1384" s="496"/>
      <c r="G1384" s="496"/>
      <c r="H1384" s="496"/>
      <c r="I1384" s="496"/>
      <c r="J1384" s="496"/>
      <c r="K1384" s="496"/>
      <c r="L1384" s="496"/>
      <c r="M1384" s="496" t="s">
        <v>396</v>
      </c>
    </row>
    <row r="1385" spans="2:13" ht="15.6" x14ac:dyDescent="0.3">
      <c r="B1385" s="499"/>
      <c r="C1385" s="500"/>
      <c r="D1385" s="500"/>
      <c r="E1385" s="500"/>
      <c r="F1385" s="499"/>
      <c r="G1385" s="499"/>
      <c r="H1385" s="499"/>
      <c r="I1385" s="499"/>
      <c r="J1385" s="499"/>
      <c r="K1385" s="499"/>
      <c r="L1385" s="499"/>
      <c r="M1385" s="501">
        <v>0.39</v>
      </c>
    </row>
    <row r="1386" spans="2:13" ht="15.6" x14ac:dyDescent="0.3">
      <c r="B1386" s="502"/>
      <c r="C1386" s="503"/>
      <c r="D1386" s="504"/>
      <c r="E1386" s="504"/>
      <c r="F1386" s="502"/>
      <c r="G1386" s="502"/>
      <c r="H1386" s="502"/>
      <c r="I1386" s="502"/>
      <c r="J1386" s="502"/>
      <c r="K1386" s="502"/>
      <c r="L1386" s="502"/>
      <c r="M1386" s="505">
        <v>0.85</v>
      </c>
    </row>
    <row r="1387" spans="2:13" ht="15.6" x14ac:dyDescent="0.3">
      <c r="B1387" s="502"/>
      <c r="C1387" s="503"/>
      <c r="D1387" s="504"/>
      <c r="E1387" s="504"/>
      <c r="F1387" s="502"/>
      <c r="G1387" s="502"/>
      <c r="H1387" s="502"/>
      <c r="I1387" s="502"/>
      <c r="J1387" s="502"/>
      <c r="K1387" s="502"/>
      <c r="L1387" s="502"/>
      <c r="M1387" s="505">
        <v>0</v>
      </c>
    </row>
    <row r="1388" spans="2:13" ht="15.6" x14ac:dyDescent="0.3">
      <c r="B1388" s="502"/>
      <c r="C1388" s="503"/>
      <c r="D1388" s="504"/>
      <c r="E1388" s="504"/>
      <c r="F1388" s="502"/>
      <c r="G1388" s="502"/>
      <c r="H1388" s="502"/>
      <c r="I1388" s="502"/>
      <c r="J1388" s="502"/>
      <c r="K1388" s="502"/>
      <c r="L1388" s="502"/>
      <c r="M1388" s="505">
        <v>0</v>
      </c>
    </row>
    <row r="1389" spans="2:13" ht="15.6" x14ac:dyDescent="0.3">
      <c r="B1389" s="502"/>
      <c r="C1389" s="503"/>
      <c r="D1389" s="504"/>
      <c r="E1389" s="504"/>
      <c r="F1389" s="502"/>
      <c r="G1389" s="502"/>
      <c r="H1389" s="502"/>
      <c r="I1389" s="502"/>
      <c r="J1389" s="502"/>
      <c r="K1389" s="502"/>
      <c r="L1389" s="502"/>
      <c r="M1389" s="505">
        <v>0</v>
      </c>
    </row>
    <row r="1390" spans="2:13" ht="15.6" x14ac:dyDescent="0.3">
      <c r="B1390" s="502"/>
      <c r="C1390" s="503"/>
      <c r="D1390" s="504"/>
      <c r="E1390" s="504"/>
      <c r="F1390" s="502"/>
      <c r="G1390" s="502"/>
      <c r="H1390" s="502"/>
      <c r="I1390" s="502"/>
      <c r="J1390" s="502"/>
      <c r="K1390" s="502"/>
      <c r="L1390" s="502"/>
      <c r="M1390" s="505">
        <v>0</v>
      </c>
    </row>
    <row r="1391" spans="2:13" ht="19.2" x14ac:dyDescent="0.3">
      <c r="B1391" s="496"/>
      <c r="C1391" s="497"/>
      <c r="D1391" s="497"/>
      <c r="E1391" s="498"/>
      <c r="F1391" s="496"/>
      <c r="G1391" s="496"/>
      <c r="H1391" s="496"/>
      <c r="I1391" s="496"/>
      <c r="J1391" s="496"/>
      <c r="K1391" s="496"/>
      <c r="L1391" s="496"/>
      <c r="M1391" s="496" t="s">
        <v>396</v>
      </c>
    </row>
    <row r="1392" spans="2:13" ht="15.6" x14ac:dyDescent="0.3">
      <c r="B1392" s="499"/>
      <c r="C1392" s="500"/>
      <c r="D1392" s="500"/>
      <c r="E1392" s="500"/>
      <c r="F1392" s="499"/>
      <c r="G1392" s="499"/>
      <c r="H1392" s="499"/>
      <c r="I1392" s="499"/>
      <c r="J1392" s="499"/>
      <c r="K1392" s="499"/>
      <c r="L1392" s="499"/>
      <c r="M1392" s="501">
        <v>0.42</v>
      </c>
    </row>
    <row r="1393" spans="2:13" ht="15.6" x14ac:dyDescent="0.3">
      <c r="B1393" s="502"/>
      <c r="C1393" s="503"/>
      <c r="D1393" s="504"/>
      <c r="E1393" s="504"/>
      <c r="F1393" s="502"/>
      <c r="G1393" s="502"/>
      <c r="H1393" s="502"/>
      <c r="I1393" s="502"/>
      <c r="J1393" s="502"/>
      <c r="K1393" s="502"/>
      <c r="L1393" s="502"/>
      <c r="M1393" s="505">
        <v>0</v>
      </c>
    </row>
    <row r="1394" spans="2:13" ht="15.6" x14ac:dyDescent="0.3">
      <c r="B1394" s="502"/>
      <c r="C1394" s="503"/>
      <c r="D1394" s="504"/>
      <c r="E1394" s="504"/>
      <c r="F1394" s="502"/>
      <c r="G1394" s="502"/>
      <c r="H1394" s="502"/>
      <c r="I1394" s="502"/>
      <c r="J1394" s="502"/>
      <c r="K1394" s="502"/>
      <c r="L1394" s="502"/>
      <c r="M1394" s="505">
        <v>0</v>
      </c>
    </row>
    <row r="1395" spans="2:13" ht="19.2" x14ac:dyDescent="0.3">
      <c r="B1395" s="496"/>
      <c r="C1395" s="497"/>
      <c r="D1395" s="497"/>
      <c r="E1395" s="498"/>
      <c r="F1395" s="496"/>
      <c r="G1395" s="496"/>
      <c r="H1395" s="496"/>
      <c r="I1395" s="496"/>
      <c r="J1395" s="496"/>
      <c r="K1395" s="496"/>
      <c r="L1395" s="496"/>
      <c r="M1395" s="496" t="s">
        <v>396</v>
      </c>
    </row>
    <row r="1396" spans="2:13" ht="15.6" x14ac:dyDescent="0.3">
      <c r="B1396" s="499"/>
      <c r="C1396" s="500"/>
      <c r="D1396" s="500"/>
      <c r="E1396" s="500"/>
      <c r="F1396" s="499"/>
      <c r="G1396" s="499"/>
      <c r="H1396" s="499"/>
      <c r="I1396" s="499"/>
      <c r="J1396" s="499"/>
      <c r="K1396" s="499"/>
      <c r="L1396" s="499"/>
      <c r="M1396" s="501">
        <v>0.19</v>
      </c>
    </row>
    <row r="1397" spans="2:13" ht="15.6" x14ac:dyDescent="0.3">
      <c r="B1397" s="502"/>
      <c r="C1397" s="503"/>
      <c r="D1397" s="504"/>
      <c r="E1397" s="504"/>
      <c r="F1397" s="502"/>
      <c r="G1397" s="502"/>
      <c r="H1397" s="502"/>
      <c r="I1397" s="502"/>
      <c r="J1397" s="502"/>
      <c r="K1397" s="502"/>
      <c r="L1397" s="502"/>
      <c r="M1397" s="505">
        <v>0</v>
      </c>
    </row>
    <row r="1398" spans="2:13" ht="15.6" x14ac:dyDescent="0.3">
      <c r="B1398" s="502"/>
      <c r="C1398" s="503"/>
      <c r="D1398" s="504"/>
      <c r="E1398" s="504"/>
      <c r="F1398" s="502"/>
      <c r="G1398" s="502"/>
      <c r="H1398" s="502"/>
      <c r="I1398" s="502"/>
      <c r="J1398" s="502"/>
      <c r="K1398" s="502"/>
      <c r="L1398" s="502"/>
      <c r="M1398" s="505">
        <v>0</v>
      </c>
    </row>
    <row r="1399" spans="2:13" ht="15.6" x14ac:dyDescent="0.3">
      <c r="B1399" s="502"/>
      <c r="C1399" s="503"/>
      <c r="D1399" s="504"/>
      <c r="E1399" s="504"/>
      <c r="F1399" s="502"/>
      <c r="G1399" s="502"/>
      <c r="H1399" s="502"/>
      <c r="I1399" s="502"/>
      <c r="J1399" s="502"/>
      <c r="K1399" s="502"/>
      <c r="L1399" s="502"/>
      <c r="M1399" s="505">
        <v>0</v>
      </c>
    </row>
    <row r="1400" spans="2:13" ht="19.2" x14ac:dyDescent="0.3">
      <c r="B1400" s="496"/>
      <c r="C1400" s="497"/>
      <c r="D1400" s="497"/>
      <c r="E1400" s="498"/>
      <c r="F1400" s="496"/>
      <c r="G1400" s="496"/>
      <c r="H1400" s="496"/>
      <c r="I1400" s="496"/>
      <c r="J1400" s="496"/>
      <c r="K1400" s="496"/>
      <c r="L1400" s="496"/>
      <c r="M1400" s="496" t="s">
        <v>396</v>
      </c>
    </row>
    <row r="1401" spans="2:13" ht="15.6" x14ac:dyDescent="0.3">
      <c r="B1401" s="499"/>
      <c r="C1401" s="500"/>
      <c r="D1401" s="500"/>
      <c r="E1401" s="500"/>
      <c r="F1401" s="499"/>
      <c r="G1401" s="499"/>
      <c r="H1401" s="499"/>
      <c r="I1401" s="499"/>
      <c r="J1401" s="499"/>
      <c r="K1401" s="499"/>
      <c r="L1401" s="499"/>
      <c r="M1401" s="501">
        <v>0.21</v>
      </c>
    </row>
    <row r="1402" spans="2:13" ht="15.6" x14ac:dyDescent="0.3">
      <c r="B1402" s="502"/>
      <c r="C1402" s="503"/>
      <c r="D1402" s="504"/>
      <c r="E1402" s="504"/>
      <c r="F1402" s="502"/>
      <c r="G1402" s="502"/>
      <c r="H1402" s="502"/>
      <c r="I1402" s="502"/>
      <c r="J1402" s="502"/>
      <c r="K1402" s="502"/>
      <c r="L1402" s="502"/>
      <c r="M1402" s="505">
        <v>0</v>
      </c>
    </row>
    <row r="1403" spans="2:13" ht="15.6" x14ac:dyDescent="0.3">
      <c r="B1403" s="502"/>
      <c r="C1403" s="503"/>
      <c r="D1403" s="504"/>
      <c r="E1403" s="504"/>
      <c r="F1403" s="502"/>
      <c r="G1403" s="502"/>
      <c r="H1403" s="502"/>
      <c r="I1403" s="502"/>
      <c r="J1403" s="502"/>
      <c r="K1403" s="502"/>
      <c r="L1403" s="502"/>
      <c r="M1403" s="505">
        <v>0</v>
      </c>
    </row>
    <row r="1404" spans="2:13" ht="19.2" x14ac:dyDescent="0.3">
      <c r="B1404" s="496"/>
      <c r="C1404" s="497"/>
      <c r="D1404" s="497"/>
      <c r="E1404" s="498"/>
      <c r="F1404" s="496"/>
      <c r="G1404" s="496"/>
      <c r="H1404" s="496"/>
      <c r="I1404" s="496"/>
      <c r="J1404" s="496"/>
      <c r="K1404" s="496"/>
      <c r="L1404" s="496"/>
      <c r="M1404" s="496" t="s">
        <v>396</v>
      </c>
    </row>
    <row r="1405" spans="2:13" ht="15.6" x14ac:dyDescent="0.3">
      <c r="B1405" s="499"/>
      <c r="C1405" s="500"/>
      <c r="D1405" s="500"/>
      <c r="E1405" s="500"/>
      <c r="F1405" s="499"/>
      <c r="G1405" s="499"/>
      <c r="H1405" s="499"/>
      <c r="I1405" s="499"/>
      <c r="J1405" s="499"/>
      <c r="K1405" s="499"/>
      <c r="L1405" s="499"/>
      <c r="M1405" s="501">
        <v>0.34</v>
      </c>
    </row>
    <row r="1406" spans="2:13" ht="15.6" x14ac:dyDescent="0.3">
      <c r="B1406" s="502"/>
      <c r="C1406" s="503"/>
      <c r="D1406" s="504"/>
      <c r="E1406" s="504"/>
      <c r="F1406" s="502"/>
      <c r="G1406" s="502"/>
      <c r="H1406" s="502"/>
      <c r="I1406" s="502"/>
      <c r="J1406" s="502"/>
      <c r="K1406" s="502"/>
      <c r="L1406" s="502"/>
      <c r="M1406" s="505">
        <v>0</v>
      </c>
    </row>
    <row r="1407" spans="2:13" ht="19.2" x14ac:dyDescent="0.3">
      <c r="B1407" s="496"/>
      <c r="C1407" s="497"/>
      <c r="D1407" s="497"/>
      <c r="E1407" s="498"/>
      <c r="F1407" s="496"/>
      <c r="G1407" s="496"/>
      <c r="H1407" s="496"/>
      <c r="I1407" s="496"/>
      <c r="J1407" s="496"/>
      <c r="K1407" s="496"/>
      <c r="L1407" s="496"/>
      <c r="M1407" s="496" t="s">
        <v>396</v>
      </c>
    </row>
    <row r="1408" spans="2:13" ht="15.6" x14ac:dyDescent="0.3">
      <c r="B1408" s="499"/>
      <c r="C1408" s="500"/>
      <c r="D1408" s="500"/>
      <c r="E1408" s="500"/>
      <c r="F1408" s="499"/>
      <c r="G1408" s="499"/>
      <c r="H1408" s="499"/>
      <c r="I1408" s="499"/>
      <c r="J1408" s="499"/>
      <c r="K1408" s="499"/>
      <c r="L1408" s="499"/>
      <c r="M1408" s="501">
        <v>0</v>
      </c>
    </row>
    <row r="1409" spans="2:13" ht="15.6" x14ac:dyDescent="0.3">
      <c r="B1409" s="502"/>
      <c r="C1409" s="503"/>
      <c r="D1409" s="504"/>
      <c r="E1409" s="504"/>
      <c r="F1409" s="502"/>
      <c r="G1409" s="502"/>
      <c r="H1409" s="502"/>
      <c r="I1409" s="502"/>
      <c r="J1409" s="502"/>
      <c r="K1409" s="502"/>
      <c r="L1409" s="502"/>
      <c r="M1409" s="505">
        <v>0.2</v>
      </c>
    </row>
    <row r="1410" spans="2:13" ht="15.6" x14ac:dyDescent="0.3">
      <c r="B1410" s="502"/>
      <c r="C1410" s="503"/>
      <c r="D1410" s="504"/>
      <c r="E1410" s="504"/>
      <c r="F1410" s="502"/>
      <c r="G1410" s="502"/>
      <c r="H1410" s="502"/>
      <c r="I1410" s="502"/>
      <c r="J1410" s="502"/>
      <c r="K1410" s="502"/>
      <c r="L1410" s="502"/>
      <c r="M1410" s="505">
        <v>0</v>
      </c>
    </row>
    <row r="1411" spans="2:13" ht="19.2" x14ac:dyDescent="0.3">
      <c r="B1411" s="496"/>
      <c r="C1411" s="497"/>
      <c r="D1411" s="497"/>
      <c r="E1411" s="498"/>
      <c r="F1411" s="496"/>
      <c r="G1411" s="496"/>
      <c r="H1411" s="496"/>
      <c r="I1411" s="496"/>
      <c r="J1411" s="496"/>
      <c r="K1411" s="496"/>
      <c r="L1411" s="496"/>
      <c r="M1411" s="496" t="s">
        <v>396</v>
      </c>
    </row>
    <row r="1412" spans="2:13" ht="15.6" x14ac:dyDescent="0.3">
      <c r="B1412" s="499"/>
      <c r="C1412" s="500"/>
      <c r="D1412" s="500"/>
      <c r="E1412" s="500"/>
      <c r="F1412" s="499"/>
      <c r="G1412" s="499"/>
      <c r="H1412" s="506"/>
      <c r="I1412" s="506"/>
      <c r="J1412" s="506"/>
      <c r="K1412" s="499"/>
      <c r="L1412" s="499"/>
      <c r="M1412" s="501">
        <v>0.09</v>
      </c>
    </row>
    <row r="1413" spans="2:13" ht="15.6" x14ac:dyDescent="0.3">
      <c r="B1413" s="502"/>
      <c r="C1413" s="503"/>
      <c r="D1413" s="497"/>
      <c r="E1413" s="504"/>
      <c r="F1413" s="502"/>
      <c r="G1413" s="502"/>
      <c r="H1413" s="502"/>
      <c r="I1413" s="502"/>
      <c r="J1413" s="502"/>
      <c r="K1413" s="502"/>
      <c r="L1413" s="502"/>
      <c r="M1413" s="505">
        <v>0</v>
      </c>
    </row>
    <row r="1414" spans="2:13" ht="15.6" x14ac:dyDescent="0.3">
      <c r="B1414" s="502"/>
      <c r="C1414" s="503"/>
      <c r="D1414" s="497"/>
      <c r="E1414" s="504"/>
      <c r="F1414" s="502"/>
      <c r="G1414" s="502"/>
      <c r="H1414" s="502"/>
      <c r="I1414" s="502"/>
      <c r="J1414" s="502"/>
      <c r="K1414" s="502"/>
      <c r="L1414" s="502"/>
      <c r="M1414" s="505">
        <v>0</v>
      </c>
    </row>
    <row r="1415" spans="2:13" ht="15.6" x14ac:dyDescent="0.3">
      <c r="B1415" s="502"/>
      <c r="C1415" s="503"/>
      <c r="D1415" s="497"/>
      <c r="E1415" s="504"/>
      <c r="F1415" s="502"/>
      <c r="G1415" s="502"/>
      <c r="H1415" s="502"/>
      <c r="I1415" s="502"/>
      <c r="J1415" s="502"/>
      <c r="K1415" s="502"/>
      <c r="L1415" s="502"/>
      <c r="M1415" s="505">
        <v>0</v>
      </c>
    </row>
    <row r="1416" spans="2:13" ht="15.6" x14ac:dyDescent="0.3">
      <c r="B1416" s="502"/>
      <c r="C1416" s="503"/>
      <c r="D1416" s="504"/>
      <c r="E1416" s="504"/>
      <c r="F1416" s="502"/>
      <c r="G1416" s="502"/>
      <c r="H1416" s="502"/>
      <c r="I1416" s="502"/>
      <c r="J1416" s="502"/>
      <c r="K1416" s="502"/>
      <c r="L1416" s="502"/>
      <c r="M1416" s="505">
        <v>0</v>
      </c>
    </row>
    <row r="1417" spans="2:13" ht="19.2" x14ac:dyDescent="0.3">
      <c r="B1417" s="496"/>
      <c r="C1417" s="497"/>
      <c r="D1417" s="497"/>
      <c r="E1417" s="498"/>
      <c r="F1417" s="496"/>
      <c r="G1417" s="496"/>
      <c r="H1417" s="496"/>
      <c r="I1417" s="496"/>
      <c r="J1417" s="496"/>
      <c r="K1417" s="496"/>
      <c r="L1417" s="496"/>
      <c r="M1417" s="496" t="s">
        <v>396</v>
      </c>
    </row>
    <row r="1418" spans="2:13" ht="15.6" x14ac:dyDescent="0.3">
      <c r="B1418" s="499"/>
      <c r="C1418" s="500"/>
      <c r="D1418" s="500"/>
      <c r="E1418" s="500"/>
      <c r="F1418" s="499"/>
      <c r="G1418" s="507"/>
      <c r="H1418" s="499"/>
      <c r="I1418" s="499"/>
      <c r="J1418" s="499"/>
      <c r="K1418" s="499"/>
      <c r="L1418" s="499"/>
      <c r="M1418" s="501">
        <v>0</v>
      </c>
    </row>
    <row r="1419" spans="2:13" ht="15.6" x14ac:dyDescent="0.3">
      <c r="B1419" s="502"/>
      <c r="C1419" s="503"/>
      <c r="D1419" s="504"/>
      <c r="E1419" s="504"/>
      <c r="F1419" s="502"/>
      <c r="G1419" s="508"/>
      <c r="H1419" s="502"/>
      <c r="I1419" s="502"/>
      <c r="J1419" s="502"/>
      <c r="K1419" s="502"/>
      <c r="L1419" s="502"/>
      <c r="M1419" s="505">
        <v>0</v>
      </c>
    </row>
    <row r="1420" spans="2:13" ht="15.6" x14ac:dyDescent="0.3">
      <c r="B1420" s="502"/>
      <c r="C1420" s="503"/>
      <c r="D1420" s="504"/>
      <c r="E1420" s="504"/>
      <c r="F1420" s="502"/>
      <c r="G1420" s="502"/>
      <c r="H1420" s="502"/>
      <c r="I1420" s="502"/>
      <c r="J1420" s="502"/>
      <c r="K1420" s="502"/>
      <c r="L1420" s="502"/>
      <c r="M1420" s="505">
        <v>0</v>
      </c>
    </row>
    <row r="1421" spans="2:13" ht="15.6" x14ac:dyDescent="0.3">
      <c r="B1421" s="502"/>
      <c r="C1421" s="503"/>
      <c r="D1421" s="504"/>
      <c r="E1421" s="504"/>
      <c r="F1421" s="502"/>
      <c r="G1421" s="502"/>
      <c r="H1421" s="502"/>
      <c r="I1421" s="502"/>
      <c r="J1421" s="502"/>
      <c r="K1421" s="502"/>
      <c r="L1421" s="502"/>
      <c r="M1421" s="505">
        <v>0</v>
      </c>
    </row>
    <row r="1425" spans="2:13" ht="20.399999999999999" x14ac:dyDescent="0.35">
      <c r="B1425" s="445"/>
      <c r="C1425" s="446"/>
      <c r="D1425" s="446"/>
      <c r="E1425" s="447"/>
      <c r="F1425" s="445"/>
      <c r="G1425" s="445"/>
      <c r="H1425" s="445"/>
      <c r="I1425" s="445"/>
      <c r="J1425" s="445"/>
      <c r="K1425" s="445"/>
      <c r="L1425" s="445"/>
      <c r="M1425" s="445" t="s">
        <v>396</v>
      </c>
    </row>
    <row r="1426" spans="2:13" ht="18" x14ac:dyDescent="0.3">
      <c r="B1426" s="326"/>
      <c r="C1426" s="327"/>
      <c r="D1426" s="327"/>
      <c r="E1426" s="327"/>
      <c r="F1426" s="326"/>
      <c r="G1426" s="326"/>
      <c r="H1426" s="326"/>
      <c r="I1426" s="326"/>
      <c r="J1426" s="326"/>
      <c r="K1426" s="326"/>
      <c r="L1426" s="326"/>
      <c r="M1426" s="490">
        <v>0.98</v>
      </c>
    </row>
    <row r="1427" spans="2:13" ht="18" x14ac:dyDescent="0.3">
      <c r="B1427" s="329"/>
      <c r="C1427" s="330"/>
      <c r="D1427" s="331"/>
      <c r="E1427" s="331"/>
      <c r="F1427" s="329"/>
      <c r="G1427" s="329"/>
      <c r="H1427" s="329"/>
      <c r="I1427" s="329"/>
      <c r="J1427" s="329"/>
      <c r="K1427" s="329"/>
      <c r="L1427" s="329"/>
      <c r="M1427" s="491">
        <v>0</v>
      </c>
    </row>
    <row r="1428" spans="2:13" ht="18" x14ac:dyDescent="0.3">
      <c r="B1428" s="329"/>
      <c r="C1428" s="330"/>
      <c r="D1428" s="331"/>
      <c r="E1428" s="331"/>
      <c r="F1428" s="329"/>
      <c r="G1428" s="329"/>
      <c r="H1428" s="329"/>
      <c r="I1428" s="329"/>
      <c r="J1428" s="329"/>
      <c r="K1428" s="329"/>
      <c r="L1428" s="329"/>
      <c r="M1428" s="491">
        <v>0</v>
      </c>
    </row>
    <row r="1429" spans="2:13" ht="20.399999999999999" x14ac:dyDescent="0.35">
      <c r="B1429" s="445"/>
      <c r="C1429" s="446"/>
      <c r="D1429" s="446"/>
      <c r="E1429" s="447"/>
      <c r="F1429" s="445"/>
      <c r="G1429" s="445"/>
      <c r="H1429" s="445"/>
      <c r="I1429" s="445"/>
      <c r="J1429" s="445"/>
      <c r="K1429" s="445"/>
      <c r="L1429" s="445"/>
      <c r="M1429" s="445" t="s">
        <v>396</v>
      </c>
    </row>
    <row r="1430" spans="2:13" ht="18" x14ac:dyDescent="0.3">
      <c r="B1430" s="326"/>
      <c r="C1430" s="327"/>
      <c r="D1430" s="327"/>
      <c r="E1430" s="327"/>
      <c r="F1430" s="326"/>
      <c r="G1430" s="326"/>
      <c r="H1430" s="326"/>
      <c r="I1430" s="326"/>
      <c r="J1430" s="326"/>
      <c r="K1430" s="326"/>
      <c r="L1430" s="326"/>
      <c r="M1430" s="490">
        <v>0.39</v>
      </c>
    </row>
    <row r="1431" spans="2:13" ht="18" x14ac:dyDescent="0.3">
      <c r="B1431" s="329"/>
      <c r="C1431" s="330"/>
      <c r="D1431" s="331"/>
      <c r="E1431" s="331"/>
      <c r="F1431" s="329"/>
      <c r="G1431" s="329"/>
      <c r="H1431" s="329"/>
      <c r="I1431" s="329"/>
      <c r="J1431" s="329"/>
      <c r="K1431" s="329"/>
      <c r="L1431" s="329"/>
      <c r="M1431" s="491">
        <v>0.3</v>
      </c>
    </row>
    <row r="1432" spans="2:13" ht="18" x14ac:dyDescent="0.3">
      <c r="B1432" s="329"/>
      <c r="C1432" s="330"/>
      <c r="D1432" s="331"/>
      <c r="E1432" s="331"/>
      <c r="F1432" s="329"/>
      <c r="G1432" s="329"/>
      <c r="H1432" s="329"/>
      <c r="I1432" s="329"/>
      <c r="J1432" s="329"/>
      <c r="K1432" s="329"/>
      <c r="L1432" s="329"/>
      <c r="M1432" s="491">
        <v>0</v>
      </c>
    </row>
    <row r="1433" spans="2:13" ht="18" x14ac:dyDescent="0.3">
      <c r="B1433" s="329"/>
      <c r="C1433" s="330"/>
      <c r="D1433" s="331"/>
      <c r="E1433" s="331"/>
      <c r="F1433" s="329"/>
      <c r="G1433" s="329"/>
      <c r="H1433" s="329"/>
      <c r="I1433" s="329"/>
      <c r="J1433" s="329"/>
      <c r="K1433" s="329"/>
      <c r="L1433" s="329"/>
      <c r="M1433" s="491">
        <v>0</v>
      </c>
    </row>
    <row r="1434" spans="2:13" ht="18" x14ac:dyDescent="0.3">
      <c r="B1434" s="329"/>
      <c r="C1434" s="330"/>
      <c r="D1434" s="331"/>
      <c r="E1434" s="331"/>
      <c r="F1434" s="329"/>
      <c r="G1434" s="329"/>
      <c r="H1434" s="329"/>
      <c r="I1434" s="329"/>
      <c r="J1434" s="329"/>
      <c r="K1434" s="329"/>
      <c r="L1434" s="329"/>
      <c r="M1434" s="491">
        <v>0</v>
      </c>
    </row>
    <row r="1435" spans="2:13" ht="20.399999999999999" x14ac:dyDescent="0.35">
      <c r="B1435" s="445"/>
      <c r="C1435" s="446"/>
      <c r="D1435" s="446"/>
      <c r="E1435" s="447"/>
      <c r="F1435" s="445"/>
      <c r="G1435" s="445"/>
      <c r="H1435" s="445"/>
      <c r="I1435" s="445"/>
      <c r="J1435" s="445"/>
      <c r="K1435" s="445"/>
      <c r="L1435" s="445"/>
      <c r="M1435" s="445" t="s">
        <v>396</v>
      </c>
    </row>
    <row r="1436" spans="2:13" ht="18" x14ac:dyDescent="0.3">
      <c r="B1436" s="326"/>
      <c r="C1436" s="327"/>
      <c r="D1436" s="327"/>
      <c r="E1436" s="327"/>
      <c r="F1436" s="326"/>
      <c r="G1436" s="326"/>
      <c r="H1436" s="326"/>
      <c r="I1436" s="326"/>
      <c r="J1436" s="326"/>
      <c r="K1436" s="326"/>
      <c r="L1436" s="326"/>
      <c r="M1436" s="490">
        <v>0.42</v>
      </c>
    </row>
    <row r="1437" spans="2:13" ht="18" x14ac:dyDescent="0.3">
      <c r="B1437" s="329"/>
      <c r="C1437" s="330"/>
      <c r="D1437" s="331"/>
      <c r="E1437" s="331"/>
      <c r="F1437" s="329"/>
      <c r="G1437" s="329"/>
      <c r="H1437" s="329"/>
      <c r="I1437" s="329"/>
      <c r="J1437" s="329"/>
      <c r="K1437" s="329"/>
      <c r="L1437" s="329"/>
      <c r="M1437" s="491">
        <v>0.8</v>
      </c>
    </row>
    <row r="1438" spans="2:13" ht="18" x14ac:dyDescent="0.3">
      <c r="B1438" s="329"/>
      <c r="C1438" s="330"/>
      <c r="D1438" s="331"/>
      <c r="E1438" s="331"/>
      <c r="F1438" s="329"/>
      <c r="G1438" s="329"/>
      <c r="H1438" s="329"/>
      <c r="I1438" s="329"/>
      <c r="J1438" s="329"/>
      <c r="K1438" s="329"/>
      <c r="L1438" s="329"/>
      <c r="M1438" s="491">
        <v>0.4</v>
      </c>
    </row>
    <row r="1439" spans="2:13" ht="18" x14ac:dyDescent="0.3">
      <c r="B1439" s="329"/>
      <c r="C1439" s="330"/>
      <c r="D1439" s="331"/>
      <c r="E1439" s="331"/>
      <c r="F1439" s="329"/>
      <c r="G1439" s="329"/>
      <c r="H1439" s="329"/>
      <c r="I1439" s="329"/>
      <c r="J1439" s="329"/>
      <c r="K1439" s="329"/>
      <c r="L1439" s="329"/>
      <c r="M1439" s="491">
        <v>0</v>
      </c>
    </row>
    <row r="1440" spans="2:13" ht="20.399999999999999" x14ac:dyDescent="0.35">
      <c r="B1440" s="445"/>
      <c r="C1440" s="446"/>
      <c r="D1440" s="446"/>
      <c r="E1440" s="447"/>
      <c r="F1440" s="445"/>
      <c r="G1440" s="445"/>
      <c r="H1440" s="445"/>
      <c r="I1440" s="445"/>
      <c r="J1440" s="445"/>
      <c r="K1440" s="445"/>
      <c r="L1440" s="445"/>
      <c r="M1440" s="445" t="s">
        <v>396</v>
      </c>
    </row>
    <row r="1441" spans="2:13" ht="18" x14ac:dyDescent="0.3">
      <c r="B1441" s="326"/>
      <c r="C1441" s="327"/>
      <c r="D1441" s="327"/>
      <c r="E1441" s="327"/>
      <c r="F1441" s="326"/>
      <c r="G1441" s="326"/>
      <c r="H1441" s="326"/>
      <c r="I1441" s="326"/>
      <c r="J1441" s="326"/>
      <c r="K1441" s="326"/>
      <c r="L1441" s="326"/>
      <c r="M1441" s="490">
        <v>0.2</v>
      </c>
    </row>
    <row r="1442" spans="2:13" ht="18" x14ac:dyDescent="0.3">
      <c r="B1442" s="329"/>
      <c r="C1442" s="330"/>
      <c r="D1442" s="331"/>
      <c r="E1442" s="331"/>
      <c r="F1442" s="329"/>
      <c r="G1442" s="329"/>
      <c r="H1442" s="329"/>
      <c r="I1442" s="329"/>
      <c r="J1442" s="329"/>
      <c r="K1442" s="329"/>
      <c r="L1442" s="329"/>
      <c r="M1442" s="491">
        <v>0</v>
      </c>
    </row>
    <row r="1443" spans="2:13" ht="18" x14ac:dyDescent="0.3">
      <c r="B1443" s="329"/>
      <c r="C1443" s="330"/>
      <c r="D1443" s="331"/>
      <c r="E1443" s="331"/>
      <c r="F1443" s="329"/>
      <c r="G1443" s="329"/>
      <c r="H1443" s="329"/>
      <c r="I1443" s="329"/>
      <c r="J1443" s="329"/>
      <c r="K1443" s="329"/>
      <c r="L1443" s="329"/>
      <c r="M1443" s="491">
        <v>0</v>
      </c>
    </row>
    <row r="1444" spans="2:13" ht="18" x14ac:dyDescent="0.3">
      <c r="B1444" s="329"/>
      <c r="C1444" s="330"/>
      <c r="D1444" s="331"/>
      <c r="E1444" s="331"/>
      <c r="F1444" s="329"/>
      <c r="G1444" s="329"/>
      <c r="H1444" s="329"/>
      <c r="I1444" s="329"/>
      <c r="J1444" s="329"/>
      <c r="K1444" s="329"/>
      <c r="L1444" s="329"/>
      <c r="M1444" s="491">
        <v>0</v>
      </c>
    </row>
    <row r="1445" spans="2:13" ht="20.399999999999999" x14ac:dyDescent="0.35">
      <c r="B1445" s="445"/>
      <c r="C1445" s="446"/>
      <c r="D1445" s="446"/>
      <c r="E1445" s="447"/>
      <c r="F1445" s="445"/>
      <c r="G1445" s="445"/>
      <c r="H1445" s="445"/>
      <c r="I1445" s="445"/>
      <c r="J1445" s="445"/>
      <c r="K1445" s="445"/>
      <c r="L1445" s="445"/>
      <c r="M1445" s="445" t="s">
        <v>396</v>
      </c>
    </row>
    <row r="1446" spans="2:13" ht="18" x14ac:dyDescent="0.3">
      <c r="B1446" s="326"/>
      <c r="C1446" s="327"/>
      <c r="D1446" s="327"/>
      <c r="E1446" s="327"/>
      <c r="F1446" s="326"/>
      <c r="G1446" s="326"/>
      <c r="H1446" s="326"/>
      <c r="I1446" s="326"/>
      <c r="J1446" s="326"/>
      <c r="K1446" s="326"/>
      <c r="L1446" s="326"/>
      <c r="M1446" s="490">
        <v>0.21</v>
      </c>
    </row>
    <row r="1447" spans="2:13" ht="18" x14ac:dyDescent="0.3">
      <c r="B1447" s="329"/>
      <c r="C1447" s="330"/>
      <c r="D1447" s="331"/>
      <c r="E1447" s="331"/>
      <c r="F1447" s="329"/>
      <c r="G1447" s="329"/>
      <c r="H1447" s="329"/>
      <c r="I1447" s="329"/>
      <c r="J1447" s="329"/>
      <c r="K1447" s="329"/>
      <c r="L1447" s="329"/>
      <c r="M1447" s="491">
        <v>0</v>
      </c>
    </row>
    <row r="1448" spans="2:13" ht="18" x14ac:dyDescent="0.3">
      <c r="B1448" s="329"/>
      <c r="C1448" s="330"/>
      <c r="D1448" s="331"/>
      <c r="E1448" s="331"/>
      <c r="F1448" s="329"/>
      <c r="G1448" s="329"/>
      <c r="H1448" s="329"/>
      <c r="I1448" s="329"/>
      <c r="J1448" s="329"/>
      <c r="K1448" s="329"/>
      <c r="L1448" s="329"/>
      <c r="M1448" s="491">
        <v>0</v>
      </c>
    </row>
    <row r="1449" spans="2:13" ht="20.399999999999999" x14ac:dyDescent="0.35">
      <c r="B1449" s="445"/>
      <c r="C1449" s="446"/>
      <c r="D1449" s="446"/>
      <c r="E1449" s="447"/>
      <c r="F1449" s="445"/>
      <c r="G1449" s="445"/>
      <c r="H1449" s="445"/>
      <c r="I1449" s="445"/>
      <c r="J1449" s="445"/>
      <c r="K1449" s="445"/>
      <c r="L1449" s="445"/>
      <c r="M1449" s="445" t="s">
        <v>396</v>
      </c>
    </row>
    <row r="1450" spans="2:13" ht="18" x14ac:dyDescent="0.3">
      <c r="B1450" s="326"/>
      <c r="C1450" s="327"/>
      <c r="D1450" s="327"/>
      <c r="E1450" s="327"/>
      <c r="F1450" s="326"/>
      <c r="G1450" s="326"/>
      <c r="H1450" s="326"/>
      <c r="I1450" s="326"/>
      <c r="J1450" s="326"/>
      <c r="K1450" s="326"/>
      <c r="L1450" s="326"/>
      <c r="M1450" s="490">
        <v>0.34</v>
      </c>
    </row>
    <row r="1451" spans="2:13" ht="18" x14ac:dyDescent="0.3">
      <c r="B1451" s="329"/>
      <c r="C1451" s="330"/>
      <c r="D1451" s="331"/>
      <c r="E1451" s="331"/>
      <c r="F1451" s="329"/>
      <c r="G1451" s="329"/>
      <c r="H1451" s="329"/>
      <c r="I1451" s="329"/>
      <c r="J1451" s="329"/>
      <c r="K1451" s="329"/>
      <c r="L1451" s="329"/>
      <c r="M1451" s="491">
        <v>0</v>
      </c>
    </row>
    <row r="1452" spans="2:13" ht="18" x14ac:dyDescent="0.3">
      <c r="B1452" s="329"/>
      <c r="C1452" s="330"/>
      <c r="D1452" s="331"/>
      <c r="E1452" s="331"/>
      <c r="F1452" s="329"/>
      <c r="G1452" s="329"/>
      <c r="H1452" s="329"/>
      <c r="I1452" s="329"/>
      <c r="J1452" s="329"/>
      <c r="K1452" s="329"/>
      <c r="L1452" s="329"/>
      <c r="M1452" s="491">
        <v>0</v>
      </c>
    </row>
    <row r="1453" spans="2:13" ht="18" x14ac:dyDescent="0.3">
      <c r="B1453" s="329"/>
      <c r="C1453" s="330"/>
      <c r="D1453" s="331"/>
      <c r="E1453" s="331"/>
      <c r="F1453" s="329"/>
      <c r="G1453" s="329"/>
      <c r="H1453" s="329"/>
      <c r="I1453" s="329"/>
      <c r="J1453" s="329"/>
      <c r="K1453" s="329"/>
      <c r="L1453" s="329"/>
      <c r="M1453" s="491">
        <v>0</v>
      </c>
    </row>
    <row r="1454" spans="2:13" ht="20.399999999999999" x14ac:dyDescent="0.35">
      <c r="B1454" s="445"/>
      <c r="C1454" s="446"/>
      <c r="D1454" s="446"/>
      <c r="E1454" s="447"/>
      <c r="F1454" s="445"/>
      <c r="G1454" s="445"/>
      <c r="H1454" s="445"/>
      <c r="I1454" s="445"/>
      <c r="J1454" s="445"/>
      <c r="K1454" s="445"/>
      <c r="L1454" s="445"/>
      <c r="M1454" s="445" t="s">
        <v>396</v>
      </c>
    </row>
    <row r="1455" spans="2:13" ht="18" x14ac:dyDescent="0.3">
      <c r="B1455" s="326"/>
      <c r="C1455" s="327"/>
      <c r="D1455" s="327"/>
      <c r="E1455" s="327"/>
      <c r="F1455" s="326"/>
      <c r="G1455" s="326"/>
      <c r="H1455" s="326"/>
      <c r="I1455" s="326"/>
      <c r="J1455" s="326"/>
      <c r="K1455" s="326"/>
      <c r="L1455" s="326"/>
      <c r="M1455" s="490">
        <v>0</v>
      </c>
    </row>
    <row r="1456" spans="2:13" ht="18" x14ac:dyDescent="0.3">
      <c r="B1456" s="329"/>
      <c r="C1456" s="330"/>
      <c r="D1456" s="331"/>
      <c r="E1456" s="331"/>
      <c r="F1456" s="329"/>
      <c r="G1456" s="329"/>
      <c r="H1456" s="329"/>
      <c r="I1456" s="329"/>
      <c r="J1456" s="329"/>
      <c r="K1456" s="329"/>
      <c r="L1456" s="329"/>
      <c r="M1456" s="491">
        <v>0.9</v>
      </c>
    </row>
    <row r="1457" spans="2:13" ht="18" x14ac:dyDescent="0.3">
      <c r="B1457" s="329"/>
      <c r="C1457" s="330"/>
      <c r="D1457" s="331"/>
      <c r="E1457" s="331"/>
      <c r="F1457" s="329"/>
      <c r="G1457" s="329"/>
      <c r="H1457" s="329"/>
      <c r="I1457" s="329"/>
      <c r="J1457" s="329"/>
      <c r="K1457" s="329"/>
      <c r="L1457" s="329"/>
      <c r="M1457" s="491">
        <v>0</v>
      </c>
    </row>
    <row r="1458" spans="2:13" ht="18" x14ac:dyDescent="0.3">
      <c r="B1458" s="329"/>
      <c r="C1458" s="330"/>
      <c r="D1458" s="331"/>
      <c r="E1458" s="331"/>
      <c r="F1458" s="329"/>
      <c r="G1458" s="329"/>
      <c r="H1458" s="329"/>
      <c r="I1458" s="329"/>
      <c r="J1458" s="329"/>
      <c r="K1458" s="329"/>
      <c r="L1458" s="329"/>
      <c r="M1458" s="491">
        <v>0</v>
      </c>
    </row>
    <row r="1459" spans="2:13" ht="20.399999999999999" x14ac:dyDescent="0.35">
      <c r="B1459" s="445"/>
      <c r="C1459" s="446"/>
      <c r="D1459" s="446"/>
      <c r="E1459" s="447"/>
      <c r="F1459" s="445"/>
      <c r="G1459" s="445"/>
      <c r="H1459" s="445"/>
      <c r="I1459" s="445"/>
      <c r="J1459" s="445"/>
      <c r="K1459" s="445"/>
      <c r="L1459" s="445"/>
      <c r="M1459" s="445" t="s">
        <v>396</v>
      </c>
    </row>
    <row r="1460" spans="2:13" ht="18" x14ac:dyDescent="0.3">
      <c r="B1460" s="326"/>
      <c r="C1460" s="327"/>
      <c r="D1460" s="327"/>
      <c r="E1460" s="327"/>
      <c r="F1460" s="326"/>
      <c r="G1460" s="488"/>
      <c r="H1460" s="326"/>
      <c r="I1460" s="326"/>
      <c r="J1460" s="326"/>
      <c r="K1460" s="326"/>
      <c r="L1460" s="326"/>
      <c r="M1460" s="490">
        <v>0</v>
      </c>
    </row>
    <row r="1461" spans="2:13" ht="18" x14ac:dyDescent="0.3">
      <c r="B1461" s="329"/>
      <c r="C1461" s="330"/>
      <c r="D1461" s="331"/>
      <c r="E1461" s="331"/>
      <c r="F1461" s="329"/>
      <c r="G1461" s="492"/>
      <c r="H1461" s="329"/>
      <c r="I1461" s="329"/>
      <c r="J1461" s="329"/>
      <c r="K1461" s="329"/>
      <c r="L1461" s="329"/>
      <c r="M1461" s="491">
        <v>0.4</v>
      </c>
    </row>
    <row r="1462" spans="2:13" ht="18" x14ac:dyDescent="0.3">
      <c r="B1462" s="329"/>
      <c r="C1462" s="330"/>
      <c r="D1462" s="331"/>
      <c r="E1462" s="331"/>
      <c r="F1462" s="329"/>
      <c r="G1462" s="329"/>
      <c r="H1462" s="329"/>
      <c r="I1462" s="329"/>
      <c r="J1462" s="329"/>
      <c r="K1462" s="329"/>
      <c r="L1462" s="329"/>
      <c r="M1462" s="491">
        <v>0.6</v>
      </c>
    </row>
    <row r="1468" spans="2:13" ht="20.399999999999999" x14ac:dyDescent="0.35">
      <c r="B1468" s="445"/>
      <c r="C1468" s="446"/>
      <c r="D1468" s="446"/>
      <c r="E1468" s="447"/>
      <c r="F1468" s="445"/>
      <c r="G1468" s="445"/>
      <c r="H1468" s="445"/>
      <c r="I1468" s="445"/>
      <c r="J1468" s="445"/>
      <c r="K1468" s="445"/>
      <c r="L1468" s="168"/>
      <c r="M1468" s="168" t="s">
        <v>396</v>
      </c>
    </row>
    <row r="1469" spans="2:13" ht="18" x14ac:dyDescent="0.3">
      <c r="B1469" s="326"/>
      <c r="C1469" s="327"/>
      <c r="D1469" s="327"/>
      <c r="E1469" s="327"/>
      <c r="F1469" s="326"/>
      <c r="G1469" s="326"/>
      <c r="H1469" s="326"/>
      <c r="I1469" s="326"/>
      <c r="J1469" s="326"/>
      <c r="K1469" s="326"/>
      <c r="L1469" s="170"/>
      <c r="M1469" s="171">
        <v>0.99</v>
      </c>
    </row>
    <row r="1470" spans="2:13" ht="18" x14ac:dyDescent="0.3">
      <c r="B1470" s="329"/>
      <c r="C1470" s="330"/>
      <c r="D1470" s="331"/>
      <c r="E1470" s="331"/>
      <c r="F1470" s="329"/>
      <c r="G1470" s="329"/>
      <c r="H1470" s="329"/>
      <c r="I1470" s="329"/>
      <c r="J1470" s="329"/>
      <c r="K1470" s="329"/>
      <c r="L1470" s="173"/>
      <c r="M1470" s="174">
        <v>1</v>
      </c>
    </row>
    <row r="1471" spans="2:13" ht="18" x14ac:dyDescent="0.3">
      <c r="B1471" s="329"/>
      <c r="C1471" s="330"/>
      <c r="D1471" s="331"/>
      <c r="E1471" s="331"/>
      <c r="F1471" s="329"/>
      <c r="G1471" s="329"/>
      <c r="H1471" s="329"/>
      <c r="I1471" s="329"/>
      <c r="J1471" s="329"/>
      <c r="K1471" s="329"/>
      <c r="L1471" s="173"/>
      <c r="M1471" s="174">
        <v>0</v>
      </c>
    </row>
    <row r="1472" spans="2:13" ht="18" x14ac:dyDescent="0.3">
      <c r="B1472" s="329"/>
      <c r="C1472" s="330"/>
      <c r="D1472" s="331"/>
      <c r="E1472" s="331"/>
      <c r="F1472" s="329"/>
      <c r="G1472" s="329"/>
      <c r="H1472" s="329"/>
      <c r="I1472" s="329"/>
      <c r="J1472" s="329"/>
      <c r="K1472" s="329"/>
      <c r="L1472" s="173"/>
      <c r="M1472" s="174">
        <v>0</v>
      </c>
    </row>
    <row r="1473" spans="2:13" ht="20.399999999999999" x14ac:dyDescent="0.35">
      <c r="B1473" s="445"/>
      <c r="C1473" s="446"/>
      <c r="D1473" s="446"/>
      <c r="E1473" s="447"/>
      <c r="F1473" s="445"/>
      <c r="G1473" s="445"/>
      <c r="H1473" s="445"/>
      <c r="I1473" s="445"/>
      <c r="J1473" s="445"/>
      <c r="K1473" s="445"/>
      <c r="L1473" s="168"/>
      <c r="M1473" s="168" t="s">
        <v>396</v>
      </c>
    </row>
    <row r="1474" spans="2:13" ht="18" x14ac:dyDescent="0.3">
      <c r="B1474" s="326"/>
      <c r="C1474" s="327"/>
      <c r="D1474" s="327"/>
      <c r="E1474" s="327"/>
      <c r="F1474" s="326"/>
      <c r="G1474" s="326"/>
      <c r="H1474" s="326"/>
      <c r="I1474" s="326"/>
      <c r="J1474" s="326"/>
      <c r="K1474" s="326"/>
      <c r="L1474" s="170"/>
      <c r="M1474" s="171">
        <v>0.4</v>
      </c>
    </row>
    <row r="1475" spans="2:13" ht="18" x14ac:dyDescent="0.3">
      <c r="B1475" s="329"/>
      <c r="C1475" s="330"/>
      <c r="D1475" s="331"/>
      <c r="E1475" s="331"/>
      <c r="F1475" s="329"/>
      <c r="G1475" s="329"/>
      <c r="H1475" s="329"/>
      <c r="I1475" s="329"/>
      <c r="J1475" s="329"/>
      <c r="K1475" s="329"/>
      <c r="L1475" s="173"/>
      <c r="M1475" s="174">
        <v>0.2</v>
      </c>
    </row>
    <row r="1476" spans="2:13" ht="18" x14ac:dyDescent="0.3">
      <c r="B1476" s="329"/>
      <c r="C1476" s="330"/>
      <c r="D1476" s="331"/>
      <c r="E1476" s="331"/>
      <c r="F1476" s="329"/>
      <c r="G1476" s="329"/>
      <c r="H1476" s="329"/>
      <c r="I1476" s="329"/>
      <c r="J1476" s="329"/>
      <c r="K1476" s="329"/>
      <c r="L1476" s="173"/>
      <c r="M1476" s="174">
        <v>0</v>
      </c>
    </row>
    <row r="1477" spans="2:13" ht="20.399999999999999" x14ac:dyDescent="0.35">
      <c r="B1477" s="445"/>
      <c r="C1477" s="446"/>
      <c r="D1477" s="446"/>
      <c r="E1477" s="447"/>
      <c r="F1477" s="445"/>
      <c r="G1477" s="445"/>
      <c r="H1477" s="445"/>
      <c r="I1477" s="445"/>
      <c r="J1477" s="445"/>
      <c r="K1477" s="445"/>
      <c r="L1477" s="168"/>
      <c r="M1477" s="168" t="s">
        <v>396</v>
      </c>
    </row>
    <row r="1478" spans="2:13" ht="18" x14ac:dyDescent="0.3">
      <c r="B1478" s="326"/>
      <c r="C1478" s="327"/>
      <c r="D1478" s="327"/>
      <c r="E1478" s="327"/>
      <c r="F1478" s="326"/>
      <c r="G1478" s="326"/>
      <c r="H1478" s="326"/>
      <c r="I1478" s="326"/>
      <c r="J1478" s="326"/>
      <c r="K1478" s="326"/>
      <c r="L1478" s="170"/>
      <c r="M1478" s="171">
        <v>0.43</v>
      </c>
    </row>
    <row r="1479" spans="2:13" ht="18" x14ac:dyDescent="0.3">
      <c r="B1479" s="329"/>
      <c r="C1479" s="330"/>
      <c r="D1479" s="331"/>
      <c r="E1479" s="331"/>
      <c r="F1479" s="329"/>
      <c r="G1479" s="329"/>
      <c r="H1479" s="329"/>
      <c r="I1479" s="329"/>
      <c r="J1479" s="329"/>
      <c r="K1479" s="329"/>
      <c r="L1479" s="173"/>
      <c r="M1479" s="174">
        <v>0.95</v>
      </c>
    </row>
    <row r="1480" spans="2:13" ht="18" x14ac:dyDescent="0.3">
      <c r="B1480" s="329"/>
      <c r="C1480" s="330"/>
      <c r="D1480" s="331"/>
      <c r="E1480" s="331"/>
      <c r="F1480" s="329"/>
      <c r="G1480" s="329"/>
      <c r="H1480" s="329"/>
      <c r="I1480" s="329"/>
      <c r="J1480" s="329"/>
      <c r="K1480" s="329"/>
      <c r="L1480" s="173"/>
      <c r="M1480" s="174">
        <v>0</v>
      </c>
    </row>
    <row r="1481" spans="2:13" ht="18" x14ac:dyDescent="0.3">
      <c r="B1481" s="329"/>
      <c r="C1481" s="330"/>
      <c r="D1481" s="331"/>
      <c r="E1481" s="331"/>
      <c r="F1481" s="329"/>
      <c r="G1481" s="329"/>
      <c r="H1481" s="329"/>
      <c r="I1481" s="329"/>
      <c r="J1481" s="329"/>
      <c r="K1481" s="329"/>
      <c r="L1481" s="173"/>
      <c r="M1481" s="174">
        <v>0</v>
      </c>
    </row>
    <row r="1482" spans="2:13" ht="20.399999999999999" x14ac:dyDescent="0.35">
      <c r="B1482" s="445"/>
      <c r="C1482" s="446"/>
      <c r="D1482" s="446"/>
      <c r="E1482" s="447"/>
      <c r="F1482" s="445"/>
      <c r="G1482" s="445"/>
      <c r="H1482" s="445"/>
      <c r="I1482" s="445"/>
      <c r="J1482" s="445"/>
      <c r="K1482" s="445"/>
      <c r="L1482" s="168"/>
      <c r="M1482" s="168" t="s">
        <v>396</v>
      </c>
    </row>
    <row r="1483" spans="2:13" ht="18" x14ac:dyDescent="0.3">
      <c r="B1483" s="326"/>
      <c r="C1483" s="327"/>
      <c r="D1483" s="327"/>
      <c r="E1483" s="327"/>
      <c r="F1483" s="326"/>
      <c r="G1483" s="326"/>
      <c r="H1483" s="326"/>
      <c r="I1483" s="326"/>
      <c r="J1483" s="326"/>
      <c r="K1483" s="326"/>
      <c r="L1483" s="170"/>
      <c r="M1483" s="171">
        <v>0.2</v>
      </c>
    </row>
    <row r="1484" spans="2:13" ht="18" x14ac:dyDescent="0.3">
      <c r="B1484" s="329"/>
      <c r="C1484" s="330"/>
      <c r="D1484" s="331"/>
      <c r="E1484" s="331"/>
      <c r="F1484" s="329"/>
      <c r="G1484" s="329"/>
      <c r="H1484" s="329"/>
      <c r="I1484" s="329"/>
      <c r="J1484" s="329"/>
      <c r="K1484" s="329"/>
      <c r="L1484" s="173"/>
      <c r="M1484" s="174">
        <v>0</v>
      </c>
    </row>
    <row r="1485" spans="2:13" ht="18" x14ac:dyDescent="0.3">
      <c r="B1485" s="329"/>
      <c r="C1485" s="330"/>
      <c r="D1485" s="331"/>
      <c r="E1485" s="331"/>
      <c r="F1485" s="329"/>
      <c r="G1485" s="492"/>
      <c r="H1485" s="329"/>
      <c r="I1485" s="329"/>
      <c r="J1485" s="329"/>
      <c r="K1485" s="329"/>
      <c r="L1485" s="173"/>
      <c r="M1485" s="174">
        <v>0</v>
      </c>
    </row>
    <row r="1486" spans="2:13" ht="20.399999999999999" x14ac:dyDescent="0.35">
      <c r="B1486" s="445"/>
      <c r="C1486" s="446"/>
      <c r="D1486" s="446"/>
      <c r="E1486" s="447"/>
      <c r="F1486" s="445"/>
      <c r="G1486" s="445"/>
      <c r="H1486" s="445"/>
      <c r="I1486" s="445"/>
      <c r="J1486" s="445"/>
      <c r="K1486" s="445"/>
      <c r="L1486" s="168"/>
      <c r="M1486" s="168" t="s">
        <v>396</v>
      </c>
    </row>
    <row r="1487" spans="2:13" ht="18" x14ac:dyDescent="0.3">
      <c r="B1487" s="326"/>
      <c r="C1487" s="327"/>
      <c r="D1487" s="327"/>
      <c r="E1487" s="327"/>
      <c r="F1487" s="326"/>
      <c r="G1487" s="326"/>
      <c r="H1487" s="326"/>
      <c r="I1487" s="326"/>
      <c r="J1487" s="326"/>
      <c r="K1487" s="326"/>
      <c r="L1487" s="170"/>
      <c r="M1487" s="171">
        <v>0.21</v>
      </c>
    </row>
    <row r="1488" spans="2:13" ht="18" x14ac:dyDescent="0.3">
      <c r="B1488" s="329"/>
      <c r="C1488" s="330"/>
      <c r="D1488" s="331"/>
      <c r="E1488" s="331"/>
      <c r="F1488" s="329"/>
      <c r="G1488" s="329"/>
      <c r="H1488" s="329"/>
      <c r="I1488" s="329"/>
      <c r="J1488" s="329"/>
      <c r="K1488" s="329"/>
      <c r="L1488" s="173"/>
      <c r="M1488" s="174">
        <v>0.05</v>
      </c>
    </row>
    <row r="1489" spans="2:13" ht="20.399999999999999" x14ac:dyDescent="0.35">
      <c r="B1489" s="445"/>
      <c r="C1489" s="446"/>
      <c r="D1489" s="446"/>
      <c r="E1489" s="447"/>
      <c r="F1489" s="445"/>
      <c r="G1489" s="445"/>
      <c r="H1489" s="445"/>
      <c r="I1489" s="445"/>
      <c r="J1489" s="445"/>
      <c r="K1489" s="445"/>
      <c r="L1489" s="168"/>
      <c r="M1489" s="168" t="s">
        <v>396</v>
      </c>
    </row>
    <row r="1490" spans="2:13" ht="18" x14ac:dyDescent="0.3">
      <c r="B1490" s="326"/>
      <c r="C1490" s="327"/>
      <c r="D1490" s="327"/>
      <c r="E1490" s="327"/>
      <c r="F1490" s="326"/>
      <c r="G1490" s="326"/>
      <c r="H1490" s="326"/>
      <c r="I1490" s="326"/>
      <c r="J1490" s="326"/>
      <c r="K1490" s="326"/>
      <c r="L1490" s="170"/>
      <c r="M1490" s="171">
        <v>0.35</v>
      </c>
    </row>
    <row r="1491" spans="2:13" ht="18" x14ac:dyDescent="0.3">
      <c r="B1491" s="329"/>
      <c r="C1491" s="330"/>
      <c r="D1491" s="331"/>
      <c r="E1491" s="331"/>
      <c r="F1491" s="329"/>
      <c r="G1491" s="329"/>
      <c r="H1491" s="329"/>
      <c r="I1491" s="329"/>
      <c r="J1491" s="329"/>
      <c r="K1491" s="329"/>
      <c r="L1491" s="173"/>
      <c r="M1491" s="174">
        <v>0.71</v>
      </c>
    </row>
    <row r="1492" spans="2:13" ht="18" x14ac:dyDescent="0.3">
      <c r="B1492" s="329"/>
      <c r="C1492" s="330"/>
      <c r="D1492" s="331"/>
      <c r="E1492" s="331"/>
      <c r="F1492" s="329"/>
      <c r="G1492" s="329"/>
      <c r="H1492" s="329"/>
      <c r="I1492" s="329"/>
      <c r="J1492" s="329"/>
      <c r="K1492" s="329"/>
      <c r="L1492" s="173"/>
      <c r="M1492" s="174">
        <v>0</v>
      </c>
    </row>
    <row r="1493" spans="2:13" ht="18" x14ac:dyDescent="0.3">
      <c r="B1493" s="329"/>
      <c r="C1493" s="330"/>
      <c r="D1493" s="331"/>
      <c r="E1493" s="331"/>
      <c r="F1493" s="329"/>
      <c r="G1493" s="329"/>
      <c r="H1493" s="329"/>
      <c r="I1493" s="329"/>
      <c r="J1493" s="329"/>
      <c r="K1493" s="329"/>
      <c r="L1493" s="173"/>
      <c r="M1493" s="174">
        <v>0</v>
      </c>
    </row>
    <row r="1494" spans="2:13" ht="20.399999999999999" x14ac:dyDescent="0.35">
      <c r="B1494" s="445"/>
      <c r="C1494" s="446"/>
      <c r="D1494" s="446"/>
      <c r="E1494" s="447"/>
      <c r="F1494" s="445"/>
      <c r="G1494" s="445"/>
      <c r="H1494" s="445"/>
      <c r="I1494" s="445"/>
      <c r="J1494" s="445"/>
      <c r="K1494" s="445"/>
      <c r="L1494" s="168"/>
      <c r="M1494" s="168" t="s">
        <v>396</v>
      </c>
    </row>
    <row r="1495" spans="2:13" ht="18" x14ac:dyDescent="0.3">
      <c r="B1495" s="326"/>
      <c r="C1495" s="327"/>
      <c r="D1495" s="327"/>
      <c r="E1495" s="327"/>
      <c r="F1495" s="326"/>
      <c r="G1495" s="326"/>
      <c r="H1495" s="326"/>
      <c r="I1495" s="326"/>
      <c r="J1495" s="326"/>
      <c r="K1495" s="326"/>
      <c r="L1495" s="170"/>
      <c r="M1495" s="171">
        <v>0</v>
      </c>
    </row>
    <row r="1496" spans="2:13" ht="18" x14ac:dyDescent="0.3">
      <c r="B1496" s="329"/>
      <c r="C1496" s="330"/>
      <c r="D1496" s="331"/>
      <c r="E1496" s="331"/>
      <c r="F1496" s="329"/>
      <c r="G1496" s="329"/>
      <c r="H1496" s="329"/>
      <c r="I1496" s="329"/>
      <c r="J1496" s="329"/>
      <c r="K1496" s="329"/>
      <c r="L1496" s="173"/>
      <c r="M1496" s="174">
        <v>0</v>
      </c>
    </row>
    <row r="1497" spans="2:13" ht="18" x14ac:dyDescent="0.3">
      <c r="B1497" s="329"/>
      <c r="C1497" s="330"/>
      <c r="D1497" s="331"/>
      <c r="E1497" s="331"/>
      <c r="F1497" s="329"/>
      <c r="G1497" s="329"/>
      <c r="H1497" s="329"/>
      <c r="I1497" s="329"/>
      <c r="J1497" s="329"/>
      <c r="K1497" s="329"/>
      <c r="L1497" s="173"/>
      <c r="M1497" s="174">
        <v>0</v>
      </c>
    </row>
    <row r="1498" spans="2:13" ht="18" x14ac:dyDescent="0.3">
      <c r="B1498" s="329"/>
      <c r="C1498" s="330"/>
      <c r="D1498" s="331"/>
      <c r="E1498" s="331"/>
      <c r="F1498" s="329"/>
      <c r="G1498" s="329"/>
      <c r="H1498" s="329"/>
      <c r="I1498" s="329"/>
      <c r="J1498" s="329"/>
      <c r="K1498" s="329"/>
      <c r="L1498" s="173"/>
      <c r="M1498" s="174">
        <v>0</v>
      </c>
    </row>
    <row r="1499" spans="2:13" ht="20.399999999999999" x14ac:dyDescent="0.35">
      <c r="B1499" s="445"/>
      <c r="C1499" s="446"/>
      <c r="D1499" s="446"/>
      <c r="E1499" s="447"/>
      <c r="F1499" s="445"/>
      <c r="G1499" s="445"/>
      <c r="H1499" s="445"/>
      <c r="I1499" s="445"/>
      <c r="J1499" s="445"/>
      <c r="K1499" s="445"/>
      <c r="L1499" s="168"/>
      <c r="M1499" s="168" t="s">
        <v>396</v>
      </c>
    </row>
    <row r="1500" spans="2:13" ht="18" x14ac:dyDescent="0.3">
      <c r="B1500" s="326"/>
      <c r="C1500" s="327"/>
      <c r="D1500" s="327"/>
      <c r="E1500" s="327"/>
      <c r="F1500" s="326"/>
      <c r="G1500" s="488"/>
      <c r="H1500" s="326"/>
      <c r="I1500" s="326"/>
      <c r="J1500" s="326"/>
      <c r="K1500" s="326"/>
      <c r="L1500" s="170"/>
      <c r="M1500" s="171">
        <v>0</v>
      </c>
    </row>
    <row r="1501" spans="2:13" ht="18" x14ac:dyDescent="0.3">
      <c r="B1501" s="329"/>
      <c r="C1501" s="330"/>
      <c r="D1501" s="331"/>
      <c r="E1501" s="331"/>
      <c r="F1501" s="329"/>
      <c r="G1501" s="329"/>
      <c r="H1501" s="329"/>
      <c r="I1501" s="329"/>
      <c r="J1501" s="329"/>
      <c r="K1501" s="329"/>
      <c r="L1501" s="173"/>
      <c r="M1501" s="174">
        <v>0.6</v>
      </c>
    </row>
    <row r="1502" spans="2:13" ht="18" x14ac:dyDescent="0.3">
      <c r="B1502" s="329"/>
      <c r="C1502" s="330"/>
      <c r="D1502" s="331"/>
      <c r="E1502" s="331"/>
      <c r="F1502" s="329"/>
      <c r="G1502" s="329"/>
      <c r="H1502" s="329"/>
      <c r="I1502" s="329"/>
      <c r="J1502" s="329"/>
      <c r="K1502" s="329"/>
      <c r="L1502" s="173"/>
      <c r="M1502" s="174">
        <v>0</v>
      </c>
    </row>
    <row r="1503" spans="2:13" ht="18" x14ac:dyDescent="0.3">
      <c r="B1503" s="329"/>
      <c r="C1503" s="330"/>
      <c r="D1503" s="331"/>
      <c r="E1503" s="331"/>
      <c r="F1503" s="329"/>
      <c r="G1503" s="329"/>
      <c r="H1503" s="329"/>
      <c r="I1503" s="329"/>
      <c r="J1503" s="329"/>
      <c r="K1503" s="329"/>
      <c r="L1503" s="173"/>
      <c r="M1503" s="174">
        <v>0</v>
      </c>
    </row>
    <row r="1504" spans="2:13" ht="18" x14ac:dyDescent="0.3">
      <c r="B1504" s="329"/>
      <c r="C1504" s="330"/>
      <c r="D1504" s="331"/>
      <c r="E1504" s="331"/>
      <c r="F1504" s="329"/>
      <c r="G1504" s="329"/>
      <c r="H1504" s="329"/>
      <c r="I1504" s="329"/>
      <c r="J1504" s="329"/>
      <c r="K1504" s="329"/>
      <c r="L1504" s="173"/>
      <c r="M1504" s="174">
        <v>0</v>
      </c>
    </row>
    <row r="1510" spans="2:13" ht="20.399999999999999" x14ac:dyDescent="0.35">
      <c r="B1510" s="445"/>
      <c r="C1510" s="446"/>
      <c r="D1510" s="446"/>
      <c r="E1510" s="447"/>
      <c r="F1510" s="445"/>
      <c r="G1510" s="445"/>
      <c r="H1510" s="445"/>
      <c r="I1510" s="445"/>
      <c r="J1510" s="445"/>
      <c r="K1510" s="445"/>
      <c r="L1510" s="445"/>
      <c r="M1510" s="445" t="s">
        <v>396</v>
      </c>
    </row>
    <row r="1511" spans="2:13" ht="18" x14ac:dyDescent="0.3">
      <c r="B1511" s="326"/>
      <c r="C1511" s="327"/>
      <c r="D1511" s="327"/>
      <c r="E1511" s="327"/>
      <c r="F1511" s="326"/>
      <c r="G1511" s="326"/>
      <c r="H1511" s="326"/>
      <c r="I1511" s="326"/>
      <c r="J1511" s="326"/>
      <c r="K1511" s="326"/>
      <c r="L1511" s="326"/>
      <c r="M1511" s="490">
        <v>0.96</v>
      </c>
    </row>
    <row r="1512" spans="2:13" ht="18" x14ac:dyDescent="0.3">
      <c r="B1512" s="329"/>
      <c r="C1512" s="330"/>
      <c r="D1512" s="331"/>
      <c r="E1512" s="331"/>
      <c r="F1512" s="329"/>
      <c r="G1512" s="329"/>
      <c r="H1512" s="329"/>
      <c r="I1512" s="329"/>
      <c r="J1512" s="329"/>
      <c r="K1512" s="329"/>
      <c r="L1512" s="329"/>
      <c r="M1512" s="491">
        <v>0</v>
      </c>
    </row>
    <row r="1513" spans="2:13" ht="18" x14ac:dyDescent="0.3">
      <c r="B1513" s="329"/>
      <c r="C1513" s="330"/>
      <c r="D1513" s="331"/>
      <c r="E1513" s="331"/>
      <c r="F1513" s="329"/>
      <c r="G1513" s="329"/>
      <c r="H1513" s="329"/>
      <c r="I1513" s="329"/>
      <c r="J1513" s="329"/>
      <c r="K1513" s="329"/>
      <c r="L1513" s="329"/>
      <c r="M1513" s="491">
        <v>0</v>
      </c>
    </row>
    <row r="1514" spans="2:13" ht="20.399999999999999" x14ac:dyDescent="0.35">
      <c r="B1514" s="445"/>
      <c r="C1514" s="446"/>
      <c r="D1514" s="446"/>
      <c r="E1514" s="447"/>
      <c r="F1514" s="445"/>
      <c r="G1514" s="445"/>
      <c r="H1514" s="445"/>
      <c r="I1514" s="445"/>
      <c r="J1514" s="445"/>
      <c r="K1514" s="445"/>
      <c r="L1514" s="445"/>
      <c r="M1514" s="445" t="s">
        <v>396</v>
      </c>
    </row>
    <row r="1515" spans="2:13" ht="18" x14ac:dyDescent="0.3">
      <c r="B1515" s="326"/>
      <c r="C1515" s="327"/>
      <c r="D1515" s="327"/>
      <c r="E1515" s="327"/>
      <c r="F1515" s="326"/>
      <c r="G1515" s="326"/>
      <c r="H1515" s="326"/>
      <c r="I1515" s="326"/>
      <c r="J1515" s="326"/>
      <c r="K1515" s="326"/>
      <c r="L1515" s="326"/>
      <c r="M1515" s="490">
        <v>0.4</v>
      </c>
    </row>
    <row r="1516" spans="2:13" ht="18" x14ac:dyDescent="0.3">
      <c r="B1516" s="329"/>
      <c r="C1516" s="330"/>
      <c r="D1516" s="331"/>
      <c r="E1516" s="331"/>
      <c r="F1516" s="329"/>
      <c r="G1516" s="329"/>
      <c r="H1516" s="329"/>
      <c r="I1516" s="329"/>
      <c r="J1516" s="329"/>
      <c r="K1516" s="329"/>
      <c r="L1516" s="329"/>
      <c r="M1516" s="491">
        <v>0.1</v>
      </c>
    </row>
    <row r="1517" spans="2:13" ht="18" x14ac:dyDescent="0.3">
      <c r="B1517" s="329"/>
      <c r="C1517" s="330"/>
      <c r="D1517" s="331"/>
      <c r="E1517" s="331"/>
      <c r="F1517" s="329"/>
      <c r="G1517" s="329"/>
      <c r="H1517" s="329"/>
      <c r="I1517" s="329"/>
      <c r="J1517" s="329"/>
      <c r="K1517" s="329"/>
      <c r="L1517" s="329"/>
      <c r="M1517" s="491">
        <v>0</v>
      </c>
    </row>
    <row r="1518" spans="2:13" ht="18" x14ac:dyDescent="0.3">
      <c r="B1518" s="329"/>
      <c r="C1518" s="330"/>
      <c r="D1518" s="331"/>
      <c r="E1518" s="331"/>
      <c r="F1518" s="329"/>
      <c r="G1518" s="329"/>
      <c r="H1518" s="329"/>
      <c r="I1518" s="329"/>
      <c r="J1518" s="329"/>
      <c r="K1518" s="329"/>
      <c r="L1518" s="329"/>
      <c r="M1518" s="491">
        <v>0</v>
      </c>
    </row>
    <row r="1519" spans="2:13" ht="18" x14ac:dyDescent="0.3">
      <c r="B1519" s="329"/>
      <c r="C1519" s="330"/>
      <c r="D1519" s="331"/>
      <c r="E1519" s="331"/>
      <c r="F1519" s="329"/>
      <c r="G1519" s="329"/>
      <c r="H1519" s="329"/>
      <c r="I1519" s="329"/>
      <c r="J1519" s="329"/>
      <c r="K1519" s="329"/>
      <c r="L1519" s="329"/>
      <c r="M1519" s="491">
        <v>0</v>
      </c>
    </row>
    <row r="1520" spans="2:13" ht="20.399999999999999" x14ac:dyDescent="0.35">
      <c r="B1520" s="445"/>
      <c r="C1520" s="446"/>
      <c r="D1520" s="446"/>
      <c r="E1520" s="447"/>
      <c r="F1520" s="445"/>
      <c r="G1520" s="445"/>
      <c r="H1520" s="445"/>
      <c r="I1520" s="445"/>
      <c r="J1520" s="445"/>
      <c r="K1520" s="445"/>
      <c r="L1520" s="445"/>
      <c r="M1520" s="445" t="s">
        <v>396</v>
      </c>
    </row>
    <row r="1521" spans="2:13" ht="18" x14ac:dyDescent="0.3">
      <c r="B1521" s="326"/>
      <c r="C1521" s="327"/>
      <c r="D1521" s="327"/>
      <c r="E1521" s="327"/>
      <c r="F1521" s="326"/>
      <c r="G1521" s="326"/>
      <c r="H1521" s="326"/>
      <c r="I1521" s="326"/>
      <c r="J1521" s="326"/>
      <c r="K1521" s="326"/>
      <c r="L1521" s="326"/>
      <c r="M1521" s="490">
        <v>0.42</v>
      </c>
    </row>
    <row r="1522" spans="2:13" ht="18" x14ac:dyDescent="0.3">
      <c r="B1522" s="329"/>
      <c r="C1522" s="330"/>
      <c r="D1522" s="331"/>
      <c r="E1522" s="331"/>
      <c r="F1522" s="329"/>
      <c r="G1522" s="329"/>
      <c r="H1522" s="329"/>
      <c r="I1522" s="329"/>
      <c r="J1522" s="329"/>
      <c r="K1522" s="329"/>
      <c r="L1522" s="329"/>
      <c r="M1522" s="491">
        <v>0</v>
      </c>
    </row>
    <row r="1523" spans="2:13" ht="18" x14ac:dyDescent="0.3">
      <c r="B1523" s="329"/>
      <c r="C1523" s="330"/>
      <c r="D1523" s="331"/>
      <c r="E1523" s="331"/>
      <c r="F1523" s="329"/>
      <c r="G1523" s="329"/>
      <c r="H1523" s="329"/>
      <c r="I1523" s="329"/>
      <c r="J1523" s="329"/>
      <c r="K1523" s="329"/>
      <c r="L1523" s="329"/>
      <c r="M1523" s="491">
        <v>0</v>
      </c>
    </row>
    <row r="1524" spans="2:13" ht="20.399999999999999" x14ac:dyDescent="0.35">
      <c r="B1524" s="445"/>
      <c r="C1524" s="446"/>
      <c r="D1524" s="446"/>
      <c r="E1524" s="447"/>
      <c r="F1524" s="445"/>
      <c r="G1524" s="445"/>
      <c r="H1524" s="445"/>
      <c r="I1524" s="445"/>
      <c r="J1524" s="445"/>
      <c r="K1524" s="445"/>
      <c r="L1524" s="445"/>
      <c r="M1524" s="445" t="s">
        <v>396</v>
      </c>
    </row>
    <row r="1525" spans="2:13" ht="18" x14ac:dyDescent="0.3">
      <c r="B1525" s="326"/>
      <c r="C1525" s="327"/>
      <c r="D1525" s="327"/>
      <c r="E1525" s="327"/>
      <c r="F1525" s="326"/>
      <c r="G1525" s="326"/>
      <c r="H1525" s="326"/>
      <c r="I1525" s="326"/>
      <c r="J1525" s="326"/>
      <c r="K1525" s="326"/>
      <c r="L1525" s="326"/>
      <c r="M1525" s="490">
        <v>0.2</v>
      </c>
    </row>
    <row r="1526" spans="2:13" ht="18" x14ac:dyDescent="0.3">
      <c r="B1526" s="329"/>
      <c r="C1526" s="330"/>
      <c r="D1526" s="331"/>
      <c r="E1526" s="331"/>
      <c r="F1526" s="329"/>
      <c r="G1526" s="329"/>
      <c r="H1526" s="329"/>
      <c r="I1526" s="329"/>
      <c r="J1526" s="329"/>
      <c r="K1526" s="329"/>
      <c r="L1526" s="329"/>
      <c r="M1526" s="491">
        <v>0.1</v>
      </c>
    </row>
    <row r="1527" spans="2:13" ht="18" x14ac:dyDescent="0.3">
      <c r="B1527" s="329"/>
      <c r="C1527" s="330"/>
      <c r="D1527" s="331"/>
      <c r="E1527" s="331"/>
      <c r="F1527" s="329"/>
      <c r="G1527" s="329"/>
      <c r="H1527" s="329"/>
      <c r="I1527" s="329"/>
      <c r="J1527" s="329"/>
      <c r="K1527" s="329"/>
      <c r="L1527" s="329"/>
      <c r="M1527" s="491">
        <v>0</v>
      </c>
    </row>
    <row r="1528" spans="2:13" ht="20.399999999999999" x14ac:dyDescent="0.35">
      <c r="B1528" s="445"/>
      <c r="C1528" s="446"/>
      <c r="D1528" s="446"/>
      <c r="E1528" s="447"/>
      <c r="F1528" s="445"/>
      <c r="G1528" s="445"/>
      <c r="H1528" s="445"/>
      <c r="I1528" s="445"/>
      <c r="J1528" s="445"/>
      <c r="K1528" s="445"/>
      <c r="L1528" s="445"/>
      <c r="M1528" s="445" t="s">
        <v>396</v>
      </c>
    </row>
    <row r="1529" spans="2:13" ht="18" x14ac:dyDescent="0.3">
      <c r="B1529" s="326"/>
      <c r="C1529" s="327"/>
      <c r="D1529" s="327"/>
      <c r="E1529" s="327"/>
      <c r="F1529" s="326"/>
      <c r="G1529" s="326"/>
      <c r="H1529" s="326"/>
      <c r="I1529" s="326"/>
      <c r="J1529" s="326"/>
      <c r="K1529" s="326"/>
      <c r="L1529" s="326"/>
      <c r="M1529" s="490">
        <v>0.21</v>
      </c>
    </row>
    <row r="1530" spans="2:13" ht="18" x14ac:dyDescent="0.3">
      <c r="B1530" s="329"/>
      <c r="C1530" s="330"/>
      <c r="D1530" s="331"/>
      <c r="E1530" s="331"/>
      <c r="F1530" s="329"/>
      <c r="G1530" s="329"/>
      <c r="H1530" s="329"/>
      <c r="I1530" s="329"/>
      <c r="J1530" s="329"/>
      <c r="K1530" s="329"/>
      <c r="L1530" s="329"/>
      <c r="M1530" s="491">
        <v>0.5</v>
      </c>
    </row>
    <row r="1531" spans="2:13" ht="18" x14ac:dyDescent="0.3">
      <c r="B1531" s="329"/>
      <c r="C1531" s="330"/>
      <c r="D1531" s="331"/>
      <c r="E1531" s="331"/>
      <c r="F1531" s="329"/>
      <c r="G1531" s="329"/>
      <c r="H1531" s="329"/>
      <c r="I1531" s="329"/>
      <c r="J1531" s="329"/>
      <c r="K1531" s="329"/>
      <c r="L1531" s="329"/>
      <c r="M1531" s="491">
        <v>0</v>
      </c>
    </row>
    <row r="1532" spans="2:13" ht="20.399999999999999" x14ac:dyDescent="0.35">
      <c r="B1532" s="445"/>
      <c r="C1532" s="446"/>
      <c r="D1532" s="446"/>
      <c r="E1532" s="447"/>
      <c r="F1532" s="445"/>
      <c r="G1532" s="445"/>
      <c r="H1532" s="445"/>
      <c r="I1532" s="445"/>
      <c r="J1532" s="445"/>
      <c r="K1532" s="445"/>
      <c r="L1532" s="445"/>
      <c r="M1532" s="445" t="s">
        <v>396</v>
      </c>
    </row>
    <row r="1533" spans="2:13" ht="18" x14ac:dyDescent="0.3">
      <c r="B1533" s="326"/>
      <c r="C1533" s="327"/>
      <c r="D1533" s="327"/>
      <c r="E1533" s="327"/>
      <c r="F1533" s="326"/>
      <c r="G1533" s="326"/>
      <c r="H1533" s="326"/>
      <c r="I1533" s="326"/>
      <c r="J1533" s="326"/>
      <c r="K1533" s="326"/>
      <c r="L1533" s="326"/>
      <c r="M1533" s="490">
        <v>0.33</v>
      </c>
    </row>
    <row r="1534" spans="2:13" ht="18" x14ac:dyDescent="0.3">
      <c r="B1534" s="329"/>
      <c r="C1534" s="330"/>
      <c r="D1534" s="331"/>
      <c r="E1534" s="331"/>
      <c r="F1534" s="329"/>
      <c r="G1534" s="329"/>
      <c r="H1534" s="329"/>
      <c r="I1534" s="329"/>
      <c r="J1534" s="329"/>
      <c r="K1534" s="329"/>
      <c r="L1534" s="329"/>
      <c r="M1534" s="491">
        <v>0</v>
      </c>
    </row>
    <row r="1535" spans="2:13" ht="18" x14ac:dyDescent="0.3">
      <c r="B1535" s="329"/>
      <c r="C1535" s="330"/>
      <c r="D1535" s="331"/>
      <c r="E1535" s="331"/>
      <c r="F1535" s="329"/>
      <c r="G1535" s="329"/>
      <c r="H1535" s="329"/>
      <c r="I1535" s="329"/>
      <c r="J1535" s="329"/>
      <c r="K1535" s="329"/>
      <c r="L1535" s="329"/>
      <c r="M1535" s="491">
        <v>0</v>
      </c>
    </row>
    <row r="1536" spans="2:13" ht="20.399999999999999" x14ac:dyDescent="0.35">
      <c r="B1536" s="445"/>
      <c r="C1536" s="446"/>
      <c r="D1536" s="446"/>
      <c r="E1536" s="447"/>
      <c r="F1536" s="445"/>
      <c r="G1536" s="445"/>
      <c r="H1536" s="445"/>
      <c r="I1536" s="445"/>
      <c r="J1536" s="445"/>
      <c r="K1536" s="445"/>
      <c r="L1536" s="445"/>
      <c r="M1536" s="445" t="s">
        <v>396</v>
      </c>
    </row>
    <row r="1537" spans="2:13" ht="18" x14ac:dyDescent="0.3">
      <c r="B1537" s="326"/>
      <c r="C1537" s="327"/>
      <c r="D1537" s="327"/>
      <c r="E1537" s="327"/>
      <c r="F1537" s="326"/>
      <c r="G1537" s="326"/>
      <c r="H1537" s="326"/>
      <c r="I1537" s="326"/>
      <c r="J1537" s="326"/>
      <c r="K1537" s="326"/>
      <c r="L1537" s="326"/>
      <c r="M1537" s="490">
        <v>0</v>
      </c>
    </row>
    <row r="1538" spans="2:13" ht="18" x14ac:dyDescent="0.3">
      <c r="B1538" s="329"/>
      <c r="C1538" s="330"/>
      <c r="D1538" s="331"/>
      <c r="E1538" s="331"/>
      <c r="F1538" s="329"/>
      <c r="G1538" s="329"/>
      <c r="H1538" s="329"/>
      <c r="I1538" s="329"/>
      <c r="J1538" s="329"/>
      <c r="K1538" s="329"/>
      <c r="L1538" s="329"/>
      <c r="M1538" s="491">
        <v>0</v>
      </c>
    </row>
    <row r="1539" spans="2:13" ht="18" x14ac:dyDescent="0.3">
      <c r="B1539" s="329"/>
      <c r="C1539" s="330"/>
      <c r="D1539" s="331"/>
      <c r="E1539" s="331"/>
      <c r="F1539" s="329"/>
      <c r="G1539" s="329"/>
      <c r="H1539" s="329"/>
      <c r="I1539" s="329"/>
      <c r="J1539" s="329"/>
      <c r="K1539" s="329"/>
      <c r="L1539" s="329"/>
      <c r="M1539" s="491">
        <v>0</v>
      </c>
    </row>
    <row r="1540" spans="2:13" ht="18" x14ac:dyDescent="0.3">
      <c r="B1540" s="329"/>
      <c r="C1540" s="330"/>
      <c r="D1540" s="331"/>
      <c r="E1540" s="331"/>
      <c r="F1540" s="329"/>
      <c r="G1540" s="329"/>
      <c r="H1540" s="329"/>
      <c r="I1540" s="329"/>
      <c r="J1540" s="329"/>
      <c r="K1540" s="329"/>
      <c r="L1540" s="329"/>
      <c r="M1540" s="491">
        <v>0</v>
      </c>
    </row>
    <row r="1541" spans="2:13" ht="20.399999999999999" x14ac:dyDescent="0.35">
      <c r="B1541" s="445"/>
      <c r="C1541" s="446"/>
      <c r="D1541" s="446"/>
      <c r="E1541" s="447"/>
      <c r="F1541" s="445"/>
      <c r="G1541" s="445"/>
      <c r="H1541" s="445"/>
      <c r="I1541" s="445"/>
      <c r="J1541" s="445"/>
      <c r="K1541" s="445"/>
      <c r="L1541" s="445"/>
      <c r="M1541" s="445" t="s">
        <v>396</v>
      </c>
    </row>
    <row r="1542" spans="2:13" ht="18" x14ac:dyDescent="0.3">
      <c r="B1542" s="326"/>
      <c r="C1542" s="327"/>
      <c r="D1542" s="327"/>
      <c r="E1542" s="327"/>
      <c r="F1542" s="326"/>
      <c r="G1542" s="326"/>
      <c r="H1542" s="495"/>
      <c r="I1542" s="495"/>
      <c r="J1542" s="495"/>
      <c r="K1542" s="326"/>
      <c r="L1542" s="326"/>
      <c r="M1542" s="490">
        <v>0.1</v>
      </c>
    </row>
    <row r="1543" spans="2:13" ht="18" x14ac:dyDescent="0.3">
      <c r="B1543" s="329"/>
      <c r="C1543" s="330"/>
      <c r="D1543" s="331"/>
      <c r="E1543" s="331"/>
      <c r="F1543" s="329"/>
      <c r="G1543" s="329"/>
      <c r="H1543" s="329"/>
      <c r="I1543" s="329"/>
      <c r="J1543" s="329"/>
      <c r="K1543" s="329"/>
      <c r="L1543" s="329"/>
      <c r="M1543" s="491">
        <v>0</v>
      </c>
    </row>
    <row r="1544" spans="2:13" ht="18" x14ac:dyDescent="0.3">
      <c r="B1544" s="329"/>
      <c r="C1544" s="330"/>
      <c r="D1544" s="331"/>
      <c r="E1544" s="331"/>
      <c r="F1544" s="329"/>
      <c r="G1544" s="329"/>
      <c r="H1544" s="329"/>
      <c r="I1544" s="329"/>
      <c r="J1544" s="329"/>
      <c r="K1544" s="329"/>
      <c r="L1544" s="329"/>
      <c r="M1544" s="491">
        <v>0</v>
      </c>
    </row>
    <row r="1545" spans="2:13" ht="18" x14ac:dyDescent="0.3">
      <c r="B1545" s="329"/>
      <c r="C1545" s="330"/>
      <c r="D1545" s="331"/>
      <c r="E1545" s="331"/>
      <c r="F1545" s="329"/>
      <c r="G1545" s="329"/>
      <c r="H1545" s="329"/>
      <c r="I1545" s="329"/>
      <c r="J1545" s="329"/>
      <c r="K1545" s="329"/>
      <c r="L1545" s="329"/>
      <c r="M1545" s="491">
        <v>0</v>
      </c>
    </row>
    <row r="1546" spans="2:13" ht="20.399999999999999" x14ac:dyDescent="0.35">
      <c r="B1546" s="445"/>
      <c r="C1546" s="446"/>
      <c r="D1546" s="446"/>
      <c r="E1546" s="447"/>
      <c r="F1546" s="445"/>
      <c r="G1546" s="445"/>
      <c r="H1546" s="445"/>
      <c r="I1546" s="445"/>
      <c r="J1546" s="445"/>
      <c r="K1546" s="445"/>
      <c r="L1546" s="445"/>
      <c r="M1546" s="445" t="s">
        <v>396</v>
      </c>
    </row>
    <row r="1547" spans="2:13" ht="18" x14ac:dyDescent="0.3">
      <c r="B1547" s="326"/>
      <c r="C1547" s="327"/>
      <c r="D1547" s="327"/>
      <c r="E1547" s="327"/>
      <c r="F1547" s="326"/>
      <c r="G1547" s="488"/>
      <c r="H1547" s="326"/>
      <c r="I1547" s="326"/>
      <c r="J1547" s="326"/>
      <c r="K1547" s="326"/>
      <c r="L1547" s="326"/>
      <c r="M1547" s="490">
        <v>0</v>
      </c>
    </row>
    <row r="1548" spans="2:13" ht="18" x14ac:dyDescent="0.3">
      <c r="B1548" s="329"/>
      <c r="C1548" s="330"/>
      <c r="D1548" s="331"/>
      <c r="E1548" s="331"/>
      <c r="F1548" s="329"/>
      <c r="G1548" s="329"/>
      <c r="H1548" s="329"/>
      <c r="I1548" s="329"/>
      <c r="J1548" s="329"/>
      <c r="K1548" s="329"/>
      <c r="L1548" s="329"/>
      <c r="M1548" s="491">
        <v>0</v>
      </c>
    </row>
    <row r="1549" spans="2:13" ht="18" x14ac:dyDescent="0.3">
      <c r="B1549" s="329"/>
      <c r="C1549" s="330"/>
      <c r="D1549" s="331"/>
      <c r="E1549" s="331"/>
      <c r="F1549" s="329"/>
      <c r="G1549" s="492"/>
      <c r="H1549" s="329"/>
      <c r="I1549" s="329"/>
      <c r="J1549" s="329"/>
      <c r="K1549" s="329"/>
      <c r="L1549" s="329"/>
      <c r="M1549" s="491">
        <v>0</v>
      </c>
    </row>
    <row r="1550" spans="2:13" ht="18" x14ac:dyDescent="0.3">
      <c r="B1550" s="329"/>
      <c r="C1550" s="330"/>
      <c r="D1550" s="331"/>
      <c r="E1550" s="331"/>
      <c r="F1550" s="329"/>
      <c r="G1550" s="492"/>
      <c r="H1550" s="329"/>
      <c r="I1550" s="329"/>
      <c r="J1550" s="329"/>
      <c r="K1550" s="329"/>
      <c r="L1550" s="329"/>
      <c r="M1550" s="491">
        <v>0</v>
      </c>
    </row>
    <row r="1558" spans="2:13" ht="20.399999999999999" x14ac:dyDescent="0.35">
      <c r="B1558" s="445"/>
      <c r="C1558" s="446"/>
      <c r="D1558" s="446"/>
      <c r="E1558" s="447"/>
      <c r="F1558" s="445"/>
      <c r="G1558" s="445"/>
      <c r="H1558" s="445"/>
      <c r="I1558" s="445"/>
      <c r="J1558" s="445"/>
      <c r="K1558" s="445"/>
      <c r="L1558" s="445"/>
      <c r="M1558" s="445" t="s">
        <v>396</v>
      </c>
    </row>
    <row r="1559" spans="2:13" ht="18" x14ac:dyDescent="0.3">
      <c r="B1559" s="326"/>
      <c r="C1559" s="327"/>
      <c r="D1559" s="327"/>
      <c r="E1559" s="327"/>
      <c r="F1559" s="326"/>
      <c r="G1559" s="326"/>
      <c r="H1559" s="326"/>
      <c r="I1559" s="326"/>
      <c r="J1559" s="326"/>
      <c r="K1559" s="326"/>
      <c r="L1559" s="326"/>
      <c r="M1559" s="490">
        <v>0.96</v>
      </c>
    </row>
    <row r="1560" spans="2:13" ht="18" x14ac:dyDescent="0.3">
      <c r="B1560" s="329"/>
      <c r="C1560" s="330"/>
      <c r="D1560" s="331"/>
      <c r="E1560" s="331"/>
      <c r="F1560" s="329"/>
      <c r="G1560" s="329"/>
      <c r="H1560" s="329"/>
      <c r="I1560" s="329"/>
      <c r="J1560" s="329"/>
      <c r="K1560" s="329"/>
      <c r="L1560" s="329"/>
      <c r="M1560" s="491">
        <v>0</v>
      </c>
    </row>
    <row r="1561" spans="2:13" ht="18" x14ac:dyDescent="0.3">
      <c r="B1561" s="329"/>
      <c r="C1561" s="330"/>
      <c r="D1561" s="331"/>
      <c r="E1561" s="331"/>
      <c r="F1561" s="329"/>
      <c r="G1561" s="329"/>
      <c r="H1561" s="329"/>
      <c r="I1561" s="329"/>
      <c r="J1561" s="329"/>
      <c r="K1561" s="329"/>
      <c r="L1561" s="329"/>
      <c r="M1561" s="491">
        <v>0</v>
      </c>
    </row>
    <row r="1562" spans="2:13" ht="18" x14ac:dyDescent="0.3">
      <c r="B1562" s="329"/>
      <c r="C1562" s="330"/>
      <c r="D1562" s="331"/>
      <c r="E1562" s="331"/>
      <c r="F1562" s="329"/>
      <c r="G1562" s="329"/>
      <c r="H1562" s="329"/>
      <c r="I1562" s="329"/>
      <c r="J1562" s="329"/>
      <c r="K1562" s="329"/>
      <c r="L1562" s="329"/>
      <c r="M1562" s="491">
        <v>0</v>
      </c>
    </row>
    <row r="1563" spans="2:13" ht="20.399999999999999" x14ac:dyDescent="0.35">
      <c r="B1563" s="445"/>
      <c r="C1563" s="446"/>
      <c r="D1563" s="446"/>
      <c r="E1563" s="447"/>
      <c r="F1563" s="445"/>
      <c r="G1563" s="445"/>
      <c r="H1563" s="445"/>
      <c r="I1563" s="445"/>
      <c r="J1563" s="445"/>
      <c r="K1563" s="445"/>
      <c r="L1563" s="445"/>
      <c r="M1563" s="445" t="s">
        <v>396</v>
      </c>
    </row>
    <row r="1564" spans="2:13" ht="18" x14ac:dyDescent="0.3">
      <c r="B1564" s="326"/>
      <c r="C1564" s="327"/>
      <c r="D1564" s="327"/>
      <c r="E1564" s="327"/>
      <c r="F1564" s="326"/>
      <c r="G1564" s="326"/>
      <c r="H1564" s="326"/>
      <c r="I1564" s="326"/>
      <c r="J1564" s="326"/>
      <c r="K1564" s="326"/>
      <c r="L1564" s="326"/>
      <c r="M1564" s="490">
        <v>0.41</v>
      </c>
    </row>
    <row r="1565" spans="2:13" ht="18" x14ac:dyDescent="0.35">
      <c r="B1565" s="329"/>
      <c r="C1565" s="330"/>
      <c r="D1565" s="446"/>
      <c r="E1565" s="331"/>
      <c r="F1565" s="329"/>
      <c r="G1565" s="329"/>
      <c r="H1565" s="329"/>
      <c r="I1565" s="329"/>
      <c r="J1565" s="329"/>
      <c r="K1565" s="329"/>
      <c r="L1565" s="329"/>
      <c r="M1565" s="491">
        <v>0.2</v>
      </c>
    </row>
    <row r="1566" spans="2:13" ht="18" x14ac:dyDescent="0.35">
      <c r="B1566" s="329"/>
      <c r="C1566" s="330"/>
      <c r="D1566" s="446"/>
      <c r="E1566" s="331"/>
      <c r="F1566" s="329"/>
      <c r="G1566" s="329"/>
      <c r="H1566" s="329"/>
      <c r="I1566" s="329"/>
      <c r="J1566" s="329"/>
      <c r="K1566" s="329"/>
      <c r="L1566" s="329"/>
      <c r="M1566" s="491">
        <v>0</v>
      </c>
    </row>
    <row r="1567" spans="2:13" ht="18" x14ac:dyDescent="0.3">
      <c r="B1567" s="329"/>
      <c r="C1567" s="330"/>
      <c r="D1567" s="331"/>
      <c r="E1567" s="331"/>
      <c r="F1567" s="329"/>
      <c r="G1567" s="329"/>
      <c r="H1567" s="329"/>
      <c r="I1567" s="329"/>
      <c r="J1567" s="329"/>
      <c r="K1567" s="329"/>
      <c r="L1567" s="329"/>
      <c r="M1567" s="491">
        <v>0</v>
      </c>
    </row>
    <row r="1568" spans="2:13" ht="20.399999999999999" x14ac:dyDescent="0.35">
      <c r="B1568" s="445"/>
      <c r="C1568" s="446"/>
      <c r="D1568" s="446"/>
      <c r="E1568" s="447"/>
      <c r="F1568" s="445"/>
      <c r="G1568" s="445"/>
      <c r="H1568" s="445"/>
      <c r="I1568" s="445"/>
      <c r="J1568" s="445"/>
      <c r="K1568" s="445"/>
      <c r="L1568" s="445"/>
      <c r="M1568" s="445" t="s">
        <v>396</v>
      </c>
    </row>
    <row r="1569" spans="2:13" ht="18" x14ac:dyDescent="0.3">
      <c r="B1569" s="326"/>
      <c r="C1569" s="327"/>
      <c r="D1569" s="327"/>
      <c r="E1569" s="327"/>
      <c r="F1569" s="326"/>
      <c r="G1569" s="326"/>
      <c r="H1569" s="326"/>
      <c r="I1569" s="326"/>
      <c r="J1569" s="326"/>
      <c r="K1569" s="326"/>
      <c r="L1569" s="326"/>
      <c r="M1569" s="490">
        <v>0.43</v>
      </c>
    </row>
    <row r="1570" spans="2:13" ht="18" x14ac:dyDescent="0.3">
      <c r="B1570" s="329"/>
      <c r="C1570" s="330"/>
      <c r="D1570" s="331"/>
      <c r="E1570" s="331"/>
      <c r="F1570" s="329"/>
      <c r="G1570" s="329"/>
      <c r="H1570" s="329"/>
      <c r="I1570" s="329"/>
      <c r="J1570" s="329"/>
      <c r="K1570" s="329"/>
      <c r="L1570" s="329"/>
      <c r="M1570" s="491">
        <v>0.7</v>
      </c>
    </row>
    <row r="1571" spans="2:13" ht="18" x14ac:dyDescent="0.3">
      <c r="B1571" s="329"/>
      <c r="C1571" s="330"/>
      <c r="D1571" s="331"/>
      <c r="E1571" s="331"/>
      <c r="F1571" s="329"/>
      <c r="G1571" s="329"/>
      <c r="H1571" s="329"/>
      <c r="I1571" s="329"/>
      <c r="J1571" s="329"/>
      <c r="K1571" s="329"/>
      <c r="L1571" s="329"/>
      <c r="M1571" s="491">
        <v>0</v>
      </c>
    </row>
    <row r="1572" spans="2:13" ht="18" x14ac:dyDescent="0.3">
      <c r="B1572" s="329"/>
      <c r="C1572" s="330"/>
      <c r="D1572" s="331"/>
      <c r="E1572" s="331"/>
      <c r="F1572" s="329"/>
      <c r="G1572" s="329"/>
      <c r="H1572" s="329"/>
      <c r="I1572" s="329"/>
      <c r="J1572" s="329"/>
      <c r="K1572" s="329"/>
      <c r="L1572" s="329"/>
      <c r="M1572" s="491">
        <v>0</v>
      </c>
    </row>
    <row r="1573" spans="2:13" ht="20.399999999999999" x14ac:dyDescent="0.35">
      <c r="B1573" s="445"/>
      <c r="C1573" s="446"/>
      <c r="D1573" s="446"/>
      <c r="E1573" s="447"/>
      <c r="F1573" s="445"/>
      <c r="G1573" s="445"/>
      <c r="H1573" s="445"/>
      <c r="I1573" s="445"/>
      <c r="J1573" s="445"/>
      <c r="K1573" s="445"/>
      <c r="L1573" s="445"/>
      <c r="M1573" s="445" t="s">
        <v>396</v>
      </c>
    </row>
    <row r="1574" spans="2:13" ht="18" x14ac:dyDescent="0.3">
      <c r="B1574" s="326"/>
      <c r="C1574" s="327"/>
      <c r="D1574" s="327"/>
      <c r="E1574" s="327"/>
      <c r="F1574" s="326"/>
      <c r="G1574" s="326"/>
      <c r="H1574" s="326"/>
      <c r="I1574" s="326"/>
      <c r="J1574" s="326"/>
      <c r="K1574" s="326"/>
      <c r="L1574" s="326"/>
      <c r="M1574" s="490">
        <v>0.21</v>
      </c>
    </row>
    <row r="1575" spans="2:13" ht="18" x14ac:dyDescent="0.3">
      <c r="B1575" s="329"/>
      <c r="C1575" s="330"/>
      <c r="D1575" s="331"/>
      <c r="E1575" s="331"/>
      <c r="F1575" s="329"/>
      <c r="G1575" s="329"/>
      <c r="H1575" s="329"/>
      <c r="I1575" s="329"/>
      <c r="J1575" s="329"/>
      <c r="K1575" s="329"/>
      <c r="L1575" s="329"/>
      <c r="M1575" s="491">
        <v>0.6</v>
      </c>
    </row>
    <row r="1576" spans="2:13" ht="18" x14ac:dyDescent="0.3">
      <c r="B1576" s="329"/>
      <c r="C1576" s="330"/>
      <c r="D1576" s="331"/>
      <c r="E1576" s="331"/>
      <c r="F1576" s="329"/>
      <c r="G1576" s="329"/>
      <c r="H1576" s="329"/>
      <c r="I1576" s="329"/>
      <c r="J1576" s="329"/>
      <c r="K1576" s="329"/>
      <c r="L1576" s="329"/>
      <c r="M1576" s="491">
        <v>0</v>
      </c>
    </row>
    <row r="1577" spans="2:13" ht="18" x14ac:dyDescent="0.3">
      <c r="B1577" s="329"/>
      <c r="C1577" s="330"/>
      <c r="D1577" s="331"/>
      <c r="E1577" s="331"/>
      <c r="F1577" s="329"/>
      <c r="G1577" s="329"/>
      <c r="H1577" s="329"/>
      <c r="I1577" s="329"/>
      <c r="J1577" s="329"/>
      <c r="K1577" s="329"/>
      <c r="L1577" s="329"/>
      <c r="M1577" s="491">
        <v>0</v>
      </c>
    </row>
    <row r="1578" spans="2:13" ht="20.399999999999999" x14ac:dyDescent="0.35">
      <c r="B1578" s="445"/>
      <c r="C1578" s="446"/>
      <c r="D1578" s="446"/>
      <c r="E1578" s="447"/>
      <c r="F1578" s="445"/>
      <c r="G1578" s="445"/>
      <c r="H1578" s="445"/>
      <c r="I1578" s="445"/>
      <c r="J1578" s="445"/>
      <c r="K1578" s="445"/>
      <c r="L1578" s="445"/>
      <c r="M1578" s="445" t="s">
        <v>396</v>
      </c>
    </row>
    <row r="1579" spans="2:13" ht="18" x14ac:dyDescent="0.3">
      <c r="B1579" s="326"/>
      <c r="C1579" s="327"/>
      <c r="D1579" s="327"/>
      <c r="E1579" s="327"/>
      <c r="F1579" s="326"/>
      <c r="G1579" s="326"/>
      <c r="H1579" s="326"/>
      <c r="I1579" s="326"/>
      <c r="J1579" s="326"/>
      <c r="K1579" s="326"/>
      <c r="L1579" s="326"/>
      <c r="M1579" s="490">
        <v>0.21</v>
      </c>
    </row>
    <row r="1580" spans="2:13" ht="18" x14ac:dyDescent="0.3">
      <c r="B1580" s="329"/>
      <c r="C1580" s="330"/>
      <c r="D1580" s="331"/>
      <c r="E1580" s="331"/>
      <c r="F1580" s="329"/>
      <c r="G1580" s="329"/>
      <c r="H1580" s="329"/>
      <c r="I1580" s="329"/>
      <c r="J1580" s="329"/>
      <c r="K1580" s="329"/>
      <c r="L1580" s="329"/>
      <c r="M1580" s="491">
        <v>0.3</v>
      </c>
    </row>
    <row r="1581" spans="2:13" ht="18" x14ac:dyDescent="0.3">
      <c r="B1581" s="329"/>
      <c r="C1581" s="330"/>
      <c r="D1581" s="331"/>
      <c r="E1581" s="331"/>
      <c r="F1581" s="329"/>
      <c r="G1581" s="329"/>
      <c r="H1581" s="329"/>
      <c r="I1581" s="329"/>
      <c r="J1581" s="329"/>
      <c r="K1581" s="329"/>
      <c r="L1581" s="329"/>
      <c r="M1581" s="491">
        <v>0</v>
      </c>
    </row>
    <row r="1582" spans="2:13" ht="20.399999999999999" x14ac:dyDescent="0.35">
      <c r="B1582" s="445"/>
      <c r="C1582" s="446"/>
      <c r="D1582" s="446"/>
      <c r="E1582" s="447"/>
      <c r="F1582" s="445"/>
      <c r="G1582" s="445"/>
      <c r="H1582" s="445"/>
      <c r="I1582" s="445"/>
      <c r="J1582" s="445"/>
      <c r="K1582" s="445"/>
      <c r="L1582" s="445"/>
      <c r="M1582" s="445" t="s">
        <v>396</v>
      </c>
    </row>
    <row r="1583" spans="2:13" ht="18" x14ac:dyDescent="0.3">
      <c r="B1583" s="326"/>
      <c r="C1583" s="327"/>
      <c r="D1583" s="327"/>
      <c r="E1583" s="327"/>
      <c r="F1583" s="326"/>
      <c r="G1583" s="326"/>
      <c r="H1583" s="326"/>
      <c r="I1583" s="326"/>
      <c r="J1583" s="326"/>
      <c r="K1583" s="326"/>
      <c r="L1583" s="326"/>
      <c r="M1583" s="490">
        <v>0.33</v>
      </c>
    </row>
    <row r="1584" spans="2:13" ht="18" x14ac:dyDescent="0.3">
      <c r="B1584" s="329"/>
      <c r="C1584" s="330"/>
      <c r="D1584" s="331"/>
      <c r="E1584" s="331"/>
      <c r="F1584" s="329"/>
      <c r="G1584" s="329"/>
      <c r="H1584" s="329"/>
      <c r="I1584" s="329"/>
      <c r="J1584" s="329"/>
      <c r="K1584" s="329"/>
      <c r="L1584" s="329"/>
      <c r="M1584" s="491">
        <v>0</v>
      </c>
    </row>
    <row r="1585" spans="2:13" ht="18" x14ac:dyDescent="0.3">
      <c r="B1585" s="329"/>
      <c r="C1585" s="330"/>
      <c r="D1585" s="331"/>
      <c r="E1585" s="331"/>
      <c r="F1585" s="329"/>
      <c r="G1585" s="329"/>
      <c r="H1585" s="329"/>
      <c r="I1585" s="329"/>
      <c r="J1585" s="329"/>
      <c r="K1585" s="329"/>
      <c r="L1585" s="329"/>
      <c r="M1585" s="491">
        <v>0</v>
      </c>
    </row>
    <row r="1586" spans="2:13" ht="18" x14ac:dyDescent="0.3">
      <c r="B1586" s="329"/>
      <c r="C1586" s="330"/>
      <c r="D1586" s="331"/>
      <c r="E1586" s="331"/>
      <c r="F1586" s="329"/>
      <c r="G1586" s="329"/>
      <c r="H1586" s="329"/>
      <c r="I1586" s="329"/>
      <c r="J1586" s="329"/>
      <c r="K1586" s="329"/>
      <c r="L1586" s="329"/>
      <c r="M1586" s="491">
        <v>0</v>
      </c>
    </row>
    <row r="1587" spans="2:13" ht="20.399999999999999" x14ac:dyDescent="0.3">
      <c r="B1587" s="445"/>
      <c r="C1587" s="327"/>
      <c r="D1587" s="327"/>
      <c r="E1587" s="327"/>
      <c r="F1587" s="445"/>
      <c r="G1587" s="445"/>
      <c r="H1587" s="445"/>
      <c r="I1587" s="445"/>
      <c r="J1587" s="445"/>
      <c r="K1587" s="445"/>
      <c r="L1587" s="445"/>
      <c r="M1587" s="445" t="s">
        <v>396</v>
      </c>
    </row>
    <row r="1588" spans="2:13" ht="18" x14ac:dyDescent="0.3">
      <c r="B1588" s="329"/>
      <c r="C1588" s="330"/>
      <c r="D1588" s="331"/>
      <c r="E1588" s="331"/>
      <c r="F1588" s="329"/>
      <c r="G1588" s="329"/>
      <c r="H1588" s="329"/>
      <c r="I1588" s="329"/>
      <c r="J1588" s="329"/>
      <c r="K1588" s="329"/>
      <c r="L1588" s="329"/>
      <c r="M1588" s="491">
        <v>0</v>
      </c>
    </row>
    <row r="1589" spans="2:13" ht="18" x14ac:dyDescent="0.3">
      <c r="B1589" s="329"/>
      <c r="C1589" s="330"/>
      <c r="D1589" s="331"/>
      <c r="E1589" s="331"/>
      <c r="F1589" s="329"/>
      <c r="G1589" s="329"/>
      <c r="H1589" s="329"/>
      <c r="I1589" s="329"/>
      <c r="J1589" s="329"/>
      <c r="K1589" s="329"/>
      <c r="L1589" s="329"/>
      <c r="M1589" s="491">
        <v>0</v>
      </c>
    </row>
    <row r="1590" spans="2:13" ht="18" x14ac:dyDescent="0.3">
      <c r="B1590" s="329"/>
      <c r="C1590" s="330"/>
      <c r="D1590" s="331"/>
      <c r="E1590" s="331"/>
      <c r="F1590" s="329"/>
      <c r="G1590" s="329"/>
      <c r="H1590" s="329"/>
      <c r="I1590" s="329"/>
      <c r="J1590" s="329"/>
      <c r="K1590" s="329"/>
      <c r="L1590" s="329"/>
      <c r="M1590" s="491">
        <v>0</v>
      </c>
    </row>
    <row r="1591" spans="2:13" ht="20.399999999999999" x14ac:dyDescent="0.35">
      <c r="B1591" s="445"/>
      <c r="C1591" s="446"/>
      <c r="D1591" s="446"/>
      <c r="E1591" s="447"/>
      <c r="F1591" s="445"/>
      <c r="G1591" s="445"/>
      <c r="H1591" s="445"/>
      <c r="I1591" s="445"/>
      <c r="J1591" s="445"/>
      <c r="K1591" s="445"/>
      <c r="L1591" s="445"/>
      <c r="M1591" s="445" t="s">
        <v>396</v>
      </c>
    </row>
    <row r="1592" spans="2:13" ht="18" x14ac:dyDescent="0.3">
      <c r="B1592" s="326"/>
      <c r="C1592" s="327"/>
      <c r="D1592" s="327"/>
      <c r="E1592" s="327"/>
      <c r="F1592" s="326"/>
      <c r="G1592" s="326"/>
      <c r="H1592" s="495"/>
      <c r="I1592" s="495"/>
      <c r="J1592" s="495"/>
      <c r="K1592" s="326"/>
      <c r="L1592" s="326"/>
      <c r="M1592" s="490">
        <v>0.1</v>
      </c>
    </row>
    <row r="1593" spans="2:13" ht="18" x14ac:dyDescent="0.3">
      <c r="B1593" s="329"/>
      <c r="C1593" s="330"/>
      <c r="D1593" s="331"/>
      <c r="E1593" s="331"/>
      <c r="F1593" s="329"/>
      <c r="G1593" s="329"/>
      <c r="H1593" s="329"/>
      <c r="I1593" s="329"/>
      <c r="J1593" s="329"/>
      <c r="K1593" s="329"/>
      <c r="L1593" s="329"/>
      <c r="M1593" s="491">
        <v>0</v>
      </c>
    </row>
    <row r="1594" spans="2:13" ht="18" x14ac:dyDescent="0.3">
      <c r="B1594" s="329"/>
      <c r="C1594" s="330"/>
      <c r="D1594" s="331"/>
      <c r="E1594" s="331"/>
      <c r="F1594" s="329"/>
      <c r="G1594" s="329"/>
      <c r="H1594" s="329"/>
      <c r="I1594" s="329"/>
      <c r="J1594" s="329"/>
      <c r="K1594" s="329"/>
      <c r="L1594" s="329"/>
      <c r="M1594" s="491">
        <v>0</v>
      </c>
    </row>
    <row r="1595" spans="2:13" ht="18" x14ac:dyDescent="0.3">
      <c r="B1595" s="329"/>
      <c r="C1595" s="330"/>
      <c r="D1595" s="331"/>
      <c r="E1595" s="331"/>
      <c r="F1595" s="329"/>
      <c r="G1595" s="329"/>
      <c r="H1595" s="329"/>
      <c r="I1595" s="329"/>
      <c r="J1595" s="329"/>
      <c r="K1595" s="329"/>
      <c r="L1595" s="329"/>
      <c r="M1595" s="491">
        <v>0</v>
      </c>
    </row>
    <row r="1596" spans="2:13" ht="20.399999999999999" x14ac:dyDescent="0.35">
      <c r="B1596" s="445"/>
      <c r="C1596" s="446"/>
      <c r="D1596" s="446"/>
      <c r="E1596" s="447"/>
      <c r="F1596" s="445"/>
      <c r="G1596" s="445"/>
      <c r="H1596" s="445"/>
      <c r="I1596" s="445"/>
      <c r="J1596" s="445"/>
      <c r="K1596" s="445"/>
      <c r="L1596" s="445"/>
      <c r="M1596" s="445" t="s">
        <v>396</v>
      </c>
    </row>
    <row r="1597" spans="2:13" ht="18" x14ac:dyDescent="0.3">
      <c r="B1597" s="326"/>
      <c r="C1597" s="327"/>
      <c r="D1597" s="327"/>
      <c r="E1597" s="327"/>
      <c r="F1597" s="326"/>
      <c r="G1597" s="488"/>
      <c r="H1597" s="326"/>
      <c r="I1597" s="326"/>
      <c r="J1597" s="326"/>
      <c r="K1597" s="326"/>
      <c r="L1597" s="326"/>
      <c r="M1597" s="490">
        <v>0</v>
      </c>
    </row>
    <row r="1598" spans="2:13" ht="18" x14ac:dyDescent="0.3">
      <c r="B1598" s="329"/>
      <c r="C1598" s="330"/>
      <c r="D1598" s="331"/>
      <c r="E1598" s="331"/>
      <c r="F1598" s="329"/>
      <c r="G1598" s="329"/>
      <c r="H1598" s="329"/>
      <c r="I1598" s="329"/>
      <c r="J1598" s="329"/>
      <c r="K1598" s="329"/>
      <c r="L1598" s="329"/>
      <c r="M1598" s="491">
        <v>0</v>
      </c>
    </row>
    <row r="1599" spans="2:13" ht="18" x14ac:dyDescent="0.3">
      <c r="B1599" s="329"/>
      <c r="C1599" s="330"/>
      <c r="D1599" s="331"/>
      <c r="E1599" s="331"/>
      <c r="F1599" s="329"/>
      <c r="G1599" s="492"/>
      <c r="H1599" s="329"/>
      <c r="I1599" s="329"/>
      <c r="J1599" s="329"/>
      <c r="K1599" s="329"/>
      <c r="L1599" s="329"/>
      <c r="M1599" s="491">
        <v>0</v>
      </c>
    </row>
    <row r="1600" spans="2:13" ht="18" x14ac:dyDescent="0.3">
      <c r="B1600" s="329"/>
      <c r="C1600" s="330"/>
      <c r="D1600" s="331"/>
      <c r="E1600" s="331"/>
      <c r="F1600" s="329"/>
      <c r="G1600" s="329"/>
      <c r="H1600" s="329"/>
      <c r="I1600" s="329"/>
      <c r="J1600" s="329"/>
      <c r="K1600" s="329"/>
      <c r="L1600" s="329"/>
      <c r="M1600" s="491">
        <v>0</v>
      </c>
    </row>
    <row r="1601" spans="2:13" ht="18" x14ac:dyDescent="0.3">
      <c r="B1601" s="329"/>
      <c r="C1601" s="330"/>
      <c r="D1601" s="331"/>
      <c r="E1601" s="331"/>
      <c r="F1601" s="329"/>
      <c r="G1601" s="329"/>
      <c r="H1601" s="329"/>
      <c r="I1601" s="329"/>
      <c r="J1601" s="329"/>
      <c r="K1601" s="329"/>
      <c r="L1601" s="329"/>
      <c r="M1601" s="491">
        <v>0</v>
      </c>
    </row>
    <row r="1605" spans="2:13" ht="24.6" x14ac:dyDescent="0.4">
      <c r="B1605" s="509"/>
      <c r="C1605" s="366"/>
      <c r="D1605" s="366"/>
      <c r="E1605" s="335"/>
      <c r="F1605" s="509"/>
      <c r="G1605" s="509"/>
      <c r="H1605" s="509"/>
      <c r="I1605" s="509"/>
      <c r="J1605" s="509"/>
      <c r="K1605" s="509"/>
      <c r="L1605" s="168"/>
      <c r="M1605" s="168" t="s">
        <v>396</v>
      </c>
    </row>
    <row r="1606" spans="2:13" ht="21" x14ac:dyDescent="0.3">
      <c r="B1606" s="363"/>
      <c r="C1606" s="364"/>
      <c r="D1606" s="364"/>
      <c r="E1606" s="364"/>
      <c r="F1606" s="363"/>
      <c r="G1606" s="363"/>
      <c r="H1606" s="363"/>
      <c r="I1606" s="363"/>
      <c r="J1606" s="363"/>
      <c r="K1606" s="363"/>
      <c r="L1606" s="170"/>
      <c r="M1606" s="171">
        <v>0.96</v>
      </c>
    </row>
    <row r="1607" spans="2:13" ht="21" x14ac:dyDescent="0.3">
      <c r="B1607" s="352"/>
      <c r="C1607" s="350"/>
      <c r="D1607" s="351"/>
      <c r="E1607" s="351"/>
      <c r="F1607" s="352"/>
      <c r="G1607" s="352"/>
      <c r="H1607" s="352"/>
      <c r="I1607" s="352"/>
      <c r="J1607" s="352"/>
      <c r="K1607" s="352"/>
      <c r="L1607" s="173"/>
      <c r="M1607" s="174">
        <v>0</v>
      </c>
    </row>
    <row r="1608" spans="2:13" ht="21" x14ac:dyDescent="0.3">
      <c r="B1608" s="352"/>
      <c r="C1608" s="350"/>
      <c r="D1608" s="351"/>
      <c r="E1608" s="351"/>
      <c r="F1608" s="352"/>
      <c r="G1608" s="352"/>
      <c r="H1608" s="352"/>
      <c r="I1608" s="352"/>
      <c r="J1608" s="352"/>
      <c r="K1608" s="352"/>
      <c r="L1608" s="173"/>
      <c r="M1608" s="174">
        <v>0</v>
      </c>
    </row>
    <row r="1609" spans="2:13" ht="24.6" x14ac:dyDescent="0.4">
      <c r="B1609" s="509"/>
      <c r="C1609" s="366"/>
      <c r="D1609" s="366"/>
      <c r="E1609" s="335"/>
      <c r="F1609" s="509"/>
      <c r="G1609" s="509"/>
      <c r="H1609" s="509"/>
      <c r="I1609" s="509"/>
      <c r="J1609" s="509"/>
      <c r="K1609" s="509"/>
      <c r="L1609" s="168"/>
      <c r="M1609" s="168" t="s">
        <v>396</v>
      </c>
    </row>
    <row r="1610" spans="2:13" ht="21" x14ac:dyDescent="0.3">
      <c r="B1610" s="363"/>
      <c r="C1610" s="364"/>
      <c r="D1610" s="364"/>
      <c r="E1610" s="364"/>
      <c r="F1610" s="363"/>
      <c r="G1610" s="363"/>
      <c r="H1610" s="363"/>
      <c r="I1610" s="363"/>
      <c r="J1610" s="363"/>
      <c r="K1610" s="363"/>
      <c r="L1610" s="170"/>
      <c r="M1610" s="171">
        <v>0.41</v>
      </c>
    </row>
    <row r="1611" spans="2:13" ht="21" x14ac:dyDescent="0.3">
      <c r="B1611" s="352"/>
      <c r="C1611" s="350"/>
      <c r="D1611" s="351"/>
      <c r="E1611" s="351"/>
      <c r="F1611" s="352"/>
      <c r="G1611" s="352"/>
      <c r="H1611" s="352"/>
      <c r="I1611" s="352"/>
      <c r="J1611" s="352"/>
      <c r="K1611" s="352"/>
      <c r="L1611" s="173"/>
      <c r="M1611" s="174">
        <v>0</v>
      </c>
    </row>
    <row r="1612" spans="2:13" ht="21" x14ac:dyDescent="0.3">
      <c r="B1612" s="352"/>
      <c r="C1612" s="350"/>
      <c r="D1612" s="351"/>
      <c r="E1612" s="351"/>
      <c r="F1612" s="352"/>
      <c r="G1612" s="352"/>
      <c r="H1612" s="352"/>
      <c r="I1612" s="352"/>
      <c r="J1612" s="352"/>
      <c r="K1612" s="352"/>
      <c r="L1612" s="173"/>
      <c r="M1612" s="174">
        <v>0</v>
      </c>
    </row>
    <row r="1613" spans="2:13" ht="21" x14ac:dyDescent="0.3">
      <c r="B1613" s="352"/>
      <c r="C1613" s="350"/>
      <c r="D1613" s="351"/>
      <c r="E1613" s="351"/>
      <c r="F1613" s="352"/>
      <c r="G1613" s="352"/>
      <c r="H1613" s="352"/>
      <c r="I1613" s="352"/>
      <c r="J1613" s="352"/>
      <c r="K1613" s="352"/>
      <c r="L1613" s="173"/>
      <c r="M1613" s="174">
        <v>0</v>
      </c>
    </row>
    <row r="1614" spans="2:13" ht="21" x14ac:dyDescent="0.3">
      <c r="B1614" s="352"/>
      <c r="C1614" s="350"/>
      <c r="D1614" s="351"/>
      <c r="E1614" s="351"/>
      <c r="F1614" s="352"/>
      <c r="G1614" s="352"/>
      <c r="H1614" s="352"/>
      <c r="I1614" s="352"/>
      <c r="J1614" s="352"/>
      <c r="K1614" s="352"/>
      <c r="L1614" s="173"/>
      <c r="M1614" s="174">
        <v>0</v>
      </c>
    </row>
    <row r="1615" spans="2:13" ht="24.6" x14ac:dyDescent="0.4">
      <c r="B1615" s="509"/>
      <c r="C1615" s="366"/>
      <c r="D1615" s="366"/>
      <c r="E1615" s="335"/>
      <c r="F1615" s="509"/>
      <c r="G1615" s="509"/>
      <c r="H1615" s="509"/>
      <c r="I1615" s="509"/>
      <c r="J1615" s="509"/>
      <c r="K1615" s="509"/>
      <c r="L1615" s="168"/>
      <c r="M1615" s="168" t="s">
        <v>396</v>
      </c>
    </row>
    <row r="1616" spans="2:13" ht="21" x14ac:dyDescent="0.3">
      <c r="B1616" s="363"/>
      <c r="C1616" s="364"/>
      <c r="D1616" s="364"/>
      <c r="E1616" s="364"/>
      <c r="F1616" s="363"/>
      <c r="G1616" s="363"/>
      <c r="H1616" s="363"/>
      <c r="I1616" s="363"/>
      <c r="J1616" s="363"/>
      <c r="K1616" s="363"/>
      <c r="L1616" s="170"/>
      <c r="M1616" s="171">
        <v>0.44</v>
      </c>
    </row>
    <row r="1617" spans="2:13" ht="21" x14ac:dyDescent="0.3">
      <c r="B1617" s="352"/>
      <c r="C1617" s="350"/>
      <c r="D1617" s="351"/>
      <c r="E1617" s="351"/>
      <c r="F1617" s="352"/>
      <c r="G1617" s="352"/>
      <c r="H1617" s="352"/>
      <c r="I1617" s="352"/>
      <c r="J1617" s="352"/>
      <c r="K1617" s="352"/>
      <c r="L1617" s="173"/>
      <c r="M1617" s="174">
        <v>0.3</v>
      </c>
    </row>
    <row r="1618" spans="2:13" ht="21" x14ac:dyDescent="0.3">
      <c r="B1618" s="352"/>
      <c r="C1618" s="350"/>
      <c r="D1618" s="351"/>
      <c r="E1618" s="351"/>
      <c r="F1618" s="352"/>
      <c r="G1618" s="352"/>
      <c r="H1618" s="352"/>
      <c r="I1618" s="352"/>
      <c r="J1618" s="352"/>
      <c r="K1618" s="352"/>
      <c r="L1618" s="173"/>
      <c r="M1618" s="174">
        <v>0</v>
      </c>
    </row>
    <row r="1619" spans="2:13" ht="24.6" x14ac:dyDescent="0.4">
      <c r="B1619" s="509"/>
      <c r="C1619" s="366"/>
      <c r="D1619" s="366"/>
      <c r="E1619" s="335"/>
      <c r="F1619" s="509"/>
      <c r="G1619" s="509"/>
      <c r="H1619" s="509"/>
      <c r="I1619" s="509"/>
      <c r="J1619" s="509"/>
      <c r="K1619" s="509"/>
      <c r="L1619" s="168"/>
      <c r="M1619" s="168" t="s">
        <v>396</v>
      </c>
    </row>
    <row r="1620" spans="2:13" ht="21" x14ac:dyDescent="0.3">
      <c r="B1620" s="363"/>
      <c r="C1620" s="364"/>
      <c r="D1620" s="364"/>
      <c r="E1620" s="364"/>
      <c r="F1620" s="363"/>
      <c r="G1620" s="363"/>
      <c r="H1620" s="363"/>
      <c r="I1620" s="363"/>
      <c r="J1620" s="363"/>
      <c r="K1620" s="363"/>
      <c r="L1620" s="170"/>
      <c r="M1620" s="171">
        <v>0.21</v>
      </c>
    </row>
    <row r="1621" spans="2:13" ht="21" x14ac:dyDescent="0.3">
      <c r="B1621" s="352"/>
      <c r="C1621" s="350"/>
      <c r="D1621" s="351"/>
      <c r="E1621" s="351"/>
      <c r="F1621" s="352"/>
      <c r="G1621" s="352"/>
      <c r="H1621" s="352"/>
      <c r="I1621" s="352"/>
      <c r="J1621" s="352"/>
      <c r="K1621" s="352"/>
      <c r="L1621" s="173"/>
      <c r="M1621" s="174">
        <v>0</v>
      </c>
    </row>
    <row r="1622" spans="2:13" ht="24.6" x14ac:dyDescent="0.4">
      <c r="B1622" s="509"/>
      <c r="C1622" s="366"/>
      <c r="D1622" s="366"/>
      <c r="E1622" s="335"/>
      <c r="F1622" s="509"/>
      <c r="G1622" s="509"/>
      <c r="H1622" s="509"/>
      <c r="I1622" s="509"/>
      <c r="J1622" s="509"/>
      <c r="K1622" s="509"/>
      <c r="L1622" s="168"/>
      <c r="M1622" s="168" t="s">
        <v>396</v>
      </c>
    </row>
    <row r="1623" spans="2:13" ht="21" x14ac:dyDescent="0.3">
      <c r="B1623" s="363"/>
      <c r="C1623" s="364"/>
      <c r="D1623" s="364"/>
      <c r="E1623" s="364"/>
      <c r="F1623" s="363"/>
      <c r="G1623" s="363"/>
      <c r="H1623" s="363"/>
      <c r="I1623" s="363"/>
      <c r="J1623" s="363"/>
      <c r="K1623" s="363"/>
      <c r="L1623" s="170"/>
      <c r="M1623" s="171">
        <v>0.21</v>
      </c>
    </row>
    <row r="1624" spans="2:13" ht="21" x14ac:dyDescent="0.3">
      <c r="B1624" s="352"/>
      <c r="C1624" s="350"/>
      <c r="D1624" s="351"/>
      <c r="E1624" s="351"/>
      <c r="F1624" s="352"/>
      <c r="G1624" s="352"/>
      <c r="H1624" s="352"/>
      <c r="I1624" s="352"/>
      <c r="J1624" s="352"/>
      <c r="K1624" s="352"/>
      <c r="L1624" s="173"/>
      <c r="M1624" s="174">
        <v>0</v>
      </c>
    </row>
    <row r="1625" spans="2:13" ht="21" x14ac:dyDescent="0.3">
      <c r="B1625" s="352"/>
      <c r="C1625" s="350"/>
      <c r="D1625" s="351"/>
      <c r="E1625" s="351"/>
      <c r="F1625" s="352"/>
      <c r="G1625" s="368"/>
      <c r="H1625" s="352"/>
      <c r="I1625" s="352"/>
      <c r="J1625" s="352"/>
      <c r="K1625" s="352"/>
      <c r="L1625" s="173"/>
      <c r="M1625" s="174">
        <v>0</v>
      </c>
    </row>
    <row r="1626" spans="2:13" ht="24.6" x14ac:dyDescent="0.4">
      <c r="B1626" s="509"/>
      <c r="C1626" s="366"/>
      <c r="D1626" s="366"/>
      <c r="E1626" s="335"/>
      <c r="F1626" s="509"/>
      <c r="G1626" s="509"/>
      <c r="H1626" s="509"/>
      <c r="I1626" s="509"/>
      <c r="J1626" s="509"/>
      <c r="K1626" s="509"/>
      <c r="L1626" s="168"/>
      <c r="M1626" s="168" t="s">
        <v>396</v>
      </c>
    </row>
    <row r="1627" spans="2:13" ht="21" x14ac:dyDescent="0.3">
      <c r="B1627" s="363"/>
      <c r="C1627" s="364"/>
      <c r="D1627" s="364"/>
      <c r="E1627" s="364"/>
      <c r="F1627" s="363"/>
      <c r="G1627" s="363"/>
      <c r="H1627" s="363"/>
      <c r="I1627" s="363"/>
      <c r="J1627" s="363"/>
      <c r="K1627" s="363"/>
      <c r="L1627" s="170"/>
      <c r="M1627" s="171">
        <v>0.35</v>
      </c>
    </row>
    <row r="1628" spans="2:13" ht="21" x14ac:dyDescent="0.3">
      <c r="B1628" s="352"/>
      <c r="C1628" s="350"/>
      <c r="D1628" s="351"/>
      <c r="E1628" s="351"/>
      <c r="F1628" s="352"/>
      <c r="G1628" s="352"/>
      <c r="H1628" s="352"/>
      <c r="I1628" s="352"/>
      <c r="J1628" s="352"/>
      <c r="K1628" s="352"/>
      <c r="L1628" s="173"/>
      <c r="M1628" s="174">
        <v>0</v>
      </c>
    </row>
    <row r="1629" spans="2:13" ht="21" x14ac:dyDescent="0.3">
      <c r="B1629" s="352"/>
      <c r="C1629" s="350"/>
      <c r="D1629" s="351"/>
      <c r="E1629" s="351"/>
      <c r="F1629" s="352"/>
      <c r="G1629" s="352"/>
      <c r="H1629" s="352"/>
      <c r="I1629" s="352"/>
      <c r="J1629" s="352"/>
      <c r="K1629" s="352"/>
      <c r="L1629" s="173"/>
      <c r="M1629" s="174">
        <v>0</v>
      </c>
    </row>
    <row r="1630" spans="2:13" ht="21" x14ac:dyDescent="0.3">
      <c r="B1630" s="352"/>
      <c r="C1630" s="350"/>
      <c r="D1630" s="351"/>
      <c r="E1630" s="351"/>
      <c r="F1630" s="352"/>
      <c r="G1630" s="352"/>
      <c r="H1630" s="352"/>
      <c r="I1630" s="352"/>
      <c r="J1630" s="352"/>
      <c r="K1630" s="352"/>
      <c r="L1630" s="173"/>
      <c r="M1630" s="174">
        <v>0</v>
      </c>
    </row>
    <row r="1631" spans="2:13" ht="21" x14ac:dyDescent="0.3">
      <c r="B1631" s="352"/>
      <c r="C1631" s="350"/>
      <c r="D1631" s="351"/>
      <c r="E1631" s="351"/>
      <c r="F1631" s="352"/>
      <c r="G1631" s="352"/>
      <c r="H1631" s="352"/>
      <c r="I1631" s="352"/>
      <c r="J1631" s="352"/>
      <c r="K1631" s="352"/>
      <c r="L1631" s="173"/>
      <c r="M1631" s="174">
        <v>0</v>
      </c>
    </row>
    <row r="1632" spans="2:13" ht="24.6" x14ac:dyDescent="0.4">
      <c r="B1632" s="509"/>
      <c r="C1632" s="366"/>
      <c r="D1632" s="366"/>
      <c r="E1632" s="335"/>
      <c r="F1632" s="509"/>
      <c r="G1632" s="509"/>
      <c r="H1632" s="509"/>
      <c r="I1632" s="509"/>
      <c r="J1632" s="509"/>
      <c r="K1632" s="509"/>
      <c r="L1632" s="168"/>
      <c r="M1632" s="168" t="s">
        <v>396</v>
      </c>
    </row>
    <row r="1633" spans="2:13" ht="21" x14ac:dyDescent="0.3">
      <c r="B1633" s="363"/>
      <c r="C1633" s="364"/>
      <c r="D1633" s="364"/>
      <c r="E1633" s="364"/>
      <c r="F1633" s="363"/>
      <c r="G1633" s="363"/>
      <c r="H1633" s="363"/>
      <c r="I1633" s="363"/>
      <c r="J1633" s="363"/>
      <c r="K1633" s="363"/>
      <c r="L1633" s="170"/>
      <c r="M1633" s="171">
        <v>0</v>
      </c>
    </row>
    <row r="1634" spans="2:13" ht="21" x14ac:dyDescent="0.3">
      <c r="B1634" s="352"/>
      <c r="C1634" s="350"/>
      <c r="D1634" s="351"/>
      <c r="E1634" s="351"/>
      <c r="F1634" s="352"/>
      <c r="G1634" s="352"/>
      <c r="H1634" s="352"/>
      <c r="I1634" s="352"/>
      <c r="J1634" s="352"/>
      <c r="K1634" s="352"/>
      <c r="L1634" s="173"/>
      <c r="M1634" s="174">
        <v>0</v>
      </c>
    </row>
    <row r="1635" spans="2:13" ht="21" x14ac:dyDescent="0.3">
      <c r="B1635" s="352"/>
      <c r="C1635" s="350"/>
      <c r="D1635" s="351"/>
      <c r="E1635" s="351"/>
      <c r="F1635" s="352"/>
      <c r="G1635" s="352"/>
      <c r="H1635" s="352"/>
      <c r="I1635" s="352"/>
      <c r="J1635" s="352"/>
      <c r="K1635" s="352"/>
      <c r="L1635" s="173"/>
      <c r="M1635" s="174">
        <v>0</v>
      </c>
    </row>
    <row r="1636" spans="2:13" ht="24.6" x14ac:dyDescent="0.4">
      <c r="B1636" s="509"/>
      <c r="C1636" s="366"/>
      <c r="D1636" s="366"/>
      <c r="E1636" s="335"/>
      <c r="F1636" s="509"/>
      <c r="G1636" s="509"/>
      <c r="H1636" s="509"/>
      <c r="I1636" s="509"/>
      <c r="J1636" s="509"/>
      <c r="K1636" s="509"/>
      <c r="L1636" s="168"/>
      <c r="M1636" s="168" t="s">
        <v>396</v>
      </c>
    </row>
    <row r="1637" spans="2:13" ht="21" x14ac:dyDescent="0.3">
      <c r="B1637" s="363"/>
      <c r="C1637" s="364"/>
      <c r="D1637" s="364"/>
      <c r="E1637" s="364"/>
      <c r="F1637" s="363"/>
      <c r="G1637" s="370"/>
      <c r="H1637" s="363"/>
      <c r="I1637" s="363"/>
      <c r="J1637" s="363"/>
      <c r="K1637" s="363"/>
      <c r="L1637" s="170"/>
      <c r="M1637" s="171">
        <v>0</v>
      </c>
    </row>
    <row r="1638" spans="2:13" ht="21" x14ac:dyDescent="0.3">
      <c r="B1638" s="352"/>
      <c r="C1638" s="350"/>
      <c r="D1638" s="351"/>
      <c r="E1638" s="351"/>
      <c r="F1638" s="352"/>
      <c r="G1638" s="352"/>
      <c r="H1638" s="352"/>
      <c r="I1638" s="352"/>
      <c r="J1638" s="352"/>
      <c r="K1638" s="352"/>
      <c r="L1638" s="173"/>
      <c r="M1638" s="174">
        <v>0</v>
      </c>
    </row>
    <row r="1639" spans="2:13" ht="21" x14ac:dyDescent="0.3">
      <c r="B1639" s="352"/>
      <c r="C1639" s="350"/>
      <c r="D1639" s="351"/>
      <c r="E1639" s="351"/>
      <c r="F1639" s="352"/>
      <c r="G1639" s="352"/>
      <c r="H1639" s="352"/>
      <c r="I1639" s="352"/>
      <c r="J1639" s="352"/>
      <c r="K1639" s="352"/>
      <c r="L1639" s="173"/>
      <c r="M1639" s="174">
        <v>0</v>
      </c>
    </row>
    <row r="1640" spans="2:13" ht="21" x14ac:dyDescent="0.3">
      <c r="B1640" s="352"/>
      <c r="C1640" s="350"/>
      <c r="D1640" s="351"/>
      <c r="E1640" s="351"/>
      <c r="F1640" s="352"/>
      <c r="G1640" s="352"/>
      <c r="H1640" s="352"/>
      <c r="I1640" s="352"/>
      <c r="J1640" s="352"/>
      <c r="K1640" s="352"/>
      <c r="L1640" s="173"/>
      <c r="M1640" s="174">
        <v>0</v>
      </c>
    </row>
    <row r="1647" spans="2:13" ht="18" x14ac:dyDescent="0.35">
      <c r="B1647" s="510"/>
      <c r="C1647" s="446"/>
      <c r="D1647" s="446"/>
      <c r="E1647" s="447"/>
      <c r="F1647" s="510"/>
      <c r="G1647" s="510"/>
      <c r="H1647" s="510"/>
      <c r="I1647" s="510"/>
      <c r="J1647" s="510"/>
      <c r="K1647" s="510"/>
      <c r="L1647" s="510"/>
      <c r="M1647" s="510" t="s">
        <v>396</v>
      </c>
    </row>
    <row r="1648" spans="2:13" ht="18" x14ac:dyDescent="0.3">
      <c r="B1648" s="326"/>
      <c r="C1648" s="327"/>
      <c r="D1648" s="327"/>
      <c r="E1648" s="327"/>
      <c r="F1648" s="326"/>
      <c r="G1648" s="326"/>
      <c r="H1648" s="326"/>
      <c r="I1648" s="326"/>
      <c r="J1648" s="326"/>
      <c r="K1648" s="326"/>
      <c r="L1648" s="326"/>
      <c r="M1648" s="490">
        <v>0.98</v>
      </c>
    </row>
    <row r="1649" spans="2:13" ht="18" x14ac:dyDescent="0.3">
      <c r="B1649" s="329"/>
      <c r="C1649" s="330"/>
      <c r="D1649" s="331"/>
      <c r="E1649" s="331"/>
      <c r="F1649" s="329"/>
      <c r="G1649" s="329"/>
      <c r="H1649" s="329"/>
      <c r="I1649" s="329"/>
      <c r="J1649" s="329"/>
      <c r="K1649" s="329"/>
      <c r="L1649" s="329"/>
      <c r="M1649" s="491">
        <v>0.45</v>
      </c>
    </row>
    <row r="1650" spans="2:13" ht="18" x14ac:dyDescent="0.3">
      <c r="B1650" s="329"/>
      <c r="C1650" s="330"/>
      <c r="D1650" s="331"/>
      <c r="E1650" s="331"/>
      <c r="F1650" s="329"/>
      <c r="G1650" s="329"/>
      <c r="H1650" s="329"/>
      <c r="I1650" s="329"/>
      <c r="J1650" s="329"/>
      <c r="K1650" s="329"/>
      <c r="L1650" s="329"/>
      <c r="M1650" s="491">
        <v>0</v>
      </c>
    </row>
    <row r="1651" spans="2:13" ht="18" x14ac:dyDescent="0.3">
      <c r="B1651" s="329"/>
      <c r="C1651" s="330"/>
      <c r="D1651" s="331"/>
      <c r="E1651" s="331"/>
      <c r="F1651" s="329"/>
      <c r="G1651" s="329"/>
      <c r="H1651" s="329"/>
      <c r="I1651" s="329"/>
      <c r="J1651" s="329"/>
      <c r="K1651" s="329"/>
      <c r="L1651" s="329"/>
      <c r="M1651" s="491">
        <v>0</v>
      </c>
    </row>
    <row r="1652" spans="2:13" ht="18" x14ac:dyDescent="0.35">
      <c r="B1652" s="510"/>
      <c r="C1652" s="446"/>
      <c r="D1652" s="446"/>
      <c r="E1652" s="447"/>
      <c r="F1652" s="510"/>
      <c r="G1652" s="510"/>
      <c r="H1652" s="510"/>
      <c r="I1652" s="510"/>
      <c r="J1652" s="510"/>
      <c r="K1652" s="510"/>
      <c r="L1652" s="510"/>
      <c r="M1652" s="510" t="s">
        <v>396</v>
      </c>
    </row>
    <row r="1653" spans="2:13" ht="18" x14ac:dyDescent="0.3">
      <c r="B1653" s="326"/>
      <c r="C1653" s="327"/>
      <c r="D1653" s="327"/>
      <c r="E1653" s="327"/>
      <c r="F1653" s="326"/>
      <c r="G1653" s="326"/>
      <c r="H1653" s="326"/>
      <c r="I1653" s="326"/>
      <c r="J1653" s="326"/>
      <c r="K1653" s="326"/>
      <c r="L1653" s="326"/>
      <c r="M1653" s="490">
        <v>0.42</v>
      </c>
    </row>
    <row r="1654" spans="2:13" ht="18" x14ac:dyDescent="0.3">
      <c r="B1654" s="329"/>
      <c r="C1654" s="330"/>
      <c r="D1654" s="331"/>
      <c r="E1654" s="331"/>
      <c r="F1654" s="329"/>
      <c r="G1654" s="329"/>
      <c r="H1654" s="329"/>
      <c r="I1654" s="329"/>
      <c r="J1654" s="329"/>
      <c r="K1654" s="329"/>
      <c r="L1654" s="329"/>
      <c r="M1654" s="491">
        <v>0</v>
      </c>
    </row>
    <row r="1655" spans="2:13" ht="18" x14ac:dyDescent="0.3">
      <c r="B1655" s="329"/>
      <c r="C1655" s="330"/>
      <c r="D1655" s="331"/>
      <c r="E1655" s="331"/>
      <c r="F1655" s="329"/>
      <c r="G1655" s="329"/>
      <c r="H1655" s="329"/>
      <c r="I1655" s="329"/>
      <c r="J1655" s="329"/>
      <c r="K1655" s="329"/>
      <c r="L1655" s="329"/>
      <c r="M1655" s="491">
        <v>0</v>
      </c>
    </row>
    <row r="1656" spans="2:13" ht="18" x14ac:dyDescent="0.3">
      <c r="B1656" s="329"/>
      <c r="C1656" s="330"/>
      <c r="D1656" s="331"/>
      <c r="E1656" s="331"/>
      <c r="F1656" s="329"/>
      <c r="G1656" s="329"/>
      <c r="H1656" s="329"/>
      <c r="I1656" s="329"/>
      <c r="J1656" s="329"/>
      <c r="K1656" s="329"/>
      <c r="L1656" s="329"/>
      <c r="M1656" s="491">
        <v>0</v>
      </c>
    </row>
    <row r="1657" spans="2:13" ht="18" x14ac:dyDescent="0.35">
      <c r="B1657" s="510"/>
      <c r="C1657" s="446"/>
      <c r="D1657" s="446"/>
      <c r="E1657" s="447"/>
      <c r="F1657" s="510"/>
      <c r="G1657" s="510"/>
      <c r="H1657" s="510"/>
      <c r="I1657" s="510"/>
      <c r="J1657" s="510"/>
      <c r="K1657" s="510"/>
      <c r="L1657" s="510"/>
      <c r="M1657" s="510" t="s">
        <v>396</v>
      </c>
    </row>
    <row r="1658" spans="2:13" ht="18" x14ac:dyDescent="0.3">
      <c r="B1658" s="326"/>
      <c r="C1658" s="327"/>
      <c r="D1658" s="327"/>
      <c r="E1658" s="327"/>
      <c r="F1658" s="326"/>
      <c r="G1658" s="326"/>
      <c r="H1658" s="326"/>
      <c r="I1658" s="326"/>
      <c r="J1658" s="326"/>
      <c r="K1658" s="326"/>
      <c r="L1658" s="326"/>
      <c r="M1658" s="490">
        <v>0.43</v>
      </c>
    </row>
    <row r="1659" spans="2:13" ht="18" x14ac:dyDescent="0.3">
      <c r="B1659" s="329"/>
      <c r="C1659" s="330"/>
      <c r="D1659" s="331"/>
      <c r="E1659" s="331"/>
      <c r="F1659" s="329"/>
      <c r="G1659" s="329"/>
      <c r="H1659" s="329"/>
      <c r="I1659" s="329"/>
      <c r="J1659" s="329"/>
      <c r="K1659" s="329"/>
      <c r="L1659" s="329"/>
      <c r="M1659" s="491">
        <v>0</v>
      </c>
    </row>
    <row r="1660" spans="2:13" ht="18" x14ac:dyDescent="0.3">
      <c r="B1660" s="329"/>
      <c r="C1660" s="330"/>
      <c r="D1660" s="331"/>
      <c r="E1660" s="331"/>
      <c r="F1660" s="329"/>
      <c r="G1660" s="329"/>
      <c r="H1660" s="329"/>
      <c r="I1660" s="329"/>
      <c r="J1660" s="329"/>
      <c r="K1660" s="329"/>
      <c r="L1660" s="329"/>
      <c r="M1660" s="491">
        <v>0</v>
      </c>
    </row>
    <row r="1661" spans="2:13" ht="18" x14ac:dyDescent="0.3">
      <c r="B1661" s="329"/>
      <c r="C1661" s="330"/>
      <c r="D1661" s="331"/>
      <c r="E1661" s="331"/>
      <c r="F1661" s="329"/>
      <c r="G1661" s="329"/>
      <c r="H1661" s="329"/>
      <c r="I1661" s="329"/>
      <c r="J1661" s="329"/>
      <c r="K1661" s="329"/>
      <c r="L1661" s="329"/>
      <c r="M1661" s="491">
        <v>0</v>
      </c>
    </row>
    <row r="1662" spans="2:13" ht="18" x14ac:dyDescent="0.35">
      <c r="B1662" s="510"/>
      <c r="C1662" s="446"/>
      <c r="D1662" s="446"/>
      <c r="E1662" s="447"/>
      <c r="F1662" s="510"/>
      <c r="G1662" s="510"/>
      <c r="H1662" s="510"/>
      <c r="I1662" s="510"/>
      <c r="J1662" s="510"/>
      <c r="K1662" s="510"/>
      <c r="L1662" s="510"/>
      <c r="M1662" s="510" t="s">
        <v>396</v>
      </c>
    </row>
    <row r="1663" spans="2:13" ht="18" x14ac:dyDescent="0.3">
      <c r="B1663" s="326"/>
      <c r="C1663" s="327"/>
      <c r="D1663" s="327"/>
      <c r="E1663" s="327"/>
      <c r="F1663" s="326"/>
      <c r="G1663" s="326"/>
      <c r="H1663" s="326"/>
      <c r="I1663" s="326"/>
      <c r="J1663" s="326"/>
      <c r="K1663" s="326"/>
      <c r="L1663" s="326"/>
      <c r="M1663" s="490">
        <v>0.32</v>
      </c>
    </row>
    <row r="1664" spans="2:13" ht="18" x14ac:dyDescent="0.3">
      <c r="B1664" s="329"/>
      <c r="C1664" s="330"/>
      <c r="D1664" s="331"/>
      <c r="E1664" s="331"/>
      <c r="F1664" s="329"/>
      <c r="G1664" s="329"/>
      <c r="H1664" s="329"/>
      <c r="I1664" s="329"/>
      <c r="J1664" s="329"/>
      <c r="K1664" s="329"/>
      <c r="L1664" s="329"/>
      <c r="M1664" s="491">
        <v>0</v>
      </c>
    </row>
    <row r="1665" spans="2:13" ht="18" x14ac:dyDescent="0.3">
      <c r="B1665" s="329"/>
      <c r="C1665" s="330"/>
      <c r="D1665" s="331"/>
      <c r="E1665" s="331"/>
      <c r="F1665" s="329"/>
      <c r="G1665" s="329"/>
      <c r="H1665" s="329"/>
      <c r="I1665" s="329"/>
      <c r="J1665" s="329"/>
      <c r="K1665" s="329"/>
      <c r="L1665" s="329"/>
      <c r="M1665" s="491">
        <v>0</v>
      </c>
    </row>
    <row r="1666" spans="2:13" ht="18" x14ac:dyDescent="0.35">
      <c r="B1666" s="510"/>
      <c r="C1666" s="446"/>
      <c r="D1666" s="446"/>
      <c r="E1666" s="447"/>
      <c r="F1666" s="510"/>
      <c r="G1666" s="510"/>
      <c r="H1666" s="510"/>
      <c r="I1666" s="510"/>
      <c r="J1666" s="510"/>
      <c r="K1666" s="510"/>
      <c r="L1666" s="510"/>
      <c r="M1666" s="510" t="s">
        <v>396</v>
      </c>
    </row>
    <row r="1667" spans="2:13" ht="18" x14ac:dyDescent="0.3">
      <c r="B1667" s="326"/>
      <c r="C1667" s="327"/>
      <c r="D1667" s="327"/>
      <c r="E1667" s="327"/>
      <c r="F1667" s="326"/>
      <c r="G1667" s="326"/>
      <c r="H1667" s="326"/>
      <c r="I1667" s="326"/>
      <c r="J1667" s="326"/>
      <c r="K1667" s="326"/>
      <c r="L1667" s="326"/>
      <c r="M1667" s="490">
        <v>0.85</v>
      </c>
    </row>
    <row r="1668" spans="2:13" ht="18" x14ac:dyDescent="0.3">
      <c r="B1668" s="329"/>
      <c r="C1668" s="330"/>
      <c r="D1668" s="331"/>
      <c r="E1668" s="331"/>
      <c r="F1668" s="329"/>
      <c r="G1668" s="329"/>
      <c r="H1668" s="329"/>
      <c r="I1668" s="329"/>
      <c r="J1668" s="329"/>
      <c r="K1668" s="329"/>
      <c r="L1668" s="329"/>
      <c r="M1668" s="491">
        <v>0</v>
      </c>
    </row>
    <row r="1669" spans="2:13" ht="18" x14ac:dyDescent="0.3">
      <c r="B1669" s="329"/>
      <c r="C1669" s="330"/>
      <c r="D1669" s="331"/>
      <c r="E1669" s="331"/>
      <c r="F1669" s="329"/>
      <c r="G1669" s="329"/>
      <c r="H1669" s="329"/>
      <c r="I1669" s="329"/>
      <c r="J1669" s="329"/>
      <c r="K1669" s="329"/>
      <c r="L1669" s="329"/>
      <c r="M1669" s="491">
        <v>0</v>
      </c>
    </row>
    <row r="1670" spans="2:13" ht="18" x14ac:dyDescent="0.3">
      <c r="B1670" s="329"/>
      <c r="C1670" s="330"/>
      <c r="D1670" s="331"/>
      <c r="E1670" s="331"/>
      <c r="F1670" s="329"/>
      <c r="G1670" s="329"/>
      <c r="H1670" s="329"/>
      <c r="I1670" s="329"/>
      <c r="J1670" s="329"/>
      <c r="K1670" s="329"/>
      <c r="L1670" s="329"/>
      <c r="M1670" s="491">
        <v>0</v>
      </c>
    </row>
    <row r="1671" spans="2:13" ht="18" x14ac:dyDescent="0.35">
      <c r="B1671" s="510"/>
      <c r="C1671" s="446"/>
      <c r="D1671" s="446"/>
      <c r="E1671" s="447"/>
      <c r="F1671" s="510"/>
      <c r="G1671" s="510"/>
      <c r="H1671" s="510"/>
      <c r="I1671" s="510"/>
      <c r="J1671" s="510"/>
      <c r="K1671" s="510"/>
      <c r="L1671" s="510"/>
      <c r="M1671" s="510" t="s">
        <v>396</v>
      </c>
    </row>
    <row r="1672" spans="2:13" ht="18" x14ac:dyDescent="0.3">
      <c r="B1672" s="326"/>
      <c r="C1672" s="327"/>
      <c r="D1672" s="327"/>
      <c r="E1672" s="327"/>
      <c r="F1672" s="326"/>
      <c r="G1672" s="326"/>
      <c r="H1672" s="326"/>
      <c r="I1672" s="326"/>
      <c r="J1672" s="326"/>
      <c r="K1672" s="326"/>
      <c r="L1672" s="326"/>
      <c r="M1672" s="490">
        <v>0.35</v>
      </c>
    </row>
    <row r="1673" spans="2:13" ht="18" x14ac:dyDescent="0.3">
      <c r="B1673" s="329"/>
      <c r="C1673" s="330"/>
      <c r="D1673" s="331"/>
      <c r="E1673" s="331"/>
      <c r="F1673" s="329"/>
      <c r="G1673" s="329"/>
      <c r="H1673" s="329"/>
      <c r="I1673" s="329"/>
      <c r="J1673" s="329"/>
      <c r="K1673" s="329"/>
      <c r="L1673" s="329"/>
      <c r="M1673" s="491">
        <v>0.1</v>
      </c>
    </row>
    <row r="1674" spans="2:13" ht="18" x14ac:dyDescent="0.3">
      <c r="B1674" s="329"/>
      <c r="C1674" s="330"/>
      <c r="D1674" s="331"/>
      <c r="E1674" s="331"/>
      <c r="F1674" s="329"/>
      <c r="G1674" s="329"/>
      <c r="H1674" s="329"/>
      <c r="I1674" s="329"/>
      <c r="J1674" s="329"/>
      <c r="K1674" s="329"/>
      <c r="L1674" s="329"/>
      <c r="M1674" s="491">
        <v>0</v>
      </c>
    </row>
    <row r="1675" spans="2:13" ht="18" x14ac:dyDescent="0.35">
      <c r="B1675" s="510"/>
      <c r="C1675" s="446"/>
      <c r="D1675" s="446"/>
      <c r="E1675" s="447"/>
      <c r="F1675" s="510"/>
      <c r="G1675" s="510"/>
      <c r="H1675" s="510"/>
      <c r="I1675" s="510"/>
      <c r="J1675" s="510"/>
      <c r="K1675" s="510"/>
      <c r="L1675" s="510"/>
      <c r="M1675" s="510" t="s">
        <v>396</v>
      </c>
    </row>
    <row r="1676" spans="2:13" ht="18" x14ac:dyDescent="0.3">
      <c r="B1676" s="326"/>
      <c r="C1676" s="327"/>
      <c r="D1676" s="327"/>
      <c r="E1676" s="327"/>
      <c r="F1676" s="326"/>
      <c r="G1676" s="326"/>
      <c r="H1676" s="326"/>
      <c r="I1676" s="326"/>
      <c r="J1676" s="326"/>
      <c r="K1676" s="326"/>
      <c r="L1676" s="326"/>
      <c r="M1676" s="490">
        <v>0</v>
      </c>
    </row>
    <row r="1677" spans="2:13" ht="18" x14ac:dyDescent="0.3">
      <c r="B1677" s="329"/>
      <c r="C1677" s="330"/>
      <c r="D1677" s="331"/>
      <c r="E1677" s="331"/>
      <c r="F1677" s="329"/>
      <c r="G1677" s="329"/>
      <c r="H1677" s="329"/>
      <c r="I1677" s="329"/>
      <c r="J1677" s="329"/>
      <c r="K1677" s="329"/>
      <c r="L1677" s="329"/>
      <c r="M1677" s="491">
        <v>0.4</v>
      </c>
    </row>
    <row r="1678" spans="2:13" ht="18" x14ac:dyDescent="0.3">
      <c r="B1678" s="329"/>
      <c r="C1678" s="330"/>
      <c r="D1678" s="331"/>
      <c r="E1678" s="331"/>
      <c r="F1678" s="329"/>
      <c r="G1678" s="329"/>
      <c r="H1678" s="329"/>
      <c r="I1678" s="329"/>
      <c r="J1678" s="329"/>
      <c r="K1678" s="329"/>
      <c r="L1678" s="329"/>
      <c r="M1678" s="491">
        <v>0</v>
      </c>
    </row>
    <row r="1679" spans="2:13" ht="18" x14ac:dyDescent="0.3">
      <c r="B1679" s="329"/>
      <c r="C1679" s="330"/>
      <c r="D1679" s="331"/>
      <c r="E1679" s="331"/>
      <c r="F1679" s="329"/>
      <c r="G1679" s="329"/>
      <c r="H1679" s="329"/>
      <c r="I1679" s="329"/>
      <c r="J1679" s="329"/>
      <c r="K1679" s="329"/>
      <c r="L1679" s="329"/>
      <c r="M1679" s="491">
        <v>0</v>
      </c>
    </row>
    <row r="1680" spans="2:13" ht="18" x14ac:dyDescent="0.35">
      <c r="B1680" s="510"/>
      <c r="C1680" s="446"/>
      <c r="D1680" s="446"/>
      <c r="E1680" s="447"/>
      <c r="F1680" s="510"/>
      <c r="G1680" s="510"/>
      <c r="H1680" s="510"/>
      <c r="I1680" s="510"/>
      <c r="J1680" s="510"/>
      <c r="K1680" s="510"/>
      <c r="L1680" s="510"/>
      <c r="M1680" s="510" t="s">
        <v>396</v>
      </c>
    </row>
    <row r="1681" spans="2:13" ht="18" x14ac:dyDescent="0.3">
      <c r="B1681" s="326"/>
      <c r="C1681" s="327"/>
      <c r="D1681" s="327"/>
      <c r="E1681" s="327"/>
      <c r="F1681" s="326"/>
      <c r="G1681" s="326"/>
      <c r="H1681" s="495"/>
      <c r="I1681" s="495"/>
      <c r="J1681" s="495"/>
      <c r="K1681" s="326"/>
      <c r="L1681" s="326"/>
      <c r="M1681" s="490">
        <v>0.11</v>
      </c>
    </row>
    <row r="1682" spans="2:13" ht="18" x14ac:dyDescent="0.3">
      <c r="B1682" s="329"/>
      <c r="C1682" s="330"/>
      <c r="D1682" s="331"/>
      <c r="E1682" s="331"/>
      <c r="F1682" s="329"/>
      <c r="G1682" s="329"/>
      <c r="H1682" s="329"/>
      <c r="I1682" s="329"/>
      <c r="J1682" s="329"/>
      <c r="K1682" s="329"/>
      <c r="L1682" s="329"/>
      <c r="M1682" s="491">
        <v>0</v>
      </c>
    </row>
    <row r="1683" spans="2:13" ht="18" x14ac:dyDescent="0.3">
      <c r="B1683" s="329"/>
      <c r="C1683" s="330"/>
      <c r="D1683" s="331"/>
      <c r="E1683" s="331"/>
      <c r="F1683" s="329"/>
      <c r="G1683" s="329"/>
      <c r="H1683" s="329"/>
      <c r="I1683" s="329"/>
      <c r="J1683" s="329"/>
      <c r="K1683" s="329"/>
      <c r="L1683" s="329"/>
      <c r="M1683" s="491">
        <v>0</v>
      </c>
    </row>
    <row r="1684" spans="2:13" ht="18" x14ac:dyDescent="0.3">
      <c r="B1684" s="329"/>
      <c r="C1684" s="330"/>
      <c r="D1684" s="331"/>
      <c r="E1684" s="331"/>
      <c r="F1684" s="329"/>
      <c r="G1684" s="329"/>
      <c r="H1684" s="329"/>
      <c r="I1684" s="329"/>
      <c r="J1684" s="329"/>
      <c r="K1684" s="329"/>
      <c r="L1684" s="329"/>
      <c r="M1684" s="491">
        <v>0</v>
      </c>
    </row>
    <row r="1685" spans="2:13" ht="18" x14ac:dyDescent="0.35">
      <c r="B1685" s="510"/>
      <c r="C1685" s="446"/>
      <c r="D1685" s="446"/>
      <c r="E1685" s="447"/>
      <c r="F1685" s="510"/>
      <c r="G1685" s="510"/>
      <c r="H1685" s="510"/>
      <c r="I1685" s="510"/>
      <c r="J1685" s="510"/>
      <c r="K1685" s="510"/>
      <c r="L1685" s="510"/>
      <c r="M1685" s="510" t="s">
        <v>396</v>
      </c>
    </row>
    <row r="1686" spans="2:13" ht="18" x14ac:dyDescent="0.3">
      <c r="B1686" s="326"/>
      <c r="C1686" s="327"/>
      <c r="D1686" s="327"/>
      <c r="E1686" s="327"/>
      <c r="F1686" s="326"/>
      <c r="G1686" s="488"/>
      <c r="H1686" s="326"/>
      <c r="I1686" s="326"/>
      <c r="J1686" s="326"/>
      <c r="K1686" s="326"/>
      <c r="L1686" s="326"/>
      <c r="M1686" s="490">
        <v>0</v>
      </c>
    </row>
    <row r="1687" spans="2:13" ht="18" x14ac:dyDescent="0.3">
      <c r="B1687" s="329"/>
      <c r="C1687" s="330"/>
      <c r="D1687" s="331"/>
      <c r="E1687" s="331"/>
      <c r="F1687" s="329"/>
      <c r="G1687" s="329"/>
      <c r="H1687" s="329"/>
      <c r="I1687" s="329"/>
      <c r="J1687" s="329"/>
      <c r="K1687" s="329"/>
      <c r="L1687" s="329"/>
      <c r="M1687" s="491">
        <v>0</v>
      </c>
    </row>
    <row r="1688" spans="2:13" ht="18" x14ac:dyDescent="0.3">
      <c r="B1688" s="329"/>
      <c r="C1688" s="330"/>
      <c r="D1688" s="331"/>
      <c r="E1688" s="331"/>
      <c r="F1688" s="329"/>
      <c r="G1688" s="329"/>
      <c r="H1688" s="329"/>
      <c r="I1688" s="329"/>
      <c r="J1688" s="329"/>
      <c r="K1688" s="329"/>
      <c r="L1688" s="329"/>
      <c r="M1688" s="491">
        <v>0</v>
      </c>
    </row>
    <row r="1689" spans="2:13" ht="18" x14ac:dyDescent="0.3">
      <c r="B1689" s="329"/>
      <c r="C1689" s="330"/>
      <c r="D1689" s="331"/>
      <c r="E1689" s="331"/>
      <c r="F1689" s="329"/>
      <c r="G1689" s="329"/>
      <c r="H1689" s="329"/>
      <c r="I1689" s="329"/>
      <c r="J1689" s="329"/>
      <c r="K1689" s="329"/>
      <c r="L1689" s="329"/>
      <c r="M1689" s="491">
        <v>0</v>
      </c>
    </row>
    <row r="1690" spans="2:13" ht="18" x14ac:dyDescent="0.3">
      <c r="B1690" s="329"/>
      <c r="C1690" s="330"/>
      <c r="D1690" s="331"/>
      <c r="E1690" s="331"/>
      <c r="F1690" s="329"/>
      <c r="G1690" s="329"/>
      <c r="H1690" s="329"/>
      <c r="I1690" s="329"/>
      <c r="J1690" s="329"/>
      <c r="K1690" s="329"/>
      <c r="L1690" s="329"/>
      <c r="M1690" s="491">
        <v>0</v>
      </c>
    </row>
    <row r="1695" spans="2:13" ht="24.6" x14ac:dyDescent="0.4">
      <c r="B1695" s="509"/>
      <c r="C1695" s="366"/>
      <c r="D1695" s="366"/>
      <c r="E1695" s="335"/>
      <c r="F1695" s="509"/>
      <c r="G1695" s="509"/>
      <c r="H1695" s="509"/>
      <c r="I1695" s="509"/>
      <c r="J1695" s="509"/>
      <c r="K1695" s="509"/>
      <c r="L1695" s="509"/>
      <c r="M1695" s="307"/>
    </row>
    <row r="1696" spans="2:13" ht="21" x14ac:dyDescent="0.4">
      <c r="B1696" s="363"/>
      <c r="C1696" s="364"/>
      <c r="D1696" s="364"/>
      <c r="E1696" s="364"/>
      <c r="F1696" s="363"/>
      <c r="G1696" s="363"/>
      <c r="H1696" s="363"/>
      <c r="I1696" s="363"/>
      <c r="J1696" s="363"/>
      <c r="K1696" s="363"/>
      <c r="L1696" s="363"/>
      <c r="M1696" s="307"/>
    </row>
    <row r="1697" spans="2:13" ht="21" x14ac:dyDescent="0.4">
      <c r="B1697" s="352"/>
      <c r="C1697" s="350"/>
      <c r="D1697" s="351"/>
      <c r="E1697" s="351"/>
      <c r="F1697" s="352"/>
      <c r="G1697" s="352"/>
      <c r="H1697" s="352"/>
      <c r="I1697" s="352"/>
      <c r="J1697" s="352"/>
      <c r="K1697" s="352"/>
      <c r="L1697" s="352"/>
      <c r="M1697" s="307"/>
    </row>
    <row r="1698" spans="2:13" ht="21" x14ac:dyDescent="0.4">
      <c r="B1698" s="352"/>
      <c r="C1698" s="350"/>
      <c r="D1698" s="351"/>
      <c r="E1698" s="351"/>
      <c r="F1698" s="352"/>
      <c r="G1698" s="352"/>
      <c r="H1698" s="352"/>
      <c r="I1698" s="352"/>
      <c r="J1698" s="352"/>
      <c r="K1698" s="352"/>
      <c r="L1698" s="352"/>
      <c r="M1698" s="307"/>
    </row>
    <row r="1699" spans="2:13" ht="24.6" x14ac:dyDescent="0.4">
      <c r="B1699" s="509"/>
      <c r="C1699" s="366"/>
      <c r="D1699" s="366"/>
      <c r="E1699" s="335"/>
      <c r="F1699" s="509"/>
      <c r="G1699" s="509"/>
      <c r="H1699" s="509"/>
      <c r="I1699" s="509"/>
      <c r="J1699" s="509"/>
      <c r="K1699" s="509"/>
      <c r="L1699" s="509"/>
      <c r="M1699" s="509" t="s">
        <v>396</v>
      </c>
    </row>
    <row r="1700" spans="2:13" ht="21" x14ac:dyDescent="0.3">
      <c r="B1700" s="363"/>
      <c r="C1700" s="364"/>
      <c r="D1700" s="364"/>
      <c r="E1700" s="364"/>
      <c r="F1700" s="363"/>
      <c r="G1700" s="363"/>
      <c r="H1700" s="363"/>
      <c r="I1700" s="363"/>
      <c r="J1700" s="363"/>
      <c r="K1700" s="363"/>
      <c r="L1700" s="363"/>
      <c r="M1700" s="512">
        <v>0.41</v>
      </c>
    </row>
    <row r="1701" spans="2:13" ht="21" x14ac:dyDescent="0.3">
      <c r="B1701" s="352"/>
      <c r="C1701" s="350"/>
      <c r="D1701" s="351"/>
      <c r="E1701" s="351"/>
      <c r="F1701" s="352"/>
      <c r="G1701" s="352"/>
      <c r="H1701" s="352"/>
      <c r="I1701" s="352"/>
      <c r="J1701" s="352"/>
      <c r="K1701" s="352"/>
      <c r="L1701" s="352"/>
      <c r="M1701" s="513">
        <v>0</v>
      </c>
    </row>
    <row r="1702" spans="2:13" ht="21" x14ac:dyDescent="0.3">
      <c r="B1702" s="352"/>
      <c r="C1702" s="350"/>
      <c r="D1702" s="351"/>
      <c r="E1702" s="351"/>
      <c r="F1702" s="352"/>
      <c r="G1702" s="352"/>
      <c r="H1702" s="352"/>
      <c r="I1702" s="352"/>
      <c r="J1702" s="352"/>
      <c r="K1702" s="352"/>
      <c r="L1702" s="352"/>
      <c r="M1702" s="513">
        <v>0</v>
      </c>
    </row>
    <row r="1703" spans="2:13" ht="21" x14ac:dyDescent="0.3">
      <c r="B1703" s="352"/>
      <c r="C1703" s="350"/>
      <c r="D1703" s="351"/>
      <c r="E1703" s="351"/>
      <c r="F1703" s="352"/>
      <c r="G1703" s="352"/>
      <c r="H1703" s="352"/>
      <c r="I1703" s="352"/>
      <c r="J1703" s="352"/>
      <c r="K1703" s="352"/>
      <c r="L1703" s="352"/>
      <c r="M1703" s="513">
        <v>0</v>
      </c>
    </row>
    <row r="1704" spans="2:13" ht="21" x14ac:dyDescent="0.3">
      <c r="B1704" s="352"/>
      <c r="C1704" s="350"/>
      <c r="D1704" s="351"/>
      <c r="E1704" s="351"/>
      <c r="F1704" s="352"/>
      <c r="G1704" s="352"/>
      <c r="H1704" s="352"/>
      <c r="I1704" s="352"/>
      <c r="J1704" s="352"/>
      <c r="K1704" s="352"/>
      <c r="L1704" s="352"/>
      <c r="M1704" s="513">
        <v>0</v>
      </c>
    </row>
    <row r="1705" spans="2:13" ht="24.6" x14ac:dyDescent="0.4">
      <c r="B1705" s="509"/>
      <c r="C1705" s="366"/>
      <c r="D1705" s="366"/>
      <c r="E1705" s="335"/>
      <c r="F1705" s="509"/>
      <c r="G1705" s="509"/>
      <c r="H1705" s="509"/>
      <c r="I1705" s="509"/>
      <c r="J1705" s="509"/>
      <c r="K1705" s="509"/>
      <c r="L1705" s="509"/>
      <c r="M1705" s="509" t="s">
        <v>396</v>
      </c>
    </row>
    <row r="1706" spans="2:13" ht="21" x14ac:dyDescent="0.3">
      <c r="B1706" s="363"/>
      <c r="C1706" s="364"/>
      <c r="D1706" s="364"/>
      <c r="E1706" s="364"/>
      <c r="F1706" s="363"/>
      <c r="G1706" s="363"/>
      <c r="H1706" s="363"/>
      <c r="I1706" s="363"/>
      <c r="J1706" s="363"/>
      <c r="K1706" s="363"/>
      <c r="L1706" s="363"/>
      <c r="M1706" s="512">
        <v>0.44</v>
      </c>
    </row>
    <row r="1707" spans="2:13" ht="21" x14ac:dyDescent="0.3">
      <c r="B1707" s="352"/>
      <c r="C1707" s="350"/>
      <c r="D1707" s="351"/>
      <c r="E1707" s="351"/>
      <c r="F1707" s="352"/>
      <c r="G1707" s="352"/>
      <c r="H1707" s="352"/>
      <c r="I1707" s="352"/>
      <c r="J1707" s="352"/>
      <c r="K1707" s="352"/>
      <c r="L1707" s="352"/>
      <c r="M1707" s="513">
        <v>0</v>
      </c>
    </row>
    <row r="1708" spans="2:13" ht="21" x14ac:dyDescent="0.3">
      <c r="B1708" s="352"/>
      <c r="C1708" s="350"/>
      <c r="D1708" s="351"/>
      <c r="E1708" s="351"/>
      <c r="F1708" s="352"/>
      <c r="G1708" s="352"/>
      <c r="H1708" s="352"/>
      <c r="I1708" s="352"/>
      <c r="J1708" s="352"/>
      <c r="K1708" s="352"/>
      <c r="L1708" s="352"/>
      <c r="M1708" s="513">
        <v>0</v>
      </c>
    </row>
    <row r="1709" spans="2:13" ht="24.6" x14ac:dyDescent="0.4">
      <c r="B1709" s="509"/>
      <c r="C1709" s="366"/>
      <c r="D1709" s="366"/>
      <c r="E1709" s="335"/>
      <c r="F1709" s="509"/>
      <c r="G1709" s="509"/>
      <c r="H1709" s="509"/>
      <c r="I1709" s="509"/>
      <c r="J1709" s="509"/>
      <c r="K1709" s="509"/>
      <c r="L1709" s="509"/>
      <c r="M1709" s="509" t="s">
        <v>396</v>
      </c>
    </row>
    <row r="1710" spans="2:13" ht="21" x14ac:dyDescent="0.3">
      <c r="B1710" s="363"/>
      <c r="C1710" s="364"/>
      <c r="D1710" s="364"/>
      <c r="E1710" s="364"/>
      <c r="F1710" s="363"/>
      <c r="G1710" s="363"/>
      <c r="H1710" s="363"/>
      <c r="I1710" s="363"/>
      <c r="J1710" s="363"/>
      <c r="K1710" s="363"/>
      <c r="L1710" s="363"/>
      <c r="M1710" s="512">
        <v>0.85</v>
      </c>
    </row>
    <row r="1711" spans="2:13" ht="21" x14ac:dyDescent="0.3">
      <c r="B1711" s="352"/>
      <c r="C1711" s="350"/>
      <c r="D1711" s="351"/>
      <c r="E1711" s="351"/>
      <c r="F1711" s="352"/>
      <c r="G1711" s="352"/>
      <c r="H1711" s="352"/>
      <c r="I1711" s="352"/>
      <c r="J1711" s="352"/>
      <c r="K1711" s="352"/>
      <c r="L1711" s="352"/>
      <c r="M1711" s="513">
        <v>0</v>
      </c>
    </row>
    <row r="1712" spans="2:13" ht="21" x14ac:dyDescent="0.3">
      <c r="B1712" s="352"/>
      <c r="C1712" s="350"/>
      <c r="D1712" s="351"/>
      <c r="E1712" s="351"/>
      <c r="F1712" s="352"/>
      <c r="G1712" s="352"/>
      <c r="H1712" s="352"/>
      <c r="I1712" s="352"/>
      <c r="J1712" s="352"/>
      <c r="K1712" s="352"/>
      <c r="L1712" s="352"/>
      <c r="M1712" s="513">
        <v>0</v>
      </c>
    </row>
    <row r="1713" spans="2:13" ht="21" x14ac:dyDescent="0.3">
      <c r="B1713" s="352"/>
      <c r="C1713" s="350"/>
      <c r="D1713" s="351"/>
      <c r="E1713" s="351"/>
      <c r="F1713" s="352"/>
      <c r="G1713" s="352"/>
      <c r="H1713" s="352"/>
      <c r="I1713" s="352"/>
      <c r="J1713" s="352"/>
      <c r="K1713" s="352"/>
      <c r="L1713" s="352"/>
      <c r="M1713" s="513">
        <v>0</v>
      </c>
    </row>
    <row r="1714" spans="2:13" ht="24.6" x14ac:dyDescent="0.4">
      <c r="B1714" s="509"/>
      <c r="C1714" s="366"/>
      <c r="D1714" s="366"/>
      <c r="E1714" s="335"/>
      <c r="F1714" s="509"/>
      <c r="G1714" s="509"/>
      <c r="H1714" s="509"/>
      <c r="I1714" s="509"/>
      <c r="J1714" s="509"/>
      <c r="K1714" s="509"/>
      <c r="L1714" s="509"/>
      <c r="M1714" s="509" t="s">
        <v>396</v>
      </c>
    </row>
    <row r="1715" spans="2:13" ht="21" x14ac:dyDescent="0.4">
      <c r="B1715" s="363"/>
      <c r="C1715" s="366"/>
      <c r="D1715" s="366"/>
      <c r="E1715" s="335"/>
      <c r="F1715" s="363"/>
      <c r="G1715" s="363"/>
      <c r="H1715" s="363"/>
      <c r="I1715" s="363"/>
      <c r="J1715" s="363"/>
      <c r="K1715" s="363"/>
      <c r="L1715" s="363"/>
      <c r="M1715" s="512">
        <v>0.36</v>
      </c>
    </row>
    <row r="1716" spans="2:13" ht="21" x14ac:dyDescent="0.3">
      <c r="B1716" s="352"/>
      <c r="C1716" s="364"/>
      <c r="D1716" s="364"/>
      <c r="E1716" s="364"/>
      <c r="F1716" s="352"/>
      <c r="G1716" s="352"/>
      <c r="H1716" s="352"/>
      <c r="I1716" s="352"/>
      <c r="J1716" s="352"/>
      <c r="K1716" s="352"/>
      <c r="L1716" s="352"/>
      <c r="M1716" s="513">
        <v>0</v>
      </c>
    </row>
    <row r="1717" spans="2:13" ht="21" x14ac:dyDescent="0.3">
      <c r="B1717" s="352"/>
      <c r="C1717" s="350"/>
      <c r="D1717" s="351"/>
      <c r="E1717" s="351"/>
      <c r="F1717" s="352"/>
      <c r="G1717" s="352"/>
      <c r="H1717" s="352"/>
      <c r="I1717" s="352"/>
      <c r="J1717" s="352"/>
      <c r="K1717" s="352"/>
      <c r="L1717" s="352"/>
      <c r="M1717" s="513">
        <v>0</v>
      </c>
    </row>
    <row r="1718" spans="2:13" ht="24.6" x14ac:dyDescent="0.4">
      <c r="B1718" s="509"/>
      <c r="C1718" s="366"/>
      <c r="D1718" s="366"/>
      <c r="E1718" s="335"/>
      <c r="F1718" s="509"/>
      <c r="G1718" s="509"/>
      <c r="H1718" s="509"/>
      <c r="I1718" s="509"/>
      <c r="J1718" s="509"/>
      <c r="K1718" s="509"/>
      <c r="L1718" s="509"/>
      <c r="M1718" s="509" t="s">
        <v>396</v>
      </c>
    </row>
    <row r="1719" spans="2:13" ht="21" x14ac:dyDescent="0.3">
      <c r="B1719" s="363"/>
      <c r="C1719" s="364"/>
      <c r="D1719" s="364"/>
      <c r="E1719" s="364"/>
      <c r="F1719" s="363"/>
      <c r="G1719" s="363"/>
      <c r="H1719" s="363"/>
      <c r="I1719" s="363"/>
      <c r="J1719" s="363"/>
      <c r="K1719" s="363"/>
      <c r="L1719" s="363"/>
      <c r="M1719" s="512">
        <v>0</v>
      </c>
    </row>
    <row r="1720" spans="2:13" ht="21" x14ac:dyDescent="0.3">
      <c r="B1720" s="352"/>
      <c r="C1720" s="350"/>
      <c r="D1720" s="351"/>
      <c r="E1720" s="351"/>
      <c r="F1720" s="352"/>
      <c r="G1720" s="352"/>
      <c r="H1720" s="352"/>
      <c r="I1720" s="352"/>
      <c r="J1720" s="352"/>
      <c r="K1720" s="352"/>
      <c r="L1720" s="352"/>
      <c r="M1720" s="513">
        <v>0</v>
      </c>
    </row>
    <row r="1721" spans="2:13" ht="21" x14ac:dyDescent="0.3">
      <c r="B1721" s="352"/>
      <c r="C1721" s="350"/>
      <c r="D1721" s="351"/>
      <c r="E1721" s="351"/>
      <c r="F1721" s="352"/>
      <c r="G1721" s="352"/>
      <c r="H1721" s="352"/>
      <c r="I1721" s="352"/>
      <c r="J1721" s="352"/>
      <c r="K1721" s="352"/>
      <c r="L1721" s="352"/>
      <c r="M1721" s="513">
        <v>0</v>
      </c>
    </row>
    <row r="1722" spans="2:13" ht="21" x14ac:dyDescent="0.3">
      <c r="B1722" s="352"/>
      <c r="C1722" s="350"/>
      <c r="D1722" s="351"/>
      <c r="E1722" s="351"/>
      <c r="F1722" s="352"/>
      <c r="G1722" s="352"/>
      <c r="H1722" s="352"/>
      <c r="I1722" s="352"/>
      <c r="J1722" s="352"/>
      <c r="K1722" s="352"/>
      <c r="L1722" s="352"/>
      <c r="M1722" s="513">
        <v>0</v>
      </c>
    </row>
    <row r="1723" spans="2:13" ht="24.6" x14ac:dyDescent="0.4">
      <c r="B1723" s="509"/>
      <c r="C1723" s="366"/>
      <c r="D1723" s="366"/>
      <c r="E1723" s="335"/>
      <c r="F1723" s="509"/>
      <c r="G1723" s="509"/>
      <c r="H1723" s="509"/>
      <c r="I1723" s="509"/>
      <c r="J1723" s="509"/>
      <c r="K1723" s="509"/>
      <c r="L1723" s="509"/>
      <c r="M1723" s="509" t="s">
        <v>396</v>
      </c>
    </row>
    <row r="1724" spans="2:13" ht="21" x14ac:dyDescent="0.3">
      <c r="B1724" s="363"/>
      <c r="C1724" s="364"/>
      <c r="D1724" s="364"/>
      <c r="E1724" s="364"/>
      <c r="F1724" s="363"/>
      <c r="G1724" s="370"/>
      <c r="H1724" s="363"/>
      <c r="I1724" s="363"/>
      <c r="J1724" s="363"/>
      <c r="K1724" s="363"/>
      <c r="L1724" s="363"/>
      <c r="M1724" s="512">
        <v>0</v>
      </c>
    </row>
    <row r="1725" spans="2:13" ht="21" x14ac:dyDescent="0.3">
      <c r="B1725" s="352"/>
      <c r="C1725" s="350"/>
      <c r="D1725" s="351"/>
      <c r="E1725" s="351"/>
      <c r="F1725" s="352"/>
      <c r="G1725" s="352"/>
      <c r="H1725" s="352"/>
      <c r="I1725" s="352"/>
      <c r="J1725" s="352"/>
      <c r="K1725" s="352"/>
      <c r="L1725" s="352"/>
      <c r="M1725" s="513">
        <v>0</v>
      </c>
    </row>
    <row r="1726" spans="2:13" ht="21" x14ac:dyDescent="0.3">
      <c r="B1726" s="352"/>
      <c r="C1726" s="350"/>
      <c r="D1726" s="351"/>
      <c r="E1726" s="351"/>
      <c r="F1726" s="352"/>
      <c r="G1726" s="352"/>
      <c r="H1726" s="352"/>
      <c r="I1726" s="352"/>
      <c r="J1726" s="352"/>
      <c r="K1726" s="352"/>
      <c r="L1726" s="352"/>
      <c r="M1726" s="513">
        <v>0</v>
      </c>
    </row>
    <row r="1727" spans="2:13" ht="24.6" x14ac:dyDescent="0.4">
      <c r="B1727" s="509"/>
      <c r="C1727" s="366"/>
      <c r="D1727" s="366"/>
      <c r="E1727" s="335"/>
      <c r="F1727" s="509"/>
      <c r="G1727" s="509"/>
      <c r="H1727" s="509"/>
      <c r="I1727" s="509"/>
      <c r="J1727" s="509"/>
      <c r="K1727" s="509"/>
      <c r="L1727" s="509"/>
      <c r="M1727" s="307"/>
    </row>
    <row r="1728" spans="2:13" ht="21" x14ac:dyDescent="0.4">
      <c r="B1728" s="369"/>
      <c r="C1728" s="364"/>
      <c r="D1728" s="364"/>
      <c r="E1728" s="364"/>
      <c r="F1728" s="369"/>
      <c r="G1728" s="370"/>
      <c r="H1728" s="352"/>
      <c r="I1728" s="352"/>
      <c r="J1728" s="352"/>
      <c r="K1728" s="369"/>
      <c r="L1728" s="369"/>
      <c r="M1728" s="307"/>
    </row>
    <row r="1729" spans="2:13" ht="21" x14ac:dyDescent="0.4">
      <c r="B1729" s="352"/>
      <c r="C1729" s="350"/>
      <c r="D1729" s="351"/>
      <c r="E1729" s="351"/>
      <c r="F1729" s="352"/>
      <c r="G1729" s="352"/>
      <c r="H1729" s="352"/>
      <c r="I1729" s="352"/>
      <c r="J1729" s="352"/>
      <c r="K1729" s="352"/>
      <c r="L1729" s="352"/>
      <c r="M1729" s="307"/>
    </row>
    <row r="1730" spans="2:13" ht="21" x14ac:dyDescent="0.4">
      <c r="B1730" s="352"/>
      <c r="C1730" s="350"/>
      <c r="D1730" s="351"/>
      <c r="E1730" s="351"/>
      <c r="F1730" s="352"/>
      <c r="G1730" s="352"/>
      <c r="H1730" s="352"/>
      <c r="I1730" s="352"/>
      <c r="J1730" s="352"/>
      <c r="K1730" s="352"/>
      <c r="L1730" s="352"/>
      <c r="M1730" s="307"/>
    </row>
    <row r="1735" spans="2:13" ht="24.6" x14ac:dyDescent="0.4">
      <c r="B1735" s="509"/>
      <c r="C1735" s="366"/>
      <c r="D1735" s="366"/>
      <c r="E1735" s="335"/>
      <c r="F1735" s="509"/>
      <c r="G1735" s="509"/>
      <c r="H1735" s="509"/>
      <c r="I1735" s="509"/>
      <c r="J1735" s="509"/>
      <c r="K1735" s="509"/>
      <c r="L1735" s="509"/>
      <c r="M1735" s="509" t="s">
        <v>396</v>
      </c>
    </row>
    <row r="1736" spans="2:13" ht="21" x14ac:dyDescent="0.3">
      <c r="B1736" s="363"/>
      <c r="C1736" s="364"/>
      <c r="D1736" s="364"/>
      <c r="E1736" s="364"/>
      <c r="F1736" s="363"/>
      <c r="G1736" s="363"/>
      <c r="H1736" s="363"/>
      <c r="I1736" s="363"/>
      <c r="J1736" s="363"/>
      <c r="K1736" s="363"/>
      <c r="L1736" s="363"/>
      <c r="M1736" s="512">
        <v>0.97</v>
      </c>
    </row>
    <row r="1737" spans="2:13" ht="21" x14ac:dyDescent="0.3">
      <c r="B1737" s="352"/>
      <c r="C1737" s="350"/>
      <c r="D1737" s="351"/>
      <c r="E1737" s="351"/>
      <c r="F1737" s="352"/>
      <c r="G1737" s="352"/>
      <c r="H1737" s="352"/>
      <c r="I1737" s="352"/>
      <c r="J1737" s="352"/>
      <c r="K1737" s="352"/>
      <c r="L1737" s="352"/>
      <c r="M1737" s="513">
        <v>0</v>
      </c>
    </row>
    <row r="1738" spans="2:13" ht="21" x14ac:dyDescent="0.3">
      <c r="B1738" s="352"/>
      <c r="C1738" s="350"/>
      <c r="D1738" s="351"/>
      <c r="E1738" s="351"/>
      <c r="F1738" s="352"/>
      <c r="G1738" s="352"/>
      <c r="H1738" s="352"/>
      <c r="I1738" s="352"/>
      <c r="J1738" s="352"/>
      <c r="K1738" s="352"/>
      <c r="L1738" s="352"/>
      <c r="M1738" s="513">
        <v>0</v>
      </c>
    </row>
    <row r="1739" spans="2:13" ht="21" x14ac:dyDescent="0.3">
      <c r="B1739" s="352"/>
      <c r="C1739" s="350"/>
      <c r="D1739" s="351"/>
      <c r="E1739" s="351"/>
      <c r="F1739" s="352"/>
      <c r="G1739" s="352"/>
      <c r="H1739" s="352"/>
      <c r="I1739" s="352"/>
      <c r="J1739" s="352"/>
      <c r="K1739" s="352"/>
      <c r="L1739" s="352"/>
      <c r="M1739" s="513">
        <v>0</v>
      </c>
    </row>
    <row r="1740" spans="2:13" ht="24.6" x14ac:dyDescent="0.4">
      <c r="B1740" s="509"/>
      <c r="C1740" s="366"/>
      <c r="D1740" s="366"/>
      <c r="E1740" s="335"/>
      <c r="F1740" s="509"/>
      <c r="G1740" s="509"/>
      <c r="H1740" s="509"/>
      <c r="I1740" s="509"/>
      <c r="J1740" s="509"/>
      <c r="K1740" s="509"/>
      <c r="L1740" s="509"/>
      <c r="M1740" s="509" t="s">
        <v>396</v>
      </c>
    </row>
    <row r="1741" spans="2:13" ht="21" x14ac:dyDescent="0.3">
      <c r="B1741" s="363"/>
      <c r="C1741" s="364"/>
      <c r="D1741" s="364"/>
      <c r="E1741" s="364"/>
      <c r="F1741" s="363"/>
      <c r="G1741" s="363"/>
      <c r="H1741" s="363"/>
      <c r="I1741" s="363"/>
      <c r="J1741" s="363"/>
      <c r="K1741" s="363"/>
      <c r="L1741" s="363"/>
      <c r="M1741" s="512">
        <v>0.42</v>
      </c>
    </row>
    <row r="1742" spans="2:13" ht="21" x14ac:dyDescent="0.3">
      <c r="B1742" s="352"/>
      <c r="C1742" s="350"/>
      <c r="D1742" s="351"/>
      <c r="E1742" s="351"/>
      <c r="F1742" s="352"/>
      <c r="G1742" s="352"/>
      <c r="H1742" s="352"/>
      <c r="I1742" s="352"/>
      <c r="J1742" s="352"/>
      <c r="K1742" s="352"/>
      <c r="L1742" s="352"/>
      <c r="M1742" s="513">
        <v>0</v>
      </c>
    </row>
    <row r="1743" spans="2:13" ht="21" x14ac:dyDescent="0.3">
      <c r="B1743" s="352"/>
      <c r="C1743" s="350"/>
      <c r="D1743" s="351"/>
      <c r="E1743" s="351"/>
      <c r="F1743" s="352"/>
      <c r="G1743" s="352"/>
      <c r="H1743" s="352"/>
      <c r="I1743" s="352"/>
      <c r="J1743" s="352"/>
      <c r="K1743" s="352"/>
      <c r="L1743" s="352"/>
      <c r="M1743" s="513">
        <v>0</v>
      </c>
    </row>
    <row r="1744" spans="2:13" ht="21" x14ac:dyDescent="0.3">
      <c r="B1744" s="352"/>
      <c r="C1744" s="350"/>
      <c r="D1744" s="351"/>
      <c r="E1744" s="351"/>
      <c r="F1744" s="352"/>
      <c r="G1744" s="352"/>
      <c r="H1744" s="352"/>
      <c r="I1744" s="352"/>
      <c r="J1744" s="352"/>
      <c r="K1744" s="352"/>
      <c r="L1744" s="352"/>
      <c r="M1744" s="513">
        <v>0</v>
      </c>
    </row>
    <row r="1745" spans="2:13" ht="21" x14ac:dyDescent="0.3">
      <c r="B1745" s="352"/>
      <c r="C1745" s="350"/>
      <c r="D1745" s="351"/>
      <c r="E1745" s="351"/>
      <c r="F1745" s="352"/>
      <c r="G1745" s="352"/>
      <c r="H1745" s="352"/>
      <c r="I1745" s="352"/>
      <c r="J1745" s="352"/>
      <c r="K1745" s="352"/>
      <c r="L1745" s="352"/>
      <c r="M1745" s="513">
        <v>0</v>
      </c>
    </row>
    <row r="1746" spans="2:13" ht="21" x14ac:dyDescent="0.3">
      <c r="B1746" s="352"/>
      <c r="C1746" s="350"/>
      <c r="D1746" s="351"/>
      <c r="E1746" s="351"/>
      <c r="F1746" s="352"/>
      <c r="G1746" s="352"/>
      <c r="H1746" s="352"/>
      <c r="I1746" s="352"/>
      <c r="J1746" s="352"/>
      <c r="K1746" s="352"/>
      <c r="L1746" s="352"/>
      <c r="M1746" s="513">
        <v>0</v>
      </c>
    </row>
    <row r="1747" spans="2:13" ht="21" x14ac:dyDescent="0.3">
      <c r="B1747" s="352"/>
      <c r="C1747" s="350"/>
      <c r="D1747" s="351"/>
      <c r="E1747" s="351"/>
      <c r="F1747" s="352"/>
      <c r="G1747" s="352"/>
      <c r="H1747" s="352"/>
      <c r="I1747" s="352"/>
      <c r="J1747" s="352"/>
      <c r="K1747" s="352"/>
      <c r="L1747" s="352"/>
      <c r="M1747" s="513">
        <v>0</v>
      </c>
    </row>
    <row r="1748" spans="2:13" ht="24.6" x14ac:dyDescent="0.4">
      <c r="B1748" s="509"/>
      <c r="C1748" s="366"/>
      <c r="D1748" s="366"/>
      <c r="E1748" s="335"/>
      <c r="F1748" s="509"/>
      <c r="G1748" s="509"/>
      <c r="H1748" s="509"/>
      <c r="I1748" s="509"/>
      <c r="J1748" s="509"/>
      <c r="K1748" s="509"/>
      <c r="L1748" s="509"/>
      <c r="M1748" s="509" t="s">
        <v>396</v>
      </c>
    </row>
    <row r="1749" spans="2:13" ht="21" x14ac:dyDescent="0.3">
      <c r="B1749" s="363"/>
      <c r="C1749" s="364"/>
      <c r="D1749" s="364"/>
      <c r="E1749" s="364"/>
      <c r="F1749" s="363"/>
      <c r="G1749" s="363"/>
      <c r="H1749" s="363"/>
      <c r="I1749" s="363"/>
      <c r="J1749" s="363"/>
      <c r="K1749" s="363"/>
      <c r="L1749" s="363"/>
      <c r="M1749" s="512">
        <v>0.44</v>
      </c>
    </row>
    <row r="1750" spans="2:13" ht="21" x14ac:dyDescent="0.3">
      <c r="B1750" s="352"/>
      <c r="C1750" s="350"/>
      <c r="D1750" s="351"/>
      <c r="E1750" s="351"/>
      <c r="F1750" s="352"/>
      <c r="G1750" s="352"/>
      <c r="H1750" s="352"/>
      <c r="I1750" s="352"/>
      <c r="J1750" s="352"/>
      <c r="K1750" s="352"/>
      <c r="L1750" s="352"/>
      <c r="M1750" s="513">
        <v>0</v>
      </c>
    </row>
    <row r="1751" spans="2:13" ht="21" x14ac:dyDescent="0.3">
      <c r="B1751" s="352"/>
      <c r="C1751" s="350"/>
      <c r="D1751" s="351"/>
      <c r="E1751" s="351"/>
      <c r="F1751" s="352"/>
      <c r="G1751" s="352"/>
      <c r="H1751" s="352"/>
      <c r="I1751" s="352"/>
      <c r="J1751" s="352"/>
      <c r="K1751" s="352"/>
      <c r="L1751" s="352"/>
      <c r="M1751" s="513">
        <v>0</v>
      </c>
    </row>
    <row r="1752" spans="2:13" ht="21" x14ac:dyDescent="0.3">
      <c r="B1752" s="352"/>
      <c r="C1752" s="350"/>
      <c r="D1752" s="351"/>
      <c r="E1752" s="351"/>
      <c r="F1752" s="352"/>
      <c r="G1752" s="352"/>
      <c r="H1752" s="352"/>
      <c r="I1752" s="352"/>
      <c r="J1752" s="352"/>
      <c r="K1752" s="352"/>
      <c r="L1752" s="352"/>
      <c r="M1752" s="513">
        <v>0</v>
      </c>
    </row>
    <row r="1753" spans="2:13" ht="21" x14ac:dyDescent="0.3">
      <c r="B1753" s="352"/>
      <c r="C1753" s="350"/>
      <c r="D1753" s="351"/>
      <c r="E1753" s="351"/>
      <c r="F1753" s="352"/>
      <c r="G1753" s="352"/>
      <c r="H1753" s="352"/>
      <c r="I1753" s="352"/>
      <c r="J1753" s="352"/>
      <c r="K1753" s="352"/>
      <c r="L1753" s="352"/>
      <c r="M1753" s="513">
        <v>0</v>
      </c>
    </row>
    <row r="1754" spans="2:13" ht="24.6" x14ac:dyDescent="0.4">
      <c r="B1754" s="509"/>
      <c r="C1754" s="366"/>
      <c r="D1754" s="366"/>
      <c r="E1754" s="335"/>
      <c r="F1754" s="509"/>
      <c r="G1754" s="509"/>
      <c r="H1754" s="509"/>
      <c r="I1754" s="509"/>
      <c r="J1754" s="509"/>
      <c r="K1754" s="509"/>
      <c r="L1754" s="509"/>
      <c r="M1754" s="509" t="s">
        <v>396</v>
      </c>
    </row>
    <row r="1755" spans="2:13" ht="21" x14ac:dyDescent="0.3">
      <c r="B1755" s="363"/>
      <c r="C1755" s="364"/>
      <c r="D1755" s="364"/>
      <c r="E1755" s="364"/>
      <c r="F1755" s="363"/>
      <c r="G1755" s="363"/>
      <c r="H1755" s="363"/>
      <c r="I1755" s="363"/>
      <c r="J1755" s="363"/>
      <c r="K1755" s="363"/>
      <c r="L1755" s="363"/>
      <c r="M1755" s="512">
        <v>0.76</v>
      </c>
    </row>
    <row r="1756" spans="2:13" ht="21" x14ac:dyDescent="0.3">
      <c r="B1756" s="352"/>
      <c r="C1756" s="350"/>
      <c r="D1756" s="351"/>
      <c r="E1756" s="351"/>
      <c r="F1756" s="352"/>
      <c r="G1756" s="352"/>
      <c r="H1756" s="352"/>
      <c r="I1756" s="352"/>
      <c r="J1756" s="352"/>
      <c r="K1756" s="352"/>
      <c r="L1756" s="352"/>
      <c r="M1756" s="513">
        <v>0</v>
      </c>
    </row>
    <row r="1757" spans="2:13" ht="21" x14ac:dyDescent="0.3">
      <c r="B1757" s="352"/>
      <c r="C1757" s="350"/>
      <c r="D1757" s="351"/>
      <c r="E1757" s="351"/>
      <c r="F1757" s="352"/>
      <c r="G1757" s="352"/>
      <c r="H1757" s="352"/>
      <c r="I1757" s="352"/>
      <c r="J1757" s="352"/>
      <c r="K1757" s="352"/>
      <c r="L1757" s="352"/>
      <c r="M1757" s="513">
        <v>0</v>
      </c>
    </row>
    <row r="1758" spans="2:13" ht="21" x14ac:dyDescent="0.3">
      <c r="B1758" s="352"/>
      <c r="C1758" s="350"/>
      <c r="D1758" s="351"/>
      <c r="E1758" s="351"/>
      <c r="F1758" s="352"/>
      <c r="G1758" s="352"/>
      <c r="H1758" s="352"/>
      <c r="I1758" s="352"/>
      <c r="J1758" s="352"/>
      <c r="K1758" s="352"/>
      <c r="L1758" s="352"/>
      <c r="M1758" s="513">
        <v>0</v>
      </c>
    </row>
    <row r="1759" spans="2:13" ht="24.6" x14ac:dyDescent="0.4">
      <c r="B1759" s="509"/>
      <c r="C1759" s="366"/>
      <c r="D1759" s="366"/>
      <c r="E1759" s="335"/>
      <c r="F1759" s="509"/>
      <c r="G1759" s="509"/>
      <c r="H1759" s="509"/>
      <c r="I1759" s="509"/>
      <c r="J1759" s="509"/>
      <c r="K1759" s="509"/>
      <c r="L1759" s="509"/>
      <c r="M1759" s="509" t="s">
        <v>396</v>
      </c>
    </row>
    <row r="1760" spans="2:13" ht="21" x14ac:dyDescent="0.3">
      <c r="B1760" s="363"/>
      <c r="C1760" s="364"/>
      <c r="D1760" s="364"/>
      <c r="E1760" s="364"/>
      <c r="F1760" s="363"/>
      <c r="G1760" s="363"/>
      <c r="H1760" s="363"/>
      <c r="I1760" s="363"/>
      <c r="J1760" s="363"/>
      <c r="K1760" s="363"/>
      <c r="L1760" s="363"/>
      <c r="M1760" s="512">
        <v>0.36</v>
      </c>
    </row>
    <row r="1761" spans="2:13" ht="21" x14ac:dyDescent="0.3">
      <c r="B1761" s="352"/>
      <c r="C1761" s="350"/>
      <c r="D1761" s="351"/>
      <c r="E1761" s="351"/>
      <c r="F1761" s="352"/>
      <c r="G1761" s="352"/>
      <c r="H1761" s="352"/>
      <c r="I1761" s="352"/>
      <c r="J1761" s="352"/>
      <c r="K1761" s="352"/>
      <c r="L1761" s="352"/>
      <c r="M1761" s="513">
        <v>0</v>
      </c>
    </row>
    <row r="1762" spans="2:13" ht="21" x14ac:dyDescent="0.3">
      <c r="B1762" s="352"/>
      <c r="C1762" s="350"/>
      <c r="D1762" s="351"/>
      <c r="E1762" s="351"/>
      <c r="F1762" s="352"/>
      <c r="G1762" s="352"/>
      <c r="H1762" s="352"/>
      <c r="I1762" s="352"/>
      <c r="J1762" s="352"/>
      <c r="K1762" s="352"/>
      <c r="L1762" s="352"/>
      <c r="M1762" s="513">
        <v>0</v>
      </c>
    </row>
    <row r="1763" spans="2:13" ht="21" x14ac:dyDescent="0.3">
      <c r="B1763" s="352"/>
      <c r="C1763" s="350"/>
      <c r="D1763" s="351"/>
      <c r="E1763" s="351"/>
      <c r="F1763" s="352"/>
      <c r="G1763" s="352"/>
      <c r="H1763" s="352"/>
      <c r="I1763" s="352"/>
      <c r="J1763" s="352"/>
      <c r="K1763" s="352"/>
      <c r="L1763" s="352"/>
      <c r="M1763" s="513">
        <v>0</v>
      </c>
    </row>
    <row r="1764" spans="2:13" ht="24.6" x14ac:dyDescent="0.4">
      <c r="B1764" s="509"/>
      <c r="C1764" s="366"/>
      <c r="D1764" s="366"/>
      <c r="E1764" s="335"/>
      <c r="F1764" s="509"/>
      <c r="G1764" s="509"/>
      <c r="H1764" s="509"/>
      <c r="I1764" s="509"/>
      <c r="J1764" s="509"/>
      <c r="K1764" s="509"/>
      <c r="L1764" s="509"/>
      <c r="M1764" s="509" t="s">
        <v>396</v>
      </c>
    </row>
    <row r="1765" spans="2:13" ht="21" x14ac:dyDescent="0.3">
      <c r="B1765" s="363"/>
      <c r="C1765" s="364"/>
      <c r="D1765" s="364"/>
      <c r="E1765" s="364"/>
      <c r="F1765" s="363"/>
      <c r="G1765" s="363"/>
      <c r="H1765" s="363"/>
      <c r="I1765" s="363"/>
      <c r="J1765" s="363"/>
      <c r="K1765" s="363"/>
      <c r="L1765" s="363"/>
      <c r="M1765" s="512">
        <v>0</v>
      </c>
    </row>
    <row r="1766" spans="2:13" ht="21" x14ac:dyDescent="0.3">
      <c r="B1766" s="352"/>
      <c r="C1766" s="350"/>
      <c r="D1766" s="351"/>
      <c r="E1766" s="351"/>
      <c r="F1766" s="352"/>
      <c r="G1766" s="352"/>
      <c r="H1766" s="352"/>
      <c r="I1766" s="352"/>
      <c r="J1766" s="352"/>
      <c r="K1766" s="352"/>
      <c r="L1766" s="352"/>
      <c r="M1766" s="513">
        <v>0</v>
      </c>
    </row>
    <row r="1767" spans="2:13" ht="21" x14ac:dyDescent="0.3">
      <c r="B1767" s="352"/>
      <c r="C1767" s="350"/>
      <c r="D1767" s="351"/>
      <c r="E1767" s="351"/>
      <c r="F1767" s="352"/>
      <c r="G1767" s="352"/>
      <c r="H1767" s="352"/>
      <c r="I1767" s="352"/>
      <c r="J1767" s="352"/>
      <c r="K1767" s="352"/>
      <c r="L1767" s="352"/>
      <c r="M1767" s="513">
        <v>0</v>
      </c>
    </row>
    <row r="1768" spans="2:13" ht="24.6" x14ac:dyDescent="0.4">
      <c r="B1768" s="509"/>
      <c r="C1768" s="366"/>
      <c r="D1768" s="366"/>
      <c r="E1768" s="335"/>
      <c r="F1768" s="509"/>
      <c r="G1768" s="509"/>
      <c r="H1768" s="509"/>
      <c r="I1768" s="509"/>
      <c r="J1768" s="509"/>
      <c r="K1768" s="509"/>
      <c r="L1768" s="509"/>
      <c r="M1768" s="509" t="s">
        <v>396</v>
      </c>
    </row>
    <row r="1769" spans="2:13" ht="21" x14ac:dyDescent="0.3">
      <c r="B1769" s="363"/>
      <c r="C1769" s="364"/>
      <c r="D1769" s="364"/>
      <c r="E1769" s="364"/>
      <c r="F1769" s="363"/>
      <c r="G1769" s="370"/>
      <c r="H1769" s="363"/>
      <c r="I1769" s="363"/>
      <c r="J1769" s="363"/>
      <c r="K1769" s="363"/>
      <c r="L1769" s="363"/>
      <c r="M1769" s="512">
        <v>0</v>
      </c>
    </row>
    <row r="1770" spans="2:13" ht="21" x14ac:dyDescent="0.3">
      <c r="B1770" s="352"/>
      <c r="C1770" s="350"/>
      <c r="D1770" s="351"/>
      <c r="E1770" s="351"/>
      <c r="F1770" s="352"/>
      <c r="G1770" s="352"/>
      <c r="H1770" s="352"/>
      <c r="I1770" s="352"/>
      <c r="J1770" s="352"/>
      <c r="K1770" s="352"/>
      <c r="L1770" s="352"/>
      <c r="M1770" s="513">
        <v>0</v>
      </c>
    </row>
    <row r="1771" spans="2:13" ht="21" x14ac:dyDescent="0.3">
      <c r="B1771" s="352"/>
      <c r="C1771" s="350"/>
      <c r="D1771" s="351"/>
      <c r="E1771" s="351"/>
      <c r="F1771" s="352"/>
      <c r="G1771" s="352"/>
      <c r="H1771" s="352"/>
      <c r="I1771" s="352"/>
      <c r="J1771" s="352"/>
      <c r="K1771" s="352"/>
      <c r="L1771" s="352"/>
      <c r="M1771" s="513">
        <v>0</v>
      </c>
    </row>
    <row r="1772" spans="2:13" ht="21" x14ac:dyDescent="0.4">
      <c r="B1772" s="387"/>
      <c r="C1772" s="350"/>
      <c r="D1772" s="351"/>
      <c r="E1772" s="351"/>
      <c r="F1772" s="352"/>
      <c r="G1772" s="366"/>
      <c r="H1772" s="335"/>
      <c r="I1772" s="307"/>
      <c r="J1772" s="307"/>
      <c r="K1772" s="307"/>
      <c r="L1772" s="307"/>
      <c r="M1772" s="307"/>
    </row>
    <row r="1773" spans="2:13" ht="21" x14ac:dyDescent="0.4">
      <c r="B1773" s="387"/>
      <c r="C1773" s="350"/>
      <c r="D1773" s="351"/>
      <c r="E1773" s="351"/>
      <c r="F1773" s="352"/>
      <c r="G1773" s="366"/>
      <c r="H1773" s="335"/>
      <c r="I1773" s="307"/>
      <c r="J1773" s="307"/>
      <c r="K1773" s="307"/>
      <c r="L1773" s="307"/>
      <c r="M1773" s="307"/>
    </row>
    <row r="1778" spans="2:13" ht="24.6" x14ac:dyDescent="0.4">
      <c r="B1778" s="509"/>
      <c r="C1778" s="366"/>
      <c r="D1778" s="366"/>
      <c r="E1778" s="335"/>
      <c r="F1778" s="509"/>
      <c r="G1778" s="509"/>
      <c r="H1778" s="509"/>
      <c r="I1778" s="509"/>
      <c r="J1778" s="509"/>
      <c r="K1778" s="509"/>
      <c r="L1778" s="509"/>
      <c r="M1778" s="509" t="s">
        <v>396</v>
      </c>
    </row>
    <row r="1779" spans="2:13" ht="21" x14ac:dyDescent="0.3">
      <c r="B1779" s="363"/>
      <c r="C1779" s="364"/>
      <c r="D1779" s="364"/>
      <c r="E1779" s="364"/>
      <c r="F1779" s="363"/>
      <c r="G1779" s="363"/>
      <c r="H1779" s="363"/>
      <c r="I1779" s="363"/>
      <c r="J1779" s="363"/>
      <c r="K1779" s="363"/>
      <c r="L1779" s="363"/>
      <c r="M1779" s="512">
        <v>0.96</v>
      </c>
    </row>
    <row r="1780" spans="2:13" ht="21" x14ac:dyDescent="0.3">
      <c r="B1780" s="352"/>
      <c r="C1780" s="350"/>
      <c r="D1780" s="351"/>
      <c r="E1780" s="351"/>
      <c r="F1780" s="352"/>
      <c r="G1780" s="352"/>
      <c r="H1780" s="352"/>
      <c r="I1780" s="352"/>
      <c r="J1780" s="352"/>
      <c r="K1780" s="352"/>
      <c r="L1780" s="352"/>
      <c r="M1780" s="513">
        <v>0</v>
      </c>
    </row>
    <row r="1781" spans="2:13" ht="21" x14ac:dyDescent="0.3">
      <c r="B1781" s="352"/>
      <c r="C1781" s="350"/>
      <c r="D1781" s="351"/>
      <c r="E1781" s="351"/>
      <c r="F1781" s="352"/>
      <c r="G1781" s="352"/>
      <c r="H1781" s="352"/>
      <c r="I1781" s="352"/>
      <c r="J1781" s="352"/>
      <c r="K1781" s="352"/>
      <c r="L1781" s="352"/>
      <c r="M1781" s="513">
        <v>0</v>
      </c>
    </row>
    <row r="1782" spans="2:13" ht="21" x14ac:dyDescent="0.3">
      <c r="B1782" s="352"/>
      <c r="C1782" s="350"/>
      <c r="D1782" s="351"/>
      <c r="E1782" s="351"/>
      <c r="F1782" s="352"/>
      <c r="G1782" s="352"/>
      <c r="H1782" s="352"/>
      <c r="I1782" s="352"/>
      <c r="J1782" s="352"/>
      <c r="K1782" s="352"/>
      <c r="L1782" s="352"/>
      <c r="M1782" s="513">
        <v>0</v>
      </c>
    </row>
    <row r="1783" spans="2:13" ht="21" x14ac:dyDescent="0.3">
      <c r="B1783" s="352"/>
      <c r="C1783" s="350"/>
      <c r="D1783" s="351"/>
      <c r="E1783" s="351"/>
      <c r="F1783" s="352"/>
      <c r="G1783" s="352"/>
      <c r="H1783" s="352"/>
      <c r="I1783" s="352"/>
      <c r="J1783" s="352"/>
      <c r="K1783" s="352"/>
      <c r="L1783" s="352"/>
      <c r="M1783" s="513">
        <v>0</v>
      </c>
    </row>
    <row r="1784" spans="2:13" ht="24.6" x14ac:dyDescent="0.4">
      <c r="B1784" s="509"/>
      <c r="C1784" s="366"/>
      <c r="D1784" s="366"/>
      <c r="E1784" s="335"/>
      <c r="F1784" s="509"/>
      <c r="G1784" s="509"/>
      <c r="H1784" s="509"/>
      <c r="I1784" s="509"/>
      <c r="J1784" s="509"/>
      <c r="K1784" s="509"/>
      <c r="L1784" s="509"/>
      <c r="M1784" s="509" t="s">
        <v>396</v>
      </c>
    </row>
    <row r="1785" spans="2:13" ht="21" x14ac:dyDescent="0.3">
      <c r="B1785" s="363"/>
      <c r="C1785" s="364"/>
      <c r="D1785" s="364"/>
      <c r="E1785" s="364"/>
      <c r="F1785" s="363"/>
      <c r="G1785" s="363"/>
      <c r="H1785" s="363"/>
      <c r="I1785" s="363"/>
      <c r="J1785" s="363"/>
      <c r="K1785" s="363"/>
      <c r="L1785" s="363"/>
      <c r="M1785" s="512">
        <v>0.43</v>
      </c>
    </row>
    <row r="1786" spans="2:13" ht="21" x14ac:dyDescent="0.3">
      <c r="B1786" s="352"/>
      <c r="C1786" s="350"/>
      <c r="D1786" s="351"/>
      <c r="E1786" s="351"/>
      <c r="F1786" s="352"/>
      <c r="G1786" s="352"/>
      <c r="H1786" s="352"/>
      <c r="I1786" s="352"/>
      <c r="J1786" s="352"/>
      <c r="K1786" s="352"/>
      <c r="L1786" s="352"/>
      <c r="M1786" s="513">
        <v>0</v>
      </c>
    </row>
    <row r="1787" spans="2:13" ht="21" x14ac:dyDescent="0.3">
      <c r="B1787" s="352"/>
      <c r="C1787" s="350"/>
      <c r="D1787" s="351"/>
      <c r="E1787" s="351"/>
      <c r="F1787" s="352"/>
      <c r="G1787" s="352"/>
      <c r="H1787" s="352"/>
      <c r="I1787" s="352"/>
      <c r="J1787" s="352"/>
      <c r="K1787" s="352"/>
      <c r="L1787" s="352"/>
      <c r="M1787" s="513">
        <v>0</v>
      </c>
    </row>
    <row r="1788" spans="2:13" ht="21" x14ac:dyDescent="0.3">
      <c r="B1788" s="352"/>
      <c r="C1788" s="350"/>
      <c r="D1788" s="351"/>
      <c r="E1788" s="351"/>
      <c r="F1788" s="352"/>
      <c r="G1788" s="352"/>
      <c r="H1788" s="352"/>
      <c r="I1788" s="352"/>
      <c r="J1788" s="352"/>
      <c r="K1788" s="352"/>
      <c r="L1788" s="352"/>
      <c r="M1788" s="513">
        <v>0</v>
      </c>
    </row>
    <row r="1789" spans="2:13" ht="21" x14ac:dyDescent="0.3">
      <c r="B1789" s="352"/>
      <c r="C1789" s="350"/>
      <c r="D1789" s="351"/>
      <c r="E1789" s="351"/>
      <c r="F1789" s="352"/>
      <c r="G1789" s="352"/>
      <c r="H1789" s="352"/>
      <c r="I1789" s="352"/>
      <c r="J1789" s="352"/>
      <c r="K1789" s="352"/>
      <c r="L1789" s="352"/>
      <c r="M1789" s="513">
        <v>0</v>
      </c>
    </row>
    <row r="1790" spans="2:13" ht="24.6" x14ac:dyDescent="0.4">
      <c r="B1790" s="509"/>
      <c r="C1790" s="366"/>
      <c r="D1790" s="366"/>
      <c r="E1790" s="335"/>
      <c r="F1790" s="509"/>
      <c r="G1790" s="509"/>
      <c r="H1790" s="509"/>
      <c r="I1790" s="509"/>
      <c r="J1790" s="509"/>
      <c r="K1790" s="509"/>
      <c r="L1790" s="509"/>
      <c r="M1790" s="509" t="s">
        <v>396</v>
      </c>
    </row>
    <row r="1791" spans="2:13" ht="21" x14ac:dyDescent="0.3">
      <c r="B1791" s="363"/>
      <c r="C1791" s="364"/>
      <c r="D1791" s="364"/>
      <c r="E1791" s="364"/>
      <c r="F1791" s="363"/>
      <c r="G1791" s="363"/>
      <c r="H1791" s="363"/>
      <c r="I1791" s="363"/>
      <c r="J1791" s="363"/>
      <c r="K1791" s="363"/>
      <c r="L1791" s="363"/>
      <c r="M1791" s="512">
        <v>0.44</v>
      </c>
    </row>
    <row r="1792" spans="2:13" ht="21" x14ac:dyDescent="0.3">
      <c r="B1792" s="352"/>
      <c r="C1792" s="350"/>
      <c r="D1792" s="351"/>
      <c r="E1792" s="351"/>
      <c r="F1792" s="352"/>
      <c r="G1792" s="352"/>
      <c r="H1792" s="352"/>
      <c r="I1792" s="352"/>
      <c r="J1792" s="352"/>
      <c r="K1792" s="352"/>
      <c r="L1792" s="352"/>
      <c r="M1792" s="513">
        <v>0</v>
      </c>
    </row>
    <row r="1793" spans="2:13" ht="21" x14ac:dyDescent="0.3">
      <c r="B1793" s="352"/>
      <c r="C1793" s="350"/>
      <c r="D1793" s="351"/>
      <c r="E1793" s="351"/>
      <c r="F1793" s="352"/>
      <c r="G1793" s="352"/>
      <c r="H1793" s="352"/>
      <c r="I1793" s="352"/>
      <c r="J1793" s="352"/>
      <c r="K1793" s="352"/>
      <c r="L1793" s="352"/>
      <c r="M1793" s="513">
        <v>0</v>
      </c>
    </row>
    <row r="1794" spans="2:13" ht="21" x14ac:dyDescent="0.3">
      <c r="B1794" s="352"/>
      <c r="C1794" s="350"/>
      <c r="D1794" s="351"/>
      <c r="E1794" s="351"/>
      <c r="F1794" s="352"/>
      <c r="G1794" s="352"/>
      <c r="H1794" s="352"/>
      <c r="I1794" s="352"/>
      <c r="J1794" s="352"/>
      <c r="K1794" s="352"/>
      <c r="L1794" s="352"/>
      <c r="M1794" s="513">
        <v>0</v>
      </c>
    </row>
    <row r="1795" spans="2:13" ht="24.6" x14ac:dyDescent="0.4">
      <c r="B1795" s="509"/>
      <c r="C1795" s="366"/>
      <c r="D1795" s="366"/>
      <c r="E1795" s="335"/>
      <c r="F1795" s="509"/>
      <c r="G1795" s="509"/>
      <c r="H1795" s="509"/>
      <c r="I1795" s="509"/>
      <c r="J1795" s="509"/>
      <c r="K1795" s="509"/>
      <c r="L1795" s="509"/>
      <c r="M1795" s="509" t="s">
        <v>396</v>
      </c>
    </row>
    <row r="1796" spans="2:13" ht="21" x14ac:dyDescent="0.3">
      <c r="B1796" s="363"/>
      <c r="C1796" s="364"/>
      <c r="D1796" s="364"/>
      <c r="E1796" s="364"/>
      <c r="F1796" s="363"/>
      <c r="G1796" s="363"/>
      <c r="H1796" s="363"/>
      <c r="I1796" s="363"/>
      <c r="J1796" s="363"/>
      <c r="K1796" s="363"/>
      <c r="L1796" s="363"/>
      <c r="M1796" s="512">
        <v>0.75</v>
      </c>
    </row>
    <row r="1797" spans="2:13" ht="21" x14ac:dyDescent="0.3">
      <c r="B1797" s="352"/>
      <c r="C1797" s="350"/>
      <c r="D1797" s="351"/>
      <c r="E1797" s="351"/>
      <c r="F1797" s="352"/>
      <c r="G1797" s="352"/>
      <c r="H1797" s="352"/>
      <c r="I1797" s="352"/>
      <c r="J1797" s="352"/>
      <c r="K1797" s="352"/>
      <c r="L1797" s="352"/>
      <c r="M1797" s="513">
        <v>0.2</v>
      </c>
    </row>
    <row r="1798" spans="2:13" ht="21" x14ac:dyDescent="0.3">
      <c r="B1798" s="352"/>
      <c r="C1798" s="350"/>
      <c r="D1798" s="351"/>
      <c r="E1798" s="351"/>
      <c r="F1798" s="352"/>
      <c r="G1798" s="352"/>
      <c r="H1798" s="352"/>
      <c r="I1798" s="352"/>
      <c r="J1798" s="352"/>
      <c r="K1798" s="352"/>
      <c r="L1798" s="352"/>
      <c r="M1798" s="513">
        <v>0</v>
      </c>
    </row>
    <row r="1799" spans="2:13" ht="21" x14ac:dyDescent="0.3">
      <c r="B1799" s="352"/>
      <c r="C1799" s="350"/>
      <c r="D1799" s="351"/>
      <c r="E1799" s="351"/>
      <c r="F1799" s="352"/>
      <c r="G1799" s="352"/>
      <c r="H1799" s="352"/>
      <c r="I1799" s="352"/>
      <c r="J1799" s="352"/>
      <c r="K1799" s="352"/>
      <c r="L1799" s="352"/>
      <c r="M1799" s="513">
        <v>0</v>
      </c>
    </row>
    <row r="1800" spans="2:13" ht="24.6" x14ac:dyDescent="0.4">
      <c r="B1800" s="509"/>
      <c r="C1800" s="366"/>
      <c r="D1800" s="366"/>
      <c r="E1800" s="335"/>
      <c r="F1800" s="509"/>
      <c r="G1800" s="509"/>
      <c r="H1800" s="509"/>
      <c r="I1800" s="509"/>
      <c r="J1800" s="509"/>
      <c r="K1800" s="509"/>
      <c r="L1800" s="509"/>
      <c r="M1800" s="509" t="s">
        <v>396</v>
      </c>
    </row>
    <row r="1801" spans="2:13" ht="21" x14ac:dyDescent="0.3">
      <c r="B1801" s="363"/>
      <c r="C1801" s="364"/>
      <c r="D1801" s="364"/>
      <c r="E1801" s="364"/>
      <c r="F1801" s="363"/>
      <c r="G1801" s="363"/>
      <c r="H1801" s="363"/>
      <c r="I1801" s="363"/>
      <c r="J1801" s="363"/>
      <c r="K1801" s="363"/>
      <c r="L1801" s="363"/>
      <c r="M1801" s="512">
        <v>0.36</v>
      </c>
    </row>
    <row r="1802" spans="2:13" ht="21" x14ac:dyDescent="0.3">
      <c r="B1802" s="352"/>
      <c r="C1802" s="350"/>
      <c r="D1802" s="351"/>
      <c r="E1802" s="351"/>
      <c r="F1802" s="352"/>
      <c r="G1802" s="352"/>
      <c r="H1802" s="352"/>
      <c r="I1802" s="352"/>
      <c r="J1802" s="352"/>
      <c r="K1802" s="352"/>
      <c r="L1802" s="352"/>
      <c r="M1802" s="513">
        <v>0.4</v>
      </c>
    </row>
    <row r="1803" spans="2:13" ht="21" x14ac:dyDescent="0.3">
      <c r="B1803" s="352"/>
      <c r="C1803" s="350"/>
      <c r="D1803" s="351"/>
      <c r="E1803" s="351"/>
      <c r="F1803" s="352"/>
      <c r="G1803" s="352"/>
      <c r="H1803" s="352"/>
      <c r="I1803" s="352"/>
      <c r="J1803" s="352"/>
      <c r="K1803" s="352"/>
      <c r="L1803" s="352"/>
      <c r="M1803" s="513">
        <v>0</v>
      </c>
    </row>
    <row r="1804" spans="2:13" ht="21" x14ac:dyDescent="0.3">
      <c r="B1804" s="352"/>
      <c r="C1804" s="350"/>
      <c r="D1804" s="351"/>
      <c r="E1804" s="351"/>
      <c r="F1804" s="352"/>
      <c r="G1804" s="352"/>
      <c r="H1804" s="352"/>
      <c r="I1804" s="352"/>
      <c r="J1804" s="352"/>
      <c r="K1804" s="352"/>
      <c r="L1804" s="352"/>
      <c r="M1804" s="513">
        <v>0</v>
      </c>
    </row>
    <row r="1805" spans="2:13" ht="24.6" x14ac:dyDescent="0.4">
      <c r="B1805" s="509"/>
      <c r="C1805" s="366"/>
      <c r="D1805" s="366"/>
      <c r="E1805" s="335"/>
      <c r="F1805" s="509"/>
      <c r="G1805" s="509"/>
      <c r="H1805" s="509"/>
      <c r="I1805" s="509"/>
      <c r="J1805" s="509"/>
      <c r="K1805" s="509"/>
      <c r="L1805" s="509"/>
      <c r="M1805" s="509" t="s">
        <v>396</v>
      </c>
    </row>
    <row r="1806" spans="2:13" ht="21" x14ac:dyDescent="0.3">
      <c r="B1806" s="363"/>
      <c r="C1806" s="364"/>
      <c r="D1806" s="364"/>
      <c r="E1806" s="364"/>
      <c r="F1806" s="363"/>
      <c r="G1806" s="363"/>
      <c r="H1806" s="363"/>
      <c r="I1806" s="363"/>
      <c r="J1806" s="363"/>
      <c r="K1806" s="363"/>
      <c r="L1806" s="363"/>
      <c r="M1806" s="512">
        <v>0</v>
      </c>
    </row>
    <row r="1807" spans="2:13" ht="21" x14ac:dyDescent="0.3">
      <c r="B1807" s="352"/>
      <c r="C1807" s="350"/>
      <c r="D1807" s="351"/>
      <c r="E1807" s="351"/>
      <c r="F1807" s="352"/>
      <c r="G1807" s="352"/>
      <c r="H1807" s="352"/>
      <c r="I1807" s="352"/>
      <c r="J1807" s="352"/>
      <c r="K1807" s="352"/>
      <c r="L1807" s="352"/>
      <c r="M1807" s="513">
        <v>0.4</v>
      </c>
    </row>
    <row r="1808" spans="2:13" ht="21" x14ac:dyDescent="0.3">
      <c r="B1808" s="352"/>
      <c r="C1808" s="350"/>
      <c r="D1808" s="351"/>
      <c r="E1808" s="351"/>
      <c r="F1808" s="352"/>
      <c r="G1808" s="352"/>
      <c r="H1808" s="352"/>
      <c r="I1808" s="352"/>
      <c r="J1808" s="352"/>
      <c r="K1808" s="352"/>
      <c r="L1808" s="352"/>
      <c r="M1808" s="513">
        <v>0</v>
      </c>
    </row>
    <row r="1809" spans="2:13" ht="21" x14ac:dyDescent="0.3">
      <c r="B1809" s="352"/>
      <c r="C1809" s="350"/>
      <c r="D1809" s="351"/>
      <c r="E1809" s="351"/>
      <c r="F1809" s="352"/>
      <c r="G1809" s="352"/>
      <c r="H1809" s="352"/>
      <c r="I1809" s="352"/>
      <c r="J1809" s="352"/>
      <c r="K1809" s="352"/>
      <c r="L1809" s="352"/>
      <c r="M1809" s="513">
        <v>0</v>
      </c>
    </row>
    <row r="1810" spans="2:13" ht="24.6" x14ac:dyDescent="0.4">
      <c r="B1810" s="509"/>
      <c r="C1810" s="366"/>
      <c r="D1810" s="366"/>
      <c r="E1810" s="335"/>
      <c r="F1810" s="509"/>
      <c r="G1810" s="509"/>
      <c r="H1810" s="509"/>
      <c r="I1810" s="509"/>
      <c r="J1810" s="509"/>
      <c r="K1810" s="509"/>
      <c r="L1810" s="509"/>
      <c r="M1810" s="509" t="s">
        <v>396</v>
      </c>
    </row>
    <row r="1811" spans="2:13" ht="21" x14ac:dyDescent="0.3">
      <c r="B1811" s="363"/>
      <c r="C1811" s="364"/>
      <c r="D1811" s="364"/>
      <c r="E1811" s="364"/>
      <c r="F1811" s="363"/>
      <c r="G1811" s="370"/>
      <c r="H1811" s="363"/>
      <c r="I1811" s="363"/>
      <c r="J1811" s="363"/>
      <c r="K1811" s="363"/>
      <c r="L1811" s="363"/>
      <c r="M1811" s="512">
        <v>0</v>
      </c>
    </row>
    <row r="1812" spans="2:13" ht="21" x14ac:dyDescent="0.3">
      <c r="B1812" s="352"/>
      <c r="C1812" s="350"/>
      <c r="D1812" s="351"/>
      <c r="E1812" s="351"/>
      <c r="F1812" s="352"/>
      <c r="G1812" s="352"/>
      <c r="H1812" s="352"/>
      <c r="I1812" s="352"/>
      <c r="J1812" s="352"/>
      <c r="K1812" s="352"/>
      <c r="L1812" s="352"/>
      <c r="M1812" s="513">
        <v>0</v>
      </c>
    </row>
    <row r="1813" spans="2:13" ht="21" x14ac:dyDescent="0.3">
      <c r="B1813" s="352"/>
      <c r="C1813" s="350"/>
      <c r="D1813" s="351"/>
      <c r="E1813" s="351"/>
      <c r="F1813" s="352"/>
      <c r="G1813" s="352"/>
      <c r="H1813" s="352"/>
      <c r="I1813" s="352"/>
      <c r="J1813" s="352"/>
      <c r="K1813" s="352"/>
      <c r="L1813" s="352"/>
      <c r="M1813" s="513">
        <v>0</v>
      </c>
    </row>
    <row r="1814" spans="2:13" ht="21" x14ac:dyDescent="0.3">
      <c r="B1814" s="352"/>
      <c r="C1814" s="350"/>
      <c r="D1814" s="351"/>
      <c r="E1814" s="351"/>
      <c r="F1814" s="352"/>
      <c r="G1814" s="352"/>
      <c r="H1814" s="352"/>
      <c r="I1814" s="352"/>
      <c r="J1814" s="352"/>
      <c r="K1814" s="352"/>
      <c r="L1814" s="352"/>
      <c r="M1814" s="513">
        <v>0</v>
      </c>
    </row>
    <row r="1818" spans="2:13" ht="24.6" x14ac:dyDescent="0.4">
      <c r="B1818" s="509"/>
      <c r="C1818" s="366"/>
      <c r="D1818" s="366"/>
      <c r="E1818" s="335"/>
      <c r="F1818" s="509"/>
      <c r="G1818" s="509"/>
      <c r="H1818" s="509"/>
      <c r="I1818" s="509"/>
      <c r="J1818" s="509"/>
      <c r="K1818" s="509"/>
      <c r="L1818" s="509"/>
      <c r="M1818" s="168" t="s">
        <v>396</v>
      </c>
    </row>
    <row r="1819" spans="2:13" ht="21" x14ac:dyDescent="0.3">
      <c r="B1819" s="363"/>
      <c r="C1819" s="364"/>
      <c r="D1819" s="364"/>
      <c r="E1819" s="364"/>
      <c r="F1819" s="363"/>
      <c r="G1819" s="363"/>
      <c r="H1819" s="363"/>
      <c r="I1819" s="363"/>
      <c r="J1819" s="363"/>
      <c r="K1819" s="363"/>
      <c r="L1819" s="363"/>
      <c r="M1819" s="171">
        <v>0.96</v>
      </c>
    </row>
    <row r="1820" spans="2:13" ht="21" x14ac:dyDescent="0.3">
      <c r="B1820" s="352"/>
      <c r="C1820" s="350"/>
      <c r="D1820" s="351"/>
      <c r="E1820" s="351"/>
      <c r="F1820" s="352"/>
      <c r="G1820" s="352"/>
      <c r="H1820" s="352"/>
      <c r="I1820" s="352"/>
      <c r="J1820" s="352"/>
      <c r="K1820" s="352"/>
      <c r="L1820" s="352"/>
      <c r="M1820" s="174">
        <v>0.6</v>
      </c>
    </row>
    <row r="1821" spans="2:13" ht="21" x14ac:dyDescent="0.3">
      <c r="B1821" s="352"/>
      <c r="C1821" s="350"/>
      <c r="D1821" s="351"/>
      <c r="E1821" s="351"/>
      <c r="F1821" s="352"/>
      <c r="G1821" s="352"/>
      <c r="H1821" s="352"/>
      <c r="I1821" s="352"/>
      <c r="J1821" s="352"/>
      <c r="K1821" s="352"/>
      <c r="L1821" s="352"/>
      <c r="M1821" s="174">
        <v>0</v>
      </c>
    </row>
    <row r="1822" spans="2:13" ht="21" x14ac:dyDescent="0.3">
      <c r="B1822" s="352"/>
      <c r="C1822" s="350"/>
      <c r="D1822" s="351"/>
      <c r="E1822" s="351"/>
      <c r="F1822" s="352"/>
      <c r="G1822" s="352"/>
      <c r="H1822" s="352"/>
      <c r="I1822" s="352"/>
      <c r="J1822" s="352"/>
      <c r="K1822" s="352"/>
      <c r="L1822" s="352"/>
      <c r="M1822" s="174">
        <v>0</v>
      </c>
    </row>
    <row r="1823" spans="2:13" ht="24.6" x14ac:dyDescent="0.4">
      <c r="B1823" s="509"/>
      <c r="C1823" s="366"/>
      <c r="D1823" s="366"/>
      <c r="E1823" s="335"/>
      <c r="F1823" s="509"/>
      <c r="G1823" s="509"/>
      <c r="H1823" s="509"/>
      <c r="I1823" s="509"/>
      <c r="J1823" s="509"/>
      <c r="K1823" s="509"/>
      <c r="L1823" s="509"/>
      <c r="M1823" s="168" t="s">
        <v>396</v>
      </c>
    </row>
    <row r="1824" spans="2:13" ht="21" x14ac:dyDescent="0.3">
      <c r="B1824" s="363"/>
      <c r="C1824" s="364"/>
      <c r="D1824" s="364"/>
      <c r="E1824" s="364"/>
      <c r="F1824" s="363"/>
      <c r="G1824" s="363"/>
      <c r="H1824" s="363"/>
      <c r="I1824" s="363"/>
      <c r="J1824" s="363"/>
      <c r="K1824" s="363"/>
      <c r="L1824" s="363"/>
      <c r="M1824" s="171">
        <v>0.43</v>
      </c>
    </row>
    <row r="1825" spans="2:13" ht="21" x14ac:dyDescent="0.3">
      <c r="B1825" s="352"/>
      <c r="C1825" s="350"/>
      <c r="D1825" s="351"/>
      <c r="E1825" s="351"/>
      <c r="F1825" s="352"/>
      <c r="G1825" s="352"/>
      <c r="H1825" s="352"/>
      <c r="I1825" s="352"/>
      <c r="J1825" s="352"/>
      <c r="K1825" s="352"/>
      <c r="L1825" s="352"/>
      <c r="M1825" s="174">
        <v>0</v>
      </c>
    </row>
    <row r="1826" spans="2:13" ht="21" x14ac:dyDescent="0.3">
      <c r="B1826" s="352"/>
      <c r="C1826" s="350"/>
      <c r="D1826" s="351"/>
      <c r="E1826" s="351"/>
      <c r="F1826" s="352"/>
      <c r="G1826" s="352"/>
      <c r="H1826" s="352"/>
      <c r="I1826" s="352"/>
      <c r="J1826" s="352"/>
      <c r="K1826" s="352"/>
      <c r="L1826" s="352"/>
      <c r="M1826" s="174">
        <v>0</v>
      </c>
    </row>
    <row r="1827" spans="2:13" ht="21" x14ac:dyDescent="0.3">
      <c r="B1827" s="352"/>
      <c r="C1827" s="350"/>
      <c r="D1827" s="351"/>
      <c r="E1827" s="351"/>
      <c r="F1827" s="352"/>
      <c r="G1827" s="352"/>
      <c r="H1827" s="352"/>
      <c r="I1827" s="352"/>
      <c r="J1827" s="352"/>
      <c r="K1827" s="352"/>
      <c r="L1827" s="352"/>
      <c r="M1827" s="174">
        <v>0</v>
      </c>
    </row>
    <row r="1828" spans="2:13" ht="21" x14ac:dyDescent="0.3">
      <c r="B1828" s="352"/>
      <c r="C1828" s="350"/>
      <c r="D1828" s="351"/>
      <c r="E1828" s="351"/>
      <c r="F1828" s="352"/>
      <c r="G1828" s="352"/>
      <c r="H1828" s="352"/>
      <c r="I1828" s="352"/>
      <c r="J1828" s="352"/>
      <c r="K1828" s="352"/>
      <c r="L1828" s="352"/>
      <c r="M1828" s="174">
        <v>0</v>
      </c>
    </row>
    <row r="1829" spans="2:13" ht="24.6" x14ac:dyDescent="0.4">
      <c r="B1829" s="509"/>
      <c r="C1829" s="366"/>
      <c r="D1829" s="366"/>
      <c r="E1829" s="335"/>
      <c r="F1829" s="509"/>
      <c r="G1829" s="509"/>
      <c r="H1829" s="509"/>
      <c r="I1829" s="509"/>
      <c r="J1829" s="509"/>
      <c r="K1829" s="509"/>
      <c r="L1829" s="509"/>
      <c r="M1829" s="168" t="s">
        <v>396</v>
      </c>
    </row>
    <row r="1830" spans="2:13" ht="21" x14ac:dyDescent="0.3">
      <c r="B1830" s="363"/>
      <c r="C1830" s="364"/>
      <c r="D1830" s="364"/>
      <c r="E1830" s="364"/>
      <c r="F1830" s="363"/>
      <c r="G1830" s="363"/>
      <c r="H1830" s="363"/>
      <c r="I1830" s="363"/>
      <c r="J1830" s="363"/>
      <c r="K1830" s="363"/>
      <c r="L1830" s="363"/>
      <c r="M1830" s="171">
        <v>0.45</v>
      </c>
    </row>
    <row r="1831" spans="2:13" ht="21" x14ac:dyDescent="0.3">
      <c r="B1831" s="352"/>
      <c r="C1831" s="350"/>
      <c r="D1831" s="351"/>
      <c r="E1831" s="351"/>
      <c r="F1831" s="352"/>
      <c r="G1831" s="352"/>
      <c r="H1831" s="352"/>
      <c r="I1831" s="352"/>
      <c r="J1831" s="352"/>
      <c r="K1831" s="352"/>
      <c r="L1831" s="352"/>
      <c r="M1831" s="174">
        <v>0.6</v>
      </c>
    </row>
    <row r="1832" spans="2:13" ht="21" x14ac:dyDescent="0.3">
      <c r="B1832" s="352"/>
      <c r="C1832" s="350"/>
      <c r="D1832" s="351"/>
      <c r="E1832" s="351"/>
      <c r="F1832" s="352"/>
      <c r="G1832" s="352"/>
      <c r="H1832" s="352"/>
      <c r="I1832" s="352"/>
      <c r="J1832" s="352"/>
      <c r="K1832" s="352"/>
      <c r="L1832" s="352"/>
      <c r="M1832" s="174">
        <v>0</v>
      </c>
    </row>
    <row r="1833" spans="2:13" ht="21" x14ac:dyDescent="0.3">
      <c r="B1833" s="352"/>
      <c r="C1833" s="350"/>
      <c r="D1833" s="351"/>
      <c r="E1833" s="351"/>
      <c r="F1833" s="352"/>
      <c r="G1833" s="352"/>
      <c r="H1833" s="352"/>
      <c r="I1833" s="352"/>
      <c r="J1833" s="352"/>
      <c r="K1833" s="352"/>
      <c r="L1833" s="352"/>
      <c r="M1833" s="174">
        <v>0</v>
      </c>
    </row>
    <row r="1834" spans="2:13" ht="24.6" x14ac:dyDescent="0.4">
      <c r="B1834" s="509"/>
      <c r="C1834" s="366"/>
      <c r="D1834" s="366"/>
      <c r="E1834" s="335"/>
      <c r="F1834" s="509"/>
      <c r="G1834" s="509"/>
      <c r="H1834" s="509"/>
      <c r="I1834" s="509"/>
      <c r="J1834" s="509"/>
      <c r="K1834" s="509"/>
      <c r="L1834" s="509"/>
      <c r="M1834" s="168" t="s">
        <v>396</v>
      </c>
    </row>
    <row r="1835" spans="2:13" ht="21" x14ac:dyDescent="0.3">
      <c r="B1835" s="363"/>
      <c r="C1835" s="364"/>
      <c r="D1835" s="364"/>
      <c r="E1835" s="364"/>
      <c r="F1835" s="363"/>
      <c r="G1835" s="363"/>
      <c r="H1835" s="363"/>
      <c r="I1835" s="363"/>
      <c r="J1835" s="363"/>
      <c r="K1835" s="363"/>
      <c r="L1835" s="363"/>
      <c r="M1835" s="171">
        <v>0.72</v>
      </c>
    </row>
    <row r="1836" spans="2:13" ht="21" x14ac:dyDescent="0.3">
      <c r="B1836" s="352"/>
      <c r="C1836" s="350"/>
      <c r="D1836" s="351"/>
      <c r="E1836" s="351"/>
      <c r="F1836" s="352"/>
      <c r="G1836" s="352"/>
      <c r="H1836" s="352"/>
      <c r="I1836" s="352"/>
      <c r="J1836" s="352"/>
      <c r="K1836" s="352"/>
      <c r="L1836" s="352"/>
      <c r="M1836" s="174">
        <v>0.9</v>
      </c>
    </row>
    <row r="1837" spans="2:13" ht="21" x14ac:dyDescent="0.3">
      <c r="B1837" s="352"/>
      <c r="C1837" s="350"/>
      <c r="D1837" s="351"/>
      <c r="E1837" s="351"/>
      <c r="F1837" s="352"/>
      <c r="G1837" s="352"/>
      <c r="H1837" s="352"/>
      <c r="I1837" s="352"/>
      <c r="J1837" s="352"/>
      <c r="K1837" s="352"/>
      <c r="L1837" s="352"/>
      <c r="M1837" s="174">
        <v>0</v>
      </c>
    </row>
    <row r="1838" spans="2:13" ht="21" x14ac:dyDescent="0.3">
      <c r="B1838" s="352"/>
      <c r="C1838" s="350"/>
      <c r="D1838" s="351"/>
      <c r="E1838" s="351"/>
      <c r="F1838" s="352"/>
      <c r="G1838" s="352"/>
      <c r="H1838" s="352"/>
      <c r="I1838" s="352"/>
      <c r="J1838" s="352"/>
      <c r="K1838" s="352"/>
      <c r="L1838" s="352"/>
      <c r="M1838" s="174">
        <v>0</v>
      </c>
    </row>
    <row r="1839" spans="2:13" ht="21" x14ac:dyDescent="0.3">
      <c r="B1839" s="352"/>
      <c r="C1839" s="350"/>
      <c r="D1839" s="351"/>
      <c r="E1839" s="351"/>
      <c r="F1839" s="352"/>
      <c r="G1839" s="352"/>
      <c r="H1839" s="352"/>
      <c r="I1839" s="352"/>
      <c r="J1839" s="352"/>
      <c r="K1839" s="352"/>
      <c r="L1839" s="352"/>
      <c r="M1839" s="174">
        <v>0</v>
      </c>
    </row>
    <row r="1840" spans="2:13" ht="24.6" x14ac:dyDescent="0.4">
      <c r="B1840" s="509"/>
      <c r="C1840" s="366"/>
      <c r="D1840" s="366"/>
      <c r="E1840" s="335"/>
      <c r="F1840" s="509"/>
      <c r="G1840" s="509"/>
      <c r="H1840" s="509"/>
      <c r="I1840" s="509"/>
      <c r="J1840" s="509"/>
      <c r="K1840" s="509"/>
      <c r="L1840" s="509"/>
      <c r="M1840" s="168" t="s">
        <v>396</v>
      </c>
    </row>
    <row r="1841" spans="2:13" ht="21" x14ac:dyDescent="0.3">
      <c r="B1841" s="363"/>
      <c r="C1841" s="364"/>
      <c r="D1841" s="364"/>
      <c r="E1841" s="364"/>
      <c r="F1841" s="363"/>
      <c r="G1841" s="363"/>
      <c r="H1841" s="363"/>
      <c r="I1841" s="363"/>
      <c r="J1841" s="363"/>
      <c r="K1841" s="363"/>
      <c r="L1841" s="363"/>
      <c r="M1841" s="171">
        <v>0.37</v>
      </c>
    </row>
    <row r="1842" spans="2:13" ht="21" x14ac:dyDescent="0.3">
      <c r="B1842" s="352"/>
      <c r="C1842" s="350"/>
      <c r="D1842" s="351"/>
      <c r="E1842" s="351"/>
      <c r="F1842" s="352"/>
      <c r="G1842" s="352"/>
      <c r="H1842" s="352"/>
      <c r="I1842" s="352"/>
      <c r="J1842" s="352"/>
      <c r="K1842" s="352"/>
      <c r="L1842" s="352"/>
      <c r="M1842" s="174">
        <v>0.4</v>
      </c>
    </row>
    <row r="1843" spans="2:13" ht="21" x14ac:dyDescent="0.3">
      <c r="B1843" s="352"/>
      <c r="C1843" s="350"/>
      <c r="D1843" s="351"/>
      <c r="E1843" s="351"/>
      <c r="F1843" s="352"/>
      <c r="G1843" s="352"/>
      <c r="H1843" s="352"/>
      <c r="I1843" s="352"/>
      <c r="J1843" s="352"/>
      <c r="K1843" s="352"/>
      <c r="L1843" s="352"/>
      <c r="M1843" s="174">
        <v>0</v>
      </c>
    </row>
    <row r="1844" spans="2:13" ht="21" x14ac:dyDescent="0.3">
      <c r="B1844" s="352"/>
      <c r="C1844" s="350"/>
      <c r="D1844" s="351"/>
      <c r="E1844" s="351"/>
      <c r="F1844" s="352"/>
      <c r="G1844" s="352"/>
      <c r="H1844" s="352"/>
      <c r="I1844" s="352"/>
      <c r="J1844" s="352"/>
      <c r="K1844" s="352"/>
      <c r="L1844" s="352"/>
      <c r="M1844" s="174">
        <v>0</v>
      </c>
    </row>
    <row r="1845" spans="2:13" ht="21" x14ac:dyDescent="0.3">
      <c r="B1845" s="352"/>
      <c r="C1845" s="350"/>
      <c r="D1845" s="351"/>
      <c r="E1845" s="351"/>
      <c r="F1845" s="352"/>
      <c r="G1845" s="352"/>
      <c r="H1845" s="352"/>
      <c r="I1845" s="352"/>
      <c r="J1845" s="352"/>
      <c r="K1845" s="352"/>
      <c r="L1845" s="352"/>
      <c r="M1845" s="174">
        <v>0</v>
      </c>
    </row>
    <row r="1846" spans="2:13" ht="24.6" x14ac:dyDescent="0.4">
      <c r="B1846" s="509"/>
      <c r="C1846" s="366"/>
      <c r="D1846" s="366"/>
      <c r="E1846" s="335"/>
      <c r="F1846" s="509"/>
      <c r="G1846" s="509"/>
      <c r="H1846" s="509"/>
      <c r="I1846" s="509"/>
      <c r="J1846" s="509"/>
      <c r="K1846" s="509"/>
      <c r="L1846" s="509"/>
      <c r="M1846" s="168" t="s">
        <v>396</v>
      </c>
    </row>
    <row r="1847" spans="2:13" ht="21" x14ac:dyDescent="0.3">
      <c r="B1847" s="363"/>
      <c r="C1847" s="364"/>
      <c r="D1847" s="364"/>
      <c r="E1847" s="364"/>
      <c r="F1847" s="363"/>
      <c r="G1847" s="363"/>
      <c r="H1847" s="363"/>
      <c r="I1847" s="363"/>
      <c r="J1847" s="363"/>
      <c r="K1847" s="363"/>
      <c r="L1847" s="363"/>
      <c r="M1847" s="171">
        <v>0</v>
      </c>
    </row>
    <row r="1848" spans="2:13" ht="21" x14ac:dyDescent="0.3">
      <c r="B1848" s="352"/>
      <c r="C1848" s="350"/>
      <c r="D1848" s="351"/>
      <c r="E1848" s="351"/>
      <c r="F1848" s="352"/>
      <c r="G1848" s="352"/>
      <c r="H1848" s="352"/>
      <c r="I1848" s="352"/>
      <c r="J1848" s="352"/>
      <c r="K1848" s="352"/>
      <c r="L1848" s="352"/>
      <c r="M1848" s="174">
        <v>0.5</v>
      </c>
    </row>
    <row r="1849" spans="2:13" ht="21" x14ac:dyDescent="0.3">
      <c r="B1849" s="352"/>
      <c r="C1849" s="350"/>
      <c r="D1849" s="351"/>
      <c r="E1849" s="351"/>
      <c r="F1849" s="352"/>
      <c r="G1849" s="352"/>
      <c r="H1849" s="352"/>
      <c r="I1849" s="352"/>
      <c r="J1849" s="352"/>
      <c r="K1849" s="352"/>
      <c r="L1849" s="352"/>
      <c r="M1849" s="174">
        <v>0</v>
      </c>
    </row>
    <row r="1850" spans="2:13" ht="21" x14ac:dyDescent="0.3">
      <c r="B1850" s="352"/>
      <c r="C1850" s="350"/>
      <c r="D1850" s="351"/>
      <c r="E1850" s="351"/>
      <c r="F1850" s="352"/>
      <c r="G1850" s="352"/>
      <c r="H1850" s="352"/>
      <c r="I1850" s="352"/>
      <c r="J1850" s="352"/>
      <c r="K1850" s="352"/>
      <c r="L1850" s="352"/>
      <c r="M1850" s="174">
        <v>0</v>
      </c>
    </row>
    <row r="1851" spans="2:13" ht="21" x14ac:dyDescent="0.3">
      <c r="B1851" s="352"/>
      <c r="C1851" s="350"/>
      <c r="D1851" s="351"/>
      <c r="E1851" s="351"/>
      <c r="F1851" s="352"/>
      <c r="G1851" s="352"/>
      <c r="H1851" s="352"/>
      <c r="I1851" s="352"/>
      <c r="J1851" s="352"/>
      <c r="K1851" s="352"/>
      <c r="L1851" s="352"/>
      <c r="M1851" s="174">
        <v>0</v>
      </c>
    </row>
    <row r="1852" spans="2:13" x14ac:dyDescent="0.3">
      <c r="B1852" s="168"/>
      <c r="F1852" s="168"/>
      <c r="G1852" s="168"/>
      <c r="H1852" s="168"/>
      <c r="I1852" s="168"/>
      <c r="J1852" s="168"/>
      <c r="K1852" s="168"/>
      <c r="L1852" s="168"/>
      <c r="M1852" s="168" t="s">
        <v>396</v>
      </c>
    </row>
    <row r="1853" spans="2:13" ht="21" x14ac:dyDescent="0.3">
      <c r="B1853" s="363"/>
      <c r="C1853" s="364"/>
      <c r="D1853" s="364"/>
      <c r="E1853" s="364"/>
      <c r="F1853" s="363"/>
      <c r="G1853" s="370"/>
      <c r="H1853" s="363"/>
      <c r="I1853" s="363"/>
      <c r="J1853" s="363"/>
      <c r="K1853" s="363"/>
      <c r="L1853" s="363"/>
      <c r="M1853" s="512">
        <v>0</v>
      </c>
    </row>
    <row r="1854" spans="2:13" ht="21" x14ac:dyDescent="0.3">
      <c r="B1854" s="352"/>
      <c r="C1854" s="350"/>
      <c r="D1854" s="351"/>
      <c r="E1854" s="351"/>
      <c r="F1854" s="352"/>
      <c r="G1854" s="352"/>
      <c r="H1854" s="352"/>
      <c r="I1854" s="352"/>
      <c r="J1854" s="352"/>
      <c r="K1854" s="352"/>
      <c r="L1854" s="352"/>
      <c r="M1854" s="513">
        <v>0</v>
      </c>
    </row>
    <row r="1855" spans="2:13" ht="21" x14ac:dyDescent="0.3">
      <c r="B1855" s="168" t="s">
        <v>465</v>
      </c>
      <c r="F1855" s="168" t="s">
        <v>391</v>
      </c>
      <c r="G1855" s="168" t="s">
        <v>392</v>
      </c>
      <c r="H1855" s="168" t="s">
        <v>772</v>
      </c>
      <c r="I1855" s="168" t="s">
        <v>773</v>
      </c>
      <c r="J1855" s="168" t="s">
        <v>774</v>
      </c>
      <c r="K1855" s="168" t="s">
        <v>394</v>
      </c>
      <c r="L1855" s="168" t="s">
        <v>395</v>
      </c>
      <c r="M1855" s="513">
        <v>0</v>
      </c>
    </row>
    <row r="1856" spans="2:13" ht="36" customHeight="1" x14ac:dyDescent="0.3">
      <c r="B1856" s="448">
        <v>0</v>
      </c>
      <c r="C1856" s="449" t="s">
        <v>12</v>
      </c>
      <c r="D1856" s="449" t="s">
        <v>13</v>
      </c>
      <c r="E1856" s="449" t="s">
        <v>13</v>
      </c>
      <c r="F1856" s="448" t="s">
        <v>422</v>
      </c>
      <c r="G1856" s="448" t="s">
        <v>423</v>
      </c>
      <c r="H1856" s="170" t="s">
        <v>1723</v>
      </c>
      <c r="I1856" s="170" t="s">
        <v>777</v>
      </c>
      <c r="J1856" s="170" t="s">
        <v>777</v>
      </c>
      <c r="K1856" s="170" t="s">
        <v>415</v>
      </c>
      <c r="L1856" s="170" t="s">
        <v>1091</v>
      </c>
      <c r="M1856" s="513">
        <v>0</v>
      </c>
    </row>
    <row r="1857" spans="2:13" ht="36" customHeight="1" x14ac:dyDescent="0.3">
      <c r="B1857" s="451">
        <v>327325</v>
      </c>
      <c r="C1857" s="452" t="str">
        <f>_xlfn.XLOOKUP(B1857,PLANEAMIENTO!A:A,PLANEAMIENTO!C:C)</f>
        <v>CILINDRO DE DIRECCION</v>
      </c>
      <c r="D1857" s="454" t="e">
        <f>_xlfn.XLOOKUP(A1857,PLANEAMIENTO!#REF!,PLANEAMIENTO!C:C)</f>
        <v>#REF!</v>
      </c>
      <c r="E1857" s="454">
        <f>_xlfn.XLOOKUP(B1857,PLANEAMIENTO!A:A,PLANEAMIENTO!D:D)</f>
        <v>24</v>
      </c>
      <c r="F1857" s="451" t="s">
        <v>425</v>
      </c>
      <c r="G1857" s="451" t="s">
        <v>423</v>
      </c>
      <c r="H1857" s="173" t="s">
        <v>426</v>
      </c>
      <c r="I1857" s="173" t="s">
        <v>777</v>
      </c>
      <c r="J1857" s="173" t="s">
        <v>796</v>
      </c>
      <c r="K1857" s="173" t="s">
        <v>1016</v>
      </c>
      <c r="L1857" s="173" t="s">
        <v>1016</v>
      </c>
      <c r="M1857" s="513">
        <v>0</v>
      </c>
    </row>
    <row r="1858" spans="2:13" ht="36" customHeight="1" x14ac:dyDescent="0.3">
      <c r="B1858" s="451">
        <v>327325</v>
      </c>
      <c r="C1858" s="452" t="str">
        <f>_xlfn.XLOOKUP(B1858,PLANEAMIENTO!A:A,PLANEAMIENTO!C:C)</f>
        <v>CILINDRO DE DIRECCION</v>
      </c>
      <c r="D1858" s="454" t="e">
        <f>_xlfn.XLOOKUP(A1858,PLANEAMIENTO!#REF!,PLANEAMIENTO!C:C)</f>
        <v>#REF!</v>
      </c>
      <c r="E1858" s="454">
        <f>_xlfn.XLOOKUP(B1858,PLANEAMIENTO!A:A,PLANEAMIENTO!D:D)</f>
        <v>24</v>
      </c>
      <c r="F1858" s="451" t="s">
        <v>1724</v>
      </c>
      <c r="G1858" s="451" t="s">
        <v>423</v>
      </c>
      <c r="H1858" s="173" t="s">
        <v>493</v>
      </c>
      <c r="I1858" s="173" t="s">
        <v>777</v>
      </c>
      <c r="J1858" s="173" t="s">
        <v>812</v>
      </c>
      <c r="K1858" s="173" t="s">
        <v>1016</v>
      </c>
      <c r="L1858" s="173" t="s">
        <v>1016</v>
      </c>
    </row>
    <row r="1859" spans="2:13" ht="36" customHeight="1" x14ac:dyDescent="0.3">
      <c r="B1859" s="451">
        <v>327325</v>
      </c>
      <c r="C1859" s="452" t="str">
        <f>_xlfn.XLOOKUP(B1859,PLANEAMIENTO!A:A,PLANEAMIENTO!C:C)</f>
        <v>CILINDRO DE DIRECCION</v>
      </c>
      <c r="D1859" s="454" t="e">
        <f>_xlfn.XLOOKUP(A1859,PLANEAMIENTO!#REF!,PLANEAMIENTO!C:C)</f>
        <v>#REF!</v>
      </c>
      <c r="E1859" s="454">
        <f>_xlfn.XLOOKUP(B1859,PLANEAMIENTO!A:A,PLANEAMIENTO!D:D)</f>
        <v>24</v>
      </c>
      <c r="F1859" s="451" t="s">
        <v>855</v>
      </c>
      <c r="G1859" s="451" t="s">
        <v>423</v>
      </c>
      <c r="H1859" s="173" t="s">
        <v>421</v>
      </c>
      <c r="I1859" s="173" t="s">
        <v>777</v>
      </c>
      <c r="J1859" s="173" t="s">
        <v>807</v>
      </c>
      <c r="K1859" s="173" t="s">
        <v>1016</v>
      </c>
      <c r="L1859" s="173" t="s">
        <v>1073</v>
      </c>
    </row>
    <row r="1860" spans="2:13" ht="36" customHeight="1" x14ac:dyDescent="0.3">
      <c r="B1860" s="451">
        <v>332725</v>
      </c>
      <c r="C1860" s="452" t="str">
        <f>_xlfn.XLOOKUP(B1860,PLANEAMIENTO!A:A,PLANEAMIENTO!C:C)</f>
        <v xml:space="preserve">CILINDRO DE LEVANTE </v>
      </c>
      <c r="D1860" s="454" t="e">
        <f>_xlfn.XLOOKUP(A1860,PLANEAMIENTO!#REF!,PLANEAMIENTO!C:C)</f>
        <v>#REF!</v>
      </c>
      <c r="E1860" s="454" t="str">
        <f>_xlfn.XLOOKUP(B1860,PLANEAMIENTO!A:A,PLANEAMIENTO!D:D)</f>
        <v>834H</v>
      </c>
      <c r="F1860" s="451" t="s">
        <v>1081</v>
      </c>
      <c r="G1860" s="451" t="s">
        <v>423</v>
      </c>
      <c r="H1860" s="173" t="s">
        <v>444</v>
      </c>
      <c r="I1860" s="173" t="s">
        <v>777</v>
      </c>
      <c r="J1860" s="173" t="s">
        <v>793</v>
      </c>
      <c r="K1860" s="173" t="s">
        <v>1073</v>
      </c>
      <c r="L1860" s="173" t="s">
        <v>1073</v>
      </c>
    </row>
    <row r="1861" spans="2:13" ht="36" customHeight="1" x14ac:dyDescent="0.3">
      <c r="B1861" s="451">
        <v>316725</v>
      </c>
      <c r="C1861" s="452" t="str">
        <f>_xlfn.XLOOKUP(B1861,PLANEAMIENTO!A:A,PLANEAMIENTO!C:C)</f>
        <v>CILINDRO DE SUSPENSION POSTERIOR</v>
      </c>
      <c r="D1861" s="454" t="e">
        <f>_xlfn.XLOOKUP(A1861,PLANEAMIENTO!#REF!,PLANEAMIENTO!C:C)</f>
        <v>#REF!</v>
      </c>
      <c r="E1861" s="454" t="str">
        <f>_xlfn.XLOOKUP(B1861,PLANEAMIENTO!A:A,PLANEAMIENTO!D:D)</f>
        <v>930E-4SE</v>
      </c>
      <c r="F1861" s="451" t="s">
        <v>855</v>
      </c>
      <c r="G1861" s="451" t="s">
        <v>423</v>
      </c>
      <c r="H1861" s="173" t="s">
        <v>894</v>
      </c>
      <c r="I1861" s="173" t="s">
        <v>777</v>
      </c>
      <c r="J1861" s="173" t="s">
        <v>807</v>
      </c>
      <c r="K1861" s="173" t="s">
        <v>1073</v>
      </c>
      <c r="L1861" s="173" t="s">
        <v>1063</v>
      </c>
    </row>
    <row r="1862" spans="2:13" ht="36" customHeight="1" x14ac:dyDescent="0.3">
      <c r="B1862" s="451">
        <v>327425</v>
      </c>
      <c r="C1862" s="452" t="str">
        <f>_xlfn.XLOOKUP(B1862,PLANEAMIENTO!A:A,PLANEAMIENTO!C:C)</f>
        <v>CILINDRO DE DIRECCION</v>
      </c>
      <c r="D1862" s="454" t="e">
        <f>_xlfn.XLOOKUP(A1862,PLANEAMIENTO!#REF!,PLANEAMIENTO!C:C)</f>
        <v>#REF!</v>
      </c>
      <c r="E1862" s="454">
        <f>_xlfn.XLOOKUP(B1862,PLANEAMIENTO!A:A,PLANEAMIENTO!D:D)</f>
        <v>24</v>
      </c>
      <c r="F1862" s="451" t="s">
        <v>409</v>
      </c>
      <c r="G1862" s="451" t="s">
        <v>423</v>
      </c>
      <c r="H1862" s="173" t="s">
        <v>522</v>
      </c>
      <c r="I1862" s="173" t="s">
        <v>777</v>
      </c>
      <c r="J1862" s="173" t="s">
        <v>818</v>
      </c>
      <c r="K1862" s="173" t="s">
        <v>1063</v>
      </c>
      <c r="L1862" s="173" t="s">
        <v>1068</v>
      </c>
    </row>
    <row r="1863" spans="2:13" ht="36" customHeight="1" x14ac:dyDescent="0.3">
      <c r="B1863" s="451">
        <v>327425</v>
      </c>
      <c r="C1863" s="452" t="str">
        <f>_xlfn.XLOOKUP(B1863,PLANEAMIENTO!A:A,PLANEAMIENTO!C:C)</f>
        <v>CILINDRO DE DIRECCION</v>
      </c>
      <c r="D1863" s="454" t="e">
        <f>_xlfn.XLOOKUP(A1863,PLANEAMIENTO!#REF!,PLANEAMIENTO!C:C)</f>
        <v>#REF!</v>
      </c>
      <c r="E1863" s="454">
        <f>_xlfn.XLOOKUP(B1863,PLANEAMIENTO!A:A,PLANEAMIENTO!D:D)</f>
        <v>24</v>
      </c>
      <c r="F1863" s="451" t="s">
        <v>662</v>
      </c>
      <c r="G1863" s="451" t="s">
        <v>423</v>
      </c>
      <c r="H1863" s="173" t="s">
        <v>522</v>
      </c>
      <c r="I1863" s="173" t="s">
        <v>777</v>
      </c>
      <c r="J1863" s="173" t="s">
        <v>818</v>
      </c>
      <c r="K1863" s="173" t="s">
        <v>1068</v>
      </c>
      <c r="L1863" s="173" t="s">
        <v>1068</v>
      </c>
    </row>
    <row r="1864" spans="2:13" ht="36" customHeight="1" x14ac:dyDescent="0.3">
      <c r="B1864" s="451">
        <v>325825</v>
      </c>
      <c r="C1864" s="452" t="str">
        <f>_xlfn.XLOOKUP(B1864,PLANEAMIENTO!A:A,PLANEAMIENTO!C:C)</f>
        <v>CILINDRO DE ARTICULACION</v>
      </c>
      <c r="D1864" s="454" t="e">
        <f>_xlfn.XLOOKUP(A1864,PLANEAMIENTO!#REF!,PLANEAMIENTO!C:C)</f>
        <v>#REF!</v>
      </c>
      <c r="E1864" s="454">
        <f>_xlfn.XLOOKUP(B1864,PLANEAMIENTO!A:A,PLANEAMIENTO!D:D)</f>
        <v>24</v>
      </c>
      <c r="F1864" s="451" t="s">
        <v>1094</v>
      </c>
      <c r="G1864" s="451" t="s">
        <v>423</v>
      </c>
      <c r="H1864" s="173" t="s">
        <v>1725</v>
      </c>
      <c r="I1864" s="173" t="s">
        <v>777</v>
      </c>
      <c r="J1864" s="173" t="s">
        <v>1726</v>
      </c>
      <c r="K1864" s="173" t="s">
        <v>1068</v>
      </c>
      <c r="L1864" s="173" t="s">
        <v>1077</v>
      </c>
    </row>
    <row r="1865" spans="2:13" ht="36" customHeight="1" x14ac:dyDescent="0.3">
      <c r="B1865" s="451">
        <v>327325</v>
      </c>
      <c r="C1865" s="452" t="str">
        <f>_xlfn.XLOOKUP(B1865,PLANEAMIENTO!A:A,PLANEAMIENTO!C:C)</f>
        <v>CILINDRO DE DIRECCION</v>
      </c>
      <c r="D1865" s="454" t="e">
        <f>_xlfn.XLOOKUP(A1865,PLANEAMIENTO!#REF!,PLANEAMIENTO!C:C)</f>
        <v>#REF!</v>
      </c>
      <c r="E1865" s="454">
        <f>_xlfn.XLOOKUP(B1865,PLANEAMIENTO!A:A,PLANEAMIENTO!D:D)</f>
        <v>24</v>
      </c>
      <c r="F1865" s="451" t="s">
        <v>1095</v>
      </c>
      <c r="G1865" s="451" t="s">
        <v>423</v>
      </c>
      <c r="H1865" s="173" t="s">
        <v>435</v>
      </c>
      <c r="I1865" s="173" t="s">
        <v>777</v>
      </c>
      <c r="J1865" s="173" t="s">
        <v>786</v>
      </c>
      <c r="K1865" s="173" t="s">
        <v>1077</v>
      </c>
      <c r="L1865" s="173" t="s">
        <v>1077</v>
      </c>
    </row>
    <row r="1866" spans="2:13" ht="36" customHeight="1" x14ac:dyDescent="0.3">
      <c r="B1866" s="451">
        <v>333125</v>
      </c>
      <c r="C1866" s="452" t="str">
        <f>_xlfn.XLOOKUP(B1866,PLANEAMIENTO!A:A,PLANEAMIENTO!C:C)</f>
        <v>CILINDRO DE DIRECCION</v>
      </c>
      <c r="D1866" s="454" t="e">
        <f>_xlfn.XLOOKUP(A1866,PLANEAMIENTO!#REF!,PLANEAMIENTO!C:C)</f>
        <v>#REF!</v>
      </c>
      <c r="E1866" s="454">
        <f>_xlfn.XLOOKUP(B1866,PLANEAMIENTO!A:A,PLANEAMIENTO!D:D)</f>
        <v>24</v>
      </c>
      <c r="F1866" s="451" t="s">
        <v>409</v>
      </c>
      <c r="G1866" s="451" t="s">
        <v>423</v>
      </c>
      <c r="H1866" s="173" t="s">
        <v>426</v>
      </c>
      <c r="I1866" s="173" t="s">
        <v>777</v>
      </c>
      <c r="J1866" s="173" t="s">
        <v>796</v>
      </c>
      <c r="K1866" s="173" t="s">
        <v>1077</v>
      </c>
      <c r="L1866" s="173" t="s">
        <v>1077</v>
      </c>
    </row>
    <row r="1867" spans="2:13" ht="36" customHeight="1" x14ac:dyDescent="0.3">
      <c r="B1867" s="451">
        <v>333125</v>
      </c>
      <c r="C1867" s="452" t="str">
        <f>_xlfn.XLOOKUP(B1867,PLANEAMIENTO!A:A,PLANEAMIENTO!C:C)</f>
        <v>CILINDRO DE DIRECCION</v>
      </c>
      <c r="D1867" s="454" t="e">
        <f>_xlfn.XLOOKUP(A1867,PLANEAMIENTO!#REF!,PLANEAMIENTO!C:C)</f>
        <v>#REF!</v>
      </c>
      <c r="E1867" s="454">
        <f>_xlfn.XLOOKUP(B1867,PLANEAMIENTO!A:A,PLANEAMIENTO!D:D)</f>
        <v>24</v>
      </c>
      <c r="F1867" s="451" t="s">
        <v>425</v>
      </c>
      <c r="G1867" s="451" t="s">
        <v>423</v>
      </c>
      <c r="H1867" s="173" t="s">
        <v>406</v>
      </c>
      <c r="I1867" s="173" t="s">
        <v>777</v>
      </c>
      <c r="J1867" s="173" t="s">
        <v>827</v>
      </c>
      <c r="K1867" s="173" t="s">
        <v>1077</v>
      </c>
      <c r="L1867" s="173" t="s">
        <v>1097</v>
      </c>
    </row>
    <row r="1868" spans="2:13" ht="36" customHeight="1" x14ac:dyDescent="0.3">
      <c r="B1868" s="451">
        <v>324625</v>
      </c>
      <c r="C1868" s="452" t="str">
        <f>_xlfn.XLOOKUP(B1868,PLANEAMIENTO!A:A,PLANEAMIENTO!C:C)</f>
        <v>CILINDRO DE BUCKET</v>
      </c>
      <c r="D1868" s="454" t="e">
        <f>_xlfn.XLOOKUP(A1868,PLANEAMIENTO!#REF!,PLANEAMIENTO!C:C)</f>
        <v>#REF!</v>
      </c>
      <c r="E1868" s="454" t="str">
        <f>_xlfn.XLOOKUP(B1868,PLANEAMIENTO!A:A,PLANEAMIENTO!D:D)</f>
        <v>390FL</v>
      </c>
      <c r="F1868" s="451" t="s">
        <v>709</v>
      </c>
      <c r="G1868" s="451" t="s">
        <v>423</v>
      </c>
      <c r="H1868" s="173" t="s">
        <v>479</v>
      </c>
      <c r="I1868" s="173" t="s">
        <v>777</v>
      </c>
      <c r="J1868" s="173" t="s">
        <v>804</v>
      </c>
      <c r="K1868" s="173" t="s">
        <v>1097</v>
      </c>
      <c r="L1868" s="173" t="s">
        <v>1097</v>
      </c>
    </row>
    <row r="1869" spans="2:13" ht="36" customHeight="1" x14ac:dyDescent="0.3">
      <c r="B1869" s="451">
        <v>327225</v>
      </c>
      <c r="C1869" s="452" t="str">
        <f>_xlfn.XLOOKUP(B1869,PLANEAMIENTO!A:A,PLANEAMIENTO!C:C)</f>
        <v xml:space="preserve">CILINDRO DE LEVANTE </v>
      </c>
      <c r="D1869" s="454" t="e">
        <f>_xlfn.XLOOKUP(A1869,PLANEAMIENTO!#REF!,PLANEAMIENTO!C:C)</f>
        <v>#REF!</v>
      </c>
      <c r="E1869" s="454" t="str">
        <f>_xlfn.XLOOKUP(B1869,PLANEAMIENTO!A:A,PLANEAMIENTO!D:D)</f>
        <v>994K</v>
      </c>
      <c r="F1869" s="451" t="s">
        <v>709</v>
      </c>
      <c r="G1869" s="451" t="s">
        <v>423</v>
      </c>
      <c r="H1869" s="173" t="s">
        <v>493</v>
      </c>
      <c r="I1869" s="173" t="s">
        <v>777</v>
      </c>
      <c r="J1869" s="173" t="s">
        <v>812</v>
      </c>
      <c r="K1869" s="173" t="s">
        <v>1097</v>
      </c>
      <c r="L1869" s="173" t="s">
        <v>1097</v>
      </c>
    </row>
    <row r="1870" spans="2:13" ht="36" customHeight="1" x14ac:dyDescent="0.3">
      <c r="B1870" s="451">
        <v>327325</v>
      </c>
      <c r="C1870" s="452" t="str">
        <f>_xlfn.XLOOKUP(B1870,PLANEAMIENTO!A:A,PLANEAMIENTO!C:C)</f>
        <v>CILINDRO DE DIRECCION</v>
      </c>
      <c r="D1870" s="454" t="e">
        <f>_xlfn.XLOOKUP(A1870,PLANEAMIENTO!#REF!,PLANEAMIENTO!C:C)</f>
        <v>#REF!</v>
      </c>
      <c r="E1870" s="454">
        <f>_xlfn.XLOOKUP(B1870,PLANEAMIENTO!A:A,PLANEAMIENTO!D:D)</f>
        <v>24</v>
      </c>
      <c r="F1870" s="451" t="s">
        <v>709</v>
      </c>
      <c r="G1870" s="451" t="s">
        <v>423</v>
      </c>
      <c r="H1870" s="173" t="s">
        <v>493</v>
      </c>
      <c r="I1870" s="173" t="s">
        <v>777</v>
      </c>
      <c r="J1870" s="173" t="s">
        <v>812</v>
      </c>
      <c r="K1870" s="173" t="s">
        <v>1097</v>
      </c>
      <c r="L1870" s="173" t="s">
        <v>1097</v>
      </c>
    </row>
    <row r="1871" spans="2:13" ht="36" customHeight="1" x14ac:dyDescent="0.3">
      <c r="B1871" s="451">
        <v>327425</v>
      </c>
      <c r="C1871" s="452" t="str">
        <f>_xlfn.XLOOKUP(B1871,PLANEAMIENTO!A:A,PLANEAMIENTO!C:C)</f>
        <v>CILINDRO DE DIRECCION</v>
      </c>
      <c r="D1871" s="454" t="e">
        <f>_xlfn.XLOOKUP(A1871,PLANEAMIENTO!#REF!,PLANEAMIENTO!C:C)</f>
        <v>#REF!</v>
      </c>
      <c r="E1871" s="454">
        <f>_xlfn.XLOOKUP(B1871,PLANEAMIENTO!A:A,PLANEAMIENTO!D:D)</f>
        <v>24</v>
      </c>
      <c r="F1871" s="451" t="s">
        <v>709</v>
      </c>
      <c r="G1871" s="451" t="s">
        <v>423</v>
      </c>
      <c r="H1871" s="173" t="s">
        <v>493</v>
      </c>
      <c r="I1871" s="173" t="s">
        <v>777</v>
      </c>
      <c r="J1871" s="173" t="s">
        <v>812</v>
      </c>
      <c r="K1871" s="173" t="s">
        <v>1097</v>
      </c>
      <c r="L1871" s="173" t="s">
        <v>1091</v>
      </c>
    </row>
    <row r="1872" spans="2:13" ht="36" customHeight="1" x14ac:dyDescent="0.3">
      <c r="B1872" s="451">
        <v>327925</v>
      </c>
      <c r="C1872" s="452" t="str">
        <f>_xlfn.XLOOKUP(B1872,PLANEAMIENTO!A:A,PLANEAMIENTO!C:C)</f>
        <v>CILINDRO DE DIRECCION</v>
      </c>
      <c r="D1872" s="454" t="e">
        <f>_xlfn.XLOOKUP(A1872,PLANEAMIENTO!#REF!,PLANEAMIENTO!C:C)</f>
        <v>#REF!</v>
      </c>
      <c r="E1872" s="454" t="str">
        <f>_xlfn.XLOOKUP(B1872,PLANEAMIENTO!A:A,PLANEAMIENTO!D:D)</f>
        <v>930E-4SE</v>
      </c>
      <c r="F1872" s="451" t="s">
        <v>1727</v>
      </c>
      <c r="G1872" s="451" t="s">
        <v>423</v>
      </c>
      <c r="H1872" s="352"/>
      <c r="I1872" s="352"/>
      <c r="J1872" s="352"/>
      <c r="K1872" s="352"/>
      <c r="L1872" s="513"/>
    </row>
    <row r="1873" spans="2:12" ht="36" customHeight="1" x14ac:dyDescent="0.3">
      <c r="B1873" s="451">
        <v>324225</v>
      </c>
      <c r="C1873" s="452" t="str">
        <f>_xlfn.XLOOKUP(B1873,PLANEAMIENTO!A:A,PLANEAMIENTO!C:C)</f>
        <v>CILINDRO DE INCLINACION DE BULLDOZER</v>
      </c>
      <c r="D1873" s="454" t="e">
        <f>_xlfn.XLOOKUP(A1873,PLANEAMIENTO!#REF!,PLANEAMIENTO!C:C)</f>
        <v>#REF!</v>
      </c>
      <c r="E1873" s="454" t="str">
        <f>_xlfn.XLOOKUP(B1873,PLANEAMIENTO!A:A,PLANEAMIENTO!D:D)</f>
        <v>D11T</v>
      </c>
      <c r="F1873" s="451" t="s">
        <v>1728</v>
      </c>
      <c r="G1873" s="451" t="s">
        <v>423</v>
      </c>
      <c r="H1873" s="352"/>
      <c r="I1873" s="352"/>
      <c r="J1873" s="352"/>
      <c r="K1873" s="352"/>
      <c r="L1873" s="513"/>
    </row>
    <row r="1874" spans="2:12" ht="24.6" x14ac:dyDescent="0.4">
      <c r="B1874" s="509"/>
      <c r="C1874" s="307"/>
      <c r="D1874" s="307"/>
      <c r="E1874" s="509"/>
      <c r="F1874" s="509"/>
      <c r="G1874" s="509"/>
      <c r="H1874" s="509"/>
      <c r="I1874" s="509"/>
      <c r="J1874" s="509"/>
      <c r="K1874" s="509"/>
      <c r="L1874" s="509"/>
    </row>
    <row r="1875" spans="2:12" ht="21" x14ac:dyDescent="0.3">
      <c r="B1875" s="363"/>
      <c r="C1875" s="364"/>
      <c r="D1875" s="364"/>
      <c r="E1875" s="364"/>
      <c r="F1875" s="363"/>
      <c r="G1875" s="363"/>
      <c r="H1875" s="363"/>
      <c r="I1875" s="363"/>
      <c r="J1875" s="363"/>
      <c r="K1875" s="363"/>
      <c r="L1875" s="512"/>
    </row>
    <row r="1876" spans="2:12" ht="21" x14ac:dyDescent="0.3">
      <c r="B1876" s="352"/>
      <c r="C1876" s="350"/>
      <c r="D1876" s="351"/>
      <c r="E1876" s="351"/>
      <c r="F1876" s="352"/>
      <c r="G1876" s="352"/>
      <c r="H1876" s="352"/>
      <c r="I1876" s="352"/>
      <c r="J1876" s="352"/>
      <c r="K1876" s="352"/>
      <c r="L1876" s="513"/>
    </row>
    <row r="1877" spans="2:12" ht="21" x14ac:dyDescent="0.3">
      <c r="B1877" s="352"/>
      <c r="C1877" s="350"/>
      <c r="D1877" s="351"/>
      <c r="E1877" s="351"/>
      <c r="F1877" s="352"/>
      <c r="G1877" s="352"/>
      <c r="H1877" s="352"/>
      <c r="I1877" s="352"/>
      <c r="J1877" s="352"/>
      <c r="K1877" s="352"/>
      <c r="L1877" s="513"/>
    </row>
    <row r="1878" spans="2:12" ht="21" x14ac:dyDescent="0.3">
      <c r="B1878" s="352"/>
      <c r="C1878" s="350"/>
      <c r="D1878" s="351"/>
      <c r="E1878" s="351"/>
      <c r="F1878" s="352"/>
      <c r="G1878" s="352"/>
      <c r="H1878" s="352"/>
      <c r="I1878" s="352"/>
      <c r="J1878" s="352"/>
      <c r="K1878" s="352"/>
      <c r="L1878" s="513"/>
    </row>
    <row r="1879" spans="2:12" ht="21" x14ac:dyDescent="0.3">
      <c r="B1879" s="352"/>
      <c r="C1879" s="350"/>
      <c r="D1879" s="351"/>
      <c r="E1879" s="351"/>
      <c r="F1879" s="352"/>
      <c r="G1879" s="352"/>
      <c r="H1879" s="352"/>
      <c r="I1879" s="352"/>
      <c r="J1879" s="352"/>
      <c r="K1879" s="352"/>
      <c r="L1879" s="513"/>
    </row>
    <row r="1880" spans="2:12" ht="24.6" x14ac:dyDescent="0.4">
      <c r="B1880" s="509"/>
      <c r="C1880" s="307"/>
      <c r="D1880" s="307"/>
      <c r="E1880" s="509"/>
      <c r="F1880" s="509"/>
      <c r="G1880" s="509"/>
      <c r="H1880" s="509"/>
      <c r="I1880" s="509"/>
      <c r="J1880" s="509"/>
      <c r="K1880" s="509"/>
      <c r="L1880" s="509"/>
    </row>
    <row r="1881" spans="2:12" ht="21" x14ac:dyDescent="0.3">
      <c r="B1881" s="363"/>
      <c r="C1881" s="364"/>
      <c r="D1881" s="364"/>
      <c r="E1881" s="364"/>
      <c r="F1881" s="363"/>
      <c r="G1881" s="363"/>
      <c r="H1881" s="363"/>
      <c r="I1881" s="363"/>
      <c r="J1881" s="363"/>
      <c r="K1881" s="363"/>
      <c r="L1881" s="512"/>
    </row>
    <row r="1882" spans="2:12" ht="21" x14ac:dyDescent="0.3">
      <c r="B1882" s="352"/>
      <c r="C1882" s="350"/>
      <c r="D1882" s="351"/>
      <c r="E1882" s="351"/>
      <c r="F1882" s="352"/>
      <c r="G1882" s="352"/>
      <c r="H1882" s="352"/>
      <c r="I1882" s="352"/>
      <c r="J1882" s="352"/>
      <c r="K1882" s="352"/>
      <c r="L1882" s="513"/>
    </row>
    <row r="1883" spans="2:12" ht="24.6" x14ac:dyDescent="0.4">
      <c r="B1883" s="509"/>
      <c r="C1883" s="307"/>
      <c r="D1883" s="307"/>
      <c r="E1883" s="509"/>
      <c r="F1883" s="509"/>
      <c r="G1883" s="509"/>
      <c r="H1883" s="509"/>
      <c r="I1883" s="509"/>
      <c r="J1883" s="509"/>
      <c r="K1883" s="509"/>
      <c r="L1883" s="509"/>
    </row>
    <row r="1884" spans="2:12" ht="21" x14ac:dyDescent="0.3">
      <c r="B1884" s="363"/>
      <c r="C1884" s="364"/>
      <c r="D1884" s="364"/>
      <c r="E1884" s="364"/>
      <c r="F1884" s="363"/>
      <c r="G1884" s="363"/>
      <c r="H1884" s="363"/>
      <c r="I1884" s="363"/>
      <c r="J1884" s="363"/>
      <c r="K1884" s="363"/>
      <c r="L1884" s="512"/>
    </row>
    <row r="1885" spans="2:12" ht="21" x14ac:dyDescent="0.3">
      <c r="B1885" s="352"/>
      <c r="C1885" s="350"/>
      <c r="D1885" s="351"/>
      <c r="E1885" s="351"/>
      <c r="F1885" s="352"/>
      <c r="G1885" s="352"/>
      <c r="H1885" s="352"/>
      <c r="I1885" s="352"/>
      <c r="J1885" s="352"/>
      <c r="K1885" s="352"/>
      <c r="L1885" s="513"/>
    </row>
    <row r="1886" spans="2:12" ht="21" x14ac:dyDescent="0.3">
      <c r="B1886" s="352"/>
      <c r="C1886" s="350"/>
      <c r="D1886" s="351"/>
      <c r="E1886" s="351"/>
      <c r="F1886" s="352"/>
      <c r="G1886" s="352"/>
      <c r="H1886" s="352"/>
      <c r="I1886" s="352"/>
      <c r="J1886" s="352"/>
      <c r="K1886" s="352"/>
      <c r="L1886" s="513"/>
    </row>
    <row r="1887" spans="2:12" ht="21" x14ac:dyDescent="0.3">
      <c r="B1887" s="352"/>
      <c r="C1887" s="350"/>
      <c r="D1887" s="351"/>
      <c r="E1887" s="351"/>
      <c r="F1887" s="352"/>
      <c r="G1887" s="352"/>
      <c r="H1887" s="352"/>
      <c r="I1887" s="352"/>
      <c r="J1887" s="352"/>
      <c r="K1887" s="352"/>
      <c r="L1887" s="513"/>
    </row>
    <row r="1888" spans="2:12" ht="24.6" x14ac:dyDescent="0.4">
      <c r="B1888" s="509"/>
      <c r="C1888" s="307"/>
      <c r="D1888" s="307"/>
      <c r="E1888" s="509"/>
      <c r="F1888" s="509"/>
      <c r="G1888" s="509"/>
      <c r="H1888" s="509"/>
      <c r="I1888" s="509"/>
      <c r="J1888" s="509"/>
      <c r="K1888" s="509"/>
      <c r="L1888" s="509"/>
    </row>
    <row r="1889" spans="2:12" ht="21" x14ac:dyDescent="0.3">
      <c r="B1889" s="363"/>
      <c r="C1889" s="364"/>
      <c r="D1889" s="364"/>
      <c r="E1889" s="364"/>
      <c r="F1889" s="370"/>
      <c r="G1889" s="363"/>
      <c r="H1889" s="363"/>
      <c r="I1889" s="363"/>
      <c r="J1889" s="363"/>
      <c r="K1889" s="363"/>
      <c r="L1889" s="512"/>
    </row>
    <row r="1890" spans="2:12" ht="21" x14ac:dyDescent="0.3">
      <c r="B1890" s="352"/>
      <c r="C1890" s="350"/>
      <c r="D1890" s="351"/>
      <c r="E1890" s="351"/>
      <c r="F1890" s="352"/>
      <c r="G1890" s="352"/>
      <c r="H1890" s="352"/>
      <c r="I1890" s="352"/>
      <c r="J1890" s="352"/>
      <c r="K1890" s="352"/>
      <c r="L1890" s="513"/>
    </row>
    <row r="1891" spans="2:12" ht="21" x14ac:dyDescent="0.3">
      <c r="B1891" s="352"/>
      <c r="C1891" s="350"/>
      <c r="D1891" s="351"/>
      <c r="E1891" s="351"/>
      <c r="F1891" s="352"/>
      <c r="G1891" s="352"/>
      <c r="H1891" s="352"/>
      <c r="I1891" s="352"/>
      <c r="J1891" s="352"/>
      <c r="K1891" s="352"/>
      <c r="L1891" s="513"/>
    </row>
    <row r="1892" spans="2:12" ht="21" x14ac:dyDescent="0.3">
      <c r="B1892" s="352"/>
      <c r="C1892" s="350"/>
      <c r="D1892" s="351"/>
      <c r="E1892" s="351"/>
      <c r="F1892" s="352"/>
      <c r="G1892" s="352"/>
      <c r="H1892" s="352"/>
      <c r="I1892" s="352"/>
      <c r="J1892" s="352"/>
      <c r="K1892" s="352"/>
      <c r="L1892" s="513"/>
    </row>
    <row r="1897" spans="2:12" x14ac:dyDescent="0.3">
      <c r="B1897" s="168"/>
      <c r="C1897" s="168"/>
      <c r="D1897" s="168"/>
      <c r="E1897" s="168"/>
      <c r="F1897" s="168"/>
      <c r="G1897" s="168"/>
      <c r="H1897" s="168"/>
      <c r="I1897" s="168"/>
      <c r="J1897" s="168"/>
    </row>
    <row r="1898" spans="2:12" x14ac:dyDescent="0.3">
      <c r="B1898" s="170"/>
      <c r="C1898" s="170"/>
      <c r="D1898" s="170"/>
      <c r="E1898" s="170"/>
      <c r="F1898" s="170"/>
      <c r="G1898" s="170"/>
      <c r="H1898" s="170"/>
      <c r="I1898" s="170"/>
      <c r="J1898" s="171"/>
    </row>
    <row r="1899" spans="2:12" x14ac:dyDescent="0.3">
      <c r="B1899" s="173">
        <v>323525</v>
      </c>
      <c r="C1899" s="173" t="s">
        <v>662</v>
      </c>
      <c r="D1899" s="173" t="s">
        <v>398</v>
      </c>
      <c r="E1899" s="173" t="s">
        <v>852</v>
      </c>
      <c r="F1899" s="173" t="s">
        <v>777</v>
      </c>
      <c r="G1899" s="173" t="s">
        <v>853</v>
      </c>
      <c r="H1899" s="173" t="s">
        <v>1020</v>
      </c>
      <c r="I1899" s="173" t="s">
        <v>1041</v>
      </c>
      <c r="J1899" s="174">
        <v>0.2</v>
      </c>
    </row>
    <row r="1900" spans="2:12" x14ac:dyDescent="0.3">
      <c r="B1900" s="173">
        <v>319425</v>
      </c>
      <c r="C1900" s="173" t="s">
        <v>1065</v>
      </c>
      <c r="D1900" s="173" t="s">
        <v>398</v>
      </c>
      <c r="E1900" s="173" t="s">
        <v>426</v>
      </c>
      <c r="F1900" s="173" t="s">
        <v>777</v>
      </c>
      <c r="G1900" s="173" t="s">
        <v>796</v>
      </c>
      <c r="H1900" s="173" t="s">
        <v>1041</v>
      </c>
      <c r="I1900" s="173" t="s">
        <v>1041</v>
      </c>
      <c r="J1900" s="174">
        <v>0</v>
      </c>
    </row>
    <row r="1901" spans="2:12" x14ac:dyDescent="0.3">
      <c r="B1901" s="173">
        <v>320425</v>
      </c>
      <c r="C1901" s="173" t="s">
        <v>1066</v>
      </c>
      <c r="D1901" s="173" t="s">
        <v>398</v>
      </c>
      <c r="E1901" s="173" t="s">
        <v>426</v>
      </c>
      <c r="F1901" s="173" t="s">
        <v>777</v>
      </c>
      <c r="G1901" s="173" t="s">
        <v>796</v>
      </c>
      <c r="H1901" s="173" t="s">
        <v>1041</v>
      </c>
      <c r="I1901" s="173" t="s">
        <v>1016</v>
      </c>
      <c r="J1901" s="174">
        <v>0</v>
      </c>
    </row>
    <row r="1902" spans="2:12" ht="26.4" x14ac:dyDescent="0.3">
      <c r="B1902" s="168" t="s">
        <v>465</v>
      </c>
      <c r="C1902" s="168" t="s">
        <v>391</v>
      </c>
      <c r="D1902" s="168" t="s">
        <v>392</v>
      </c>
      <c r="E1902" s="168" t="s">
        <v>772</v>
      </c>
      <c r="F1902" s="168" t="s">
        <v>773</v>
      </c>
      <c r="G1902" s="168" t="s">
        <v>774</v>
      </c>
      <c r="H1902" s="168" t="s">
        <v>394</v>
      </c>
      <c r="I1902" s="168" t="s">
        <v>395</v>
      </c>
      <c r="J1902" s="168" t="s">
        <v>396</v>
      </c>
    </row>
    <row r="1903" spans="2:12" x14ac:dyDescent="0.3">
      <c r="B1903" s="170">
        <v>0</v>
      </c>
      <c r="C1903" s="170" t="s">
        <v>412</v>
      </c>
      <c r="D1903" s="170" t="s">
        <v>413</v>
      </c>
      <c r="E1903" s="170" t="s">
        <v>1067</v>
      </c>
      <c r="F1903" s="170" t="s">
        <v>777</v>
      </c>
      <c r="G1903" s="170" t="s">
        <v>777</v>
      </c>
      <c r="H1903" s="170" t="s">
        <v>629</v>
      </c>
      <c r="I1903" s="170" t="s">
        <v>1068</v>
      </c>
      <c r="J1903" s="171">
        <v>0.42</v>
      </c>
    </row>
    <row r="1904" spans="2:12" x14ac:dyDescent="0.3">
      <c r="B1904" s="173">
        <v>323425</v>
      </c>
      <c r="C1904" s="173" t="s">
        <v>405</v>
      </c>
      <c r="D1904" s="173" t="s">
        <v>750</v>
      </c>
      <c r="E1904" s="173" t="s">
        <v>406</v>
      </c>
      <c r="F1904" s="173" t="s">
        <v>777</v>
      </c>
      <c r="G1904" s="173" t="s">
        <v>827</v>
      </c>
      <c r="H1904" s="173" t="s">
        <v>1041</v>
      </c>
      <c r="I1904" s="173" t="s">
        <v>1041</v>
      </c>
      <c r="J1904" s="174">
        <v>0</v>
      </c>
    </row>
    <row r="1905" spans="2:10" x14ac:dyDescent="0.3">
      <c r="B1905" s="173">
        <v>317825</v>
      </c>
      <c r="C1905" s="173" t="s">
        <v>1069</v>
      </c>
      <c r="D1905" s="173" t="s">
        <v>750</v>
      </c>
      <c r="E1905" s="173" t="s">
        <v>406</v>
      </c>
      <c r="F1905" s="173" t="s">
        <v>777</v>
      </c>
      <c r="G1905" s="173" t="s">
        <v>827</v>
      </c>
      <c r="H1905" s="173" t="s">
        <v>1041</v>
      </c>
      <c r="I1905" s="173" t="s">
        <v>1041</v>
      </c>
      <c r="J1905" s="174">
        <v>0</v>
      </c>
    </row>
    <row r="1906" spans="2:10" x14ac:dyDescent="0.3">
      <c r="B1906" s="173">
        <v>325225</v>
      </c>
      <c r="C1906" s="173" t="s">
        <v>477</v>
      </c>
      <c r="D1906" s="173" t="s">
        <v>750</v>
      </c>
      <c r="E1906" s="173" t="s">
        <v>407</v>
      </c>
      <c r="F1906" s="173" t="s">
        <v>777</v>
      </c>
      <c r="G1906" s="173" t="s">
        <v>856</v>
      </c>
      <c r="H1906" s="173" t="s">
        <v>1041</v>
      </c>
      <c r="I1906" s="173" t="s">
        <v>1016</v>
      </c>
      <c r="J1906" s="174">
        <v>0</v>
      </c>
    </row>
    <row r="1907" spans="2:10" ht="26.4" x14ac:dyDescent="0.3">
      <c r="B1907" s="168" t="s">
        <v>465</v>
      </c>
      <c r="C1907" s="168" t="s">
        <v>391</v>
      </c>
      <c r="D1907" s="168" t="s">
        <v>392</v>
      </c>
      <c r="E1907" s="168" t="s">
        <v>772</v>
      </c>
      <c r="F1907" s="168" t="s">
        <v>773</v>
      </c>
      <c r="G1907" s="168" t="s">
        <v>774</v>
      </c>
      <c r="H1907" s="168" t="s">
        <v>394</v>
      </c>
      <c r="I1907" s="168" t="s">
        <v>395</v>
      </c>
      <c r="J1907" s="168" t="s">
        <v>396</v>
      </c>
    </row>
    <row r="1908" spans="2:10" x14ac:dyDescent="0.3">
      <c r="B1908" s="170">
        <v>0</v>
      </c>
      <c r="C1908" s="170" t="s">
        <v>422</v>
      </c>
      <c r="D1908" s="170" t="s">
        <v>423</v>
      </c>
      <c r="E1908" s="170" t="s">
        <v>1070</v>
      </c>
      <c r="F1908" s="170" t="s">
        <v>777</v>
      </c>
      <c r="G1908" s="170" t="s">
        <v>777</v>
      </c>
      <c r="H1908" s="170" t="s">
        <v>415</v>
      </c>
      <c r="I1908" s="170" t="s">
        <v>1063</v>
      </c>
      <c r="J1908" s="171">
        <v>0.43</v>
      </c>
    </row>
    <row r="1909" spans="2:10" x14ac:dyDescent="0.3">
      <c r="B1909" s="173">
        <v>325425</v>
      </c>
      <c r="C1909" s="173" t="s">
        <v>477</v>
      </c>
      <c r="D1909" s="173" t="s">
        <v>423</v>
      </c>
      <c r="E1909" s="173" t="s">
        <v>468</v>
      </c>
      <c r="F1909" s="173" t="s">
        <v>777</v>
      </c>
      <c r="G1909" s="173" t="s">
        <v>883</v>
      </c>
      <c r="H1909" s="173" t="s">
        <v>1041</v>
      </c>
      <c r="I1909" s="173" t="s">
        <v>1041</v>
      </c>
      <c r="J1909" s="174">
        <v>0</v>
      </c>
    </row>
    <row r="1910" spans="2:10" x14ac:dyDescent="0.3">
      <c r="B1910" s="173">
        <v>327325</v>
      </c>
      <c r="C1910" s="173" t="s">
        <v>855</v>
      </c>
      <c r="D1910" s="173" t="s">
        <v>423</v>
      </c>
      <c r="E1910" s="173" t="s">
        <v>625</v>
      </c>
      <c r="F1910" s="173" t="s">
        <v>777</v>
      </c>
      <c r="G1910" s="173" t="s">
        <v>1071</v>
      </c>
      <c r="H1910" s="173" t="s">
        <v>1041</v>
      </c>
      <c r="I1910" s="173" t="s">
        <v>1016</v>
      </c>
      <c r="J1910" s="174">
        <v>0</v>
      </c>
    </row>
    <row r="1911" spans="2:10" ht="26.4" x14ac:dyDescent="0.3">
      <c r="B1911" s="168" t="s">
        <v>465</v>
      </c>
      <c r="C1911" s="168" t="s">
        <v>391</v>
      </c>
      <c r="D1911" s="168" t="s">
        <v>392</v>
      </c>
      <c r="E1911" s="168" t="s">
        <v>772</v>
      </c>
      <c r="F1911" s="168" t="s">
        <v>773</v>
      </c>
      <c r="G1911" s="168" t="s">
        <v>774</v>
      </c>
      <c r="H1911" s="168" t="s">
        <v>394</v>
      </c>
      <c r="I1911" s="168" t="s">
        <v>395</v>
      </c>
      <c r="J1911" s="168" t="s">
        <v>396</v>
      </c>
    </row>
    <row r="1912" spans="2:10" x14ac:dyDescent="0.3">
      <c r="B1912" s="170">
        <v>0</v>
      </c>
      <c r="C1912" s="170" t="s">
        <v>860</v>
      </c>
      <c r="D1912" s="170" t="s">
        <v>413</v>
      </c>
      <c r="E1912" s="170" t="s">
        <v>1072</v>
      </c>
      <c r="F1912" s="170" t="s">
        <v>777</v>
      </c>
      <c r="G1912" s="170" t="s">
        <v>801</v>
      </c>
      <c r="H1912" s="170" t="s">
        <v>415</v>
      </c>
      <c r="I1912" s="170" t="s">
        <v>1073</v>
      </c>
      <c r="J1912" s="171">
        <v>0.67</v>
      </c>
    </row>
    <row r="1913" spans="2:10" x14ac:dyDescent="0.3">
      <c r="B1913" s="173">
        <v>321125</v>
      </c>
      <c r="C1913" s="173" t="s">
        <v>488</v>
      </c>
      <c r="D1913" s="173" t="s">
        <v>413</v>
      </c>
      <c r="E1913" s="173" t="s">
        <v>426</v>
      </c>
      <c r="F1913" s="173" t="s">
        <v>777</v>
      </c>
      <c r="G1913" s="173" t="s">
        <v>796</v>
      </c>
      <c r="H1913" s="173" t="s">
        <v>1041</v>
      </c>
      <c r="I1913" s="173" t="s">
        <v>1041</v>
      </c>
      <c r="J1913" s="174">
        <v>0</v>
      </c>
    </row>
    <row r="1914" spans="2:10" x14ac:dyDescent="0.3">
      <c r="B1914" s="173">
        <v>319425</v>
      </c>
      <c r="C1914" s="173" t="s">
        <v>488</v>
      </c>
      <c r="D1914" s="173" t="s">
        <v>413</v>
      </c>
      <c r="E1914" s="173" t="s">
        <v>403</v>
      </c>
      <c r="F1914" s="173" t="s">
        <v>777</v>
      </c>
      <c r="G1914" s="173" t="s">
        <v>820</v>
      </c>
      <c r="H1914" s="173" t="s">
        <v>1041</v>
      </c>
      <c r="I1914" s="173" t="s">
        <v>1041</v>
      </c>
      <c r="J1914" s="174">
        <v>0</v>
      </c>
    </row>
    <row r="1915" spans="2:10" x14ac:dyDescent="0.3">
      <c r="B1915" s="173">
        <v>323425</v>
      </c>
      <c r="C1915" s="173" t="s">
        <v>488</v>
      </c>
      <c r="D1915" s="173" t="s">
        <v>413</v>
      </c>
      <c r="E1915" s="173" t="s">
        <v>406</v>
      </c>
      <c r="F1915" s="173" t="s">
        <v>777</v>
      </c>
      <c r="G1915" s="173" t="s">
        <v>827</v>
      </c>
      <c r="H1915" s="173" t="s">
        <v>1041</v>
      </c>
      <c r="I1915" s="173" t="s">
        <v>1016</v>
      </c>
      <c r="J1915" s="174">
        <v>0</v>
      </c>
    </row>
  </sheetData>
  <pageMargins left="0.7" right="0.7" top="0.75" bottom="0.75" header="0.3" footer="0.3"/>
  <pageSetup scale="10" orientation="portrait" horizontalDpi="4294967293"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AA058-35CA-4868-AE38-F431EB9AB256}">
  <sheetPr codeName="Hoja7">
    <pageSetUpPr fitToPage="1"/>
  </sheetPr>
  <dimension ref="A2:T2158"/>
  <sheetViews>
    <sheetView topLeftCell="A2122" zoomScale="85" zoomScaleNormal="85" workbookViewId="0">
      <selection activeCell="B2149" sqref="B2149:G2158"/>
    </sheetView>
  </sheetViews>
  <sheetFormatPr baseColWidth="10" defaultColWidth="11.44140625" defaultRowHeight="14.4" x14ac:dyDescent="0.3"/>
  <cols>
    <col min="1" max="1" width="17.109375" customWidth="1"/>
    <col min="2" max="2" width="3" customWidth="1"/>
    <col min="3" max="3" width="26" customWidth="1"/>
    <col min="4" max="4" width="15.88671875" customWidth="1"/>
    <col min="5" max="6" width="17.109375" customWidth="1"/>
    <col min="7" max="7" width="17.6640625" customWidth="1"/>
    <col min="8" max="8" width="27.33203125" customWidth="1"/>
    <col min="9" max="9" width="85.88671875" bestFit="1" customWidth="1"/>
    <col min="10" max="10" width="14.44140625" customWidth="1"/>
    <col min="11" max="11" width="18" customWidth="1"/>
    <col min="12" max="12" width="6.88671875" customWidth="1"/>
    <col min="13" max="13" width="15.88671875" customWidth="1"/>
    <col min="14" max="15" width="12.6640625" style="53" customWidth="1"/>
    <col min="16" max="16" width="38.88671875" customWidth="1"/>
    <col min="17" max="17" width="71" bestFit="1" customWidth="1"/>
    <col min="18" max="18" width="11.88671875" bestFit="1" customWidth="1"/>
    <col min="19" max="19" width="11" customWidth="1"/>
  </cols>
  <sheetData>
    <row r="2" spans="2:20" x14ac:dyDescent="0.3">
      <c r="B2" s="806" t="s">
        <v>1729</v>
      </c>
      <c r="C2" s="806"/>
      <c r="D2" s="806"/>
      <c r="E2" s="806"/>
      <c r="F2" s="806"/>
      <c r="G2" s="806"/>
      <c r="J2" s="807" t="s">
        <v>1730</v>
      </c>
      <c r="K2" s="807"/>
      <c r="L2" s="807"/>
      <c r="M2" s="807"/>
      <c r="N2" s="807"/>
      <c r="O2" s="807"/>
      <c r="P2" s="808"/>
      <c r="Q2" s="808"/>
      <c r="R2" s="808"/>
      <c r="S2" s="808"/>
    </row>
    <row r="3" spans="2:20" ht="28.8" x14ac:dyDescent="0.3">
      <c r="B3" s="197" t="s">
        <v>1731</v>
      </c>
      <c r="C3" s="197" t="s">
        <v>1732</v>
      </c>
      <c r="D3" s="197" t="s">
        <v>1257</v>
      </c>
      <c r="E3" s="197" t="s">
        <v>1733</v>
      </c>
      <c r="F3" s="200" t="s">
        <v>1734</v>
      </c>
      <c r="G3" s="200" t="s">
        <v>1735</v>
      </c>
      <c r="J3" s="809" t="s">
        <v>1736</v>
      </c>
      <c r="K3" s="809"/>
      <c r="L3" s="809"/>
      <c r="M3" s="809"/>
      <c r="N3" s="809"/>
      <c r="O3" s="815"/>
      <c r="P3" s="809" t="s">
        <v>1737</v>
      </c>
      <c r="Q3" s="809"/>
      <c r="R3" s="809"/>
      <c r="S3" s="809"/>
    </row>
    <row r="4" spans="2:20" x14ac:dyDescent="0.3">
      <c r="B4" s="198">
        <v>1</v>
      </c>
      <c r="C4" s="198" t="s">
        <v>201</v>
      </c>
      <c r="D4" s="198" t="s">
        <v>1738</v>
      </c>
      <c r="E4" s="198" t="s">
        <v>1739</v>
      </c>
      <c r="F4" s="199">
        <v>45573.042233796295</v>
      </c>
      <c r="G4" s="201" t="e">
        <f>(F4-#REF!)*24</f>
        <v>#REF!</v>
      </c>
      <c r="J4" s="208"/>
      <c r="K4" s="208" t="s">
        <v>1740</v>
      </c>
      <c r="L4" s="208" t="s">
        <v>1731</v>
      </c>
      <c r="M4" s="208" t="s">
        <v>1741</v>
      </c>
      <c r="N4" s="208" t="s">
        <v>1742</v>
      </c>
      <c r="O4" s="209" t="s">
        <v>1743</v>
      </c>
      <c r="P4" s="208" t="s">
        <v>1740</v>
      </c>
      <c r="Q4" s="208" t="s">
        <v>1731</v>
      </c>
      <c r="R4" s="209" t="s">
        <v>1742</v>
      </c>
      <c r="S4" s="210" t="s">
        <v>1743</v>
      </c>
    </row>
    <row r="5" spans="2:20" x14ac:dyDescent="0.3">
      <c r="B5" s="198">
        <v>2</v>
      </c>
      <c r="C5" s="198" t="s">
        <v>1744</v>
      </c>
      <c r="D5" s="198" t="s">
        <v>1745</v>
      </c>
      <c r="E5" s="198" t="s">
        <v>1746</v>
      </c>
      <c r="F5" s="199">
        <v>45573.042233796295</v>
      </c>
      <c r="G5" s="201" t="e">
        <f>(F5-#REF!)*24</f>
        <v>#REF!</v>
      </c>
      <c r="J5" s="211" t="s">
        <v>1747</v>
      </c>
      <c r="K5" s="211" t="s">
        <v>1748</v>
      </c>
      <c r="L5" s="212">
        <v>1</v>
      </c>
      <c r="M5" s="212"/>
      <c r="N5" s="213">
        <v>680</v>
      </c>
      <c r="O5" s="214">
        <f>N5*L5</f>
        <v>680</v>
      </c>
      <c r="P5" s="215" t="s">
        <v>1749</v>
      </c>
      <c r="Q5" s="216">
        <v>50</v>
      </c>
      <c r="R5" s="217">
        <v>24</v>
      </c>
      <c r="S5" s="217">
        <f>R5*Q5</f>
        <v>1200</v>
      </c>
    </row>
    <row r="6" spans="2:20" x14ac:dyDescent="0.3">
      <c r="B6" s="198">
        <v>3</v>
      </c>
      <c r="C6" s="198" t="s">
        <v>1750</v>
      </c>
      <c r="D6" s="198" t="s">
        <v>28</v>
      </c>
      <c r="E6" s="198" t="s">
        <v>1751</v>
      </c>
      <c r="F6" s="199">
        <v>45572.818692129629</v>
      </c>
      <c r="G6" s="201" t="e">
        <f>(F6-#REF!)*24</f>
        <v>#REF!</v>
      </c>
      <c r="J6" s="211" t="s">
        <v>1752</v>
      </c>
      <c r="K6" s="211" t="s">
        <v>110</v>
      </c>
      <c r="L6" s="218">
        <v>21</v>
      </c>
      <c r="M6" s="212"/>
      <c r="N6" s="213">
        <v>40</v>
      </c>
      <c r="O6" s="214">
        <f>N6*L6</f>
        <v>840</v>
      </c>
      <c r="P6" s="211" t="s">
        <v>1753</v>
      </c>
      <c r="Q6" s="212">
        <v>1</v>
      </c>
      <c r="R6" s="217">
        <v>1000</v>
      </c>
      <c r="S6" s="217">
        <f>R6*Q6</f>
        <v>1000</v>
      </c>
    </row>
    <row r="7" spans="2:20" x14ac:dyDescent="0.3">
      <c r="B7" s="198">
        <v>4</v>
      </c>
      <c r="C7" s="198" t="s">
        <v>1754</v>
      </c>
      <c r="D7" s="198" t="s">
        <v>1755</v>
      </c>
      <c r="E7" s="198" t="s">
        <v>1756</v>
      </c>
      <c r="F7" s="199">
        <v>45573.399456018517</v>
      </c>
      <c r="G7" s="201" t="e">
        <f>(F7-#REF!)*24</f>
        <v>#REF!</v>
      </c>
      <c r="J7" s="211" t="s">
        <v>1757</v>
      </c>
      <c r="K7" s="211" t="s">
        <v>110</v>
      </c>
      <c r="L7" s="218">
        <v>21</v>
      </c>
      <c r="M7" s="212"/>
      <c r="N7" s="219">
        <v>13.020833333333334</v>
      </c>
      <c r="O7" s="214">
        <v>62.15</v>
      </c>
      <c r="P7" s="211" t="s">
        <v>1758</v>
      </c>
      <c r="Q7" s="216">
        <v>50</v>
      </c>
      <c r="R7" s="220">
        <v>0.7</v>
      </c>
      <c r="S7" s="220">
        <f>R7*Q7</f>
        <v>35</v>
      </c>
    </row>
    <row r="8" spans="2:20" x14ac:dyDescent="0.3">
      <c r="J8" s="810" t="s">
        <v>1759</v>
      </c>
      <c r="K8" s="810"/>
      <c r="L8" s="810"/>
      <c r="M8" s="810"/>
      <c r="N8" s="810"/>
      <c r="O8" s="221">
        <f>SUM(O5:O7)</f>
        <v>1582.15</v>
      </c>
      <c r="P8" s="211" t="s">
        <v>1752</v>
      </c>
      <c r="Q8" s="218">
        <v>4.5</v>
      </c>
      <c r="R8" s="220">
        <v>150.86000000000001</v>
      </c>
      <c r="S8" s="220">
        <f>R8*Q8</f>
        <v>678.87000000000012</v>
      </c>
      <c r="T8" t="s">
        <v>1760</v>
      </c>
    </row>
    <row r="9" spans="2:20" x14ac:dyDescent="0.3">
      <c r="J9" s="222"/>
      <c r="K9" s="222"/>
      <c r="L9" s="222"/>
      <c r="M9" s="222"/>
      <c r="N9" s="334"/>
      <c r="O9" s="334"/>
      <c r="P9" s="211" t="s">
        <v>1757</v>
      </c>
      <c r="Q9" s="218">
        <v>4.5</v>
      </c>
      <c r="R9" s="219">
        <v>13.020833333333334</v>
      </c>
      <c r="S9" s="220">
        <f>R9*Q9</f>
        <v>58.59375</v>
      </c>
    </row>
    <row r="10" spans="2:20" x14ac:dyDescent="0.3">
      <c r="J10" s="222"/>
      <c r="K10" s="222"/>
      <c r="L10" s="222"/>
      <c r="M10" s="222"/>
      <c r="N10" s="334"/>
      <c r="O10" s="334"/>
      <c r="P10" s="810" t="s">
        <v>1761</v>
      </c>
      <c r="Q10" s="810"/>
      <c r="R10" s="810"/>
      <c r="S10" s="223">
        <f>SUM(S5:S9)</f>
        <v>2972.4637499999999</v>
      </c>
    </row>
    <row r="11" spans="2:20" x14ac:dyDescent="0.3">
      <c r="J11" s="222"/>
      <c r="K11" s="222"/>
      <c r="L11" s="222"/>
      <c r="M11" s="222"/>
      <c r="N11" s="334"/>
      <c r="O11" s="334"/>
      <c r="P11" s="810" t="s">
        <v>1759</v>
      </c>
      <c r="Q11" s="810"/>
      <c r="R11" s="810"/>
      <c r="S11" s="224">
        <v>788.14</v>
      </c>
    </row>
    <row r="14" spans="2:20" x14ac:dyDescent="0.3">
      <c r="B14" s="806"/>
      <c r="C14" s="806"/>
      <c r="D14" s="806"/>
      <c r="E14" s="806"/>
      <c r="F14" s="806"/>
      <c r="G14" s="806"/>
    </row>
    <row r="15" spans="2:20" ht="28.8" x14ac:dyDescent="0.3">
      <c r="B15" s="197" t="s">
        <v>1731</v>
      </c>
      <c r="C15" s="197" t="s">
        <v>1732</v>
      </c>
      <c r="D15" s="197" t="s">
        <v>1257</v>
      </c>
      <c r="E15" s="197" t="s">
        <v>1733</v>
      </c>
      <c r="F15" s="200" t="s">
        <v>1734</v>
      </c>
      <c r="G15" s="200" t="s">
        <v>1742</v>
      </c>
    </row>
    <row r="16" spans="2:20" x14ac:dyDescent="0.3">
      <c r="B16" s="198">
        <v>1</v>
      </c>
      <c r="C16" t="s">
        <v>1762</v>
      </c>
      <c r="D16" s="198" t="s">
        <v>1745</v>
      </c>
      <c r="E16" s="198"/>
      <c r="F16" s="207">
        <v>45577.625</v>
      </c>
      <c r="G16" s="206">
        <v>25</v>
      </c>
    </row>
    <row r="17" spans="1:7" x14ac:dyDescent="0.3">
      <c r="B17" s="198">
        <v>2</v>
      </c>
      <c r="C17" s="198" t="s">
        <v>1744</v>
      </c>
      <c r="D17" s="198" t="s">
        <v>1745</v>
      </c>
      <c r="E17" s="198"/>
      <c r="F17" s="207">
        <v>45577.625</v>
      </c>
      <c r="G17" s="206">
        <v>25</v>
      </c>
    </row>
    <row r="18" spans="1:7" x14ac:dyDescent="0.3">
      <c r="B18" s="198">
        <v>3</v>
      </c>
      <c r="C18" s="198" t="s">
        <v>1763</v>
      </c>
      <c r="D18" s="198" t="s">
        <v>1745</v>
      </c>
      <c r="E18" s="198"/>
      <c r="F18" s="207">
        <v>45577.541666666664</v>
      </c>
      <c r="G18" s="206">
        <v>10</v>
      </c>
    </row>
    <row r="19" spans="1:7" x14ac:dyDescent="0.3">
      <c r="B19" s="198">
        <v>4</v>
      </c>
      <c r="C19" s="198" t="s">
        <v>1764</v>
      </c>
      <c r="D19" s="198" t="s">
        <v>1745</v>
      </c>
      <c r="E19" s="198"/>
      <c r="F19" s="207">
        <v>45577.541666666664</v>
      </c>
      <c r="G19" s="206">
        <v>10</v>
      </c>
    </row>
    <row r="20" spans="1:7" x14ac:dyDescent="0.3">
      <c r="B20" s="198">
        <v>5</v>
      </c>
      <c r="C20" s="198" t="s">
        <v>1750</v>
      </c>
      <c r="D20" s="198" t="s">
        <v>28</v>
      </c>
      <c r="F20" s="207">
        <v>45577.625</v>
      </c>
      <c r="G20" s="206">
        <v>25</v>
      </c>
    </row>
    <row r="21" spans="1:7" x14ac:dyDescent="0.3">
      <c r="B21" s="198">
        <v>6</v>
      </c>
      <c r="C21" s="198" t="s">
        <v>1754</v>
      </c>
      <c r="D21" s="198" t="s">
        <v>23</v>
      </c>
      <c r="F21" s="207">
        <v>45577.541666666664</v>
      </c>
      <c r="G21" s="206">
        <v>10</v>
      </c>
    </row>
    <row r="22" spans="1:7" x14ac:dyDescent="0.3">
      <c r="B22" s="198">
        <v>7</v>
      </c>
      <c r="C22" s="198" t="s">
        <v>1765</v>
      </c>
      <c r="D22" s="198" t="s">
        <v>1738</v>
      </c>
      <c r="F22" s="207">
        <v>45577.541666666664</v>
      </c>
      <c r="G22" s="206">
        <v>10</v>
      </c>
    </row>
    <row r="23" spans="1:7" x14ac:dyDescent="0.3">
      <c r="B23" s="198">
        <v>8</v>
      </c>
      <c r="C23" s="198" t="s">
        <v>1766</v>
      </c>
      <c r="D23" s="198" t="s">
        <v>1738</v>
      </c>
      <c r="F23" s="207">
        <v>45577.520833333336</v>
      </c>
      <c r="G23" s="206">
        <v>10</v>
      </c>
    </row>
    <row r="24" spans="1:7" x14ac:dyDescent="0.3">
      <c r="B24" s="198">
        <v>9</v>
      </c>
      <c r="C24" s="198" t="s">
        <v>1767</v>
      </c>
      <c r="D24" s="198" t="s">
        <v>1755</v>
      </c>
      <c r="F24" s="207">
        <v>45577.583333333336</v>
      </c>
      <c r="G24" s="206">
        <v>10</v>
      </c>
    </row>
    <row r="27" spans="1:7" x14ac:dyDescent="0.3">
      <c r="B27" s="806" t="s">
        <v>1768</v>
      </c>
      <c r="C27" s="806"/>
      <c r="D27" s="806"/>
      <c r="E27" s="806"/>
      <c r="F27" s="806"/>
      <c r="G27" s="806"/>
    </row>
    <row r="28" spans="1:7" ht="28.8" x14ac:dyDescent="0.3">
      <c r="B28" s="197" t="s">
        <v>1731</v>
      </c>
      <c r="C28" s="197" t="s">
        <v>1732</v>
      </c>
      <c r="D28" s="197" t="s">
        <v>1257</v>
      </c>
      <c r="E28" s="197" t="s">
        <v>1733</v>
      </c>
      <c r="F28" s="200" t="s">
        <v>1734</v>
      </c>
      <c r="G28" s="200" t="s">
        <v>1735</v>
      </c>
    </row>
    <row r="29" spans="1:7" x14ac:dyDescent="0.3">
      <c r="B29" s="198">
        <v>1</v>
      </c>
      <c r="C29" s="198" t="s">
        <v>1750</v>
      </c>
      <c r="D29" s="198" t="s">
        <v>28</v>
      </c>
      <c r="E29" s="198" t="s">
        <v>1739</v>
      </c>
      <c r="F29" s="199">
        <v>45573.042233796295</v>
      </c>
      <c r="G29" s="201" t="e">
        <f>(F29-#REF!)*24</f>
        <v>#REF!</v>
      </c>
    </row>
    <row r="30" spans="1:7" x14ac:dyDescent="0.3">
      <c r="B30" s="198">
        <v>2</v>
      </c>
      <c r="C30" s="198" t="s">
        <v>1744</v>
      </c>
      <c r="D30" s="198" t="s">
        <v>1745</v>
      </c>
      <c r="E30" s="198" t="s">
        <v>1746</v>
      </c>
      <c r="F30" s="199">
        <v>45573.042233796295</v>
      </c>
      <c r="G30" s="201" t="e">
        <f>(F30-#REF!)*24</f>
        <v>#REF!</v>
      </c>
    </row>
    <row r="31" spans="1:7" x14ac:dyDescent="0.3">
      <c r="B31" s="198"/>
      <c r="C31" s="198"/>
      <c r="D31" s="198"/>
      <c r="E31" s="198"/>
      <c r="F31" s="199"/>
      <c r="G31" s="201"/>
    </row>
    <row r="32" spans="1:7" x14ac:dyDescent="0.3">
      <c r="A32" s="243">
        <v>45587</v>
      </c>
      <c r="B32" s="244" t="s">
        <v>1769</v>
      </c>
      <c r="C32" s="244"/>
      <c r="D32" s="244"/>
      <c r="E32" s="244"/>
      <c r="F32" s="244"/>
      <c r="G32" s="244"/>
    </row>
    <row r="33" spans="1:15" ht="28.8" x14ac:dyDescent="0.3">
      <c r="B33" s="197" t="s">
        <v>1731</v>
      </c>
      <c r="C33" s="197" t="s">
        <v>1732</v>
      </c>
      <c r="D33" s="197" t="s">
        <v>1257</v>
      </c>
      <c r="E33" s="197" t="s">
        <v>1733</v>
      </c>
      <c r="F33" s="200" t="s">
        <v>1734</v>
      </c>
      <c r="G33" s="200" t="s">
        <v>1742</v>
      </c>
    </row>
    <row r="34" spans="1:15" x14ac:dyDescent="0.3">
      <c r="B34" s="249">
        <v>1</v>
      </c>
      <c r="C34" s="198" t="s">
        <v>1750</v>
      </c>
      <c r="D34" s="198" t="s">
        <v>28</v>
      </c>
      <c r="E34" s="198"/>
      <c r="F34" s="207">
        <v>45587.802083333336</v>
      </c>
      <c r="G34" s="206">
        <v>10</v>
      </c>
    </row>
    <row r="35" spans="1:15" x14ac:dyDescent="0.3">
      <c r="B35" s="250">
        <v>2</v>
      </c>
      <c r="C35" s="198" t="s">
        <v>1764</v>
      </c>
      <c r="D35" s="198" t="s">
        <v>1770</v>
      </c>
      <c r="E35" s="198"/>
      <c r="F35" s="207">
        <v>45587.833333333336</v>
      </c>
      <c r="G35" s="206">
        <v>10</v>
      </c>
    </row>
    <row r="36" spans="1:15" x14ac:dyDescent="0.3">
      <c r="B36" s="251">
        <v>3</v>
      </c>
      <c r="C36" s="198" t="s">
        <v>1771</v>
      </c>
      <c r="D36" s="198" t="s">
        <v>1745</v>
      </c>
      <c r="E36" s="198"/>
      <c r="F36" s="207">
        <v>45587.833333333336</v>
      </c>
      <c r="G36" s="206">
        <v>10</v>
      </c>
      <c r="J36" s="260" t="s">
        <v>390</v>
      </c>
      <c r="K36" s="260" t="s">
        <v>1772</v>
      </c>
      <c r="L36" s="260" t="s">
        <v>1773</v>
      </c>
      <c r="M36" s="260"/>
      <c r="N36" s="260" t="s">
        <v>1774</v>
      </c>
      <c r="O36" s="261" t="s">
        <v>1775</v>
      </c>
    </row>
    <row r="37" spans="1:15" x14ac:dyDescent="0.3">
      <c r="B37" s="198"/>
      <c r="C37" s="198"/>
      <c r="D37" s="198"/>
      <c r="E37" s="198"/>
      <c r="F37" s="207"/>
      <c r="G37" s="228">
        <f>SUM(G34:G36)</f>
        <v>30</v>
      </c>
      <c r="J37" s="707">
        <v>289624</v>
      </c>
      <c r="K37" s="707" t="s">
        <v>1776</v>
      </c>
      <c r="L37" s="707">
        <v>4</v>
      </c>
      <c r="M37" s="707"/>
      <c r="N37" s="707">
        <v>25</v>
      </c>
      <c r="O37" s="707">
        <f>N37*L37</f>
        <v>100</v>
      </c>
    </row>
    <row r="38" spans="1:15" x14ac:dyDescent="0.3">
      <c r="J38" s="707">
        <v>291524</v>
      </c>
      <c r="K38" s="707" t="s">
        <v>1776</v>
      </c>
      <c r="L38" s="707">
        <v>4</v>
      </c>
      <c r="M38" s="707"/>
      <c r="N38" s="707">
        <v>25</v>
      </c>
      <c r="O38" s="707">
        <f>N38*L38</f>
        <v>100</v>
      </c>
    </row>
    <row r="39" spans="1:15" x14ac:dyDescent="0.3">
      <c r="A39" s="243">
        <v>45588</v>
      </c>
      <c r="B39" s="243">
        <v>45588</v>
      </c>
      <c r="C39" s="244"/>
      <c r="D39" s="244"/>
      <c r="E39" s="244"/>
      <c r="F39" s="244"/>
      <c r="G39" s="244"/>
      <c r="J39" s="707">
        <v>292824</v>
      </c>
      <c r="K39" s="707" t="s">
        <v>1776</v>
      </c>
      <c r="L39" s="707">
        <v>4</v>
      </c>
      <c r="M39" s="707"/>
      <c r="N39" s="707">
        <v>25</v>
      </c>
      <c r="O39" s="707">
        <f>N39*L39</f>
        <v>100</v>
      </c>
    </row>
    <row r="40" spans="1:15" ht="20.25" customHeight="1" x14ac:dyDescent="0.3">
      <c r="B40" s="197" t="s">
        <v>1731</v>
      </c>
      <c r="C40" s="197" t="s">
        <v>1732</v>
      </c>
      <c r="D40" s="197" t="s">
        <v>1257</v>
      </c>
      <c r="E40" s="197" t="s">
        <v>1733</v>
      </c>
      <c r="F40" s="200" t="s">
        <v>1734</v>
      </c>
      <c r="G40" s="200" t="s">
        <v>1742</v>
      </c>
      <c r="J40" s="707">
        <v>295024</v>
      </c>
      <c r="K40" s="707" t="s">
        <v>1776</v>
      </c>
      <c r="L40" s="707">
        <v>4</v>
      </c>
      <c r="M40" s="707"/>
      <c r="N40" s="707">
        <v>25</v>
      </c>
      <c r="O40" s="707">
        <f>N40*L40</f>
        <v>100</v>
      </c>
    </row>
    <row r="41" spans="1:15" x14ac:dyDescent="0.3">
      <c r="B41" s="249">
        <v>1</v>
      </c>
      <c r="C41" s="198" t="s">
        <v>1750</v>
      </c>
      <c r="D41" s="198" t="s">
        <v>28</v>
      </c>
      <c r="E41" s="198"/>
      <c r="F41" s="207">
        <v>45588.875</v>
      </c>
      <c r="G41" s="206">
        <v>25</v>
      </c>
      <c r="O41" s="3">
        <f>SUM(O37:O40)</f>
        <v>400</v>
      </c>
    </row>
    <row r="42" spans="1:15" x14ac:dyDescent="0.3">
      <c r="B42" s="248">
        <v>2</v>
      </c>
      <c r="C42" s="198" t="s">
        <v>1777</v>
      </c>
      <c r="D42" s="198" t="s">
        <v>28</v>
      </c>
      <c r="E42" s="198"/>
      <c r="F42" s="207">
        <v>45588.875</v>
      </c>
      <c r="G42" s="206">
        <v>25</v>
      </c>
    </row>
    <row r="43" spans="1:15" x14ac:dyDescent="0.3">
      <c r="B43" s="252">
        <v>3</v>
      </c>
      <c r="C43" s="198" t="s">
        <v>201</v>
      </c>
      <c r="D43" s="198" t="s">
        <v>455</v>
      </c>
      <c r="F43" s="207">
        <v>45588.875</v>
      </c>
      <c r="G43" s="206">
        <v>25</v>
      </c>
    </row>
    <row r="44" spans="1:15" x14ac:dyDescent="0.3">
      <c r="F44" s="207"/>
      <c r="G44" s="228">
        <f>SUM(G41:G43)</f>
        <v>75</v>
      </c>
    </row>
    <row r="46" spans="1:15" x14ac:dyDescent="0.3">
      <c r="A46" s="243">
        <v>45589</v>
      </c>
      <c r="B46" s="243">
        <v>45589</v>
      </c>
      <c r="C46" s="244"/>
      <c r="D46" s="244"/>
      <c r="E46" s="244"/>
      <c r="F46" s="244"/>
      <c r="G46" s="244"/>
    </row>
    <row r="47" spans="1:15" ht="28.8" x14ac:dyDescent="0.3">
      <c r="B47" s="197" t="s">
        <v>1731</v>
      </c>
      <c r="C47" s="197" t="s">
        <v>1732</v>
      </c>
      <c r="D47" s="197" t="s">
        <v>1257</v>
      </c>
      <c r="E47" s="197" t="s">
        <v>1733</v>
      </c>
      <c r="F47" s="200" t="s">
        <v>1734</v>
      </c>
      <c r="G47" s="200" t="s">
        <v>1742</v>
      </c>
    </row>
    <row r="48" spans="1:15" x14ac:dyDescent="0.3">
      <c r="B48" s="249">
        <v>1</v>
      </c>
      <c r="C48" s="198" t="s">
        <v>1750</v>
      </c>
      <c r="D48" s="198" t="s">
        <v>28</v>
      </c>
      <c r="E48" s="198"/>
      <c r="F48" s="207">
        <v>45589.875</v>
      </c>
      <c r="G48" s="206">
        <v>25</v>
      </c>
    </row>
    <row r="49" spans="1:7" x14ac:dyDescent="0.3">
      <c r="B49" s="248">
        <v>2</v>
      </c>
      <c r="C49" s="198" t="s">
        <v>1777</v>
      </c>
      <c r="D49" s="198" t="s">
        <v>28</v>
      </c>
      <c r="E49" s="198"/>
      <c r="F49" s="207">
        <v>45589.875</v>
      </c>
      <c r="G49" s="206">
        <v>25</v>
      </c>
    </row>
    <row r="50" spans="1:7" x14ac:dyDescent="0.3">
      <c r="B50" s="253">
        <v>3</v>
      </c>
      <c r="C50" s="198" t="s">
        <v>201</v>
      </c>
      <c r="D50" s="198" t="s">
        <v>1022</v>
      </c>
      <c r="F50" s="207">
        <v>45589.875</v>
      </c>
      <c r="G50" s="206">
        <v>25</v>
      </c>
    </row>
    <row r="51" spans="1:7" x14ac:dyDescent="0.3">
      <c r="B51" s="254">
        <v>4</v>
      </c>
      <c r="C51" s="198" t="s">
        <v>1763</v>
      </c>
      <c r="D51" s="198" t="s">
        <v>1778</v>
      </c>
      <c r="F51" s="207">
        <v>45589.875</v>
      </c>
      <c r="G51" s="206">
        <v>25</v>
      </c>
    </row>
    <row r="52" spans="1:7" x14ac:dyDescent="0.3">
      <c r="B52" s="251">
        <v>5</v>
      </c>
      <c r="C52" s="198" t="s">
        <v>1771</v>
      </c>
      <c r="D52" s="198" t="s">
        <v>1778</v>
      </c>
      <c r="F52" s="207">
        <v>45589.875</v>
      </c>
      <c r="G52" s="206">
        <v>25</v>
      </c>
    </row>
    <row r="53" spans="1:7" x14ac:dyDescent="0.3">
      <c r="B53" s="255">
        <v>6</v>
      </c>
      <c r="C53" s="198" t="s">
        <v>1762</v>
      </c>
      <c r="D53" s="198" t="s">
        <v>1778</v>
      </c>
      <c r="F53" s="207">
        <v>45589.875</v>
      </c>
      <c r="G53" s="206">
        <v>25</v>
      </c>
    </row>
    <row r="54" spans="1:7" x14ac:dyDescent="0.3">
      <c r="B54" s="250">
        <v>7</v>
      </c>
      <c r="C54" s="198" t="s">
        <v>1764</v>
      </c>
      <c r="D54" s="198" t="s">
        <v>1770</v>
      </c>
      <c r="F54" s="207">
        <v>45589.875</v>
      </c>
      <c r="G54" s="206">
        <v>25</v>
      </c>
    </row>
    <row r="55" spans="1:7" x14ac:dyDescent="0.3">
      <c r="G55" s="228">
        <f>SUM(G48:G54)</f>
        <v>175</v>
      </c>
    </row>
    <row r="57" spans="1:7" x14ac:dyDescent="0.3">
      <c r="A57" s="243">
        <v>45590</v>
      </c>
      <c r="B57" s="243">
        <v>45590</v>
      </c>
      <c r="C57" s="244"/>
      <c r="D57" s="244"/>
      <c r="E57" s="244"/>
      <c r="F57" s="244"/>
      <c r="G57" s="244"/>
    </row>
    <row r="58" spans="1:7" ht="28.8" x14ac:dyDescent="0.3">
      <c r="B58" s="197" t="s">
        <v>1731</v>
      </c>
      <c r="C58" s="197" t="s">
        <v>1732</v>
      </c>
      <c r="D58" s="197" t="s">
        <v>1257</v>
      </c>
      <c r="E58" s="197" t="s">
        <v>1733</v>
      </c>
      <c r="F58" s="200" t="s">
        <v>1734</v>
      </c>
      <c r="G58" s="200" t="s">
        <v>1742</v>
      </c>
    </row>
    <row r="59" spans="1:7" x14ac:dyDescent="0.3">
      <c r="B59" s="249">
        <v>1</v>
      </c>
      <c r="C59" s="198" t="s">
        <v>1750</v>
      </c>
      <c r="D59" s="198" t="s">
        <v>28</v>
      </c>
      <c r="E59" s="198"/>
      <c r="F59" s="207">
        <v>45590.875</v>
      </c>
      <c r="G59" s="206">
        <v>25</v>
      </c>
    </row>
    <row r="60" spans="1:7" x14ac:dyDescent="0.3">
      <c r="B60" s="248">
        <v>2</v>
      </c>
      <c r="C60" s="198" t="s">
        <v>1777</v>
      </c>
      <c r="D60" s="198" t="s">
        <v>28</v>
      </c>
      <c r="E60" s="198"/>
      <c r="F60" s="207">
        <v>45590.875</v>
      </c>
      <c r="G60" s="206">
        <v>25</v>
      </c>
    </row>
    <row r="61" spans="1:7" x14ac:dyDescent="0.3">
      <c r="B61" s="253">
        <v>3</v>
      </c>
      <c r="C61" s="198" t="s">
        <v>201</v>
      </c>
      <c r="D61" s="198" t="s">
        <v>1022</v>
      </c>
      <c r="F61" s="207">
        <v>45590.875</v>
      </c>
      <c r="G61" s="206">
        <v>25</v>
      </c>
    </row>
    <row r="62" spans="1:7" x14ac:dyDescent="0.3">
      <c r="B62" s="254">
        <v>4</v>
      </c>
      <c r="C62" s="198" t="s">
        <v>1763</v>
      </c>
      <c r="D62" s="198" t="s">
        <v>1778</v>
      </c>
      <c r="F62" s="207">
        <v>45590.833333333336</v>
      </c>
      <c r="G62" s="206">
        <v>10</v>
      </c>
    </row>
    <row r="63" spans="1:7" x14ac:dyDescent="0.3">
      <c r="G63" s="228">
        <f>SUM(G59:G62)</f>
        <v>85</v>
      </c>
    </row>
    <row r="66" spans="1:7" x14ac:dyDescent="0.3">
      <c r="A66" s="243">
        <v>45591</v>
      </c>
      <c r="B66" s="243">
        <v>45591</v>
      </c>
      <c r="C66" s="244"/>
      <c r="D66" s="244"/>
      <c r="E66" s="244"/>
      <c r="F66" s="244"/>
      <c r="G66" s="244"/>
    </row>
    <row r="67" spans="1:7" ht="28.8" x14ac:dyDescent="0.3">
      <c r="B67" s="197" t="s">
        <v>1731</v>
      </c>
      <c r="C67" s="197" t="s">
        <v>1732</v>
      </c>
      <c r="D67" s="197" t="s">
        <v>1257</v>
      </c>
      <c r="E67" s="197" t="s">
        <v>1733</v>
      </c>
      <c r="F67" s="200" t="s">
        <v>1734</v>
      </c>
      <c r="G67" s="200" t="s">
        <v>1742</v>
      </c>
    </row>
    <row r="68" spans="1:7" x14ac:dyDescent="0.3">
      <c r="B68" s="249">
        <v>1</v>
      </c>
      <c r="C68" s="198" t="s">
        <v>1750</v>
      </c>
      <c r="D68" s="198" t="s">
        <v>28</v>
      </c>
      <c r="E68" s="198"/>
      <c r="F68" s="207">
        <v>45591.6</v>
      </c>
      <c r="G68" s="206">
        <v>25</v>
      </c>
    </row>
    <row r="69" spans="1:7" x14ac:dyDescent="0.3">
      <c r="B69" s="253">
        <v>3</v>
      </c>
      <c r="C69" s="198" t="s">
        <v>201</v>
      </c>
      <c r="D69" s="198" t="s">
        <v>1022</v>
      </c>
      <c r="F69" s="207">
        <v>45591.625</v>
      </c>
      <c r="G69" s="206">
        <v>25</v>
      </c>
    </row>
    <row r="70" spans="1:7" x14ac:dyDescent="0.3">
      <c r="B70" s="254">
        <v>4</v>
      </c>
      <c r="C70" s="198" t="s">
        <v>1763</v>
      </c>
      <c r="D70" s="198" t="s">
        <v>1778</v>
      </c>
      <c r="F70" s="207">
        <v>45591.541666666664</v>
      </c>
      <c r="G70" s="206">
        <v>10</v>
      </c>
    </row>
    <row r="71" spans="1:7" x14ac:dyDescent="0.3">
      <c r="B71" s="251">
        <v>5</v>
      </c>
      <c r="C71" s="198" t="s">
        <v>1771</v>
      </c>
      <c r="D71" s="198" t="s">
        <v>1778</v>
      </c>
      <c r="F71" s="207">
        <v>45591.625</v>
      </c>
      <c r="G71" s="206">
        <v>25</v>
      </c>
    </row>
    <row r="72" spans="1:7" x14ac:dyDescent="0.3">
      <c r="B72" s="255">
        <v>6</v>
      </c>
      <c r="C72" s="198" t="s">
        <v>1762</v>
      </c>
      <c r="D72" s="198" t="s">
        <v>1778</v>
      </c>
      <c r="F72" s="207">
        <v>45591.625</v>
      </c>
      <c r="G72" s="206">
        <v>25</v>
      </c>
    </row>
    <row r="73" spans="1:7" x14ac:dyDescent="0.3">
      <c r="B73" s="250">
        <v>7</v>
      </c>
      <c r="C73" s="198" t="s">
        <v>1764</v>
      </c>
      <c r="D73" s="198" t="s">
        <v>1770</v>
      </c>
      <c r="F73" s="207">
        <v>45591.541666666664</v>
      </c>
      <c r="G73" s="206">
        <v>10</v>
      </c>
    </row>
    <row r="74" spans="1:7" x14ac:dyDescent="0.3">
      <c r="B74" s="257">
        <v>8</v>
      </c>
      <c r="C74" s="198" t="s">
        <v>1766</v>
      </c>
      <c r="D74" s="198" t="s">
        <v>1022</v>
      </c>
      <c r="F74" s="207">
        <v>45591.5625</v>
      </c>
      <c r="G74" s="206">
        <v>10</v>
      </c>
    </row>
    <row r="75" spans="1:7" x14ac:dyDescent="0.3">
      <c r="B75" s="256">
        <v>9</v>
      </c>
      <c r="C75" s="198" t="s">
        <v>1765</v>
      </c>
      <c r="D75" s="198" t="s">
        <v>1022</v>
      </c>
      <c r="F75" s="207">
        <v>45591.5</v>
      </c>
      <c r="G75" s="206">
        <v>10</v>
      </c>
    </row>
    <row r="76" spans="1:7" x14ac:dyDescent="0.3">
      <c r="B76" s="198"/>
      <c r="C76" s="198"/>
      <c r="D76" s="198"/>
      <c r="F76" s="207"/>
      <c r="G76" s="228">
        <f>SUM(G68:G75)</f>
        <v>140</v>
      </c>
    </row>
    <row r="77" spans="1:7" x14ac:dyDescent="0.3">
      <c r="B77" s="198"/>
      <c r="C77" s="198"/>
      <c r="D77" s="198"/>
      <c r="F77" s="207"/>
      <c r="G77" s="207"/>
    </row>
    <row r="78" spans="1:7" x14ac:dyDescent="0.3">
      <c r="B78" s="198"/>
      <c r="C78" s="198"/>
      <c r="D78" s="198"/>
      <c r="F78" s="207"/>
      <c r="G78" s="207"/>
    </row>
    <row r="79" spans="1:7" x14ac:dyDescent="0.3">
      <c r="B79" s="806" t="s">
        <v>1779</v>
      </c>
      <c r="C79" s="806"/>
      <c r="D79" s="806"/>
      <c r="E79" s="806"/>
      <c r="F79" s="806"/>
      <c r="G79" s="806"/>
    </row>
    <row r="80" spans="1:7" x14ac:dyDescent="0.3">
      <c r="B80" s="197" t="s">
        <v>1731</v>
      </c>
      <c r="C80" s="197" t="s">
        <v>1732</v>
      </c>
      <c r="D80" s="197" t="s">
        <v>1257</v>
      </c>
      <c r="E80" s="197" t="s">
        <v>1733</v>
      </c>
      <c r="F80" s="200" t="s">
        <v>1780</v>
      </c>
      <c r="G80" s="200" t="s">
        <v>1742</v>
      </c>
    </row>
    <row r="81" spans="1:7" x14ac:dyDescent="0.3">
      <c r="B81" s="255">
        <v>1</v>
      </c>
      <c r="C81" t="s">
        <v>1762</v>
      </c>
      <c r="D81" s="198" t="s">
        <v>1745</v>
      </c>
      <c r="E81" s="198"/>
      <c r="F81" s="258">
        <f t="shared" ref="F81:F89" si="0">COUNTIF($C$32:$C$75,C81)</f>
        <v>2</v>
      </c>
      <c r="G81" s="206">
        <f t="shared" ref="G81:G89" si="1">SUMIF($C$32:$C$75,C81,$G$32:$G$75)</f>
        <v>50</v>
      </c>
    </row>
    <row r="82" spans="1:7" x14ac:dyDescent="0.3">
      <c r="B82" s="251">
        <v>2</v>
      </c>
      <c r="C82" s="198" t="s">
        <v>1771</v>
      </c>
      <c r="D82" s="198" t="s">
        <v>1745</v>
      </c>
      <c r="E82" s="198"/>
      <c r="F82" s="258">
        <f t="shared" si="0"/>
        <v>3</v>
      </c>
      <c r="G82" s="206">
        <f t="shared" si="1"/>
        <v>60</v>
      </c>
    </row>
    <row r="83" spans="1:7" x14ac:dyDescent="0.3">
      <c r="B83" s="254">
        <v>3</v>
      </c>
      <c r="C83" s="198" t="s">
        <v>1763</v>
      </c>
      <c r="D83" s="198" t="s">
        <v>1745</v>
      </c>
      <c r="E83" s="198"/>
      <c r="F83" s="258">
        <f t="shared" si="0"/>
        <v>3</v>
      </c>
      <c r="G83" s="206">
        <f t="shared" si="1"/>
        <v>45</v>
      </c>
    </row>
    <row r="84" spans="1:7" x14ac:dyDescent="0.3">
      <c r="B84" s="250">
        <v>4</v>
      </c>
      <c r="C84" s="198" t="s">
        <v>1764</v>
      </c>
      <c r="D84" s="198" t="s">
        <v>1745</v>
      </c>
      <c r="E84" s="198"/>
      <c r="F84" s="258">
        <f t="shared" si="0"/>
        <v>3</v>
      </c>
      <c r="G84" s="206">
        <f t="shared" si="1"/>
        <v>45</v>
      </c>
    </row>
    <row r="85" spans="1:7" x14ac:dyDescent="0.3">
      <c r="B85" s="249">
        <v>5</v>
      </c>
      <c r="C85" s="198" t="s">
        <v>1750</v>
      </c>
      <c r="D85" s="198" t="s">
        <v>28</v>
      </c>
      <c r="F85" s="258">
        <f t="shared" si="0"/>
        <v>5</v>
      </c>
      <c r="G85" s="206">
        <f t="shared" si="1"/>
        <v>110</v>
      </c>
    </row>
    <row r="86" spans="1:7" x14ac:dyDescent="0.3">
      <c r="B86" s="256">
        <v>7</v>
      </c>
      <c r="C86" s="198" t="s">
        <v>1765</v>
      </c>
      <c r="D86" s="198" t="s">
        <v>1738</v>
      </c>
      <c r="F86" s="258">
        <f t="shared" si="0"/>
        <v>1</v>
      </c>
      <c r="G86" s="206">
        <f t="shared" si="1"/>
        <v>10</v>
      </c>
    </row>
    <row r="87" spans="1:7" x14ac:dyDescent="0.3">
      <c r="B87" s="257">
        <v>8</v>
      </c>
      <c r="C87" s="198" t="s">
        <v>1766</v>
      </c>
      <c r="D87" s="198" t="s">
        <v>1738</v>
      </c>
      <c r="F87" s="258">
        <f t="shared" si="0"/>
        <v>1</v>
      </c>
      <c r="G87" s="206">
        <f t="shared" si="1"/>
        <v>10</v>
      </c>
    </row>
    <row r="88" spans="1:7" x14ac:dyDescent="0.3">
      <c r="B88" s="253">
        <v>9</v>
      </c>
      <c r="C88" s="198" t="s">
        <v>201</v>
      </c>
      <c r="D88" s="198" t="s">
        <v>1738</v>
      </c>
      <c r="F88" s="258">
        <f t="shared" si="0"/>
        <v>4</v>
      </c>
      <c r="G88" s="206">
        <f t="shared" si="1"/>
        <v>100</v>
      </c>
    </row>
    <row r="89" spans="1:7" x14ac:dyDescent="0.3">
      <c r="B89" s="248">
        <v>10</v>
      </c>
      <c r="C89" s="198" t="s">
        <v>1777</v>
      </c>
      <c r="D89" s="198" t="s">
        <v>28</v>
      </c>
      <c r="F89" s="258">
        <f t="shared" si="0"/>
        <v>3</v>
      </c>
      <c r="G89" s="206">
        <f t="shared" si="1"/>
        <v>75</v>
      </c>
    </row>
    <row r="90" spans="1:7" x14ac:dyDescent="0.3">
      <c r="B90" s="198"/>
      <c r="C90" s="198"/>
      <c r="D90" s="198"/>
      <c r="F90" s="207"/>
      <c r="G90" s="228">
        <f>SUM(G81:G89)</f>
        <v>505</v>
      </c>
    </row>
    <row r="91" spans="1:7" x14ac:dyDescent="0.3">
      <c r="G91" s="207"/>
    </row>
    <row r="93" spans="1:7" x14ac:dyDescent="0.3">
      <c r="A93" s="243">
        <v>45593</v>
      </c>
      <c r="B93" s="243">
        <v>45593</v>
      </c>
      <c r="C93" s="243"/>
      <c r="D93" s="243"/>
      <c r="E93" s="243"/>
      <c r="F93" s="243"/>
      <c r="G93" s="243"/>
    </row>
    <row r="94" spans="1:7" ht="28.8" x14ac:dyDescent="0.3">
      <c r="B94" s="197" t="s">
        <v>1731</v>
      </c>
      <c r="C94" s="197" t="s">
        <v>1732</v>
      </c>
      <c r="D94" s="197" t="s">
        <v>1257</v>
      </c>
      <c r="E94" s="197" t="s">
        <v>1733</v>
      </c>
      <c r="F94" s="200" t="s">
        <v>1734</v>
      </c>
      <c r="G94" s="200" t="s">
        <v>1742</v>
      </c>
    </row>
    <row r="95" spans="1:7" x14ac:dyDescent="0.3">
      <c r="B95" s="248">
        <v>1</v>
      </c>
      <c r="C95" s="198" t="s">
        <v>1777</v>
      </c>
      <c r="D95" s="198" t="s">
        <v>28</v>
      </c>
      <c r="E95" s="198"/>
      <c r="F95" s="207">
        <v>45593.833333333336</v>
      </c>
      <c r="G95" s="206">
        <v>10</v>
      </c>
    </row>
    <row r="96" spans="1:7" x14ac:dyDescent="0.3">
      <c r="B96" s="251">
        <v>2</v>
      </c>
      <c r="C96" s="198" t="s">
        <v>1771</v>
      </c>
      <c r="D96" s="198" t="s">
        <v>1778</v>
      </c>
      <c r="F96" s="207">
        <v>45593.875</v>
      </c>
      <c r="G96" s="206">
        <v>25</v>
      </c>
    </row>
    <row r="97" spans="1:7" x14ac:dyDescent="0.3">
      <c r="B97" s="255">
        <v>3</v>
      </c>
      <c r="C97" s="198" t="s">
        <v>1762</v>
      </c>
      <c r="D97" s="198" t="s">
        <v>1778</v>
      </c>
      <c r="F97" s="207">
        <v>45593.833333333336</v>
      </c>
      <c r="G97" s="206">
        <v>10</v>
      </c>
    </row>
    <row r="98" spans="1:7" x14ac:dyDescent="0.3">
      <c r="G98" s="228">
        <f>SUM(G95:G97)</f>
        <v>45</v>
      </c>
    </row>
    <row r="100" spans="1:7" x14ac:dyDescent="0.3">
      <c r="A100" s="243">
        <v>45594</v>
      </c>
      <c r="B100" s="243">
        <v>45594</v>
      </c>
      <c r="C100" s="243"/>
      <c r="D100" s="243"/>
      <c r="E100" s="243"/>
      <c r="F100" s="243"/>
      <c r="G100" s="243"/>
    </row>
    <row r="101" spans="1:7" ht="28.8" x14ac:dyDescent="0.3">
      <c r="B101" s="197" t="s">
        <v>1731</v>
      </c>
      <c r="C101" s="197" t="s">
        <v>1732</v>
      </c>
      <c r="D101" s="197" t="s">
        <v>1257</v>
      </c>
      <c r="E101" s="197" t="s">
        <v>1733</v>
      </c>
      <c r="F101" s="200" t="s">
        <v>1734</v>
      </c>
      <c r="G101" s="200" t="s">
        <v>1742</v>
      </c>
    </row>
    <row r="102" spans="1:7" x14ac:dyDescent="0.3">
      <c r="B102" s="249">
        <v>1</v>
      </c>
      <c r="C102" s="198" t="s">
        <v>1750</v>
      </c>
      <c r="D102" s="198" t="s">
        <v>28</v>
      </c>
      <c r="E102" s="198"/>
      <c r="F102" s="207">
        <v>45594.875</v>
      </c>
      <c r="G102" s="206">
        <v>25</v>
      </c>
    </row>
    <row r="103" spans="1:7" x14ac:dyDescent="0.3">
      <c r="B103" s="248">
        <v>2</v>
      </c>
      <c r="C103" s="198" t="s">
        <v>1777</v>
      </c>
      <c r="D103" s="198" t="s">
        <v>28</v>
      </c>
      <c r="E103" s="198"/>
      <c r="F103" s="207">
        <v>45594.875</v>
      </c>
      <c r="G103" s="206">
        <v>25</v>
      </c>
    </row>
    <row r="104" spans="1:7" x14ac:dyDescent="0.3">
      <c r="B104" s="251">
        <v>3</v>
      </c>
      <c r="C104" s="198" t="s">
        <v>1771</v>
      </c>
      <c r="D104" s="198" t="s">
        <v>1778</v>
      </c>
      <c r="F104" s="207">
        <v>45593.875</v>
      </c>
      <c r="G104" s="206">
        <v>25</v>
      </c>
    </row>
    <row r="105" spans="1:7" x14ac:dyDescent="0.3">
      <c r="B105" s="255">
        <v>4</v>
      </c>
      <c r="C105" s="198" t="s">
        <v>1762</v>
      </c>
      <c r="D105" s="198" t="s">
        <v>1778</v>
      </c>
      <c r="F105" s="207">
        <v>45594.875</v>
      </c>
      <c r="G105" s="206">
        <v>25</v>
      </c>
    </row>
    <row r="106" spans="1:7" x14ac:dyDescent="0.3">
      <c r="B106" s="268">
        <v>5</v>
      </c>
      <c r="C106" s="198" t="s">
        <v>1763</v>
      </c>
      <c r="D106" s="198" t="s">
        <v>1778</v>
      </c>
      <c r="F106" s="207">
        <v>45594.833333333336</v>
      </c>
      <c r="G106" s="206">
        <v>10</v>
      </c>
    </row>
    <row r="107" spans="1:7" x14ac:dyDescent="0.3">
      <c r="B107" s="253">
        <v>6</v>
      </c>
      <c r="C107" s="198" t="s">
        <v>201</v>
      </c>
      <c r="D107" s="198" t="s">
        <v>1022</v>
      </c>
      <c r="F107" s="207">
        <v>45594.875</v>
      </c>
      <c r="G107" s="206">
        <v>25</v>
      </c>
    </row>
    <row r="108" spans="1:7" x14ac:dyDescent="0.3">
      <c r="B108" s="198"/>
      <c r="C108" s="198"/>
      <c r="D108" s="198"/>
      <c r="F108" s="207"/>
      <c r="G108" s="228">
        <f>SUM(G102:G107)</f>
        <v>135</v>
      </c>
    </row>
    <row r="110" spans="1:7" x14ac:dyDescent="0.3">
      <c r="A110" s="243">
        <v>45595</v>
      </c>
      <c r="B110" s="243">
        <v>45595</v>
      </c>
      <c r="C110" s="243"/>
      <c r="D110" s="243"/>
      <c r="E110" s="243"/>
      <c r="F110" s="243"/>
      <c r="G110" s="243"/>
    </row>
    <row r="111" spans="1:7" ht="28.8" x14ac:dyDescent="0.3">
      <c r="B111" s="197" t="s">
        <v>1731</v>
      </c>
      <c r="C111" s="197" t="s">
        <v>1732</v>
      </c>
      <c r="D111" s="197" t="s">
        <v>1257</v>
      </c>
      <c r="E111" s="197" t="s">
        <v>1733</v>
      </c>
      <c r="F111" s="200" t="s">
        <v>1734</v>
      </c>
      <c r="G111" s="200" t="s">
        <v>1742</v>
      </c>
    </row>
    <row r="112" spans="1:7" x14ac:dyDescent="0.3">
      <c r="B112" s="249">
        <v>1</v>
      </c>
      <c r="C112" s="198" t="s">
        <v>1750</v>
      </c>
      <c r="D112" s="198" t="s">
        <v>28</v>
      </c>
      <c r="E112" s="198"/>
      <c r="F112" s="207">
        <v>45595.875</v>
      </c>
      <c r="G112" s="206">
        <v>25</v>
      </c>
    </row>
    <row r="113" spans="1:9" x14ac:dyDescent="0.3">
      <c r="B113" s="251">
        <v>2</v>
      </c>
      <c r="C113" s="198" t="s">
        <v>1771</v>
      </c>
      <c r="D113" s="198" t="s">
        <v>1778</v>
      </c>
      <c r="F113" s="207">
        <v>45595.875</v>
      </c>
      <c r="G113" s="206">
        <v>25</v>
      </c>
    </row>
    <row r="114" spans="1:9" x14ac:dyDescent="0.3">
      <c r="B114" s="255">
        <v>3</v>
      </c>
      <c r="C114" s="198" t="s">
        <v>1762</v>
      </c>
      <c r="D114" s="198" t="s">
        <v>1778</v>
      </c>
      <c r="F114" s="207">
        <v>45595.875</v>
      </c>
      <c r="G114" s="206">
        <v>25</v>
      </c>
    </row>
    <row r="115" spans="1:9" x14ac:dyDescent="0.3">
      <c r="B115" s="268">
        <v>4</v>
      </c>
      <c r="C115" s="198" t="s">
        <v>1763</v>
      </c>
      <c r="D115" s="198" t="s">
        <v>1778</v>
      </c>
      <c r="F115" s="207">
        <v>45595.833333333336</v>
      </c>
      <c r="G115" s="206">
        <v>10</v>
      </c>
    </row>
    <row r="116" spans="1:9" x14ac:dyDescent="0.3">
      <c r="B116" s="253">
        <v>5</v>
      </c>
      <c r="C116" s="198" t="s">
        <v>201</v>
      </c>
      <c r="D116" s="198" t="s">
        <v>1022</v>
      </c>
      <c r="F116" s="207">
        <v>45595.875</v>
      </c>
      <c r="G116" s="206">
        <v>25</v>
      </c>
    </row>
    <row r="117" spans="1:9" x14ac:dyDescent="0.3">
      <c r="B117" s="198"/>
      <c r="C117" s="198"/>
      <c r="D117" s="198"/>
      <c r="F117" s="207"/>
      <c r="G117" s="228">
        <f>SUM(G112:G116)</f>
        <v>110</v>
      </c>
    </row>
    <row r="120" spans="1:9" x14ac:dyDescent="0.3">
      <c r="A120" s="243">
        <v>45596</v>
      </c>
      <c r="B120" s="243">
        <v>45596</v>
      </c>
      <c r="C120" s="243"/>
      <c r="D120" s="243"/>
      <c r="E120" s="243"/>
      <c r="F120" s="243"/>
      <c r="G120" s="243"/>
      <c r="H120" s="243"/>
      <c r="I120" s="243"/>
    </row>
    <row r="121" spans="1:9" ht="43.2" x14ac:dyDescent="0.3">
      <c r="B121" s="197" t="s">
        <v>1731</v>
      </c>
      <c r="C121" s="197" t="s">
        <v>1732</v>
      </c>
      <c r="D121" s="197" t="s">
        <v>1257</v>
      </c>
      <c r="E121" s="197" t="s">
        <v>1733</v>
      </c>
      <c r="F121" s="200" t="s">
        <v>1734</v>
      </c>
      <c r="G121" s="200" t="s">
        <v>1781</v>
      </c>
      <c r="H121" s="200" t="s">
        <v>1782</v>
      </c>
      <c r="I121" s="200" t="s">
        <v>1783</v>
      </c>
    </row>
    <row r="122" spans="1:9" x14ac:dyDescent="0.3">
      <c r="B122" s="249">
        <v>1</v>
      </c>
      <c r="C122" s="198" t="s">
        <v>1750</v>
      </c>
      <c r="D122" s="198" t="s">
        <v>28</v>
      </c>
      <c r="E122" s="198"/>
      <c r="F122" s="207">
        <v>45596.875</v>
      </c>
      <c r="G122" s="206">
        <v>25</v>
      </c>
      <c r="H122" s="263">
        <v>10</v>
      </c>
      <c r="I122" s="259">
        <f t="shared" ref="I122:I127" si="2">G122-H122</f>
        <v>15</v>
      </c>
    </row>
    <row r="123" spans="1:9" x14ac:dyDescent="0.3">
      <c r="B123" s="255">
        <v>3</v>
      </c>
      <c r="C123" s="198" t="s">
        <v>1762</v>
      </c>
      <c r="D123" s="198" t="s">
        <v>1778</v>
      </c>
      <c r="F123" s="207">
        <v>45596.875</v>
      </c>
      <c r="G123" s="206">
        <v>25</v>
      </c>
      <c r="H123" s="263">
        <v>0</v>
      </c>
      <c r="I123" s="259">
        <f t="shared" si="2"/>
        <v>25</v>
      </c>
    </row>
    <row r="124" spans="1:9" x14ac:dyDescent="0.3">
      <c r="B124" s="198">
        <v>4</v>
      </c>
      <c r="C124" s="198" t="s">
        <v>1784</v>
      </c>
      <c r="D124" s="198" t="s">
        <v>1755</v>
      </c>
      <c r="F124" s="207">
        <v>45596.875</v>
      </c>
      <c r="G124" s="206">
        <v>25</v>
      </c>
      <c r="H124" s="263">
        <v>0</v>
      </c>
      <c r="I124" s="259">
        <f t="shared" si="2"/>
        <v>25</v>
      </c>
    </row>
    <row r="125" spans="1:9" x14ac:dyDescent="0.3">
      <c r="B125" s="269">
        <v>5</v>
      </c>
      <c r="C125" s="198" t="s">
        <v>1754</v>
      </c>
      <c r="D125" s="198" t="s">
        <v>1785</v>
      </c>
      <c r="F125" s="207">
        <v>45596.875</v>
      </c>
      <c r="G125" s="206">
        <v>25</v>
      </c>
      <c r="H125" s="263">
        <v>10</v>
      </c>
      <c r="I125" s="259">
        <f t="shared" si="2"/>
        <v>15</v>
      </c>
    </row>
    <row r="126" spans="1:9" x14ac:dyDescent="0.3">
      <c r="B126" s="256">
        <v>7</v>
      </c>
      <c r="C126" s="198" t="s">
        <v>1765</v>
      </c>
      <c r="D126" s="198" t="s">
        <v>1022</v>
      </c>
      <c r="F126" s="207">
        <v>45596.875</v>
      </c>
      <c r="G126" s="206">
        <v>25</v>
      </c>
      <c r="H126" s="263">
        <v>10</v>
      </c>
      <c r="I126" s="259">
        <f t="shared" si="2"/>
        <v>15</v>
      </c>
    </row>
    <row r="127" spans="1:9" x14ac:dyDescent="0.3">
      <c r="B127" s="253">
        <v>8</v>
      </c>
      <c r="C127" s="198" t="s">
        <v>201</v>
      </c>
      <c r="D127" s="198" t="s">
        <v>1022</v>
      </c>
      <c r="F127" s="207">
        <v>45596.875</v>
      </c>
      <c r="G127" s="206">
        <v>25</v>
      </c>
      <c r="H127" s="263">
        <v>10</v>
      </c>
      <c r="I127" s="259">
        <f t="shared" si="2"/>
        <v>15</v>
      </c>
    </row>
    <row r="128" spans="1:9" x14ac:dyDescent="0.3">
      <c r="B128" s="198"/>
      <c r="C128" s="198"/>
      <c r="D128" s="198"/>
      <c r="F128" s="207"/>
      <c r="G128" s="265">
        <f>SUM(G122:G127)</f>
        <v>150</v>
      </c>
      <c r="I128" s="264">
        <f>SUM(I122:I127)</f>
        <v>110</v>
      </c>
    </row>
    <row r="129" spans="1:9" x14ac:dyDescent="0.3">
      <c r="B129" s="198"/>
      <c r="C129" s="198"/>
      <c r="D129" s="198"/>
      <c r="F129" s="207"/>
      <c r="G129" s="265"/>
      <c r="I129" s="264"/>
    </row>
    <row r="130" spans="1:9" x14ac:dyDescent="0.3">
      <c r="A130" s="243">
        <v>45597</v>
      </c>
      <c r="B130" s="243">
        <v>45597</v>
      </c>
      <c r="C130" s="243"/>
      <c r="D130" s="243"/>
      <c r="E130" s="243"/>
      <c r="F130" s="243"/>
      <c r="G130" s="243"/>
    </row>
    <row r="131" spans="1:9" ht="28.8" x14ac:dyDescent="0.3">
      <c r="B131" s="197" t="s">
        <v>1731</v>
      </c>
      <c r="C131" s="197" t="s">
        <v>1732</v>
      </c>
      <c r="D131" s="197" t="s">
        <v>1257</v>
      </c>
      <c r="E131" s="197" t="s">
        <v>1733</v>
      </c>
      <c r="F131" s="200" t="s">
        <v>1734</v>
      </c>
      <c r="G131" s="200" t="s">
        <v>1742</v>
      </c>
    </row>
    <row r="132" spans="1:9" x14ac:dyDescent="0.3">
      <c r="B132" s="249">
        <v>1</v>
      </c>
      <c r="C132" s="198" t="s">
        <v>1750</v>
      </c>
      <c r="D132" s="198" t="s">
        <v>28</v>
      </c>
      <c r="E132" s="198"/>
      <c r="F132" s="207">
        <v>45597.560416666667</v>
      </c>
      <c r="G132" s="206">
        <v>10</v>
      </c>
    </row>
    <row r="133" spans="1:9" x14ac:dyDescent="0.3">
      <c r="B133" s="255">
        <v>2</v>
      </c>
      <c r="C133" s="198" t="s">
        <v>1762</v>
      </c>
      <c r="D133" s="198" t="s">
        <v>1778</v>
      </c>
      <c r="F133" s="207">
        <v>45597.570833333331</v>
      </c>
      <c r="G133" s="206">
        <v>10</v>
      </c>
    </row>
    <row r="134" spans="1:9" x14ac:dyDescent="0.3">
      <c r="B134" s="250">
        <v>3</v>
      </c>
      <c r="C134" s="198" t="s">
        <v>1764</v>
      </c>
      <c r="D134" s="198" t="s">
        <v>1770</v>
      </c>
      <c r="F134" s="207">
        <v>45597.541666666664</v>
      </c>
      <c r="G134" s="206">
        <v>10</v>
      </c>
    </row>
    <row r="135" spans="1:9" x14ac:dyDescent="0.3">
      <c r="B135" s="269">
        <v>4</v>
      </c>
      <c r="C135" s="198" t="s">
        <v>1754</v>
      </c>
      <c r="D135" s="198" t="s">
        <v>1785</v>
      </c>
      <c r="F135" s="207">
        <v>45597.565972222219</v>
      </c>
      <c r="G135" s="206">
        <v>10</v>
      </c>
    </row>
    <row r="136" spans="1:9" x14ac:dyDescent="0.3">
      <c r="B136" s="270">
        <v>5</v>
      </c>
      <c r="C136" s="198" t="s">
        <v>1766</v>
      </c>
      <c r="D136" s="198" t="s">
        <v>1022</v>
      </c>
      <c r="F136" s="207">
        <v>45597.520833333336</v>
      </c>
      <c r="G136" s="206">
        <v>10</v>
      </c>
    </row>
    <row r="137" spans="1:9" x14ac:dyDescent="0.3">
      <c r="B137" s="256">
        <v>6</v>
      </c>
      <c r="C137" s="198" t="s">
        <v>1765</v>
      </c>
      <c r="D137" s="198" t="s">
        <v>1022</v>
      </c>
      <c r="F137" s="207">
        <v>45597.51666666667</v>
      </c>
      <c r="G137" s="206">
        <v>10</v>
      </c>
    </row>
    <row r="138" spans="1:9" x14ac:dyDescent="0.3">
      <c r="B138" s="253">
        <v>7</v>
      </c>
      <c r="C138" s="198" t="s">
        <v>201</v>
      </c>
      <c r="D138" s="198" t="s">
        <v>1022</v>
      </c>
      <c r="F138" s="207">
        <v>45597.565972222219</v>
      </c>
      <c r="G138" s="206">
        <v>10</v>
      </c>
    </row>
    <row r="139" spans="1:9" x14ac:dyDescent="0.3">
      <c r="B139" s="198"/>
      <c r="C139" s="198"/>
      <c r="D139" s="198"/>
      <c r="F139" s="207"/>
      <c r="G139" s="228">
        <f>SUM(G132:G138)</f>
        <v>70</v>
      </c>
    </row>
    <row r="141" spans="1:9" x14ac:dyDescent="0.3">
      <c r="B141" s="806" t="s">
        <v>1786</v>
      </c>
      <c r="C141" s="806"/>
      <c r="D141" s="806"/>
      <c r="E141" s="806"/>
      <c r="F141" s="806"/>
      <c r="G141" s="806"/>
    </row>
    <row r="142" spans="1:9" x14ac:dyDescent="0.3">
      <c r="B142" s="197" t="s">
        <v>1731</v>
      </c>
      <c r="C142" s="197" t="s">
        <v>1732</v>
      </c>
      <c r="D142" s="197" t="s">
        <v>1257</v>
      </c>
      <c r="E142" s="197" t="s">
        <v>1733</v>
      </c>
      <c r="F142" s="200" t="s">
        <v>1780</v>
      </c>
      <c r="G142" s="200" t="s">
        <v>1742</v>
      </c>
    </row>
    <row r="143" spans="1:9" x14ac:dyDescent="0.3">
      <c r="B143" s="255">
        <v>1</v>
      </c>
      <c r="C143" t="s">
        <v>1762</v>
      </c>
      <c r="D143" s="198" t="s">
        <v>1745</v>
      </c>
      <c r="E143" s="198"/>
      <c r="F143" s="258">
        <f>COUNTIF($C$95:$C$138,C143)</f>
        <v>5</v>
      </c>
      <c r="G143" s="206">
        <f>SUMIF($C$95:$C$138,C143,$G$95:$G$138)</f>
        <v>95</v>
      </c>
      <c r="H143" t="s">
        <v>67</v>
      </c>
    </row>
    <row r="144" spans="1:9" x14ac:dyDescent="0.3">
      <c r="B144" s="251">
        <v>2</v>
      </c>
      <c r="C144" s="198" t="s">
        <v>1771</v>
      </c>
      <c r="D144" s="198" t="s">
        <v>1745</v>
      </c>
      <c r="E144" s="198"/>
      <c r="F144" s="258">
        <f t="shared" ref="F144:F153" si="3">COUNTIF($C$95:$C$138,C144)</f>
        <v>3</v>
      </c>
      <c r="G144" s="206">
        <f t="shared" ref="G144:G153" si="4">SUMIF($C$95:$C$138,C144,$G$95:$G$138)</f>
        <v>75</v>
      </c>
      <c r="H144" t="s">
        <v>67</v>
      </c>
    </row>
    <row r="145" spans="2:8" x14ac:dyDescent="0.3">
      <c r="B145" s="254">
        <v>3</v>
      </c>
      <c r="C145" s="198" t="s">
        <v>1763</v>
      </c>
      <c r="D145" s="198" t="s">
        <v>1745</v>
      </c>
      <c r="E145" s="198"/>
      <c r="F145" s="258">
        <f t="shared" si="3"/>
        <v>2</v>
      </c>
      <c r="G145" s="206">
        <f t="shared" si="4"/>
        <v>20</v>
      </c>
      <c r="H145" t="s">
        <v>67</v>
      </c>
    </row>
    <row r="146" spans="2:8" x14ac:dyDescent="0.3">
      <c r="B146" s="250">
        <v>4</v>
      </c>
      <c r="C146" s="198" t="s">
        <v>1764</v>
      </c>
      <c r="D146" s="198" t="s">
        <v>1745</v>
      </c>
      <c r="E146" s="198"/>
      <c r="F146" s="258">
        <f t="shared" si="3"/>
        <v>1</v>
      </c>
      <c r="G146" s="206">
        <f t="shared" si="4"/>
        <v>10</v>
      </c>
      <c r="H146" t="s">
        <v>67</v>
      </c>
    </row>
    <row r="147" spans="2:8" x14ac:dyDescent="0.3">
      <c r="B147" s="249">
        <v>5</v>
      </c>
      <c r="C147" s="198" t="s">
        <v>1750</v>
      </c>
      <c r="D147" s="198" t="s">
        <v>28</v>
      </c>
      <c r="F147" s="258">
        <f t="shared" si="3"/>
        <v>4</v>
      </c>
      <c r="G147" s="206">
        <f t="shared" si="4"/>
        <v>85</v>
      </c>
      <c r="H147" t="s">
        <v>67</v>
      </c>
    </row>
    <row r="148" spans="2:8" x14ac:dyDescent="0.3">
      <c r="B148" s="256">
        <v>7</v>
      </c>
      <c r="C148" s="198" t="s">
        <v>1765</v>
      </c>
      <c r="D148" s="198" t="s">
        <v>1738</v>
      </c>
      <c r="F148" s="258">
        <f t="shared" si="3"/>
        <v>2</v>
      </c>
      <c r="G148" s="206">
        <f t="shared" si="4"/>
        <v>35</v>
      </c>
      <c r="H148" t="s">
        <v>67</v>
      </c>
    </row>
    <row r="149" spans="2:8" x14ac:dyDescent="0.3">
      <c r="B149" s="257">
        <v>8</v>
      </c>
      <c r="C149" s="198" t="s">
        <v>1766</v>
      </c>
      <c r="D149" s="198" t="s">
        <v>1738</v>
      </c>
      <c r="F149" s="258">
        <f t="shared" si="3"/>
        <v>1</v>
      </c>
      <c r="G149" s="206">
        <f t="shared" si="4"/>
        <v>10</v>
      </c>
      <c r="H149" t="s">
        <v>67</v>
      </c>
    </row>
    <row r="150" spans="2:8" x14ac:dyDescent="0.3">
      <c r="B150" s="253">
        <v>9</v>
      </c>
      <c r="C150" s="198" t="s">
        <v>201</v>
      </c>
      <c r="D150" s="198" t="s">
        <v>1738</v>
      </c>
      <c r="F150" s="258">
        <f t="shared" si="3"/>
        <v>4</v>
      </c>
      <c r="G150" s="206">
        <f t="shared" si="4"/>
        <v>85</v>
      </c>
      <c r="H150" t="s">
        <v>67</v>
      </c>
    </row>
    <row r="151" spans="2:8" x14ac:dyDescent="0.3">
      <c r="B151" s="248">
        <v>10</v>
      </c>
      <c r="C151" s="198" t="s">
        <v>1777</v>
      </c>
      <c r="D151" s="198" t="s">
        <v>28</v>
      </c>
      <c r="F151" s="258">
        <f t="shared" si="3"/>
        <v>2</v>
      </c>
      <c r="G151" s="206">
        <f t="shared" si="4"/>
        <v>35</v>
      </c>
      <c r="H151" t="s">
        <v>67</v>
      </c>
    </row>
    <row r="152" spans="2:8" x14ac:dyDescent="0.3">
      <c r="B152" s="269">
        <v>11</v>
      </c>
      <c r="C152" s="198" t="s">
        <v>1754</v>
      </c>
      <c r="D152" s="198" t="s">
        <v>1785</v>
      </c>
      <c r="F152" s="258">
        <f t="shared" si="3"/>
        <v>2</v>
      </c>
      <c r="G152" s="206">
        <f t="shared" si="4"/>
        <v>35</v>
      </c>
      <c r="H152" t="s">
        <v>67</v>
      </c>
    </row>
    <row r="153" spans="2:8" x14ac:dyDescent="0.3">
      <c r="B153" s="198">
        <v>12</v>
      </c>
      <c r="C153" s="198" t="s">
        <v>1784</v>
      </c>
      <c r="D153" s="198" t="s">
        <v>1755</v>
      </c>
      <c r="F153" s="258">
        <f t="shared" si="3"/>
        <v>1</v>
      </c>
      <c r="G153" s="206">
        <f t="shared" si="4"/>
        <v>25</v>
      </c>
      <c r="H153" t="s">
        <v>67</v>
      </c>
    </row>
    <row r="154" spans="2:8" x14ac:dyDescent="0.3">
      <c r="B154" s="198"/>
      <c r="C154" s="198"/>
      <c r="D154" s="198"/>
      <c r="F154" s="207"/>
      <c r="G154" s="228">
        <f>SUM(G143:G153)</f>
        <v>510</v>
      </c>
    </row>
    <row r="158" spans="2:8" x14ac:dyDescent="0.3">
      <c r="B158" s="818" t="s">
        <v>1787</v>
      </c>
      <c r="C158" s="818"/>
      <c r="D158" s="818"/>
      <c r="E158" s="818"/>
      <c r="F158" s="818"/>
      <c r="G158" s="818"/>
    </row>
    <row r="159" spans="2:8" x14ac:dyDescent="0.3">
      <c r="B159" s="197" t="s">
        <v>1731</v>
      </c>
      <c r="C159" s="197" t="s">
        <v>1732</v>
      </c>
      <c r="D159" s="197" t="s">
        <v>1257</v>
      </c>
      <c r="E159" s="197" t="s">
        <v>1733</v>
      </c>
      <c r="F159" s="200" t="s">
        <v>20</v>
      </c>
      <c r="G159" s="200" t="s">
        <v>1742</v>
      </c>
    </row>
    <row r="160" spans="2:8" x14ac:dyDescent="0.3">
      <c r="B160" s="198">
        <v>1</v>
      </c>
      <c r="C160" s="198" t="s">
        <v>1788</v>
      </c>
      <c r="D160" s="198" t="s">
        <v>1789</v>
      </c>
      <c r="E160" s="198"/>
      <c r="F160" s="207">
        <v>45593.875</v>
      </c>
      <c r="G160" s="206">
        <v>15</v>
      </c>
    </row>
    <row r="161" spans="1:8" x14ac:dyDescent="0.3">
      <c r="B161" s="198">
        <v>2</v>
      </c>
      <c r="C161" s="198" t="s">
        <v>1788</v>
      </c>
      <c r="D161" s="198" t="s">
        <v>1789</v>
      </c>
      <c r="F161" s="207">
        <v>45594.875</v>
      </c>
      <c r="G161" s="206">
        <v>15</v>
      </c>
    </row>
    <row r="162" spans="1:8" x14ac:dyDescent="0.3">
      <c r="B162" s="198">
        <v>3</v>
      </c>
      <c r="C162" s="198" t="s">
        <v>1788</v>
      </c>
      <c r="D162" s="198" t="s">
        <v>1789</v>
      </c>
      <c r="F162" s="207">
        <v>45595.875</v>
      </c>
      <c r="G162" s="206">
        <v>15</v>
      </c>
    </row>
    <row r="163" spans="1:8" x14ac:dyDescent="0.3">
      <c r="B163" s="198">
        <v>4</v>
      </c>
      <c r="C163" s="198" t="s">
        <v>1788</v>
      </c>
      <c r="D163" s="198" t="s">
        <v>1789</v>
      </c>
      <c r="F163" s="207">
        <v>45596.875</v>
      </c>
      <c r="G163" s="206">
        <v>15</v>
      </c>
    </row>
    <row r="164" spans="1:8" x14ac:dyDescent="0.3">
      <c r="B164" s="198">
        <v>5</v>
      </c>
      <c r="C164" s="198" t="s">
        <v>1788</v>
      </c>
      <c r="D164" s="198" t="s">
        <v>1789</v>
      </c>
      <c r="F164" s="207">
        <v>45597.569444444445</v>
      </c>
      <c r="G164" s="206">
        <v>10</v>
      </c>
    </row>
    <row r="165" spans="1:8" x14ac:dyDescent="0.3">
      <c r="G165" s="271">
        <f>SUM(G160:G164)</f>
        <v>70</v>
      </c>
    </row>
    <row r="168" spans="1:8" x14ac:dyDescent="0.3">
      <c r="A168" s="243">
        <v>45601</v>
      </c>
      <c r="B168" s="243">
        <v>45597</v>
      </c>
      <c r="C168" s="243"/>
      <c r="D168" s="243"/>
      <c r="E168" s="243"/>
      <c r="F168" s="243"/>
      <c r="G168" s="243"/>
    </row>
    <row r="169" spans="1:8" ht="28.8" x14ac:dyDescent="0.3">
      <c r="B169" s="197" t="s">
        <v>1731</v>
      </c>
      <c r="C169" s="197" t="s">
        <v>1732</v>
      </c>
      <c r="D169" s="197" t="s">
        <v>1257</v>
      </c>
      <c r="E169" s="197" t="s">
        <v>1733</v>
      </c>
      <c r="F169" s="200" t="s">
        <v>1734</v>
      </c>
      <c r="G169" s="200" t="s">
        <v>1742</v>
      </c>
    </row>
    <row r="170" spans="1:8" x14ac:dyDescent="0.3">
      <c r="B170" s="249">
        <v>1</v>
      </c>
      <c r="C170" s="198" t="s">
        <v>1750</v>
      </c>
      <c r="D170" s="198" t="s">
        <v>28</v>
      </c>
      <c r="E170" s="198"/>
      <c r="F170" s="207">
        <v>45601.875</v>
      </c>
      <c r="G170" s="206">
        <v>25</v>
      </c>
      <c r="H170" t="s">
        <v>1790</v>
      </c>
    </row>
    <row r="171" spans="1:8" x14ac:dyDescent="0.3">
      <c r="B171" s="248">
        <v>2</v>
      </c>
      <c r="C171" s="198" t="s">
        <v>1777</v>
      </c>
      <c r="D171" s="198" t="s">
        <v>28</v>
      </c>
      <c r="E171" s="198"/>
      <c r="F171" s="207">
        <v>45601.875</v>
      </c>
      <c r="G171" s="206">
        <v>25</v>
      </c>
      <c r="H171" t="s">
        <v>1790</v>
      </c>
    </row>
    <row r="172" spans="1:8" x14ac:dyDescent="0.3">
      <c r="B172" s="255">
        <v>3</v>
      </c>
      <c r="C172" s="198" t="s">
        <v>1762</v>
      </c>
      <c r="D172" s="198" t="s">
        <v>1778</v>
      </c>
      <c r="F172" s="207">
        <v>45601.875</v>
      </c>
      <c r="G172" s="206">
        <v>25</v>
      </c>
      <c r="H172" t="s">
        <v>1790</v>
      </c>
    </row>
    <row r="173" spans="1:8" x14ac:dyDescent="0.3">
      <c r="B173" s="251">
        <v>4</v>
      </c>
      <c r="C173" s="198" t="s">
        <v>1771</v>
      </c>
      <c r="D173" s="198" t="s">
        <v>1745</v>
      </c>
      <c r="F173" s="207">
        <v>45601.791666666664</v>
      </c>
      <c r="G173" s="206">
        <v>0</v>
      </c>
      <c r="H173" t="s">
        <v>1790</v>
      </c>
    </row>
    <row r="174" spans="1:8" x14ac:dyDescent="0.3">
      <c r="B174" s="254">
        <v>5</v>
      </c>
      <c r="C174" s="198" t="s">
        <v>1763</v>
      </c>
      <c r="D174" s="198" t="s">
        <v>1745</v>
      </c>
      <c r="F174" s="207">
        <v>45601.833333333336</v>
      </c>
      <c r="G174" s="206">
        <v>10</v>
      </c>
      <c r="H174" t="s">
        <v>1790</v>
      </c>
    </row>
    <row r="175" spans="1:8" x14ac:dyDescent="0.3">
      <c r="B175" s="253">
        <v>6</v>
      </c>
      <c r="C175" s="198" t="s">
        <v>201</v>
      </c>
      <c r="D175" s="198" t="s">
        <v>1022</v>
      </c>
      <c r="F175" s="207">
        <v>45601.875</v>
      </c>
      <c r="G175" s="206">
        <v>25</v>
      </c>
      <c r="H175" t="s">
        <v>1790</v>
      </c>
    </row>
    <row r="176" spans="1:8" x14ac:dyDescent="0.3">
      <c r="B176" s="198">
        <v>7</v>
      </c>
      <c r="C176" s="198" t="s">
        <v>1791</v>
      </c>
      <c r="D176" s="198" t="s">
        <v>1022</v>
      </c>
      <c r="F176" s="207">
        <v>45601.875</v>
      </c>
      <c r="G176" s="206">
        <v>25</v>
      </c>
      <c r="H176" t="s">
        <v>1790</v>
      </c>
    </row>
    <row r="177" spans="1:9" x14ac:dyDescent="0.3">
      <c r="B177" s="198">
        <v>8</v>
      </c>
      <c r="C177" s="198" t="s">
        <v>1788</v>
      </c>
      <c r="D177" s="198" t="s">
        <v>1789</v>
      </c>
      <c r="F177" s="207">
        <v>45601.875</v>
      </c>
      <c r="G177" s="206">
        <v>15</v>
      </c>
      <c r="H177" t="s">
        <v>1790</v>
      </c>
      <c r="I177" s="259"/>
    </row>
    <row r="178" spans="1:9" x14ac:dyDescent="0.3">
      <c r="B178" s="198"/>
      <c r="C178" s="198"/>
      <c r="D178" s="198"/>
      <c r="F178" s="207"/>
      <c r="G178" s="228">
        <f>SUM(G170:G177)</f>
        <v>150</v>
      </c>
    </row>
    <row r="181" spans="1:9" x14ac:dyDescent="0.3">
      <c r="A181" s="243">
        <v>45602</v>
      </c>
      <c r="B181" s="243">
        <v>45597</v>
      </c>
      <c r="C181" s="243"/>
      <c r="D181" s="243"/>
      <c r="E181" s="243"/>
      <c r="F181" s="243"/>
      <c r="G181" s="243"/>
    </row>
    <row r="182" spans="1:9" ht="28.8" x14ac:dyDescent="0.3">
      <c r="B182" s="197" t="s">
        <v>1731</v>
      </c>
      <c r="C182" s="197" t="s">
        <v>1732</v>
      </c>
      <c r="D182" s="197" t="s">
        <v>1257</v>
      </c>
      <c r="E182" s="197" t="s">
        <v>1733</v>
      </c>
      <c r="F182" s="200" t="s">
        <v>1734</v>
      </c>
      <c r="G182" s="200" t="s">
        <v>1742</v>
      </c>
    </row>
    <row r="183" spans="1:9" x14ac:dyDescent="0.3">
      <c r="B183" s="249">
        <v>1</v>
      </c>
      <c r="C183" s="198" t="s">
        <v>1750</v>
      </c>
      <c r="D183" s="198" t="s">
        <v>28</v>
      </c>
      <c r="E183" s="198"/>
      <c r="F183" s="207">
        <v>45602.875</v>
      </c>
      <c r="G183" s="206">
        <v>25</v>
      </c>
      <c r="H183" t="s">
        <v>1790</v>
      </c>
    </row>
    <row r="184" spans="1:9" x14ac:dyDescent="0.3">
      <c r="B184" s="248">
        <v>2</v>
      </c>
      <c r="C184" s="198" t="s">
        <v>1777</v>
      </c>
      <c r="D184" s="198" t="s">
        <v>28</v>
      </c>
      <c r="E184" s="198"/>
      <c r="F184" s="207">
        <v>45602.875</v>
      </c>
      <c r="G184" s="206">
        <v>25</v>
      </c>
      <c r="H184" t="s">
        <v>1790</v>
      </c>
    </row>
    <row r="185" spans="1:9" x14ac:dyDescent="0.3">
      <c r="B185" s="255">
        <v>3</v>
      </c>
      <c r="C185" s="198" t="s">
        <v>1762</v>
      </c>
      <c r="D185" s="198" t="s">
        <v>1778</v>
      </c>
      <c r="F185" s="207">
        <v>45602.833333333336</v>
      </c>
      <c r="G185" s="206">
        <v>10</v>
      </c>
      <c r="H185" t="s">
        <v>1790</v>
      </c>
    </row>
    <row r="186" spans="1:9" x14ac:dyDescent="0.3">
      <c r="B186" s="251">
        <v>4</v>
      </c>
      <c r="C186" s="198" t="s">
        <v>1771</v>
      </c>
      <c r="D186" s="198" t="s">
        <v>1745</v>
      </c>
      <c r="F186" s="207">
        <v>45602.875</v>
      </c>
      <c r="G186" s="206">
        <v>25</v>
      </c>
      <c r="H186" t="s">
        <v>1790</v>
      </c>
    </row>
    <row r="187" spans="1:9" x14ac:dyDescent="0.3">
      <c r="B187" s="254">
        <v>5</v>
      </c>
      <c r="C187" s="198" t="s">
        <v>1763</v>
      </c>
      <c r="D187" s="198" t="s">
        <v>1745</v>
      </c>
      <c r="F187" s="207">
        <v>45602.833333333336</v>
      </c>
      <c r="G187" s="206">
        <v>10</v>
      </c>
      <c r="H187" t="s">
        <v>1790</v>
      </c>
    </row>
    <row r="188" spans="1:9" x14ac:dyDescent="0.3">
      <c r="B188" s="253">
        <v>6</v>
      </c>
      <c r="C188" s="198" t="s">
        <v>201</v>
      </c>
      <c r="D188" s="198" t="s">
        <v>1022</v>
      </c>
      <c r="F188" s="207">
        <v>45602.875</v>
      </c>
      <c r="G188" s="206">
        <v>25</v>
      </c>
      <c r="H188" t="s">
        <v>1790</v>
      </c>
    </row>
    <row r="189" spans="1:9" x14ac:dyDescent="0.3">
      <c r="B189" s="256">
        <v>7</v>
      </c>
      <c r="C189" s="198" t="s">
        <v>1765</v>
      </c>
      <c r="D189" s="198" t="s">
        <v>1738</v>
      </c>
      <c r="F189" s="207">
        <v>45602.791666666664</v>
      </c>
      <c r="G189" s="206">
        <v>0</v>
      </c>
    </row>
    <row r="190" spans="1:9" x14ac:dyDescent="0.3">
      <c r="B190" s="198">
        <v>8</v>
      </c>
      <c r="C190" s="198" t="s">
        <v>1788</v>
      </c>
      <c r="D190" s="198" t="s">
        <v>1789</v>
      </c>
      <c r="F190" s="207">
        <v>45602.875</v>
      </c>
      <c r="G190" s="206">
        <v>15</v>
      </c>
      <c r="H190" t="s">
        <v>1790</v>
      </c>
    </row>
    <row r="191" spans="1:9" x14ac:dyDescent="0.3">
      <c r="B191" s="198"/>
      <c r="C191" s="198"/>
      <c r="D191" s="198"/>
      <c r="F191" s="207"/>
      <c r="G191" s="228">
        <f>SUM(G183:G190)</f>
        <v>135</v>
      </c>
    </row>
    <row r="195" spans="1:7" x14ac:dyDescent="0.3">
      <c r="B195" s="806" t="s">
        <v>1792</v>
      </c>
      <c r="C195" s="806"/>
      <c r="D195" s="806"/>
      <c r="E195" s="806"/>
      <c r="F195" s="806"/>
      <c r="G195" s="806"/>
    </row>
    <row r="196" spans="1:7" x14ac:dyDescent="0.3">
      <c r="B196" s="197" t="s">
        <v>1731</v>
      </c>
      <c r="C196" s="197" t="s">
        <v>1732</v>
      </c>
      <c r="D196" s="197" t="s">
        <v>1257</v>
      </c>
      <c r="E196" s="197" t="s">
        <v>1733</v>
      </c>
      <c r="F196" s="200" t="s">
        <v>1780</v>
      </c>
      <c r="G196" s="200" t="s">
        <v>1742</v>
      </c>
    </row>
    <row r="197" spans="1:7" x14ac:dyDescent="0.3">
      <c r="B197" s="255">
        <v>1</v>
      </c>
      <c r="C197" t="s">
        <v>1762</v>
      </c>
      <c r="D197" s="198" t="s">
        <v>1745</v>
      </c>
      <c r="E197" s="198"/>
      <c r="F197" s="258">
        <f>COUNTIF($C$170:$C$190,C197)</f>
        <v>2</v>
      </c>
      <c r="G197" s="206">
        <f>SUMIF($C$170:$C$190,C197,$G$170:$G$190)</f>
        <v>35</v>
      </c>
    </row>
    <row r="198" spans="1:7" x14ac:dyDescent="0.3">
      <c r="B198" s="251">
        <v>2</v>
      </c>
      <c r="C198" s="198" t="s">
        <v>1771</v>
      </c>
      <c r="D198" s="198" t="s">
        <v>1745</v>
      </c>
      <c r="E198" s="198"/>
      <c r="F198" s="258">
        <f t="shared" ref="F198:F205" si="5">COUNTIF($C$170:$C$190,C198)</f>
        <v>2</v>
      </c>
      <c r="G198" s="206">
        <f t="shared" ref="G198:G205" si="6">SUMIF($C$170:$C$190,C198,$G$170:$G$190)</f>
        <v>25</v>
      </c>
    </row>
    <row r="199" spans="1:7" x14ac:dyDescent="0.3">
      <c r="B199" s="254">
        <v>3</v>
      </c>
      <c r="C199" s="198" t="s">
        <v>1763</v>
      </c>
      <c r="D199" s="198" t="s">
        <v>1745</v>
      </c>
      <c r="E199" s="198"/>
      <c r="F199" s="258">
        <f t="shared" si="5"/>
        <v>2</v>
      </c>
      <c r="G199" s="206">
        <f>SUMIF($C$170:$C$190,C199,$G$170:$G$190)</f>
        <v>20</v>
      </c>
    </row>
    <row r="200" spans="1:7" x14ac:dyDescent="0.3">
      <c r="B200" s="249">
        <v>4</v>
      </c>
      <c r="C200" s="198" t="s">
        <v>1750</v>
      </c>
      <c r="D200" s="198" t="s">
        <v>28</v>
      </c>
      <c r="F200" s="258">
        <f t="shared" si="5"/>
        <v>2</v>
      </c>
      <c r="G200" s="206">
        <f t="shared" si="6"/>
        <v>50</v>
      </c>
    </row>
    <row r="201" spans="1:7" x14ac:dyDescent="0.3">
      <c r="B201" s="256">
        <v>5</v>
      </c>
      <c r="C201" s="198" t="s">
        <v>1765</v>
      </c>
      <c r="D201" s="198" t="s">
        <v>1738</v>
      </c>
      <c r="F201" s="258">
        <f t="shared" si="5"/>
        <v>1</v>
      </c>
      <c r="G201" s="206">
        <f t="shared" si="6"/>
        <v>0</v>
      </c>
    </row>
    <row r="202" spans="1:7" x14ac:dyDescent="0.3">
      <c r="B202" s="253">
        <v>6</v>
      </c>
      <c r="C202" s="198" t="s">
        <v>201</v>
      </c>
      <c r="D202" s="198" t="s">
        <v>1738</v>
      </c>
      <c r="F202" s="258">
        <f t="shared" si="5"/>
        <v>2</v>
      </c>
      <c r="G202" s="206">
        <f t="shared" si="6"/>
        <v>50</v>
      </c>
    </row>
    <row r="203" spans="1:7" x14ac:dyDescent="0.3">
      <c r="B203" s="248">
        <v>7</v>
      </c>
      <c r="C203" s="198" t="s">
        <v>1777</v>
      </c>
      <c r="D203" s="198" t="s">
        <v>28</v>
      </c>
      <c r="F203" s="258">
        <f t="shared" si="5"/>
        <v>2</v>
      </c>
      <c r="G203" s="206">
        <f t="shared" si="6"/>
        <v>50</v>
      </c>
    </row>
    <row r="204" spans="1:7" x14ac:dyDescent="0.3">
      <c r="B204" s="198">
        <v>8</v>
      </c>
      <c r="C204" s="198" t="s">
        <v>1791</v>
      </c>
      <c r="D204" s="198" t="s">
        <v>1755</v>
      </c>
      <c r="F204" s="258">
        <f t="shared" si="5"/>
        <v>1</v>
      </c>
      <c r="G204" s="206">
        <f t="shared" si="6"/>
        <v>25</v>
      </c>
    </row>
    <row r="205" spans="1:7" x14ac:dyDescent="0.3">
      <c r="B205" s="198">
        <v>9</v>
      </c>
      <c r="C205" s="198" t="s">
        <v>1788</v>
      </c>
      <c r="D205" s="198" t="s">
        <v>1789</v>
      </c>
      <c r="F205" s="258">
        <f t="shared" si="5"/>
        <v>2</v>
      </c>
      <c r="G205" s="206">
        <f t="shared" si="6"/>
        <v>30</v>
      </c>
    </row>
    <row r="206" spans="1:7" x14ac:dyDescent="0.3">
      <c r="B206" s="198"/>
      <c r="C206" s="198"/>
      <c r="D206" s="198"/>
      <c r="F206" s="207"/>
      <c r="G206" s="228">
        <f>SUM(G197:G205)</f>
        <v>285</v>
      </c>
    </row>
    <row r="208" spans="1:7" x14ac:dyDescent="0.3">
      <c r="A208" s="243">
        <v>45612</v>
      </c>
      <c r="B208" s="243">
        <v>45597</v>
      </c>
      <c r="C208" s="243"/>
      <c r="D208" s="243"/>
      <c r="E208" s="243"/>
      <c r="F208" s="243"/>
      <c r="G208" s="243"/>
    </row>
    <row r="209" spans="1:16" ht="28.8" x14ac:dyDescent="0.3">
      <c r="B209" s="197" t="s">
        <v>1731</v>
      </c>
      <c r="C209" s="197" t="s">
        <v>1732</v>
      </c>
      <c r="D209" s="197" t="s">
        <v>1257</v>
      </c>
      <c r="E209" s="197" t="s">
        <v>1733</v>
      </c>
      <c r="F209" s="200" t="s">
        <v>1734</v>
      </c>
      <c r="G209" s="200" t="s">
        <v>1742</v>
      </c>
    </row>
    <row r="210" spans="1:16" x14ac:dyDescent="0.3">
      <c r="B210" s="255">
        <v>1</v>
      </c>
      <c r="C210" s="198" t="s">
        <v>1762</v>
      </c>
      <c r="D210" s="198" t="s">
        <v>1778</v>
      </c>
      <c r="F210" s="207">
        <v>45612.645833333336</v>
      </c>
      <c r="G210" s="206">
        <v>25</v>
      </c>
    </row>
    <row r="211" spans="1:16" x14ac:dyDescent="0.3">
      <c r="B211" s="251">
        <v>2</v>
      </c>
      <c r="C211" s="198" t="s">
        <v>1771</v>
      </c>
      <c r="D211" s="198" t="s">
        <v>1778</v>
      </c>
      <c r="F211" s="207">
        <v>45612.645833333336</v>
      </c>
      <c r="G211" s="206">
        <v>25</v>
      </c>
    </row>
    <row r="212" spans="1:16" x14ac:dyDescent="0.3">
      <c r="B212" s="254">
        <v>3</v>
      </c>
      <c r="C212" s="198" t="s">
        <v>1763</v>
      </c>
      <c r="D212" s="198" t="s">
        <v>1778</v>
      </c>
      <c r="F212" s="207">
        <v>45612.5</v>
      </c>
      <c r="G212" s="206">
        <v>10</v>
      </c>
    </row>
    <row r="213" spans="1:16" x14ac:dyDescent="0.3">
      <c r="B213" s="257">
        <v>4</v>
      </c>
      <c r="C213" s="198" t="s">
        <v>1766</v>
      </c>
      <c r="D213" s="198" t="s">
        <v>1738</v>
      </c>
      <c r="F213" s="207">
        <v>45612.5625</v>
      </c>
      <c r="G213" s="206">
        <v>10</v>
      </c>
    </row>
    <row r="214" spans="1:16" x14ac:dyDescent="0.3">
      <c r="B214" s="256">
        <v>5</v>
      </c>
      <c r="C214" s="198" t="s">
        <v>1765</v>
      </c>
      <c r="D214" s="198" t="s">
        <v>1738</v>
      </c>
      <c r="F214" s="207">
        <v>45612.5625</v>
      </c>
      <c r="G214" s="206">
        <v>10</v>
      </c>
    </row>
    <row r="215" spans="1:16" x14ac:dyDescent="0.3">
      <c r="B215" s="198">
        <v>7</v>
      </c>
      <c r="C215" s="198" t="s">
        <v>1793</v>
      </c>
      <c r="D215" s="198" t="s">
        <v>110</v>
      </c>
      <c r="F215" s="207">
        <v>45612.645833333336</v>
      </c>
      <c r="G215" s="206">
        <v>25</v>
      </c>
    </row>
    <row r="216" spans="1:16" x14ac:dyDescent="0.3">
      <c r="B216" s="198">
        <v>6</v>
      </c>
      <c r="C216" s="198" t="s">
        <v>1788</v>
      </c>
      <c r="D216" s="198" t="s">
        <v>1789</v>
      </c>
      <c r="F216" s="207">
        <v>45612.645833333336</v>
      </c>
      <c r="G216" s="206">
        <v>15</v>
      </c>
    </row>
    <row r="217" spans="1:16" x14ac:dyDescent="0.3">
      <c r="B217" s="198"/>
      <c r="C217" s="198"/>
      <c r="D217" s="198"/>
      <c r="F217" s="207"/>
      <c r="G217" s="228">
        <f>SUM(G210:G216)</f>
        <v>120</v>
      </c>
    </row>
    <row r="220" spans="1:16" ht="21" x14ac:dyDescent="0.4">
      <c r="A220" s="243">
        <v>45614</v>
      </c>
      <c r="B220" s="243">
        <v>45597</v>
      </c>
      <c r="C220" s="243"/>
      <c r="D220" s="243"/>
      <c r="E220" s="243"/>
      <c r="F220" s="243"/>
      <c r="G220" s="243"/>
      <c r="M220" s="307" t="s">
        <v>1794</v>
      </c>
      <c r="N220" s="335" t="s">
        <v>1795</v>
      </c>
      <c r="O220" s="335" t="s">
        <v>1796</v>
      </c>
      <c r="P220" s="307" t="s">
        <v>1797</v>
      </c>
    </row>
    <row r="221" spans="1:16" ht="24.75" customHeight="1" x14ac:dyDescent="0.4">
      <c r="B221" s="197" t="s">
        <v>1731</v>
      </c>
      <c r="C221" s="197" t="s">
        <v>1732</v>
      </c>
      <c r="D221" s="197" t="s">
        <v>1257</v>
      </c>
      <c r="E221" s="197" t="s">
        <v>1733</v>
      </c>
      <c r="F221" s="200" t="s">
        <v>1734</v>
      </c>
      <c r="G221" s="200" t="s">
        <v>1742</v>
      </c>
      <c r="M221" s="307">
        <f>O221/10</f>
        <v>2.5</v>
      </c>
      <c r="N221" s="335">
        <f>O221*14.504</f>
        <v>362.59999999999997</v>
      </c>
      <c r="O221" s="335">
        <v>25</v>
      </c>
      <c r="P221" s="307">
        <v>8</v>
      </c>
    </row>
    <row r="222" spans="1:16" ht="17.25" customHeight="1" x14ac:dyDescent="0.4">
      <c r="B222" s="255">
        <v>1</v>
      </c>
      <c r="C222" s="198" t="s">
        <v>1762</v>
      </c>
      <c r="D222" s="198" t="s">
        <v>1778</v>
      </c>
      <c r="F222" s="207">
        <v>45614.875</v>
      </c>
      <c r="G222" s="206">
        <v>25</v>
      </c>
      <c r="M222" s="307">
        <f t="shared" ref="M222:M236" si="7">O222/10</f>
        <v>5</v>
      </c>
      <c r="N222" s="335">
        <f t="shared" ref="N222:N236" si="8">O222*14.504</f>
        <v>725.19999999999993</v>
      </c>
      <c r="O222" s="335">
        <v>50</v>
      </c>
      <c r="P222" s="307">
        <v>16</v>
      </c>
    </row>
    <row r="223" spans="1:16" ht="17.25" customHeight="1" x14ac:dyDescent="0.4">
      <c r="B223" s="253">
        <v>2</v>
      </c>
      <c r="C223" s="198" t="s">
        <v>201</v>
      </c>
      <c r="D223" s="198" t="s">
        <v>1022</v>
      </c>
      <c r="F223" s="207">
        <v>45614.875</v>
      </c>
      <c r="G223" s="206">
        <v>25</v>
      </c>
      <c r="M223" s="307">
        <f t="shared" si="7"/>
        <v>7.5</v>
      </c>
      <c r="N223" s="335">
        <f t="shared" si="8"/>
        <v>1087.8</v>
      </c>
      <c r="O223" s="335">
        <v>75</v>
      </c>
      <c r="P223" s="307">
        <v>24</v>
      </c>
    </row>
    <row r="224" spans="1:16" ht="17.25" customHeight="1" x14ac:dyDescent="0.4">
      <c r="B224" s="198">
        <v>3</v>
      </c>
      <c r="C224" s="198" t="s">
        <v>1754</v>
      </c>
      <c r="D224" s="198" t="s">
        <v>1738</v>
      </c>
      <c r="F224" s="207">
        <v>45614.875</v>
      </c>
      <c r="G224" s="206">
        <v>25</v>
      </c>
      <c r="M224" s="307">
        <f t="shared" si="7"/>
        <v>10</v>
      </c>
      <c r="N224" s="335">
        <f t="shared" si="8"/>
        <v>1450.3999999999999</v>
      </c>
      <c r="O224" s="335">
        <v>100</v>
      </c>
      <c r="P224" s="307">
        <v>32</v>
      </c>
    </row>
    <row r="225" spans="1:16" ht="17.25" customHeight="1" x14ac:dyDescent="0.4">
      <c r="B225" s="198">
        <v>4</v>
      </c>
      <c r="C225" s="198" t="s">
        <v>1788</v>
      </c>
      <c r="D225" s="198" t="s">
        <v>1789</v>
      </c>
      <c r="F225" s="207">
        <v>45614.875</v>
      </c>
      <c r="G225" s="206">
        <v>15</v>
      </c>
      <c r="M225" s="307">
        <f t="shared" si="7"/>
        <v>12.5</v>
      </c>
      <c r="N225" s="335">
        <f t="shared" si="8"/>
        <v>1813</v>
      </c>
      <c r="O225" s="335">
        <v>125</v>
      </c>
      <c r="P225" s="307">
        <v>40</v>
      </c>
    </row>
    <row r="226" spans="1:16" ht="17.25" customHeight="1" x14ac:dyDescent="0.4">
      <c r="B226" s="198"/>
      <c r="C226" s="198"/>
      <c r="D226" s="198"/>
      <c r="F226" s="207"/>
      <c r="G226" s="228">
        <f>SUM(G222:G225)</f>
        <v>90</v>
      </c>
      <c r="M226" s="307">
        <f t="shared" si="7"/>
        <v>15</v>
      </c>
      <c r="N226" s="335">
        <f t="shared" si="8"/>
        <v>2175.6</v>
      </c>
      <c r="O226" s="335">
        <v>150</v>
      </c>
      <c r="P226" s="307">
        <v>48</v>
      </c>
    </row>
    <row r="227" spans="1:16" ht="17.25" customHeight="1" x14ac:dyDescent="0.4">
      <c r="M227" s="307">
        <f t="shared" si="7"/>
        <v>17.5</v>
      </c>
      <c r="N227" s="335">
        <f t="shared" si="8"/>
        <v>2538.1999999999998</v>
      </c>
      <c r="O227" s="335">
        <v>175</v>
      </c>
      <c r="P227" s="307">
        <v>56</v>
      </c>
    </row>
    <row r="228" spans="1:16" ht="17.25" customHeight="1" x14ac:dyDescent="0.4">
      <c r="A228" s="243">
        <v>45615</v>
      </c>
      <c r="B228" s="243">
        <v>45597</v>
      </c>
      <c r="C228" s="243"/>
      <c r="D228" s="243"/>
      <c r="E228" s="243"/>
      <c r="F228" s="243"/>
      <c r="G228" s="243"/>
      <c r="M228" s="307">
        <f t="shared" si="7"/>
        <v>20</v>
      </c>
      <c r="N228" s="335">
        <f t="shared" si="8"/>
        <v>2900.7999999999997</v>
      </c>
      <c r="O228" s="335">
        <v>200</v>
      </c>
      <c r="P228" s="307">
        <v>64</v>
      </c>
    </row>
    <row r="229" spans="1:16" ht="23.25" customHeight="1" x14ac:dyDescent="0.4">
      <c r="B229" s="197" t="s">
        <v>1731</v>
      </c>
      <c r="C229" s="197" t="s">
        <v>1732</v>
      </c>
      <c r="D229" s="197" t="s">
        <v>1257</v>
      </c>
      <c r="E229" s="197" t="s">
        <v>1733</v>
      </c>
      <c r="F229" s="200" t="s">
        <v>1734</v>
      </c>
      <c r="G229" s="200" t="s">
        <v>1742</v>
      </c>
      <c r="M229" s="307">
        <f t="shared" si="7"/>
        <v>22.5</v>
      </c>
      <c r="N229" s="335">
        <f t="shared" si="8"/>
        <v>3263.4</v>
      </c>
      <c r="O229" s="335">
        <v>225</v>
      </c>
      <c r="P229" s="307">
        <v>72</v>
      </c>
    </row>
    <row r="230" spans="1:16" ht="17.25" customHeight="1" x14ac:dyDescent="0.4">
      <c r="B230" s="249">
        <v>1</v>
      </c>
      <c r="C230" s="198" t="s">
        <v>1750</v>
      </c>
      <c r="D230" s="198" t="s">
        <v>28</v>
      </c>
      <c r="E230" s="198"/>
      <c r="F230" s="207" t="s">
        <v>1798</v>
      </c>
      <c r="G230" s="206">
        <v>25</v>
      </c>
      <c r="M230" s="307">
        <f t="shared" si="7"/>
        <v>25</v>
      </c>
      <c r="N230" s="335">
        <f t="shared" si="8"/>
        <v>3626</v>
      </c>
      <c r="O230" s="335">
        <v>250</v>
      </c>
      <c r="P230" s="307">
        <v>80</v>
      </c>
    </row>
    <row r="231" spans="1:16" ht="17.25" customHeight="1" x14ac:dyDescent="0.4">
      <c r="B231" s="253">
        <v>2</v>
      </c>
      <c r="C231" s="198" t="s">
        <v>201</v>
      </c>
      <c r="D231" s="198" t="s">
        <v>1022</v>
      </c>
      <c r="F231" s="207">
        <v>45615.786111111112</v>
      </c>
      <c r="G231" s="206">
        <v>0</v>
      </c>
      <c r="M231" s="307">
        <f>O231/10</f>
        <v>0</v>
      </c>
      <c r="N231" s="335">
        <f>O231*14.504</f>
        <v>0</v>
      </c>
      <c r="O231" s="335"/>
      <c r="P231" s="307"/>
    </row>
    <row r="232" spans="1:16" ht="17.25" customHeight="1" x14ac:dyDescent="0.4">
      <c r="B232" s="198"/>
      <c r="C232" s="198"/>
      <c r="D232" s="198"/>
      <c r="F232" s="207"/>
      <c r="G232" s="228">
        <f>SUM(G230:G230)</f>
        <v>25</v>
      </c>
      <c r="M232" s="307">
        <f t="shared" si="7"/>
        <v>27.5</v>
      </c>
      <c r="N232" s="335">
        <f t="shared" si="8"/>
        <v>3988.6</v>
      </c>
      <c r="O232" s="335">
        <v>275</v>
      </c>
      <c r="P232" s="307">
        <v>88</v>
      </c>
    </row>
    <row r="233" spans="1:16" ht="17.25" customHeight="1" x14ac:dyDescent="0.4">
      <c r="M233" s="307">
        <f t="shared" si="7"/>
        <v>30</v>
      </c>
      <c r="N233" s="335">
        <f t="shared" si="8"/>
        <v>4351.2</v>
      </c>
      <c r="O233" s="335">
        <v>300</v>
      </c>
      <c r="P233" s="307">
        <v>96</v>
      </c>
    </row>
    <row r="234" spans="1:16" ht="17.25" customHeight="1" x14ac:dyDescent="0.4">
      <c r="A234" s="243">
        <v>45616</v>
      </c>
      <c r="B234" s="243">
        <v>45597</v>
      </c>
      <c r="C234" s="243"/>
      <c r="D234" s="243"/>
      <c r="E234" s="243"/>
      <c r="F234" s="243"/>
      <c r="G234" s="243"/>
      <c r="M234" s="307">
        <f t="shared" si="7"/>
        <v>32.5</v>
      </c>
      <c r="N234" s="335">
        <f t="shared" si="8"/>
        <v>4713.8</v>
      </c>
      <c r="O234" s="335">
        <v>325</v>
      </c>
      <c r="P234" s="307">
        <v>104</v>
      </c>
    </row>
    <row r="235" spans="1:16" ht="24.75" customHeight="1" x14ac:dyDescent="0.4">
      <c r="B235" s="197" t="s">
        <v>1731</v>
      </c>
      <c r="C235" s="197" t="s">
        <v>1732</v>
      </c>
      <c r="D235" s="197" t="s">
        <v>1257</v>
      </c>
      <c r="E235" s="197" t="s">
        <v>1733</v>
      </c>
      <c r="F235" s="200" t="s">
        <v>1734</v>
      </c>
      <c r="G235" s="200" t="s">
        <v>1742</v>
      </c>
      <c r="H235" s="200" t="s">
        <v>390</v>
      </c>
      <c r="I235" s="200" t="s">
        <v>1740</v>
      </c>
      <c r="M235" s="307">
        <f t="shared" si="7"/>
        <v>35</v>
      </c>
      <c r="N235" s="335">
        <f t="shared" si="8"/>
        <v>5076.3999999999996</v>
      </c>
      <c r="O235" s="335">
        <v>350</v>
      </c>
      <c r="P235" s="307">
        <v>112</v>
      </c>
    </row>
    <row r="236" spans="1:16" ht="17.25" customHeight="1" x14ac:dyDescent="0.4">
      <c r="B236" s="253">
        <v>1</v>
      </c>
      <c r="C236" s="198" t="s">
        <v>201</v>
      </c>
      <c r="D236" s="198" t="s">
        <v>1022</v>
      </c>
      <c r="F236" s="207">
        <v>45616.875</v>
      </c>
      <c r="G236" s="206">
        <v>25</v>
      </c>
      <c r="H236">
        <v>301324</v>
      </c>
      <c r="I236" t="s">
        <v>604</v>
      </c>
      <c r="M236" s="307">
        <f t="shared" si="7"/>
        <v>37.5</v>
      </c>
      <c r="N236" s="335">
        <f t="shared" si="8"/>
        <v>5439</v>
      </c>
      <c r="O236" s="335">
        <v>375</v>
      </c>
      <c r="P236" s="307">
        <v>120</v>
      </c>
    </row>
    <row r="237" spans="1:16" x14ac:dyDescent="0.3">
      <c r="B237" s="251">
        <v>2</v>
      </c>
      <c r="C237" s="198" t="s">
        <v>1771</v>
      </c>
      <c r="D237" s="198" t="s">
        <v>1778</v>
      </c>
      <c r="F237" s="207" t="s">
        <v>1798</v>
      </c>
      <c r="G237" s="206">
        <v>25</v>
      </c>
      <c r="H237">
        <v>296524</v>
      </c>
      <c r="I237" t="s">
        <v>1799</v>
      </c>
    </row>
    <row r="238" spans="1:16" x14ac:dyDescent="0.3">
      <c r="A238" t="s">
        <v>1800</v>
      </c>
      <c r="B238" s="254">
        <v>3</v>
      </c>
      <c r="C238" s="198" t="s">
        <v>1763</v>
      </c>
      <c r="D238" s="198" t="s">
        <v>1778</v>
      </c>
      <c r="F238" s="207">
        <v>45616.833333333336</v>
      </c>
      <c r="G238" s="206">
        <v>0</v>
      </c>
      <c r="H238">
        <v>295324</v>
      </c>
      <c r="I238" t="s">
        <v>637</v>
      </c>
    </row>
    <row r="239" spans="1:16" x14ac:dyDescent="0.3">
      <c r="B239" s="308">
        <v>4</v>
      </c>
      <c r="C239" s="198" t="s">
        <v>1801</v>
      </c>
      <c r="D239" s="198" t="s">
        <v>1738</v>
      </c>
      <c r="F239" s="207">
        <v>45616.875</v>
      </c>
      <c r="G239" s="206">
        <v>25</v>
      </c>
      <c r="H239">
        <v>301324</v>
      </c>
      <c r="I239" t="s">
        <v>604</v>
      </c>
    </row>
    <row r="240" spans="1:16" x14ac:dyDescent="0.3">
      <c r="B240" s="198">
        <v>5</v>
      </c>
      <c r="C240" s="198" t="s">
        <v>1754</v>
      </c>
      <c r="D240" s="198" t="s">
        <v>1738</v>
      </c>
      <c r="F240" s="207">
        <v>45616.875</v>
      </c>
      <c r="G240" s="206">
        <v>25</v>
      </c>
      <c r="H240">
        <v>298324</v>
      </c>
      <c r="I240" t="s">
        <v>1802</v>
      </c>
    </row>
    <row r="241" spans="1:17" x14ac:dyDescent="0.3">
      <c r="B241" s="198">
        <v>6</v>
      </c>
      <c r="C241" s="198" t="s">
        <v>1788</v>
      </c>
      <c r="D241" s="198" t="s">
        <v>1789</v>
      </c>
      <c r="F241" s="207">
        <v>45616.875</v>
      </c>
      <c r="G241" s="206">
        <v>15</v>
      </c>
    </row>
    <row r="242" spans="1:17" x14ac:dyDescent="0.3">
      <c r="B242" s="198"/>
      <c r="C242" s="198"/>
      <c r="D242" s="198"/>
      <c r="F242" s="207"/>
      <c r="G242" s="228">
        <f>SUM(G236:G241)</f>
        <v>115</v>
      </c>
    </row>
    <row r="244" spans="1:17" x14ac:dyDescent="0.3">
      <c r="A244" s="243">
        <v>45617</v>
      </c>
      <c r="B244" s="243">
        <v>45597</v>
      </c>
      <c r="C244" s="243"/>
      <c r="D244" s="243"/>
      <c r="E244" s="243"/>
      <c r="F244" s="243"/>
      <c r="G244" s="243"/>
    </row>
    <row r="245" spans="1:17" ht="28.8" x14ac:dyDescent="0.3">
      <c r="A245" s="309"/>
      <c r="B245" s="197" t="s">
        <v>1731</v>
      </c>
      <c r="C245" s="197" t="s">
        <v>1732</v>
      </c>
      <c r="D245" s="197" t="s">
        <v>1257</v>
      </c>
      <c r="E245" s="197" t="s">
        <v>1733</v>
      </c>
      <c r="F245" s="200" t="s">
        <v>1734</v>
      </c>
      <c r="G245" s="200" t="s">
        <v>1742</v>
      </c>
    </row>
    <row r="246" spans="1:17" x14ac:dyDescent="0.3">
      <c r="B246" s="253">
        <v>1</v>
      </c>
      <c r="C246" s="198" t="s">
        <v>201</v>
      </c>
      <c r="D246" s="198" t="s">
        <v>1022</v>
      </c>
      <c r="F246" s="207">
        <v>45617.875</v>
      </c>
      <c r="G246" s="206">
        <v>25</v>
      </c>
      <c r="M246" s="816" t="s">
        <v>1803</v>
      </c>
      <c r="N246" s="816"/>
      <c r="O246" s="817"/>
      <c r="P246" s="812" t="s">
        <v>1804</v>
      </c>
      <c r="Q246" s="812"/>
    </row>
    <row r="247" spans="1:17" x14ac:dyDescent="0.3">
      <c r="A247" t="s">
        <v>1800</v>
      </c>
      <c r="B247" s="254">
        <v>2</v>
      </c>
      <c r="C247" s="198" t="s">
        <v>1763</v>
      </c>
      <c r="D247" s="198" t="s">
        <v>1778</v>
      </c>
      <c r="F247" s="207">
        <v>45617.8125</v>
      </c>
      <c r="G247" s="206">
        <v>0</v>
      </c>
      <c r="M247" s="337" t="s">
        <v>1805</v>
      </c>
      <c r="N247" s="705" t="s">
        <v>1806</v>
      </c>
      <c r="O247" s="338" t="s">
        <v>1807</v>
      </c>
      <c r="P247" s="707" t="s">
        <v>390</v>
      </c>
      <c r="Q247" s="707" t="s">
        <v>12</v>
      </c>
    </row>
    <row r="248" spans="1:17" ht="28.8" x14ac:dyDescent="0.3">
      <c r="B248" s="255">
        <v>3</v>
      </c>
      <c r="C248" s="198" t="s">
        <v>1762</v>
      </c>
      <c r="D248" s="198" t="s">
        <v>1778</v>
      </c>
      <c r="F248" s="207">
        <v>45617.833333333336</v>
      </c>
      <c r="G248" s="206">
        <v>10</v>
      </c>
      <c r="M248" s="333">
        <v>45623</v>
      </c>
      <c r="N248" s="336">
        <v>0.3125</v>
      </c>
      <c r="O248" s="336">
        <v>0.75</v>
      </c>
      <c r="P248">
        <v>303524</v>
      </c>
      <c r="Q248" s="11" t="s">
        <v>1808</v>
      </c>
    </row>
    <row r="249" spans="1:17" ht="28.8" x14ac:dyDescent="0.3">
      <c r="B249" s="198">
        <v>4</v>
      </c>
      <c r="C249" s="198" t="s">
        <v>1754</v>
      </c>
      <c r="D249" s="198" t="s">
        <v>1738</v>
      </c>
      <c r="F249" s="207">
        <v>45617.875</v>
      </c>
      <c r="G249" s="206">
        <v>25</v>
      </c>
      <c r="M249" s="333">
        <v>45624</v>
      </c>
      <c r="N249" s="336">
        <v>0.3125</v>
      </c>
      <c r="O249" s="336">
        <v>0.75</v>
      </c>
      <c r="P249">
        <v>303024</v>
      </c>
      <c r="Q249" s="11" t="s">
        <v>1808</v>
      </c>
    </row>
    <row r="250" spans="1:17" ht="28.8" x14ac:dyDescent="0.3">
      <c r="B250" s="198">
        <v>5</v>
      </c>
      <c r="C250" s="198" t="s">
        <v>1788</v>
      </c>
      <c r="D250" s="198" t="s">
        <v>1789</v>
      </c>
      <c r="F250" s="207">
        <v>45617.875</v>
      </c>
      <c r="G250" s="206">
        <v>15</v>
      </c>
      <c r="M250" s="333">
        <v>45625</v>
      </c>
      <c r="N250" s="336">
        <v>0.3125</v>
      </c>
      <c r="O250" s="336">
        <v>0.75</v>
      </c>
      <c r="P250">
        <v>295124</v>
      </c>
      <c r="Q250" s="11" t="s">
        <v>1808</v>
      </c>
    </row>
    <row r="251" spans="1:17" x14ac:dyDescent="0.3">
      <c r="B251" s="198"/>
      <c r="C251" s="198"/>
      <c r="D251" s="198"/>
      <c r="F251" s="207"/>
      <c r="G251" s="228">
        <f>SUM(G246:G250)</f>
        <v>75</v>
      </c>
      <c r="M251" s="333">
        <v>45626</v>
      </c>
      <c r="N251" s="336">
        <v>0.2986111111111111</v>
      </c>
      <c r="O251" s="336">
        <v>0.5</v>
      </c>
      <c r="P251" s="339" t="s">
        <v>1809</v>
      </c>
      <c r="Q251" s="11" t="s">
        <v>1810</v>
      </c>
    </row>
    <row r="252" spans="1:17" ht="28.8" x14ac:dyDescent="0.3">
      <c r="M252" s="333">
        <v>45628</v>
      </c>
      <c r="N252" s="336">
        <v>0.3125</v>
      </c>
      <c r="O252" s="336">
        <v>0.75</v>
      </c>
      <c r="P252">
        <v>202024</v>
      </c>
      <c r="Q252" s="11" t="s">
        <v>1808</v>
      </c>
    </row>
    <row r="253" spans="1:17" x14ac:dyDescent="0.3">
      <c r="A253" s="243">
        <v>45618</v>
      </c>
      <c r="B253" s="243">
        <v>45597</v>
      </c>
      <c r="C253" s="243"/>
      <c r="D253" s="243"/>
      <c r="E253" s="243"/>
      <c r="F253" s="243"/>
      <c r="G253" s="243"/>
    </row>
    <row r="254" spans="1:17" ht="28.8" x14ac:dyDescent="0.3">
      <c r="A254" s="309"/>
      <c r="B254" s="197" t="s">
        <v>1731</v>
      </c>
      <c r="C254" s="197" t="s">
        <v>1732</v>
      </c>
      <c r="D254" s="197" t="s">
        <v>1257</v>
      </c>
      <c r="E254" s="197" t="s">
        <v>1733</v>
      </c>
      <c r="F254" s="200" t="s">
        <v>1734</v>
      </c>
      <c r="G254" s="200" t="s">
        <v>1742</v>
      </c>
      <c r="H254" s="200" t="s">
        <v>390</v>
      </c>
      <c r="I254" s="200" t="s">
        <v>1740</v>
      </c>
    </row>
    <row r="255" spans="1:17" x14ac:dyDescent="0.3">
      <c r="B255" s="253">
        <v>1</v>
      </c>
      <c r="C255" s="198" t="s">
        <v>201</v>
      </c>
      <c r="D255" s="198" t="s">
        <v>1022</v>
      </c>
      <c r="F255" s="207">
        <v>45618.833333333336</v>
      </c>
      <c r="G255" s="206">
        <v>10</v>
      </c>
      <c r="H255">
        <v>301324</v>
      </c>
      <c r="I255" t="s">
        <v>604</v>
      </c>
      <c r="M255" s="813" t="s">
        <v>1803</v>
      </c>
      <c r="N255" s="813"/>
      <c r="O255" s="814"/>
      <c r="P255" s="811" t="s">
        <v>1804</v>
      </c>
      <c r="Q255" s="811"/>
    </row>
    <row r="256" spans="1:17" x14ac:dyDescent="0.3">
      <c r="B256" s="257">
        <v>2</v>
      </c>
      <c r="C256" s="198" t="s">
        <v>1766</v>
      </c>
      <c r="D256" s="198" t="s">
        <v>1738</v>
      </c>
      <c r="F256" s="207">
        <v>45618.788888888892</v>
      </c>
      <c r="G256" s="206">
        <v>0</v>
      </c>
      <c r="H256">
        <v>285724</v>
      </c>
      <c r="I256" t="s">
        <v>1811</v>
      </c>
      <c r="M256" s="337" t="s">
        <v>1805</v>
      </c>
      <c r="N256" s="346" t="s">
        <v>1806</v>
      </c>
      <c r="O256" s="347" t="s">
        <v>1807</v>
      </c>
      <c r="P256" s="707" t="s">
        <v>390</v>
      </c>
      <c r="Q256" s="707" t="s">
        <v>12</v>
      </c>
    </row>
    <row r="257" spans="1:17" x14ac:dyDescent="0.3">
      <c r="B257" s="198">
        <v>1</v>
      </c>
      <c r="C257" s="198" t="s">
        <v>1762</v>
      </c>
      <c r="D257" s="198" t="s">
        <v>1745</v>
      </c>
      <c r="F257" s="207">
        <v>45621.833333333336</v>
      </c>
      <c r="G257" s="206">
        <v>10</v>
      </c>
      <c r="H257">
        <v>292424</v>
      </c>
      <c r="I257" t="s">
        <v>1812</v>
      </c>
      <c r="M257" s="348">
        <v>45642</v>
      </c>
      <c r="N257" s="349">
        <v>0.3125</v>
      </c>
      <c r="O257" s="349">
        <v>0.75</v>
      </c>
      <c r="P257" s="4" t="s">
        <v>1813</v>
      </c>
      <c r="Q257" t="s">
        <v>1814</v>
      </c>
    </row>
    <row r="258" spans="1:17" x14ac:dyDescent="0.3">
      <c r="B258" s="248">
        <v>2</v>
      </c>
      <c r="C258" s="198" t="s">
        <v>1777</v>
      </c>
      <c r="D258" s="198" t="s">
        <v>1738</v>
      </c>
      <c r="F258" s="207">
        <v>45621.833333333336</v>
      </c>
      <c r="G258" s="206">
        <v>10</v>
      </c>
      <c r="H258">
        <v>302924</v>
      </c>
      <c r="I258" t="s">
        <v>1815</v>
      </c>
      <c r="M258" s="348">
        <v>45643</v>
      </c>
      <c r="N258" s="349">
        <v>0.3125</v>
      </c>
      <c r="O258" s="349">
        <v>0.75</v>
      </c>
      <c r="P258" s="4" t="s">
        <v>1816</v>
      </c>
      <c r="Q258" t="s">
        <v>1817</v>
      </c>
    </row>
    <row r="259" spans="1:17" x14ac:dyDescent="0.3">
      <c r="B259" s="198">
        <v>3</v>
      </c>
      <c r="C259" s="198" t="s">
        <v>1788</v>
      </c>
      <c r="D259" s="198" t="s">
        <v>1789</v>
      </c>
      <c r="F259" s="207">
        <v>45621.833333333336</v>
      </c>
      <c r="G259" s="206">
        <v>10</v>
      </c>
      <c r="H259" t="s">
        <v>110</v>
      </c>
      <c r="I259" t="s">
        <v>110</v>
      </c>
      <c r="M259" s="348">
        <v>45644</v>
      </c>
      <c r="N259" s="349">
        <v>0.3125</v>
      </c>
      <c r="O259" s="349">
        <v>0.75</v>
      </c>
      <c r="P259" s="4" t="s">
        <v>1818</v>
      </c>
      <c r="Q259" t="s">
        <v>1819</v>
      </c>
    </row>
    <row r="260" spans="1:17" x14ac:dyDescent="0.3">
      <c r="B260" s="198"/>
      <c r="C260" s="198"/>
      <c r="D260" s="198"/>
      <c r="F260" s="207"/>
      <c r="G260" s="228">
        <f>SUM(G257:G259)</f>
        <v>30</v>
      </c>
      <c r="M260" s="348">
        <v>45645</v>
      </c>
      <c r="N260" s="349">
        <v>0.3125</v>
      </c>
      <c r="O260" s="349">
        <v>0.75</v>
      </c>
      <c r="P260" s="4" t="s">
        <v>1820</v>
      </c>
      <c r="Q260" s="286" t="s">
        <v>1821</v>
      </c>
    </row>
    <row r="261" spans="1:17" x14ac:dyDescent="0.3">
      <c r="B261" s="255">
        <v>1</v>
      </c>
      <c r="C261" t="s">
        <v>1762</v>
      </c>
      <c r="D261" s="198" t="s">
        <v>1745</v>
      </c>
      <c r="F261" s="207">
        <v>45622.833333333336</v>
      </c>
      <c r="G261" s="206">
        <v>10</v>
      </c>
      <c r="H261">
        <v>292424</v>
      </c>
      <c r="I261" t="s">
        <v>1812</v>
      </c>
      <c r="M261" s="348">
        <v>45649</v>
      </c>
      <c r="N261" s="349">
        <v>0.3125</v>
      </c>
      <c r="O261" s="349">
        <v>0.75</v>
      </c>
      <c r="P261" s="4" t="s">
        <v>1822</v>
      </c>
      <c r="Q261" t="s">
        <v>1823</v>
      </c>
    </row>
    <row r="262" spans="1:17" x14ac:dyDescent="0.3">
      <c r="B262" s="251">
        <v>2</v>
      </c>
      <c r="C262" s="198" t="s">
        <v>1771</v>
      </c>
      <c r="D262" s="198" t="s">
        <v>1745</v>
      </c>
      <c r="F262" s="207">
        <v>45622.875</v>
      </c>
      <c r="G262" s="206">
        <v>25</v>
      </c>
      <c r="H262">
        <v>299224</v>
      </c>
      <c r="I262" t="s">
        <v>1824</v>
      </c>
      <c r="M262" s="348">
        <v>45650</v>
      </c>
      <c r="N262" s="349">
        <v>0.3125</v>
      </c>
      <c r="O262" s="349">
        <v>0.58333333333333337</v>
      </c>
      <c r="P262" s="4" t="s">
        <v>1825</v>
      </c>
      <c r="Q262" t="s">
        <v>1823</v>
      </c>
    </row>
    <row r="263" spans="1:17" x14ac:dyDescent="0.3">
      <c r="A263" t="s">
        <v>1800</v>
      </c>
      <c r="B263" s="198">
        <v>5</v>
      </c>
      <c r="C263" s="198" t="s">
        <v>1754</v>
      </c>
      <c r="D263" s="198" t="s">
        <v>1826</v>
      </c>
      <c r="F263" s="207">
        <v>45622.875</v>
      </c>
      <c r="G263" s="206">
        <v>0</v>
      </c>
      <c r="H263" s="206" t="s">
        <v>1827</v>
      </c>
      <c r="I263" t="s">
        <v>1828</v>
      </c>
      <c r="M263" s="348">
        <v>45653</v>
      </c>
      <c r="N263" s="349">
        <v>0.3125</v>
      </c>
      <c r="O263" s="349">
        <v>0.75</v>
      </c>
      <c r="P263" t="s">
        <v>1829</v>
      </c>
      <c r="Q263" t="s">
        <v>1830</v>
      </c>
    </row>
    <row r="264" spans="1:17" hidden="1" x14ac:dyDescent="0.3">
      <c r="B264" s="198">
        <v>6</v>
      </c>
      <c r="C264" s="198" t="s">
        <v>1831</v>
      </c>
      <c r="D264" s="198" t="s">
        <v>1832</v>
      </c>
      <c r="F264" s="207">
        <v>45622.791666666664</v>
      </c>
      <c r="G264" s="206">
        <v>0</v>
      </c>
      <c r="H264" t="s">
        <v>110</v>
      </c>
      <c r="I264" t="s">
        <v>1833</v>
      </c>
      <c r="M264" s="348">
        <v>45654</v>
      </c>
    </row>
    <row r="265" spans="1:17" hidden="1" x14ac:dyDescent="0.3">
      <c r="B265" s="198">
        <v>7</v>
      </c>
      <c r="C265" s="198" t="s">
        <v>1793</v>
      </c>
      <c r="D265" s="198" t="s">
        <v>1834</v>
      </c>
      <c r="F265" s="207">
        <v>45622.791666666664</v>
      </c>
      <c r="G265" s="206">
        <v>0</v>
      </c>
      <c r="H265" t="s">
        <v>110</v>
      </c>
      <c r="I265" t="s">
        <v>1835</v>
      </c>
      <c r="M265" s="348">
        <v>45655</v>
      </c>
    </row>
    <row r="266" spans="1:17" x14ac:dyDescent="0.3">
      <c r="B266" s="198">
        <v>6</v>
      </c>
      <c r="C266" s="198" t="s">
        <v>1788</v>
      </c>
      <c r="D266" s="198" t="s">
        <v>1789</v>
      </c>
      <c r="F266" s="207">
        <v>45622.875</v>
      </c>
      <c r="G266" s="206">
        <v>15</v>
      </c>
      <c r="H266" t="s">
        <v>110</v>
      </c>
      <c r="I266" t="s">
        <v>110</v>
      </c>
    </row>
    <row r="267" spans="1:17" x14ac:dyDescent="0.3">
      <c r="B267" s="198"/>
      <c r="C267" s="198"/>
      <c r="D267" s="198"/>
      <c r="F267" s="207"/>
      <c r="G267" s="228">
        <f>SUM(G261:G266)</f>
        <v>50</v>
      </c>
    </row>
    <row r="268" spans="1:17" x14ac:dyDescent="0.3">
      <c r="M268" s="813" t="s">
        <v>1803</v>
      </c>
      <c r="N268" s="813"/>
      <c r="O268" s="814"/>
      <c r="P268" s="811" t="s">
        <v>1804</v>
      </c>
      <c r="Q268" s="811"/>
    </row>
    <row r="269" spans="1:17" x14ac:dyDescent="0.3">
      <c r="A269" s="243">
        <v>45623</v>
      </c>
      <c r="B269" s="243"/>
      <c r="C269" s="693">
        <v>45623</v>
      </c>
      <c r="D269" s="243"/>
      <c r="E269" s="243"/>
      <c r="F269" s="243"/>
      <c r="G269" s="243"/>
      <c r="H269" s="243"/>
      <c r="I269" s="693">
        <v>45623</v>
      </c>
      <c r="M269" s="337" t="s">
        <v>1805</v>
      </c>
      <c r="N269" s="346" t="s">
        <v>1806</v>
      </c>
      <c r="O269" s="347" t="s">
        <v>1807</v>
      </c>
      <c r="P269" s="707" t="s">
        <v>390</v>
      </c>
      <c r="Q269" s="707" t="s">
        <v>12</v>
      </c>
    </row>
    <row r="270" spans="1:17" ht="28.8" x14ac:dyDescent="0.3">
      <c r="A270" s="309"/>
      <c r="B270" s="197" t="s">
        <v>1731</v>
      </c>
      <c r="C270" s="197" t="s">
        <v>1732</v>
      </c>
      <c r="D270" s="197" t="s">
        <v>1257</v>
      </c>
      <c r="E270" s="197" t="s">
        <v>1733</v>
      </c>
      <c r="F270" s="200" t="s">
        <v>1734</v>
      </c>
      <c r="G270" s="200" t="s">
        <v>1742</v>
      </c>
      <c r="H270" s="200" t="s">
        <v>390</v>
      </c>
      <c r="I270" s="200" t="s">
        <v>1740</v>
      </c>
      <c r="M270" s="348">
        <v>45663</v>
      </c>
      <c r="N270" s="349">
        <v>0.3125</v>
      </c>
      <c r="O270" s="349">
        <v>0.75</v>
      </c>
      <c r="P270" s="4" t="s">
        <v>1836</v>
      </c>
      <c r="Q270" s="198" t="s">
        <v>1837</v>
      </c>
    </row>
    <row r="271" spans="1:17" x14ac:dyDescent="0.3">
      <c r="B271" s="255">
        <v>1</v>
      </c>
      <c r="C271" t="s">
        <v>1762</v>
      </c>
      <c r="D271" s="198" t="s">
        <v>1745</v>
      </c>
      <c r="F271" s="207">
        <v>45623.833333333336</v>
      </c>
      <c r="G271" s="206">
        <v>10</v>
      </c>
      <c r="H271">
        <v>292924</v>
      </c>
      <c r="I271" t="s">
        <v>1838</v>
      </c>
      <c r="M271" s="348">
        <v>45664</v>
      </c>
      <c r="N271" s="349">
        <v>0.3125</v>
      </c>
      <c r="O271" s="349">
        <v>0.75</v>
      </c>
      <c r="P271" s="4" t="s">
        <v>1839</v>
      </c>
      <c r="Q271" s="198" t="s">
        <v>1840</v>
      </c>
    </row>
    <row r="272" spans="1:17" x14ac:dyDescent="0.3">
      <c r="B272" s="251">
        <v>2</v>
      </c>
      <c r="C272" s="198" t="s">
        <v>1771</v>
      </c>
      <c r="D272" s="198" t="s">
        <v>1745</v>
      </c>
      <c r="F272" s="207">
        <v>45623.833333333336</v>
      </c>
      <c r="G272" s="206">
        <v>10</v>
      </c>
      <c r="H272">
        <v>293624</v>
      </c>
      <c r="I272" t="s">
        <v>1841</v>
      </c>
      <c r="M272" s="348">
        <v>45665</v>
      </c>
      <c r="N272" s="349">
        <v>0.3125</v>
      </c>
      <c r="O272" s="349">
        <v>0.75</v>
      </c>
      <c r="P272" s="4" t="s">
        <v>1842</v>
      </c>
      <c r="Q272" s="198" t="s">
        <v>1843</v>
      </c>
    </row>
    <row r="273" spans="1:17" x14ac:dyDescent="0.3">
      <c r="B273" s="253">
        <v>3</v>
      </c>
      <c r="C273" s="198" t="s">
        <v>201</v>
      </c>
      <c r="D273" s="198" t="s">
        <v>1022</v>
      </c>
      <c r="F273" s="207">
        <v>45623.833333333336</v>
      </c>
      <c r="G273" s="206">
        <v>10</v>
      </c>
      <c r="H273">
        <v>298924</v>
      </c>
      <c r="I273" t="s">
        <v>1057</v>
      </c>
      <c r="M273" s="348">
        <v>45666</v>
      </c>
      <c r="N273" s="349">
        <v>0.3125</v>
      </c>
      <c r="O273" s="349">
        <v>0.75</v>
      </c>
      <c r="P273" s="4" t="s">
        <v>1844</v>
      </c>
      <c r="Q273" s="198" t="s">
        <v>1837</v>
      </c>
    </row>
    <row r="274" spans="1:17" x14ac:dyDescent="0.3">
      <c r="B274" s="198">
        <v>4</v>
      </c>
      <c r="C274" s="198" t="s">
        <v>1801</v>
      </c>
      <c r="D274" s="198" t="s">
        <v>1826</v>
      </c>
      <c r="F274" s="207">
        <v>45623.833333333336</v>
      </c>
      <c r="G274" s="206">
        <v>10</v>
      </c>
      <c r="H274">
        <v>298924</v>
      </c>
      <c r="I274" t="s">
        <v>1057</v>
      </c>
      <c r="M274" s="348">
        <v>45667</v>
      </c>
      <c r="N274" s="349">
        <v>0.3125</v>
      </c>
      <c r="O274" s="349">
        <v>0.75</v>
      </c>
      <c r="P274" s="4" t="s">
        <v>1845</v>
      </c>
      <c r="Q274" s="198" t="s">
        <v>1846</v>
      </c>
    </row>
    <row r="275" spans="1:17" x14ac:dyDescent="0.3">
      <c r="B275" s="198">
        <v>5</v>
      </c>
      <c r="C275" s="198" t="s">
        <v>1788</v>
      </c>
      <c r="D275" s="198" t="s">
        <v>1789</v>
      </c>
      <c r="F275" s="207">
        <v>45623.833333333336</v>
      </c>
      <c r="G275" s="206">
        <v>10</v>
      </c>
      <c r="H275" t="s">
        <v>110</v>
      </c>
      <c r="I275" t="s">
        <v>110</v>
      </c>
      <c r="M275" s="348">
        <v>45668</v>
      </c>
      <c r="N275" s="349">
        <v>0.3125</v>
      </c>
      <c r="O275" s="349">
        <v>0.58333333333333337</v>
      </c>
      <c r="P275" s="4">
        <v>313424</v>
      </c>
      <c r="Q275" s="198" t="s">
        <v>1846</v>
      </c>
    </row>
    <row r="277" spans="1:17" x14ac:dyDescent="0.3">
      <c r="A277" s="243">
        <v>45624</v>
      </c>
      <c r="B277" s="243"/>
      <c r="C277" s="693">
        <v>45624</v>
      </c>
      <c r="D277" s="243"/>
      <c r="E277" s="243"/>
      <c r="F277" s="243"/>
      <c r="G277" s="243"/>
      <c r="H277" s="243"/>
      <c r="I277" s="693">
        <v>45624</v>
      </c>
    </row>
    <row r="278" spans="1:17" ht="19.5" customHeight="1" x14ac:dyDescent="0.3">
      <c r="A278" s="309"/>
      <c r="B278" s="197" t="s">
        <v>1731</v>
      </c>
      <c r="C278" s="197" t="s">
        <v>1732</v>
      </c>
      <c r="D278" s="197" t="s">
        <v>1257</v>
      </c>
      <c r="E278" s="197" t="s">
        <v>1733</v>
      </c>
      <c r="F278" s="200" t="s">
        <v>1734</v>
      </c>
      <c r="G278" s="200" t="s">
        <v>1742</v>
      </c>
      <c r="H278" s="200" t="s">
        <v>390</v>
      </c>
      <c r="I278" s="200" t="s">
        <v>1740</v>
      </c>
      <c r="M278" s="813" t="s">
        <v>1803</v>
      </c>
      <c r="N278" s="813"/>
      <c r="O278" s="814"/>
      <c r="P278" s="811" t="s">
        <v>1804</v>
      </c>
      <c r="Q278" s="811"/>
    </row>
    <row r="279" spans="1:17" x14ac:dyDescent="0.3">
      <c r="B279" s="255">
        <v>1</v>
      </c>
      <c r="C279" t="s">
        <v>1762</v>
      </c>
      <c r="D279" s="198" t="s">
        <v>1745</v>
      </c>
      <c r="F279" s="207">
        <v>45624.833333333336</v>
      </c>
      <c r="G279" s="206">
        <v>10</v>
      </c>
      <c r="H279">
        <v>292924</v>
      </c>
      <c r="I279" t="s">
        <v>1838</v>
      </c>
      <c r="M279" s="337" t="s">
        <v>1805</v>
      </c>
      <c r="N279" s="346" t="s">
        <v>1806</v>
      </c>
      <c r="O279" s="347" t="s">
        <v>1807</v>
      </c>
      <c r="P279" s="707" t="s">
        <v>390</v>
      </c>
      <c r="Q279" s="707" t="s">
        <v>12</v>
      </c>
    </row>
    <row r="280" spans="1:17" x14ac:dyDescent="0.3">
      <c r="B280" s="253">
        <v>3</v>
      </c>
      <c r="C280" s="198" t="s">
        <v>201</v>
      </c>
      <c r="D280" s="198" t="s">
        <v>1022</v>
      </c>
      <c r="F280" s="207">
        <v>45624.791666666664</v>
      </c>
      <c r="G280" s="206">
        <v>0</v>
      </c>
      <c r="H280">
        <v>298924</v>
      </c>
      <c r="I280" t="s">
        <v>1057</v>
      </c>
      <c r="M280" s="348">
        <v>45677</v>
      </c>
      <c r="N280" s="349">
        <v>0.3125</v>
      </c>
      <c r="O280" s="349">
        <v>0.75</v>
      </c>
      <c r="P280" s="4" t="s">
        <v>1847</v>
      </c>
      <c r="Q280" s="198" t="s">
        <v>1848</v>
      </c>
    </row>
    <row r="281" spans="1:17" x14ac:dyDescent="0.3">
      <c r="A281" t="s">
        <v>1800</v>
      </c>
      <c r="B281" s="198">
        <v>4</v>
      </c>
      <c r="C281" s="198" t="s">
        <v>1754</v>
      </c>
      <c r="D281" s="198" t="s">
        <v>1826</v>
      </c>
      <c r="F281" s="207">
        <v>45624.833333333336</v>
      </c>
      <c r="G281" s="206">
        <v>0</v>
      </c>
      <c r="H281" t="s">
        <v>1849</v>
      </c>
      <c r="I281" t="s">
        <v>23</v>
      </c>
      <c r="M281" s="348">
        <v>45678</v>
      </c>
      <c r="N281" s="349">
        <v>0.3125</v>
      </c>
      <c r="O281" s="349">
        <v>0.75</v>
      </c>
      <c r="P281" s="4" t="s">
        <v>1850</v>
      </c>
      <c r="Q281" s="198" t="s">
        <v>1851</v>
      </c>
    </row>
    <row r="282" spans="1:17" x14ac:dyDescent="0.3">
      <c r="B282" s="198">
        <v>5</v>
      </c>
      <c r="C282" s="198" t="s">
        <v>1788</v>
      </c>
      <c r="D282" s="198" t="s">
        <v>1789</v>
      </c>
      <c r="F282" s="207">
        <v>45624.833333333336</v>
      </c>
      <c r="G282" s="206">
        <v>10</v>
      </c>
      <c r="H282" t="s">
        <v>110</v>
      </c>
      <c r="I282" t="s">
        <v>110</v>
      </c>
      <c r="M282" s="348">
        <v>45679</v>
      </c>
      <c r="N282" s="349">
        <v>0.3125</v>
      </c>
      <c r="O282" s="349">
        <v>0.75</v>
      </c>
      <c r="P282" s="4" t="s">
        <v>1852</v>
      </c>
      <c r="Q282" s="198" t="s">
        <v>1853</v>
      </c>
    </row>
    <row r="283" spans="1:17" x14ac:dyDescent="0.3">
      <c r="B283" s="198"/>
      <c r="C283" s="198"/>
      <c r="D283" s="198"/>
      <c r="F283" s="207"/>
      <c r="G283" s="228">
        <f>SUM(G279:G282)</f>
        <v>20</v>
      </c>
      <c r="M283" s="348">
        <v>45680</v>
      </c>
      <c r="N283" s="349">
        <v>0.3125</v>
      </c>
      <c r="O283" s="349">
        <v>0.75</v>
      </c>
      <c r="P283" s="4" t="s">
        <v>1854</v>
      </c>
      <c r="Q283" s="198" t="s">
        <v>1855</v>
      </c>
    </row>
    <row r="284" spans="1:17" x14ac:dyDescent="0.3">
      <c r="M284" s="348">
        <v>45681</v>
      </c>
      <c r="N284" s="349">
        <v>0.3125</v>
      </c>
      <c r="O284" s="349">
        <v>0.75</v>
      </c>
      <c r="P284" s="4" t="s">
        <v>1856</v>
      </c>
      <c r="Q284" s="198" t="s">
        <v>1857</v>
      </c>
    </row>
    <row r="285" spans="1:17" x14ac:dyDescent="0.3">
      <c r="A285" s="243">
        <v>45626</v>
      </c>
      <c r="B285" s="243"/>
      <c r="C285" s="693">
        <v>45626</v>
      </c>
      <c r="D285" s="243"/>
      <c r="E285" s="243"/>
      <c r="F285" s="243"/>
      <c r="G285" s="243"/>
      <c r="H285" s="243"/>
      <c r="I285" s="693">
        <v>45626</v>
      </c>
      <c r="M285" s="348">
        <v>45684</v>
      </c>
      <c r="N285" s="349">
        <v>0.3125</v>
      </c>
      <c r="O285" s="349">
        <v>0.75</v>
      </c>
      <c r="P285" s="4" t="s">
        <v>1858</v>
      </c>
      <c r="Q285" s="198" t="s">
        <v>1859</v>
      </c>
    </row>
    <row r="286" spans="1:17" ht="15.75" customHeight="1" x14ac:dyDescent="0.3">
      <c r="A286" s="309"/>
      <c r="B286" s="197" t="s">
        <v>1731</v>
      </c>
      <c r="C286" s="197" t="s">
        <v>1732</v>
      </c>
      <c r="D286" s="197" t="s">
        <v>1257</v>
      </c>
      <c r="E286" s="197" t="s">
        <v>1733</v>
      </c>
      <c r="F286" s="200" t="s">
        <v>1734</v>
      </c>
      <c r="G286" s="200" t="s">
        <v>1742</v>
      </c>
      <c r="H286" s="200" t="s">
        <v>390</v>
      </c>
      <c r="I286" s="200" t="s">
        <v>1740</v>
      </c>
      <c r="M286" s="348">
        <v>45685</v>
      </c>
      <c r="N286" s="349">
        <v>0.3125</v>
      </c>
      <c r="O286" s="349">
        <v>0.75</v>
      </c>
      <c r="P286" s="53">
        <v>317025</v>
      </c>
      <c r="Q286" s="198" t="s">
        <v>1860</v>
      </c>
    </row>
    <row r="287" spans="1:17" x14ac:dyDescent="0.3">
      <c r="B287" s="249">
        <v>1</v>
      </c>
      <c r="C287" s="198" t="s">
        <v>1750</v>
      </c>
      <c r="D287" s="198" t="s">
        <v>28</v>
      </c>
      <c r="F287" s="207">
        <v>45626.5</v>
      </c>
      <c r="G287" s="206">
        <v>10</v>
      </c>
      <c r="H287">
        <v>292424</v>
      </c>
      <c r="I287" t="s">
        <v>1861</v>
      </c>
      <c r="M287" s="348">
        <v>45686</v>
      </c>
      <c r="N287" s="349">
        <v>0.3125</v>
      </c>
      <c r="O287" s="349">
        <v>0.75</v>
      </c>
      <c r="P287" s="53">
        <v>313025</v>
      </c>
      <c r="Q287" s="198" t="s">
        <v>1860</v>
      </c>
    </row>
    <row r="288" spans="1:17" x14ac:dyDescent="0.3">
      <c r="B288" s="257">
        <v>2</v>
      </c>
      <c r="C288" s="198" t="s">
        <v>1766</v>
      </c>
      <c r="D288" s="198" t="s">
        <v>1022</v>
      </c>
      <c r="F288" s="207">
        <v>45626.5</v>
      </c>
      <c r="G288" s="206">
        <v>10</v>
      </c>
      <c r="H288" t="s">
        <v>1862</v>
      </c>
      <c r="I288" t="s">
        <v>1863</v>
      </c>
      <c r="M288" s="348">
        <v>45687</v>
      </c>
      <c r="N288" s="349">
        <v>0.3125</v>
      </c>
      <c r="O288" s="349">
        <v>0.75</v>
      </c>
      <c r="P288" s="53" t="s">
        <v>1864</v>
      </c>
      <c r="Q288" s="198" t="s">
        <v>1865</v>
      </c>
    </row>
    <row r="289" spans="2:17" x14ac:dyDescent="0.3">
      <c r="B289" s="256">
        <v>3</v>
      </c>
      <c r="C289" s="198" t="s">
        <v>1765</v>
      </c>
      <c r="D289" s="198" t="s">
        <v>1022</v>
      </c>
      <c r="F289" s="207">
        <v>45626.5</v>
      </c>
      <c r="G289" s="206">
        <v>10</v>
      </c>
      <c r="H289" t="s">
        <v>1866</v>
      </c>
      <c r="I289" t="s">
        <v>1867</v>
      </c>
      <c r="M289" s="348">
        <v>45688</v>
      </c>
      <c r="N289" s="349">
        <v>0.3125</v>
      </c>
      <c r="O289" s="349">
        <v>0.75</v>
      </c>
      <c r="P289" s="53" t="s">
        <v>1868</v>
      </c>
      <c r="Q289" s="198" t="s">
        <v>1865</v>
      </c>
    </row>
    <row r="290" spans="2:17" x14ac:dyDescent="0.3">
      <c r="B290" s="198">
        <v>4</v>
      </c>
      <c r="C290" s="198" t="s">
        <v>1793</v>
      </c>
      <c r="D290" s="198" t="s">
        <v>1834</v>
      </c>
      <c r="F290" s="207">
        <v>45626.5</v>
      </c>
      <c r="G290" s="206">
        <v>10</v>
      </c>
      <c r="H290" t="s">
        <v>110</v>
      </c>
      <c r="I290" t="s">
        <v>1869</v>
      </c>
    </row>
    <row r="291" spans="2:17" x14ac:dyDescent="0.3">
      <c r="B291" s="198">
        <v>5</v>
      </c>
      <c r="C291" s="198" t="s">
        <v>1788</v>
      </c>
      <c r="D291" s="198" t="s">
        <v>1789</v>
      </c>
      <c r="F291" s="207">
        <v>45626.5</v>
      </c>
      <c r="G291" s="206">
        <v>10</v>
      </c>
      <c r="H291" t="s">
        <v>110</v>
      </c>
      <c r="I291" t="s">
        <v>110</v>
      </c>
    </row>
    <row r="292" spans="2:17" x14ac:dyDescent="0.3">
      <c r="G292" s="228">
        <f>SUM(G287:G291)</f>
        <v>50</v>
      </c>
      <c r="M292" s="813" t="s">
        <v>1803</v>
      </c>
      <c r="N292" s="813"/>
      <c r="O292" s="814"/>
      <c r="P292" s="811" t="s">
        <v>1804</v>
      </c>
      <c r="Q292" s="811"/>
    </row>
    <row r="293" spans="2:17" x14ac:dyDescent="0.3">
      <c r="M293" s="337" t="s">
        <v>1805</v>
      </c>
      <c r="N293" s="346" t="s">
        <v>1806</v>
      </c>
      <c r="O293" s="347" t="s">
        <v>1807</v>
      </c>
      <c r="P293" s="707" t="s">
        <v>390</v>
      </c>
      <c r="Q293" s="707" t="s">
        <v>12</v>
      </c>
    </row>
    <row r="294" spans="2:17" x14ac:dyDescent="0.3">
      <c r="B294" s="806" t="s">
        <v>1870</v>
      </c>
      <c r="C294" s="806"/>
      <c r="D294" s="806"/>
      <c r="E294" s="806"/>
      <c r="F294" s="806"/>
      <c r="G294" s="806"/>
      <c r="M294" s="348">
        <v>45705</v>
      </c>
      <c r="N294" s="349">
        <v>0.3125</v>
      </c>
      <c r="O294" s="349">
        <v>0.75</v>
      </c>
      <c r="P294" s="4" t="s">
        <v>1871</v>
      </c>
      <c r="Q294" s="198" t="s">
        <v>1872</v>
      </c>
    </row>
    <row r="295" spans="2:17" x14ac:dyDescent="0.3">
      <c r="B295" s="197" t="s">
        <v>1731</v>
      </c>
      <c r="C295" s="197" t="s">
        <v>1732</v>
      </c>
      <c r="D295" s="197" t="s">
        <v>1257</v>
      </c>
      <c r="E295" s="197" t="s">
        <v>1733</v>
      </c>
      <c r="F295" s="200" t="s">
        <v>1780</v>
      </c>
      <c r="G295" s="200" t="s">
        <v>1742</v>
      </c>
      <c r="M295" s="348">
        <v>45706</v>
      </c>
      <c r="N295" s="349">
        <v>0.3125</v>
      </c>
      <c r="O295" s="349">
        <v>0.75</v>
      </c>
      <c r="P295" s="4" t="s">
        <v>1873</v>
      </c>
      <c r="Q295" s="198" t="s">
        <v>1853</v>
      </c>
    </row>
    <row r="296" spans="2:17" x14ac:dyDescent="0.3">
      <c r="B296" s="255">
        <v>1</v>
      </c>
      <c r="C296" t="s">
        <v>1762</v>
      </c>
      <c r="D296" s="198" t="s">
        <v>1745</v>
      </c>
      <c r="E296" s="198"/>
      <c r="F296" s="258">
        <f t="shared" ref="F296:F308" si="9">COUNTIF($C$257:$C$291,C296)</f>
        <v>4</v>
      </c>
      <c r="G296" s="206">
        <f t="shared" ref="G296:G308" si="10">SUMIF($C$257:$C$291,C296,$G$257:$G$291)</f>
        <v>40</v>
      </c>
      <c r="M296" s="348">
        <v>45707</v>
      </c>
      <c r="N296" s="349">
        <v>0.3125</v>
      </c>
      <c r="O296" s="349">
        <v>0.75</v>
      </c>
      <c r="P296" s="4" t="s">
        <v>1874</v>
      </c>
      <c r="Q296" s="198" t="s">
        <v>1855</v>
      </c>
    </row>
    <row r="297" spans="2:17" x14ac:dyDescent="0.3">
      <c r="B297" s="251">
        <v>2</v>
      </c>
      <c r="C297" s="198" t="s">
        <v>1771</v>
      </c>
      <c r="D297" s="198" t="s">
        <v>1745</v>
      </c>
      <c r="E297" s="198"/>
      <c r="F297" s="258">
        <f t="shared" si="9"/>
        <v>2</v>
      </c>
      <c r="G297" s="206">
        <f t="shared" si="10"/>
        <v>35</v>
      </c>
      <c r="M297" s="348">
        <v>45708</v>
      </c>
      <c r="N297" s="349">
        <v>0.3125</v>
      </c>
      <c r="O297" s="349">
        <v>0.75</v>
      </c>
      <c r="P297" s="4" t="s">
        <v>1875</v>
      </c>
      <c r="Q297" s="198" t="s">
        <v>1876</v>
      </c>
    </row>
    <row r="298" spans="2:17" x14ac:dyDescent="0.3">
      <c r="B298" s="254">
        <v>3</v>
      </c>
      <c r="C298" s="198" t="s">
        <v>1763</v>
      </c>
      <c r="D298" s="198" t="s">
        <v>1745</v>
      </c>
      <c r="E298" s="198"/>
      <c r="F298" s="258">
        <f t="shared" si="9"/>
        <v>0</v>
      </c>
      <c r="G298" s="206">
        <f t="shared" si="10"/>
        <v>0</v>
      </c>
      <c r="M298" s="348">
        <v>45709</v>
      </c>
      <c r="N298" s="349">
        <v>0.3125</v>
      </c>
      <c r="O298" s="349">
        <v>0.75</v>
      </c>
      <c r="P298" s="4" t="s">
        <v>1877</v>
      </c>
      <c r="Q298" s="198" t="s">
        <v>1878</v>
      </c>
    </row>
    <row r="299" spans="2:17" x14ac:dyDescent="0.3">
      <c r="B299" s="249">
        <v>4</v>
      </c>
      <c r="C299" s="198" t="s">
        <v>1750</v>
      </c>
      <c r="D299" s="198" t="s">
        <v>28</v>
      </c>
      <c r="F299" s="258">
        <f t="shared" si="9"/>
        <v>1</v>
      </c>
      <c r="G299" s="206">
        <f t="shared" si="10"/>
        <v>10</v>
      </c>
      <c r="M299" s="348">
        <v>45710</v>
      </c>
      <c r="N299" s="349">
        <v>0.29166666666666669</v>
      </c>
      <c r="O299" s="349">
        <v>0.5</v>
      </c>
      <c r="P299" s="4" t="s">
        <v>1879</v>
      </c>
      <c r="Q299" s="198" t="s">
        <v>1855</v>
      </c>
    </row>
    <row r="300" spans="2:17" x14ac:dyDescent="0.3">
      <c r="B300" s="198">
        <v>5</v>
      </c>
      <c r="C300" s="198" t="s">
        <v>1777</v>
      </c>
      <c r="D300" s="198" t="s">
        <v>28</v>
      </c>
      <c r="F300" s="258">
        <f t="shared" si="9"/>
        <v>1</v>
      </c>
      <c r="G300" s="206">
        <f t="shared" si="10"/>
        <v>10</v>
      </c>
      <c r="M300" s="348">
        <v>45712</v>
      </c>
      <c r="N300" s="349">
        <v>0.3125</v>
      </c>
      <c r="O300" s="349">
        <v>0.75</v>
      </c>
      <c r="P300" s="53" t="s">
        <v>1880</v>
      </c>
      <c r="Q300" s="198" t="s">
        <v>1860</v>
      </c>
    </row>
    <row r="301" spans="2:17" x14ac:dyDescent="0.3">
      <c r="B301" s="198">
        <v>6</v>
      </c>
      <c r="C301" s="198" t="s">
        <v>1754</v>
      </c>
      <c r="D301" s="198" t="s">
        <v>1826</v>
      </c>
      <c r="F301" s="258">
        <f t="shared" si="9"/>
        <v>2</v>
      </c>
      <c r="G301" s="206">
        <f t="shared" si="10"/>
        <v>0</v>
      </c>
      <c r="M301" s="348">
        <v>45713</v>
      </c>
      <c r="N301" s="349">
        <v>0.3125</v>
      </c>
      <c r="O301" s="349">
        <v>0.75</v>
      </c>
      <c r="P301" s="53" t="s">
        <v>1881</v>
      </c>
      <c r="Q301" s="198" t="s">
        <v>1882</v>
      </c>
    </row>
    <row r="302" spans="2:17" x14ac:dyDescent="0.3">
      <c r="B302" s="253">
        <v>7</v>
      </c>
      <c r="C302" s="198" t="s">
        <v>201</v>
      </c>
      <c r="D302" s="198" t="s">
        <v>1738</v>
      </c>
      <c r="F302" s="258">
        <f t="shared" si="9"/>
        <v>2</v>
      </c>
      <c r="G302" s="206">
        <f t="shared" si="10"/>
        <v>10</v>
      </c>
      <c r="M302" s="348">
        <v>45714</v>
      </c>
      <c r="N302" s="349">
        <v>0.3125</v>
      </c>
      <c r="O302" s="349">
        <v>0.75</v>
      </c>
      <c r="P302" s="53" t="s">
        <v>1883</v>
      </c>
      <c r="Q302" s="198" t="s">
        <v>1884</v>
      </c>
    </row>
    <row r="303" spans="2:17" x14ac:dyDescent="0.3">
      <c r="B303" s="308">
        <v>8</v>
      </c>
      <c r="C303" s="198" t="s">
        <v>1801</v>
      </c>
      <c r="D303" s="198" t="s">
        <v>1826</v>
      </c>
      <c r="F303" s="258">
        <f t="shared" si="9"/>
        <v>1</v>
      </c>
      <c r="G303" s="206">
        <f t="shared" si="10"/>
        <v>10</v>
      </c>
      <c r="M303" s="348">
        <v>45715</v>
      </c>
      <c r="N303" s="349">
        <v>0.3125</v>
      </c>
      <c r="O303" s="349">
        <v>0.75</v>
      </c>
      <c r="P303" s="53" t="s">
        <v>1885</v>
      </c>
      <c r="Q303" s="198" t="s">
        <v>1884</v>
      </c>
    </row>
    <row r="304" spans="2:17" x14ac:dyDescent="0.3">
      <c r="B304" s="198">
        <v>9</v>
      </c>
      <c r="C304" s="198" t="s">
        <v>1791</v>
      </c>
      <c r="D304" s="198" t="s">
        <v>1755</v>
      </c>
      <c r="F304" s="258">
        <f t="shared" si="9"/>
        <v>0</v>
      </c>
      <c r="G304" s="206">
        <f t="shared" si="10"/>
        <v>0</v>
      </c>
    </row>
    <row r="305" spans="1:9" x14ac:dyDescent="0.3">
      <c r="B305" s="257">
        <v>10</v>
      </c>
      <c r="C305" s="198" t="s">
        <v>1766</v>
      </c>
      <c r="D305" s="198" t="s">
        <v>1738</v>
      </c>
      <c r="F305" s="258">
        <f t="shared" si="9"/>
        <v>1</v>
      </c>
      <c r="G305" s="206">
        <f t="shared" si="10"/>
        <v>10</v>
      </c>
    </row>
    <row r="306" spans="1:9" x14ac:dyDescent="0.3">
      <c r="B306" s="324">
        <v>11</v>
      </c>
      <c r="C306" s="198" t="s">
        <v>1765</v>
      </c>
      <c r="D306" s="198" t="s">
        <v>1738</v>
      </c>
      <c r="F306" s="258">
        <f t="shared" si="9"/>
        <v>1</v>
      </c>
      <c r="G306" s="206">
        <f t="shared" si="10"/>
        <v>10</v>
      </c>
    </row>
    <row r="307" spans="1:9" x14ac:dyDescent="0.3">
      <c r="B307" s="198">
        <v>13</v>
      </c>
      <c r="C307" s="198" t="s">
        <v>1793</v>
      </c>
      <c r="D307" s="198" t="s">
        <v>1834</v>
      </c>
      <c r="F307" s="258">
        <f t="shared" si="9"/>
        <v>2</v>
      </c>
      <c r="G307" s="206">
        <f t="shared" si="10"/>
        <v>10</v>
      </c>
    </row>
    <row r="308" spans="1:9" x14ac:dyDescent="0.3">
      <c r="B308" s="198">
        <v>14</v>
      </c>
      <c r="C308" s="198" t="s">
        <v>1788</v>
      </c>
      <c r="D308" s="198" t="s">
        <v>1789</v>
      </c>
      <c r="F308" s="258">
        <f t="shared" si="9"/>
        <v>5</v>
      </c>
      <c r="G308" s="206">
        <f t="shared" si="10"/>
        <v>55</v>
      </c>
    </row>
    <row r="309" spans="1:9" x14ac:dyDescent="0.3">
      <c r="B309" s="198"/>
      <c r="C309" s="198"/>
      <c r="D309" s="198"/>
      <c r="F309" s="207"/>
      <c r="G309" s="228">
        <f>SUM(G296:G308)</f>
        <v>200</v>
      </c>
    </row>
    <row r="311" spans="1:9" x14ac:dyDescent="0.3">
      <c r="A311" s="243">
        <v>45637</v>
      </c>
      <c r="B311" s="243"/>
      <c r="C311" s="693">
        <f>A311</f>
        <v>45637</v>
      </c>
      <c r="D311" s="243"/>
      <c r="E311" s="243"/>
      <c r="F311" s="243"/>
      <c r="G311" s="243"/>
      <c r="H311" s="243"/>
      <c r="I311" s="693">
        <f>A311</f>
        <v>45637</v>
      </c>
    </row>
    <row r="312" spans="1:9" ht="28.8" x14ac:dyDescent="0.3">
      <c r="A312" s="309"/>
      <c r="B312" s="197" t="s">
        <v>1731</v>
      </c>
      <c r="C312" s="197" t="s">
        <v>1732</v>
      </c>
      <c r="D312" s="197" t="s">
        <v>1257</v>
      </c>
      <c r="E312" s="197" t="s">
        <v>1733</v>
      </c>
      <c r="F312" s="200" t="s">
        <v>1734</v>
      </c>
      <c r="G312" s="200" t="s">
        <v>1742</v>
      </c>
      <c r="H312" s="200" t="s">
        <v>390</v>
      </c>
      <c r="I312" s="200" t="s">
        <v>1740</v>
      </c>
    </row>
    <row r="313" spans="1:9" x14ac:dyDescent="0.3">
      <c r="B313" s="255">
        <v>1</v>
      </c>
      <c r="C313" t="s">
        <v>1762</v>
      </c>
      <c r="D313" s="198" t="s">
        <v>1745</v>
      </c>
      <c r="F313" s="207">
        <v>45637.875</v>
      </c>
      <c r="G313" s="206">
        <v>25</v>
      </c>
      <c r="H313" s="4">
        <v>296724</v>
      </c>
      <c r="I313" t="s">
        <v>1886</v>
      </c>
    </row>
    <row r="314" spans="1:9" x14ac:dyDescent="0.3">
      <c r="B314" s="251">
        <v>2</v>
      </c>
      <c r="C314" s="198" t="s">
        <v>1771</v>
      </c>
      <c r="D314" s="198" t="s">
        <v>1745</v>
      </c>
      <c r="F314" s="207">
        <v>45637.875</v>
      </c>
      <c r="G314" s="206">
        <v>25</v>
      </c>
      <c r="H314" s="4">
        <v>300924</v>
      </c>
      <c r="I314" t="s">
        <v>540</v>
      </c>
    </row>
    <row r="315" spans="1:9" x14ac:dyDescent="0.3">
      <c r="B315" s="198">
        <v>3</v>
      </c>
      <c r="C315" s="198" t="s">
        <v>1788</v>
      </c>
      <c r="D315" s="198" t="s">
        <v>1789</v>
      </c>
      <c r="F315" s="207">
        <v>45637.875</v>
      </c>
      <c r="G315" s="206">
        <v>15</v>
      </c>
      <c r="H315" s="4"/>
    </row>
    <row r="316" spans="1:9" x14ac:dyDescent="0.3">
      <c r="G316" s="228">
        <f>SUM(G313:G315)</f>
        <v>65</v>
      </c>
    </row>
    <row r="318" spans="1:9" x14ac:dyDescent="0.3">
      <c r="A318" s="243">
        <v>45640</v>
      </c>
      <c r="B318" s="243"/>
      <c r="C318" s="693">
        <f>A318</f>
        <v>45640</v>
      </c>
      <c r="D318" s="243"/>
      <c r="E318" s="243"/>
      <c r="F318" s="243"/>
      <c r="G318" s="243"/>
      <c r="H318" s="243"/>
      <c r="I318" s="693">
        <f>A318</f>
        <v>45640</v>
      </c>
    </row>
    <row r="319" spans="1:9" ht="28.8" x14ac:dyDescent="0.3">
      <c r="A319" s="309"/>
      <c r="B319" s="197" t="s">
        <v>1731</v>
      </c>
      <c r="C319" s="197" t="s">
        <v>1732</v>
      </c>
      <c r="D319" s="197" t="s">
        <v>1257</v>
      </c>
      <c r="E319" s="197" t="s">
        <v>1733</v>
      </c>
      <c r="F319" s="200" t="s">
        <v>1734</v>
      </c>
      <c r="G319" s="200" t="s">
        <v>1742</v>
      </c>
      <c r="H319" s="200" t="s">
        <v>390</v>
      </c>
      <c r="I319" s="200" t="s">
        <v>1740</v>
      </c>
    </row>
    <row r="320" spans="1:9" x14ac:dyDescent="0.3">
      <c r="B320" s="255">
        <v>1</v>
      </c>
      <c r="C320" t="s">
        <v>1762</v>
      </c>
      <c r="D320" s="198" t="s">
        <v>1745</v>
      </c>
      <c r="F320" s="207">
        <v>45640.652777777781</v>
      </c>
      <c r="G320" s="206">
        <v>25</v>
      </c>
      <c r="H320" s="4" t="s">
        <v>1887</v>
      </c>
      <c r="I320" s="198" t="s">
        <v>1888</v>
      </c>
    </row>
    <row r="321" spans="1:9" x14ac:dyDescent="0.3">
      <c r="B321" s="198">
        <v>2</v>
      </c>
      <c r="C321" s="198" t="s">
        <v>1801</v>
      </c>
      <c r="D321" s="198" t="s">
        <v>1785</v>
      </c>
      <c r="F321" s="207">
        <v>45640.652777777781</v>
      </c>
      <c r="G321" s="206">
        <v>25</v>
      </c>
      <c r="H321" s="4" t="s">
        <v>1887</v>
      </c>
      <c r="I321" s="198" t="s">
        <v>1889</v>
      </c>
    </row>
    <row r="322" spans="1:9" x14ac:dyDescent="0.3">
      <c r="B322" s="198">
        <v>3</v>
      </c>
      <c r="C322" s="198" t="s">
        <v>1788</v>
      </c>
      <c r="D322" s="198" t="s">
        <v>1789</v>
      </c>
      <c r="F322" s="207">
        <v>45640.652777777781</v>
      </c>
      <c r="G322" s="206">
        <v>15</v>
      </c>
      <c r="H322" s="4" t="s">
        <v>110</v>
      </c>
      <c r="I322" t="s">
        <v>110</v>
      </c>
    </row>
    <row r="323" spans="1:9" x14ac:dyDescent="0.3">
      <c r="G323" s="228">
        <f>SUM(G320:G322)</f>
        <v>65</v>
      </c>
    </row>
    <row r="325" spans="1:9" x14ac:dyDescent="0.3">
      <c r="B325" s="806" t="s">
        <v>1890</v>
      </c>
      <c r="C325" s="806"/>
      <c r="D325" s="806"/>
      <c r="E325" s="806"/>
      <c r="F325" s="806"/>
      <c r="G325" s="806"/>
    </row>
    <row r="326" spans="1:9" x14ac:dyDescent="0.3">
      <c r="B326" s="197" t="s">
        <v>1731</v>
      </c>
      <c r="C326" s="197" t="s">
        <v>1732</v>
      </c>
      <c r="D326" s="197" t="s">
        <v>1257</v>
      </c>
      <c r="E326" s="197" t="s">
        <v>1733</v>
      </c>
      <c r="F326" s="200" t="s">
        <v>1780</v>
      </c>
      <c r="G326" s="200" t="s">
        <v>1742</v>
      </c>
    </row>
    <row r="327" spans="1:9" x14ac:dyDescent="0.3">
      <c r="B327" s="255">
        <v>1</v>
      </c>
      <c r="C327" t="s">
        <v>1762</v>
      </c>
      <c r="D327" s="198" t="s">
        <v>1745</v>
      </c>
      <c r="E327" s="198"/>
      <c r="F327" s="258">
        <f>COUNTIF($C$313:$C$322,C327)</f>
        <v>2</v>
      </c>
      <c r="G327" s="206">
        <f>SUMIF($C$313:$C$322,C327,$G$313:$G$322)</f>
        <v>50</v>
      </c>
    </row>
    <row r="328" spans="1:9" x14ac:dyDescent="0.3">
      <c r="B328" s="251">
        <v>2</v>
      </c>
      <c r="C328" s="198" t="s">
        <v>1771</v>
      </c>
      <c r="D328" s="198" t="s">
        <v>1745</v>
      </c>
      <c r="E328" s="198"/>
      <c r="F328" s="258">
        <f>COUNTIF($C$313:$C$322,C328)</f>
        <v>1</v>
      </c>
      <c r="G328" s="206">
        <f>SUMIF($C$313:$C$322,C328,$G$313:$G$322)</f>
        <v>25</v>
      </c>
    </row>
    <row r="329" spans="1:9" x14ac:dyDescent="0.3">
      <c r="B329" s="308">
        <v>3</v>
      </c>
      <c r="C329" s="198" t="s">
        <v>1801</v>
      </c>
      <c r="D329" s="198" t="s">
        <v>1826</v>
      </c>
      <c r="F329" s="258">
        <f>COUNTIF($C$313:$C$322,C329)</f>
        <v>1</v>
      </c>
      <c r="G329" s="206">
        <f>SUMIF($C$313:$C$322,C329,$G$313:$G$322)</f>
        <v>25</v>
      </c>
    </row>
    <row r="330" spans="1:9" x14ac:dyDescent="0.3">
      <c r="B330" s="198">
        <v>4</v>
      </c>
      <c r="C330" s="198" t="s">
        <v>1788</v>
      </c>
      <c r="D330" s="198" t="s">
        <v>1789</v>
      </c>
      <c r="F330" s="258">
        <f>COUNTIF($C$313:$C$322,C330)</f>
        <v>2</v>
      </c>
      <c r="G330" s="206">
        <f>SUMIF($C$313:$C$322,C330,$G$313:$G$322)</f>
        <v>30</v>
      </c>
    </row>
    <row r="331" spans="1:9" x14ac:dyDescent="0.3">
      <c r="B331" s="198"/>
      <c r="C331" s="198"/>
      <c r="D331" s="198"/>
      <c r="F331" s="207"/>
      <c r="G331" s="228">
        <f>SUM(G327:G330)</f>
        <v>130</v>
      </c>
    </row>
    <row r="333" spans="1:9" x14ac:dyDescent="0.3">
      <c r="A333" s="243">
        <v>45665</v>
      </c>
      <c r="B333" s="243"/>
      <c r="C333" s="693">
        <f>A333</f>
        <v>45665</v>
      </c>
      <c r="D333" s="243"/>
      <c r="E333" s="243"/>
      <c r="F333" s="243"/>
      <c r="G333" s="243"/>
      <c r="H333" s="243"/>
      <c r="I333" s="693">
        <f>A333</f>
        <v>45665</v>
      </c>
    </row>
    <row r="334" spans="1:9" ht="28.8" x14ac:dyDescent="0.3">
      <c r="A334" s="309"/>
      <c r="B334" s="197" t="s">
        <v>1731</v>
      </c>
      <c r="C334" s="197" t="s">
        <v>1732</v>
      </c>
      <c r="D334" s="197" t="s">
        <v>1257</v>
      </c>
      <c r="E334" s="197" t="s">
        <v>1733</v>
      </c>
      <c r="F334" s="200" t="s">
        <v>1734</v>
      </c>
      <c r="G334" s="200" t="s">
        <v>1742</v>
      </c>
      <c r="H334" s="200" t="s">
        <v>390</v>
      </c>
      <c r="I334" s="200" t="s">
        <v>1740</v>
      </c>
    </row>
    <row r="335" spans="1:9" x14ac:dyDescent="0.3">
      <c r="B335" s="253">
        <v>1</v>
      </c>
      <c r="C335" s="198" t="s">
        <v>201</v>
      </c>
      <c r="D335" s="198" t="s">
        <v>1022</v>
      </c>
      <c r="F335" s="207">
        <v>45665.875</v>
      </c>
      <c r="G335" s="206">
        <v>25</v>
      </c>
      <c r="H335" s="4">
        <v>306024</v>
      </c>
      <c r="I335" s="198" t="s">
        <v>1891</v>
      </c>
    </row>
    <row r="336" spans="1:9" x14ac:dyDescent="0.3">
      <c r="B336" s="308">
        <v>2</v>
      </c>
      <c r="C336" s="198" t="s">
        <v>1801</v>
      </c>
      <c r="D336" s="198" t="s">
        <v>1785</v>
      </c>
      <c r="F336" s="207">
        <v>45665.875</v>
      </c>
      <c r="G336" s="206">
        <v>25</v>
      </c>
      <c r="H336" s="4">
        <v>301424</v>
      </c>
      <c r="I336" s="198" t="s">
        <v>1892</v>
      </c>
    </row>
    <row r="337" spans="1:9" x14ac:dyDescent="0.3">
      <c r="B337" s="198">
        <v>3</v>
      </c>
      <c r="C337" s="198" t="s">
        <v>1791</v>
      </c>
      <c r="D337" s="198" t="s">
        <v>1755</v>
      </c>
      <c r="F337" s="207">
        <v>45665.875</v>
      </c>
      <c r="G337" s="206">
        <v>25</v>
      </c>
      <c r="H337" s="4">
        <v>306024</v>
      </c>
      <c r="I337" t="s">
        <v>1893</v>
      </c>
    </row>
    <row r="338" spans="1:9" x14ac:dyDescent="0.3">
      <c r="G338" s="228">
        <f>SUM(G335:G337)</f>
        <v>75</v>
      </c>
    </row>
    <row r="341" spans="1:9" x14ac:dyDescent="0.3">
      <c r="A341" s="243">
        <v>45668</v>
      </c>
      <c r="B341" s="243"/>
      <c r="C341" s="693">
        <f>A341</f>
        <v>45668</v>
      </c>
      <c r="D341" s="243"/>
      <c r="E341" s="243"/>
      <c r="F341" s="243"/>
      <c r="G341" s="243"/>
      <c r="H341" s="243"/>
      <c r="I341" s="693">
        <f>A341</f>
        <v>45668</v>
      </c>
    </row>
    <row r="342" spans="1:9" ht="28.8" x14ac:dyDescent="0.3">
      <c r="A342" s="309"/>
      <c r="B342" s="197" t="s">
        <v>1731</v>
      </c>
      <c r="C342" s="197" t="s">
        <v>1732</v>
      </c>
      <c r="D342" s="197" t="s">
        <v>1257</v>
      </c>
      <c r="E342" s="200" t="s">
        <v>1894</v>
      </c>
      <c r="F342" s="200" t="s">
        <v>1734</v>
      </c>
      <c r="G342" s="200" t="s">
        <v>1742</v>
      </c>
      <c r="H342" s="200" t="s">
        <v>390</v>
      </c>
      <c r="I342" s="200" t="s">
        <v>1740</v>
      </c>
    </row>
    <row r="343" spans="1:9" x14ac:dyDescent="0.3">
      <c r="B343" s="255">
        <v>1</v>
      </c>
      <c r="C343" t="s">
        <v>1762</v>
      </c>
      <c r="D343" s="198" t="s">
        <v>1745</v>
      </c>
      <c r="E343" s="207">
        <v>45668.320833333331</v>
      </c>
      <c r="F343" s="207">
        <v>45668.583333333336</v>
      </c>
      <c r="G343" s="206">
        <v>10</v>
      </c>
      <c r="H343" s="4">
        <v>304424</v>
      </c>
      <c r="I343" s="198" t="s">
        <v>1895</v>
      </c>
    </row>
    <row r="344" spans="1:9" x14ac:dyDescent="0.3">
      <c r="B344" s="251">
        <v>2</v>
      </c>
      <c r="C344" s="198" t="s">
        <v>1771</v>
      </c>
      <c r="D344" s="198" t="s">
        <v>1745</v>
      </c>
      <c r="E344" s="207">
        <v>45668.302083333336</v>
      </c>
      <c r="F344" s="207">
        <v>45668.594444444447</v>
      </c>
      <c r="G344" s="206">
        <v>25</v>
      </c>
      <c r="H344" s="4" t="s">
        <v>1896</v>
      </c>
      <c r="I344" s="198" t="s">
        <v>1897</v>
      </c>
    </row>
    <row r="345" spans="1:9" x14ac:dyDescent="0.3">
      <c r="B345" s="254">
        <v>3</v>
      </c>
      <c r="C345" s="198" t="s">
        <v>1763</v>
      </c>
      <c r="D345" s="198" t="s">
        <v>1745</v>
      </c>
      <c r="E345" s="207">
        <v>45668.29583333333</v>
      </c>
      <c r="F345" s="207">
        <v>45668.50277777778</v>
      </c>
      <c r="G345" s="206">
        <v>10</v>
      </c>
      <c r="H345" s="4" t="s">
        <v>1898</v>
      </c>
      <c r="I345" s="198" t="s">
        <v>1899</v>
      </c>
    </row>
    <row r="346" spans="1:9" x14ac:dyDescent="0.3">
      <c r="B346" s="249">
        <v>4</v>
      </c>
      <c r="C346" s="198" t="s">
        <v>1750</v>
      </c>
      <c r="D346" s="198" t="s">
        <v>28</v>
      </c>
      <c r="E346" s="207">
        <v>45668.290277777778</v>
      </c>
      <c r="F346" s="207">
        <v>45668.583333333336</v>
      </c>
      <c r="G346" s="206">
        <v>25</v>
      </c>
      <c r="H346" s="4">
        <v>310524</v>
      </c>
      <c r="I346" s="198" t="s">
        <v>738</v>
      </c>
    </row>
    <row r="347" spans="1:9" x14ac:dyDescent="0.3">
      <c r="B347" s="198">
        <v>5</v>
      </c>
      <c r="C347" s="198" t="s">
        <v>1900</v>
      </c>
      <c r="D347" s="198" t="s">
        <v>1826</v>
      </c>
      <c r="E347" s="207">
        <v>45668.289583333331</v>
      </c>
      <c r="F347" s="207">
        <v>45668.583333333336</v>
      </c>
      <c r="G347" s="206">
        <v>25</v>
      </c>
      <c r="H347" s="4" t="s">
        <v>1901</v>
      </c>
      <c r="I347" s="198" t="s">
        <v>1902</v>
      </c>
    </row>
    <row r="348" spans="1:9" x14ac:dyDescent="0.3">
      <c r="B348" s="198">
        <v>6</v>
      </c>
      <c r="C348" s="198" t="s">
        <v>1754</v>
      </c>
      <c r="D348" s="198" t="s">
        <v>1826</v>
      </c>
      <c r="E348" s="207">
        <v>45668.299305555556</v>
      </c>
      <c r="F348" s="207">
        <v>45668.592361111114</v>
      </c>
      <c r="G348" s="206">
        <v>25</v>
      </c>
      <c r="H348" s="4">
        <v>302924</v>
      </c>
      <c r="I348" s="198" t="s">
        <v>926</v>
      </c>
    </row>
    <row r="349" spans="1:9" x14ac:dyDescent="0.3">
      <c r="B349" s="253">
        <v>7</v>
      </c>
      <c r="C349" s="198" t="s">
        <v>201</v>
      </c>
      <c r="D349" s="198" t="s">
        <v>1738</v>
      </c>
      <c r="E349" s="207">
        <v>45668.291666666664</v>
      </c>
      <c r="F349" s="207">
        <v>45668.59652777778</v>
      </c>
      <c r="G349" s="206">
        <v>25</v>
      </c>
      <c r="H349" s="4">
        <v>302224</v>
      </c>
      <c r="I349" s="198" t="s">
        <v>1903</v>
      </c>
    </row>
    <row r="350" spans="1:9" x14ac:dyDescent="0.3">
      <c r="B350" s="308">
        <v>8</v>
      </c>
      <c r="C350" s="198" t="s">
        <v>1801</v>
      </c>
      <c r="D350" s="198" t="s">
        <v>1826</v>
      </c>
      <c r="E350" s="207">
        <v>45668.304166666669</v>
      </c>
      <c r="F350" s="207">
        <v>45668.597222222219</v>
      </c>
      <c r="G350" s="206">
        <v>25</v>
      </c>
      <c r="H350" s="4">
        <v>302224</v>
      </c>
      <c r="I350" s="198" t="s">
        <v>1903</v>
      </c>
    </row>
    <row r="351" spans="1:9" x14ac:dyDescent="0.3">
      <c r="B351" s="257">
        <v>9</v>
      </c>
      <c r="C351" s="198" t="s">
        <v>1766</v>
      </c>
      <c r="D351" s="198" t="s">
        <v>1738</v>
      </c>
      <c r="E351" s="207">
        <v>45668.320138888892</v>
      </c>
      <c r="F351" s="207">
        <v>45668.583333333336</v>
      </c>
      <c r="G351" s="206">
        <v>10</v>
      </c>
      <c r="H351" s="4" t="s">
        <v>1904</v>
      </c>
      <c r="I351" s="198" t="s">
        <v>926</v>
      </c>
    </row>
    <row r="352" spans="1:9" x14ac:dyDescent="0.3">
      <c r="B352" s="324">
        <v>10</v>
      </c>
      <c r="C352" s="198" t="s">
        <v>1765</v>
      </c>
      <c r="D352" s="198" t="s">
        <v>1738</v>
      </c>
      <c r="E352" s="207">
        <v>45668.29791666667</v>
      </c>
      <c r="F352" s="207">
        <v>45668.588194444441</v>
      </c>
      <c r="G352" s="206">
        <v>25</v>
      </c>
      <c r="H352" s="4" t="s">
        <v>1905</v>
      </c>
      <c r="I352" s="198" t="s">
        <v>1906</v>
      </c>
    </row>
    <row r="353" spans="2:9" x14ac:dyDescent="0.3">
      <c r="B353" s="198">
        <v>11</v>
      </c>
      <c r="C353" s="198" t="s">
        <v>1764</v>
      </c>
      <c r="D353" s="198" t="s">
        <v>1745</v>
      </c>
      <c r="E353" s="207">
        <v>45668.298611111109</v>
      </c>
      <c r="F353" s="207">
        <v>45668.583333333336</v>
      </c>
      <c r="G353" s="206">
        <v>25</v>
      </c>
      <c r="H353" s="4">
        <v>308024</v>
      </c>
      <c r="I353" s="198" t="s">
        <v>1907</v>
      </c>
    </row>
    <row r="354" spans="2:9" x14ac:dyDescent="0.3">
      <c r="B354" s="198">
        <v>12</v>
      </c>
      <c r="C354" s="198" t="s">
        <v>1791</v>
      </c>
      <c r="D354" s="198" t="s">
        <v>1755</v>
      </c>
      <c r="E354" s="207">
        <v>45668.290972222225</v>
      </c>
      <c r="F354" s="207">
        <v>45668.585416666669</v>
      </c>
      <c r="G354" s="206">
        <v>25</v>
      </c>
      <c r="H354" s="4">
        <v>306024</v>
      </c>
      <c r="I354" t="s">
        <v>1893</v>
      </c>
    </row>
    <row r="355" spans="2:9" x14ac:dyDescent="0.3">
      <c r="B355" s="198">
        <v>13</v>
      </c>
      <c r="C355" s="198" t="s">
        <v>1908</v>
      </c>
      <c r="D355" s="198" t="s">
        <v>1826</v>
      </c>
      <c r="E355" s="207">
        <v>45668.310416666667</v>
      </c>
      <c r="F355" s="207">
        <v>45668.583333333336</v>
      </c>
      <c r="G355" s="206">
        <v>10</v>
      </c>
      <c r="H355" s="4" t="s">
        <v>1901</v>
      </c>
      <c r="I355" s="198" t="s">
        <v>1902</v>
      </c>
    </row>
    <row r="356" spans="2:9" x14ac:dyDescent="0.3">
      <c r="B356" s="198">
        <v>14</v>
      </c>
      <c r="C356" s="198" t="s">
        <v>1788</v>
      </c>
      <c r="D356" s="198" t="s">
        <v>1789</v>
      </c>
      <c r="E356" s="207">
        <v>45668.291666666664</v>
      </c>
      <c r="F356" s="207">
        <v>45668.583333333336</v>
      </c>
      <c r="G356" s="206">
        <v>10</v>
      </c>
      <c r="H356" s="4">
        <v>301424</v>
      </c>
      <c r="I356" s="198" t="s">
        <v>1892</v>
      </c>
    </row>
    <row r="357" spans="2:9" x14ac:dyDescent="0.3">
      <c r="G357" s="228">
        <f>SUM(G343:G356)</f>
        <v>275</v>
      </c>
    </row>
    <row r="359" spans="2:9" x14ac:dyDescent="0.3">
      <c r="B359" s="806" t="s">
        <v>1909</v>
      </c>
      <c r="C359" s="806"/>
      <c r="D359" s="806"/>
      <c r="E359" s="806"/>
      <c r="F359" s="806"/>
      <c r="G359" s="806"/>
    </row>
    <row r="360" spans="2:9" x14ac:dyDescent="0.3">
      <c r="B360" s="197" t="s">
        <v>1731</v>
      </c>
      <c r="C360" s="197" t="s">
        <v>1732</v>
      </c>
      <c r="D360" s="197" t="s">
        <v>1257</v>
      </c>
      <c r="E360" s="197" t="s">
        <v>1733</v>
      </c>
      <c r="F360" s="200" t="s">
        <v>1780</v>
      </c>
      <c r="G360" s="200" t="s">
        <v>1742</v>
      </c>
    </row>
    <row r="361" spans="2:9" x14ac:dyDescent="0.3">
      <c r="B361" s="255">
        <v>1</v>
      </c>
      <c r="C361" t="s">
        <v>1762</v>
      </c>
      <c r="D361" s="198" t="s">
        <v>1745</v>
      </c>
      <c r="E361" s="198"/>
      <c r="F361" s="258">
        <f>COUNTIF($C$333:$C$356,C361)</f>
        <v>1</v>
      </c>
      <c r="G361" s="206">
        <f>SUMIF($C$334:$C$356,C361,$G$334:$G$356)</f>
        <v>10</v>
      </c>
    </row>
    <row r="362" spans="2:9" x14ac:dyDescent="0.3">
      <c r="B362" s="251">
        <v>2</v>
      </c>
      <c r="C362" s="198" t="s">
        <v>1771</v>
      </c>
      <c r="D362" s="198" t="s">
        <v>1745</v>
      </c>
      <c r="E362" s="198"/>
      <c r="F362" s="258">
        <f t="shared" ref="F362:F374" si="11">COUNTIF($C$333:$C$356,C362)</f>
        <v>1</v>
      </c>
      <c r="G362" s="206">
        <f t="shared" ref="G362:G374" si="12">SUMIF($C$334:$C$356,C362,$G$334:$G$356)</f>
        <v>25</v>
      </c>
    </row>
    <row r="363" spans="2:9" x14ac:dyDescent="0.3">
      <c r="B363" s="254">
        <v>3</v>
      </c>
      <c r="C363" s="198" t="s">
        <v>1763</v>
      </c>
      <c r="D363" s="198" t="s">
        <v>1745</v>
      </c>
      <c r="E363" s="198"/>
      <c r="F363" s="258">
        <f t="shared" si="11"/>
        <v>1</v>
      </c>
      <c r="G363" s="206">
        <f t="shared" si="12"/>
        <v>10</v>
      </c>
    </row>
    <row r="364" spans="2:9" x14ac:dyDescent="0.3">
      <c r="B364" s="249">
        <v>4</v>
      </c>
      <c r="C364" s="198" t="s">
        <v>1750</v>
      </c>
      <c r="D364" s="198" t="s">
        <v>28</v>
      </c>
      <c r="F364" s="258">
        <f t="shared" si="11"/>
        <v>1</v>
      </c>
      <c r="G364" s="206">
        <f t="shared" si="12"/>
        <v>25</v>
      </c>
    </row>
    <row r="365" spans="2:9" x14ac:dyDescent="0.3">
      <c r="B365" s="198">
        <v>5</v>
      </c>
      <c r="C365" s="198" t="s">
        <v>1900</v>
      </c>
      <c r="D365" s="198" t="s">
        <v>1826</v>
      </c>
      <c r="F365" s="258">
        <f t="shared" si="11"/>
        <v>1</v>
      </c>
      <c r="G365" s="206">
        <f t="shared" si="12"/>
        <v>25</v>
      </c>
    </row>
    <row r="366" spans="2:9" x14ac:dyDescent="0.3">
      <c r="B366" s="198">
        <v>6</v>
      </c>
      <c r="C366" s="198" t="s">
        <v>1754</v>
      </c>
      <c r="D366" s="198" t="s">
        <v>1826</v>
      </c>
      <c r="F366" s="258">
        <f t="shared" si="11"/>
        <v>1</v>
      </c>
      <c r="G366" s="206">
        <f t="shared" si="12"/>
        <v>25</v>
      </c>
    </row>
    <row r="367" spans="2:9" x14ac:dyDescent="0.3">
      <c r="B367" s="253">
        <v>7</v>
      </c>
      <c r="C367" s="198" t="s">
        <v>201</v>
      </c>
      <c r="D367" s="198" t="s">
        <v>1738</v>
      </c>
      <c r="F367" s="258">
        <f t="shared" si="11"/>
        <v>2</v>
      </c>
      <c r="G367" s="206">
        <f t="shared" si="12"/>
        <v>50</v>
      </c>
    </row>
    <row r="368" spans="2:9" x14ac:dyDescent="0.3">
      <c r="B368" s="308">
        <v>8</v>
      </c>
      <c r="C368" s="198" t="s">
        <v>1801</v>
      </c>
      <c r="D368" s="198" t="s">
        <v>1826</v>
      </c>
      <c r="F368" s="258">
        <f t="shared" si="11"/>
        <v>2</v>
      </c>
      <c r="G368" s="206">
        <f t="shared" si="12"/>
        <v>50</v>
      </c>
    </row>
    <row r="369" spans="1:9" x14ac:dyDescent="0.3">
      <c r="B369" s="257">
        <v>9</v>
      </c>
      <c r="C369" s="198" t="s">
        <v>1766</v>
      </c>
      <c r="D369" s="198" t="s">
        <v>1738</v>
      </c>
      <c r="F369" s="258">
        <f t="shared" si="11"/>
        <v>1</v>
      </c>
      <c r="G369" s="206">
        <f t="shared" si="12"/>
        <v>10</v>
      </c>
    </row>
    <row r="370" spans="1:9" x14ac:dyDescent="0.3">
      <c r="B370" s="324">
        <v>10</v>
      </c>
      <c r="C370" s="198" t="s">
        <v>1765</v>
      </c>
      <c r="D370" s="198" t="s">
        <v>1738</v>
      </c>
      <c r="F370" s="258">
        <f t="shared" si="11"/>
        <v>1</v>
      </c>
      <c r="G370" s="206">
        <f t="shared" si="12"/>
        <v>25</v>
      </c>
    </row>
    <row r="371" spans="1:9" x14ac:dyDescent="0.3">
      <c r="B371" s="198">
        <v>11</v>
      </c>
      <c r="C371" s="198" t="s">
        <v>1764</v>
      </c>
      <c r="D371" s="198" t="s">
        <v>1834</v>
      </c>
      <c r="F371" s="258">
        <f t="shared" si="11"/>
        <v>1</v>
      </c>
      <c r="G371" s="206">
        <f t="shared" si="12"/>
        <v>25</v>
      </c>
    </row>
    <row r="372" spans="1:9" x14ac:dyDescent="0.3">
      <c r="B372" s="198">
        <v>12</v>
      </c>
      <c r="C372" s="198" t="s">
        <v>1791</v>
      </c>
      <c r="D372" s="198" t="s">
        <v>1755</v>
      </c>
      <c r="F372" s="258">
        <f t="shared" si="11"/>
        <v>2</v>
      </c>
      <c r="G372" s="206">
        <f t="shared" si="12"/>
        <v>50</v>
      </c>
    </row>
    <row r="373" spans="1:9" x14ac:dyDescent="0.3">
      <c r="B373" s="198">
        <v>13</v>
      </c>
      <c r="C373" s="198" t="s">
        <v>1908</v>
      </c>
      <c r="D373" s="198" t="s">
        <v>1826</v>
      </c>
      <c r="F373" s="258">
        <f t="shared" si="11"/>
        <v>1</v>
      </c>
      <c r="G373" s="206">
        <f t="shared" si="12"/>
        <v>10</v>
      </c>
    </row>
    <row r="374" spans="1:9" x14ac:dyDescent="0.3">
      <c r="B374" s="198">
        <v>14</v>
      </c>
      <c r="C374" s="198" t="s">
        <v>1788</v>
      </c>
      <c r="D374" s="198" t="s">
        <v>1789</v>
      </c>
      <c r="F374" s="258">
        <f t="shared" si="11"/>
        <v>1</v>
      </c>
      <c r="G374" s="206">
        <f t="shared" si="12"/>
        <v>10</v>
      </c>
    </row>
    <row r="375" spans="1:9" x14ac:dyDescent="0.3">
      <c r="B375" s="198"/>
      <c r="C375" s="198"/>
      <c r="D375" s="198"/>
      <c r="F375" s="207"/>
      <c r="G375" s="228">
        <f>SUM(G361:G374)</f>
        <v>350</v>
      </c>
    </row>
    <row r="377" spans="1:9" x14ac:dyDescent="0.3">
      <c r="A377" s="243">
        <v>45668</v>
      </c>
      <c r="B377" s="243"/>
      <c r="C377" s="693">
        <f>A377</f>
        <v>45668</v>
      </c>
      <c r="D377" s="243"/>
      <c r="E377" s="243"/>
      <c r="F377" s="243"/>
      <c r="G377" s="243"/>
      <c r="H377" s="243"/>
      <c r="I377" s="693">
        <f>A377</f>
        <v>45668</v>
      </c>
    </row>
    <row r="378" spans="1:9" ht="28.8" x14ac:dyDescent="0.3">
      <c r="A378" s="309"/>
      <c r="B378" s="197" t="s">
        <v>1731</v>
      </c>
      <c r="C378" s="197" t="s">
        <v>1732</v>
      </c>
      <c r="D378" s="197" t="s">
        <v>1257</v>
      </c>
      <c r="E378" s="200" t="s">
        <v>1894</v>
      </c>
      <c r="F378" s="200" t="s">
        <v>1734</v>
      </c>
      <c r="G378" s="200" t="s">
        <v>1742</v>
      </c>
      <c r="H378" s="200" t="s">
        <v>390</v>
      </c>
      <c r="I378" s="200" t="s">
        <v>1740</v>
      </c>
    </row>
    <row r="379" spans="1:9" x14ac:dyDescent="0.3">
      <c r="B379" s="198">
        <v>1</v>
      </c>
      <c r="C379" s="198" t="s">
        <v>1910</v>
      </c>
      <c r="D379" s="198" t="s">
        <v>1911</v>
      </c>
      <c r="E379" s="207">
        <v>45668.361805555556</v>
      </c>
      <c r="F379" s="207">
        <v>45668.580555555556</v>
      </c>
      <c r="G379" s="206">
        <v>10</v>
      </c>
      <c r="H379" s="4" t="s">
        <v>110</v>
      </c>
      <c r="I379" s="198" t="s">
        <v>1912</v>
      </c>
    </row>
    <row r="380" spans="1:9" x14ac:dyDescent="0.3">
      <c r="B380" s="198">
        <v>2</v>
      </c>
      <c r="C380" s="198" t="s">
        <v>1913</v>
      </c>
      <c r="D380" s="198" t="s">
        <v>1911</v>
      </c>
      <c r="E380" s="207">
        <v>45668.3125</v>
      </c>
      <c r="F380" s="207">
        <v>45668.583333333336</v>
      </c>
      <c r="G380" s="206">
        <v>25</v>
      </c>
      <c r="H380" s="4" t="s">
        <v>110</v>
      </c>
      <c r="I380" s="198" t="s">
        <v>1912</v>
      </c>
    </row>
    <row r="381" spans="1:9" x14ac:dyDescent="0.3">
      <c r="B381" s="198">
        <v>3</v>
      </c>
      <c r="C381" s="198" t="s">
        <v>1914</v>
      </c>
      <c r="D381" s="198" t="s">
        <v>1911</v>
      </c>
      <c r="E381" s="207">
        <v>45668.3125</v>
      </c>
      <c r="F381" s="207">
        <v>45668.583333333336</v>
      </c>
      <c r="G381" s="206">
        <v>25</v>
      </c>
      <c r="H381" s="4" t="s">
        <v>110</v>
      </c>
      <c r="I381" s="198" t="s">
        <v>1912</v>
      </c>
    </row>
    <row r="382" spans="1:9" x14ac:dyDescent="0.3">
      <c r="B382" s="198">
        <v>4</v>
      </c>
      <c r="C382" s="198" t="s">
        <v>1915</v>
      </c>
      <c r="D382" s="198" t="s">
        <v>1911</v>
      </c>
      <c r="E382" s="207">
        <v>45668.3125</v>
      </c>
      <c r="F382" s="207">
        <v>45668.708333333336</v>
      </c>
      <c r="G382" s="206">
        <v>25</v>
      </c>
      <c r="H382" s="4" t="s">
        <v>110</v>
      </c>
      <c r="I382" s="198" t="s">
        <v>1916</v>
      </c>
    </row>
    <row r="383" spans="1:9" x14ac:dyDescent="0.3">
      <c r="G383" s="228">
        <f>SUM(G379:G382)</f>
        <v>85</v>
      </c>
    </row>
    <row r="385" spans="2:7" x14ac:dyDescent="0.3">
      <c r="B385" s="806" t="s">
        <v>1909</v>
      </c>
      <c r="C385" s="806"/>
      <c r="D385" s="806"/>
      <c r="E385" s="806"/>
      <c r="F385" s="806"/>
      <c r="G385" s="806"/>
    </row>
    <row r="386" spans="2:7" x14ac:dyDescent="0.3">
      <c r="B386" s="197" t="s">
        <v>1731</v>
      </c>
      <c r="C386" s="197" t="s">
        <v>1732</v>
      </c>
      <c r="D386" s="197" t="s">
        <v>1257</v>
      </c>
      <c r="E386" s="197" t="s">
        <v>1733</v>
      </c>
      <c r="F386" s="200" t="s">
        <v>1780</v>
      </c>
      <c r="G386" s="200" t="s">
        <v>1742</v>
      </c>
    </row>
    <row r="387" spans="2:7" x14ac:dyDescent="0.3">
      <c r="B387" s="255">
        <v>1</v>
      </c>
      <c r="C387" t="s">
        <v>1762</v>
      </c>
      <c r="D387" s="198" t="s">
        <v>1745</v>
      </c>
      <c r="E387" s="198"/>
      <c r="F387" s="258">
        <f>COUNTIF($C$333:$C$356,C387)</f>
        <v>1</v>
      </c>
      <c r="G387" s="206">
        <f>SUMIF($C$334:$C$356,C387,$G$334:$G$356)</f>
        <v>10</v>
      </c>
    </row>
    <row r="388" spans="2:7" x14ac:dyDescent="0.3">
      <c r="B388" s="251">
        <v>2</v>
      </c>
      <c r="C388" s="198" t="s">
        <v>1771</v>
      </c>
      <c r="D388" s="198" t="s">
        <v>1745</v>
      </c>
      <c r="E388" s="198"/>
      <c r="F388" s="258">
        <f t="shared" ref="F388:F400" si="13">COUNTIF($C$333:$C$356,C388)</f>
        <v>1</v>
      </c>
      <c r="G388" s="206">
        <f t="shared" ref="G388:G400" si="14">SUMIF($C$334:$C$356,C388,$G$334:$G$356)</f>
        <v>25</v>
      </c>
    </row>
    <row r="389" spans="2:7" x14ac:dyDescent="0.3">
      <c r="B389" s="254">
        <v>3</v>
      </c>
      <c r="C389" s="198" t="s">
        <v>1763</v>
      </c>
      <c r="D389" s="198" t="s">
        <v>1745</v>
      </c>
      <c r="E389" s="198"/>
      <c r="F389" s="258">
        <f t="shared" si="13"/>
        <v>1</v>
      </c>
      <c r="G389" s="206">
        <f t="shared" si="14"/>
        <v>10</v>
      </c>
    </row>
    <row r="390" spans="2:7" x14ac:dyDescent="0.3">
      <c r="B390" s="249">
        <v>4</v>
      </c>
      <c r="C390" s="198" t="s">
        <v>1750</v>
      </c>
      <c r="D390" s="198" t="s">
        <v>28</v>
      </c>
      <c r="F390" s="258">
        <f t="shared" si="13"/>
        <v>1</v>
      </c>
      <c r="G390" s="206">
        <f t="shared" si="14"/>
        <v>25</v>
      </c>
    </row>
    <row r="391" spans="2:7" x14ac:dyDescent="0.3">
      <c r="B391" s="198">
        <v>5</v>
      </c>
      <c r="C391" s="198" t="s">
        <v>1900</v>
      </c>
      <c r="D391" s="198" t="s">
        <v>1826</v>
      </c>
      <c r="F391" s="258">
        <f t="shared" si="13"/>
        <v>1</v>
      </c>
      <c r="G391" s="206">
        <f t="shared" si="14"/>
        <v>25</v>
      </c>
    </row>
    <row r="392" spans="2:7" x14ac:dyDescent="0.3">
      <c r="B392" s="198">
        <v>6</v>
      </c>
      <c r="C392" s="198" t="s">
        <v>1754</v>
      </c>
      <c r="D392" s="198" t="s">
        <v>1826</v>
      </c>
      <c r="F392" s="258">
        <f t="shared" si="13"/>
        <v>1</v>
      </c>
      <c r="G392" s="206">
        <f t="shared" si="14"/>
        <v>25</v>
      </c>
    </row>
    <row r="393" spans="2:7" x14ac:dyDescent="0.3">
      <c r="B393" s="253">
        <v>7</v>
      </c>
      <c r="C393" s="198" t="s">
        <v>201</v>
      </c>
      <c r="D393" s="198" t="s">
        <v>1738</v>
      </c>
      <c r="F393" s="258">
        <f t="shared" si="13"/>
        <v>2</v>
      </c>
      <c r="G393" s="206">
        <f t="shared" si="14"/>
        <v>50</v>
      </c>
    </row>
    <row r="394" spans="2:7" x14ac:dyDescent="0.3">
      <c r="B394" s="308">
        <v>8</v>
      </c>
      <c r="C394" s="198" t="s">
        <v>1801</v>
      </c>
      <c r="D394" s="198" t="s">
        <v>1826</v>
      </c>
      <c r="F394" s="258">
        <f t="shared" si="13"/>
        <v>2</v>
      </c>
      <c r="G394" s="206">
        <f t="shared" si="14"/>
        <v>50</v>
      </c>
    </row>
    <row r="395" spans="2:7" x14ac:dyDescent="0.3">
      <c r="B395" s="257">
        <v>9</v>
      </c>
      <c r="C395" s="198" t="s">
        <v>1766</v>
      </c>
      <c r="D395" s="198" t="s">
        <v>1738</v>
      </c>
      <c r="F395" s="258">
        <f t="shared" si="13"/>
        <v>1</v>
      </c>
      <c r="G395" s="206">
        <f t="shared" si="14"/>
        <v>10</v>
      </c>
    </row>
    <row r="396" spans="2:7" x14ac:dyDescent="0.3">
      <c r="B396" s="324">
        <v>10</v>
      </c>
      <c r="C396" s="198" t="s">
        <v>1765</v>
      </c>
      <c r="D396" s="198" t="s">
        <v>1738</v>
      </c>
      <c r="F396" s="258">
        <f t="shared" si="13"/>
        <v>1</v>
      </c>
      <c r="G396" s="206">
        <f t="shared" si="14"/>
        <v>25</v>
      </c>
    </row>
    <row r="397" spans="2:7" x14ac:dyDescent="0.3">
      <c r="B397" s="198">
        <v>11</v>
      </c>
      <c r="C397" s="198" t="s">
        <v>1764</v>
      </c>
      <c r="D397" s="198" t="s">
        <v>1834</v>
      </c>
      <c r="F397" s="258">
        <f t="shared" si="13"/>
        <v>1</v>
      </c>
      <c r="G397" s="206">
        <f t="shared" si="14"/>
        <v>25</v>
      </c>
    </row>
    <row r="398" spans="2:7" x14ac:dyDescent="0.3">
      <c r="B398" s="198">
        <v>12</v>
      </c>
      <c r="C398" s="198" t="s">
        <v>1791</v>
      </c>
      <c r="D398" s="198" t="s">
        <v>1755</v>
      </c>
      <c r="F398" s="258">
        <f t="shared" si="13"/>
        <v>2</v>
      </c>
      <c r="G398" s="206">
        <f t="shared" si="14"/>
        <v>50</v>
      </c>
    </row>
    <row r="399" spans="2:7" x14ac:dyDescent="0.3">
      <c r="D399" s="198" t="s">
        <v>1826</v>
      </c>
      <c r="F399" s="258">
        <f>COUNTIF($C$333:$C$356,#REF!)</f>
        <v>0</v>
      </c>
      <c r="G399" s="206">
        <f>SUMIF($C$334:$C$356,#REF!,$G$334:$G$356)</f>
        <v>0</v>
      </c>
    </row>
    <row r="400" spans="2:7" x14ac:dyDescent="0.3">
      <c r="B400" s="198">
        <v>14</v>
      </c>
      <c r="C400" s="198" t="s">
        <v>1788</v>
      </c>
      <c r="D400" s="198" t="s">
        <v>1789</v>
      </c>
      <c r="F400" s="258">
        <f t="shared" si="13"/>
        <v>1</v>
      </c>
      <c r="G400" s="206">
        <f t="shared" si="14"/>
        <v>10</v>
      </c>
    </row>
    <row r="401" spans="1:9" x14ac:dyDescent="0.3">
      <c r="G401" s="228">
        <f>SUM(G387:G400)</f>
        <v>340</v>
      </c>
    </row>
    <row r="402" spans="1:9" x14ac:dyDescent="0.3">
      <c r="B402" s="388" t="s">
        <v>1917</v>
      </c>
      <c r="C402" s="388"/>
      <c r="D402" s="388"/>
      <c r="E402" s="389"/>
      <c r="F402" s="390"/>
      <c r="G402" s="390"/>
    </row>
    <row r="403" spans="1:9" x14ac:dyDescent="0.3">
      <c r="B403" s="198">
        <v>1</v>
      </c>
      <c r="C403" s="198" t="s">
        <v>1910</v>
      </c>
      <c r="D403" s="198" t="s">
        <v>1911</v>
      </c>
      <c r="E403" s="207">
        <v>45668.361805555556</v>
      </c>
      <c r="F403" s="258">
        <v>1</v>
      </c>
      <c r="G403" s="206">
        <v>10</v>
      </c>
    </row>
    <row r="404" spans="1:9" x14ac:dyDescent="0.3">
      <c r="B404" s="198">
        <v>2</v>
      </c>
      <c r="C404" s="198" t="s">
        <v>1913</v>
      </c>
      <c r="D404" s="198" t="s">
        <v>1911</v>
      </c>
      <c r="E404" s="207">
        <v>45668.3125</v>
      </c>
      <c r="F404" s="258">
        <v>1</v>
      </c>
      <c r="G404" s="206">
        <v>25</v>
      </c>
    </row>
    <row r="405" spans="1:9" x14ac:dyDescent="0.3">
      <c r="B405" s="198">
        <v>3</v>
      </c>
      <c r="C405" s="198" t="s">
        <v>1914</v>
      </c>
      <c r="D405" s="198" t="s">
        <v>1911</v>
      </c>
      <c r="E405" s="207">
        <v>45668.3125</v>
      </c>
      <c r="F405" s="258">
        <v>1</v>
      </c>
      <c r="G405" s="206">
        <v>25</v>
      </c>
    </row>
    <row r="406" spans="1:9" x14ac:dyDescent="0.3">
      <c r="B406" s="198">
        <v>4</v>
      </c>
      <c r="C406" s="198" t="s">
        <v>1915</v>
      </c>
      <c r="D406" s="198" t="s">
        <v>1911</v>
      </c>
      <c r="E406" s="207">
        <v>45668.3125</v>
      </c>
      <c r="F406" s="258">
        <v>1</v>
      </c>
      <c r="G406" s="206">
        <v>25</v>
      </c>
    </row>
    <row r="407" spans="1:9" x14ac:dyDescent="0.3">
      <c r="G407" s="228">
        <f>SUM(G403:G406)</f>
        <v>85</v>
      </c>
    </row>
    <row r="408" spans="1:9" ht="15.6" x14ac:dyDescent="0.3">
      <c r="B408" s="392" t="s">
        <v>1918</v>
      </c>
      <c r="C408" s="388"/>
      <c r="D408" s="388"/>
      <c r="E408" s="389"/>
      <c r="F408" s="390"/>
      <c r="G408" s="391">
        <f>SUM(G401,G407)</f>
        <v>425</v>
      </c>
    </row>
    <row r="411" spans="1:9" x14ac:dyDescent="0.3">
      <c r="A411" s="243">
        <v>45671</v>
      </c>
      <c r="B411" s="243"/>
      <c r="C411" s="693">
        <f>A411</f>
        <v>45671</v>
      </c>
      <c r="D411" s="243"/>
      <c r="E411" s="243"/>
      <c r="F411" s="243"/>
      <c r="G411" s="243"/>
      <c r="H411" s="243"/>
      <c r="I411" s="693">
        <f>A411</f>
        <v>45671</v>
      </c>
    </row>
    <row r="412" spans="1:9" ht="28.8" x14ac:dyDescent="0.3">
      <c r="A412" s="309"/>
      <c r="B412" s="197" t="s">
        <v>1731</v>
      </c>
      <c r="C412" s="197" t="s">
        <v>1732</v>
      </c>
      <c r="D412" s="197" t="s">
        <v>1257</v>
      </c>
      <c r="E412" s="200" t="s">
        <v>1894</v>
      </c>
      <c r="F412" s="200" t="s">
        <v>1734</v>
      </c>
      <c r="G412" s="200" t="s">
        <v>1742</v>
      </c>
      <c r="H412" s="200" t="s">
        <v>390</v>
      </c>
      <c r="I412" s="200" t="s">
        <v>1740</v>
      </c>
    </row>
    <row r="413" spans="1:9" x14ac:dyDescent="0.3">
      <c r="B413" s="257">
        <v>1</v>
      </c>
      <c r="C413" s="198" t="s">
        <v>1766</v>
      </c>
      <c r="D413" s="198" t="s">
        <v>1738</v>
      </c>
      <c r="E413" s="207">
        <v>45668.320833333331</v>
      </c>
      <c r="F413" s="207">
        <v>45671.791666666664</v>
      </c>
      <c r="G413" s="206">
        <v>0</v>
      </c>
      <c r="H413" s="4">
        <v>304224</v>
      </c>
      <c r="I413" s="198" t="s">
        <v>1919</v>
      </c>
    </row>
    <row r="414" spans="1:9" x14ac:dyDescent="0.3">
      <c r="B414" s="253">
        <v>2</v>
      </c>
      <c r="C414" s="198" t="s">
        <v>201</v>
      </c>
      <c r="D414" s="198" t="s">
        <v>1738</v>
      </c>
      <c r="E414" s="207">
        <v>45668.291666666664</v>
      </c>
      <c r="F414" s="207">
        <v>45671.791666666664</v>
      </c>
      <c r="G414" s="206">
        <v>0</v>
      </c>
      <c r="H414" s="4">
        <v>304224</v>
      </c>
      <c r="I414" s="198" t="s">
        <v>1919</v>
      </c>
    </row>
    <row r="415" spans="1:9" x14ac:dyDescent="0.3">
      <c r="B415" s="198">
        <v>3</v>
      </c>
      <c r="C415" s="198" t="s">
        <v>1788</v>
      </c>
      <c r="D415" s="198" t="s">
        <v>1789</v>
      </c>
      <c r="E415" s="207">
        <v>45668.291666666664</v>
      </c>
      <c r="F415" s="207">
        <v>45671.791666666664</v>
      </c>
      <c r="G415" s="206">
        <v>0</v>
      </c>
      <c r="H415" s="4"/>
      <c r="I415" s="198"/>
    </row>
    <row r="416" spans="1:9" x14ac:dyDescent="0.3">
      <c r="G416" s="228">
        <f>SUM(G413:G415)</f>
        <v>0</v>
      </c>
    </row>
    <row r="418" spans="1:9" x14ac:dyDescent="0.3">
      <c r="A418" s="243">
        <v>45672</v>
      </c>
      <c r="B418" s="243"/>
      <c r="C418" s="693">
        <f>A418</f>
        <v>45672</v>
      </c>
      <c r="D418" s="243"/>
      <c r="E418" s="243"/>
      <c r="F418" s="243"/>
      <c r="G418" s="243"/>
      <c r="H418" s="243"/>
      <c r="I418" s="693">
        <f>A418</f>
        <v>45672</v>
      </c>
    </row>
    <row r="419" spans="1:9" ht="28.8" x14ac:dyDescent="0.3">
      <c r="A419" s="309"/>
      <c r="B419" s="197" t="s">
        <v>1731</v>
      </c>
      <c r="C419" s="197" t="s">
        <v>1732</v>
      </c>
      <c r="D419" s="197" t="s">
        <v>1257</v>
      </c>
      <c r="E419" s="200" t="s">
        <v>1894</v>
      </c>
      <c r="F419" s="200" t="s">
        <v>1734</v>
      </c>
      <c r="G419" s="200" t="s">
        <v>1742</v>
      </c>
      <c r="H419" s="200" t="s">
        <v>390</v>
      </c>
      <c r="I419" s="200" t="s">
        <v>1740</v>
      </c>
    </row>
    <row r="420" spans="1:9" x14ac:dyDescent="0.3">
      <c r="B420" s="255">
        <v>1</v>
      </c>
      <c r="C420" t="s">
        <v>1762</v>
      </c>
      <c r="D420" s="198" t="s">
        <v>1745</v>
      </c>
      <c r="E420" s="207">
        <v>45668.320833333331</v>
      </c>
      <c r="F420" s="207">
        <v>45672.875</v>
      </c>
      <c r="G420" s="206">
        <v>25</v>
      </c>
      <c r="H420" s="4">
        <v>313925</v>
      </c>
      <c r="I420" s="198" t="s">
        <v>1920</v>
      </c>
    </row>
    <row r="421" spans="1:9" x14ac:dyDescent="0.3">
      <c r="B421" s="251">
        <v>2</v>
      </c>
      <c r="C421" s="198" t="s">
        <v>1771</v>
      </c>
      <c r="D421" s="198" t="s">
        <v>1745</v>
      </c>
      <c r="E421" s="207">
        <v>45668.302083333336</v>
      </c>
      <c r="F421" s="207">
        <v>45672.875</v>
      </c>
      <c r="G421" s="206">
        <v>25</v>
      </c>
      <c r="H421" s="4">
        <v>310224</v>
      </c>
      <c r="I421" s="198" t="s">
        <v>1921</v>
      </c>
    </row>
    <row r="422" spans="1:9" x14ac:dyDescent="0.3">
      <c r="B422" s="253">
        <v>7</v>
      </c>
      <c r="C422" s="198" t="s">
        <v>201</v>
      </c>
      <c r="D422" s="198" t="s">
        <v>1738</v>
      </c>
      <c r="E422" s="207">
        <v>45668.291666666664</v>
      </c>
      <c r="F422" s="207">
        <v>45672.875</v>
      </c>
      <c r="G422" s="206">
        <v>25</v>
      </c>
      <c r="H422" s="4">
        <v>302224</v>
      </c>
      <c r="I422" s="198" t="s">
        <v>1903</v>
      </c>
    </row>
    <row r="423" spans="1:9" x14ac:dyDescent="0.3">
      <c r="B423" s="308">
        <v>8</v>
      </c>
      <c r="C423" s="198" t="s">
        <v>1801</v>
      </c>
      <c r="D423" s="198" t="s">
        <v>1826</v>
      </c>
      <c r="E423" s="207">
        <v>45668.304166666669</v>
      </c>
      <c r="F423" s="207">
        <v>45672.875</v>
      </c>
      <c r="G423" s="206">
        <v>25</v>
      </c>
      <c r="H423" s="4">
        <v>302224</v>
      </c>
      <c r="I423" s="198" t="s">
        <v>1903</v>
      </c>
    </row>
    <row r="424" spans="1:9" x14ac:dyDescent="0.3">
      <c r="B424" s="198">
        <v>14</v>
      </c>
      <c r="C424" s="198" t="s">
        <v>1788</v>
      </c>
      <c r="D424" s="198" t="s">
        <v>1789</v>
      </c>
      <c r="E424" s="207">
        <v>45668.291666666664</v>
      </c>
      <c r="F424" s="207">
        <v>45672.875</v>
      </c>
      <c r="G424" s="206">
        <v>10</v>
      </c>
      <c r="H424" s="4"/>
      <c r="I424" s="198"/>
    </row>
    <row r="425" spans="1:9" x14ac:dyDescent="0.3">
      <c r="G425" s="228">
        <f>SUM(G420:G424)</f>
        <v>110</v>
      </c>
    </row>
    <row r="427" spans="1:9" x14ac:dyDescent="0.3">
      <c r="A427" s="243">
        <v>45673</v>
      </c>
      <c r="B427" s="243"/>
      <c r="C427" s="693">
        <f>A427</f>
        <v>45673</v>
      </c>
      <c r="D427" s="243"/>
      <c r="E427" s="243"/>
      <c r="F427" s="243"/>
      <c r="G427" s="243"/>
      <c r="H427" s="243"/>
      <c r="I427" s="693">
        <f>A427</f>
        <v>45673</v>
      </c>
    </row>
    <row r="428" spans="1:9" ht="28.8" x14ac:dyDescent="0.3">
      <c r="A428" s="309"/>
      <c r="B428" s="197" t="s">
        <v>1731</v>
      </c>
      <c r="C428" s="197" t="s">
        <v>1732</v>
      </c>
      <c r="D428" s="197" t="s">
        <v>1257</v>
      </c>
      <c r="E428" s="200" t="s">
        <v>1894</v>
      </c>
      <c r="F428" s="200" t="s">
        <v>1734</v>
      </c>
      <c r="G428" s="200" t="s">
        <v>1742</v>
      </c>
      <c r="H428" s="200" t="s">
        <v>390</v>
      </c>
      <c r="I428" s="200" t="s">
        <v>1740</v>
      </c>
    </row>
    <row r="429" spans="1:9" x14ac:dyDescent="0.3">
      <c r="B429" s="255">
        <v>1</v>
      </c>
      <c r="C429" t="s">
        <v>1762</v>
      </c>
      <c r="D429" s="198" t="s">
        <v>1745</v>
      </c>
      <c r="E429" s="207">
        <v>45668.320833333331</v>
      </c>
      <c r="F429" s="207">
        <v>45673.875</v>
      </c>
      <c r="G429" s="206">
        <v>25</v>
      </c>
      <c r="H429" s="4">
        <v>313925</v>
      </c>
      <c r="I429" s="198" t="s">
        <v>1922</v>
      </c>
    </row>
    <row r="430" spans="1:9" x14ac:dyDescent="0.3">
      <c r="B430" s="251">
        <v>2</v>
      </c>
      <c r="C430" s="198" t="s">
        <v>1771</v>
      </c>
      <c r="D430" s="198" t="s">
        <v>1745</v>
      </c>
      <c r="E430" s="207">
        <v>45668.302083333336</v>
      </c>
      <c r="F430" s="207">
        <v>45673.875</v>
      </c>
      <c r="G430" s="206">
        <v>25</v>
      </c>
      <c r="H430" s="4">
        <v>309524</v>
      </c>
      <c r="I430" s="198" t="s">
        <v>540</v>
      </c>
    </row>
    <row r="431" spans="1:9" x14ac:dyDescent="0.3">
      <c r="A431" s="404" t="s">
        <v>1923</v>
      </c>
      <c r="B431" s="254">
        <v>3</v>
      </c>
      <c r="C431" s="198" t="s">
        <v>1763</v>
      </c>
      <c r="D431" s="198" t="s">
        <v>1745</v>
      </c>
      <c r="E431" s="207"/>
      <c r="F431" s="207">
        <v>45673.833333333336</v>
      </c>
      <c r="G431" s="206">
        <v>10</v>
      </c>
      <c r="H431" s="4">
        <v>309524</v>
      </c>
      <c r="I431" s="198" t="s">
        <v>541</v>
      </c>
    </row>
    <row r="432" spans="1:9" x14ac:dyDescent="0.3">
      <c r="B432" s="249">
        <v>4</v>
      </c>
      <c r="C432" s="198" t="s">
        <v>1750</v>
      </c>
      <c r="D432" s="198" t="s">
        <v>28</v>
      </c>
      <c r="E432" s="207"/>
      <c r="F432" s="207">
        <v>45673.875</v>
      </c>
      <c r="G432" s="206">
        <v>25</v>
      </c>
      <c r="H432" s="4">
        <v>313925</v>
      </c>
      <c r="I432" s="198" t="s">
        <v>1055</v>
      </c>
    </row>
    <row r="433" spans="1:9" x14ac:dyDescent="0.3">
      <c r="B433" s="253">
        <v>5</v>
      </c>
      <c r="C433" s="198" t="s">
        <v>201</v>
      </c>
      <c r="D433" s="198" t="s">
        <v>1738</v>
      </c>
      <c r="E433" s="207">
        <v>45668.291666666664</v>
      </c>
      <c r="F433" s="207">
        <v>45673.875</v>
      </c>
      <c r="G433" s="206">
        <v>25</v>
      </c>
      <c r="H433" s="4">
        <v>302224</v>
      </c>
      <c r="I433" s="198" t="s">
        <v>1903</v>
      </c>
    </row>
    <row r="434" spans="1:9" x14ac:dyDescent="0.3">
      <c r="B434" s="308">
        <v>6</v>
      </c>
      <c r="C434" s="198" t="s">
        <v>1801</v>
      </c>
      <c r="D434" s="198" t="s">
        <v>1826</v>
      </c>
      <c r="E434" s="207">
        <v>45668.304166666669</v>
      </c>
      <c r="F434" s="207">
        <v>45673.875</v>
      </c>
      <c r="G434" s="206">
        <v>25</v>
      </c>
      <c r="H434" s="4">
        <v>302224</v>
      </c>
      <c r="I434" s="198" t="s">
        <v>1903</v>
      </c>
    </row>
    <row r="435" spans="1:9" x14ac:dyDescent="0.3">
      <c r="B435" s="198">
        <v>7</v>
      </c>
      <c r="C435" s="198" t="s">
        <v>1788</v>
      </c>
      <c r="D435" s="198" t="s">
        <v>1789</v>
      </c>
      <c r="E435" s="207">
        <v>45668.291666666664</v>
      </c>
      <c r="F435" s="207">
        <v>45673.875</v>
      </c>
      <c r="G435" s="206">
        <v>10</v>
      </c>
      <c r="H435" s="4"/>
      <c r="I435" s="198"/>
    </row>
    <row r="436" spans="1:9" x14ac:dyDescent="0.3">
      <c r="G436" s="228">
        <f>SUM(G429:G435)</f>
        <v>145</v>
      </c>
    </row>
    <row r="438" spans="1:9" x14ac:dyDescent="0.3">
      <c r="A438" s="243">
        <v>45674</v>
      </c>
      <c r="B438" s="243"/>
      <c r="C438" s="693">
        <f>A438</f>
        <v>45674</v>
      </c>
      <c r="D438" s="243"/>
      <c r="E438" s="243"/>
      <c r="F438" s="243"/>
      <c r="G438" s="243"/>
      <c r="H438" s="243"/>
      <c r="I438" s="693">
        <f>A438</f>
        <v>45674</v>
      </c>
    </row>
    <row r="439" spans="1:9" ht="28.8" x14ac:dyDescent="0.3">
      <c r="A439" s="309"/>
      <c r="B439" s="197" t="s">
        <v>1731</v>
      </c>
      <c r="C439" s="197" t="s">
        <v>1732</v>
      </c>
      <c r="D439" s="197" t="s">
        <v>1257</v>
      </c>
      <c r="E439" s="200" t="s">
        <v>1894</v>
      </c>
      <c r="F439" s="200" t="s">
        <v>1734</v>
      </c>
      <c r="G439" s="200" t="s">
        <v>1742</v>
      </c>
      <c r="H439" s="200" t="s">
        <v>390</v>
      </c>
      <c r="I439" s="200" t="s">
        <v>1740</v>
      </c>
    </row>
    <row r="440" spans="1:9" x14ac:dyDescent="0.3">
      <c r="B440" s="324">
        <v>1</v>
      </c>
      <c r="C440" s="198" t="s">
        <v>1765</v>
      </c>
      <c r="D440" s="198" t="s">
        <v>1738</v>
      </c>
      <c r="E440" s="207"/>
      <c r="F440" s="207">
        <v>45674.993055555555</v>
      </c>
      <c r="G440" s="206">
        <v>25</v>
      </c>
      <c r="H440" s="4">
        <v>313925</v>
      </c>
      <c r="I440" s="198" t="s">
        <v>926</v>
      </c>
    </row>
    <row r="441" spans="1:9" x14ac:dyDescent="0.3">
      <c r="B441" s="253">
        <v>2</v>
      </c>
      <c r="C441" s="198" t="s">
        <v>201</v>
      </c>
      <c r="D441" s="198" t="s">
        <v>1738</v>
      </c>
      <c r="E441" s="207">
        <v>45668.291666666664</v>
      </c>
      <c r="F441" s="207">
        <v>45674.993055555555</v>
      </c>
      <c r="G441" s="206">
        <v>25</v>
      </c>
      <c r="H441" s="4" t="s">
        <v>1924</v>
      </c>
      <c r="I441" s="198" t="s">
        <v>1925</v>
      </c>
    </row>
    <row r="442" spans="1:9" x14ac:dyDescent="0.3">
      <c r="B442" s="308">
        <v>3</v>
      </c>
      <c r="C442" s="198" t="s">
        <v>1801</v>
      </c>
      <c r="D442" s="198" t="s">
        <v>1826</v>
      </c>
      <c r="E442" s="207">
        <v>45668.304166666669</v>
      </c>
      <c r="F442" s="207">
        <v>45674.993055555555</v>
      </c>
      <c r="G442" s="206">
        <v>25</v>
      </c>
      <c r="H442" s="4">
        <v>302224</v>
      </c>
      <c r="I442" s="198" t="s">
        <v>1926</v>
      </c>
    </row>
    <row r="443" spans="1:9" x14ac:dyDescent="0.3">
      <c r="B443" s="198">
        <v>4</v>
      </c>
      <c r="C443" s="198" t="s">
        <v>1754</v>
      </c>
      <c r="D443" s="198" t="s">
        <v>1826</v>
      </c>
      <c r="E443" s="207">
        <v>45668.291666666664</v>
      </c>
      <c r="F443" s="207">
        <v>45674.993055555555</v>
      </c>
      <c r="G443" s="206">
        <v>25</v>
      </c>
      <c r="H443" s="4">
        <v>313925</v>
      </c>
      <c r="I443" s="198" t="s">
        <v>1927</v>
      </c>
    </row>
    <row r="444" spans="1:9" x14ac:dyDescent="0.3">
      <c r="B444" s="198">
        <v>5</v>
      </c>
      <c r="C444" s="198" t="s">
        <v>1788</v>
      </c>
      <c r="D444" s="198" t="s">
        <v>1789</v>
      </c>
      <c r="E444" s="207">
        <v>45668.291666666664</v>
      </c>
      <c r="F444" s="207">
        <v>45674.993055555555</v>
      </c>
      <c r="G444" s="206">
        <v>10</v>
      </c>
      <c r="H444" s="4" t="s">
        <v>110</v>
      </c>
      <c r="I444" s="198" t="s">
        <v>110</v>
      </c>
    </row>
    <row r="445" spans="1:9" x14ac:dyDescent="0.3">
      <c r="G445" s="228">
        <f>SUM(G440:G444)</f>
        <v>110</v>
      </c>
    </row>
    <row r="447" spans="1:9" x14ac:dyDescent="0.3">
      <c r="A447" s="243">
        <v>45675</v>
      </c>
      <c r="B447" s="243"/>
      <c r="C447" s="693">
        <f>A447</f>
        <v>45675</v>
      </c>
      <c r="D447" s="243"/>
      <c r="E447" s="243"/>
      <c r="F447" s="243"/>
      <c r="G447" s="243"/>
      <c r="H447" s="243"/>
      <c r="I447" s="693">
        <f>A447</f>
        <v>45675</v>
      </c>
    </row>
    <row r="448" spans="1:9" ht="28.8" x14ac:dyDescent="0.3">
      <c r="A448" s="309"/>
      <c r="B448" s="197" t="s">
        <v>1731</v>
      </c>
      <c r="C448" s="197" t="s">
        <v>1732</v>
      </c>
      <c r="D448" s="197" t="s">
        <v>1257</v>
      </c>
      <c r="E448" s="200" t="s">
        <v>1894</v>
      </c>
      <c r="F448" s="200" t="s">
        <v>1734</v>
      </c>
      <c r="G448" s="200" t="s">
        <v>1742</v>
      </c>
      <c r="H448" s="200" t="s">
        <v>390</v>
      </c>
      <c r="I448" s="200" t="s">
        <v>1740</v>
      </c>
    </row>
    <row r="449" spans="1:9" x14ac:dyDescent="0.3">
      <c r="A449" s="404" t="s">
        <v>1923</v>
      </c>
      <c r="B449" s="254">
        <v>1</v>
      </c>
      <c r="C449" s="198" t="s">
        <v>1763</v>
      </c>
      <c r="D449" s="198" t="s">
        <v>1745</v>
      </c>
      <c r="E449" s="207"/>
      <c r="F449" s="207">
        <v>45675.5</v>
      </c>
      <c r="G449" s="206">
        <v>10</v>
      </c>
      <c r="H449" s="4">
        <v>309524</v>
      </c>
      <c r="I449" s="198" t="s">
        <v>1711</v>
      </c>
    </row>
    <row r="450" spans="1:9" x14ac:dyDescent="0.3">
      <c r="A450" s="404" t="s">
        <v>1923</v>
      </c>
      <c r="B450" s="249">
        <v>2</v>
      </c>
      <c r="C450" s="198" t="s">
        <v>1764</v>
      </c>
      <c r="D450" s="198" t="s">
        <v>28</v>
      </c>
      <c r="E450" s="207"/>
      <c r="F450" s="207">
        <v>45675.5</v>
      </c>
      <c r="G450" s="206">
        <v>10</v>
      </c>
      <c r="H450" s="4">
        <v>300924</v>
      </c>
      <c r="I450" s="198" t="s">
        <v>1928</v>
      </c>
    </row>
    <row r="451" spans="1:9" x14ac:dyDescent="0.3">
      <c r="B451" s="198">
        <v>3</v>
      </c>
      <c r="C451" s="198" t="s">
        <v>1908</v>
      </c>
      <c r="D451" s="198" t="s">
        <v>1826</v>
      </c>
      <c r="E451" s="207">
        <v>45668.304166666669</v>
      </c>
      <c r="F451" s="207">
        <v>45675.5</v>
      </c>
      <c r="G451" s="206">
        <v>10</v>
      </c>
      <c r="H451" s="4" t="s">
        <v>1929</v>
      </c>
      <c r="I451" s="198"/>
    </row>
    <row r="452" spans="1:9" x14ac:dyDescent="0.3">
      <c r="B452" s="198">
        <v>4</v>
      </c>
      <c r="C452" s="198" t="s">
        <v>1793</v>
      </c>
      <c r="D452" s="198" t="s">
        <v>1738</v>
      </c>
      <c r="E452" s="207">
        <v>45668.291666666664</v>
      </c>
      <c r="F452" s="207">
        <v>45675.444444444445</v>
      </c>
      <c r="G452" s="206">
        <v>10</v>
      </c>
      <c r="H452" s="4" t="s">
        <v>110</v>
      </c>
      <c r="I452" s="198" t="s">
        <v>1930</v>
      </c>
    </row>
    <row r="453" spans="1:9" x14ac:dyDescent="0.3">
      <c r="B453" s="198">
        <v>5</v>
      </c>
      <c r="C453" s="198" t="s">
        <v>1788</v>
      </c>
      <c r="D453" s="198" t="s">
        <v>1789</v>
      </c>
      <c r="E453" s="207">
        <v>45668.291666666664</v>
      </c>
      <c r="F453" s="207">
        <v>45675.5</v>
      </c>
      <c r="G453" s="206">
        <v>10</v>
      </c>
      <c r="H453" s="4"/>
      <c r="I453" s="198"/>
    </row>
    <row r="454" spans="1:9" x14ac:dyDescent="0.3">
      <c r="G454" s="228">
        <f>SUM(G449:G453)</f>
        <v>50</v>
      </c>
    </row>
    <row r="458" spans="1:9" x14ac:dyDescent="0.3">
      <c r="B458" s="806" t="s">
        <v>1931</v>
      </c>
      <c r="C458" s="806"/>
      <c r="D458" s="806"/>
      <c r="E458" s="806"/>
      <c r="F458" s="806"/>
      <c r="G458" s="806"/>
    </row>
    <row r="459" spans="1:9" x14ac:dyDescent="0.3">
      <c r="B459" s="197" t="s">
        <v>1731</v>
      </c>
      <c r="C459" s="197" t="s">
        <v>1732</v>
      </c>
      <c r="D459" s="197" t="s">
        <v>1257</v>
      </c>
      <c r="E459" s="197" t="s">
        <v>1733</v>
      </c>
      <c r="F459" s="200" t="s">
        <v>1780</v>
      </c>
      <c r="G459" s="200" t="s">
        <v>1742</v>
      </c>
    </row>
    <row r="460" spans="1:9" x14ac:dyDescent="0.3">
      <c r="B460" s="255">
        <v>1</v>
      </c>
      <c r="C460" t="s">
        <v>1762</v>
      </c>
      <c r="D460" s="198" t="s">
        <v>1745</v>
      </c>
      <c r="E460" s="198"/>
      <c r="F460" s="258">
        <f>COUNTIF($C$412:$C$453,C460)</f>
        <v>2</v>
      </c>
      <c r="G460" s="206">
        <f>SUMIF($C$412:$C$453,C460,$G$412:$G$453)</f>
        <v>50</v>
      </c>
    </row>
    <row r="461" spans="1:9" x14ac:dyDescent="0.3">
      <c r="B461" s="251">
        <v>2</v>
      </c>
      <c r="C461" s="198" t="s">
        <v>1771</v>
      </c>
      <c r="D461" s="198" t="s">
        <v>1745</v>
      </c>
      <c r="E461" s="198"/>
      <c r="F461" s="258">
        <f t="shared" ref="F461:F472" si="15">COUNTIF($C$412:$C$453,C461)</f>
        <v>2</v>
      </c>
      <c r="G461" s="206">
        <f t="shared" ref="G461:G472" si="16">SUMIF($C$412:$C$453,C461,$G$412:$G$453)</f>
        <v>50</v>
      </c>
    </row>
    <row r="462" spans="1:9" x14ac:dyDescent="0.3">
      <c r="B462" s="254">
        <v>3</v>
      </c>
      <c r="C462" s="198" t="s">
        <v>1763</v>
      </c>
      <c r="D462" s="198" t="s">
        <v>1745</v>
      </c>
      <c r="E462" s="198"/>
      <c r="F462" s="258">
        <f t="shared" si="15"/>
        <v>2</v>
      </c>
      <c r="G462" s="206">
        <f t="shared" si="16"/>
        <v>20</v>
      </c>
    </row>
    <row r="463" spans="1:9" x14ac:dyDescent="0.3">
      <c r="B463" s="182">
        <v>4</v>
      </c>
      <c r="C463" t="s">
        <v>1764</v>
      </c>
      <c r="D463" s="198" t="s">
        <v>1745</v>
      </c>
      <c r="F463" s="258">
        <f>COUNTIF($C$412:$C$453,C463)</f>
        <v>1</v>
      </c>
      <c r="G463" s="206">
        <f>SUMIF($C$412:$C$453,C463,$G$412:$G$453)</f>
        <v>10</v>
      </c>
    </row>
    <row r="464" spans="1:9" x14ac:dyDescent="0.3">
      <c r="B464" s="249">
        <v>5</v>
      </c>
      <c r="C464" s="198" t="s">
        <v>1750</v>
      </c>
      <c r="D464" s="198" t="s">
        <v>28</v>
      </c>
      <c r="F464" s="258">
        <f t="shared" si="15"/>
        <v>1</v>
      </c>
      <c r="G464" s="206">
        <f t="shared" si="16"/>
        <v>25</v>
      </c>
    </row>
    <row r="465" spans="1:9" x14ac:dyDescent="0.3">
      <c r="B465" s="198">
        <v>6</v>
      </c>
      <c r="C465" s="198" t="s">
        <v>1754</v>
      </c>
      <c r="D465" s="198" t="s">
        <v>1826</v>
      </c>
      <c r="F465" s="258">
        <f t="shared" si="15"/>
        <v>1</v>
      </c>
      <c r="G465" s="206">
        <f t="shared" si="16"/>
        <v>25</v>
      </c>
    </row>
    <row r="466" spans="1:9" x14ac:dyDescent="0.3">
      <c r="B466" s="253">
        <v>7</v>
      </c>
      <c r="C466" s="198" t="s">
        <v>201</v>
      </c>
      <c r="D466" s="198" t="s">
        <v>1738</v>
      </c>
      <c r="F466" s="258">
        <f t="shared" si="15"/>
        <v>4</v>
      </c>
      <c r="G466" s="206">
        <f t="shared" si="16"/>
        <v>75</v>
      </c>
    </row>
    <row r="467" spans="1:9" x14ac:dyDescent="0.3">
      <c r="B467" s="308">
        <v>8</v>
      </c>
      <c r="C467" s="198" t="s">
        <v>1801</v>
      </c>
      <c r="D467" s="198" t="s">
        <v>1826</v>
      </c>
      <c r="F467" s="258">
        <f t="shared" si="15"/>
        <v>3</v>
      </c>
      <c r="G467" s="206">
        <f t="shared" si="16"/>
        <v>75</v>
      </c>
    </row>
    <row r="468" spans="1:9" x14ac:dyDescent="0.3">
      <c r="B468" s="257">
        <v>9</v>
      </c>
      <c r="C468" s="198" t="s">
        <v>1766</v>
      </c>
      <c r="D468" s="198" t="s">
        <v>1738</v>
      </c>
      <c r="F468" s="258">
        <f t="shared" si="15"/>
        <v>1</v>
      </c>
      <c r="G468" s="206">
        <f t="shared" si="16"/>
        <v>0</v>
      </c>
    </row>
    <row r="469" spans="1:9" x14ac:dyDescent="0.3">
      <c r="B469" s="324">
        <v>10</v>
      </c>
      <c r="C469" s="198" t="s">
        <v>1765</v>
      </c>
      <c r="D469" s="198" t="s">
        <v>1738</v>
      </c>
      <c r="F469" s="258">
        <f t="shared" si="15"/>
        <v>1</v>
      </c>
      <c r="G469" s="206">
        <f t="shared" si="16"/>
        <v>25</v>
      </c>
    </row>
    <row r="470" spans="1:9" x14ac:dyDescent="0.3">
      <c r="B470" s="198">
        <v>11</v>
      </c>
      <c r="C470" s="198" t="s">
        <v>1908</v>
      </c>
      <c r="D470" s="198" t="s">
        <v>1826</v>
      </c>
      <c r="F470" s="258">
        <f t="shared" si="15"/>
        <v>1</v>
      </c>
      <c r="G470" s="206">
        <f t="shared" si="16"/>
        <v>10</v>
      </c>
    </row>
    <row r="471" spans="1:9" x14ac:dyDescent="0.3">
      <c r="B471" s="182">
        <v>12</v>
      </c>
      <c r="C471" s="198" t="s">
        <v>1793</v>
      </c>
      <c r="D471" s="198" t="s">
        <v>1834</v>
      </c>
      <c r="F471" s="258">
        <f t="shared" si="15"/>
        <v>1</v>
      </c>
      <c r="G471" s="206">
        <f t="shared" si="16"/>
        <v>10</v>
      </c>
    </row>
    <row r="472" spans="1:9" x14ac:dyDescent="0.3">
      <c r="B472" s="198">
        <v>13</v>
      </c>
      <c r="C472" s="198" t="s">
        <v>1788</v>
      </c>
      <c r="D472" s="198" t="s">
        <v>1789</v>
      </c>
      <c r="F472" s="258">
        <f t="shared" si="15"/>
        <v>5</v>
      </c>
      <c r="G472" s="206">
        <f t="shared" si="16"/>
        <v>40</v>
      </c>
    </row>
    <row r="473" spans="1:9" x14ac:dyDescent="0.3">
      <c r="G473" s="228">
        <f>SUM(G460:G472)</f>
        <v>415</v>
      </c>
    </row>
    <row r="476" spans="1:9" x14ac:dyDescent="0.3">
      <c r="A476" s="243">
        <v>45681</v>
      </c>
      <c r="B476" s="243"/>
      <c r="C476" s="693">
        <f>A476</f>
        <v>45681</v>
      </c>
      <c r="D476" s="243"/>
      <c r="E476" s="243"/>
      <c r="F476" s="243"/>
      <c r="G476" s="243"/>
      <c r="H476" s="243"/>
      <c r="I476" s="693">
        <f>A476</f>
        <v>45681</v>
      </c>
    </row>
    <row r="477" spans="1:9" ht="28.8" x14ac:dyDescent="0.3">
      <c r="A477" s="309"/>
      <c r="B477" s="197" t="s">
        <v>1731</v>
      </c>
      <c r="C477" s="197" t="s">
        <v>1732</v>
      </c>
      <c r="D477" s="197" t="s">
        <v>1257</v>
      </c>
      <c r="E477" s="200" t="s">
        <v>1894</v>
      </c>
      <c r="F477" s="200" t="s">
        <v>1734</v>
      </c>
      <c r="G477" s="200" t="s">
        <v>1742</v>
      </c>
      <c r="H477" s="200" t="s">
        <v>390</v>
      </c>
      <c r="I477" s="200" t="s">
        <v>1740</v>
      </c>
    </row>
    <row r="478" spans="1:9" x14ac:dyDescent="0.3">
      <c r="A478" s="404" t="s">
        <v>1923</v>
      </c>
      <c r="B478" s="254">
        <v>1</v>
      </c>
      <c r="C478" s="198" t="s">
        <v>1763</v>
      </c>
      <c r="D478" s="198" t="s">
        <v>1745</v>
      </c>
      <c r="E478" s="207"/>
      <c r="F478" s="207">
        <v>45681.833333333336</v>
      </c>
      <c r="G478" s="206">
        <v>10</v>
      </c>
      <c r="H478" s="4">
        <v>307424</v>
      </c>
      <c r="I478" s="198" t="s">
        <v>1932</v>
      </c>
    </row>
    <row r="479" spans="1:9" x14ac:dyDescent="0.3">
      <c r="A479" s="404" t="s">
        <v>1923</v>
      </c>
      <c r="B479" s="249">
        <v>2</v>
      </c>
      <c r="C479" s="198" t="s">
        <v>1764</v>
      </c>
      <c r="D479" s="198" t="s">
        <v>1745</v>
      </c>
      <c r="E479" s="207"/>
      <c r="F479" s="207">
        <v>45681.833333333336</v>
      </c>
      <c r="G479" s="206">
        <v>10</v>
      </c>
      <c r="H479" s="4">
        <v>307424</v>
      </c>
      <c r="I479" s="198" t="s">
        <v>598</v>
      </c>
    </row>
    <row r="480" spans="1:9" x14ac:dyDescent="0.3">
      <c r="B480" s="198">
        <v>5</v>
      </c>
      <c r="C480" s="198" t="s">
        <v>1788</v>
      </c>
      <c r="D480" s="198" t="s">
        <v>1789</v>
      </c>
      <c r="E480" s="207">
        <v>45668.291666666664</v>
      </c>
      <c r="F480" s="207">
        <v>45681.833333333336</v>
      </c>
      <c r="G480" s="206">
        <v>10</v>
      </c>
      <c r="H480" s="4"/>
      <c r="I480" s="198"/>
    </row>
    <row r="481" spans="1:9" x14ac:dyDescent="0.3">
      <c r="G481" s="228">
        <f>SUM(G478:G480)</f>
        <v>30</v>
      </c>
    </row>
    <row r="483" spans="1:9" x14ac:dyDescent="0.3">
      <c r="B483" s="806" t="s">
        <v>1933</v>
      </c>
      <c r="C483" s="806"/>
      <c r="D483" s="806"/>
      <c r="E483" s="806"/>
      <c r="F483" s="806"/>
      <c r="G483" s="806"/>
    </row>
    <row r="484" spans="1:9" x14ac:dyDescent="0.3">
      <c r="B484" s="197" t="s">
        <v>1731</v>
      </c>
      <c r="C484" s="197" t="s">
        <v>1732</v>
      </c>
      <c r="D484" s="197" t="s">
        <v>1257</v>
      </c>
      <c r="E484" s="197" t="s">
        <v>1733</v>
      </c>
      <c r="F484" s="200" t="s">
        <v>1780</v>
      </c>
      <c r="G484" s="200" t="s">
        <v>1742</v>
      </c>
    </row>
    <row r="485" spans="1:9" x14ac:dyDescent="0.3">
      <c r="B485" s="254">
        <v>1</v>
      </c>
      <c r="C485" s="198" t="s">
        <v>1763</v>
      </c>
      <c r="D485" s="198" t="s">
        <v>1745</v>
      </c>
      <c r="E485" s="198"/>
      <c r="F485" s="258">
        <v>1</v>
      </c>
      <c r="G485" s="206">
        <v>10</v>
      </c>
    </row>
    <row r="486" spans="1:9" x14ac:dyDescent="0.3">
      <c r="B486" s="249">
        <v>2</v>
      </c>
      <c r="C486" t="s">
        <v>1764</v>
      </c>
      <c r="D486" s="198" t="s">
        <v>1745</v>
      </c>
      <c r="F486" s="258">
        <v>1</v>
      </c>
      <c r="G486" s="206">
        <v>10</v>
      </c>
    </row>
    <row r="487" spans="1:9" x14ac:dyDescent="0.3">
      <c r="B487" s="198">
        <v>5</v>
      </c>
      <c r="C487" s="198" t="s">
        <v>1788</v>
      </c>
      <c r="D487" s="198" t="s">
        <v>1789</v>
      </c>
      <c r="F487" s="258">
        <v>1</v>
      </c>
      <c r="G487" s="206">
        <v>10</v>
      </c>
    </row>
    <row r="488" spans="1:9" x14ac:dyDescent="0.3">
      <c r="G488" s="228">
        <f>SUM(G485:G487)</f>
        <v>30</v>
      </c>
    </row>
    <row r="491" spans="1:9" x14ac:dyDescent="0.3">
      <c r="A491" s="243">
        <v>45685</v>
      </c>
      <c r="B491" s="243"/>
      <c r="C491" s="693">
        <f>A491</f>
        <v>45685</v>
      </c>
      <c r="D491" s="243"/>
      <c r="E491" s="243"/>
      <c r="F491" s="243"/>
      <c r="G491" s="243"/>
      <c r="H491" s="243"/>
      <c r="I491" s="693">
        <f>A491</f>
        <v>45685</v>
      </c>
    </row>
    <row r="492" spans="1:9" ht="28.8" x14ac:dyDescent="0.3">
      <c r="A492" s="309"/>
      <c r="B492" s="197" t="s">
        <v>1731</v>
      </c>
      <c r="C492" s="197" t="s">
        <v>1732</v>
      </c>
      <c r="D492" s="197" t="s">
        <v>1257</v>
      </c>
      <c r="E492" s="200" t="s">
        <v>1894</v>
      </c>
      <c r="F492" s="200" t="s">
        <v>1734</v>
      </c>
      <c r="G492" s="200" t="s">
        <v>1742</v>
      </c>
      <c r="H492" s="200" t="s">
        <v>390</v>
      </c>
      <c r="I492" s="200" t="s">
        <v>1740</v>
      </c>
    </row>
    <row r="493" spans="1:9" x14ac:dyDescent="0.3">
      <c r="B493" s="251">
        <v>1</v>
      </c>
      <c r="C493" s="198" t="s">
        <v>1771</v>
      </c>
      <c r="D493" s="198" t="s">
        <v>1745</v>
      </c>
      <c r="E493" s="207"/>
      <c r="F493" s="207">
        <v>45685.875</v>
      </c>
      <c r="G493" s="206">
        <v>25</v>
      </c>
      <c r="H493" s="4">
        <v>309924</v>
      </c>
      <c r="I493" s="198" t="s">
        <v>882</v>
      </c>
    </row>
    <row r="494" spans="1:9" x14ac:dyDescent="0.3">
      <c r="B494" s="198">
        <v>2</v>
      </c>
      <c r="C494" s="198" t="s">
        <v>1754</v>
      </c>
      <c r="D494" s="198" t="s">
        <v>1826</v>
      </c>
      <c r="E494" s="207"/>
      <c r="F494" s="207">
        <v>45685.791666666664</v>
      </c>
      <c r="G494" s="206">
        <v>0</v>
      </c>
      <c r="H494" s="4" t="s">
        <v>1934</v>
      </c>
      <c r="I494" s="198" t="s">
        <v>1935</v>
      </c>
    </row>
    <row r="495" spans="1:9" x14ac:dyDescent="0.3">
      <c r="B495" s="253">
        <v>3</v>
      </c>
      <c r="C495" s="198" t="s">
        <v>201</v>
      </c>
      <c r="D495" s="198" t="s">
        <v>1022</v>
      </c>
      <c r="E495" s="207"/>
      <c r="F495" s="207">
        <v>45685.875</v>
      </c>
      <c r="G495" s="206">
        <v>25</v>
      </c>
      <c r="H495" s="4">
        <v>306124</v>
      </c>
      <c r="I495" s="198" t="s">
        <v>1936</v>
      </c>
    </row>
    <row r="496" spans="1:9" x14ac:dyDescent="0.3">
      <c r="B496" s="308">
        <v>4</v>
      </c>
      <c r="C496" s="198" t="s">
        <v>1801</v>
      </c>
      <c r="D496" s="198" t="s">
        <v>1826</v>
      </c>
      <c r="E496" s="207"/>
      <c r="F496" s="207">
        <v>45685.875</v>
      </c>
      <c r="G496" s="206">
        <v>25</v>
      </c>
      <c r="H496" s="4">
        <v>306124</v>
      </c>
      <c r="I496" s="198" t="s">
        <v>1936</v>
      </c>
    </row>
    <row r="497" spans="1:9" x14ac:dyDescent="0.3">
      <c r="B497" s="198">
        <v>5</v>
      </c>
      <c r="C497" s="198" t="s">
        <v>1788</v>
      </c>
      <c r="D497" s="198" t="s">
        <v>1789</v>
      </c>
      <c r="E497" s="207">
        <v>45668.291666666664</v>
      </c>
      <c r="F497" s="207">
        <v>45685.875</v>
      </c>
      <c r="G497" s="206">
        <v>10</v>
      </c>
      <c r="H497" s="4"/>
      <c r="I497" s="198"/>
    </row>
    <row r="498" spans="1:9" x14ac:dyDescent="0.3">
      <c r="G498" s="228">
        <f>SUM(G493:G497)</f>
        <v>85</v>
      </c>
    </row>
    <row r="500" spans="1:9" x14ac:dyDescent="0.3">
      <c r="A500" s="243">
        <v>45701</v>
      </c>
      <c r="B500" s="243"/>
      <c r="C500" s="693">
        <f>A500</f>
        <v>45701</v>
      </c>
      <c r="D500" s="243"/>
      <c r="E500" s="243"/>
      <c r="F500" s="243"/>
      <c r="G500" s="243"/>
      <c r="H500" s="243"/>
      <c r="I500" s="693">
        <f>A500</f>
        <v>45701</v>
      </c>
    </row>
    <row r="501" spans="1:9" ht="28.8" x14ac:dyDescent="0.3">
      <c r="A501" s="309"/>
      <c r="B501" s="197" t="s">
        <v>1731</v>
      </c>
      <c r="C501" s="197" t="s">
        <v>1732</v>
      </c>
      <c r="D501" s="197" t="s">
        <v>1257</v>
      </c>
      <c r="E501" s="200" t="s">
        <v>1894</v>
      </c>
      <c r="F501" s="200" t="s">
        <v>1734</v>
      </c>
      <c r="G501" s="200" t="s">
        <v>1742</v>
      </c>
      <c r="H501" s="200" t="s">
        <v>390</v>
      </c>
      <c r="I501" s="200" t="s">
        <v>1740</v>
      </c>
    </row>
    <row r="502" spans="1:9" x14ac:dyDescent="0.3">
      <c r="A502" s="404" t="s">
        <v>1800</v>
      </c>
      <c r="B502" s="198">
        <v>1</v>
      </c>
      <c r="C502" s="198" t="s">
        <v>1791</v>
      </c>
      <c r="D502" s="198" t="s">
        <v>1755</v>
      </c>
      <c r="E502" s="207"/>
      <c r="F502" s="207">
        <v>45701.875</v>
      </c>
      <c r="G502" s="206">
        <v>0</v>
      </c>
      <c r="H502" s="4">
        <v>319425</v>
      </c>
      <c r="I502" s="198" t="s">
        <v>1937</v>
      </c>
    </row>
    <row r="503" spans="1:9" x14ac:dyDescent="0.3">
      <c r="A503" s="404" t="s">
        <v>1800</v>
      </c>
      <c r="B503" s="198">
        <v>2</v>
      </c>
      <c r="C503" s="198" t="s">
        <v>1784</v>
      </c>
      <c r="D503" s="198" t="s">
        <v>1826</v>
      </c>
      <c r="E503" s="207"/>
      <c r="F503" s="207">
        <v>45701.875</v>
      </c>
      <c r="G503" s="433">
        <v>0</v>
      </c>
      <c r="H503" s="4">
        <v>319425</v>
      </c>
      <c r="I503" s="198" t="s">
        <v>1937</v>
      </c>
    </row>
    <row r="504" spans="1:9" x14ac:dyDescent="0.3">
      <c r="B504" s="198">
        <v>3</v>
      </c>
      <c r="C504" s="198" t="s">
        <v>1788</v>
      </c>
      <c r="D504" s="198" t="s">
        <v>1789</v>
      </c>
      <c r="E504" s="207">
        <v>45668.291666666664</v>
      </c>
      <c r="F504" s="207">
        <v>45701.875</v>
      </c>
      <c r="G504" s="206">
        <v>10</v>
      </c>
      <c r="H504" s="4"/>
      <c r="I504" s="198"/>
    </row>
    <row r="505" spans="1:9" x14ac:dyDescent="0.3">
      <c r="G505" s="228">
        <f>SUM(G502:G504)</f>
        <v>10</v>
      </c>
    </row>
    <row r="507" spans="1:9" x14ac:dyDescent="0.3">
      <c r="A507" s="243">
        <v>45703</v>
      </c>
      <c r="B507" s="243"/>
      <c r="C507" s="693">
        <f>A507</f>
        <v>45703</v>
      </c>
      <c r="D507" s="243"/>
      <c r="E507" s="243"/>
      <c r="F507" s="243"/>
      <c r="G507" s="243"/>
      <c r="H507" s="243"/>
      <c r="I507" s="693">
        <f>A507</f>
        <v>45703</v>
      </c>
    </row>
    <row r="508" spans="1:9" ht="28.8" x14ac:dyDescent="0.3">
      <c r="A508" s="309"/>
      <c r="B508" s="197" t="s">
        <v>1731</v>
      </c>
      <c r="C508" s="197" t="s">
        <v>1732</v>
      </c>
      <c r="D508" s="197" t="s">
        <v>1257</v>
      </c>
      <c r="E508" s="200" t="s">
        <v>1894</v>
      </c>
      <c r="F508" s="200" t="s">
        <v>1734</v>
      </c>
      <c r="G508" s="200" t="s">
        <v>1742</v>
      </c>
      <c r="H508" s="200" t="s">
        <v>390</v>
      </c>
      <c r="I508" s="200" t="s">
        <v>1740</v>
      </c>
    </row>
    <row r="509" spans="1:9" x14ac:dyDescent="0.3">
      <c r="B509" s="182">
        <v>1</v>
      </c>
      <c r="C509" t="s">
        <v>1764</v>
      </c>
      <c r="D509" s="198" t="s">
        <v>1745</v>
      </c>
      <c r="E509" s="207"/>
      <c r="F509" s="207">
        <v>45703.625</v>
      </c>
      <c r="G509" s="206">
        <v>25</v>
      </c>
      <c r="H509" s="4" t="s">
        <v>1938</v>
      </c>
      <c r="I509" s="198" t="s">
        <v>1939</v>
      </c>
    </row>
    <row r="510" spans="1:9" x14ac:dyDescent="0.3">
      <c r="B510" s="249">
        <v>2</v>
      </c>
      <c r="C510" s="198" t="s">
        <v>1750</v>
      </c>
      <c r="D510" s="198" t="s">
        <v>28</v>
      </c>
      <c r="E510" s="207"/>
      <c r="F510" s="207">
        <v>45703.458333333336</v>
      </c>
      <c r="G510" s="206">
        <v>10</v>
      </c>
      <c r="H510" s="4" t="s">
        <v>1940</v>
      </c>
      <c r="I510" s="198" t="s">
        <v>1941</v>
      </c>
    </row>
    <row r="511" spans="1:9" x14ac:dyDescent="0.3">
      <c r="B511" s="198">
        <v>3</v>
      </c>
      <c r="C511" s="198" t="s">
        <v>1788</v>
      </c>
      <c r="D511" s="198" t="s">
        <v>1789</v>
      </c>
      <c r="E511" s="207">
        <v>45668.291666666664</v>
      </c>
      <c r="F511" s="207">
        <v>45703.625</v>
      </c>
      <c r="G511" s="206">
        <v>10</v>
      </c>
      <c r="H511" s="4"/>
      <c r="I511" s="198"/>
    </row>
    <row r="512" spans="1:9" x14ac:dyDescent="0.3">
      <c r="G512" s="228">
        <f>SUM(G509:G511)</f>
        <v>45</v>
      </c>
    </row>
    <row r="514" spans="1:9" x14ac:dyDescent="0.3">
      <c r="B514" s="806" t="s">
        <v>1942</v>
      </c>
      <c r="C514" s="806"/>
      <c r="D514" s="806"/>
      <c r="E514" s="806"/>
      <c r="F514" s="806"/>
      <c r="G514" s="806"/>
    </row>
    <row r="515" spans="1:9" x14ac:dyDescent="0.3">
      <c r="B515" s="197" t="s">
        <v>1731</v>
      </c>
      <c r="C515" s="197" t="s">
        <v>1732</v>
      </c>
      <c r="D515" s="197" t="s">
        <v>1257</v>
      </c>
      <c r="E515" s="197" t="s">
        <v>1733</v>
      </c>
      <c r="F515" s="200" t="s">
        <v>1780</v>
      </c>
      <c r="G515" s="200" t="s">
        <v>1742</v>
      </c>
    </row>
    <row r="516" spans="1:9" x14ac:dyDescent="0.3">
      <c r="B516" s="182">
        <v>1</v>
      </c>
      <c r="C516" t="s">
        <v>1764</v>
      </c>
      <c r="D516" s="198" t="s">
        <v>1745</v>
      </c>
      <c r="E516" s="198"/>
      <c r="F516" s="258">
        <v>1</v>
      </c>
      <c r="G516" s="206">
        <v>25</v>
      </c>
    </row>
    <row r="517" spans="1:9" x14ac:dyDescent="0.3">
      <c r="B517" s="249">
        <v>2</v>
      </c>
      <c r="C517" s="198" t="s">
        <v>1750</v>
      </c>
      <c r="D517" s="198" t="s">
        <v>28</v>
      </c>
      <c r="F517" s="258">
        <v>1</v>
      </c>
      <c r="G517" s="206">
        <v>10</v>
      </c>
    </row>
    <row r="518" spans="1:9" x14ac:dyDescent="0.3">
      <c r="B518" s="198">
        <v>5</v>
      </c>
      <c r="C518" s="198" t="s">
        <v>1788</v>
      </c>
      <c r="D518" s="198" t="s">
        <v>1789</v>
      </c>
      <c r="F518" s="258">
        <v>2</v>
      </c>
      <c r="G518" s="206">
        <v>20</v>
      </c>
    </row>
    <row r="519" spans="1:9" x14ac:dyDescent="0.3">
      <c r="G519" s="228">
        <f>SUM(G516:G518)</f>
        <v>55</v>
      </c>
    </row>
    <row r="521" spans="1:9" x14ac:dyDescent="0.3">
      <c r="A521" s="243">
        <v>45705</v>
      </c>
      <c r="B521" s="243"/>
      <c r="C521" s="693">
        <f>A521</f>
        <v>45705</v>
      </c>
      <c r="D521" s="243"/>
      <c r="E521" s="243"/>
      <c r="F521" s="243"/>
      <c r="G521" s="243"/>
      <c r="H521" s="243"/>
      <c r="I521" s="693">
        <f>A521</f>
        <v>45705</v>
      </c>
    </row>
    <row r="522" spans="1:9" ht="28.8" x14ac:dyDescent="0.3">
      <c r="A522" s="309"/>
      <c r="B522" s="197" t="s">
        <v>1731</v>
      </c>
      <c r="C522" s="197" t="s">
        <v>1732</v>
      </c>
      <c r="D522" s="197" t="s">
        <v>1257</v>
      </c>
      <c r="E522" s="200" t="s">
        <v>1894</v>
      </c>
      <c r="F522" s="200" t="s">
        <v>1734</v>
      </c>
      <c r="G522" s="200" t="s">
        <v>1742</v>
      </c>
      <c r="H522" s="200" t="s">
        <v>390</v>
      </c>
      <c r="I522" s="200" t="s">
        <v>1740</v>
      </c>
    </row>
    <row r="523" spans="1:9" x14ac:dyDescent="0.3">
      <c r="B523" s="308">
        <v>1</v>
      </c>
      <c r="C523" t="s">
        <v>1801</v>
      </c>
      <c r="D523" s="198" t="s">
        <v>1785</v>
      </c>
      <c r="E523" s="207"/>
      <c r="F523" s="207">
        <v>45705.833333333336</v>
      </c>
      <c r="G523" s="206">
        <v>10</v>
      </c>
      <c r="H523" s="4">
        <v>306324</v>
      </c>
      <c r="I523" s="198" t="s">
        <v>1903</v>
      </c>
    </row>
    <row r="524" spans="1:9" x14ac:dyDescent="0.3">
      <c r="A524" s="404" t="s">
        <v>1800</v>
      </c>
      <c r="B524" s="253">
        <v>2</v>
      </c>
      <c r="C524" t="s">
        <v>201</v>
      </c>
      <c r="D524" s="198" t="s">
        <v>1022</v>
      </c>
      <c r="E524" s="207"/>
      <c r="F524" s="207">
        <v>45705.833333333336</v>
      </c>
      <c r="G524" s="206">
        <v>0</v>
      </c>
      <c r="H524" s="4">
        <v>306324</v>
      </c>
      <c r="I524" s="198" t="s">
        <v>1903</v>
      </c>
    </row>
    <row r="525" spans="1:9" x14ac:dyDescent="0.3">
      <c r="B525" s="198">
        <v>3</v>
      </c>
      <c r="C525" s="198" t="s">
        <v>1788</v>
      </c>
      <c r="D525" s="198" t="s">
        <v>1789</v>
      </c>
      <c r="E525" s="207">
        <v>45668.291666666664</v>
      </c>
      <c r="F525" s="207">
        <v>45705.833333333336</v>
      </c>
      <c r="G525" s="206">
        <v>10</v>
      </c>
      <c r="H525" s="4"/>
      <c r="I525" s="198"/>
    </row>
    <row r="526" spans="1:9" x14ac:dyDescent="0.3">
      <c r="G526" s="228">
        <f>SUM(G523:G525)</f>
        <v>20</v>
      </c>
    </row>
    <row r="528" spans="1:9" x14ac:dyDescent="0.3">
      <c r="A528" s="243">
        <v>45706</v>
      </c>
      <c r="B528" s="243"/>
      <c r="C528" s="693">
        <f>A528</f>
        <v>45706</v>
      </c>
      <c r="D528" s="243"/>
      <c r="E528" s="243"/>
      <c r="F528" s="243"/>
      <c r="G528" s="243"/>
      <c r="H528" s="243"/>
      <c r="I528" s="693">
        <f>A528</f>
        <v>45706</v>
      </c>
    </row>
    <row r="529" spans="1:9" ht="28.8" x14ac:dyDescent="0.3">
      <c r="A529" s="309"/>
      <c r="B529" s="197" t="s">
        <v>1731</v>
      </c>
      <c r="C529" s="197" t="s">
        <v>1732</v>
      </c>
      <c r="D529" s="197" t="s">
        <v>1257</v>
      </c>
      <c r="E529" s="200" t="s">
        <v>1894</v>
      </c>
      <c r="F529" s="200" t="s">
        <v>1734</v>
      </c>
      <c r="G529" s="200" t="s">
        <v>1742</v>
      </c>
      <c r="H529" s="200" t="s">
        <v>390</v>
      </c>
      <c r="I529" s="200" t="s">
        <v>1740</v>
      </c>
    </row>
    <row r="530" spans="1:9" x14ac:dyDescent="0.3">
      <c r="B530" s="308">
        <v>1</v>
      </c>
      <c r="C530" t="s">
        <v>1801</v>
      </c>
      <c r="D530" s="198" t="s">
        <v>1785</v>
      </c>
      <c r="E530" s="207"/>
      <c r="F530" s="207">
        <v>45706.847222222219</v>
      </c>
      <c r="G530" s="206">
        <v>10</v>
      </c>
      <c r="H530" s="4">
        <v>306324</v>
      </c>
      <c r="I530" s="198" t="s">
        <v>1903</v>
      </c>
    </row>
    <row r="531" spans="1:9" x14ac:dyDescent="0.3">
      <c r="A531" s="404" t="s">
        <v>1800</v>
      </c>
      <c r="B531" s="253">
        <v>2</v>
      </c>
      <c r="C531" t="s">
        <v>201</v>
      </c>
      <c r="D531" s="198" t="s">
        <v>1022</v>
      </c>
      <c r="E531" s="207"/>
      <c r="F531" s="207">
        <v>45706.847222222219</v>
      </c>
      <c r="G531" s="206">
        <v>0</v>
      </c>
      <c r="H531" s="4">
        <v>306324</v>
      </c>
      <c r="I531" s="198" t="s">
        <v>1903</v>
      </c>
    </row>
    <row r="532" spans="1:9" x14ac:dyDescent="0.3">
      <c r="B532" s="198">
        <v>3</v>
      </c>
      <c r="C532" s="198" t="s">
        <v>1788</v>
      </c>
      <c r="D532" s="198" t="s">
        <v>1789</v>
      </c>
      <c r="E532" s="207">
        <v>45668.291666666664</v>
      </c>
      <c r="F532" s="207">
        <v>45706.847222222219</v>
      </c>
      <c r="G532" s="206">
        <v>10</v>
      </c>
      <c r="H532" s="4"/>
      <c r="I532" s="198"/>
    </row>
    <row r="533" spans="1:9" x14ac:dyDescent="0.3">
      <c r="G533" s="228">
        <f>SUM(G530:G532)</f>
        <v>20</v>
      </c>
    </row>
    <row r="535" spans="1:9" x14ac:dyDescent="0.3">
      <c r="A535" s="243">
        <v>45709</v>
      </c>
      <c r="B535" s="243"/>
      <c r="C535" s="693">
        <f>A535</f>
        <v>45709</v>
      </c>
      <c r="D535" s="243"/>
      <c r="E535" s="243"/>
      <c r="F535" s="243"/>
      <c r="G535" s="243"/>
      <c r="H535" s="243"/>
      <c r="I535" s="693">
        <f>A535</f>
        <v>45709</v>
      </c>
    </row>
    <row r="536" spans="1:9" ht="28.8" x14ac:dyDescent="0.3">
      <c r="A536" s="309"/>
      <c r="B536" s="197" t="s">
        <v>1731</v>
      </c>
      <c r="C536" s="197" t="s">
        <v>1732</v>
      </c>
      <c r="D536" s="197" t="s">
        <v>1257</v>
      </c>
      <c r="E536" s="200" t="s">
        <v>1894</v>
      </c>
      <c r="F536" s="200" t="s">
        <v>1734</v>
      </c>
      <c r="G536" s="200" t="s">
        <v>1742</v>
      </c>
      <c r="H536" s="200" t="s">
        <v>390</v>
      </c>
      <c r="I536" s="200" t="s">
        <v>1740</v>
      </c>
    </row>
    <row r="537" spans="1:9" x14ac:dyDescent="0.3">
      <c r="B537" s="308">
        <v>1</v>
      </c>
      <c r="C537" t="s">
        <v>1801</v>
      </c>
      <c r="D537" s="198" t="s">
        <v>1785</v>
      </c>
      <c r="E537" s="207"/>
      <c r="F537" s="207">
        <v>45709.833333333336</v>
      </c>
      <c r="G537" s="206">
        <v>10</v>
      </c>
      <c r="H537" s="4">
        <v>306324</v>
      </c>
      <c r="I537" s="198" t="s">
        <v>1926</v>
      </c>
    </row>
    <row r="538" spans="1:9" x14ac:dyDescent="0.3">
      <c r="A538" s="404" t="s">
        <v>1800</v>
      </c>
      <c r="B538" s="253">
        <v>2</v>
      </c>
      <c r="C538" t="s">
        <v>201</v>
      </c>
      <c r="D538" s="198" t="s">
        <v>1022</v>
      </c>
      <c r="E538" s="207"/>
      <c r="F538" s="207">
        <v>45709.833333333336</v>
      </c>
      <c r="G538" s="206">
        <v>0</v>
      </c>
      <c r="H538" s="4">
        <v>306324</v>
      </c>
      <c r="I538" s="198" t="s">
        <v>1926</v>
      </c>
    </row>
    <row r="539" spans="1:9" x14ac:dyDescent="0.3">
      <c r="A539" s="404" t="s">
        <v>1800</v>
      </c>
      <c r="B539" s="182">
        <v>3</v>
      </c>
      <c r="C539" s="198" t="s">
        <v>1791</v>
      </c>
      <c r="D539" s="198" t="s">
        <v>1755</v>
      </c>
      <c r="E539" s="207"/>
      <c r="F539" s="207">
        <v>45709.833333333336</v>
      </c>
      <c r="G539" s="206">
        <v>0</v>
      </c>
      <c r="H539" s="4">
        <v>306324</v>
      </c>
      <c r="I539" s="198" t="s">
        <v>1943</v>
      </c>
    </row>
    <row r="540" spans="1:9" x14ac:dyDescent="0.3">
      <c r="A540" s="404" t="s">
        <v>1800</v>
      </c>
      <c r="B540" s="182">
        <v>4</v>
      </c>
      <c r="C540" t="s">
        <v>1784</v>
      </c>
      <c r="D540" s="198" t="s">
        <v>1785</v>
      </c>
      <c r="E540" s="207"/>
      <c r="F540" s="207">
        <v>45709.833333333336</v>
      </c>
      <c r="G540" s="206">
        <v>0</v>
      </c>
      <c r="H540" s="4">
        <v>306324</v>
      </c>
      <c r="I540" s="198" t="s">
        <v>1944</v>
      </c>
    </row>
    <row r="541" spans="1:9" x14ac:dyDescent="0.3">
      <c r="B541" s="198">
        <v>5</v>
      </c>
      <c r="C541" s="198" t="s">
        <v>1788</v>
      </c>
      <c r="D541" s="198" t="s">
        <v>1789</v>
      </c>
      <c r="E541" s="207">
        <v>45668.291666666664</v>
      </c>
      <c r="F541" s="207">
        <v>45709.833333333336</v>
      </c>
      <c r="G541" s="206">
        <v>10</v>
      </c>
      <c r="H541" s="4"/>
      <c r="I541" s="198"/>
    </row>
    <row r="542" spans="1:9" x14ac:dyDescent="0.3">
      <c r="G542" s="228">
        <f>SUM(G537:G541)</f>
        <v>20</v>
      </c>
    </row>
    <row r="544" spans="1:9" x14ac:dyDescent="0.3">
      <c r="A544" s="243">
        <v>45710</v>
      </c>
      <c r="B544" s="243"/>
      <c r="C544" s="693">
        <f>A544</f>
        <v>45710</v>
      </c>
      <c r="D544" s="243"/>
      <c r="E544" s="243"/>
      <c r="F544" s="243"/>
      <c r="G544" s="243"/>
      <c r="H544" s="243"/>
      <c r="I544" s="693">
        <f>A544</f>
        <v>45710</v>
      </c>
    </row>
    <row r="545" spans="1:9" ht="28.8" x14ac:dyDescent="0.3">
      <c r="A545" s="309"/>
      <c r="B545" s="197" t="s">
        <v>1731</v>
      </c>
      <c r="C545" s="197" t="s">
        <v>1732</v>
      </c>
      <c r="D545" s="197" t="s">
        <v>1257</v>
      </c>
      <c r="E545" s="200" t="s">
        <v>1894</v>
      </c>
      <c r="F545" s="200" t="s">
        <v>1734</v>
      </c>
      <c r="G545" s="200" t="s">
        <v>1742</v>
      </c>
      <c r="H545" s="200" t="s">
        <v>390</v>
      </c>
      <c r="I545" s="200" t="s">
        <v>1740</v>
      </c>
    </row>
    <row r="546" spans="1:9" x14ac:dyDescent="0.3">
      <c r="B546" s="182">
        <v>1</v>
      </c>
      <c r="C546" t="s">
        <v>1750</v>
      </c>
      <c r="D546" s="198" t="s">
        <v>1945</v>
      </c>
      <c r="E546" s="207"/>
      <c r="F546" s="207">
        <v>45710.5</v>
      </c>
      <c r="G546" s="206">
        <v>10</v>
      </c>
      <c r="H546" s="4" t="s">
        <v>1946</v>
      </c>
      <c r="I546" s="198" t="s">
        <v>1947</v>
      </c>
    </row>
    <row r="547" spans="1:9" x14ac:dyDescent="0.3">
      <c r="B547" s="182">
        <v>2</v>
      </c>
      <c r="C547" t="s">
        <v>1948</v>
      </c>
      <c r="D547" s="198" t="s">
        <v>1745</v>
      </c>
      <c r="E547" s="207"/>
      <c r="F547" s="207">
        <v>45710.5</v>
      </c>
      <c r="G547" s="206">
        <v>10</v>
      </c>
      <c r="H547" s="4">
        <v>319325</v>
      </c>
      <c r="I547" s="198" t="s">
        <v>1949</v>
      </c>
    </row>
    <row r="548" spans="1:9" x14ac:dyDescent="0.3">
      <c r="B548" s="198">
        <v>3</v>
      </c>
      <c r="C548" s="198" t="s">
        <v>1788</v>
      </c>
      <c r="D548" s="198" t="s">
        <v>1789</v>
      </c>
      <c r="E548" s="207">
        <v>45668.291666666664</v>
      </c>
      <c r="F548" s="207">
        <v>45710.5</v>
      </c>
      <c r="G548" s="206">
        <v>10</v>
      </c>
      <c r="H548" s="4"/>
      <c r="I548" s="198"/>
    </row>
    <row r="549" spans="1:9" x14ac:dyDescent="0.3">
      <c r="G549" s="228">
        <f>SUM(G546:G548)</f>
        <v>30</v>
      </c>
    </row>
    <row r="552" spans="1:9" x14ac:dyDescent="0.3">
      <c r="B552" s="806" t="s">
        <v>1931</v>
      </c>
      <c r="C552" s="806"/>
      <c r="D552" s="806"/>
      <c r="E552" s="806"/>
      <c r="F552" s="806"/>
      <c r="G552" s="806"/>
    </row>
    <row r="553" spans="1:9" x14ac:dyDescent="0.3">
      <c r="B553" s="197" t="s">
        <v>1731</v>
      </c>
      <c r="C553" s="197" t="s">
        <v>1732</v>
      </c>
      <c r="D553" s="197" t="s">
        <v>1257</v>
      </c>
      <c r="E553" s="197" t="s">
        <v>1733</v>
      </c>
      <c r="F553" s="200" t="s">
        <v>1780</v>
      </c>
      <c r="G553" s="200" t="s">
        <v>1742</v>
      </c>
    </row>
    <row r="554" spans="1:9" x14ac:dyDescent="0.3">
      <c r="B554" s="253">
        <v>1</v>
      </c>
      <c r="C554" s="198" t="s">
        <v>201</v>
      </c>
      <c r="D554" s="198" t="s">
        <v>1738</v>
      </c>
      <c r="F554" s="258">
        <f>COUNTIF($C$522:$C$548,C554)</f>
        <v>3</v>
      </c>
      <c r="G554" s="206">
        <f>SUMIF($C$522:$C$548,C554,$G$522:$G$548)</f>
        <v>0</v>
      </c>
    </row>
    <row r="555" spans="1:9" x14ac:dyDescent="0.3">
      <c r="B555" s="308">
        <v>2</v>
      </c>
      <c r="C555" s="198" t="s">
        <v>1801</v>
      </c>
      <c r="D555" s="198" t="s">
        <v>1826</v>
      </c>
      <c r="F555" s="258">
        <f t="shared" ref="F555:F560" si="17">COUNTIF($C$522:$C$548,C555)</f>
        <v>3</v>
      </c>
      <c r="G555" s="206">
        <f t="shared" ref="G555:G560" si="18">SUMIF($C$522:$C$548,C555,$G$522:$G$548)</f>
        <v>30</v>
      </c>
    </row>
    <row r="556" spans="1:9" x14ac:dyDescent="0.3">
      <c r="B556" s="198">
        <v>3</v>
      </c>
      <c r="C556" s="198" t="s">
        <v>1791</v>
      </c>
      <c r="D556" s="198" t="s">
        <v>1755</v>
      </c>
      <c r="F556" s="258">
        <f t="shared" si="17"/>
        <v>1</v>
      </c>
      <c r="G556" s="206">
        <f t="shared" si="18"/>
        <v>0</v>
      </c>
    </row>
    <row r="557" spans="1:9" x14ac:dyDescent="0.3">
      <c r="B557" s="198">
        <v>4</v>
      </c>
      <c r="C557" s="198" t="s">
        <v>1784</v>
      </c>
      <c r="D557" s="198" t="s">
        <v>1826</v>
      </c>
      <c r="F557" s="258">
        <f t="shared" si="17"/>
        <v>1</v>
      </c>
      <c r="G557" s="206">
        <f t="shared" si="18"/>
        <v>0</v>
      </c>
    </row>
    <row r="558" spans="1:9" x14ac:dyDescent="0.3">
      <c r="B558" s="182">
        <v>6</v>
      </c>
      <c r="C558" s="198" t="s">
        <v>1750</v>
      </c>
      <c r="D558" s="198" t="s">
        <v>1945</v>
      </c>
      <c r="F558" s="258">
        <f t="shared" si="17"/>
        <v>1</v>
      </c>
      <c r="G558" s="206">
        <f t="shared" si="18"/>
        <v>10</v>
      </c>
    </row>
    <row r="559" spans="1:9" x14ac:dyDescent="0.3">
      <c r="B559" s="182">
        <v>7</v>
      </c>
      <c r="C559" s="198" t="s">
        <v>1948</v>
      </c>
      <c r="D559" s="198" t="s">
        <v>1745</v>
      </c>
      <c r="F559" s="258">
        <f t="shared" si="17"/>
        <v>1</v>
      </c>
      <c r="G559" s="206">
        <f t="shared" si="18"/>
        <v>10</v>
      </c>
    </row>
    <row r="560" spans="1:9" x14ac:dyDescent="0.3">
      <c r="B560" s="198">
        <v>8</v>
      </c>
      <c r="C560" s="198" t="s">
        <v>1788</v>
      </c>
      <c r="D560" s="198" t="s">
        <v>1789</v>
      </c>
      <c r="F560" s="258">
        <f t="shared" si="17"/>
        <v>4</v>
      </c>
      <c r="G560" s="206">
        <f t="shared" si="18"/>
        <v>40</v>
      </c>
    </row>
    <row r="561" spans="1:9" x14ac:dyDescent="0.3">
      <c r="G561" s="228">
        <f>SUM(G554:G560)</f>
        <v>90</v>
      </c>
    </row>
    <row r="564" spans="1:9" x14ac:dyDescent="0.3">
      <c r="A564" s="243">
        <v>45712</v>
      </c>
      <c r="B564" s="243"/>
      <c r="C564" s="693">
        <f>A564</f>
        <v>45712</v>
      </c>
      <c r="D564" s="243"/>
      <c r="E564" s="243"/>
      <c r="F564" s="243"/>
      <c r="G564" s="243"/>
      <c r="H564" s="243"/>
      <c r="I564" s="693">
        <f>A564</f>
        <v>45712</v>
      </c>
    </row>
    <row r="565" spans="1:9" ht="28.8" x14ac:dyDescent="0.3">
      <c r="A565" s="309"/>
      <c r="B565" s="197" t="s">
        <v>1731</v>
      </c>
      <c r="C565" s="197" t="s">
        <v>1732</v>
      </c>
      <c r="D565" s="197" t="s">
        <v>1257</v>
      </c>
      <c r="E565" s="200" t="s">
        <v>1894</v>
      </c>
      <c r="F565" s="200" t="s">
        <v>1734</v>
      </c>
      <c r="G565" s="200" t="s">
        <v>1742</v>
      </c>
      <c r="H565" s="200" t="s">
        <v>390</v>
      </c>
      <c r="I565" s="200" t="s">
        <v>1740</v>
      </c>
    </row>
    <row r="566" spans="1:9" x14ac:dyDescent="0.3">
      <c r="B566" s="308">
        <v>1</v>
      </c>
      <c r="C566" t="s">
        <v>1801</v>
      </c>
      <c r="D566" s="198" t="s">
        <v>1785</v>
      </c>
      <c r="E566" s="207"/>
      <c r="F566" s="207">
        <v>45712.854166666664</v>
      </c>
      <c r="G566" s="206">
        <v>10</v>
      </c>
      <c r="H566" s="4">
        <v>307824</v>
      </c>
      <c r="I566" s="198" t="s">
        <v>1903</v>
      </c>
    </row>
    <row r="567" spans="1:9" x14ac:dyDescent="0.3">
      <c r="A567" s="404" t="s">
        <v>1800</v>
      </c>
      <c r="B567" s="253">
        <v>2</v>
      </c>
      <c r="C567" t="s">
        <v>201</v>
      </c>
      <c r="D567" s="198" t="s">
        <v>1022</v>
      </c>
      <c r="E567" s="207"/>
      <c r="F567" s="207">
        <v>45712.854166666664</v>
      </c>
      <c r="G567" s="206">
        <v>0</v>
      </c>
      <c r="H567" s="4">
        <v>307824</v>
      </c>
      <c r="I567" s="198" t="s">
        <v>1903</v>
      </c>
    </row>
    <row r="568" spans="1:9" x14ac:dyDescent="0.3">
      <c r="B568" s="198">
        <v>3</v>
      </c>
      <c r="C568" s="198" t="s">
        <v>1788</v>
      </c>
      <c r="D568" s="198" t="s">
        <v>1789</v>
      </c>
      <c r="E568" s="207"/>
      <c r="F568" s="207">
        <v>45712.854166666664</v>
      </c>
      <c r="G568" s="206">
        <v>10</v>
      </c>
      <c r="H568" s="4"/>
      <c r="I568" s="198"/>
    </row>
    <row r="569" spans="1:9" x14ac:dyDescent="0.3">
      <c r="G569" s="228">
        <f>SUM(G566:G568)</f>
        <v>20</v>
      </c>
    </row>
    <row r="571" spans="1:9" x14ac:dyDescent="0.3">
      <c r="A571" s="243">
        <v>45713</v>
      </c>
      <c r="B571" s="243"/>
      <c r="C571" s="693">
        <f>A571</f>
        <v>45713</v>
      </c>
      <c r="D571" s="243"/>
      <c r="E571" s="243"/>
      <c r="F571" s="243"/>
      <c r="G571" s="243"/>
      <c r="H571" s="243"/>
      <c r="I571" s="693">
        <f>A571</f>
        <v>45713</v>
      </c>
    </row>
    <row r="572" spans="1:9" ht="28.8" x14ac:dyDescent="0.3">
      <c r="A572" s="309"/>
      <c r="B572" s="197" t="s">
        <v>1731</v>
      </c>
      <c r="C572" s="197" t="s">
        <v>1732</v>
      </c>
      <c r="D572" s="197" t="s">
        <v>1257</v>
      </c>
      <c r="E572" s="200" t="s">
        <v>1894</v>
      </c>
      <c r="F572" s="200" t="s">
        <v>1734</v>
      </c>
      <c r="G572" s="200" t="s">
        <v>1742</v>
      </c>
      <c r="H572" s="200" t="s">
        <v>390</v>
      </c>
      <c r="I572" s="200" t="s">
        <v>1740</v>
      </c>
    </row>
    <row r="573" spans="1:9" x14ac:dyDescent="0.3">
      <c r="B573" s="308">
        <v>1</v>
      </c>
      <c r="C573" t="s">
        <v>1801</v>
      </c>
      <c r="D573" s="198" t="s">
        <v>1785</v>
      </c>
      <c r="E573" s="207"/>
      <c r="F573" s="207">
        <v>45713.888194444444</v>
      </c>
      <c r="G573" s="206">
        <v>25</v>
      </c>
      <c r="H573" s="4">
        <v>307824</v>
      </c>
      <c r="I573" s="198" t="s">
        <v>1903</v>
      </c>
    </row>
    <row r="574" spans="1:9" x14ac:dyDescent="0.3">
      <c r="A574" s="404" t="s">
        <v>1800</v>
      </c>
      <c r="B574" s="253">
        <v>2</v>
      </c>
      <c r="C574" t="s">
        <v>201</v>
      </c>
      <c r="D574" s="198" t="s">
        <v>1022</v>
      </c>
      <c r="E574" s="207"/>
      <c r="F574" s="207">
        <v>45713.888194444444</v>
      </c>
      <c r="G574" s="206">
        <v>0</v>
      </c>
      <c r="H574" s="4">
        <v>307824</v>
      </c>
      <c r="I574" s="198" t="s">
        <v>1903</v>
      </c>
    </row>
    <row r="575" spans="1:9" x14ac:dyDescent="0.3">
      <c r="B575" s="198">
        <v>3</v>
      </c>
      <c r="C575" s="198" t="s">
        <v>1788</v>
      </c>
      <c r="D575" s="198" t="s">
        <v>1789</v>
      </c>
      <c r="E575" s="207"/>
      <c r="F575" s="207">
        <v>45713.888194444444</v>
      </c>
      <c r="G575" s="206">
        <v>10</v>
      </c>
      <c r="H575" s="4"/>
      <c r="I575" s="198"/>
    </row>
    <row r="576" spans="1:9" x14ac:dyDescent="0.3">
      <c r="G576" s="228">
        <f>SUM(G573:G575)</f>
        <v>35</v>
      </c>
    </row>
    <row r="578" spans="1:9" x14ac:dyDescent="0.3">
      <c r="A578" s="243">
        <v>45716</v>
      </c>
      <c r="B578" s="243"/>
      <c r="C578" s="693">
        <f>A578</f>
        <v>45716</v>
      </c>
      <c r="D578" s="243"/>
      <c r="E578" s="243"/>
      <c r="F578" s="243"/>
      <c r="G578" s="243"/>
      <c r="H578" s="243"/>
      <c r="I578" s="693">
        <f>A578</f>
        <v>45716</v>
      </c>
    </row>
    <row r="579" spans="1:9" ht="28.8" x14ac:dyDescent="0.3">
      <c r="A579" s="309"/>
      <c r="B579" s="197" t="s">
        <v>1731</v>
      </c>
      <c r="C579" s="197" t="s">
        <v>1732</v>
      </c>
      <c r="D579" s="197" t="s">
        <v>1257</v>
      </c>
      <c r="E579" s="200" t="s">
        <v>1894</v>
      </c>
      <c r="F579" s="200" t="s">
        <v>1950</v>
      </c>
      <c r="G579" s="200" t="s">
        <v>1742</v>
      </c>
      <c r="H579" s="200" t="s">
        <v>390</v>
      </c>
      <c r="I579" s="200" t="s">
        <v>1740</v>
      </c>
    </row>
    <row r="580" spans="1:9" x14ac:dyDescent="0.3">
      <c r="B580" s="308">
        <v>1</v>
      </c>
      <c r="C580" t="s">
        <v>1801</v>
      </c>
      <c r="D580" s="198" t="s">
        <v>1785</v>
      </c>
      <c r="E580" s="207"/>
      <c r="F580" s="207">
        <v>45716.25</v>
      </c>
      <c r="G580" s="206">
        <v>10</v>
      </c>
      <c r="H580" s="4" t="s">
        <v>110</v>
      </c>
      <c r="I580" s="198" t="s">
        <v>1951</v>
      </c>
    </row>
    <row r="581" spans="1:9" x14ac:dyDescent="0.3">
      <c r="A581" s="404" t="s">
        <v>1800</v>
      </c>
      <c r="B581" s="253">
        <v>2</v>
      </c>
      <c r="C581" t="s">
        <v>201</v>
      </c>
      <c r="D581" s="198" t="s">
        <v>1022</v>
      </c>
      <c r="E581" s="207"/>
      <c r="F581" s="207">
        <v>45716.270833333336</v>
      </c>
      <c r="G581" s="206">
        <v>0</v>
      </c>
      <c r="H581" s="4" t="s">
        <v>110</v>
      </c>
      <c r="I581" s="198" t="s">
        <v>1951</v>
      </c>
    </row>
    <row r="582" spans="1:9" x14ac:dyDescent="0.3">
      <c r="G582" s="228">
        <f>SUM(G580:G581)</f>
        <v>10</v>
      </c>
    </row>
    <row r="584" spans="1:9" x14ac:dyDescent="0.3">
      <c r="A584" s="243">
        <v>45717</v>
      </c>
      <c r="B584" s="243"/>
      <c r="C584" s="693">
        <f>A584</f>
        <v>45717</v>
      </c>
      <c r="D584" s="243"/>
      <c r="E584" s="243"/>
      <c r="F584" s="243"/>
      <c r="G584" s="243"/>
      <c r="H584" s="243"/>
      <c r="I584" s="693">
        <f>A584</f>
        <v>45717</v>
      </c>
    </row>
    <row r="585" spans="1:9" ht="28.8" x14ac:dyDescent="0.3">
      <c r="A585" s="309"/>
      <c r="B585" s="197" t="s">
        <v>1731</v>
      </c>
      <c r="C585" s="197" t="s">
        <v>1732</v>
      </c>
      <c r="D585" s="197" t="s">
        <v>1257</v>
      </c>
      <c r="E585" s="200" t="s">
        <v>1894</v>
      </c>
      <c r="F585" s="200" t="s">
        <v>1734</v>
      </c>
      <c r="G585" s="200" t="s">
        <v>1742</v>
      </c>
      <c r="H585" s="200" t="s">
        <v>390</v>
      </c>
      <c r="I585" s="200" t="s">
        <v>1740</v>
      </c>
    </row>
    <row r="586" spans="1:9" x14ac:dyDescent="0.3">
      <c r="B586" s="257">
        <v>1</v>
      </c>
      <c r="C586" s="198" t="s">
        <v>1766</v>
      </c>
      <c r="D586" s="198" t="s">
        <v>1738</v>
      </c>
      <c r="E586" s="207">
        <v>45717.291666666664</v>
      </c>
      <c r="F586" s="207">
        <v>45717.541666666664</v>
      </c>
      <c r="G586" s="206">
        <v>10</v>
      </c>
      <c r="H586" s="4" t="s">
        <v>1952</v>
      </c>
      <c r="I586" s="198" t="s">
        <v>1953</v>
      </c>
    </row>
    <row r="587" spans="1:9" x14ac:dyDescent="0.3">
      <c r="B587" s="324">
        <v>2</v>
      </c>
      <c r="C587" s="198" t="s">
        <v>1765</v>
      </c>
      <c r="D587" s="198" t="s">
        <v>1738</v>
      </c>
      <c r="E587" s="207">
        <v>45717.300694444442</v>
      </c>
      <c r="F587" s="207">
        <v>45717.541666666664</v>
      </c>
      <c r="G587" s="206">
        <v>10</v>
      </c>
      <c r="H587" s="4">
        <v>304824</v>
      </c>
      <c r="I587" s="198" t="s">
        <v>926</v>
      </c>
    </row>
    <row r="588" spans="1:9" x14ac:dyDescent="0.3">
      <c r="B588" s="198">
        <v>3</v>
      </c>
      <c r="C588" s="198" t="s">
        <v>1908</v>
      </c>
      <c r="D588" s="198" t="s">
        <v>1826</v>
      </c>
      <c r="E588" s="207">
        <v>45717.298611111109</v>
      </c>
      <c r="F588" s="207">
        <v>45717.541666666664</v>
      </c>
      <c r="G588" s="206">
        <v>10</v>
      </c>
      <c r="H588" s="4" t="s">
        <v>1954</v>
      </c>
      <c r="I588" s="198" t="s">
        <v>1955</v>
      </c>
    </row>
    <row r="589" spans="1:9" x14ac:dyDescent="0.3">
      <c r="B589" s="255">
        <v>4</v>
      </c>
      <c r="C589" t="s">
        <v>1762</v>
      </c>
      <c r="D589" s="198" t="s">
        <v>1745</v>
      </c>
      <c r="E589" s="207">
        <v>45717.291666666664</v>
      </c>
      <c r="F589" s="207">
        <v>45717.541666666664</v>
      </c>
      <c r="G589" s="206">
        <v>10</v>
      </c>
      <c r="H589" s="4">
        <v>312925</v>
      </c>
      <c r="I589" s="198" t="s">
        <v>1956</v>
      </c>
    </row>
    <row r="590" spans="1:9" x14ac:dyDescent="0.3">
      <c r="B590" s="182">
        <v>5</v>
      </c>
      <c r="C590" t="s">
        <v>1793</v>
      </c>
      <c r="D590" s="198" t="s">
        <v>1832</v>
      </c>
      <c r="E590" s="207">
        <v>45717.3125</v>
      </c>
      <c r="F590" s="207">
        <v>45717.541666666664</v>
      </c>
      <c r="G590" s="206">
        <v>10</v>
      </c>
      <c r="H590" s="4" t="s">
        <v>110</v>
      </c>
      <c r="I590" s="198" t="s">
        <v>1930</v>
      </c>
    </row>
    <row r="591" spans="1:9" x14ac:dyDescent="0.3">
      <c r="B591" s="198">
        <v>6</v>
      </c>
      <c r="C591" s="198" t="s">
        <v>1788</v>
      </c>
      <c r="D591" s="198" t="s">
        <v>1789</v>
      </c>
      <c r="E591" s="207">
        <v>45717.291666666664</v>
      </c>
      <c r="F591" s="207">
        <v>45717.541666666664</v>
      </c>
      <c r="G591" s="206">
        <v>10</v>
      </c>
      <c r="H591" s="4" t="s">
        <v>110</v>
      </c>
      <c r="I591" s="198" t="s">
        <v>110</v>
      </c>
    </row>
    <row r="592" spans="1:9" x14ac:dyDescent="0.3">
      <c r="G592" s="228">
        <f>SUM(G586:G591)</f>
        <v>60</v>
      </c>
    </row>
    <row r="595" spans="1:9" x14ac:dyDescent="0.3">
      <c r="B595" s="806" t="s">
        <v>1957</v>
      </c>
      <c r="C595" s="806"/>
      <c r="D595" s="806"/>
      <c r="E595" s="806"/>
      <c r="F595" s="806"/>
      <c r="G595" s="806"/>
    </row>
    <row r="596" spans="1:9" x14ac:dyDescent="0.3">
      <c r="B596" s="197" t="s">
        <v>1731</v>
      </c>
      <c r="C596" s="197" t="s">
        <v>1732</v>
      </c>
      <c r="D596" s="197" t="s">
        <v>1257</v>
      </c>
      <c r="E596" s="197" t="s">
        <v>1733</v>
      </c>
      <c r="F596" s="200" t="s">
        <v>1780</v>
      </c>
      <c r="G596" s="200" t="s">
        <v>1742</v>
      </c>
    </row>
    <row r="597" spans="1:9" x14ac:dyDescent="0.3">
      <c r="B597" s="308">
        <v>1</v>
      </c>
      <c r="C597" t="s">
        <v>1801</v>
      </c>
      <c r="D597" s="198" t="s">
        <v>1785</v>
      </c>
      <c r="F597" s="258">
        <f t="shared" ref="F597:F604" si="19">COUNTIF($C$565:$C$591,C597)</f>
        <v>3</v>
      </c>
      <c r="G597" s="206">
        <f>SUMIF($C$565:$C$591,C597,$G$565:$G$591)</f>
        <v>45</v>
      </c>
    </row>
    <row r="598" spans="1:9" x14ac:dyDescent="0.3">
      <c r="B598" s="253">
        <v>2</v>
      </c>
      <c r="C598" t="s">
        <v>201</v>
      </c>
      <c r="D598" s="198" t="s">
        <v>1022</v>
      </c>
      <c r="F598" s="258">
        <f t="shared" si="19"/>
        <v>3</v>
      </c>
      <c r="G598" s="206">
        <f>SUMIF($C$565:$C$591,C598,$G$565:$G$591)</f>
        <v>0</v>
      </c>
    </row>
    <row r="599" spans="1:9" x14ac:dyDescent="0.3">
      <c r="B599" s="257">
        <v>1</v>
      </c>
      <c r="C599" s="198" t="s">
        <v>1766</v>
      </c>
      <c r="D599" s="198" t="s">
        <v>1738</v>
      </c>
      <c r="F599" s="258">
        <f>COUNTIF($C$565:$C$591,C599)</f>
        <v>1</v>
      </c>
      <c r="G599" s="206">
        <f t="shared" ref="G599:G604" si="20">SUMIF($C$565:$C$591,C599,$G$565:$G$591)</f>
        <v>10</v>
      </c>
    </row>
    <row r="600" spans="1:9" x14ac:dyDescent="0.3">
      <c r="B600" s="324">
        <v>2</v>
      </c>
      <c r="C600" s="198" t="s">
        <v>1765</v>
      </c>
      <c r="D600" s="198" t="s">
        <v>1738</v>
      </c>
      <c r="F600" s="258">
        <f t="shared" si="19"/>
        <v>1</v>
      </c>
      <c r="G600" s="206">
        <f t="shared" si="20"/>
        <v>10</v>
      </c>
    </row>
    <row r="601" spans="1:9" x14ac:dyDescent="0.3">
      <c r="B601" s="198">
        <v>3</v>
      </c>
      <c r="C601" s="198" t="s">
        <v>1908</v>
      </c>
      <c r="D601" s="198" t="s">
        <v>1826</v>
      </c>
      <c r="F601" s="258">
        <f t="shared" si="19"/>
        <v>1</v>
      </c>
      <c r="G601" s="206">
        <f t="shared" si="20"/>
        <v>10</v>
      </c>
    </row>
    <row r="602" spans="1:9" x14ac:dyDescent="0.3">
      <c r="B602" s="255">
        <v>4</v>
      </c>
      <c r="C602" t="s">
        <v>1762</v>
      </c>
      <c r="D602" s="198" t="s">
        <v>1745</v>
      </c>
      <c r="F602" s="258">
        <f t="shared" si="19"/>
        <v>1</v>
      </c>
      <c r="G602" s="206">
        <f t="shared" si="20"/>
        <v>10</v>
      </c>
    </row>
    <row r="603" spans="1:9" x14ac:dyDescent="0.3">
      <c r="B603" s="182">
        <v>5</v>
      </c>
      <c r="C603" t="s">
        <v>1793</v>
      </c>
      <c r="D603" s="198" t="s">
        <v>1832</v>
      </c>
      <c r="F603" s="258">
        <f t="shared" si="19"/>
        <v>1</v>
      </c>
      <c r="G603" s="206">
        <f t="shared" si="20"/>
        <v>10</v>
      </c>
    </row>
    <row r="604" spans="1:9" x14ac:dyDescent="0.3">
      <c r="B604" s="198">
        <v>6</v>
      </c>
      <c r="C604" s="198" t="s">
        <v>1788</v>
      </c>
      <c r="D604" s="198" t="s">
        <v>1789</v>
      </c>
      <c r="F604" s="258">
        <f t="shared" si="19"/>
        <v>3</v>
      </c>
      <c r="G604" s="206">
        <f t="shared" si="20"/>
        <v>30</v>
      </c>
    </row>
    <row r="605" spans="1:9" x14ac:dyDescent="0.3">
      <c r="G605" s="228">
        <f>SUM(G597:G604)</f>
        <v>125</v>
      </c>
    </row>
    <row r="608" spans="1:9" x14ac:dyDescent="0.3">
      <c r="A608" s="243">
        <v>45721</v>
      </c>
      <c r="B608" s="243"/>
      <c r="C608" s="693">
        <f>A608</f>
        <v>45721</v>
      </c>
      <c r="D608" s="243"/>
      <c r="E608" s="243"/>
      <c r="F608" s="243"/>
      <c r="G608" s="243"/>
      <c r="H608" s="243"/>
      <c r="I608" s="693">
        <f>A608</f>
        <v>45721</v>
      </c>
    </row>
    <row r="609" spans="1:9" ht="28.8" x14ac:dyDescent="0.3">
      <c r="A609" s="309"/>
      <c r="B609" s="197" t="s">
        <v>1731</v>
      </c>
      <c r="C609" s="197" t="s">
        <v>1732</v>
      </c>
      <c r="D609" s="197" t="s">
        <v>1257</v>
      </c>
      <c r="E609" s="200" t="s">
        <v>1894</v>
      </c>
      <c r="F609" s="200" t="s">
        <v>1734</v>
      </c>
      <c r="G609" s="200" t="s">
        <v>1742</v>
      </c>
      <c r="H609" s="200" t="s">
        <v>390</v>
      </c>
      <c r="I609" s="200" t="s">
        <v>1740</v>
      </c>
    </row>
    <row r="610" spans="1:9" x14ac:dyDescent="0.3">
      <c r="B610" s="308">
        <v>1</v>
      </c>
      <c r="C610" t="s">
        <v>1801</v>
      </c>
      <c r="D610" s="198" t="s">
        <v>1785</v>
      </c>
      <c r="E610" s="207"/>
      <c r="F610" s="207">
        <v>45721.347222222219</v>
      </c>
      <c r="G610" s="206">
        <v>10</v>
      </c>
      <c r="H610" s="4">
        <v>307824</v>
      </c>
      <c r="I610" s="198" t="s">
        <v>1903</v>
      </c>
    </row>
    <row r="611" spans="1:9" x14ac:dyDescent="0.3">
      <c r="A611" s="404" t="s">
        <v>1800</v>
      </c>
      <c r="B611" s="253">
        <v>2</v>
      </c>
      <c r="C611" t="s">
        <v>201</v>
      </c>
      <c r="D611" s="198" t="s">
        <v>1022</v>
      </c>
      <c r="E611" s="207"/>
      <c r="F611" s="207">
        <v>45721.347222222219</v>
      </c>
      <c r="G611" s="206">
        <v>0</v>
      </c>
      <c r="H611" s="4">
        <v>307824</v>
      </c>
      <c r="I611" s="198" t="s">
        <v>1903</v>
      </c>
    </row>
    <row r="612" spans="1:9" x14ac:dyDescent="0.3">
      <c r="B612" s="198">
        <v>3</v>
      </c>
      <c r="C612" s="198" t="s">
        <v>1788</v>
      </c>
      <c r="D612" s="198" t="s">
        <v>1789</v>
      </c>
      <c r="E612" s="207"/>
      <c r="F612" s="207">
        <v>45721.347222222219</v>
      </c>
      <c r="G612" s="206">
        <v>10</v>
      </c>
      <c r="H612" s="4"/>
      <c r="I612" s="198"/>
    </row>
    <row r="613" spans="1:9" x14ac:dyDescent="0.3">
      <c r="G613" s="228">
        <f>SUM(G610:G612)</f>
        <v>20</v>
      </c>
    </row>
    <row r="616" spans="1:9" x14ac:dyDescent="0.3">
      <c r="A616" s="243">
        <v>45724</v>
      </c>
      <c r="B616" s="243"/>
      <c r="C616" s="693">
        <f>A616</f>
        <v>45724</v>
      </c>
      <c r="D616" s="243"/>
      <c r="E616" s="243"/>
      <c r="F616" s="243"/>
      <c r="G616" s="243"/>
      <c r="H616" s="243"/>
      <c r="I616" s="693">
        <f>A616</f>
        <v>45724</v>
      </c>
    </row>
    <row r="617" spans="1:9" ht="28.8" x14ac:dyDescent="0.3">
      <c r="A617" s="309"/>
      <c r="B617" s="197" t="s">
        <v>1731</v>
      </c>
      <c r="C617" s="197" t="s">
        <v>1732</v>
      </c>
      <c r="D617" s="197" t="s">
        <v>1257</v>
      </c>
      <c r="E617" s="200" t="s">
        <v>1894</v>
      </c>
      <c r="F617" s="200" t="s">
        <v>1734</v>
      </c>
      <c r="G617" s="200" t="s">
        <v>1742</v>
      </c>
      <c r="H617" s="200" t="s">
        <v>390</v>
      </c>
      <c r="I617" s="200" t="s">
        <v>1740</v>
      </c>
    </row>
    <row r="618" spans="1:9" x14ac:dyDescent="0.3">
      <c r="B618" s="257">
        <v>1</v>
      </c>
      <c r="C618" s="198" t="s">
        <v>1754</v>
      </c>
      <c r="D618" s="198" t="s">
        <v>1738</v>
      </c>
      <c r="E618" s="207">
        <v>45724.3125</v>
      </c>
      <c r="F618" s="207">
        <v>45724.541666666664</v>
      </c>
      <c r="G618" s="206">
        <v>10</v>
      </c>
      <c r="H618" s="4" t="s">
        <v>1958</v>
      </c>
      <c r="I618" s="198" t="s">
        <v>1902</v>
      </c>
    </row>
    <row r="619" spans="1:9" x14ac:dyDescent="0.3">
      <c r="B619" s="324">
        <v>2</v>
      </c>
      <c r="C619" s="198" t="s">
        <v>1750</v>
      </c>
      <c r="D619" s="198" t="s">
        <v>28</v>
      </c>
      <c r="E619" s="207">
        <v>45724.291666666664</v>
      </c>
      <c r="F619" s="207">
        <v>45724.541666666664</v>
      </c>
      <c r="G619" s="206">
        <v>10</v>
      </c>
      <c r="H619" s="4">
        <v>314725</v>
      </c>
      <c r="I619" s="198" t="s">
        <v>1959</v>
      </c>
    </row>
    <row r="620" spans="1:9" x14ac:dyDescent="0.3">
      <c r="B620" s="308">
        <v>1</v>
      </c>
      <c r="C620" t="s">
        <v>1801</v>
      </c>
      <c r="D620" s="198" t="s">
        <v>1826</v>
      </c>
      <c r="E620" s="207">
        <v>45724.291666666664</v>
      </c>
      <c r="F620" s="207">
        <v>45724.541666666664</v>
      </c>
      <c r="G620" s="206">
        <v>10</v>
      </c>
      <c r="H620" s="4" t="s">
        <v>1958</v>
      </c>
      <c r="I620" s="198" t="s">
        <v>1902</v>
      </c>
    </row>
    <row r="621" spans="1:9" x14ac:dyDescent="0.3">
      <c r="B621" s="198">
        <v>4</v>
      </c>
      <c r="C621" s="198" t="s">
        <v>1948</v>
      </c>
      <c r="D621" s="198" t="s">
        <v>1745</v>
      </c>
      <c r="E621" s="207">
        <v>45724.305555555555</v>
      </c>
      <c r="F621" s="207">
        <v>45724.541666666664</v>
      </c>
      <c r="G621" s="206">
        <v>10</v>
      </c>
      <c r="H621" s="4" t="s">
        <v>1960</v>
      </c>
      <c r="I621" s="198" t="s">
        <v>1961</v>
      </c>
    </row>
    <row r="622" spans="1:9" x14ac:dyDescent="0.3">
      <c r="B622" s="255">
        <v>5</v>
      </c>
      <c r="C622" t="s">
        <v>1762</v>
      </c>
      <c r="D622" s="198" t="s">
        <v>1745</v>
      </c>
      <c r="E622" s="207">
        <v>45724.291666666664</v>
      </c>
      <c r="F622" s="207">
        <v>45724.541666666664</v>
      </c>
      <c r="G622" s="206">
        <v>10</v>
      </c>
      <c r="H622" s="4">
        <v>313325</v>
      </c>
      <c r="I622" s="198" t="s">
        <v>1962</v>
      </c>
    </row>
    <row r="623" spans="1:9" x14ac:dyDescent="0.3">
      <c r="B623" s="182">
        <v>6</v>
      </c>
      <c r="C623" t="s">
        <v>1793</v>
      </c>
      <c r="D623" s="198" t="s">
        <v>1832</v>
      </c>
      <c r="E623" s="207">
        <v>45724.3125</v>
      </c>
      <c r="F623" s="207">
        <v>45724.541666666664</v>
      </c>
      <c r="G623" s="206">
        <v>10</v>
      </c>
      <c r="H623" s="4" t="s">
        <v>110</v>
      </c>
      <c r="I623" s="198" t="s">
        <v>1930</v>
      </c>
    </row>
    <row r="624" spans="1:9" x14ac:dyDescent="0.3">
      <c r="B624" s="198">
        <v>7</v>
      </c>
      <c r="C624" s="198" t="s">
        <v>1788</v>
      </c>
      <c r="D624" s="198" t="s">
        <v>1789</v>
      </c>
      <c r="E624" s="207">
        <v>45724.291666666664</v>
      </c>
      <c r="F624" s="207">
        <v>45724.541666666664</v>
      </c>
      <c r="G624" s="206">
        <v>10</v>
      </c>
      <c r="H624" s="4" t="s">
        <v>110</v>
      </c>
      <c r="I624" s="198" t="s">
        <v>110</v>
      </c>
    </row>
    <row r="625" spans="2:7" x14ac:dyDescent="0.3">
      <c r="G625" s="228">
        <f>SUM(G618:G624)</f>
        <v>70</v>
      </c>
    </row>
    <row r="628" spans="2:7" x14ac:dyDescent="0.3">
      <c r="B628" s="806" t="s">
        <v>1957</v>
      </c>
      <c r="C628" s="806"/>
      <c r="D628" s="806"/>
      <c r="E628" s="806"/>
      <c r="F628" s="806"/>
      <c r="G628" s="806"/>
    </row>
    <row r="629" spans="2:7" x14ac:dyDescent="0.3">
      <c r="B629" s="197" t="s">
        <v>1731</v>
      </c>
      <c r="C629" s="197" t="s">
        <v>1732</v>
      </c>
      <c r="D629" s="197" t="s">
        <v>1257</v>
      </c>
      <c r="E629" s="197" t="s">
        <v>1733</v>
      </c>
      <c r="F629" s="200" t="s">
        <v>1780</v>
      </c>
      <c r="G629" s="200" t="s">
        <v>1742</v>
      </c>
    </row>
    <row r="630" spans="2:7" x14ac:dyDescent="0.3">
      <c r="B630" s="308">
        <v>1</v>
      </c>
      <c r="C630" t="s">
        <v>1801</v>
      </c>
      <c r="D630" s="198" t="s">
        <v>1785</v>
      </c>
      <c r="F630" s="258">
        <f>COUNTIF($C$610:$C$624,C630)</f>
        <v>2</v>
      </c>
      <c r="G630" s="206">
        <f>SUMIF($C$610:$C$624,C630,$G$610:$G$624)</f>
        <v>20</v>
      </c>
    </row>
    <row r="631" spans="2:7" x14ac:dyDescent="0.3">
      <c r="B631" s="253">
        <v>2</v>
      </c>
      <c r="C631" t="s">
        <v>201</v>
      </c>
      <c r="D631" s="198" t="s">
        <v>1022</v>
      </c>
      <c r="F631" s="258">
        <f t="shared" ref="F631:F637" si="21">COUNTIF($C$610:$C$624,C631)</f>
        <v>1</v>
      </c>
      <c r="G631" s="206">
        <f t="shared" ref="G631:G637" si="22">SUMIF($C$610:$C$624,C631,$G$610:$G$624)</f>
        <v>0</v>
      </c>
    </row>
    <row r="632" spans="2:7" x14ac:dyDescent="0.3">
      <c r="B632" s="257">
        <v>3</v>
      </c>
      <c r="C632" s="198" t="s">
        <v>1754</v>
      </c>
      <c r="D632" s="198" t="s">
        <v>1738</v>
      </c>
      <c r="F632" s="258">
        <f t="shared" si="21"/>
        <v>1</v>
      </c>
      <c r="G632" s="206">
        <f t="shared" si="22"/>
        <v>10</v>
      </c>
    </row>
    <row r="633" spans="2:7" x14ac:dyDescent="0.3">
      <c r="B633" s="324">
        <v>4</v>
      </c>
      <c r="C633" s="198" t="s">
        <v>1750</v>
      </c>
      <c r="D633" s="198" t="s">
        <v>28</v>
      </c>
      <c r="F633" s="258">
        <f t="shared" si="21"/>
        <v>1</v>
      </c>
      <c r="G633" s="206">
        <f t="shared" si="22"/>
        <v>10</v>
      </c>
    </row>
    <row r="634" spans="2:7" x14ac:dyDescent="0.3">
      <c r="B634" s="198">
        <v>5</v>
      </c>
      <c r="C634" s="198" t="s">
        <v>1948</v>
      </c>
      <c r="D634" s="198" t="s">
        <v>1745</v>
      </c>
      <c r="F634" s="258">
        <f t="shared" si="21"/>
        <v>1</v>
      </c>
      <c r="G634" s="206">
        <f t="shared" si="22"/>
        <v>10</v>
      </c>
    </row>
    <row r="635" spans="2:7" x14ac:dyDescent="0.3">
      <c r="B635" s="255">
        <v>6</v>
      </c>
      <c r="C635" t="s">
        <v>1762</v>
      </c>
      <c r="D635" s="198" t="s">
        <v>1745</v>
      </c>
      <c r="F635" s="258">
        <f t="shared" si="21"/>
        <v>1</v>
      </c>
      <c r="G635" s="206">
        <f t="shared" si="22"/>
        <v>10</v>
      </c>
    </row>
    <row r="636" spans="2:7" x14ac:dyDescent="0.3">
      <c r="B636" s="182">
        <v>7</v>
      </c>
      <c r="C636" t="s">
        <v>1793</v>
      </c>
      <c r="D636" s="198" t="s">
        <v>1832</v>
      </c>
      <c r="F636" s="258">
        <f t="shared" si="21"/>
        <v>1</v>
      </c>
      <c r="G636" s="206">
        <f t="shared" si="22"/>
        <v>10</v>
      </c>
    </row>
    <row r="637" spans="2:7" x14ac:dyDescent="0.3">
      <c r="B637" s="198">
        <v>8</v>
      </c>
      <c r="C637" s="198" t="s">
        <v>1788</v>
      </c>
      <c r="D637" s="198" t="s">
        <v>1789</v>
      </c>
      <c r="F637" s="258">
        <f t="shared" si="21"/>
        <v>2</v>
      </c>
      <c r="G637" s="206">
        <f t="shared" si="22"/>
        <v>20</v>
      </c>
    </row>
    <row r="638" spans="2:7" x14ac:dyDescent="0.3">
      <c r="G638" s="228">
        <f>SUM(G630:G637)</f>
        <v>90</v>
      </c>
    </row>
    <row r="641" spans="1:9" x14ac:dyDescent="0.3">
      <c r="A641" s="243">
        <v>45726</v>
      </c>
      <c r="B641" s="243"/>
      <c r="C641" s="693">
        <f>A641</f>
        <v>45726</v>
      </c>
      <c r="D641" s="243"/>
      <c r="E641" s="243"/>
      <c r="F641" s="243"/>
      <c r="G641" s="243"/>
      <c r="H641" s="243"/>
      <c r="I641" s="693">
        <f>A641</f>
        <v>45726</v>
      </c>
    </row>
    <row r="642" spans="1:9" ht="28.8" x14ac:dyDescent="0.3">
      <c r="A642" s="309"/>
      <c r="B642" s="197" t="s">
        <v>1731</v>
      </c>
      <c r="C642" s="197" t="s">
        <v>1732</v>
      </c>
      <c r="D642" s="197" t="s">
        <v>1257</v>
      </c>
      <c r="E642" s="200" t="s">
        <v>1894</v>
      </c>
      <c r="F642" s="200" t="s">
        <v>1734</v>
      </c>
      <c r="G642" s="200" t="s">
        <v>1742</v>
      </c>
      <c r="H642" s="200" t="s">
        <v>390</v>
      </c>
      <c r="I642" s="200" t="s">
        <v>1740</v>
      </c>
    </row>
    <row r="643" spans="1:9" x14ac:dyDescent="0.3">
      <c r="B643" s="308">
        <v>1</v>
      </c>
      <c r="C643" t="s">
        <v>1801</v>
      </c>
      <c r="D643" s="198" t="s">
        <v>1785</v>
      </c>
      <c r="E643" s="207"/>
      <c r="F643" s="207">
        <v>45726.854166666664</v>
      </c>
      <c r="G643" s="206">
        <v>10</v>
      </c>
      <c r="H643" s="4">
        <v>307824</v>
      </c>
      <c r="I643" s="198" t="s">
        <v>1963</v>
      </c>
    </row>
    <row r="644" spans="1:9" x14ac:dyDescent="0.3">
      <c r="A644" s="404" t="s">
        <v>1800</v>
      </c>
      <c r="B644" s="253">
        <v>2</v>
      </c>
      <c r="C644" t="s">
        <v>201</v>
      </c>
      <c r="D644" s="198" t="s">
        <v>1022</v>
      </c>
      <c r="E644" s="207"/>
      <c r="F644" s="207">
        <v>45726.854166666664</v>
      </c>
      <c r="G644" s="206">
        <v>0</v>
      </c>
      <c r="H644" s="4">
        <v>307824</v>
      </c>
      <c r="I644" s="198" t="s">
        <v>1963</v>
      </c>
    </row>
    <row r="645" spans="1:9" x14ac:dyDescent="0.3">
      <c r="G645" s="228">
        <f>SUM(G643:G644)</f>
        <v>10</v>
      </c>
    </row>
    <row r="647" spans="1:9" x14ac:dyDescent="0.3">
      <c r="A647" s="243">
        <v>45727</v>
      </c>
      <c r="B647" s="243"/>
      <c r="C647" s="693">
        <f>A647</f>
        <v>45727</v>
      </c>
      <c r="D647" s="243"/>
      <c r="E647" s="243"/>
      <c r="F647" s="243"/>
      <c r="G647" s="243"/>
      <c r="H647" s="243"/>
      <c r="I647" s="693">
        <f>A647</f>
        <v>45727</v>
      </c>
    </row>
    <row r="648" spans="1:9" ht="28.8" x14ac:dyDescent="0.3">
      <c r="A648" s="309"/>
      <c r="B648" s="197" t="s">
        <v>1731</v>
      </c>
      <c r="C648" s="197" t="s">
        <v>1732</v>
      </c>
      <c r="D648" s="197" t="s">
        <v>1257</v>
      </c>
      <c r="E648" s="200" t="s">
        <v>1894</v>
      </c>
      <c r="F648" s="200" t="s">
        <v>1734</v>
      </c>
      <c r="G648" s="200" t="s">
        <v>1742</v>
      </c>
      <c r="H648" s="200" t="s">
        <v>390</v>
      </c>
      <c r="I648" s="200" t="s">
        <v>1740</v>
      </c>
    </row>
    <row r="649" spans="1:9" x14ac:dyDescent="0.3">
      <c r="B649" s="308">
        <v>1</v>
      </c>
      <c r="C649" t="s">
        <v>1801</v>
      </c>
      <c r="D649" s="198" t="s">
        <v>1785</v>
      </c>
      <c r="E649" s="207"/>
      <c r="F649" s="207">
        <v>45727.847222222219</v>
      </c>
      <c r="G649" s="206">
        <v>10</v>
      </c>
      <c r="H649" s="4">
        <v>307824</v>
      </c>
      <c r="I649" s="198" t="s">
        <v>1963</v>
      </c>
    </row>
    <row r="650" spans="1:9" x14ac:dyDescent="0.3">
      <c r="A650" s="404" t="s">
        <v>1800</v>
      </c>
      <c r="B650" s="253">
        <v>2</v>
      </c>
      <c r="C650" t="s">
        <v>201</v>
      </c>
      <c r="D650" s="198" t="s">
        <v>1022</v>
      </c>
      <c r="E650" s="207"/>
      <c r="F650" s="207">
        <v>45727.847222222219</v>
      </c>
      <c r="G650" s="206">
        <v>0</v>
      </c>
      <c r="H650" s="4">
        <v>307824</v>
      </c>
      <c r="I650" s="198" t="s">
        <v>1963</v>
      </c>
    </row>
    <row r="651" spans="1:9" x14ac:dyDescent="0.3">
      <c r="A651" s="404" t="s">
        <v>1800</v>
      </c>
      <c r="B651" s="198">
        <v>3</v>
      </c>
      <c r="C651" s="198" t="s">
        <v>1754</v>
      </c>
      <c r="D651" s="198" t="s">
        <v>1789</v>
      </c>
      <c r="E651" s="207"/>
      <c r="F651" s="207">
        <v>45727.847222222219</v>
      </c>
      <c r="G651" s="206">
        <v>0</v>
      </c>
      <c r="H651" s="4" t="s">
        <v>1964</v>
      </c>
      <c r="I651" s="198" t="s">
        <v>23</v>
      </c>
    </row>
    <row r="652" spans="1:9" x14ac:dyDescent="0.3">
      <c r="G652" s="228">
        <f>SUM(G649:G651)</f>
        <v>10</v>
      </c>
    </row>
    <row r="654" spans="1:9" x14ac:dyDescent="0.3">
      <c r="A654" s="243">
        <v>45728</v>
      </c>
      <c r="B654" s="243"/>
      <c r="C654" s="693">
        <f>A654</f>
        <v>45728</v>
      </c>
      <c r="D654" s="243"/>
      <c r="E654" s="243"/>
      <c r="F654" s="243"/>
      <c r="G654" s="243"/>
      <c r="H654" s="243"/>
      <c r="I654" s="693">
        <f>A654</f>
        <v>45728</v>
      </c>
    </row>
    <row r="655" spans="1:9" ht="28.8" x14ac:dyDescent="0.3">
      <c r="A655" s="309"/>
      <c r="B655" s="197" t="s">
        <v>1731</v>
      </c>
      <c r="C655" s="197" t="s">
        <v>1732</v>
      </c>
      <c r="D655" s="197" t="s">
        <v>1257</v>
      </c>
      <c r="E655" s="200" t="s">
        <v>1894</v>
      </c>
      <c r="F655" s="200" t="s">
        <v>1734</v>
      </c>
      <c r="G655" s="200" t="s">
        <v>1742</v>
      </c>
      <c r="H655" s="200" t="s">
        <v>390</v>
      </c>
      <c r="I655" s="200" t="s">
        <v>1740</v>
      </c>
    </row>
    <row r="656" spans="1:9" x14ac:dyDescent="0.3">
      <c r="B656" s="308">
        <v>1</v>
      </c>
      <c r="C656" t="s">
        <v>1801</v>
      </c>
      <c r="D656" s="198" t="s">
        <v>1785</v>
      </c>
      <c r="E656" s="207"/>
      <c r="F656" s="207">
        <v>45728.854166666664</v>
      </c>
      <c r="G656" s="206">
        <v>10</v>
      </c>
      <c r="H656" s="4">
        <v>307824</v>
      </c>
      <c r="I656" s="198" t="s">
        <v>1963</v>
      </c>
    </row>
    <row r="657" spans="1:9" x14ac:dyDescent="0.3">
      <c r="A657" s="404" t="s">
        <v>1800</v>
      </c>
      <c r="B657" s="253">
        <v>2</v>
      </c>
      <c r="C657" t="s">
        <v>201</v>
      </c>
      <c r="D657" s="198" t="s">
        <v>1022</v>
      </c>
      <c r="E657" s="207"/>
      <c r="F657" s="207">
        <v>45728.854166666664</v>
      </c>
      <c r="G657" s="206">
        <v>0</v>
      </c>
      <c r="H657" s="4">
        <v>307824</v>
      </c>
      <c r="I657" s="198" t="s">
        <v>1963</v>
      </c>
    </row>
    <row r="658" spans="1:9" x14ac:dyDescent="0.3">
      <c r="G658" s="228">
        <f>SUM(G656:G657)</f>
        <v>10</v>
      </c>
    </row>
    <row r="660" spans="1:9" x14ac:dyDescent="0.3">
      <c r="A660" s="243">
        <v>45729</v>
      </c>
      <c r="B660" s="243"/>
      <c r="C660" s="693">
        <f>A660</f>
        <v>45729</v>
      </c>
      <c r="D660" s="243"/>
      <c r="E660" s="243"/>
      <c r="F660" s="243"/>
      <c r="G660" s="243"/>
      <c r="H660" s="243"/>
      <c r="I660" s="693">
        <f>A660</f>
        <v>45729</v>
      </c>
    </row>
    <row r="661" spans="1:9" ht="28.8" x14ac:dyDescent="0.3">
      <c r="A661" s="309"/>
      <c r="B661" s="197" t="s">
        <v>1731</v>
      </c>
      <c r="C661" s="197" t="s">
        <v>1732</v>
      </c>
      <c r="D661" s="197" t="s">
        <v>1257</v>
      </c>
      <c r="E661" s="200" t="s">
        <v>1894</v>
      </c>
      <c r="F661" s="200" t="s">
        <v>1734</v>
      </c>
      <c r="G661" s="200" t="s">
        <v>1742</v>
      </c>
      <c r="H661" s="200" t="s">
        <v>390</v>
      </c>
      <c r="I661" s="200" t="s">
        <v>1740</v>
      </c>
    </row>
    <row r="662" spans="1:9" x14ac:dyDescent="0.3">
      <c r="B662" s="456">
        <v>1</v>
      </c>
      <c r="C662" t="s">
        <v>1791</v>
      </c>
      <c r="D662" s="198" t="s">
        <v>1755</v>
      </c>
      <c r="E662" s="207"/>
      <c r="F662" s="207">
        <v>45729.8125</v>
      </c>
      <c r="G662" s="206">
        <v>10</v>
      </c>
      <c r="H662" s="4">
        <v>318125</v>
      </c>
      <c r="I662" s="198" t="s">
        <v>1893</v>
      </c>
    </row>
    <row r="663" spans="1:9" x14ac:dyDescent="0.3">
      <c r="A663" s="404" t="s">
        <v>1800</v>
      </c>
      <c r="B663" s="253">
        <v>2</v>
      </c>
      <c r="C663" t="s">
        <v>201</v>
      </c>
      <c r="D663" s="198" t="s">
        <v>1022</v>
      </c>
      <c r="E663" s="207"/>
      <c r="F663" s="207">
        <v>45729.8125</v>
      </c>
      <c r="G663" s="206">
        <v>0</v>
      </c>
      <c r="H663" s="4">
        <v>318125</v>
      </c>
      <c r="I663" s="198" t="s">
        <v>1930</v>
      </c>
    </row>
    <row r="664" spans="1:9" x14ac:dyDescent="0.3">
      <c r="G664" s="228">
        <f>SUM(G662:G663)</f>
        <v>10</v>
      </c>
    </row>
    <row r="666" spans="1:9" x14ac:dyDescent="0.3">
      <c r="A666" s="243">
        <v>45731</v>
      </c>
      <c r="B666" s="243"/>
      <c r="C666" s="693">
        <f>A666</f>
        <v>45731</v>
      </c>
      <c r="D666" s="243"/>
      <c r="E666" s="243"/>
      <c r="F666" s="243"/>
      <c r="G666" s="243"/>
      <c r="H666" s="243"/>
      <c r="I666" s="693">
        <f>A666</f>
        <v>45731</v>
      </c>
    </row>
    <row r="667" spans="1:9" ht="28.8" x14ac:dyDescent="0.3">
      <c r="A667" s="309"/>
      <c r="B667" s="197" t="s">
        <v>1731</v>
      </c>
      <c r="C667" s="197" t="s">
        <v>1732</v>
      </c>
      <c r="D667" s="197" t="s">
        <v>1257</v>
      </c>
      <c r="E667" s="200" t="s">
        <v>1894</v>
      </c>
      <c r="F667" s="200" t="s">
        <v>1734</v>
      </c>
      <c r="G667" s="200" t="s">
        <v>1742</v>
      </c>
      <c r="H667" s="200" t="s">
        <v>390</v>
      </c>
      <c r="I667" s="200" t="s">
        <v>1740</v>
      </c>
    </row>
    <row r="668" spans="1:9" x14ac:dyDescent="0.3">
      <c r="A668" s="404" t="s">
        <v>1800</v>
      </c>
      <c r="B668" s="257">
        <v>1</v>
      </c>
      <c r="C668" s="198" t="s">
        <v>1754</v>
      </c>
      <c r="D668" s="198" t="s">
        <v>23</v>
      </c>
      <c r="E668" s="207">
        <v>45731.3125</v>
      </c>
      <c r="F668" s="207">
        <v>45731.541666666664</v>
      </c>
      <c r="G668" s="206">
        <v>0</v>
      </c>
      <c r="H668" s="4" t="s">
        <v>1965</v>
      </c>
      <c r="I668" s="198" t="s">
        <v>1828</v>
      </c>
    </row>
    <row r="669" spans="1:9" x14ac:dyDescent="0.3">
      <c r="B669" s="324">
        <v>2</v>
      </c>
      <c r="C669" s="198" t="s">
        <v>1750</v>
      </c>
      <c r="D669" s="198" t="s">
        <v>28</v>
      </c>
      <c r="E669" s="207">
        <v>45731.298611111109</v>
      </c>
      <c r="F669" s="207">
        <v>45731.583333333336</v>
      </c>
      <c r="G669" s="206">
        <v>10</v>
      </c>
      <c r="H669" s="4" t="s">
        <v>1966</v>
      </c>
      <c r="I669" s="198" t="s">
        <v>1967</v>
      </c>
    </row>
    <row r="670" spans="1:9" x14ac:dyDescent="0.3">
      <c r="B670" s="308">
        <v>3</v>
      </c>
      <c r="C670" t="s">
        <v>1766</v>
      </c>
      <c r="D670" s="198" t="s">
        <v>1022</v>
      </c>
      <c r="E670" s="207">
        <v>45731.3125</v>
      </c>
      <c r="F670" s="207">
        <v>45731.548611111109</v>
      </c>
      <c r="G670" s="206">
        <v>10</v>
      </c>
      <c r="H670" s="4">
        <v>312625</v>
      </c>
      <c r="I670" s="198" t="s">
        <v>926</v>
      </c>
    </row>
    <row r="671" spans="1:9" x14ac:dyDescent="0.3">
      <c r="B671" s="198">
        <v>4</v>
      </c>
      <c r="C671" s="198" t="s">
        <v>1763</v>
      </c>
      <c r="D671" s="198" t="s">
        <v>1745</v>
      </c>
      <c r="E671" s="207">
        <v>45731.291666666664</v>
      </c>
      <c r="F671" s="207">
        <v>45731.520833333336</v>
      </c>
      <c r="G671" s="206">
        <v>10</v>
      </c>
      <c r="H671" s="4">
        <v>313325</v>
      </c>
      <c r="I671" s="198" t="s">
        <v>1968</v>
      </c>
    </row>
    <row r="672" spans="1:9" x14ac:dyDescent="0.3">
      <c r="B672" s="255">
        <v>5</v>
      </c>
      <c r="C672" t="s">
        <v>1762</v>
      </c>
      <c r="D672" s="198" t="s">
        <v>1745</v>
      </c>
      <c r="E672" s="207">
        <v>45731.291666666664</v>
      </c>
      <c r="F672" s="207">
        <v>45731.558333333334</v>
      </c>
      <c r="G672" s="206">
        <v>10</v>
      </c>
      <c r="H672" s="4">
        <v>318225</v>
      </c>
      <c r="I672" s="198" t="s">
        <v>1969</v>
      </c>
    </row>
    <row r="673" spans="1:9" x14ac:dyDescent="0.3">
      <c r="B673" s="255">
        <v>6</v>
      </c>
      <c r="C673" t="s">
        <v>1764</v>
      </c>
      <c r="D673" s="198" t="s">
        <v>1745</v>
      </c>
      <c r="E673" s="207">
        <v>45731.375</v>
      </c>
      <c r="F673" s="207">
        <v>45731.541666666664</v>
      </c>
      <c r="G673" s="206">
        <v>10</v>
      </c>
      <c r="H673" s="4" t="s">
        <v>1970</v>
      </c>
      <c r="I673" s="198" t="s">
        <v>901</v>
      </c>
    </row>
    <row r="674" spans="1:9" x14ac:dyDescent="0.3">
      <c r="B674" s="182">
        <v>7</v>
      </c>
      <c r="C674" t="s">
        <v>1793</v>
      </c>
      <c r="D674" s="198" t="s">
        <v>1832</v>
      </c>
      <c r="E674" s="207">
        <v>45731.3125</v>
      </c>
      <c r="F674" s="207">
        <v>45731.583333333336</v>
      </c>
      <c r="G674" s="206">
        <v>10</v>
      </c>
      <c r="H674" s="4" t="s">
        <v>110</v>
      </c>
      <c r="I674" s="198" t="s">
        <v>1930</v>
      </c>
    </row>
    <row r="675" spans="1:9" x14ac:dyDescent="0.3">
      <c r="B675" s="198">
        <v>8</v>
      </c>
      <c r="C675" s="198" t="s">
        <v>1910</v>
      </c>
      <c r="D675" s="198" t="s">
        <v>1911</v>
      </c>
      <c r="E675" s="207">
        <v>45731.3125</v>
      </c>
      <c r="F675" s="207">
        <v>45731.583333333336</v>
      </c>
      <c r="G675" s="206">
        <v>10</v>
      </c>
      <c r="H675" s="4" t="s">
        <v>110</v>
      </c>
      <c r="I675" s="198" t="s">
        <v>1971</v>
      </c>
    </row>
    <row r="676" spans="1:9" x14ac:dyDescent="0.3">
      <c r="G676" s="228">
        <f>SUM(G668:G675)</f>
        <v>70</v>
      </c>
    </row>
    <row r="678" spans="1:9" x14ac:dyDescent="0.3">
      <c r="B678" s="806" t="s">
        <v>1972</v>
      </c>
      <c r="C678" s="806"/>
      <c r="D678" s="806"/>
      <c r="E678" s="806"/>
      <c r="F678" s="806"/>
      <c r="G678" s="806"/>
    </row>
    <row r="679" spans="1:9" x14ac:dyDescent="0.3">
      <c r="B679" s="197" t="s">
        <v>1731</v>
      </c>
      <c r="C679" s="197" t="s">
        <v>1732</v>
      </c>
      <c r="D679" s="197" t="s">
        <v>1257</v>
      </c>
      <c r="E679" s="197" t="s">
        <v>1733</v>
      </c>
      <c r="F679" s="200" t="s">
        <v>1780</v>
      </c>
      <c r="G679" s="200" t="s">
        <v>1742</v>
      </c>
    </row>
    <row r="680" spans="1:9" x14ac:dyDescent="0.3">
      <c r="A680" t="s">
        <v>1973</v>
      </c>
      <c r="B680" s="308">
        <v>1</v>
      </c>
      <c r="C680" t="s">
        <v>1801</v>
      </c>
      <c r="D680" s="198" t="s">
        <v>1785</v>
      </c>
      <c r="F680" s="258">
        <f>COUNTIF($C$643:$C$675,C680)</f>
        <v>3</v>
      </c>
      <c r="G680" s="206">
        <f>SUMIF($C$643:$C$675,C680,$G$643:$G$675)</f>
        <v>30</v>
      </c>
    </row>
    <row r="681" spans="1:9" x14ac:dyDescent="0.3">
      <c r="A681" t="s">
        <v>1973</v>
      </c>
      <c r="B681" s="253">
        <v>2</v>
      </c>
      <c r="C681" t="s">
        <v>201</v>
      </c>
      <c r="D681" s="198" t="s">
        <v>1022</v>
      </c>
      <c r="F681" s="258">
        <f t="shared" ref="F681:F690" si="23">COUNTIF($C$643:$C$675,C681)</f>
        <v>4</v>
      </c>
      <c r="G681" s="206">
        <f t="shared" ref="G681:G690" si="24">SUMIF($C$643:$C$675,C681,$G$643:$G$675)</f>
        <v>0</v>
      </c>
    </row>
    <row r="682" spans="1:9" x14ac:dyDescent="0.3">
      <c r="A682" t="s">
        <v>1973</v>
      </c>
      <c r="B682" s="257">
        <v>3</v>
      </c>
      <c r="C682" s="198" t="s">
        <v>1754</v>
      </c>
      <c r="D682" s="198" t="s">
        <v>23</v>
      </c>
      <c r="F682" s="258">
        <f t="shared" si="23"/>
        <v>2</v>
      </c>
      <c r="G682" s="206">
        <f t="shared" si="24"/>
        <v>0</v>
      </c>
    </row>
    <row r="683" spans="1:9" x14ac:dyDescent="0.3">
      <c r="A683" t="s">
        <v>1973</v>
      </c>
      <c r="B683" s="324">
        <v>4</v>
      </c>
      <c r="C683" s="198" t="s">
        <v>1750</v>
      </c>
      <c r="D683" s="198" t="s">
        <v>28</v>
      </c>
      <c r="F683" s="258">
        <f t="shared" si="23"/>
        <v>1</v>
      </c>
      <c r="G683" s="206">
        <f t="shared" si="24"/>
        <v>10</v>
      </c>
    </row>
    <row r="684" spans="1:9" x14ac:dyDescent="0.3">
      <c r="A684" t="s">
        <v>1973</v>
      </c>
      <c r="B684" s="198">
        <v>5</v>
      </c>
      <c r="C684" s="198" t="s">
        <v>1763</v>
      </c>
      <c r="D684" s="198" t="s">
        <v>1745</v>
      </c>
      <c r="F684" s="258">
        <f t="shared" si="23"/>
        <v>1</v>
      </c>
      <c r="G684" s="206">
        <f t="shared" si="24"/>
        <v>10</v>
      </c>
    </row>
    <row r="685" spans="1:9" x14ac:dyDescent="0.3">
      <c r="A685" t="s">
        <v>1973</v>
      </c>
      <c r="B685" s="255">
        <v>6</v>
      </c>
      <c r="C685" t="s">
        <v>1762</v>
      </c>
      <c r="D685" s="198" t="s">
        <v>1745</v>
      </c>
      <c r="F685" s="258">
        <f t="shared" si="23"/>
        <v>1</v>
      </c>
      <c r="G685" s="206">
        <f t="shared" si="24"/>
        <v>10</v>
      </c>
    </row>
    <row r="686" spans="1:9" x14ac:dyDescent="0.3">
      <c r="A686" t="s">
        <v>1973</v>
      </c>
      <c r="B686" s="255">
        <v>7</v>
      </c>
      <c r="C686" s="198" t="s">
        <v>1764</v>
      </c>
      <c r="D686" s="198" t="s">
        <v>1745</v>
      </c>
      <c r="F686" s="258">
        <f t="shared" si="23"/>
        <v>1</v>
      </c>
      <c r="G686" s="206">
        <f t="shared" si="24"/>
        <v>10</v>
      </c>
    </row>
    <row r="687" spans="1:9" x14ac:dyDescent="0.3">
      <c r="A687" t="s">
        <v>1973</v>
      </c>
      <c r="B687" s="255">
        <v>8</v>
      </c>
      <c r="C687" s="198" t="s">
        <v>1791</v>
      </c>
      <c r="D687" s="198" t="s">
        <v>1755</v>
      </c>
      <c r="F687" s="258">
        <f t="shared" si="23"/>
        <v>1</v>
      </c>
      <c r="G687" s="206">
        <f t="shared" si="24"/>
        <v>10</v>
      </c>
    </row>
    <row r="688" spans="1:9" x14ac:dyDescent="0.3">
      <c r="A688" t="s">
        <v>122</v>
      </c>
      <c r="B688" s="255">
        <v>9</v>
      </c>
      <c r="C688" t="s">
        <v>1766</v>
      </c>
      <c r="D688" s="198" t="s">
        <v>1022</v>
      </c>
      <c r="F688" s="258">
        <f t="shared" si="23"/>
        <v>1</v>
      </c>
      <c r="G688" s="206">
        <f t="shared" si="24"/>
        <v>10</v>
      </c>
    </row>
    <row r="689" spans="1:9" x14ac:dyDescent="0.3">
      <c r="B689" s="182">
        <v>10</v>
      </c>
      <c r="C689" t="s">
        <v>1793</v>
      </c>
      <c r="D689" s="198" t="s">
        <v>1832</v>
      </c>
      <c r="F689" s="258">
        <f t="shared" si="23"/>
        <v>1</v>
      </c>
      <c r="G689" s="206">
        <f t="shared" si="24"/>
        <v>10</v>
      </c>
    </row>
    <row r="690" spans="1:9" x14ac:dyDescent="0.3">
      <c r="B690" s="198">
        <v>11</v>
      </c>
      <c r="C690" s="198" t="s">
        <v>1910</v>
      </c>
      <c r="D690" s="198" t="s">
        <v>1911</v>
      </c>
      <c r="F690" s="258">
        <f t="shared" si="23"/>
        <v>1</v>
      </c>
      <c r="G690" s="206">
        <f t="shared" si="24"/>
        <v>10</v>
      </c>
    </row>
    <row r="691" spans="1:9" x14ac:dyDescent="0.3">
      <c r="G691" s="228">
        <f>SUM(G680:G690)</f>
        <v>110</v>
      </c>
    </row>
    <row r="693" spans="1:9" x14ac:dyDescent="0.3">
      <c r="A693" s="243">
        <v>45734</v>
      </c>
      <c r="B693" s="243"/>
      <c r="C693" s="693">
        <f>A693</f>
        <v>45734</v>
      </c>
      <c r="D693" s="243"/>
      <c r="E693" s="243"/>
      <c r="F693" s="243"/>
      <c r="G693" s="243"/>
      <c r="H693" s="243"/>
      <c r="I693" s="693">
        <f>A693</f>
        <v>45734</v>
      </c>
    </row>
    <row r="694" spans="1:9" ht="28.8" x14ac:dyDescent="0.3">
      <c r="A694" s="309"/>
      <c r="B694" s="197" t="s">
        <v>1731</v>
      </c>
      <c r="C694" s="197" t="s">
        <v>1732</v>
      </c>
      <c r="D694" s="197" t="s">
        <v>1257</v>
      </c>
      <c r="E694" s="200" t="s">
        <v>1894</v>
      </c>
      <c r="F694" s="200" t="s">
        <v>1734</v>
      </c>
      <c r="G694" s="200" t="s">
        <v>1742</v>
      </c>
      <c r="H694" s="200" t="s">
        <v>390</v>
      </c>
      <c r="I694" s="200" t="s">
        <v>1740</v>
      </c>
    </row>
    <row r="695" spans="1:9" x14ac:dyDescent="0.3">
      <c r="B695" s="257">
        <v>1</v>
      </c>
      <c r="C695" s="198" t="s">
        <v>1765</v>
      </c>
      <c r="D695" s="198" t="s">
        <v>1738</v>
      </c>
      <c r="E695" s="207"/>
      <c r="F695" s="207">
        <v>45734.833333333336</v>
      </c>
      <c r="G695" s="206">
        <v>10</v>
      </c>
      <c r="H695" s="4">
        <v>314725</v>
      </c>
      <c r="I695" s="198" t="s">
        <v>926</v>
      </c>
    </row>
    <row r="696" spans="1:9" x14ac:dyDescent="0.3">
      <c r="A696" s="404" t="s">
        <v>1974</v>
      </c>
      <c r="B696" s="253">
        <v>2</v>
      </c>
      <c r="C696" t="s">
        <v>201</v>
      </c>
      <c r="D696" s="198" t="s">
        <v>1022</v>
      </c>
      <c r="E696" s="207"/>
      <c r="F696" s="207">
        <v>45734.875</v>
      </c>
      <c r="G696" s="206">
        <v>0</v>
      </c>
      <c r="H696" s="4"/>
      <c r="I696" s="198" t="s">
        <v>604</v>
      </c>
    </row>
    <row r="697" spans="1:9" x14ac:dyDescent="0.3">
      <c r="B697" s="308">
        <v>3</v>
      </c>
      <c r="C697" t="s">
        <v>1801</v>
      </c>
      <c r="D697" s="198" t="s">
        <v>1826</v>
      </c>
      <c r="E697" s="207"/>
      <c r="F697" s="207">
        <v>45734.875</v>
      </c>
      <c r="G697" s="206">
        <v>25</v>
      </c>
      <c r="H697" s="4"/>
      <c r="I697" s="198" t="s">
        <v>604</v>
      </c>
    </row>
    <row r="698" spans="1:9" x14ac:dyDescent="0.3">
      <c r="B698" s="198">
        <v>4</v>
      </c>
      <c r="C698" s="198" t="s">
        <v>1948</v>
      </c>
      <c r="D698" s="198" t="s">
        <v>1745</v>
      </c>
      <c r="E698" s="207"/>
      <c r="F698" s="207">
        <v>45734.833333333336</v>
      </c>
      <c r="G698" s="206">
        <v>10</v>
      </c>
      <c r="H698" s="4">
        <v>315625</v>
      </c>
      <c r="I698" s="198" t="s">
        <v>1975</v>
      </c>
    </row>
    <row r="699" spans="1:9" x14ac:dyDescent="0.3">
      <c r="B699" s="255">
        <v>5</v>
      </c>
      <c r="C699" t="s">
        <v>1762</v>
      </c>
      <c r="D699" s="198" t="s">
        <v>1745</v>
      </c>
      <c r="E699" s="207"/>
      <c r="F699" s="207">
        <v>45734.833333333336</v>
      </c>
      <c r="G699" s="206">
        <v>10</v>
      </c>
      <c r="H699" s="4">
        <v>315225</v>
      </c>
      <c r="I699" s="198" t="s">
        <v>1976</v>
      </c>
    </row>
    <row r="700" spans="1:9" x14ac:dyDescent="0.3">
      <c r="B700" s="182">
        <v>6</v>
      </c>
      <c r="C700" t="s">
        <v>1763</v>
      </c>
      <c r="D700" s="198" t="s">
        <v>1745</v>
      </c>
      <c r="E700" s="207"/>
      <c r="F700" s="207">
        <v>45734.833333333336</v>
      </c>
      <c r="G700" s="206">
        <v>10</v>
      </c>
      <c r="H700" s="4">
        <v>316625</v>
      </c>
      <c r="I700" s="198" t="s">
        <v>1977</v>
      </c>
    </row>
    <row r="701" spans="1:9" x14ac:dyDescent="0.3">
      <c r="B701" s="182">
        <v>7</v>
      </c>
      <c r="C701" t="s">
        <v>1764</v>
      </c>
      <c r="D701" s="198" t="s">
        <v>1745</v>
      </c>
      <c r="E701" s="207"/>
      <c r="F701" s="207">
        <v>45734.833333333336</v>
      </c>
      <c r="G701" s="206">
        <v>10</v>
      </c>
      <c r="H701" s="4">
        <v>316125</v>
      </c>
      <c r="I701" s="198" t="s">
        <v>598</v>
      </c>
    </row>
    <row r="702" spans="1:9" x14ac:dyDescent="0.3">
      <c r="B702" s="198">
        <v>8</v>
      </c>
      <c r="C702" s="198" t="s">
        <v>1788</v>
      </c>
      <c r="D702" s="198" t="s">
        <v>1789</v>
      </c>
      <c r="E702" s="207"/>
      <c r="F702" s="207">
        <v>45734.875</v>
      </c>
      <c r="G702" s="206">
        <v>10</v>
      </c>
      <c r="H702" s="4" t="s">
        <v>110</v>
      </c>
      <c r="I702" s="198" t="s">
        <v>110</v>
      </c>
    </row>
    <row r="703" spans="1:9" x14ac:dyDescent="0.3">
      <c r="G703" s="228">
        <f>SUM(G695:G702)</f>
        <v>85</v>
      </c>
    </row>
    <row r="706" spans="1:9" x14ac:dyDescent="0.3">
      <c r="A706" s="243">
        <v>45735</v>
      </c>
      <c r="B706" s="243"/>
      <c r="C706" s="693">
        <f>A706</f>
        <v>45735</v>
      </c>
      <c r="D706" s="243"/>
      <c r="E706" s="243"/>
      <c r="F706" s="243"/>
      <c r="G706" s="243"/>
      <c r="H706" s="243"/>
      <c r="I706" s="693">
        <f>A706</f>
        <v>45735</v>
      </c>
    </row>
    <row r="707" spans="1:9" ht="28.8" x14ac:dyDescent="0.3">
      <c r="A707" s="309"/>
      <c r="B707" s="197" t="s">
        <v>1731</v>
      </c>
      <c r="C707" s="197" t="s">
        <v>1732</v>
      </c>
      <c r="D707" s="197" t="s">
        <v>1257</v>
      </c>
      <c r="E707" s="200" t="s">
        <v>1894</v>
      </c>
      <c r="F707" s="200" t="s">
        <v>1734</v>
      </c>
      <c r="G707" s="200" t="s">
        <v>1742</v>
      </c>
      <c r="H707" s="200" t="s">
        <v>390</v>
      </c>
      <c r="I707" s="200" t="s">
        <v>1740</v>
      </c>
    </row>
    <row r="708" spans="1:9" x14ac:dyDescent="0.3">
      <c r="A708" s="404" t="s">
        <v>1974</v>
      </c>
      <c r="B708" s="253">
        <v>1</v>
      </c>
      <c r="C708" t="s">
        <v>201</v>
      </c>
      <c r="D708" s="198" t="s">
        <v>1022</v>
      </c>
      <c r="E708" s="207"/>
      <c r="F708" s="207">
        <v>45735.888888888891</v>
      </c>
      <c r="G708" s="206">
        <v>0</v>
      </c>
      <c r="H708" s="4">
        <v>325125</v>
      </c>
      <c r="I708" s="198" t="s">
        <v>604</v>
      </c>
    </row>
    <row r="709" spans="1:9" x14ac:dyDescent="0.3">
      <c r="B709" s="308">
        <v>2</v>
      </c>
      <c r="C709" t="s">
        <v>1801</v>
      </c>
      <c r="D709" s="198" t="s">
        <v>1826</v>
      </c>
      <c r="E709" s="207"/>
      <c r="F709" s="207">
        <v>45735.879166666666</v>
      </c>
      <c r="G709" s="206">
        <v>25</v>
      </c>
      <c r="H709" s="4">
        <v>324925</v>
      </c>
      <c r="I709" s="198" t="s">
        <v>604</v>
      </c>
    </row>
    <row r="710" spans="1:9" x14ac:dyDescent="0.3">
      <c r="B710" s="198">
        <v>3</v>
      </c>
      <c r="C710" t="s">
        <v>1754</v>
      </c>
      <c r="D710" s="198" t="s">
        <v>1826</v>
      </c>
      <c r="E710" s="207"/>
      <c r="F710" s="207">
        <v>45735.875</v>
      </c>
      <c r="G710" s="206">
        <v>25</v>
      </c>
      <c r="H710" s="4" t="s">
        <v>1978</v>
      </c>
      <c r="I710" s="198" t="s">
        <v>23</v>
      </c>
    </row>
    <row r="711" spans="1:9" x14ac:dyDescent="0.3">
      <c r="B711" s="255">
        <v>4</v>
      </c>
      <c r="C711" t="s">
        <v>1764</v>
      </c>
      <c r="D711" s="198" t="s">
        <v>1745</v>
      </c>
      <c r="E711" s="207"/>
      <c r="F711" s="207">
        <v>45735.875</v>
      </c>
      <c r="G711" s="206">
        <v>25</v>
      </c>
      <c r="H711" s="4">
        <v>319025</v>
      </c>
      <c r="I711" s="198" t="s">
        <v>882</v>
      </c>
    </row>
    <row r="712" spans="1:9" x14ac:dyDescent="0.3">
      <c r="G712" s="228">
        <f>SUM(G708:G711)</f>
        <v>75</v>
      </c>
    </row>
    <row r="714" spans="1:9" x14ac:dyDescent="0.3">
      <c r="B714" s="806" t="s">
        <v>1979</v>
      </c>
      <c r="C714" s="806"/>
      <c r="D714" s="806"/>
      <c r="E714" s="806"/>
      <c r="F714" s="806"/>
      <c r="G714" s="806"/>
    </row>
    <row r="715" spans="1:9" x14ac:dyDescent="0.3">
      <c r="B715" s="197" t="s">
        <v>1731</v>
      </c>
      <c r="C715" s="197" t="s">
        <v>1732</v>
      </c>
      <c r="D715" s="197" t="s">
        <v>1257</v>
      </c>
      <c r="E715" s="197" t="s">
        <v>1733</v>
      </c>
      <c r="F715" s="200" t="s">
        <v>1780</v>
      </c>
      <c r="G715" s="200" t="s">
        <v>1742</v>
      </c>
    </row>
    <row r="716" spans="1:9" x14ac:dyDescent="0.3">
      <c r="A716" t="s">
        <v>122</v>
      </c>
      <c r="B716" s="308">
        <v>1</v>
      </c>
      <c r="C716" t="s">
        <v>1801</v>
      </c>
      <c r="D716" s="198" t="s">
        <v>1785</v>
      </c>
      <c r="F716" s="258">
        <f>COUNTIF($C$695:$C$711,C716)</f>
        <v>2</v>
      </c>
      <c r="G716" s="206">
        <f>SUMIF($C$695:$C$711,C716,$G$695:$G$711)</f>
        <v>50</v>
      </c>
    </row>
    <row r="717" spans="1:9" x14ac:dyDescent="0.3">
      <c r="A717" t="s">
        <v>1973</v>
      </c>
      <c r="B717" s="253">
        <v>2</v>
      </c>
      <c r="C717" t="s">
        <v>201</v>
      </c>
      <c r="D717" s="198" t="s">
        <v>1022</v>
      </c>
      <c r="F717" s="258">
        <f t="shared" ref="F717:F724" si="25">COUNTIF($C$695:$C$711,C717)</f>
        <v>2</v>
      </c>
      <c r="G717" s="206">
        <f t="shared" ref="G717:G724" si="26">SUMIF($C$695:$C$711,C717,$G$695:$G$711)</f>
        <v>0</v>
      </c>
    </row>
    <row r="718" spans="1:9" x14ac:dyDescent="0.3">
      <c r="A718" t="s">
        <v>122</v>
      </c>
      <c r="B718" s="257">
        <v>3</v>
      </c>
      <c r="C718" s="198" t="s">
        <v>1754</v>
      </c>
      <c r="D718" s="198" t="s">
        <v>23</v>
      </c>
      <c r="F718" s="258">
        <f t="shared" si="25"/>
        <v>1</v>
      </c>
      <c r="G718" s="206">
        <f t="shared" si="26"/>
        <v>25</v>
      </c>
    </row>
    <row r="719" spans="1:9" x14ac:dyDescent="0.3">
      <c r="A719" t="s">
        <v>122</v>
      </c>
      <c r="B719" s="198">
        <v>4</v>
      </c>
      <c r="C719" s="198" t="s">
        <v>1763</v>
      </c>
      <c r="D719" s="198" t="s">
        <v>1745</v>
      </c>
      <c r="F719" s="258">
        <f t="shared" si="25"/>
        <v>1</v>
      </c>
      <c r="G719" s="206">
        <f t="shared" si="26"/>
        <v>10</v>
      </c>
    </row>
    <row r="720" spans="1:9" x14ac:dyDescent="0.3">
      <c r="A720" t="s">
        <v>122</v>
      </c>
      <c r="B720" s="255">
        <v>5</v>
      </c>
      <c r="C720" t="s">
        <v>1762</v>
      </c>
      <c r="D720" s="198" t="s">
        <v>1745</v>
      </c>
      <c r="F720" s="258">
        <f t="shared" si="25"/>
        <v>1</v>
      </c>
      <c r="G720" s="206">
        <f t="shared" si="26"/>
        <v>10</v>
      </c>
    </row>
    <row r="721" spans="1:9" x14ac:dyDescent="0.3">
      <c r="A721" t="s">
        <v>122</v>
      </c>
      <c r="B721" s="255">
        <v>6</v>
      </c>
      <c r="C721" s="198" t="s">
        <v>1764</v>
      </c>
      <c r="D721" s="198" t="s">
        <v>1745</v>
      </c>
      <c r="F721" s="258">
        <f t="shared" si="25"/>
        <v>2</v>
      </c>
      <c r="G721" s="206">
        <f t="shared" si="26"/>
        <v>35</v>
      </c>
    </row>
    <row r="722" spans="1:9" x14ac:dyDescent="0.3">
      <c r="A722" t="s">
        <v>122</v>
      </c>
      <c r="B722" s="255">
        <v>7</v>
      </c>
      <c r="C722" s="198" t="s">
        <v>1948</v>
      </c>
      <c r="D722" s="198" t="s">
        <v>1745</v>
      </c>
      <c r="F722" s="258">
        <f t="shared" si="25"/>
        <v>1</v>
      </c>
      <c r="G722" s="206">
        <f t="shared" si="26"/>
        <v>10</v>
      </c>
    </row>
    <row r="723" spans="1:9" x14ac:dyDescent="0.3">
      <c r="A723" t="s">
        <v>122</v>
      </c>
      <c r="B723" s="182">
        <v>8</v>
      </c>
      <c r="C723" t="s">
        <v>1765</v>
      </c>
      <c r="D723" s="198" t="s">
        <v>1022</v>
      </c>
      <c r="F723" s="258">
        <f t="shared" si="25"/>
        <v>1</v>
      </c>
      <c r="G723" s="206">
        <f t="shared" si="26"/>
        <v>10</v>
      </c>
    </row>
    <row r="724" spans="1:9" x14ac:dyDescent="0.3">
      <c r="A724" t="s">
        <v>122</v>
      </c>
      <c r="B724" s="198">
        <v>9</v>
      </c>
      <c r="C724" s="198" t="s">
        <v>1788</v>
      </c>
      <c r="D724" s="198" t="s">
        <v>1789</v>
      </c>
      <c r="F724" s="258">
        <f t="shared" si="25"/>
        <v>1</v>
      </c>
      <c r="G724" s="206">
        <f t="shared" si="26"/>
        <v>10</v>
      </c>
    </row>
    <row r="725" spans="1:9" x14ac:dyDescent="0.3">
      <c r="G725" s="228">
        <f>SUM(G716:G724)</f>
        <v>160</v>
      </c>
    </row>
    <row r="728" spans="1:9" x14ac:dyDescent="0.3">
      <c r="A728" s="243">
        <v>45750</v>
      </c>
      <c r="B728" s="243"/>
      <c r="C728" s="693">
        <f>A728</f>
        <v>45750</v>
      </c>
      <c r="D728" s="243"/>
      <c r="E728" s="243"/>
      <c r="F728" s="243"/>
      <c r="G728" s="243"/>
      <c r="H728" s="243"/>
      <c r="I728" s="693">
        <f>A728</f>
        <v>45750</v>
      </c>
    </row>
    <row r="729" spans="1:9" ht="28.8" x14ac:dyDescent="0.3">
      <c r="A729" s="309"/>
      <c r="B729" s="197" t="s">
        <v>1731</v>
      </c>
      <c r="C729" s="197" t="s">
        <v>1732</v>
      </c>
      <c r="D729" s="197" t="s">
        <v>1257</v>
      </c>
      <c r="E729" s="200" t="s">
        <v>1894</v>
      </c>
      <c r="F729" s="200" t="s">
        <v>1734</v>
      </c>
      <c r="G729" s="200" t="s">
        <v>1742</v>
      </c>
      <c r="H729" s="200" t="s">
        <v>390</v>
      </c>
      <c r="I729" s="200" t="s">
        <v>1740</v>
      </c>
    </row>
    <row r="730" spans="1:9" x14ac:dyDescent="0.3">
      <c r="B730" s="257">
        <v>1</v>
      </c>
      <c r="C730" s="198" t="s">
        <v>1793</v>
      </c>
      <c r="D730" s="198" t="s">
        <v>1832</v>
      </c>
      <c r="E730" s="207"/>
      <c r="F730" s="207">
        <v>45750.875</v>
      </c>
      <c r="G730" s="206">
        <v>25</v>
      </c>
      <c r="H730" s="4">
        <v>313325</v>
      </c>
      <c r="I730" s="198" t="s">
        <v>1930</v>
      </c>
    </row>
    <row r="731" spans="1:9" x14ac:dyDescent="0.3">
      <c r="B731" s="253">
        <v>2</v>
      </c>
      <c r="C731" t="s">
        <v>1764</v>
      </c>
      <c r="D731" s="198" t="s">
        <v>1745</v>
      </c>
      <c r="E731" s="207"/>
      <c r="F731" s="207">
        <v>45750.875</v>
      </c>
      <c r="G731" s="206">
        <v>25</v>
      </c>
      <c r="H731" s="4">
        <v>313325</v>
      </c>
      <c r="I731" s="198" t="s">
        <v>1980</v>
      </c>
    </row>
    <row r="732" spans="1:9" x14ac:dyDescent="0.3">
      <c r="G732" s="228">
        <f>SUM(G730:G731)</f>
        <v>50</v>
      </c>
    </row>
    <row r="734" spans="1:9" x14ac:dyDescent="0.3">
      <c r="A734" t="s">
        <v>1981</v>
      </c>
    </row>
    <row r="735" spans="1:9" x14ac:dyDescent="0.3">
      <c r="A735" s="243">
        <v>45751</v>
      </c>
      <c r="B735" s="243"/>
      <c r="C735" s="693">
        <f>A735</f>
        <v>45751</v>
      </c>
      <c r="D735" s="243"/>
      <c r="E735" s="243"/>
      <c r="F735" s="243"/>
      <c r="G735" s="243"/>
      <c r="H735" s="243"/>
      <c r="I735" s="693">
        <f>A735</f>
        <v>45751</v>
      </c>
    </row>
    <row r="736" spans="1:9" ht="28.8" x14ac:dyDescent="0.3">
      <c r="A736" s="309"/>
      <c r="B736" s="197" t="s">
        <v>1731</v>
      </c>
      <c r="C736" s="197" t="s">
        <v>1732</v>
      </c>
      <c r="D736" s="197" t="s">
        <v>1257</v>
      </c>
      <c r="E736" s="200" t="s">
        <v>1894</v>
      </c>
      <c r="F736" s="200" t="s">
        <v>1894</v>
      </c>
      <c r="G736" s="200" t="s">
        <v>1742</v>
      </c>
      <c r="H736" s="200" t="s">
        <v>390</v>
      </c>
      <c r="I736" s="200" t="s">
        <v>1740</v>
      </c>
    </row>
    <row r="737" spans="1:9" x14ac:dyDescent="0.3">
      <c r="B737" s="257">
        <v>1</v>
      </c>
      <c r="C737" s="198" t="s">
        <v>1982</v>
      </c>
      <c r="D737" s="198" t="s">
        <v>1745</v>
      </c>
      <c r="E737" s="207"/>
      <c r="F737" s="207">
        <v>45751.25</v>
      </c>
      <c r="G737" s="206">
        <v>10</v>
      </c>
      <c r="H737" s="4">
        <v>313325</v>
      </c>
      <c r="I737" s="198" t="s">
        <v>1983</v>
      </c>
    </row>
    <row r="738" spans="1:9" x14ac:dyDescent="0.3">
      <c r="G738" s="228">
        <f>SUM(G737:G737)</f>
        <v>10</v>
      </c>
    </row>
    <row r="739" spans="1:9" x14ac:dyDescent="0.3">
      <c r="A739" t="s">
        <v>1984</v>
      </c>
    </row>
    <row r="740" spans="1:9" x14ac:dyDescent="0.3">
      <c r="A740" s="243">
        <v>45751</v>
      </c>
      <c r="B740" s="243"/>
      <c r="C740" s="693">
        <f>A740</f>
        <v>45751</v>
      </c>
      <c r="D740" s="243"/>
      <c r="E740" s="243"/>
      <c r="F740" s="243"/>
      <c r="G740" s="243"/>
      <c r="H740" s="243"/>
      <c r="I740" s="693">
        <f>A740</f>
        <v>45751</v>
      </c>
    </row>
    <row r="741" spans="1:9" ht="28.8" x14ac:dyDescent="0.3">
      <c r="A741" s="309"/>
      <c r="B741" s="197" t="s">
        <v>1731</v>
      </c>
      <c r="C741" s="197" t="s">
        <v>1732</v>
      </c>
      <c r="D741" s="197" t="s">
        <v>1257</v>
      </c>
      <c r="E741" s="200" t="s">
        <v>1894</v>
      </c>
      <c r="F741" s="200" t="s">
        <v>1734</v>
      </c>
      <c r="G741" s="200" t="s">
        <v>1742</v>
      </c>
      <c r="H741" s="200" t="s">
        <v>390</v>
      </c>
      <c r="I741" s="200" t="s">
        <v>1740</v>
      </c>
    </row>
    <row r="742" spans="1:9" x14ac:dyDescent="0.3">
      <c r="B742" s="253">
        <v>1</v>
      </c>
      <c r="C742" t="s">
        <v>1750</v>
      </c>
      <c r="D742" s="198" t="s">
        <v>28</v>
      </c>
      <c r="E742" s="207">
        <v>45751.75</v>
      </c>
      <c r="F742" s="207">
        <v>45752.055555555555</v>
      </c>
      <c r="G742" s="206">
        <v>10</v>
      </c>
      <c r="H742" s="4">
        <v>313325</v>
      </c>
      <c r="I742" s="198" t="s">
        <v>1985</v>
      </c>
    </row>
    <row r="743" spans="1:9" x14ac:dyDescent="0.3">
      <c r="B743" s="198">
        <v>2</v>
      </c>
      <c r="C743" t="s">
        <v>1754</v>
      </c>
      <c r="D743" s="198" t="s">
        <v>1826</v>
      </c>
      <c r="E743" s="207">
        <v>45751.75</v>
      </c>
      <c r="F743" s="207">
        <v>45752.083333333336</v>
      </c>
      <c r="G743" s="206">
        <v>10</v>
      </c>
      <c r="H743" s="4">
        <v>313325</v>
      </c>
      <c r="I743" s="198" t="s">
        <v>1986</v>
      </c>
    </row>
    <row r="744" spans="1:9" x14ac:dyDescent="0.3">
      <c r="B744" s="255">
        <v>3</v>
      </c>
      <c r="C744" t="s">
        <v>1764</v>
      </c>
      <c r="D744" s="198" t="s">
        <v>1745</v>
      </c>
      <c r="E744" s="207">
        <v>45751.75</v>
      </c>
      <c r="F744" s="207">
        <v>45752.083333333336</v>
      </c>
      <c r="G744" s="206">
        <v>10</v>
      </c>
      <c r="H744" s="4">
        <v>313325</v>
      </c>
      <c r="I744" s="198" t="s">
        <v>598</v>
      </c>
    </row>
    <row r="745" spans="1:9" x14ac:dyDescent="0.3">
      <c r="B745" s="255">
        <v>4</v>
      </c>
      <c r="C745" t="s">
        <v>1793</v>
      </c>
      <c r="D745" s="198" t="s">
        <v>1832</v>
      </c>
      <c r="E745" s="207">
        <v>45751.75</v>
      </c>
      <c r="F745" s="207">
        <v>45752.055555555555</v>
      </c>
      <c r="G745" s="206">
        <v>25</v>
      </c>
      <c r="H745" s="4">
        <v>313325</v>
      </c>
      <c r="I745" s="198" t="s">
        <v>1930</v>
      </c>
    </row>
    <row r="746" spans="1:9" x14ac:dyDescent="0.3">
      <c r="B746" s="255">
        <v>5</v>
      </c>
      <c r="C746" t="s">
        <v>1788</v>
      </c>
      <c r="D746" s="198" t="s">
        <v>1789</v>
      </c>
      <c r="E746" s="207" t="s">
        <v>110</v>
      </c>
      <c r="F746" s="207">
        <v>45752.083333333336</v>
      </c>
      <c r="G746" s="206">
        <v>10</v>
      </c>
      <c r="H746" s="4"/>
      <c r="I746" s="198"/>
    </row>
    <row r="747" spans="1:9" x14ac:dyDescent="0.3">
      <c r="G747" s="228">
        <f>SUM(G742:G746)</f>
        <v>65</v>
      </c>
    </row>
    <row r="750" spans="1:9" x14ac:dyDescent="0.3">
      <c r="A750" s="243">
        <v>45752</v>
      </c>
      <c r="B750" s="243"/>
      <c r="C750" s="693">
        <f>A750</f>
        <v>45752</v>
      </c>
      <c r="D750" s="243"/>
      <c r="E750" s="243"/>
      <c r="F750" s="243"/>
      <c r="G750" s="243"/>
      <c r="H750" s="243"/>
      <c r="I750" s="693">
        <f>A750</f>
        <v>45752</v>
      </c>
    </row>
    <row r="751" spans="1:9" ht="28.8" x14ac:dyDescent="0.3">
      <c r="A751" s="309"/>
      <c r="B751" s="197" t="s">
        <v>1731</v>
      </c>
      <c r="C751" s="197" t="s">
        <v>1732</v>
      </c>
      <c r="D751" s="197" t="s">
        <v>1257</v>
      </c>
      <c r="E751" s="200" t="s">
        <v>1894</v>
      </c>
      <c r="F751" s="200" t="s">
        <v>1734</v>
      </c>
      <c r="G751" s="200" t="s">
        <v>1742</v>
      </c>
      <c r="H751" s="200" t="s">
        <v>390</v>
      </c>
      <c r="I751" s="200" t="s">
        <v>1740</v>
      </c>
    </row>
    <row r="752" spans="1:9" x14ac:dyDescent="0.3">
      <c r="B752" s="253">
        <v>1</v>
      </c>
      <c r="C752" t="s">
        <v>1765</v>
      </c>
      <c r="D752" s="198" t="s">
        <v>28</v>
      </c>
      <c r="E752" s="207">
        <v>45752.291666666664</v>
      </c>
      <c r="F752" s="207">
        <v>45752.468055555553</v>
      </c>
      <c r="G752" s="206">
        <v>10</v>
      </c>
      <c r="H752" s="4">
        <v>313325</v>
      </c>
      <c r="I752" s="198" t="s">
        <v>926</v>
      </c>
    </row>
    <row r="753" spans="2:9" x14ac:dyDescent="0.3">
      <c r="B753" s="198">
        <v>2</v>
      </c>
      <c r="C753" s="198" t="s">
        <v>1908</v>
      </c>
      <c r="D753" s="198" t="s">
        <v>1826</v>
      </c>
      <c r="E753" s="207">
        <v>45752.291666666664</v>
      </c>
      <c r="F753" s="207">
        <v>45752.56527777778</v>
      </c>
      <c r="G753" s="206">
        <v>10</v>
      </c>
      <c r="H753" s="4">
        <v>313325</v>
      </c>
      <c r="I753" s="198" t="s">
        <v>1987</v>
      </c>
    </row>
    <row r="754" spans="2:9" x14ac:dyDescent="0.3">
      <c r="B754" s="255">
        <v>3</v>
      </c>
      <c r="C754" t="s">
        <v>1793</v>
      </c>
      <c r="D754" s="198" t="s">
        <v>1832</v>
      </c>
      <c r="E754" s="207">
        <v>45752.333333333336</v>
      </c>
      <c r="F754" s="207">
        <v>45752.625</v>
      </c>
      <c r="G754" s="206">
        <v>10</v>
      </c>
      <c r="H754" s="4">
        <v>313325</v>
      </c>
      <c r="I754" s="198" t="s">
        <v>1988</v>
      </c>
    </row>
    <row r="755" spans="2:9" x14ac:dyDescent="0.3">
      <c r="G755" s="228">
        <f>SUM(G752:G754)</f>
        <v>30</v>
      </c>
    </row>
    <row r="757" spans="2:9" x14ac:dyDescent="0.3">
      <c r="B757" s="806" t="s">
        <v>1989</v>
      </c>
      <c r="C757" s="806"/>
      <c r="D757" s="806"/>
      <c r="E757" s="806"/>
      <c r="F757" s="806"/>
      <c r="G757" s="806"/>
    </row>
    <row r="758" spans="2:9" x14ac:dyDescent="0.3">
      <c r="B758" s="197" t="s">
        <v>1731</v>
      </c>
      <c r="C758" s="197" t="s">
        <v>1732</v>
      </c>
      <c r="D758" s="197" t="s">
        <v>1257</v>
      </c>
      <c r="E758" s="197" t="s">
        <v>1733</v>
      </c>
      <c r="F758" s="200" t="s">
        <v>1780</v>
      </c>
      <c r="G758" s="200" t="s">
        <v>1742</v>
      </c>
    </row>
    <row r="759" spans="2:9" x14ac:dyDescent="0.3">
      <c r="B759" s="308">
        <v>1</v>
      </c>
      <c r="C759" t="s">
        <v>1750</v>
      </c>
      <c r="D759" s="198" t="s">
        <v>28</v>
      </c>
      <c r="F759" s="258">
        <f>COUNTIF($C$730:$C$754,C759)</f>
        <v>1</v>
      </c>
      <c r="G759" s="206">
        <f>SUMIF($C$730:$C$754,C759,$G$730:$G$754)</f>
        <v>10</v>
      </c>
    </row>
    <row r="760" spans="2:9" x14ac:dyDescent="0.3">
      <c r="B760" s="253">
        <v>2</v>
      </c>
      <c r="C760" t="s">
        <v>1754</v>
      </c>
      <c r="D760" s="198" t="s">
        <v>1826</v>
      </c>
      <c r="F760" s="258">
        <f t="shared" ref="F760:F766" si="27">COUNTIF($C$730:$C$754,C760)</f>
        <v>1</v>
      </c>
      <c r="G760" s="206">
        <f t="shared" ref="G760:G766" si="28">SUMIF($C$730:$C$754,C760,$G$730:$G$754)</f>
        <v>10</v>
      </c>
    </row>
    <row r="761" spans="2:9" x14ac:dyDescent="0.3">
      <c r="B761" s="257">
        <v>3</v>
      </c>
      <c r="C761" t="s">
        <v>1764</v>
      </c>
      <c r="D761" s="198" t="s">
        <v>1745</v>
      </c>
      <c r="F761" s="258">
        <f t="shared" si="27"/>
        <v>2</v>
      </c>
      <c r="G761" s="206">
        <f t="shared" si="28"/>
        <v>35</v>
      </c>
    </row>
    <row r="762" spans="2:9" x14ac:dyDescent="0.3">
      <c r="B762" s="198">
        <v>4</v>
      </c>
      <c r="C762" s="198" t="s">
        <v>1982</v>
      </c>
      <c r="D762" s="198" t="s">
        <v>1745</v>
      </c>
      <c r="F762" s="258">
        <f t="shared" si="27"/>
        <v>1</v>
      </c>
      <c r="G762" s="206">
        <f t="shared" si="28"/>
        <v>10</v>
      </c>
    </row>
    <row r="763" spans="2:9" x14ac:dyDescent="0.3">
      <c r="B763" s="255">
        <v>5</v>
      </c>
      <c r="C763" t="s">
        <v>1765</v>
      </c>
      <c r="D763" s="198" t="s">
        <v>28</v>
      </c>
      <c r="F763" s="258">
        <f t="shared" si="27"/>
        <v>1</v>
      </c>
      <c r="G763" s="206">
        <f t="shared" si="28"/>
        <v>10</v>
      </c>
    </row>
    <row r="764" spans="2:9" x14ac:dyDescent="0.3">
      <c r="B764" s="255">
        <v>6</v>
      </c>
      <c r="C764" s="198" t="s">
        <v>1908</v>
      </c>
      <c r="D764" s="198" t="s">
        <v>1826</v>
      </c>
      <c r="F764" s="258">
        <f t="shared" si="27"/>
        <v>1</v>
      </c>
      <c r="G764" s="206">
        <f t="shared" si="28"/>
        <v>10</v>
      </c>
    </row>
    <row r="765" spans="2:9" x14ac:dyDescent="0.3">
      <c r="B765" s="182">
        <v>7</v>
      </c>
      <c r="C765" t="s">
        <v>1793</v>
      </c>
      <c r="D765" s="198" t="s">
        <v>1832</v>
      </c>
      <c r="F765" s="258">
        <f t="shared" si="27"/>
        <v>3</v>
      </c>
      <c r="G765" s="206">
        <f t="shared" si="28"/>
        <v>60</v>
      </c>
    </row>
    <row r="766" spans="2:9" x14ac:dyDescent="0.3">
      <c r="B766" s="198">
        <v>8</v>
      </c>
      <c r="C766" t="s">
        <v>1788</v>
      </c>
      <c r="D766" s="198" t="s">
        <v>1789</v>
      </c>
      <c r="F766" s="258">
        <f t="shared" si="27"/>
        <v>1</v>
      </c>
      <c r="G766" s="206">
        <f t="shared" si="28"/>
        <v>10</v>
      </c>
    </row>
    <row r="767" spans="2:9" x14ac:dyDescent="0.3">
      <c r="G767" s="228">
        <f>SUM(G759:G766)</f>
        <v>155</v>
      </c>
    </row>
    <row r="769" spans="1:9" x14ac:dyDescent="0.3">
      <c r="A769" s="243">
        <v>45755</v>
      </c>
      <c r="B769" s="243"/>
      <c r="C769" s="693">
        <f>A769</f>
        <v>45755</v>
      </c>
      <c r="D769" s="243"/>
      <c r="E769" s="243"/>
      <c r="F769" s="243"/>
      <c r="G769" s="243"/>
      <c r="H769" s="243"/>
      <c r="I769" s="693">
        <f>A769</f>
        <v>45755</v>
      </c>
    </row>
    <row r="770" spans="1:9" ht="28.8" x14ac:dyDescent="0.3">
      <c r="A770" s="309"/>
      <c r="B770" s="197" t="s">
        <v>1731</v>
      </c>
      <c r="C770" s="197" t="s">
        <v>1732</v>
      </c>
      <c r="D770" s="197" t="s">
        <v>1257</v>
      </c>
      <c r="E770" s="200" t="s">
        <v>1894</v>
      </c>
      <c r="F770" s="200" t="s">
        <v>1734</v>
      </c>
      <c r="G770" s="200" t="s">
        <v>1742</v>
      </c>
      <c r="H770" s="200" t="s">
        <v>390</v>
      </c>
      <c r="I770" s="200" t="s">
        <v>1740</v>
      </c>
    </row>
    <row r="771" spans="1:9" x14ac:dyDescent="0.3">
      <c r="A771" t="s">
        <v>1973</v>
      </c>
      <c r="B771" s="308">
        <v>1</v>
      </c>
      <c r="C771" t="s">
        <v>1801</v>
      </c>
      <c r="D771" s="198" t="s">
        <v>1785</v>
      </c>
      <c r="E771" s="207"/>
      <c r="F771" s="207">
        <v>45755.841666666667</v>
      </c>
      <c r="G771" s="206">
        <v>10</v>
      </c>
      <c r="H771" s="4">
        <v>310625</v>
      </c>
      <c r="I771" s="198" t="s">
        <v>1926</v>
      </c>
    </row>
    <row r="772" spans="1:9" x14ac:dyDescent="0.3">
      <c r="A772" t="s">
        <v>1973</v>
      </c>
      <c r="B772" s="253">
        <v>2</v>
      </c>
      <c r="C772" t="s">
        <v>201</v>
      </c>
      <c r="D772" s="198" t="s">
        <v>1022</v>
      </c>
      <c r="E772" s="207"/>
      <c r="F772" s="207">
        <v>45755.840277777781</v>
      </c>
      <c r="G772" s="206">
        <v>10</v>
      </c>
      <c r="H772" s="4">
        <v>310625</v>
      </c>
      <c r="I772" s="198" t="s">
        <v>1926</v>
      </c>
    </row>
    <row r="773" spans="1:9" x14ac:dyDescent="0.3">
      <c r="G773" s="228">
        <f>SUM(G771:G772)</f>
        <v>20</v>
      </c>
    </row>
    <row r="775" spans="1:9" x14ac:dyDescent="0.3">
      <c r="A775" s="243">
        <v>45757</v>
      </c>
      <c r="B775" s="243"/>
      <c r="C775" s="693">
        <f>A775</f>
        <v>45757</v>
      </c>
      <c r="D775" s="243"/>
      <c r="E775" s="243"/>
      <c r="F775" s="243"/>
      <c r="G775" s="243"/>
      <c r="H775" s="243"/>
      <c r="I775" s="693">
        <f>A775</f>
        <v>45757</v>
      </c>
    </row>
    <row r="776" spans="1:9" ht="28.8" x14ac:dyDescent="0.3">
      <c r="A776" s="309"/>
      <c r="B776" s="197" t="s">
        <v>1731</v>
      </c>
      <c r="C776" s="197" t="s">
        <v>1732</v>
      </c>
      <c r="D776" s="197" t="s">
        <v>1257</v>
      </c>
      <c r="E776" s="200" t="s">
        <v>1894</v>
      </c>
      <c r="F776" s="200" t="s">
        <v>1734</v>
      </c>
      <c r="G776" s="200" t="s">
        <v>1742</v>
      </c>
      <c r="H776" s="200" t="s">
        <v>390</v>
      </c>
      <c r="I776" s="200" t="s">
        <v>1740</v>
      </c>
    </row>
    <row r="777" spans="1:9" x14ac:dyDescent="0.3">
      <c r="A777" t="s">
        <v>1973</v>
      </c>
      <c r="B777" s="308">
        <v>1</v>
      </c>
      <c r="C777" t="s">
        <v>1750</v>
      </c>
      <c r="D777" s="198" t="s">
        <v>28</v>
      </c>
      <c r="F777" s="207">
        <v>45757.838194444441</v>
      </c>
      <c r="G777" s="206">
        <f>SUMIF($C$730:$C$754,C777,$G$730:$G$754)</f>
        <v>10</v>
      </c>
      <c r="H777" s="4">
        <v>315025</v>
      </c>
      <c r="I777" t="s">
        <v>1990</v>
      </c>
    </row>
    <row r="778" spans="1:9" x14ac:dyDescent="0.3">
      <c r="A778" t="s">
        <v>1973</v>
      </c>
      <c r="B778" s="253">
        <v>2</v>
      </c>
      <c r="C778" s="198" t="s">
        <v>1948</v>
      </c>
      <c r="D778" s="198" t="s">
        <v>1745</v>
      </c>
      <c r="F778" s="207">
        <v>45757.838194444441</v>
      </c>
      <c r="G778" s="206">
        <v>10</v>
      </c>
      <c r="H778" s="4">
        <v>321625</v>
      </c>
      <c r="I778" t="s">
        <v>1991</v>
      </c>
    </row>
    <row r="779" spans="1:9" x14ac:dyDescent="0.3">
      <c r="A779" t="s">
        <v>1973</v>
      </c>
      <c r="B779" s="257">
        <v>3</v>
      </c>
      <c r="C779" t="s">
        <v>1762</v>
      </c>
      <c r="D779" s="198" t="s">
        <v>1745</v>
      </c>
      <c r="F779" s="207">
        <v>45757.838888888888</v>
      </c>
      <c r="G779" s="206">
        <v>10</v>
      </c>
      <c r="H779" s="4">
        <v>317125</v>
      </c>
      <c r="I779" t="s">
        <v>1992</v>
      </c>
    </row>
    <row r="780" spans="1:9" x14ac:dyDescent="0.3">
      <c r="A780" t="s">
        <v>1973</v>
      </c>
      <c r="B780" s="198">
        <v>4</v>
      </c>
      <c r="C780" s="198" t="s">
        <v>1993</v>
      </c>
      <c r="D780" s="198" t="s">
        <v>28</v>
      </c>
      <c r="F780" s="207">
        <v>45757.79791666667</v>
      </c>
      <c r="G780" s="206">
        <v>0</v>
      </c>
      <c r="H780" s="4">
        <v>321325</v>
      </c>
      <c r="I780" t="s">
        <v>821</v>
      </c>
    </row>
    <row r="781" spans="1:9" x14ac:dyDescent="0.3">
      <c r="A781" t="s">
        <v>1973</v>
      </c>
      <c r="B781" s="198">
        <v>5</v>
      </c>
      <c r="C781" s="198" t="s">
        <v>1793</v>
      </c>
      <c r="D781" s="198" t="s">
        <v>1832</v>
      </c>
      <c r="F781" s="207">
        <v>45757.833333333336</v>
      </c>
      <c r="G781" s="206">
        <v>10</v>
      </c>
      <c r="H781" s="4" t="s">
        <v>110</v>
      </c>
      <c r="I781" s="198" t="s">
        <v>1930</v>
      </c>
    </row>
    <row r="782" spans="1:9" x14ac:dyDescent="0.3">
      <c r="G782" s="228">
        <f>SUM(G777:G781)</f>
        <v>40</v>
      </c>
    </row>
    <row r="784" spans="1:9" x14ac:dyDescent="0.3">
      <c r="A784" s="243">
        <v>45758</v>
      </c>
      <c r="B784" s="243"/>
      <c r="C784" s="693">
        <f>A784</f>
        <v>45758</v>
      </c>
      <c r="D784" s="243"/>
      <c r="E784" s="243"/>
      <c r="F784" s="243"/>
      <c r="G784" s="243"/>
      <c r="H784" s="243"/>
      <c r="I784" s="693">
        <f>A784</f>
        <v>45758</v>
      </c>
    </row>
    <row r="785" spans="1:9" ht="28.8" x14ac:dyDescent="0.3">
      <c r="A785" s="309"/>
      <c r="B785" s="197" t="s">
        <v>1731</v>
      </c>
      <c r="C785" s="197" t="s">
        <v>1732</v>
      </c>
      <c r="D785" s="197" t="s">
        <v>1257</v>
      </c>
      <c r="E785" s="200" t="s">
        <v>1894</v>
      </c>
      <c r="F785" s="200" t="s">
        <v>1734</v>
      </c>
      <c r="G785" s="200" t="s">
        <v>1742</v>
      </c>
      <c r="H785" s="200" t="s">
        <v>390</v>
      </c>
      <c r="I785" s="200" t="s">
        <v>1740</v>
      </c>
    </row>
    <row r="786" spans="1:9" x14ac:dyDescent="0.3">
      <c r="A786" t="s">
        <v>1973</v>
      </c>
      <c r="B786" s="257">
        <v>1</v>
      </c>
      <c r="C786" t="s">
        <v>1762</v>
      </c>
      <c r="D786" s="198" t="s">
        <v>1745</v>
      </c>
      <c r="F786" s="207">
        <v>45758.842361111114</v>
      </c>
      <c r="G786" s="206">
        <v>10</v>
      </c>
      <c r="H786" s="4">
        <v>315725</v>
      </c>
      <c r="I786" t="s">
        <v>1994</v>
      </c>
    </row>
    <row r="787" spans="1:9" x14ac:dyDescent="0.3">
      <c r="A787" t="s">
        <v>1973</v>
      </c>
      <c r="B787" s="198">
        <v>2</v>
      </c>
      <c r="C787" s="198" t="s">
        <v>1793</v>
      </c>
      <c r="D787" s="198" t="s">
        <v>1832</v>
      </c>
      <c r="F787" s="207">
        <v>45758.842361111114</v>
      </c>
      <c r="G787" s="206">
        <v>10</v>
      </c>
      <c r="H787" s="4" t="s">
        <v>110</v>
      </c>
      <c r="I787" s="198" t="s">
        <v>1930</v>
      </c>
    </row>
    <row r="788" spans="1:9" x14ac:dyDescent="0.3">
      <c r="G788" s="228">
        <f>SUM(G786:G787)</f>
        <v>20</v>
      </c>
    </row>
    <row r="790" spans="1:9" x14ac:dyDescent="0.3">
      <c r="A790" s="243">
        <v>45759</v>
      </c>
      <c r="B790" s="243"/>
      <c r="C790" s="693">
        <f>A790</f>
        <v>45759</v>
      </c>
      <c r="D790" s="243"/>
      <c r="E790" s="243"/>
      <c r="F790" s="243"/>
      <c r="G790" s="243"/>
      <c r="H790" s="243"/>
      <c r="I790" s="693">
        <f>A790</f>
        <v>45759</v>
      </c>
    </row>
    <row r="791" spans="1:9" ht="28.8" x14ac:dyDescent="0.3">
      <c r="A791" s="309"/>
      <c r="B791" s="197" t="s">
        <v>1731</v>
      </c>
      <c r="C791" s="197" t="s">
        <v>1732</v>
      </c>
      <c r="D791" s="197" t="s">
        <v>1257</v>
      </c>
      <c r="E791" s="200" t="s">
        <v>1894</v>
      </c>
      <c r="F791" s="200" t="s">
        <v>1734</v>
      </c>
      <c r="G791" s="200" t="s">
        <v>1742</v>
      </c>
      <c r="H791" s="200" t="s">
        <v>390</v>
      </c>
      <c r="I791" s="200" t="s">
        <v>1740</v>
      </c>
    </row>
    <row r="792" spans="1:9" x14ac:dyDescent="0.3">
      <c r="A792" t="s">
        <v>1973</v>
      </c>
      <c r="B792" s="308">
        <v>1</v>
      </c>
      <c r="C792" t="s">
        <v>1750</v>
      </c>
      <c r="D792" s="198" t="s">
        <v>28</v>
      </c>
      <c r="E792" s="207">
        <v>45759.286805555559</v>
      </c>
      <c r="F792" s="207">
        <v>45759.59652777778</v>
      </c>
      <c r="G792" s="206">
        <v>25</v>
      </c>
      <c r="H792" s="4" t="s">
        <v>1995</v>
      </c>
      <c r="I792" s="198" t="s">
        <v>1996</v>
      </c>
    </row>
    <row r="793" spans="1:9" x14ac:dyDescent="0.3">
      <c r="A793" s="404" t="s">
        <v>1974</v>
      </c>
      <c r="B793" s="253">
        <v>2</v>
      </c>
      <c r="C793" s="198" t="s">
        <v>1948</v>
      </c>
      <c r="D793" s="198" t="s">
        <v>1745</v>
      </c>
      <c r="E793" s="207">
        <v>45759.272222222222</v>
      </c>
      <c r="F793" s="207">
        <v>45759.59375</v>
      </c>
      <c r="G793" s="206">
        <v>0</v>
      </c>
      <c r="H793" s="4" t="s">
        <v>1997</v>
      </c>
      <c r="I793" s="198" t="s">
        <v>1998</v>
      </c>
    </row>
    <row r="794" spans="1:9" x14ac:dyDescent="0.3">
      <c r="A794" t="s">
        <v>1973</v>
      </c>
      <c r="B794" s="198">
        <v>3</v>
      </c>
      <c r="C794" s="198" t="s">
        <v>1993</v>
      </c>
      <c r="D794" s="198" t="s">
        <v>28</v>
      </c>
      <c r="E794" s="207">
        <v>45759.25</v>
      </c>
      <c r="F794" s="207">
        <v>45759.595833333333</v>
      </c>
      <c r="G794" s="206">
        <v>25</v>
      </c>
      <c r="H794" s="4" t="s">
        <v>1999</v>
      </c>
      <c r="I794" s="198" t="s">
        <v>2000</v>
      </c>
    </row>
    <row r="795" spans="1:9" ht="28.8" x14ac:dyDescent="0.3">
      <c r="A795" t="s">
        <v>1973</v>
      </c>
      <c r="B795" s="182">
        <v>4</v>
      </c>
      <c r="C795" t="s">
        <v>2001</v>
      </c>
      <c r="D795" s="198" t="s">
        <v>1022</v>
      </c>
      <c r="E795" s="207">
        <v>45759.321527777778</v>
      </c>
      <c r="F795" s="207">
        <v>45759.552083333336</v>
      </c>
      <c r="G795" s="206">
        <v>10</v>
      </c>
      <c r="H795" s="493" t="s">
        <v>2002</v>
      </c>
      <c r="I795" s="198" t="s">
        <v>2003</v>
      </c>
    </row>
    <row r="796" spans="1:9" ht="28.8" x14ac:dyDescent="0.3">
      <c r="A796" s="404" t="s">
        <v>1974</v>
      </c>
      <c r="B796" s="182">
        <v>5</v>
      </c>
      <c r="C796" t="s">
        <v>1754</v>
      </c>
      <c r="D796" s="198" t="s">
        <v>1826</v>
      </c>
      <c r="E796" s="207">
        <v>45759.308333333334</v>
      </c>
      <c r="F796" s="207">
        <v>45759.572916666664</v>
      </c>
      <c r="G796" s="206">
        <v>0</v>
      </c>
      <c r="H796" s="493" t="s">
        <v>2002</v>
      </c>
      <c r="I796" s="198" t="s">
        <v>2004</v>
      </c>
    </row>
    <row r="797" spans="1:9" x14ac:dyDescent="0.3">
      <c r="B797" s="182">
        <v>6</v>
      </c>
      <c r="C797" t="s">
        <v>2005</v>
      </c>
      <c r="D797" s="198" t="s">
        <v>1832</v>
      </c>
      <c r="E797" s="207">
        <v>45759.442361111112</v>
      </c>
      <c r="F797" s="207">
        <v>45759.603472222225</v>
      </c>
      <c r="G797" s="206">
        <v>10</v>
      </c>
      <c r="H797" s="4" t="s">
        <v>110</v>
      </c>
      <c r="I797" s="198" t="s">
        <v>1930</v>
      </c>
    </row>
    <row r="798" spans="1:9" x14ac:dyDescent="0.3">
      <c r="B798" s="198">
        <v>7</v>
      </c>
      <c r="C798" s="198" t="s">
        <v>1793</v>
      </c>
      <c r="D798" s="198" t="s">
        <v>1832</v>
      </c>
      <c r="E798" s="207">
        <v>45759.25</v>
      </c>
      <c r="F798" s="207">
        <v>45759.411111111112</v>
      </c>
      <c r="G798" s="206">
        <v>10</v>
      </c>
      <c r="H798" s="4" t="s">
        <v>110</v>
      </c>
      <c r="I798" s="198" t="s">
        <v>2006</v>
      </c>
    </row>
    <row r="799" spans="1:9" x14ac:dyDescent="0.3">
      <c r="B799" s="198">
        <v>8</v>
      </c>
      <c r="C799" s="198" t="s">
        <v>1788</v>
      </c>
      <c r="D799" s="198" t="s">
        <v>1789</v>
      </c>
      <c r="E799" s="207">
        <v>45759.25</v>
      </c>
      <c r="F799" s="207">
        <v>45759.595833333333</v>
      </c>
      <c r="G799" s="206">
        <v>10</v>
      </c>
      <c r="H799" s="4" t="s">
        <v>110</v>
      </c>
      <c r="I799" s="198"/>
    </row>
    <row r="800" spans="1:9" x14ac:dyDescent="0.3">
      <c r="G800" s="228">
        <f>SUM(G792:G799)</f>
        <v>90</v>
      </c>
    </row>
    <row r="802" spans="1:9" x14ac:dyDescent="0.3">
      <c r="B802" s="806" t="s">
        <v>1989</v>
      </c>
      <c r="C802" s="806"/>
      <c r="D802" s="806"/>
      <c r="E802" s="806"/>
      <c r="F802" s="806"/>
      <c r="G802" s="806"/>
    </row>
    <row r="803" spans="1:9" x14ac:dyDescent="0.3">
      <c r="B803" s="197" t="s">
        <v>1731</v>
      </c>
      <c r="C803" s="197" t="s">
        <v>1732</v>
      </c>
      <c r="D803" s="197" t="s">
        <v>1257</v>
      </c>
      <c r="E803" s="197" t="s">
        <v>1733</v>
      </c>
      <c r="F803" s="200" t="s">
        <v>1780</v>
      </c>
      <c r="G803" s="200" t="s">
        <v>1742</v>
      </c>
    </row>
    <row r="804" spans="1:9" x14ac:dyDescent="0.3">
      <c r="A804" t="s">
        <v>1973</v>
      </c>
      <c r="B804" s="308">
        <v>1</v>
      </c>
      <c r="C804" t="s">
        <v>1801</v>
      </c>
      <c r="D804" s="198" t="s">
        <v>1785</v>
      </c>
      <c r="F804" s="258">
        <f>COUNTIF($C$771:$C$799,C804)</f>
        <v>1</v>
      </c>
      <c r="G804" s="206">
        <f>SUMIF($C$771:$C$799,C804,$G$771:$G$799)</f>
        <v>10</v>
      </c>
    </row>
    <row r="805" spans="1:9" x14ac:dyDescent="0.3">
      <c r="A805" t="s">
        <v>1973</v>
      </c>
      <c r="B805" s="253">
        <v>2</v>
      </c>
      <c r="C805" t="s">
        <v>201</v>
      </c>
      <c r="D805" s="198" t="s">
        <v>1022</v>
      </c>
      <c r="F805" s="258">
        <f>COUNTIF($C$771:$C$799,C805)</f>
        <v>1</v>
      </c>
      <c r="G805" s="206">
        <f>SUMIF($C$771:$C$799,C805,$G$771:$G$799)</f>
        <v>10</v>
      </c>
    </row>
    <row r="806" spans="1:9" x14ac:dyDescent="0.3">
      <c r="A806" t="s">
        <v>1973</v>
      </c>
      <c r="B806" s="257">
        <v>3</v>
      </c>
      <c r="C806" t="s">
        <v>1750</v>
      </c>
      <c r="D806" s="198" t="s">
        <v>28</v>
      </c>
      <c r="F806" s="258">
        <f>COUNTIF($C$771:$C$799,C806)</f>
        <v>2</v>
      </c>
      <c r="G806" s="206">
        <f>SUMIF($C$771:$C$799,C806,$G$771:$G$799)</f>
        <v>35</v>
      </c>
    </row>
    <row r="807" spans="1:9" x14ac:dyDescent="0.3">
      <c r="A807" t="s">
        <v>1973</v>
      </c>
      <c r="B807" s="198">
        <v>4</v>
      </c>
      <c r="C807" s="198" t="s">
        <v>1993</v>
      </c>
      <c r="D807" s="198" t="s">
        <v>28</v>
      </c>
      <c r="F807" s="258">
        <f>COUNTIF($C$771:$C$799,C807)</f>
        <v>2</v>
      </c>
      <c r="G807" s="206">
        <f>SUMIF($C$771:$C$799,C807,$G$771:$G$799)</f>
        <v>25</v>
      </c>
      <c r="H807" s="206"/>
    </row>
    <row r="808" spans="1:9" x14ac:dyDescent="0.3">
      <c r="A808" t="s">
        <v>1973</v>
      </c>
      <c r="B808" s="255">
        <v>5</v>
      </c>
      <c r="C808" s="198" t="s">
        <v>1948</v>
      </c>
      <c r="D808" s="198" t="s">
        <v>1745</v>
      </c>
      <c r="F808" s="258">
        <f t="shared" ref="F808:F814" si="29">COUNTIF($C$771:$C$799,C808)</f>
        <v>2</v>
      </c>
      <c r="G808" s="206">
        <f t="shared" ref="G808:G814" si="30">SUMIF($C$771:$C$799,C808,$G$771:$G$799)</f>
        <v>10</v>
      </c>
    </row>
    <row r="809" spans="1:9" x14ac:dyDescent="0.3">
      <c r="A809" t="s">
        <v>1973</v>
      </c>
      <c r="B809" s="255">
        <v>6</v>
      </c>
      <c r="C809" t="s">
        <v>1762</v>
      </c>
      <c r="D809" s="198" t="s">
        <v>1745</v>
      </c>
      <c r="F809" s="258">
        <f>COUNTIF($C$771:$C$799,C809)</f>
        <v>2</v>
      </c>
      <c r="G809" s="206">
        <f>SUMIF($C$771:$C$799,C809,$G$771:$G$799)</f>
        <v>20</v>
      </c>
    </row>
    <row r="810" spans="1:9" x14ac:dyDescent="0.3">
      <c r="A810" t="s">
        <v>1973</v>
      </c>
      <c r="B810" s="255">
        <v>7</v>
      </c>
      <c r="C810" t="s">
        <v>1754</v>
      </c>
      <c r="D810" s="198" t="s">
        <v>1826</v>
      </c>
      <c r="F810" s="258">
        <f t="shared" si="29"/>
        <v>1</v>
      </c>
      <c r="G810" s="206">
        <f t="shared" si="30"/>
        <v>0</v>
      </c>
    </row>
    <row r="811" spans="1:9" x14ac:dyDescent="0.3">
      <c r="A811" t="s">
        <v>1973</v>
      </c>
      <c r="B811" s="182">
        <v>8</v>
      </c>
      <c r="C811" t="s">
        <v>2001</v>
      </c>
      <c r="D811" s="198" t="s">
        <v>1022</v>
      </c>
      <c r="F811" s="258">
        <f t="shared" si="29"/>
        <v>1</v>
      </c>
      <c r="G811" s="206">
        <f t="shared" si="30"/>
        <v>10</v>
      </c>
    </row>
    <row r="812" spans="1:9" x14ac:dyDescent="0.3">
      <c r="A812" t="s">
        <v>1973</v>
      </c>
      <c r="B812" s="182">
        <v>9</v>
      </c>
      <c r="C812" t="s">
        <v>2005</v>
      </c>
      <c r="D812" s="198" t="s">
        <v>1832</v>
      </c>
      <c r="F812" s="258">
        <f>COUNTIF($C$771:$C$799,C812)</f>
        <v>1</v>
      </c>
      <c r="G812" s="206">
        <f>SUMIF($C$771:$C$799,C812,$G$771:$G$799)</f>
        <v>10</v>
      </c>
    </row>
    <row r="813" spans="1:9" x14ac:dyDescent="0.3">
      <c r="A813" t="s">
        <v>1973</v>
      </c>
      <c r="B813" s="182">
        <v>10</v>
      </c>
      <c r="C813" t="s">
        <v>1793</v>
      </c>
      <c r="D813" s="198" t="s">
        <v>1832</v>
      </c>
      <c r="F813" s="258">
        <f t="shared" si="29"/>
        <v>3</v>
      </c>
      <c r="G813" s="206">
        <f t="shared" si="30"/>
        <v>30</v>
      </c>
    </row>
    <row r="814" spans="1:9" x14ac:dyDescent="0.3">
      <c r="B814" s="198">
        <v>11</v>
      </c>
      <c r="C814" t="s">
        <v>1788</v>
      </c>
      <c r="D814" s="198" t="s">
        <v>1789</v>
      </c>
      <c r="F814" s="258">
        <f t="shared" si="29"/>
        <v>1</v>
      </c>
      <c r="G814" s="206">
        <f t="shared" si="30"/>
        <v>10</v>
      </c>
    </row>
    <row r="815" spans="1:9" x14ac:dyDescent="0.3">
      <c r="G815" s="228">
        <f>SUM(G804:G814)</f>
        <v>170</v>
      </c>
    </row>
    <row r="816" spans="1:9" x14ac:dyDescent="0.3">
      <c r="A816" s="243">
        <v>45762</v>
      </c>
      <c r="B816" s="243"/>
      <c r="C816" s="693">
        <f>A816</f>
        <v>45762</v>
      </c>
      <c r="D816" s="243"/>
      <c r="E816" s="243"/>
      <c r="F816" s="243"/>
      <c r="G816" s="243"/>
      <c r="H816" s="243"/>
      <c r="I816" s="693">
        <f>A816</f>
        <v>45762</v>
      </c>
    </row>
    <row r="817" spans="1:9" ht="28.8" x14ac:dyDescent="0.3">
      <c r="A817" s="309"/>
      <c r="B817" s="197" t="s">
        <v>1731</v>
      </c>
      <c r="C817" s="197" t="s">
        <v>1732</v>
      </c>
      <c r="D817" s="197" t="s">
        <v>1257</v>
      </c>
      <c r="E817" s="200" t="s">
        <v>1894</v>
      </c>
      <c r="F817" s="200" t="s">
        <v>1734</v>
      </c>
      <c r="G817" s="200" t="s">
        <v>1742</v>
      </c>
      <c r="H817" s="200" t="s">
        <v>390</v>
      </c>
      <c r="I817" s="200" t="s">
        <v>1740</v>
      </c>
    </row>
    <row r="818" spans="1:9" x14ac:dyDescent="0.3">
      <c r="B818" s="257">
        <v>1</v>
      </c>
      <c r="C818" t="s">
        <v>1908</v>
      </c>
      <c r="D818" s="198" t="s">
        <v>1826</v>
      </c>
      <c r="F818" s="207">
        <v>45762.815972222219</v>
      </c>
      <c r="G818" s="206">
        <v>10</v>
      </c>
      <c r="H818" s="4">
        <v>311224</v>
      </c>
      <c r="I818" t="s">
        <v>2007</v>
      </c>
    </row>
    <row r="819" spans="1:9" x14ac:dyDescent="0.3">
      <c r="B819" s="198">
        <v>2</v>
      </c>
      <c r="C819" s="198" t="s">
        <v>201</v>
      </c>
      <c r="D819" s="198" t="s">
        <v>1022</v>
      </c>
      <c r="F819" s="207">
        <v>45762.814583333333</v>
      </c>
      <c r="G819" s="206">
        <v>10</v>
      </c>
      <c r="H819" s="4">
        <v>311224</v>
      </c>
      <c r="I819" t="s">
        <v>2007</v>
      </c>
    </row>
    <row r="820" spans="1:9" x14ac:dyDescent="0.3">
      <c r="G820" s="228">
        <f>SUM(G818:G819)</f>
        <v>20</v>
      </c>
    </row>
    <row r="822" spans="1:9" x14ac:dyDescent="0.3">
      <c r="A822" s="243">
        <v>45764</v>
      </c>
      <c r="B822" s="243"/>
      <c r="C822" s="693">
        <f>A822</f>
        <v>45764</v>
      </c>
      <c r="D822" s="243"/>
      <c r="E822" s="243"/>
      <c r="F822" s="243"/>
      <c r="G822" s="243"/>
      <c r="H822" s="243"/>
      <c r="I822" s="693">
        <f>A822</f>
        <v>45764</v>
      </c>
    </row>
    <row r="823" spans="1:9" ht="28.8" x14ac:dyDescent="0.3">
      <c r="A823" s="309"/>
      <c r="B823" s="197" t="s">
        <v>1731</v>
      </c>
      <c r="C823" s="197" t="s">
        <v>1732</v>
      </c>
      <c r="D823" s="197" t="s">
        <v>1257</v>
      </c>
      <c r="E823" s="200" t="s">
        <v>1894</v>
      </c>
      <c r="F823" s="200" t="s">
        <v>1734</v>
      </c>
      <c r="G823" s="200" t="s">
        <v>1742</v>
      </c>
      <c r="H823" s="200" t="s">
        <v>390</v>
      </c>
      <c r="I823" s="200" t="s">
        <v>1740</v>
      </c>
    </row>
    <row r="824" spans="1:9" x14ac:dyDescent="0.3">
      <c r="B824" s="257">
        <v>1</v>
      </c>
      <c r="C824" s="198" t="s">
        <v>1754</v>
      </c>
      <c r="D824" s="198" t="s">
        <v>23</v>
      </c>
      <c r="E824" s="207">
        <v>45764.293055555558</v>
      </c>
      <c r="F824" s="207">
        <v>45764.638888888891</v>
      </c>
      <c r="G824" s="206">
        <v>25</v>
      </c>
      <c r="H824" s="4" t="s">
        <v>2008</v>
      </c>
      <c r="I824" s="198" t="s">
        <v>2009</v>
      </c>
    </row>
    <row r="825" spans="1:9" x14ac:dyDescent="0.3">
      <c r="B825" s="198">
        <v>2</v>
      </c>
      <c r="C825" s="198" t="s">
        <v>1993</v>
      </c>
      <c r="D825" s="198" t="s">
        <v>28</v>
      </c>
      <c r="E825" s="207">
        <v>45764.283333333333</v>
      </c>
      <c r="F825" s="207">
        <v>45764.655555555553</v>
      </c>
      <c r="G825" s="206">
        <v>25</v>
      </c>
      <c r="H825" s="4" t="s">
        <v>2010</v>
      </c>
      <c r="I825" s="198" t="s">
        <v>908</v>
      </c>
    </row>
    <row r="826" spans="1:9" x14ac:dyDescent="0.3">
      <c r="B826" s="324">
        <v>3</v>
      </c>
      <c r="C826" s="198" t="s">
        <v>1750</v>
      </c>
      <c r="D826" s="198" t="s">
        <v>28</v>
      </c>
      <c r="E826" s="207">
        <v>45764.283333333333</v>
      </c>
      <c r="F826" s="207">
        <v>45764.638888888891</v>
      </c>
      <c r="G826" s="206">
        <v>25</v>
      </c>
      <c r="H826" s="4" t="s">
        <v>2011</v>
      </c>
      <c r="I826" s="198" t="s">
        <v>2012</v>
      </c>
    </row>
    <row r="827" spans="1:9" x14ac:dyDescent="0.3">
      <c r="B827" s="308">
        <v>4</v>
      </c>
      <c r="C827" t="s">
        <v>2001</v>
      </c>
      <c r="D827" s="198" t="s">
        <v>1022</v>
      </c>
      <c r="E827" s="207">
        <v>45764.3</v>
      </c>
      <c r="F827" s="207">
        <v>45764.65347222222</v>
      </c>
      <c r="G827" s="206">
        <v>25</v>
      </c>
      <c r="H827" s="4">
        <v>320725</v>
      </c>
      <c r="I827" s="198" t="s">
        <v>926</v>
      </c>
    </row>
    <row r="828" spans="1:9" x14ac:dyDescent="0.3">
      <c r="B828" s="198">
        <v>5</v>
      </c>
      <c r="C828" s="198" t="s">
        <v>1765</v>
      </c>
      <c r="D828" s="198" t="s">
        <v>1022</v>
      </c>
      <c r="E828" s="207">
        <v>45764.304166666669</v>
      </c>
      <c r="F828" s="207">
        <v>45764.65347222222</v>
      </c>
      <c r="G828" s="206">
        <v>25</v>
      </c>
      <c r="H828" s="4">
        <v>315625</v>
      </c>
      <c r="I828" s="198" t="s">
        <v>926</v>
      </c>
    </row>
    <row r="829" spans="1:9" x14ac:dyDescent="0.3">
      <c r="B829" s="255">
        <v>6</v>
      </c>
      <c r="C829" t="s">
        <v>1762</v>
      </c>
      <c r="D829" s="198" t="s">
        <v>1745</v>
      </c>
      <c r="E829" s="207">
        <v>45764.28125</v>
      </c>
      <c r="F829" s="207">
        <v>45764.636111111111</v>
      </c>
      <c r="G829" s="206">
        <v>25</v>
      </c>
      <c r="H829" s="4" t="s">
        <v>2013</v>
      </c>
      <c r="I829" s="198" t="s">
        <v>2014</v>
      </c>
    </row>
    <row r="830" spans="1:9" x14ac:dyDescent="0.3">
      <c r="B830" s="255">
        <v>7</v>
      </c>
      <c r="C830" t="s">
        <v>1948</v>
      </c>
      <c r="D830" s="198" t="s">
        <v>1745</v>
      </c>
      <c r="E830" s="207">
        <v>45764.302083333336</v>
      </c>
      <c r="F830" s="207">
        <v>45764.638888888891</v>
      </c>
      <c r="G830" s="206">
        <v>25</v>
      </c>
      <c r="H830" s="4" t="s">
        <v>2015</v>
      </c>
      <c r="I830" s="198" t="s">
        <v>540</v>
      </c>
    </row>
    <row r="831" spans="1:9" x14ac:dyDescent="0.3">
      <c r="B831" s="255">
        <v>8</v>
      </c>
      <c r="C831" t="s">
        <v>1771</v>
      </c>
      <c r="D831" s="198" t="s">
        <v>1745</v>
      </c>
      <c r="E831" s="207">
        <v>45764.279861111114</v>
      </c>
      <c r="F831" s="207">
        <v>45764.638194444444</v>
      </c>
      <c r="G831" s="206">
        <v>25</v>
      </c>
      <c r="H831" s="4" t="s">
        <v>2015</v>
      </c>
      <c r="I831" s="198" t="s">
        <v>597</v>
      </c>
    </row>
    <row r="832" spans="1:9" x14ac:dyDescent="0.3">
      <c r="B832" s="255">
        <v>9</v>
      </c>
      <c r="C832" t="s">
        <v>1764</v>
      </c>
      <c r="D832" s="198" t="s">
        <v>1745</v>
      </c>
      <c r="E832" s="207">
        <v>45764.294444444444</v>
      </c>
      <c r="F832" s="207">
        <v>45764.638888888891</v>
      </c>
      <c r="G832" s="206">
        <v>25</v>
      </c>
      <c r="H832" s="4" t="s">
        <v>2016</v>
      </c>
      <c r="I832" s="198" t="s">
        <v>2017</v>
      </c>
    </row>
    <row r="833" spans="2:9" x14ac:dyDescent="0.3">
      <c r="B833" s="182">
        <v>10</v>
      </c>
      <c r="C833" t="s">
        <v>1791</v>
      </c>
      <c r="D833" s="198" t="s">
        <v>1755</v>
      </c>
      <c r="E833" s="207">
        <v>45764.294444444444</v>
      </c>
      <c r="F833" s="207">
        <v>45764.625</v>
      </c>
      <c r="G833" s="206">
        <v>25</v>
      </c>
      <c r="H833" s="4">
        <v>320725</v>
      </c>
      <c r="I833" s="198" t="s">
        <v>1893</v>
      </c>
    </row>
    <row r="834" spans="2:9" x14ac:dyDescent="0.3">
      <c r="B834" s="182">
        <v>11</v>
      </c>
      <c r="C834" t="s">
        <v>1908</v>
      </c>
      <c r="D834" s="198" t="s">
        <v>1826</v>
      </c>
      <c r="E834" s="207">
        <v>45764.311805555553</v>
      </c>
      <c r="F834" s="207">
        <v>45764.625</v>
      </c>
      <c r="G834" s="206">
        <v>25</v>
      </c>
      <c r="H834" s="4" t="s">
        <v>2018</v>
      </c>
      <c r="I834" s="198" t="s">
        <v>2019</v>
      </c>
    </row>
    <row r="835" spans="2:9" x14ac:dyDescent="0.3">
      <c r="B835" s="198">
        <v>12</v>
      </c>
      <c r="C835" s="198" t="s">
        <v>201</v>
      </c>
      <c r="D835" s="198" t="s">
        <v>1022</v>
      </c>
      <c r="E835" s="207">
        <v>45764.292361111111</v>
      </c>
      <c r="F835" s="207">
        <v>45764.640277777777</v>
      </c>
      <c r="G835" s="206">
        <v>25</v>
      </c>
      <c r="H835" s="4">
        <v>311225</v>
      </c>
      <c r="I835" s="198" t="s">
        <v>1057</v>
      </c>
    </row>
    <row r="836" spans="2:9" x14ac:dyDescent="0.3">
      <c r="G836" s="228">
        <f>SUM(G824:G835)</f>
        <v>300</v>
      </c>
    </row>
    <row r="838" spans="2:9" x14ac:dyDescent="0.3">
      <c r="B838" s="806" t="s">
        <v>2020</v>
      </c>
      <c r="C838" s="806"/>
      <c r="D838" s="806"/>
      <c r="E838" s="806"/>
      <c r="F838" s="806"/>
      <c r="G838" s="806"/>
    </row>
    <row r="839" spans="2:9" x14ac:dyDescent="0.3">
      <c r="B839" s="197" t="s">
        <v>1731</v>
      </c>
      <c r="C839" s="197" t="s">
        <v>1732</v>
      </c>
      <c r="D839" s="197" t="s">
        <v>1257</v>
      </c>
      <c r="E839" s="197" t="s">
        <v>1733</v>
      </c>
      <c r="F839" s="200" t="s">
        <v>1780</v>
      </c>
      <c r="G839" s="200" t="s">
        <v>1742</v>
      </c>
    </row>
    <row r="840" spans="2:9" x14ac:dyDescent="0.3">
      <c r="B840" s="257">
        <v>1</v>
      </c>
      <c r="C840" s="198" t="s">
        <v>1754</v>
      </c>
      <c r="D840" s="198" t="s">
        <v>23</v>
      </c>
      <c r="F840" s="258">
        <f>COUNTIF($C$818:$C$835,C840)</f>
        <v>1</v>
      </c>
      <c r="G840" s="206">
        <f>SUMIF($C$818:$C$835,C840,$G$818:$G$835)</f>
        <v>25</v>
      </c>
    </row>
    <row r="841" spans="2:9" x14ac:dyDescent="0.3">
      <c r="B841" s="198">
        <v>2</v>
      </c>
      <c r="C841" s="198" t="s">
        <v>1993</v>
      </c>
      <c r="D841" s="198" t="s">
        <v>28</v>
      </c>
      <c r="F841" s="258">
        <f t="shared" ref="F841:F851" si="31">COUNTIF($C$818:$C$835,C841)</f>
        <v>1</v>
      </c>
      <c r="G841" s="206">
        <f t="shared" ref="G841:G850" si="32">SUMIF($C$818:$C$835,C841,$G$818:$G$835)</f>
        <v>25</v>
      </c>
    </row>
    <row r="842" spans="2:9" x14ac:dyDescent="0.3">
      <c r="B842" s="324">
        <v>3</v>
      </c>
      <c r="C842" s="198" t="s">
        <v>1750</v>
      </c>
      <c r="D842" s="198" t="s">
        <v>28</v>
      </c>
      <c r="F842" s="258">
        <f t="shared" si="31"/>
        <v>1</v>
      </c>
      <c r="G842" s="206">
        <f t="shared" si="32"/>
        <v>25</v>
      </c>
    </row>
    <row r="843" spans="2:9" x14ac:dyDescent="0.3">
      <c r="B843" s="308">
        <v>4</v>
      </c>
      <c r="C843" t="s">
        <v>2001</v>
      </c>
      <c r="D843" s="198" t="s">
        <v>1022</v>
      </c>
      <c r="F843" s="258">
        <f t="shared" si="31"/>
        <v>1</v>
      </c>
      <c r="G843" s="206">
        <f t="shared" si="32"/>
        <v>25</v>
      </c>
    </row>
    <row r="844" spans="2:9" x14ac:dyDescent="0.3">
      <c r="B844" s="198">
        <v>5</v>
      </c>
      <c r="C844" s="198" t="s">
        <v>1765</v>
      </c>
      <c r="D844" s="198" t="s">
        <v>1022</v>
      </c>
      <c r="F844" s="258">
        <f t="shared" si="31"/>
        <v>1</v>
      </c>
      <c r="G844" s="206">
        <f t="shared" si="32"/>
        <v>25</v>
      </c>
    </row>
    <row r="845" spans="2:9" x14ac:dyDescent="0.3">
      <c r="B845" s="255">
        <v>6</v>
      </c>
      <c r="C845" t="s">
        <v>1762</v>
      </c>
      <c r="D845" s="198" t="s">
        <v>1745</v>
      </c>
      <c r="F845" s="258">
        <f t="shared" si="31"/>
        <v>1</v>
      </c>
      <c r="G845" s="206">
        <f t="shared" si="32"/>
        <v>25</v>
      </c>
    </row>
    <row r="846" spans="2:9" x14ac:dyDescent="0.3">
      <c r="B846" s="255">
        <v>7</v>
      </c>
      <c r="C846" t="s">
        <v>1948</v>
      </c>
      <c r="D846" s="198" t="s">
        <v>1745</v>
      </c>
      <c r="F846" s="258">
        <f t="shared" si="31"/>
        <v>1</v>
      </c>
      <c r="G846" s="206">
        <f t="shared" si="32"/>
        <v>25</v>
      </c>
    </row>
    <row r="847" spans="2:9" x14ac:dyDescent="0.3">
      <c r="B847" s="255">
        <v>8</v>
      </c>
      <c r="C847" t="s">
        <v>1771</v>
      </c>
      <c r="D847" s="198" t="s">
        <v>1745</v>
      </c>
      <c r="F847" s="258">
        <f t="shared" si="31"/>
        <v>1</v>
      </c>
      <c r="G847" s="206">
        <f t="shared" si="32"/>
        <v>25</v>
      </c>
    </row>
    <row r="848" spans="2:9" x14ac:dyDescent="0.3">
      <c r="B848" s="255">
        <v>9</v>
      </c>
      <c r="C848" t="s">
        <v>1764</v>
      </c>
      <c r="D848" s="198" t="s">
        <v>1745</v>
      </c>
      <c r="F848" s="258">
        <f t="shared" si="31"/>
        <v>1</v>
      </c>
      <c r="G848" s="206">
        <f t="shared" si="32"/>
        <v>25</v>
      </c>
    </row>
    <row r="849" spans="1:9" x14ac:dyDescent="0.3">
      <c r="B849" s="182">
        <v>10</v>
      </c>
      <c r="C849" t="s">
        <v>1791</v>
      </c>
      <c r="D849" s="198" t="s">
        <v>1755</v>
      </c>
      <c r="F849" s="258">
        <f t="shared" si="31"/>
        <v>1</v>
      </c>
      <c r="G849" s="206">
        <f t="shared" si="32"/>
        <v>25</v>
      </c>
    </row>
    <row r="850" spans="1:9" x14ac:dyDescent="0.3">
      <c r="B850" s="182">
        <v>11</v>
      </c>
      <c r="C850" t="s">
        <v>1908</v>
      </c>
      <c r="D850" s="198" t="s">
        <v>1826</v>
      </c>
      <c r="F850" s="258">
        <f t="shared" si="31"/>
        <v>2</v>
      </c>
      <c r="G850" s="206">
        <f t="shared" si="32"/>
        <v>35</v>
      </c>
    </row>
    <row r="851" spans="1:9" x14ac:dyDescent="0.3">
      <c r="B851" s="198">
        <v>12</v>
      </c>
      <c r="C851" s="198" t="s">
        <v>201</v>
      </c>
      <c r="D851" s="198" t="s">
        <v>1022</v>
      </c>
      <c r="F851" s="258">
        <f t="shared" si="31"/>
        <v>2</v>
      </c>
      <c r="G851" s="206">
        <f>SUMIF($C$818:$C$835,C851,$G$818:$G$835)</f>
        <v>35</v>
      </c>
    </row>
    <row r="852" spans="1:9" x14ac:dyDescent="0.3">
      <c r="G852" s="228">
        <f>SUM(G840:G851)</f>
        <v>320</v>
      </c>
    </row>
    <row r="854" spans="1:9" x14ac:dyDescent="0.3">
      <c r="A854" s="243">
        <v>45770</v>
      </c>
      <c r="B854" s="243"/>
      <c r="C854" s="693">
        <f>A854</f>
        <v>45770</v>
      </c>
      <c r="D854" s="243"/>
      <c r="E854" s="243"/>
      <c r="F854" s="243"/>
      <c r="G854" s="243"/>
      <c r="H854" s="243"/>
      <c r="I854" s="693">
        <f>A854</f>
        <v>45770</v>
      </c>
    </row>
    <row r="855" spans="1:9" ht="28.8" x14ac:dyDescent="0.3">
      <c r="A855" s="309"/>
      <c r="B855" s="197" t="s">
        <v>1731</v>
      </c>
      <c r="C855" s="197" t="s">
        <v>1732</v>
      </c>
      <c r="D855" s="197" t="s">
        <v>1257</v>
      </c>
      <c r="E855" s="200" t="s">
        <v>1894</v>
      </c>
      <c r="F855" s="200" t="s">
        <v>1734</v>
      </c>
      <c r="G855" s="200" t="s">
        <v>1742</v>
      </c>
      <c r="H855" s="200" t="s">
        <v>390</v>
      </c>
      <c r="I855" s="200" t="s">
        <v>1740</v>
      </c>
    </row>
    <row r="856" spans="1:9" x14ac:dyDescent="0.3">
      <c r="B856" s="182">
        <v>1</v>
      </c>
      <c r="C856" t="s">
        <v>1793</v>
      </c>
      <c r="D856" s="198" t="s">
        <v>1832</v>
      </c>
      <c r="E856" s="207"/>
      <c r="F856" s="207">
        <v>45770.798611111109</v>
      </c>
      <c r="G856" s="206">
        <v>0</v>
      </c>
      <c r="H856" s="4">
        <v>311225</v>
      </c>
      <c r="I856" s="198" t="s">
        <v>2021</v>
      </c>
    </row>
    <row r="857" spans="1:9" x14ac:dyDescent="0.3">
      <c r="B857" s="198">
        <v>2</v>
      </c>
      <c r="C857" s="198" t="s">
        <v>1791</v>
      </c>
      <c r="D857" s="198" t="s">
        <v>1755</v>
      </c>
      <c r="E857" s="207"/>
      <c r="F857" s="207">
        <v>45770.797222222223</v>
      </c>
      <c r="G857" s="206">
        <v>0</v>
      </c>
      <c r="H857" s="4">
        <v>311225</v>
      </c>
      <c r="I857" s="198" t="s">
        <v>1943</v>
      </c>
    </row>
    <row r="858" spans="1:9" x14ac:dyDescent="0.3">
      <c r="G858" s="228">
        <f>SUM(G856:G857)</f>
        <v>0</v>
      </c>
    </row>
    <row r="860" spans="1:9" x14ac:dyDescent="0.3">
      <c r="A860" s="243">
        <v>45771</v>
      </c>
      <c r="B860" s="243"/>
      <c r="C860" s="693">
        <f>A860</f>
        <v>45771</v>
      </c>
      <c r="D860" s="243"/>
      <c r="E860" s="243"/>
      <c r="F860" s="243"/>
      <c r="G860" s="243"/>
      <c r="H860" s="243"/>
      <c r="I860" s="693">
        <f>A860</f>
        <v>45771</v>
      </c>
    </row>
    <row r="861" spans="1:9" ht="28.8" x14ac:dyDescent="0.3">
      <c r="A861" s="309"/>
      <c r="B861" s="197" t="s">
        <v>1731</v>
      </c>
      <c r="C861" s="197" t="s">
        <v>1732</v>
      </c>
      <c r="D861" s="197" t="s">
        <v>1257</v>
      </c>
      <c r="E861" s="200" t="s">
        <v>1894</v>
      </c>
      <c r="F861" s="200" t="s">
        <v>1734</v>
      </c>
      <c r="G861" s="200" t="s">
        <v>1742</v>
      </c>
      <c r="H861" s="200" t="s">
        <v>390</v>
      </c>
      <c r="I861" s="200" t="s">
        <v>1740</v>
      </c>
    </row>
    <row r="862" spans="1:9" x14ac:dyDescent="0.3">
      <c r="B862" s="182">
        <v>1</v>
      </c>
      <c r="C862" t="s">
        <v>201</v>
      </c>
      <c r="D862" s="198" t="s">
        <v>1022</v>
      </c>
      <c r="E862" s="207"/>
      <c r="F862" s="207">
        <v>45771.884027777778</v>
      </c>
      <c r="G862" s="206">
        <v>25</v>
      </c>
      <c r="H862" s="4">
        <v>317625</v>
      </c>
      <c r="I862" s="198" t="s">
        <v>2007</v>
      </c>
    </row>
    <row r="863" spans="1:9" x14ac:dyDescent="0.3">
      <c r="B863" s="198">
        <v>2</v>
      </c>
      <c r="C863" t="s">
        <v>1908</v>
      </c>
      <c r="D863" s="198" t="s">
        <v>1826</v>
      </c>
      <c r="E863" s="207"/>
      <c r="F863" s="207">
        <v>45771.886111111111</v>
      </c>
      <c r="G863" s="206">
        <v>25</v>
      </c>
      <c r="H863" s="4">
        <v>317625</v>
      </c>
      <c r="I863" s="198" t="s">
        <v>2007</v>
      </c>
    </row>
    <row r="864" spans="1:9" x14ac:dyDescent="0.3">
      <c r="G864" s="228">
        <f>SUM(G862:G863)</f>
        <v>50</v>
      </c>
    </row>
    <row r="866" spans="1:9" x14ac:dyDescent="0.3">
      <c r="A866" s="243">
        <v>45772</v>
      </c>
      <c r="B866" s="243"/>
      <c r="C866" s="693">
        <f>A866</f>
        <v>45772</v>
      </c>
      <c r="D866" s="243"/>
      <c r="E866" s="243"/>
      <c r="F866" s="243"/>
      <c r="G866" s="243"/>
      <c r="H866" s="243"/>
      <c r="I866" s="693">
        <f>A866</f>
        <v>45772</v>
      </c>
    </row>
    <row r="867" spans="1:9" ht="28.8" x14ac:dyDescent="0.3">
      <c r="A867" s="309"/>
      <c r="B867" s="197" t="s">
        <v>1731</v>
      </c>
      <c r="C867" s="197" t="s">
        <v>1732</v>
      </c>
      <c r="D867" s="197" t="s">
        <v>1257</v>
      </c>
      <c r="E867" s="200" t="s">
        <v>1894</v>
      </c>
      <c r="F867" s="200" t="s">
        <v>1734</v>
      </c>
      <c r="G867" s="200" t="s">
        <v>1742</v>
      </c>
      <c r="H867" s="200" t="s">
        <v>390</v>
      </c>
      <c r="I867" s="200" t="s">
        <v>1740</v>
      </c>
    </row>
    <row r="868" spans="1:9" x14ac:dyDescent="0.3">
      <c r="B868" s="182">
        <v>1</v>
      </c>
      <c r="C868" t="s">
        <v>201</v>
      </c>
      <c r="D868" s="198" t="s">
        <v>1022</v>
      </c>
      <c r="E868" s="207"/>
      <c r="F868" s="207">
        <v>45772.875</v>
      </c>
      <c r="G868" s="206">
        <v>25</v>
      </c>
      <c r="H868" s="4">
        <v>317625</v>
      </c>
      <c r="I868" s="198" t="s">
        <v>2007</v>
      </c>
    </row>
    <row r="869" spans="1:9" x14ac:dyDescent="0.3">
      <c r="B869" s="198">
        <v>2</v>
      </c>
      <c r="C869" t="s">
        <v>1908</v>
      </c>
      <c r="D869" s="198" t="s">
        <v>1826</v>
      </c>
      <c r="E869" s="207"/>
      <c r="F869" s="207">
        <v>45772.875</v>
      </c>
      <c r="G869" s="206">
        <v>25</v>
      </c>
      <c r="H869" s="4">
        <v>317625</v>
      </c>
      <c r="I869" s="198" t="s">
        <v>2007</v>
      </c>
    </row>
    <row r="870" spans="1:9" x14ac:dyDescent="0.3">
      <c r="G870" s="228">
        <f>SUM(G868:G869)</f>
        <v>50</v>
      </c>
    </row>
    <row r="872" spans="1:9" x14ac:dyDescent="0.3">
      <c r="A872" s="243">
        <v>45773</v>
      </c>
      <c r="B872" s="243"/>
      <c r="C872" s="693">
        <f>A872</f>
        <v>45773</v>
      </c>
      <c r="D872" s="243"/>
      <c r="E872" s="243"/>
      <c r="F872" s="243"/>
      <c r="G872" s="243"/>
      <c r="H872" s="243"/>
      <c r="I872" s="693">
        <f>A872</f>
        <v>45773</v>
      </c>
    </row>
    <row r="873" spans="1:9" ht="28.8" x14ac:dyDescent="0.3">
      <c r="A873" s="309"/>
      <c r="B873" s="197" t="s">
        <v>1731</v>
      </c>
      <c r="C873" s="197" t="s">
        <v>1732</v>
      </c>
      <c r="D873" s="197" t="s">
        <v>1257</v>
      </c>
      <c r="E873" s="200" t="s">
        <v>1894</v>
      </c>
      <c r="F873" s="200" t="s">
        <v>1734</v>
      </c>
      <c r="G873" s="200" t="s">
        <v>1742</v>
      </c>
      <c r="H873" s="200" t="s">
        <v>390</v>
      </c>
      <c r="I873" s="200" t="s">
        <v>1740</v>
      </c>
    </row>
    <row r="874" spans="1:9" x14ac:dyDescent="0.3">
      <c r="B874" s="198">
        <v>1</v>
      </c>
      <c r="C874" s="198" t="s">
        <v>1993</v>
      </c>
      <c r="D874" s="198" t="s">
        <v>28</v>
      </c>
      <c r="E874" s="207">
        <v>45773.248611111114</v>
      </c>
      <c r="F874" s="207">
        <v>45773.552777777775</v>
      </c>
      <c r="G874" s="206">
        <v>10</v>
      </c>
      <c r="H874" s="4" t="s">
        <v>2022</v>
      </c>
      <c r="I874" s="198" t="s">
        <v>2023</v>
      </c>
    </row>
    <row r="875" spans="1:9" x14ac:dyDescent="0.3">
      <c r="B875" s="324">
        <v>2</v>
      </c>
      <c r="C875" s="198" t="s">
        <v>1750</v>
      </c>
      <c r="D875" s="198" t="s">
        <v>28</v>
      </c>
      <c r="E875" s="207">
        <v>45773.248611111114</v>
      </c>
      <c r="F875" s="207">
        <v>45773.556944444441</v>
      </c>
      <c r="G875" s="206">
        <v>10</v>
      </c>
      <c r="H875" s="4">
        <v>318625</v>
      </c>
      <c r="I875" s="198" t="s">
        <v>987</v>
      </c>
    </row>
    <row r="876" spans="1:9" x14ac:dyDescent="0.3">
      <c r="B876" s="198">
        <v>3</v>
      </c>
      <c r="C876" s="198" t="s">
        <v>1765</v>
      </c>
      <c r="D876" s="198" t="s">
        <v>1022</v>
      </c>
      <c r="E876" s="207">
        <v>45773.290277777778</v>
      </c>
      <c r="F876" s="207">
        <v>45773.509027777778</v>
      </c>
      <c r="G876" s="206">
        <v>10</v>
      </c>
      <c r="H876" s="4" t="s">
        <v>2024</v>
      </c>
      <c r="I876" s="198" t="s">
        <v>2025</v>
      </c>
    </row>
    <row r="877" spans="1:9" x14ac:dyDescent="0.3">
      <c r="B877" s="255">
        <v>4</v>
      </c>
      <c r="C877" t="s">
        <v>1948</v>
      </c>
      <c r="D877" s="198" t="s">
        <v>1745</v>
      </c>
      <c r="E877" s="207">
        <v>45773.26458333333</v>
      </c>
      <c r="F877" s="207">
        <v>45773.558333333334</v>
      </c>
      <c r="G877" s="206">
        <v>10</v>
      </c>
      <c r="H877" s="4" t="s">
        <v>2026</v>
      </c>
      <c r="I877" s="198" t="s">
        <v>2027</v>
      </c>
    </row>
    <row r="878" spans="1:9" x14ac:dyDescent="0.3">
      <c r="B878" s="255">
        <v>5</v>
      </c>
      <c r="C878" t="s">
        <v>1771</v>
      </c>
      <c r="D878" s="198" t="s">
        <v>1745</v>
      </c>
      <c r="E878" s="207">
        <v>45773.294444444444</v>
      </c>
      <c r="F878" s="207">
        <v>45773.54791666667</v>
      </c>
      <c r="G878" s="206">
        <v>10</v>
      </c>
      <c r="H878" s="4">
        <v>318225</v>
      </c>
      <c r="I878" s="198" t="s">
        <v>2028</v>
      </c>
    </row>
    <row r="879" spans="1:9" x14ac:dyDescent="0.3">
      <c r="B879" s="182">
        <v>6</v>
      </c>
      <c r="C879" t="s">
        <v>1791</v>
      </c>
      <c r="D879" s="198" t="s">
        <v>1755</v>
      </c>
      <c r="E879" s="207">
        <v>45773.294444444444</v>
      </c>
      <c r="F879" s="207">
        <v>45773.556944444441</v>
      </c>
      <c r="G879" s="206">
        <v>10</v>
      </c>
      <c r="H879" s="4">
        <v>323125</v>
      </c>
      <c r="I879" s="198" t="s">
        <v>2029</v>
      </c>
    </row>
    <row r="880" spans="1:9" x14ac:dyDescent="0.3">
      <c r="B880" s="198">
        <v>7</v>
      </c>
      <c r="C880" s="198" t="s">
        <v>201</v>
      </c>
      <c r="D880" s="198" t="s">
        <v>1022</v>
      </c>
      <c r="E880" s="207">
        <v>45773.306250000001</v>
      </c>
      <c r="F880" s="207">
        <v>45773.567361111112</v>
      </c>
      <c r="G880" s="206">
        <v>10</v>
      </c>
      <c r="H880" s="4">
        <v>317625</v>
      </c>
      <c r="I880" s="198" t="s">
        <v>1057</v>
      </c>
    </row>
    <row r="881" spans="2:9" x14ac:dyDescent="0.3">
      <c r="B881" s="198">
        <v>8</v>
      </c>
      <c r="C881" s="198" t="s">
        <v>1793</v>
      </c>
      <c r="D881" s="198" t="s">
        <v>1022</v>
      </c>
      <c r="E881" s="207">
        <v>45773.28125</v>
      </c>
      <c r="F881" s="207">
        <v>45773.561111111114</v>
      </c>
      <c r="G881" s="206">
        <v>10</v>
      </c>
      <c r="H881" s="4" t="s">
        <v>110</v>
      </c>
      <c r="I881" s="198" t="s">
        <v>2030</v>
      </c>
    </row>
    <row r="882" spans="2:9" x14ac:dyDescent="0.3">
      <c r="G882" s="228">
        <f>SUM(G874:G881)</f>
        <v>80</v>
      </c>
    </row>
    <row r="884" spans="2:9" x14ac:dyDescent="0.3">
      <c r="B884" s="806" t="s">
        <v>2031</v>
      </c>
      <c r="C884" s="806"/>
      <c r="D884" s="806"/>
      <c r="E884" s="806"/>
      <c r="F884" s="806"/>
      <c r="G884" s="806"/>
    </row>
    <row r="885" spans="2:9" x14ac:dyDescent="0.3">
      <c r="B885" s="197" t="s">
        <v>1731</v>
      </c>
      <c r="C885" s="197" t="s">
        <v>1732</v>
      </c>
      <c r="D885" s="197" t="s">
        <v>1257</v>
      </c>
      <c r="E885" s="197" t="s">
        <v>1733</v>
      </c>
      <c r="F885" s="200" t="s">
        <v>1780</v>
      </c>
      <c r="G885" s="200" t="s">
        <v>1742</v>
      </c>
    </row>
    <row r="886" spans="2:9" x14ac:dyDescent="0.3">
      <c r="B886" s="198">
        <v>1</v>
      </c>
      <c r="C886" s="198" t="s">
        <v>1993</v>
      </c>
      <c r="D886" s="198" t="s">
        <v>28</v>
      </c>
      <c r="F886" s="258">
        <f t="shared" ref="F886:F893" si="33">COUNTIF($C$856:$C$881,C886)</f>
        <v>1</v>
      </c>
      <c r="G886" s="206">
        <f t="shared" ref="G886:G893" si="34">SUMIF($C$856:$C$881,C886,$G$856:$G$881)</f>
        <v>10</v>
      </c>
    </row>
    <row r="887" spans="2:9" x14ac:dyDescent="0.3">
      <c r="B887" s="324">
        <v>2</v>
      </c>
      <c r="C887" s="198" t="s">
        <v>1750</v>
      </c>
      <c r="D887" s="198" t="s">
        <v>28</v>
      </c>
      <c r="F887" s="258">
        <f t="shared" si="33"/>
        <v>1</v>
      </c>
      <c r="G887" s="206">
        <f t="shared" si="34"/>
        <v>10</v>
      </c>
    </row>
    <row r="888" spans="2:9" x14ac:dyDescent="0.3">
      <c r="B888" s="198">
        <v>3</v>
      </c>
      <c r="C888" s="198" t="s">
        <v>1765</v>
      </c>
      <c r="D888" s="198" t="s">
        <v>1022</v>
      </c>
      <c r="F888" s="258">
        <f t="shared" si="33"/>
        <v>1</v>
      </c>
      <c r="G888" s="206">
        <f t="shared" si="34"/>
        <v>10</v>
      </c>
    </row>
    <row r="889" spans="2:9" x14ac:dyDescent="0.3">
      <c r="B889" s="255">
        <v>4</v>
      </c>
      <c r="C889" t="s">
        <v>1948</v>
      </c>
      <c r="D889" s="198" t="s">
        <v>1745</v>
      </c>
      <c r="F889" s="258">
        <f t="shared" si="33"/>
        <v>1</v>
      </c>
      <c r="G889" s="206">
        <f t="shared" si="34"/>
        <v>10</v>
      </c>
    </row>
    <row r="890" spans="2:9" x14ac:dyDescent="0.3">
      <c r="B890" s="255">
        <v>5</v>
      </c>
      <c r="C890" t="s">
        <v>1771</v>
      </c>
      <c r="D890" s="198" t="s">
        <v>1745</v>
      </c>
      <c r="F890" s="258">
        <f t="shared" si="33"/>
        <v>1</v>
      </c>
      <c r="G890" s="206">
        <f t="shared" si="34"/>
        <v>10</v>
      </c>
    </row>
    <row r="891" spans="2:9" x14ac:dyDescent="0.3">
      <c r="B891" s="182">
        <v>6</v>
      </c>
      <c r="C891" t="s">
        <v>1791</v>
      </c>
      <c r="D891" s="198" t="s">
        <v>1755</v>
      </c>
      <c r="F891" s="258">
        <f t="shared" si="33"/>
        <v>2</v>
      </c>
      <c r="G891" s="206">
        <f t="shared" si="34"/>
        <v>10</v>
      </c>
    </row>
    <row r="892" spans="2:9" x14ac:dyDescent="0.3">
      <c r="B892" s="182">
        <v>7</v>
      </c>
      <c r="C892" t="s">
        <v>1908</v>
      </c>
      <c r="D892" s="198" t="s">
        <v>1826</v>
      </c>
      <c r="F892" s="258">
        <f t="shared" si="33"/>
        <v>2</v>
      </c>
      <c r="G892" s="206">
        <f t="shared" si="34"/>
        <v>50</v>
      </c>
    </row>
    <row r="893" spans="2:9" x14ac:dyDescent="0.3">
      <c r="B893" s="198">
        <v>8</v>
      </c>
      <c r="C893" s="198" t="s">
        <v>201</v>
      </c>
      <c r="D893" s="198" t="s">
        <v>1022</v>
      </c>
      <c r="F893" s="258">
        <f t="shared" si="33"/>
        <v>3</v>
      </c>
      <c r="G893" s="206">
        <f t="shared" si="34"/>
        <v>60</v>
      </c>
    </row>
    <row r="894" spans="2:9" x14ac:dyDescent="0.3">
      <c r="B894" s="198">
        <v>9</v>
      </c>
      <c r="C894" s="198" t="s">
        <v>1793</v>
      </c>
      <c r="D894" s="198" t="s">
        <v>1832</v>
      </c>
      <c r="F894" s="258">
        <f>COUNTIF($C$856:$C$881,C894)</f>
        <v>2</v>
      </c>
      <c r="G894" s="206">
        <f>SUMIF($C$856:$C$881,C894,$G$856:$G$881)</f>
        <v>10</v>
      </c>
    </row>
    <row r="895" spans="2:9" x14ac:dyDescent="0.3">
      <c r="G895" s="228">
        <f>SUM(G886:G894)</f>
        <v>180</v>
      </c>
    </row>
    <row r="898" spans="1:9" x14ac:dyDescent="0.3">
      <c r="A898" s="243">
        <v>45775</v>
      </c>
      <c r="B898" s="243"/>
      <c r="C898" s="693">
        <f>A898</f>
        <v>45775</v>
      </c>
      <c r="D898" s="243"/>
      <c r="E898" s="243"/>
      <c r="F898" s="243"/>
      <c r="G898" s="243"/>
      <c r="H898" s="243"/>
      <c r="I898" s="693">
        <f>A898</f>
        <v>45775</v>
      </c>
    </row>
    <row r="899" spans="1:9" ht="28.8" x14ac:dyDescent="0.3">
      <c r="A899" s="309"/>
      <c r="B899" s="197" t="s">
        <v>1731</v>
      </c>
      <c r="C899" s="197" t="s">
        <v>1732</v>
      </c>
      <c r="D899" s="197" t="s">
        <v>1257</v>
      </c>
      <c r="E899" s="200" t="s">
        <v>1894</v>
      </c>
      <c r="F899" s="200" t="s">
        <v>1734</v>
      </c>
      <c r="G899" s="200" t="s">
        <v>1742</v>
      </c>
      <c r="H899" s="200" t="s">
        <v>390</v>
      </c>
      <c r="I899" s="200" t="s">
        <v>1740</v>
      </c>
    </row>
    <row r="900" spans="1:9" x14ac:dyDescent="0.3">
      <c r="B900" s="255">
        <v>1</v>
      </c>
      <c r="C900" t="s">
        <v>2001</v>
      </c>
      <c r="D900" s="198" t="s">
        <v>1022</v>
      </c>
      <c r="E900" s="207"/>
      <c r="F900" s="207">
        <v>45775.830555555556</v>
      </c>
      <c r="G900" s="206">
        <v>10</v>
      </c>
      <c r="H900" s="4">
        <v>317725</v>
      </c>
      <c r="I900" s="198" t="s">
        <v>2032</v>
      </c>
    </row>
    <row r="901" spans="1:9" x14ac:dyDescent="0.3">
      <c r="B901" s="182">
        <v>2</v>
      </c>
      <c r="C901" t="s">
        <v>1908</v>
      </c>
      <c r="D901" s="198" t="s">
        <v>1826</v>
      </c>
      <c r="E901" s="207"/>
      <c r="F901" s="207">
        <v>45775.831250000003</v>
      </c>
      <c r="G901" s="206">
        <v>10</v>
      </c>
      <c r="H901" s="4">
        <v>317725</v>
      </c>
      <c r="I901" s="198" t="s">
        <v>2032</v>
      </c>
    </row>
    <row r="902" spans="1:9" x14ac:dyDescent="0.3">
      <c r="B902" s="198">
        <v>3</v>
      </c>
      <c r="C902" t="s">
        <v>1801</v>
      </c>
      <c r="D902" s="198" t="s">
        <v>1785</v>
      </c>
      <c r="E902" s="207"/>
      <c r="F902" s="207">
        <v>45775.831250000003</v>
      </c>
      <c r="G902" s="206">
        <v>10</v>
      </c>
      <c r="H902" s="4">
        <v>317625</v>
      </c>
      <c r="I902" s="198" t="s">
        <v>1926</v>
      </c>
    </row>
    <row r="903" spans="1:9" x14ac:dyDescent="0.3">
      <c r="A903" s="404" t="s">
        <v>1974</v>
      </c>
      <c r="B903" s="198">
        <v>4</v>
      </c>
      <c r="C903" s="198" t="s">
        <v>1763</v>
      </c>
      <c r="D903" s="198" t="s">
        <v>1745</v>
      </c>
      <c r="E903" s="207"/>
      <c r="F903" s="207">
        <v>45775.793055555558</v>
      </c>
      <c r="G903" s="206">
        <v>0</v>
      </c>
      <c r="H903" s="4">
        <v>321625</v>
      </c>
      <c r="I903" s="198" t="s">
        <v>2033</v>
      </c>
    </row>
    <row r="904" spans="1:9" x14ac:dyDescent="0.3">
      <c r="F904" s="207"/>
      <c r="G904" s="228">
        <f>SUM(G900:G903)</f>
        <v>30</v>
      </c>
    </row>
    <row r="906" spans="1:9" x14ac:dyDescent="0.3">
      <c r="A906" s="243">
        <v>45776</v>
      </c>
      <c r="B906" s="243"/>
      <c r="C906" s="693">
        <f>A906</f>
        <v>45776</v>
      </c>
      <c r="D906" s="243"/>
      <c r="E906" s="243"/>
      <c r="F906" s="243"/>
      <c r="G906" s="243"/>
      <c r="H906" s="243"/>
      <c r="I906" s="693">
        <f>A906</f>
        <v>45776</v>
      </c>
    </row>
    <row r="907" spans="1:9" ht="28.8" x14ac:dyDescent="0.3">
      <c r="A907" s="309"/>
      <c r="B907" s="197" t="s">
        <v>1731</v>
      </c>
      <c r="C907" s="197" t="s">
        <v>1732</v>
      </c>
      <c r="D907" s="197" t="s">
        <v>1257</v>
      </c>
      <c r="E907" s="200" t="s">
        <v>1894</v>
      </c>
      <c r="F907" s="200" t="s">
        <v>1734</v>
      </c>
      <c r="G907" s="200" t="s">
        <v>1742</v>
      </c>
      <c r="H907" s="200" t="s">
        <v>390</v>
      </c>
      <c r="I907" s="200" t="s">
        <v>1740</v>
      </c>
    </row>
    <row r="908" spans="1:9" x14ac:dyDescent="0.3">
      <c r="B908" s="255">
        <v>1</v>
      </c>
      <c r="C908" s="198" t="s">
        <v>1993</v>
      </c>
      <c r="D908" s="198" t="s">
        <v>28</v>
      </c>
      <c r="E908" s="207"/>
      <c r="F908" s="207">
        <v>45776.84097222222</v>
      </c>
      <c r="G908" s="206">
        <v>10</v>
      </c>
      <c r="H908" s="4">
        <v>323925</v>
      </c>
      <c r="I908" s="198" t="s">
        <v>987</v>
      </c>
    </row>
    <row r="909" spans="1:9" x14ac:dyDescent="0.3">
      <c r="B909" s="182">
        <v>2</v>
      </c>
      <c r="C909" s="198" t="s">
        <v>1750</v>
      </c>
      <c r="D909" s="198" t="s">
        <v>28</v>
      </c>
      <c r="E909" s="207"/>
      <c r="F909" s="207">
        <v>45776.84097222222</v>
      </c>
      <c r="G909" s="206">
        <v>10</v>
      </c>
      <c r="H909" s="4">
        <v>324425</v>
      </c>
      <c r="I909" s="198" t="s">
        <v>1055</v>
      </c>
    </row>
    <row r="910" spans="1:9" x14ac:dyDescent="0.3">
      <c r="B910" s="198">
        <v>3</v>
      </c>
      <c r="C910" t="s">
        <v>1801</v>
      </c>
      <c r="D910" s="198" t="s">
        <v>1785</v>
      </c>
      <c r="E910" s="207"/>
      <c r="F910" s="207">
        <v>45776.884722222225</v>
      </c>
      <c r="G910" s="206">
        <v>25</v>
      </c>
      <c r="H910" s="4">
        <v>317625</v>
      </c>
      <c r="I910" s="198" t="s">
        <v>1926</v>
      </c>
    </row>
    <row r="911" spans="1:9" x14ac:dyDescent="0.3">
      <c r="B911" s="198">
        <v>4</v>
      </c>
      <c r="C911" t="s">
        <v>201</v>
      </c>
      <c r="D911" s="198" t="s">
        <v>1022</v>
      </c>
      <c r="E911" s="207"/>
      <c r="F911" s="207">
        <v>45776.886111111111</v>
      </c>
      <c r="G911" s="206">
        <v>25</v>
      </c>
      <c r="H911" s="4">
        <v>317625</v>
      </c>
      <c r="I911" s="198" t="s">
        <v>1926</v>
      </c>
    </row>
    <row r="912" spans="1:9" x14ac:dyDescent="0.3">
      <c r="F912" s="207"/>
      <c r="G912" s="228">
        <f>SUM(G908:G911)</f>
        <v>70</v>
      </c>
    </row>
    <row r="914" spans="1:9" x14ac:dyDescent="0.3">
      <c r="A914" s="243">
        <v>45777</v>
      </c>
      <c r="B914" s="243"/>
      <c r="C914" s="693">
        <f>A914</f>
        <v>45777</v>
      </c>
      <c r="D914" s="243"/>
      <c r="E914" s="243"/>
      <c r="F914" s="243"/>
      <c r="G914" s="243"/>
      <c r="H914" s="243"/>
      <c r="I914" s="693">
        <f>A914</f>
        <v>45777</v>
      </c>
    </row>
    <row r="915" spans="1:9" ht="28.8" x14ac:dyDescent="0.3">
      <c r="A915" s="309"/>
      <c r="B915" s="197" t="s">
        <v>1731</v>
      </c>
      <c r="C915" s="197" t="s">
        <v>1732</v>
      </c>
      <c r="D915" s="197" t="s">
        <v>1257</v>
      </c>
      <c r="E915" s="200" t="s">
        <v>1894</v>
      </c>
      <c r="F915" s="200" t="s">
        <v>1734</v>
      </c>
      <c r="G915" s="200" t="s">
        <v>1742</v>
      </c>
      <c r="H915" s="200" t="s">
        <v>390</v>
      </c>
      <c r="I915" s="200" t="s">
        <v>1740</v>
      </c>
    </row>
    <row r="916" spans="1:9" x14ac:dyDescent="0.3">
      <c r="B916" s="255">
        <v>1</v>
      </c>
      <c r="C916" s="198" t="s">
        <v>1771</v>
      </c>
      <c r="D916" s="198" t="s">
        <v>1745</v>
      </c>
      <c r="E916" s="207"/>
      <c r="F916" s="207">
        <v>45777.799305555556</v>
      </c>
      <c r="G916" s="206">
        <v>0</v>
      </c>
      <c r="H916" s="4">
        <v>323725</v>
      </c>
      <c r="I916" s="198" t="s">
        <v>598</v>
      </c>
    </row>
    <row r="917" spans="1:9" x14ac:dyDescent="0.3">
      <c r="B917" s="182">
        <v>2</v>
      </c>
      <c r="C917" s="198" t="s">
        <v>1765</v>
      </c>
      <c r="D917" s="198" t="s">
        <v>1022</v>
      </c>
      <c r="E917" s="207"/>
      <c r="F917" s="207">
        <v>45777.886805555558</v>
      </c>
      <c r="G917" s="206">
        <v>25</v>
      </c>
      <c r="H917" s="4">
        <v>323725</v>
      </c>
      <c r="I917" s="198" t="s">
        <v>926</v>
      </c>
    </row>
    <row r="918" spans="1:9" x14ac:dyDescent="0.3">
      <c r="B918" s="198">
        <v>3</v>
      </c>
      <c r="C918" t="s">
        <v>1791</v>
      </c>
      <c r="D918" s="198" t="s">
        <v>1755</v>
      </c>
      <c r="E918" s="207"/>
      <c r="F918" s="207">
        <v>45777.886805555558</v>
      </c>
      <c r="G918" s="206">
        <v>25</v>
      </c>
      <c r="H918" s="4">
        <v>323725</v>
      </c>
      <c r="I918" s="198" t="s">
        <v>1755</v>
      </c>
    </row>
    <row r="919" spans="1:9" x14ac:dyDescent="0.3">
      <c r="B919" s="198">
        <v>4</v>
      </c>
      <c r="C919" t="s">
        <v>1831</v>
      </c>
      <c r="D919" s="198" t="s">
        <v>1832</v>
      </c>
      <c r="E919" s="207"/>
      <c r="F919" s="207">
        <v>45777.884722222225</v>
      </c>
      <c r="G919" s="206">
        <v>25</v>
      </c>
      <c r="H919" s="4">
        <v>323725</v>
      </c>
      <c r="I919" s="198" t="s">
        <v>1930</v>
      </c>
    </row>
    <row r="920" spans="1:9" x14ac:dyDescent="0.3">
      <c r="F920" s="207"/>
      <c r="G920" s="228">
        <f>SUM(G916:G919)</f>
        <v>75</v>
      </c>
    </row>
    <row r="922" spans="1:9" x14ac:dyDescent="0.3">
      <c r="B922" s="806" t="s">
        <v>2034</v>
      </c>
      <c r="C922" s="806"/>
      <c r="D922" s="806"/>
      <c r="E922" s="806"/>
      <c r="F922" s="806"/>
      <c r="G922" s="806"/>
    </row>
    <row r="923" spans="1:9" x14ac:dyDescent="0.3">
      <c r="B923" s="197" t="s">
        <v>1731</v>
      </c>
      <c r="C923" s="197" t="s">
        <v>1732</v>
      </c>
      <c r="D923" s="197" t="s">
        <v>1257</v>
      </c>
      <c r="E923" s="197" t="s">
        <v>1733</v>
      </c>
      <c r="F923" s="200" t="s">
        <v>1780</v>
      </c>
      <c r="G923" s="200" t="s">
        <v>1742</v>
      </c>
    </row>
    <row r="924" spans="1:9" x14ac:dyDescent="0.3">
      <c r="B924" s="198">
        <v>1</v>
      </c>
      <c r="C924" s="198" t="s">
        <v>1993</v>
      </c>
      <c r="D924" s="198" t="s">
        <v>28</v>
      </c>
      <c r="F924" s="258">
        <f>COUNTIF($C$901:$C$919,C924)</f>
        <v>1</v>
      </c>
      <c r="G924" s="206">
        <f>SUMIF($C$900:$C$919,C924,$G$900:$G$919)</f>
        <v>10</v>
      </c>
    </row>
    <row r="925" spans="1:9" x14ac:dyDescent="0.3">
      <c r="B925" s="324">
        <v>2</v>
      </c>
      <c r="C925" s="198" t="s">
        <v>1750</v>
      </c>
      <c r="D925" s="198" t="s">
        <v>28</v>
      </c>
      <c r="F925" s="258">
        <f t="shared" ref="F925:F934" si="35">COUNTIF($C$901:$C$919,C925)</f>
        <v>1</v>
      </c>
      <c r="G925" s="206">
        <f>SUMIF($C$900:$C$919,C925,$G$900:$G$919)</f>
        <v>10</v>
      </c>
    </row>
    <row r="926" spans="1:9" x14ac:dyDescent="0.3">
      <c r="B926" s="198">
        <v>3</v>
      </c>
      <c r="C926" s="198" t="s">
        <v>1765</v>
      </c>
      <c r="D926" s="198" t="s">
        <v>1022</v>
      </c>
      <c r="F926" s="258">
        <f t="shared" si="35"/>
        <v>1</v>
      </c>
      <c r="G926" s="206">
        <f t="shared" ref="G926:G934" si="36">SUMIF($C$900:$C$919,C926,$G$900:$G$919)</f>
        <v>25</v>
      </c>
    </row>
    <row r="927" spans="1:9" x14ac:dyDescent="0.3">
      <c r="B927" s="255">
        <v>4</v>
      </c>
      <c r="C927" t="s">
        <v>2001</v>
      </c>
      <c r="D927" s="198" t="s">
        <v>1022</v>
      </c>
      <c r="F927" s="258">
        <f>COUNTIF($C$900:$C$919,C927)</f>
        <v>1</v>
      </c>
      <c r="G927" s="206">
        <f t="shared" si="36"/>
        <v>10</v>
      </c>
    </row>
    <row r="928" spans="1:9" x14ac:dyDescent="0.3">
      <c r="B928" s="255">
        <v>5</v>
      </c>
      <c r="C928" t="s">
        <v>1771</v>
      </c>
      <c r="D928" s="198" t="s">
        <v>1745</v>
      </c>
      <c r="F928" s="258">
        <f t="shared" si="35"/>
        <v>1</v>
      </c>
      <c r="G928" s="206">
        <f t="shared" si="36"/>
        <v>0</v>
      </c>
    </row>
    <row r="929" spans="1:9" x14ac:dyDescent="0.3">
      <c r="B929" s="255">
        <v>6</v>
      </c>
      <c r="C929" s="198" t="s">
        <v>1763</v>
      </c>
      <c r="D929" s="198" t="s">
        <v>1745</v>
      </c>
      <c r="F929" s="258">
        <f>COUNTIF($C$901:$C$919,C929)</f>
        <v>1</v>
      </c>
      <c r="G929" s="206">
        <f>SUMIF($C$900:$C$919,C929,$G$900:$G$919)</f>
        <v>0</v>
      </c>
    </row>
    <row r="930" spans="1:9" x14ac:dyDescent="0.3">
      <c r="B930" s="182">
        <v>7</v>
      </c>
      <c r="C930" t="s">
        <v>1791</v>
      </c>
      <c r="D930" s="198" t="s">
        <v>1755</v>
      </c>
      <c r="F930" s="258">
        <f t="shared" si="35"/>
        <v>1</v>
      </c>
      <c r="G930" s="206">
        <f t="shared" si="36"/>
        <v>25</v>
      </c>
    </row>
    <row r="931" spans="1:9" x14ac:dyDescent="0.3">
      <c r="B931" s="182">
        <v>8</v>
      </c>
      <c r="C931" t="s">
        <v>1908</v>
      </c>
      <c r="D931" s="198" t="s">
        <v>1826</v>
      </c>
      <c r="F931" s="258">
        <f t="shared" si="35"/>
        <v>1</v>
      </c>
      <c r="G931" s="206">
        <f t="shared" si="36"/>
        <v>10</v>
      </c>
    </row>
    <row r="932" spans="1:9" x14ac:dyDescent="0.3">
      <c r="B932" s="198">
        <v>9</v>
      </c>
      <c r="C932" s="198" t="s">
        <v>201</v>
      </c>
      <c r="D932" s="198" t="s">
        <v>1022</v>
      </c>
      <c r="F932" s="258">
        <f t="shared" si="35"/>
        <v>1</v>
      </c>
      <c r="G932" s="206">
        <f t="shared" si="36"/>
        <v>25</v>
      </c>
    </row>
    <row r="933" spans="1:9" x14ac:dyDescent="0.3">
      <c r="B933" s="198">
        <v>10</v>
      </c>
      <c r="C933" t="s">
        <v>1801</v>
      </c>
      <c r="D933" s="198" t="s">
        <v>1785</v>
      </c>
      <c r="F933" s="258">
        <f>COUNTIF($C$901:$C$919,C933)</f>
        <v>2</v>
      </c>
      <c r="G933" s="206">
        <f>SUMIF($C$900:$C$919,C933,$G$900:$G$919)</f>
        <v>35</v>
      </c>
    </row>
    <row r="934" spans="1:9" x14ac:dyDescent="0.3">
      <c r="B934" s="198">
        <v>11</v>
      </c>
      <c r="C934" t="s">
        <v>1831</v>
      </c>
      <c r="D934" s="198" t="s">
        <v>1832</v>
      </c>
      <c r="F934" s="258">
        <f t="shared" si="35"/>
        <v>1</v>
      </c>
      <c r="G934" s="206">
        <f t="shared" si="36"/>
        <v>25</v>
      </c>
    </row>
    <row r="935" spans="1:9" x14ac:dyDescent="0.3">
      <c r="G935" s="228">
        <f>SUM(G924:G934)</f>
        <v>175</v>
      </c>
    </row>
    <row r="937" spans="1:9" x14ac:dyDescent="0.3">
      <c r="A937" s="243">
        <v>45783</v>
      </c>
      <c r="B937" s="243"/>
      <c r="C937" s="693">
        <f>A937</f>
        <v>45783</v>
      </c>
      <c r="D937" s="243"/>
      <c r="E937" s="243"/>
      <c r="F937" s="243"/>
      <c r="G937" s="243"/>
      <c r="H937" s="243"/>
      <c r="I937" s="693">
        <f>A937</f>
        <v>45783</v>
      </c>
    </row>
    <row r="938" spans="1:9" ht="28.8" x14ac:dyDescent="0.3">
      <c r="A938" s="309"/>
      <c r="B938" s="197" t="s">
        <v>1731</v>
      </c>
      <c r="C938" s="197" t="s">
        <v>1732</v>
      </c>
      <c r="D938" s="197" t="s">
        <v>1257</v>
      </c>
      <c r="E938" s="200" t="s">
        <v>1894</v>
      </c>
      <c r="F938" s="200" t="s">
        <v>1734</v>
      </c>
      <c r="G938" s="200" t="s">
        <v>1742</v>
      </c>
      <c r="H938" s="200" t="s">
        <v>390</v>
      </c>
      <c r="I938" s="200" t="s">
        <v>1740</v>
      </c>
    </row>
    <row r="939" spans="1:9" x14ac:dyDescent="0.3">
      <c r="A939" t="s">
        <v>1973</v>
      </c>
      <c r="B939" s="255">
        <v>1</v>
      </c>
      <c r="C939" s="198" t="s">
        <v>1993</v>
      </c>
      <c r="D939" s="198" t="s">
        <v>28</v>
      </c>
      <c r="E939" s="207"/>
      <c r="F939" s="207">
        <v>45783.843055555553</v>
      </c>
      <c r="G939" s="206">
        <v>10</v>
      </c>
      <c r="H939" s="4">
        <v>325825</v>
      </c>
      <c r="I939" s="198" t="s">
        <v>1021</v>
      </c>
    </row>
    <row r="940" spans="1:9" x14ac:dyDescent="0.3">
      <c r="A940" t="s">
        <v>1973</v>
      </c>
      <c r="B940" s="182">
        <v>2</v>
      </c>
      <c r="C940" s="198" t="s">
        <v>1750</v>
      </c>
      <c r="D940" s="198" t="s">
        <v>28</v>
      </c>
      <c r="E940" s="207"/>
      <c r="F940" s="207">
        <v>45783.843055555553</v>
      </c>
      <c r="G940" s="206">
        <v>10</v>
      </c>
      <c r="H940" s="4">
        <v>318725</v>
      </c>
      <c r="I940" s="198" t="s">
        <v>2035</v>
      </c>
    </row>
    <row r="941" spans="1:9" x14ac:dyDescent="0.3">
      <c r="F941" s="207"/>
      <c r="G941" s="228">
        <f>SUM(G939:G940)</f>
        <v>20</v>
      </c>
    </row>
    <row r="943" spans="1:9" x14ac:dyDescent="0.3">
      <c r="A943" s="243">
        <v>45785</v>
      </c>
      <c r="B943" s="243"/>
      <c r="C943" s="693">
        <f>A943</f>
        <v>45785</v>
      </c>
      <c r="D943" s="243"/>
      <c r="E943" s="243"/>
      <c r="F943" s="243"/>
      <c r="G943" s="243"/>
      <c r="H943" s="243"/>
      <c r="I943" s="693">
        <f>A943</f>
        <v>45785</v>
      </c>
    </row>
    <row r="944" spans="1:9" ht="28.8" x14ac:dyDescent="0.3">
      <c r="A944" s="309"/>
      <c r="B944" s="197" t="s">
        <v>1731</v>
      </c>
      <c r="C944" s="197" t="s">
        <v>1732</v>
      </c>
      <c r="D944" s="197" t="s">
        <v>1257</v>
      </c>
      <c r="E944" s="200" t="s">
        <v>1894</v>
      </c>
      <c r="F944" s="200" t="s">
        <v>1734</v>
      </c>
      <c r="G944" s="200" t="s">
        <v>1742</v>
      </c>
      <c r="H944" s="200" t="s">
        <v>390</v>
      </c>
      <c r="I944" s="200" t="s">
        <v>1740</v>
      </c>
    </row>
    <row r="945" spans="1:9" x14ac:dyDescent="0.3">
      <c r="A945" t="s">
        <v>1973</v>
      </c>
      <c r="B945" s="255">
        <v>1</v>
      </c>
      <c r="C945" s="198" t="s">
        <v>1771</v>
      </c>
      <c r="D945" s="198" t="s">
        <v>1745</v>
      </c>
      <c r="E945" s="207">
        <v>45785.25</v>
      </c>
      <c r="F945" s="207"/>
      <c r="G945" s="206">
        <v>10</v>
      </c>
      <c r="H945" s="4">
        <v>322525</v>
      </c>
      <c r="I945" s="198" t="s">
        <v>598</v>
      </c>
    </row>
    <row r="946" spans="1:9" x14ac:dyDescent="0.3">
      <c r="F946" s="207"/>
      <c r="G946" s="228">
        <f>SUM(G945:G945)</f>
        <v>10</v>
      </c>
    </row>
    <row r="948" spans="1:9" x14ac:dyDescent="0.3">
      <c r="A948" s="243">
        <v>45786</v>
      </c>
      <c r="B948" s="243"/>
      <c r="C948" s="693">
        <f>A948</f>
        <v>45786</v>
      </c>
      <c r="D948" s="243"/>
      <c r="E948" s="243"/>
      <c r="F948" s="243"/>
      <c r="G948" s="243"/>
      <c r="H948" s="243"/>
      <c r="I948" s="693">
        <f>A948</f>
        <v>45786</v>
      </c>
    </row>
    <row r="949" spans="1:9" ht="28.8" x14ac:dyDescent="0.3">
      <c r="A949" s="309"/>
      <c r="B949" s="197" t="s">
        <v>1731</v>
      </c>
      <c r="C949" s="197" t="s">
        <v>1732</v>
      </c>
      <c r="D949" s="197" t="s">
        <v>1257</v>
      </c>
      <c r="E949" s="200" t="s">
        <v>1894</v>
      </c>
      <c r="F949" s="200" t="s">
        <v>1734</v>
      </c>
      <c r="G949" s="200" t="s">
        <v>1742</v>
      </c>
      <c r="H949" s="200" t="s">
        <v>390</v>
      </c>
      <c r="I949" s="200" t="s">
        <v>1740</v>
      </c>
    </row>
    <row r="950" spans="1:9" x14ac:dyDescent="0.3">
      <c r="A950" t="s">
        <v>1973</v>
      </c>
      <c r="B950" s="255">
        <v>1</v>
      </c>
      <c r="C950" s="198" t="s">
        <v>1771</v>
      </c>
      <c r="D950" s="198" t="s">
        <v>1745</v>
      </c>
      <c r="E950" s="207"/>
      <c r="F950" s="207">
        <v>45786.863194444442</v>
      </c>
      <c r="G950" s="206">
        <v>10</v>
      </c>
      <c r="H950" s="4">
        <v>324125</v>
      </c>
      <c r="I950" s="198" t="s">
        <v>2036</v>
      </c>
    </row>
    <row r="951" spans="1:9" x14ac:dyDescent="0.3">
      <c r="A951" t="s">
        <v>1973</v>
      </c>
      <c r="B951" s="182">
        <v>2</v>
      </c>
      <c r="C951" t="s">
        <v>2001</v>
      </c>
      <c r="D951" s="198" t="s">
        <v>1022</v>
      </c>
      <c r="E951" s="207"/>
      <c r="F951" s="207">
        <v>45786.977083333331</v>
      </c>
      <c r="G951" s="206">
        <v>25</v>
      </c>
      <c r="H951" s="4">
        <v>324125</v>
      </c>
      <c r="I951" s="198" t="s">
        <v>926</v>
      </c>
    </row>
    <row r="952" spans="1:9" x14ac:dyDescent="0.3">
      <c r="A952" t="s">
        <v>1973</v>
      </c>
      <c r="B952" s="182">
        <v>3</v>
      </c>
      <c r="C952" t="s">
        <v>1948</v>
      </c>
      <c r="D952" s="198" t="s">
        <v>1745</v>
      </c>
      <c r="E952" s="207"/>
      <c r="F952" s="207">
        <v>45786.798611111109</v>
      </c>
      <c r="G952" s="206">
        <v>0</v>
      </c>
      <c r="H952" s="4">
        <v>324125</v>
      </c>
      <c r="I952" s="198" t="s">
        <v>2037</v>
      </c>
    </row>
    <row r="953" spans="1:9" x14ac:dyDescent="0.3">
      <c r="A953" t="s">
        <v>1973</v>
      </c>
      <c r="B953" s="182">
        <v>4</v>
      </c>
      <c r="C953" s="198" t="s">
        <v>1993</v>
      </c>
      <c r="D953" s="198" t="s">
        <v>28</v>
      </c>
      <c r="E953" s="207"/>
      <c r="F953" s="207">
        <v>45786.813888888886</v>
      </c>
      <c r="G953" s="206">
        <v>0</v>
      </c>
      <c r="H953" s="4">
        <v>324125</v>
      </c>
      <c r="I953" s="198" t="s">
        <v>2038</v>
      </c>
    </row>
    <row r="954" spans="1:9" x14ac:dyDescent="0.3">
      <c r="A954" t="s">
        <v>1973</v>
      </c>
      <c r="B954" s="198">
        <v>5</v>
      </c>
      <c r="C954" t="s">
        <v>1791</v>
      </c>
      <c r="D954" s="198" t="s">
        <v>1755</v>
      </c>
      <c r="E954" s="207"/>
      <c r="F954" s="207">
        <v>45786.977083333331</v>
      </c>
      <c r="G954" s="206">
        <v>25</v>
      </c>
      <c r="H954" s="4">
        <v>324125</v>
      </c>
      <c r="I954" s="198" t="s">
        <v>1893</v>
      </c>
    </row>
    <row r="955" spans="1:9" x14ac:dyDescent="0.3">
      <c r="A955" t="s">
        <v>1973</v>
      </c>
      <c r="B955" s="198"/>
      <c r="C955" s="198" t="s">
        <v>201</v>
      </c>
      <c r="D955" s="198" t="s">
        <v>1022</v>
      </c>
      <c r="E955" s="207"/>
      <c r="F955" s="207">
        <v>45786.977083333331</v>
      </c>
      <c r="G955" s="206">
        <v>25</v>
      </c>
      <c r="H955" s="4">
        <v>324125</v>
      </c>
      <c r="I955" s="198" t="s">
        <v>926</v>
      </c>
    </row>
    <row r="956" spans="1:9" x14ac:dyDescent="0.3">
      <c r="A956" t="s">
        <v>1973</v>
      </c>
      <c r="B956" s="198">
        <v>6</v>
      </c>
      <c r="C956" t="s">
        <v>1793</v>
      </c>
      <c r="D956" s="198" t="s">
        <v>1832</v>
      </c>
      <c r="E956" s="207"/>
      <c r="F956" s="207">
        <v>45786.795138888891</v>
      </c>
      <c r="G956" s="206">
        <v>0</v>
      </c>
      <c r="H956" s="4">
        <v>324125</v>
      </c>
      <c r="I956" s="198" t="s">
        <v>2039</v>
      </c>
    </row>
    <row r="957" spans="1:9" x14ac:dyDescent="0.3">
      <c r="F957" s="207"/>
      <c r="G957" s="228">
        <f>SUM(G950:G956)</f>
        <v>85</v>
      </c>
    </row>
    <row r="959" spans="1:9" x14ac:dyDescent="0.3">
      <c r="A959" s="243">
        <v>45787</v>
      </c>
      <c r="B959" s="243"/>
      <c r="C959" s="693">
        <f>A959</f>
        <v>45787</v>
      </c>
      <c r="D959" s="243"/>
      <c r="E959" s="243"/>
      <c r="F959" s="243"/>
      <c r="G959" s="243"/>
      <c r="H959" s="243"/>
      <c r="I959" s="693">
        <f>A959</f>
        <v>45787</v>
      </c>
    </row>
    <row r="960" spans="1:9" ht="28.8" x14ac:dyDescent="0.3">
      <c r="A960" s="309"/>
      <c r="B960" s="197" t="s">
        <v>1731</v>
      </c>
      <c r="C960" s="197" t="s">
        <v>1732</v>
      </c>
      <c r="D960" s="197" t="s">
        <v>1257</v>
      </c>
      <c r="E960" s="200" t="s">
        <v>1894</v>
      </c>
      <c r="F960" s="200" t="s">
        <v>1734</v>
      </c>
      <c r="G960" s="200" t="s">
        <v>1742</v>
      </c>
      <c r="H960" s="200" t="s">
        <v>390</v>
      </c>
      <c r="I960" s="200" t="s">
        <v>1740</v>
      </c>
    </row>
    <row r="961" spans="1:9" x14ac:dyDescent="0.3">
      <c r="A961" t="s">
        <v>1973</v>
      </c>
      <c r="B961" s="255">
        <v>1</v>
      </c>
      <c r="C961" s="198" t="s">
        <v>1993</v>
      </c>
      <c r="D961" s="198" t="s">
        <v>28</v>
      </c>
      <c r="E961" s="207">
        <v>45787.245138888888</v>
      </c>
      <c r="F961" s="207">
        <v>45787.513194444444</v>
      </c>
      <c r="G961" s="206">
        <v>10</v>
      </c>
      <c r="H961" s="4" t="s">
        <v>2040</v>
      </c>
      <c r="I961" s="198" t="s">
        <v>907</v>
      </c>
    </row>
    <row r="962" spans="1:9" x14ac:dyDescent="0.3">
      <c r="A962" t="s">
        <v>1973</v>
      </c>
      <c r="B962" s="182">
        <v>2</v>
      </c>
      <c r="C962" s="198" t="s">
        <v>1750</v>
      </c>
      <c r="D962" s="198" t="s">
        <v>28</v>
      </c>
      <c r="E962" s="207">
        <v>45787.245833333334</v>
      </c>
      <c r="F962" s="207">
        <v>45787.509722222225</v>
      </c>
      <c r="G962" s="206">
        <v>10</v>
      </c>
      <c r="H962" s="4">
        <v>321825</v>
      </c>
      <c r="I962" s="198" t="s">
        <v>1055</v>
      </c>
    </row>
    <row r="963" spans="1:9" x14ac:dyDescent="0.3">
      <c r="A963" t="s">
        <v>1973</v>
      </c>
      <c r="B963" s="198">
        <v>3</v>
      </c>
      <c r="C963" t="s">
        <v>1793</v>
      </c>
      <c r="D963" s="198" t="s">
        <v>1832</v>
      </c>
      <c r="E963" s="207">
        <v>45787.284722222219</v>
      </c>
      <c r="F963" s="207">
        <v>45787.37222222222</v>
      </c>
      <c r="G963" s="206">
        <v>10</v>
      </c>
      <c r="H963" s="4" t="s">
        <v>110</v>
      </c>
      <c r="I963" s="198" t="s">
        <v>1930</v>
      </c>
    </row>
    <row r="964" spans="1:9" x14ac:dyDescent="0.3">
      <c r="F964" s="207"/>
      <c r="G964" s="228">
        <f>SUM(G961:G963)</f>
        <v>30</v>
      </c>
    </row>
    <row r="966" spans="1:9" x14ac:dyDescent="0.3">
      <c r="B966" s="806" t="s">
        <v>2041</v>
      </c>
      <c r="C966" s="806"/>
      <c r="D966" s="806"/>
      <c r="E966" s="806"/>
      <c r="F966" s="806"/>
      <c r="G966" s="806"/>
    </row>
    <row r="967" spans="1:9" x14ac:dyDescent="0.3">
      <c r="B967" s="197" t="s">
        <v>1731</v>
      </c>
      <c r="C967" s="197" t="s">
        <v>1732</v>
      </c>
      <c r="D967" s="197" t="s">
        <v>1257</v>
      </c>
      <c r="E967" s="197" t="s">
        <v>1733</v>
      </c>
      <c r="F967" s="200" t="s">
        <v>1780</v>
      </c>
      <c r="G967" s="200" t="s">
        <v>1742</v>
      </c>
    </row>
    <row r="968" spans="1:9" x14ac:dyDescent="0.3">
      <c r="A968" t="s">
        <v>1973</v>
      </c>
      <c r="B968" s="198">
        <v>1</v>
      </c>
      <c r="C968" s="198" t="s">
        <v>1993</v>
      </c>
      <c r="D968" s="198" t="s">
        <v>28</v>
      </c>
      <c r="F968" s="258">
        <f>COUNTIF($C$939:$C$963,C968)</f>
        <v>3</v>
      </c>
      <c r="G968" s="206">
        <f>SUMIF($C$939:$C$963,C968,$G$939:$G$963)</f>
        <v>20</v>
      </c>
    </row>
    <row r="969" spans="1:9" x14ac:dyDescent="0.3">
      <c r="A969" t="s">
        <v>1973</v>
      </c>
      <c r="B969" s="324">
        <v>2</v>
      </c>
      <c r="C969" s="198" t="s">
        <v>1750</v>
      </c>
      <c r="D969" s="198" t="s">
        <v>28</v>
      </c>
      <c r="F969" s="258">
        <f t="shared" ref="F969:F975" si="37">COUNTIF($C$939:$C$963,C969)</f>
        <v>2</v>
      </c>
      <c r="G969" s="206">
        <f t="shared" ref="G969:G975" si="38">SUMIF($C$939:$C$963,C969,$G$939:$G$963)</f>
        <v>20</v>
      </c>
    </row>
    <row r="970" spans="1:9" x14ac:dyDescent="0.3">
      <c r="A970" t="s">
        <v>1973</v>
      </c>
      <c r="B970" s="255">
        <v>4</v>
      </c>
      <c r="C970" t="s">
        <v>2001</v>
      </c>
      <c r="D970" s="198" t="s">
        <v>1022</v>
      </c>
      <c r="F970" s="258">
        <f t="shared" si="37"/>
        <v>1</v>
      </c>
      <c r="G970" s="206">
        <f t="shared" si="38"/>
        <v>25</v>
      </c>
    </row>
    <row r="971" spans="1:9" x14ac:dyDescent="0.3">
      <c r="A971" t="s">
        <v>1973</v>
      </c>
      <c r="B971" s="255">
        <v>5</v>
      </c>
      <c r="C971" t="s">
        <v>1771</v>
      </c>
      <c r="D971" s="198" t="s">
        <v>1745</v>
      </c>
      <c r="F971" s="258">
        <f t="shared" si="37"/>
        <v>2</v>
      </c>
      <c r="G971" s="206">
        <f t="shared" si="38"/>
        <v>20</v>
      </c>
    </row>
    <row r="972" spans="1:9" x14ac:dyDescent="0.3">
      <c r="A972" t="s">
        <v>1973</v>
      </c>
      <c r="B972" s="255"/>
      <c r="C972" t="s">
        <v>1948</v>
      </c>
      <c r="D972" s="198" t="s">
        <v>1745</v>
      </c>
      <c r="F972" s="258">
        <f>COUNTIF($C$939:$C$963,C972)</f>
        <v>1</v>
      </c>
      <c r="G972" s="206">
        <f>SUMIF($C$939:$C$963,C972,$G$939:$G$963)</f>
        <v>0</v>
      </c>
    </row>
    <row r="973" spans="1:9" x14ac:dyDescent="0.3">
      <c r="A973" t="s">
        <v>1973</v>
      </c>
      <c r="B973" s="182">
        <v>7</v>
      </c>
      <c r="C973" t="s">
        <v>1791</v>
      </c>
      <c r="D973" s="198" t="s">
        <v>1755</v>
      </c>
      <c r="F973" s="258">
        <f t="shared" si="37"/>
        <v>1</v>
      </c>
      <c r="G973" s="206">
        <f t="shared" si="38"/>
        <v>25</v>
      </c>
    </row>
    <row r="974" spans="1:9" x14ac:dyDescent="0.3">
      <c r="A974" t="s">
        <v>1973</v>
      </c>
      <c r="B974" s="198">
        <v>9</v>
      </c>
      <c r="C974" s="198" t="s">
        <v>201</v>
      </c>
      <c r="D974" s="198" t="s">
        <v>1022</v>
      </c>
      <c r="F974" s="258">
        <f t="shared" si="37"/>
        <v>1</v>
      </c>
      <c r="G974" s="206">
        <f t="shared" si="38"/>
        <v>25</v>
      </c>
    </row>
    <row r="975" spans="1:9" x14ac:dyDescent="0.3">
      <c r="A975" t="s">
        <v>1973</v>
      </c>
      <c r="B975" s="198">
        <v>11</v>
      </c>
      <c r="C975" t="s">
        <v>1793</v>
      </c>
      <c r="D975" s="198" t="s">
        <v>1832</v>
      </c>
      <c r="F975" s="258">
        <f t="shared" si="37"/>
        <v>2</v>
      </c>
      <c r="G975" s="206">
        <f t="shared" si="38"/>
        <v>10</v>
      </c>
    </row>
    <row r="976" spans="1:9" x14ac:dyDescent="0.3">
      <c r="G976" s="228">
        <f>SUM(G968:G975)</f>
        <v>145</v>
      </c>
    </row>
    <row r="978" spans="1:9" x14ac:dyDescent="0.3">
      <c r="A978" s="243">
        <v>45790</v>
      </c>
      <c r="B978" s="243"/>
      <c r="C978" s="693">
        <f>A978</f>
        <v>45790</v>
      </c>
      <c r="D978" s="243"/>
      <c r="E978" s="243"/>
      <c r="F978" s="243"/>
      <c r="G978" s="243"/>
      <c r="H978" s="243"/>
      <c r="I978" s="693">
        <f>A978</f>
        <v>45790</v>
      </c>
    </row>
    <row r="979" spans="1:9" ht="28.8" x14ac:dyDescent="0.3">
      <c r="A979" s="309"/>
      <c r="B979" s="197" t="s">
        <v>1731</v>
      </c>
      <c r="C979" s="197" t="s">
        <v>1732</v>
      </c>
      <c r="D979" s="197" t="s">
        <v>1257</v>
      </c>
      <c r="E979" s="200" t="s">
        <v>1894</v>
      </c>
      <c r="F979" s="200" t="s">
        <v>1734</v>
      </c>
      <c r="G979" s="200" t="s">
        <v>1742</v>
      </c>
      <c r="H979" s="200" t="s">
        <v>390</v>
      </c>
      <c r="I979" s="200" t="s">
        <v>1740</v>
      </c>
    </row>
    <row r="980" spans="1:9" x14ac:dyDescent="0.3">
      <c r="A980" t="s">
        <v>1973</v>
      </c>
      <c r="B980" s="255">
        <v>1</v>
      </c>
      <c r="C980" s="198" t="s">
        <v>1762</v>
      </c>
      <c r="D980" s="198" t="s">
        <v>1745</v>
      </c>
      <c r="E980" s="207"/>
      <c r="F980" s="207">
        <v>45790.883333333331</v>
      </c>
      <c r="G980" s="206">
        <v>25</v>
      </c>
      <c r="H980" s="4">
        <v>319425</v>
      </c>
      <c r="I980" s="198" t="s">
        <v>2042</v>
      </c>
    </row>
    <row r="981" spans="1:9" x14ac:dyDescent="0.3">
      <c r="A981" t="s">
        <v>1973</v>
      </c>
      <c r="B981" s="255">
        <v>2</v>
      </c>
      <c r="C981" s="198" t="s">
        <v>1763</v>
      </c>
      <c r="D981" s="198" t="s">
        <v>1745</v>
      </c>
      <c r="E981" s="207"/>
      <c r="F981" s="207">
        <v>45790.836111111108</v>
      </c>
      <c r="G981" s="206">
        <v>10</v>
      </c>
      <c r="H981" s="4">
        <v>327325</v>
      </c>
      <c r="I981" s="198" t="s">
        <v>2043</v>
      </c>
    </row>
    <row r="982" spans="1:9" x14ac:dyDescent="0.3">
      <c r="A982" t="s">
        <v>1973</v>
      </c>
      <c r="B982" s="182">
        <v>3</v>
      </c>
      <c r="C982" s="198" t="s">
        <v>1801</v>
      </c>
      <c r="D982" s="198" t="s">
        <v>1745</v>
      </c>
      <c r="E982" s="207"/>
      <c r="F982" s="207">
        <v>45790.884027777778</v>
      </c>
      <c r="G982" s="206">
        <v>25</v>
      </c>
      <c r="H982" s="4" t="s">
        <v>110</v>
      </c>
      <c r="I982" s="198" t="s">
        <v>1902</v>
      </c>
    </row>
    <row r="983" spans="1:9" x14ac:dyDescent="0.3">
      <c r="A983" t="s">
        <v>1973</v>
      </c>
      <c r="B983" s="182">
        <v>4</v>
      </c>
      <c r="C983" t="s">
        <v>2001</v>
      </c>
      <c r="D983" s="198" t="s">
        <v>1022</v>
      </c>
      <c r="E983" s="207"/>
      <c r="F983" s="207">
        <v>45790.791666666664</v>
      </c>
      <c r="G983" s="206">
        <v>0</v>
      </c>
      <c r="H983" s="4">
        <v>321125</v>
      </c>
      <c r="I983" s="198" t="s">
        <v>926</v>
      </c>
    </row>
    <row r="984" spans="1:9" x14ac:dyDescent="0.3">
      <c r="A984" t="s">
        <v>1973</v>
      </c>
      <c r="B984" s="182">
        <v>5</v>
      </c>
      <c r="C984" s="198" t="s">
        <v>1993</v>
      </c>
      <c r="D984" s="198" t="s">
        <v>28</v>
      </c>
      <c r="E984" s="207"/>
      <c r="F984" s="207">
        <v>45790.842361111114</v>
      </c>
      <c r="G984" s="206">
        <v>10</v>
      </c>
      <c r="H984" s="4">
        <v>327825</v>
      </c>
      <c r="I984" s="198" t="s">
        <v>1021</v>
      </c>
    </row>
    <row r="985" spans="1:9" x14ac:dyDescent="0.3">
      <c r="A985" t="s">
        <v>1973</v>
      </c>
      <c r="B985" s="198">
        <v>6</v>
      </c>
      <c r="C985" t="s">
        <v>1791</v>
      </c>
      <c r="D985" s="198" t="s">
        <v>1755</v>
      </c>
      <c r="E985" s="207"/>
      <c r="F985" s="207">
        <v>45790.883333333331</v>
      </c>
      <c r="G985" s="206">
        <v>25</v>
      </c>
      <c r="H985" s="4" t="s">
        <v>2044</v>
      </c>
      <c r="I985" s="198" t="s">
        <v>2045</v>
      </c>
    </row>
    <row r="986" spans="1:9" x14ac:dyDescent="0.3">
      <c r="A986" t="s">
        <v>1973</v>
      </c>
      <c r="B986" s="198">
        <v>7</v>
      </c>
      <c r="C986" s="198" t="s">
        <v>201</v>
      </c>
      <c r="D986" s="198" t="s">
        <v>1022</v>
      </c>
      <c r="E986" s="207"/>
      <c r="F986" s="207">
        <v>45790.884027777778</v>
      </c>
      <c r="G986" s="206">
        <v>25</v>
      </c>
      <c r="H986" s="4" t="s">
        <v>110</v>
      </c>
      <c r="I986" s="198" t="s">
        <v>1902</v>
      </c>
    </row>
    <row r="987" spans="1:9" x14ac:dyDescent="0.3">
      <c r="A987" t="s">
        <v>1973</v>
      </c>
      <c r="B987" s="198">
        <v>8</v>
      </c>
      <c r="C987" t="s">
        <v>1793</v>
      </c>
      <c r="D987" s="198" t="s">
        <v>1832</v>
      </c>
      <c r="E987" s="207"/>
      <c r="F987" s="207">
        <v>45790.770833333336</v>
      </c>
      <c r="G987" s="206">
        <v>0</v>
      </c>
      <c r="H987" s="4" t="s">
        <v>110</v>
      </c>
      <c r="I987" s="198" t="s">
        <v>2046</v>
      </c>
    </row>
    <row r="988" spans="1:9" x14ac:dyDescent="0.3">
      <c r="F988" s="207"/>
      <c r="G988" s="228">
        <f>SUM(G980:G987)</f>
        <v>120</v>
      </c>
    </row>
    <row r="991" spans="1:9" x14ac:dyDescent="0.3">
      <c r="A991" s="243">
        <v>45791</v>
      </c>
      <c r="B991" s="243"/>
      <c r="C991" s="693">
        <f>A991</f>
        <v>45791</v>
      </c>
      <c r="D991" s="243"/>
      <c r="E991" s="243"/>
      <c r="F991" s="243"/>
      <c r="G991" s="243"/>
      <c r="H991" s="243"/>
      <c r="I991" s="693">
        <f>A991</f>
        <v>45791</v>
      </c>
    </row>
    <row r="992" spans="1:9" ht="28.8" x14ac:dyDescent="0.3">
      <c r="A992" s="309"/>
      <c r="B992" s="197" t="s">
        <v>1731</v>
      </c>
      <c r="C992" s="197" t="s">
        <v>1732</v>
      </c>
      <c r="D992" s="197" t="s">
        <v>1257</v>
      </c>
      <c r="E992" s="200" t="s">
        <v>1894</v>
      </c>
      <c r="F992" s="200" t="s">
        <v>1734</v>
      </c>
      <c r="G992" s="200" t="s">
        <v>1742</v>
      </c>
      <c r="H992" s="200" t="s">
        <v>390</v>
      </c>
      <c r="I992" s="200" t="s">
        <v>1740</v>
      </c>
    </row>
    <row r="993" spans="1:9" x14ac:dyDescent="0.3">
      <c r="A993" t="s">
        <v>1973</v>
      </c>
      <c r="B993" s="255">
        <v>1</v>
      </c>
      <c r="C993" s="198" t="s">
        <v>1762</v>
      </c>
      <c r="D993" s="198" t="s">
        <v>1745</v>
      </c>
      <c r="E993" s="207"/>
      <c r="F993" s="207">
        <v>45791.838194444441</v>
      </c>
      <c r="G993" s="206">
        <v>10</v>
      </c>
      <c r="H993" s="4">
        <v>325825</v>
      </c>
      <c r="I993" s="198" t="s">
        <v>1920</v>
      </c>
    </row>
    <row r="994" spans="1:9" x14ac:dyDescent="0.3">
      <c r="A994" t="s">
        <v>1973</v>
      </c>
      <c r="B994" s="255">
        <v>2</v>
      </c>
      <c r="C994" s="198" t="s">
        <v>1948</v>
      </c>
      <c r="D994" s="198" t="s">
        <v>1745</v>
      </c>
      <c r="E994" s="207"/>
      <c r="F994" s="207">
        <v>45791.838194444441</v>
      </c>
      <c r="G994" s="206">
        <v>10</v>
      </c>
      <c r="H994" s="4">
        <v>321825</v>
      </c>
      <c r="I994" s="198" t="s">
        <v>2047</v>
      </c>
    </row>
    <row r="995" spans="1:9" x14ac:dyDescent="0.3">
      <c r="A995" t="s">
        <v>1973</v>
      </c>
      <c r="B995" s="255">
        <v>3</v>
      </c>
      <c r="C995" s="198" t="s">
        <v>1763</v>
      </c>
      <c r="D995" s="198" t="s">
        <v>1745</v>
      </c>
      <c r="E995" s="207"/>
      <c r="F995" s="207">
        <v>45791.838194444441</v>
      </c>
      <c r="G995" s="206">
        <v>10</v>
      </c>
      <c r="H995" s="4">
        <v>312325</v>
      </c>
      <c r="I995" s="198" t="s">
        <v>2048</v>
      </c>
    </row>
    <row r="996" spans="1:9" x14ac:dyDescent="0.3">
      <c r="A996" t="s">
        <v>1973</v>
      </c>
      <c r="B996" s="182">
        <v>4</v>
      </c>
      <c r="C996" s="198" t="s">
        <v>2049</v>
      </c>
      <c r="D996" s="198" t="s">
        <v>1826</v>
      </c>
      <c r="E996" s="207"/>
      <c r="F996" s="207">
        <v>45791.881249999999</v>
      </c>
      <c r="G996" s="206">
        <v>25</v>
      </c>
      <c r="H996" s="4" t="s">
        <v>110</v>
      </c>
      <c r="I996" s="198" t="s">
        <v>1902</v>
      </c>
    </row>
    <row r="997" spans="1:9" x14ac:dyDescent="0.3">
      <c r="A997" t="s">
        <v>1973</v>
      </c>
      <c r="B997" s="182">
        <v>5</v>
      </c>
      <c r="C997" t="s">
        <v>2001</v>
      </c>
      <c r="D997" s="198" t="s">
        <v>1022</v>
      </c>
      <c r="E997" s="207"/>
      <c r="F997" s="207">
        <v>45791.882638888892</v>
      </c>
      <c r="G997" s="206">
        <v>25</v>
      </c>
      <c r="H997" s="4" t="s">
        <v>2050</v>
      </c>
      <c r="I997" s="198" t="s">
        <v>2051</v>
      </c>
    </row>
    <row r="998" spans="1:9" x14ac:dyDescent="0.3">
      <c r="A998" t="s">
        <v>1973</v>
      </c>
      <c r="B998" s="182">
        <v>6</v>
      </c>
      <c r="C998" t="s">
        <v>1765</v>
      </c>
      <c r="D998" s="198" t="s">
        <v>1022</v>
      </c>
      <c r="E998" s="207"/>
      <c r="F998" s="207">
        <v>45791.882638888892</v>
      </c>
      <c r="G998" s="206">
        <v>25</v>
      </c>
      <c r="H998" s="4" t="s">
        <v>110</v>
      </c>
      <c r="I998" s="198" t="s">
        <v>2052</v>
      </c>
    </row>
    <row r="999" spans="1:9" x14ac:dyDescent="0.3">
      <c r="A999" t="s">
        <v>1973</v>
      </c>
      <c r="B999" s="182">
        <v>7</v>
      </c>
      <c r="C999" s="198" t="s">
        <v>1993</v>
      </c>
      <c r="D999" s="198" t="s">
        <v>28</v>
      </c>
      <c r="E999" s="207"/>
      <c r="F999" s="207">
        <v>45791.839583333334</v>
      </c>
      <c r="G999" s="206">
        <v>10</v>
      </c>
      <c r="H999" s="4">
        <v>320925</v>
      </c>
      <c r="I999" s="198" t="s">
        <v>2053</v>
      </c>
    </row>
    <row r="1000" spans="1:9" x14ac:dyDescent="0.3">
      <c r="A1000" t="s">
        <v>1973</v>
      </c>
      <c r="B1000" s="198">
        <v>8</v>
      </c>
      <c r="C1000" t="s">
        <v>1791</v>
      </c>
      <c r="D1000" s="198" t="s">
        <v>1755</v>
      </c>
      <c r="E1000" s="207"/>
      <c r="F1000" s="207">
        <v>45791.884027777778</v>
      </c>
      <c r="G1000" s="206">
        <v>25</v>
      </c>
      <c r="H1000" s="4">
        <v>323625</v>
      </c>
      <c r="I1000" s="198" t="s">
        <v>2054</v>
      </c>
    </row>
    <row r="1001" spans="1:9" x14ac:dyDescent="0.3">
      <c r="A1001" t="s">
        <v>1973</v>
      </c>
      <c r="B1001" s="198">
        <v>9</v>
      </c>
      <c r="C1001" s="198" t="s">
        <v>201</v>
      </c>
      <c r="D1001" s="198" t="s">
        <v>1022</v>
      </c>
      <c r="E1001" s="207"/>
      <c r="F1001" s="207">
        <v>45791.884722222225</v>
      </c>
      <c r="G1001" s="206">
        <v>25</v>
      </c>
      <c r="H1001" s="4" t="s">
        <v>110</v>
      </c>
      <c r="I1001" s="198" t="s">
        <v>2055</v>
      </c>
    </row>
    <row r="1002" spans="1:9" x14ac:dyDescent="0.3">
      <c r="A1002" t="s">
        <v>1973</v>
      </c>
      <c r="B1002" s="198">
        <v>10</v>
      </c>
      <c r="C1002" s="198" t="s">
        <v>1754</v>
      </c>
      <c r="D1002" s="198" t="s">
        <v>23</v>
      </c>
      <c r="E1002" s="207"/>
      <c r="F1002" s="207">
        <v>45791.881944444445</v>
      </c>
      <c r="G1002" s="206">
        <v>25</v>
      </c>
      <c r="H1002" s="4">
        <v>322225</v>
      </c>
      <c r="I1002" s="198" t="s">
        <v>731</v>
      </c>
    </row>
    <row r="1003" spans="1:9" x14ac:dyDescent="0.3">
      <c r="A1003" t="s">
        <v>1973</v>
      </c>
      <c r="B1003" s="198">
        <v>11</v>
      </c>
      <c r="C1003" t="s">
        <v>1793</v>
      </c>
      <c r="D1003" s="198" t="s">
        <v>1832</v>
      </c>
      <c r="E1003" s="207"/>
      <c r="F1003" s="207">
        <v>45791.775694444441</v>
      </c>
      <c r="G1003" s="206">
        <v>0</v>
      </c>
      <c r="H1003" s="4" t="s">
        <v>110</v>
      </c>
      <c r="I1003" s="198" t="s">
        <v>2056</v>
      </c>
    </row>
    <row r="1004" spans="1:9" x14ac:dyDescent="0.3">
      <c r="F1004" s="207"/>
      <c r="G1004" s="228">
        <f>SUM(G993:G1003)</f>
        <v>190</v>
      </c>
    </row>
    <row r="1007" spans="1:9" x14ac:dyDescent="0.3">
      <c r="A1007" s="243">
        <v>45792</v>
      </c>
      <c r="B1007" s="243"/>
      <c r="C1007" s="693">
        <f>A1007</f>
        <v>45792</v>
      </c>
      <c r="D1007" s="243"/>
      <c r="E1007" s="243"/>
      <c r="F1007" s="243"/>
      <c r="G1007" s="243"/>
      <c r="H1007" s="243"/>
      <c r="I1007" s="693">
        <f>A1007</f>
        <v>45792</v>
      </c>
    </row>
    <row r="1008" spans="1:9" ht="28.8" x14ac:dyDescent="0.3">
      <c r="A1008" s="309"/>
      <c r="B1008" s="197" t="s">
        <v>1731</v>
      </c>
      <c r="C1008" s="197" t="s">
        <v>1732</v>
      </c>
      <c r="D1008" s="197" t="s">
        <v>1257</v>
      </c>
      <c r="E1008" s="200" t="s">
        <v>1894</v>
      </c>
      <c r="F1008" s="200" t="s">
        <v>1734</v>
      </c>
      <c r="G1008" s="200" t="s">
        <v>1742</v>
      </c>
      <c r="H1008" s="200" t="s">
        <v>390</v>
      </c>
      <c r="I1008" s="200" t="s">
        <v>1740</v>
      </c>
    </row>
    <row r="1009" spans="1:9" x14ac:dyDescent="0.3">
      <c r="A1009" t="s">
        <v>1973</v>
      </c>
      <c r="B1009" s="255">
        <v>1</v>
      </c>
      <c r="C1009" s="198" t="s">
        <v>1762</v>
      </c>
      <c r="D1009" s="198" t="s">
        <v>1745</v>
      </c>
      <c r="E1009" s="207"/>
      <c r="F1009" s="207">
        <v>45792.882638888892</v>
      </c>
      <c r="G1009" s="206">
        <v>25</v>
      </c>
      <c r="H1009" s="4">
        <v>322925</v>
      </c>
      <c r="I1009" s="198" t="s">
        <v>2057</v>
      </c>
    </row>
    <row r="1010" spans="1:9" x14ac:dyDescent="0.3">
      <c r="A1010" t="s">
        <v>1973</v>
      </c>
      <c r="B1010" s="255">
        <v>2</v>
      </c>
      <c r="C1010" s="198" t="s">
        <v>1948</v>
      </c>
      <c r="D1010" s="198" t="s">
        <v>1745</v>
      </c>
      <c r="E1010" s="207"/>
      <c r="F1010" s="207">
        <v>45792.838194444441</v>
      </c>
      <c r="G1010" s="206">
        <v>10</v>
      </c>
      <c r="H1010" s="4">
        <v>327725</v>
      </c>
      <c r="I1010" s="198" t="s">
        <v>2058</v>
      </c>
    </row>
    <row r="1011" spans="1:9" x14ac:dyDescent="0.3">
      <c r="A1011" t="s">
        <v>1973</v>
      </c>
      <c r="B1011" s="255">
        <v>3</v>
      </c>
      <c r="C1011" s="198" t="s">
        <v>1771</v>
      </c>
      <c r="D1011" s="198" t="s">
        <v>1745</v>
      </c>
      <c r="E1011" s="207"/>
      <c r="F1011" s="207">
        <v>45792.879861111112</v>
      </c>
      <c r="G1011" s="206">
        <v>25</v>
      </c>
      <c r="H1011" s="4">
        <v>323325</v>
      </c>
      <c r="I1011" s="198" t="s">
        <v>2059</v>
      </c>
    </row>
    <row r="1012" spans="1:9" x14ac:dyDescent="0.3">
      <c r="A1012" t="s">
        <v>1973</v>
      </c>
      <c r="B1012" s="182">
        <v>4</v>
      </c>
      <c r="C1012" s="198" t="s">
        <v>2049</v>
      </c>
      <c r="D1012" s="198" t="s">
        <v>1826</v>
      </c>
      <c r="E1012" s="207"/>
      <c r="F1012" s="207">
        <v>45792.882638888892</v>
      </c>
      <c r="G1012" s="206">
        <v>25</v>
      </c>
      <c r="H1012" s="4" t="s">
        <v>110</v>
      </c>
      <c r="I1012" s="198" t="s">
        <v>2060</v>
      </c>
    </row>
    <row r="1013" spans="1:9" x14ac:dyDescent="0.3">
      <c r="A1013" t="s">
        <v>1973</v>
      </c>
      <c r="B1013" s="182">
        <v>5</v>
      </c>
      <c r="C1013" s="198" t="s">
        <v>1801</v>
      </c>
      <c r="D1013" s="198" t="s">
        <v>1826</v>
      </c>
      <c r="E1013" s="207"/>
      <c r="F1013" s="207">
        <v>45792.886111111111</v>
      </c>
      <c r="G1013" s="206">
        <v>25</v>
      </c>
      <c r="H1013" s="4" t="s">
        <v>110</v>
      </c>
      <c r="I1013" s="198" t="s">
        <v>2061</v>
      </c>
    </row>
    <row r="1014" spans="1:9" x14ac:dyDescent="0.3">
      <c r="A1014" t="s">
        <v>1973</v>
      </c>
      <c r="B1014" s="182">
        <v>6</v>
      </c>
      <c r="C1014" t="s">
        <v>2001</v>
      </c>
      <c r="D1014" s="198" t="s">
        <v>1022</v>
      </c>
      <c r="E1014" s="207"/>
      <c r="F1014" s="207">
        <v>45792.880555555559</v>
      </c>
      <c r="G1014" s="206">
        <v>25</v>
      </c>
      <c r="H1014" s="4">
        <v>320925</v>
      </c>
      <c r="I1014" s="198" t="s">
        <v>2062</v>
      </c>
    </row>
    <row r="1015" spans="1:9" x14ac:dyDescent="0.3">
      <c r="A1015" t="s">
        <v>1973</v>
      </c>
      <c r="B1015" s="182">
        <v>7</v>
      </c>
      <c r="C1015" t="s">
        <v>1765</v>
      </c>
      <c r="D1015" s="198" t="s">
        <v>1022</v>
      </c>
      <c r="E1015" s="207"/>
      <c r="F1015" s="207">
        <v>45792.879861111112</v>
      </c>
      <c r="G1015" s="206">
        <v>25</v>
      </c>
      <c r="H1015" s="4" t="s">
        <v>110</v>
      </c>
      <c r="I1015" s="198" t="s">
        <v>2052</v>
      </c>
    </row>
    <row r="1016" spans="1:9" x14ac:dyDescent="0.3">
      <c r="A1016" t="s">
        <v>1973</v>
      </c>
      <c r="B1016" s="182">
        <v>8</v>
      </c>
      <c r="C1016" s="198" t="s">
        <v>1993</v>
      </c>
      <c r="D1016" s="198" t="s">
        <v>28</v>
      </c>
      <c r="E1016" s="207"/>
      <c r="F1016" s="207">
        <v>45792.845833333333</v>
      </c>
      <c r="G1016" s="206">
        <v>10</v>
      </c>
      <c r="H1016" s="4">
        <v>322725</v>
      </c>
      <c r="I1016" s="198" t="s">
        <v>1055</v>
      </c>
    </row>
    <row r="1017" spans="1:9" x14ac:dyDescent="0.3">
      <c r="A1017" t="s">
        <v>1973</v>
      </c>
      <c r="B1017" s="198">
        <v>9</v>
      </c>
      <c r="C1017" t="s">
        <v>1791</v>
      </c>
      <c r="D1017" s="198" t="s">
        <v>1755</v>
      </c>
      <c r="E1017" s="207"/>
      <c r="F1017" s="207">
        <v>45792.884027777778</v>
      </c>
      <c r="G1017" s="206">
        <v>25</v>
      </c>
      <c r="H1017" s="4">
        <v>321025</v>
      </c>
      <c r="I1017" s="198" t="s">
        <v>1893</v>
      </c>
    </row>
    <row r="1018" spans="1:9" x14ac:dyDescent="0.3">
      <c r="A1018" t="s">
        <v>1973</v>
      </c>
      <c r="B1018" s="198">
        <v>10</v>
      </c>
      <c r="C1018" s="198" t="s">
        <v>201</v>
      </c>
      <c r="D1018" s="198" t="s">
        <v>1022</v>
      </c>
      <c r="E1018" s="207"/>
      <c r="F1018" s="207">
        <v>45792.886805555558</v>
      </c>
      <c r="G1018" s="206">
        <v>25</v>
      </c>
      <c r="H1018" s="4" t="s">
        <v>110</v>
      </c>
      <c r="I1018" s="198" t="s">
        <v>2061</v>
      </c>
    </row>
    <row r="1019" spans="1:9" x14ac:dyDescent="0.3">
      <c r="A1019" t="s">
        <v>1973</v>
      </c>
      <c r="B1019" s="198">
        <v>11</v>
      </c>
      <c r="C1019" s="198" t="s">
        <v>1754</v>
      </c>
      <c r="D1019" s="198" t="s">
        <v>23</v>
      </c>
      <c r="E1019" s="207"/>
      <c r="F1019" s="207">
        <v>45792.880555555559</v>
      </c>
      <c r="G1019" s="206">
        <v>25</v>
      </c>
      <c r="H1019" s="4">
        <v>326125</v>
      </c>
      <c r="I1019" s="198" t="s">
        <v>731</v>
      </c>
    </row>
    <row r="1020" spans="1:9" x14ac:dyDescent="0.3">
      <c r="A1020" t="s">
        <v>1973</v>
      </c>
      <c r="B1020" s="198">
        <v>12</v>
      </c>
      <c r="C1020" t="s">
        <v>1793</v>
      </c>
      <c r="D1020" s="198" t="s">
        <v>1832</v>
      </c>
      <c r="E1020" s="207"/>
      <c r="F1020" s="207">
        <v>45792.79583333333</v>
      </c>
      <c r="G1020" s="206">
        <v>0</v>
      </c>
      <c r="H1020" s="4" t="s">
        <v>110</v>
      </c>
      <c r="I1020" s="198" t="s">
        <v>2056</v>
      </c>
    </row>
    <row r="1021" spans="1:9" x14ac:dyDescent="0.3">
      <c r="F1021" s="207"/>
      <c r="G1021" s="228">
        <f>SUM(G1009:G1020)</f>
        <v>245</v>
      </c>
    </row>
    <row r="1024" spans="1:9" x14ac:dyDescent="0.3">
      <c r="A1024" s="243">
        <v>45794</v>
      </c>
      <c r="B1024" s="243"/>
      <c r="C1024" s="693">
        <f>A1024</f>
        <v>45794</v>
      </c>
      <c r="D1024" s="243"/>
      <c r="E1024" s="243"/>
      <c r="F1024" s="243"/>
      <c r="G1024" s="243"/>
      <c r="H1024" s="243"/>
      <c r="I1024" s="693">
        <f>A1024</f>
        <v>45794</v>
      </c>
    </row>
    <row r="1025" spans="1:9" ht="28.8" x14ac:dyDescent="0.3">
      <c r="A1025" s="309"/>
      <c r="B1025" s="197" t="s">
        <v>1731</v>
      </c>
      <c r="C1025" s="197" t="s">
        <v>1732</v>
      </c>
      <c r="D1025" s="197" t="s">
        <v>1257</v>
      </c>
      <c r="E1025" s="200" t="s">
        <v>1894</v>
      </c>
      <c r="F1025" s="200" t="s">
        <v>1734</v>
      </c>
      <c r="G1025" s="200" t="s">
        <v>1742</v>
      </c>
      <c r="H1025" s="200" t="s">
        <v>390</v>
      </c>
      <c r="I1025" s="200" t="s">
        <v>1740</v>
      </c>
    </row>
    <row r="1026" spans="1:9" x14ac:dyDescent="0.3">
      <c r="B1026" s="255">
        <v>1</v>
      </c>
      <c r="C1026" s="198" t="s">
        <v>1762</v>
      </c>
      <c r="D1026" s="198" t="s">
        <v>1745</v>
      </c>
      <c r="E1026" s="207">
        <v>45794.292361111111</v>
      </c>
      <c r="F1026" s="207">
        <v>45794.636805555558</v>
      </c>
      <c r="G1026" s="206">
        <v>25</v>
      </c>
      <c r="H1026" s="4" t="s">
        <v>2063</v>
      </c>
      <c r="I1026" s="198" t="s">
        <v>2064</v>
      </c>
    </row>
    <row r="1027" spans="1:9" x14ac:dyDescent="0.3">
      <c r="B1027" s="255">
        <v>2</v>
      </c>
      <c r="C1027" s="198" t="s">
        <v>1771</v>
      </c>
      <c r="D1027" s="198" t="s">
        <v>1745</v>
      </c>
      <c r="E1027" s="207">
        <v>45794.291666666664</v>
      </c>
      <c r="F1027" s="207">
        <v>45794.634027777778</v>
      </c>
      <c r="G1027" s="206">
        <v>25</v>
      </c>
      <c r="H1027" s="4" t="s">
        <v>2065</v>
      </c>
      <c r="I1027" s="198" t="s">
        <v>2066</v>
      </c>
    </row>
    <row r="1028" spans="1:9" x14ac:dyDescent="0.3">
      <c r="A1028" t="s">
        <v>1973</v>
      </c>
      <c r="B1028" s="255">
        <v>3</v>
      </c>
      <c r="C1028" s="198" t="s">
        <v>1763</v>
      </c>
      <c r="D1028" s="198" t="s">
        <v>1745</v>
      </c>
      <c r="E1028" s="207">
        <v>45794.299305555556</v>
      </c>
      <c r="F1028" s="207">
        <v>45794.506249999999</v>
      </c>
      <c r="G1028" s="206">
        <v>10</v>
      </c>
      <c r="H1028" s="4">
        <v>325825</v>
      </c>
      <c r="I1028" s="198" t="s">
        <v>2067</v>
      </c>
    </row>
    <row r="1029" spans="1:9" x14ac:dyDescent="0.3">
      <c r="B1029" s="182">
        <v>4</v>
      </c>
      <c r="C1029" s="198" t="s">
        <v>2049</v>
      </c>
      <c r="D1029" s="198" t="s">
        <v>1826</v>
      </c>
      <c r="E1029" s="207">
        <v>45794.302083333336</v>
      </c>
      <c r="F1029" s="207">
        <v>45794.632638888892</v>
      </c>
      <c r="G1029" s="206">
        <v>25</v>
      </c>
      <c r="H1029" s="4" t="s">
        <v>110</v>
      </c>
      <c r="I1029" s="198" t="s">
        <v>1902</v>
      </c>
    </row>
    <row r="1030" spans="1:9" x14ac:dyDescent="0.3">
      <c r="B1030" s="182">
        <v>5</v>
      </c>
      <c r="C1030" t="s">
        <v>2001</v>
      </c>
      <c r="D1030" s="198" t="s">
        <v>1022</v>
      </c>
      <c r="E1030" s="207">
        <v>45794.313194444447</v>
      </c>
      <c r="F1030" s="207">
        <v>45794.631944444445</v>
      </c>
      <c r="G1030" s="206">
        <v>25</v>
      </c>
      <c r="H1030" s="4" t="s">
        <v>2068</v>
      </c>
      <c r="I1030" s="198" t="s">
        <v>1953</v>
      </c>
    </row>
    <row r="1031" spans="1:9" x14ac:dyDescent="0.3">
      <c r="B1031" s="182">
        <v>6</v>
      </c>
      <c r="C1031" t="s">
        <v>1765</v>
      </c>
      <c r="D1031" s="198" t="s">
        <v>1022</v>
      </c>
      <c r="E1031" s="207">
        <v>45794.299305555556</v>
      </c>
      <c r="F1031" s="207">
        <v>45794.631944444445</v>
      </c>
      <c r="G1031" s="206">
        <v>25</v>
      </c>
      <c r="H1031" s="4" t="s">
        <v>110</v>
      </c>
      <c r="I1031" s="198" t="s">
        <v>2052</v>
      </c>
    </row>
    <row r="1032" spans="1:9" x14ac:dyDescent="0.3">
      <c r="B1032" s="182">
        <v>7</v>
      </c>
      <c r="C1032" s="198" t="s">
        <v>1750</v>
      </c>
      <c r="D1032" s="198" t="s">
        <v>28</v>
      </c>
      <c r="E1032" s="207">
        <v>45794.292361111111</v>
      </c>
      <c r="F1032" s="207">
        <v>45794.636805555558</v>
      </c>
      <c r="G1032" s="206">
        <v>25</v>
      </c>
      <c r="H1032" s="4">
        <v>332025</v>
      </c>
      <c r="I1032" s="198" t="s">
        <v>2069</v>
      </c>
    </row>
    <row r="1033" spans="1:9" x14ac:dyDescent="0.3">
      <c r="B1033" s="182">
        <v>8</v>
      </c>
      <c r="C1033" s="198" t="s">
        <v>1993</v>
      </c>
      <c r="D1033" s="198" t="s">
        <v>28</v>
      </c>
      <c r="E1033" s="207">
        <v>45794.284722222219</v>
      </c>
      <c r="F1033" s="207">
        <v>45794.636805555558</v>
      </c>
      <c r="G1033" s="206">
        <v>25</v>
      </c>
      <c r="H1033" s="4">
        <v>327225</v>
      </c>
      <c r="I1033" s="198" t="s">
        <v>1021</v>
      </c>
    </row>
    <row r="1034" spans="1:9" x14ac:dyDescent="0.3">
      <c r="B1034" s="198">
        <v>9</v>
      </c>
      <c r="C1034" t="s">
        <v>1791</v>
      </c>
      <c r="D1034" s="198" t="s">
        <v>1755</v>
      </c>
      <c r="E1034" s="207">
        <v>45794.292361111111</v>
      </c>
      <c r="F1034" s="207">
        <v>45794.635416666664</v>
      </c>
      <c r="G1034" s="206">
        <v>25</v>
      </c>
      <c r="H1034" s="4" t="s">
        <v>2070</v>
      </c>
      <c r="I1034" s="198" t="s">
        <v>2071</v>
      </c>
    </row>
    <row r="1035" spans="1:9" x14ac:dyDescent="0.3">
      <c r="B1035" s="198">
        <v>10</v>
      </c>
      <c r="C1035" s="198" t="s">
        <v>201</v>
      </c>
      <c r="D1035" s="198" t="s">
        <v>1022</v>
      </c>
      <c r="E1035" s="207">
        <v>45794.286805555559</v>
      </c>
      <c r="F1035" s="207">
        <v>45794.640277777777</v>
      </c>
      <c r="G1035" s="206">
        <v>25</v>
      </c>
      <c r="H1035" s="4" t="s">
        <v>110</v>
      </c>
      <c r="I1035" s="198" t="s">
        <v>2052</v>
      </c>
    </row>
    <row r="1036" spans="1:9" x14ac:dyDescent="0.3">
      <c r="B1036" s="198">
        <v>11</v>
      </c>
      <c r="C1036" s="198" t="s">
        <v>1754</v>
      </c>
      <c r="D1036" s="198" t="s">
        <v>23</v>
      </c>
      <c r="E1036" s="207">
        <v>45794.296527777777</v>
      </c>
      <c r="F1036" s="207">
        <v>45794.635416666664</v>
      </c>
      <c r="G1036" s="206">
        <v>25</v>
      </c>
      <c r="H1036" s="4" t="s">
        <v>2072</v>
      </c>
      <c r="I1036" s="198" t="s">
        <v>1828</v>
      </c>
    </row>
    <row r="1037" spans="1:9" x14ac:dyDescent="0.3">
      <c r="B1037" s="198">
        <v>12</v>
      </c>
      <c r="C1037" t="s">
        <v>1793</v>
      </c>
      <c r="D1037" s="198" t="s">
        <v>1832</v>
      </c>
      <c r="E1037" s="207">
        <v>45794.310416666667</v>
      </c>
      <c r="F1037" s="207">
        <v>45794.63958333333</v>
      </c>
      <c r="G1037" s="206">
        <v>25</v>
      </c>
      <c r="H1037" s="4" t="s">
        <v>110</v>
      </c>
      <c r="I1037" s="198" t="s">
        <v>2073</v>
      </c>
    </row>
    <row r="1038" spans="1:9" x14ac:dyDescent="0.3">
      <c r="B1038" s="198">
        <v>13</v>
      </c>
      <c r="C1038" t="s">
        <v>2074</v>
      </c>
      <c r="D1038" s="198" t="s">
        <v>1789</v>
      </c>
      <c r="E1038" s="207">
        <v>45794.287499999999</v>
      </c>
      <c r="F1038" s="207">
        <v>45794.640972222223</v>
      </c>
      <c r="G1038" s="206">
        <v>25</v>
      </c>
      <c r="H1038" s="4" t="s">
        <v>110</v>
      </c>
      <c r="I1038" s="198" t="s">
        <v>110</v>
      </c>
    </row>
    <row r="1039" spans="1:9" x14ac:dyDescent="0.3">
      <c r="F1039" s="207"/>
      <c r="G1039" s="228">
        <f>SUM(G1026:G1038)</f>
        <v>310</v>
      </c>
    </row>
    <row r="1041" spans="1:7" x14ac:dyDescent="0.3">
      <c r="B1041" s="806" t="s">
        <v>2075</v>
      </c>
      <c r="C1041" s="806"/>
      <c r="D1041" s="806"/>
      <c r="E1041" s="806"/>
      <c r="F1041" s="806"/>
      <c r="G1041" s="806"/>
    </row>
    <row r="1042" spans="1:7" x14ac:dyDescent="0.3">
      <c r="B1042" s="197" t="s">
        <v>1731</v>
      </c>
      <c r="C1042" s="197" t="s">
        <v>1732</v>
      </c>
      <c r="D1042" s="197" t="s">
        <v>1257</v>
      </c>
      <c r="E1042" s="197" t="s">
        <v>1733</v>
      </c>
      <c r="F1042" s="200" t="s">
        <v>1780</v>
      </c>
      <c r="G1042" s="200" t="s">
        <v>1742</v>
      </c>
    </row>
    <row r="1043" spans="1:7" x14ac:dyDescent="0.3">
      <c r="A1043" t="s">
        <v>1973</v>
      </c>
      <c r="B1043" s="198">
        <v>1</v>
      </c>
      <c r="C1043" s="198" t="s">
        <v>1762</v>
      </c>
      <c r="D1043" s="198" t="s">
        <v>1745</v>
      </c>
      <c r="F1043" s="258">
        <f>COUNTIF($C$980:$C$1038,C1043)</f>
        <v>4</v>
      </c>
      <c r="G1043" s="206">
        <f>SUMIF($C$980:$C$1038,C1043,$G$980:$G$1038)</f>
        <v>85</v>
      </c>
    </row>
    <row r="1044" spans="1:7" x14ac:dyDescent="0.3">
      <c r="B1044" s="324">
        <v>2</v>
      </c>
      <c r="C1044" s="198" t="s">
        <v>1771</v>
      </c>
      <c r="D1044" s="198" t="s">
        <v>1745</v>
      </c>
      <c r="F1044" s="258">
        <f t="shared" ref="F1044:F1057" si="39">COUNTIF($C$980:$C$1038,C1044)</f>
        <v>2</v>
      </c>
      <c r="G1044" s="206">
        <f t="shared" ref="G1044:G1057" si="40">SUMIF($C$980:$C$1038,C1044,$G$980:$G$1038)</f>
        <v>50</v>
      </c>
    </row>
    <row r="1045" spans="1:7" x14ac:dyDescent="0.3">
      <c r="A1045" t="s">
        <v>1973</v>
      </c>
      <c r="B1045" s="255">
        <v>3</v>
      </c>
      <c r="C1045" s="198" t="s">
        <v>1948</v>
      </c>
      <c r="D1045" s="198" t="s">
        <v>1745</v>
      </c>
      <c r="F1045" s="258">
        <f>COUNTIF($C$980:$C$1038,C1045)</f>
        <v>2</v>
      </c>
      <c r="G1045" s="206">
        <f>SUMIF($C$980:$C$1038,C1045,$G$980:$G$1038)</f>
        <v>20</v>
      </c>
    </row>
    <row r="1046" spans="1:7" x14ac:dyDescent="0.3">
      <c r="A1046" t="s">
        <v>1973</v>
      </c>
      <c r="B1046" s="255">
        <v>4</v>
      </c>
      <c r="C1046" s="198" t="s">
        <v>1763</v>
      </c>
      <c r="D1046" s="198" t="s">
        <v>1745</v>
      </c>
      <c r="F1046" s="258">
        <f t="shared" si="39"/>
        <v>3</v>
      </c>
      <c r="G1046" s="206">
        <f t="shared" si="40"/>
        <v>30</v>
      </c>
    </row>
    <row r="1047" spans="1:7" x14ac:dyDescent="0.3">
      <c r="B1047" s="255">
        <v>5</v>
      </c>
      <c r="C1047" s="198" t="s">
        <v>2049</v>
      </c>
      <c r="D1047" s="198" t="s">
        <v>1826</v>
      </c>
      <c r="F1047" s="258">
        <f t="shared" si="39"/>
        <v>3</v>
      </c>
      <c r="G1047" s="206">
        <f t="shared" si="40"/>
        <v>75</v>
      </c>
    </row>
    <row r="1048" spans="1:7" x14ac:dyDescent="0.3">
      <c r="A1048" t="s">
        <v>1973</v>
      </c>
      <c r="B1048" s="255">
        <v>6</v>
      </c>
      <c r="C1048" s="198" t="s">
        <v>1801</v>
      </c>
      <c r="D1048" s="198" t="s">
        <v>1826</v>
      </c>
      <c r="F1048" s="258">
        <f>COUNTIF($C$980:$C$1038,C1048)</f>
        <v>2</v>
      </c>
      <c r="G1048" s="206">
        <f>SUMIF($C$980:$C$1038,C1048,$G$980:$G$1038)</f>
        <v>50</v>
      </c>
    </row>
    <row r="1049" spans="1:7" x14ac:dyDescent="0.3">
      <c r="B1049" s="255">
        <v>7</v>
      </c>
      <c r="C1049" t="s">
        <v>2001</v>
      </c>
      <c r="D1049" s="198" t="s">
        <v>1022</v>
      </c>
      <c r="F1049" s="258">
        <f t="shared" si="39"/>
        <v>4</v>
      </c>
      <c r="G1049" s="206">
        <f t="shared" si="40"/>
        <v>75</v>
      </c>
    </row>
    <row r="1050" spans="1:7" x14ac:dyDescent="0.3">
      <c r="B1050" s="182">
        <v>8</v>
      </c>
      <c r="C1050" t="s">
        <v>1765</v>
      </c>
      <c r="D1050" s="198" t="s">
        <v>1022</v>
      </c>
      <c r="F1050" s="258">
        <f t="shared" si="39"/>
        <v>3</v>
      </c>
      <c r="G1050" s="206">
        <f t="shared" si="40"/>
        <v>75</v>
      </c>
    </row>
    <row r="1051" spans="1:7" x14ac:dyDescent="0.3">
      <c r="B1051" s="198">
        <v>9</v>
      </c>
      <c r="C1051" s="198" t="s">
        <v>1750</v>
      </c>
      <c r="D1051" s="198" t="s">
        <v>28</v>
      </c>
      <c r="F1051" s="258">
        <f t="shared" si="39"/>
        <v>1</v>
      </c>
      <c r="G1051" s="206">
        <f t="shared" si="40"/>
        <v>25</v>
      </c>
    </row>
    <row r="1052" spans="1:7" x14ac:dyDescent="0.3">
      <c r="B1052" s="198">
        <v>10</v>
      </c>
      <c r="C1052" s="198" t="s">
        <v>1993</v>
      </c>
      <c r="D1052" s="198" t="s">
        <v>28</v>
      </c>
      <c r="F1052" s="258">
        <f t="shared" si="39"/>
        <v>4</v>
      </c>
      <c r="G1052" s="206">
        <f t="shared" si="40"/>
        <v>55</v>
      </c>
    </row>
    <row r="1053" spans="1:7" x14ac:dyDescent="0.3">
      <c r="B1053" s="198">
        <v>11</v>
      </c>
      <c r="C1053" t="s">
        <v>1791</v>
      </c>
      <c r="D1053" s="198" t="s">
        <v>1755</v>
      </c>
      <c r="F1053" s="258">
        <f t="shared" si="39"/>
        <v>4</v>
      </c>
      <c r="G1053" s="206">
        <f t="shared" si="40"/>
        <v>100</v>
      </c>
    </row>
    <row r="1054" spans="1:7" x14ac:dyDescent="0.3">
      <c r="B1054" s="198">
        <v>12</v>
      </c>
      <c r="C1054" s="198" t="s">
        <v>201</v>
      </c>
      <c r="D1054" s="198" t="s">
        <v>1022</v>
      </c>
      <c r="F1054" s="258">
        <f t="shared" si="39"/>
        <v>4</v>
      </c>
      <c r="G1054" s="206">
        <f t="shared" si="40"/>
        <v>100</v>
      </c>
    </row>
    <row r="1055" spans="1:7" x14ac:dyDescent="0.3">
      <c r="B1055" s="198">
        <v>13</v>
      </c>
      <c r="C1055" s="198" t="s">
        <v>1754</v>
      </c>
      <c r="D1055" s="198" t="s">
        <v>23</v>
      </c>
      <c r="F1055" s="258">
        <f t="shared" si="39"/>
        <v>3</v>
      </c>
      <c r="G1055" s="206">
        <f t="shared" si="40"/>
        <v>75</v>
      </c>
    </row>
    <row r="1056" spans="1:7" x14ac:dyDescent="0.3">
      <c r="B1056" s="198">
        <v>14</v>
      </c>
      <c r="C1056" t="s">
        <v>1793</v>
      </c>
      <c r="D1056" s="198" t="s">
        <v>1832</v>
      </c>
      <c r="F1056" s="258">
        <f t="shared" si="39"/>
        <v>4</v>
      </c>
      <c r="G1056" s="206">
        <f t="shared" si="40"/>
        <v>25</v>
      </c>
    </row>
    <row r="1057" spans="1:9" x14ac:dyDescent="0.3">
      <c r="B1057" s="198">
        <v>15</v>
      </c>
      <c r="C1057" t="s">
        <v>2074</v>
      </c>
      <c r="D1057" s="198" t="s">
        <v>1789</v>
      </c>
      <c r="F1057" s="258">
        <f t="shared" si="39"/>
        <v>1</v>
      </c>
      <c r="G1057" s="206">
        <f t="shared" si="40"/>
        <v>25</v>
      </c>
    </row>
    <row r="1058" spans="1:9" x14ac:dyDescent="0.3">
      <c r="G1058" s="228">
        <f>SUM(G1043:G1057)</f>
        <v>865</v>
      </c>
    </row>
    <row r="1062" spans="1:9" x14ac:dyDescent="0.3">
      <c r="A1062" s="243">
        <v>45796</v>
      </c>
      <c r="B1062" s="243"/>
      <c r="C1062" s="693">
        <f>A1062</f>
        <v>45796</v>
      </c>
      <c r="D1062" s="243"/>
      <c r="E1062" s="243"/>
      <c r="F1062" s="243"/>
      <c r="G1062" s="243"/>
      <c r="H1062" s="243"/>
      <c r="I1062" s="693">
        <f>A1062</f>
        <v>45796</v>
      </c>
    </row>
    <row r="1063" spans="1:9" ht="28.8" x14ac:dyDescent="0.3">
      <c r="A1063" s="309"/>
      <c r="B1063" s="197" t="s">
        <v>1731</v>
      </c>
      <c r="C1063" s="197" t="s">
        <v>1732</v>
      </c>
      <c r="D1063" s="197" t="s">
        <v>1257</v>
      </c>
      <c r="E1063" s="200" t="s">
        <v>1894</v>
      </c>
      <c r="F1063" s="200" t="s">
        <v>1734</v>
      </c>
      <c r="G1063" s="200" t="s">
        <v>1742</v>
      </c>
      <c r="H1063" s="200" t="s">
        <v>390</v>
      </c>
      <c r="I1063" s="200" t="s">
        <v>1740</v>
      </c>
    </row>
    <row r="1064" spans="1:9" x14ac:dyDescent="0.3">
      <c r="B1064" s="255">
        <v>1</v>
      </c>
      <c r="C1064" s="198" t="s">
        <v>1750</v>
      </c>
      <c r="D1064" s="198" t="s">
        <v>28</v>
      </c>
      <c r="E1064" s="207">
        <v>45796.245833333334</v>
      </c>
      <c r="F1064" s="543" t="s">
        <v>110</v>
      </c>
      <c r="G1064" s="206">
        <v>10</v>
      </c>
      <c r="H1064" s="4">
        <v>322025</v>
      </c>
      <c r="I1064" s="198" t="s">
        <v>890</v>
      </c>
    </row>
    <row r="1065" spans="1:9" x14ac:dyDescent="0.3">
      <c r="G1065" s="228">
        <f>SUM(G1064)</f>
        <v>10</v>
      </c>
    </row>
    <row r="1067" spans="1:9" x14ac:dyDescent="0.3">
      <c r="A1067" s="243">
        <v>45797</v>
      </c>
      <c r="B1067" s="243"/>
      <c r="C1067" s="693">
        <f>A1067</f>
        <v>45797</v>
      </c>
      <c r="D1067" s="243"/>
      <c r="E1067" s="243"/>
      <c r="F1067" s="243"/>
      <c r="G1067" s="243"/>
      <c r="H1067" s="243"/>
      <c r="I1067" s="693">
        <f>A1067</f>
        <v>45797</v>
      </c>
    </row>
    <row r="1068" spans="1:9" ht="28.8" x14ac:dyDescent="0.3">
      <c r="A1068" s="309"/>
      <c r="B1068" s="197" t="s">
        <v>1731</v>
      </c>
      <c r="C1068" s="197" t="s">
        <v>1732</v>
      </c>
      <c r="D1068" s="197" t="s">
        <v>1257</v>
      </c>
      <c r="E1068" s="200" t="s">
        <v>1894</v>
      </c>
      <c r="F1068" s="200" t="s">
        <v>1734</v>
      </c>
      <c r="G1068" s="200" t="s">
        <v>1742</v>
      </c>
      <c r="H1068" s="200" t="s">
        <v>390</v>
      </c>
      <c r="I1068" s="200" t="s">
        <v>1740</v>
      </c>
    </row>
    <row r="1069" spans="1:9" x14ac:dyDescent="0.3">
      <c r="B1069" s="255">
        <v>1</v>
      </c>
      <c r="C1069" s="198" t="s">
        <v>1762</v>
      </c>
      <c r="D1069" s="198" t="s">
        <v>1745</v>
      </c>
      <c r="E1069" s="207"/>
      <c r="F1069" s="207">
        <v>45797.885416666664</v>
      </c>
      <c r="G1069" s="206">
        <v>25</v>
      </c>
      <c r="H1069" s="4">
        <v>325725</v>
      </c>
      <c r="I1069" s="198" t="s">
        <v>2076</v>
      </c>
    </row>
    <row r="1070" spans="1:9" x14ac:dyDescent="0.3">
      <c r="B1070" s="255">
        <v>2</v>
      </c>
      <c r="C1070" s="198" t="s">
        <v>1948</v>
      </c>
      <c r="D1070" s="198" t="s">
        <v>1745</v>
      </c>
      <c r="E1070" s="207"/>
      <c r="F1070" s="207">
        <v>45797.838888888888</v>
      </c>
      <c r="G1070" s="206">
        <v>10</v>
      </c>
      <c r="H1070" s="4">
        <v>333232</v>
      </c>
      <c r="I1070" s="198" t="s">
        <v>2077</v>
      </c>
    </row>
    <row r="1071" spans="1:9" x14ac:dyDescent="0.3">
      <c r="B1071" s="255">
        <v>3</v>
      </c>
      <c r="C1071" s="198" t="s">
        <v>1763</v>
      </c>
      <c r="D1071" s="198" t="s">
        <v>1745</v>
      </c>
      <c r="E1071" s="207"/>
      <c r="F1071" s="207">
        <v>45797.836111111108</v>
      </c>
      <c r="G1071" s="206">
        <v>10</v>
      </c>
      <c r="H1071" s="4">
        <v>327325</v>
      </c>
      <c r="I1071" s="198" t="s">
        <v>2078</v>
      </c>
    </row>
    <row r="1072" spans="1:9" x14ac:dyDescent="0.3">
      <c r="B1072" s="255">
        <v>4</v>
      </c>
      <c r="C1072" s="198" t="s">
        <v>1771</v>
      </c>
      <c r="D1072" s="198" t="s">
        <v>1745</v>
      </c>
      <c r="E1072" s="207"/>
      <c r="F1072" s="207">
        <v>45797.886805555558</v>
      </c>
      <c r="G1072" s="206">
        <v>25</v>
      </c>
      <c r="H1072" s="4">
        <v>326325</v>
      </c>
      <c r="I1072" s="198" t="s">
        <v>2079</v>
      </c>
    </row>
    <row r="1073" spans="1:9" x14ac:dyDescent="0.3">
      <c r="B1073" s="182">
        <v>5</v>
      </c>
      <c r="C1073" t="s">
        <v>2001</v>
      </c>
      <c r="D1073" s="198" t="s">
        <v>1022</v>
      </c>
      <c r="E1073" s="207"/>
      <c r="F1073" s="207">
        <v>45797.882638888892</v>
      </c>
      <c r="G1073" s="206">
        <v>25</v>
      </c>
      <c r="H1073" s="4">
        <v>323325</v>
      </c>
      <c r="I1073" s="198" t="s">
        <v>926</v>
      </c>
    </row>
    <row r="1074" spans="1:9" x14ac:dyDescent="0.3">
      <c r="B1074" s="182">
        <v>6</v>
      </c>
      <c r="C1074" t="s">
        <v>1765</v>
      </c>
      <c r="D1074" s="198" t="s">
        <v>1022</v>
      </c>
      <c r="E1074" s="207"/>
      <c r="F1074" s="207">
        <v>45797.881944444445</v>
      </c>
      <c r="G1074" s="206">
        <v>25</v>
      </c>
      <c r="H1074" s="4">
        <v>320725</v>
      </c>
      <c r="I1074" s="198" t="s">
        <v>926</v>
      </c>
    </row>
    <row r="1075" spans="1:9" x14ac:dyDescent="0.3">
      <c r="B1075" s="182">
        <v>7</v>
      </c>
      <c r="C1075" s="198" t="s">
        <v>1993</v>
      </c>
      <c r="D1075" s="198" t="s">
        <v>28</v>
      </c>
      <c r="E1075" s="207"/>
      <c r="F1075" s="207">
        <v>45797.879861111112</v>
      </c>
      <c r="G1075" s="206">
        <v>25</v>
      </c>
      <c r="H1075" s="4" t="s">
        <v>2080</v>
      </c>
      <c r="I1075" s="198" t="s">
        <v>987</v>
      </c>
    </row>
    <row r="1076" spans="1:9" x14ac:dyDescent="0.3">
      <c r="B1076" s="198">
        <v>8</v>
      </c>
      <c r="C1076" t="s">
        <v>2049</v>
      </c>
      <c r="D1076" s="198" t="s">
        <v>1826</v>
      </c>
      <c r="E1076" s="207"/>
      <c r="F1076" s="207">
        <v>45797.883333333331</v>
      </c>
      <c r="G1076" s="206">
        <v>25</v>
      </c>
      <c r="H1076" s="4" t="s">
        <v>110</v>
      </c>
      <c r="I1076" s="198" t="s">
        <v>2081</v>
      </c>
    </row>
    <row r="1077" spans="1:9" x14ac:dyDescent="0.3">
      <c r="B1077" s="198">
        <v>9</v>
      </c>
      <c r="C1077" s="198" t="s">
        <v>201</v>
      </c>
      <c r="D1077" s="198" t="s">
        <v>1022</v>
      </c>
      <c r="E1077" s="207"/>
      <c r="F1077" s="207">
        <v>45797.888888888891</v>
      </c>
      <c r="G1077" s="206">
        <v>25</v>
      </c>
      <c r="H1077" s="4" t="s">
        <v>110</v>
      </c>
      <c r="I1077" s="198" t="s">
        <v>2082</v>
      </c>
    </row>
    <row r="1078" spans="1:9" x14ac:dyDescent="0.3">
      <c r="B1078" s="198">
        <v>10</v>
      </c>
      <c r="C1078" s="198" t="s">
        <v>1754</v>
      </c>
      <c r="D1078" s="198" t="s">
        <v>23</v>
      </c>
      <c r="E1078" s="207"/>
      <c r="F1078" s="207">
        <v>45797.881944444445</v>
      </c>
      <c r="G1078" s="206">
        <v>25</v>
      </c>
      <c r="H1078" s="4">
        <v>330325</v>
      </c>
      <c r="I1078" s="198" t="s">
        <v>2083</v>
      </c>
    </row>
    <row r="1079" spans="1:9" x14ac:dyDescent="0.3">
      <c r="B1079" s="198">
        <v>11</v>
      </c>
      <c r="C1079" t="s">
        <v>1793</v>
      </c>
      <c r="D1079" s="198" t="s">
        <v>1832</v>
      </c>
      <c r="E1079" s="207"/>
      <c r="F1079" s="207">
        <v>45797.8125</v>
      </c>
      <c r="G1079" s="206">
        <v>0</v>
      </c>
      <c r="H1079" s="4" t="s">
        <v>110</v>
      </c>
      <c r="I1079" s="198" t="s">
        <v>2084</v>
      </c>
    </row>
    <row r="1080" spans="1:9" x14ac:dyDescent="0.3">
      <c r="F1080" s="207"/>
      <c r="G1080" s="228">
        <f>SUM(G1069:G1079)</f>
        <v>220</v>
      </c>
    </row>
    <row r="1082" spans="1:9" x14ac:dyDescent="0.3">
      <c r="A1082" s="243">
        <v>45798</v>
      </c>
      <c r="B1082" s="243"/>
      <c r="C1082" s="693">
        <f>A1082</f>
        <v>45798</v>
      </c>
      <c r="D1082" s="243"/>
      <c r="E1082" s="243"/>
      <c r="F1082" s="243"/>
      <c r="G1082" s="243"/>
      <c r="H1082" s="243"/>
      <c r="I1082" s="693">
        <f>A1082</f>
        <v>45798</v>
      </c>
    </row>
    <row r="1083" spans="1:9" ht="28.8" x14ac:dyDescent="0.3">
      <c r="A1083" s="309"/>
      <c r="B1083" s="197" t="s">
        <v>1731</v>
      </c>
      <c r="C1083" s="197" t="s">
        <v>1732</v>
      </c>
      <c r="D1083" s="197" t="s">
        <v>1257</v>
      </c>
      <c r="E1083" s="200" t="s">
        <v>1894</v>
      </c>
      <c r="F1083" s="200" t="s">
        <v>1734</v>
      </c>
      <c r="G1083" s="200" t="s">
        <v>1742</v>
      </c>
      <c r="H1083" s="200" t="s">
        <v>390</v>
      </c>
      <c r="I1083" s="200" t="s">
        <v>1740</v>
      </c>
    </row>
    <row r="1084" spans="1:9" x14ac:dyDescent="0.3">
      <c r="B1084" s="255">
        <v>1</v>
      </c>
      <c r="C1084" s="198" t="s">
        <v>1762</v>
      </c>
      <c r="D1084" s="198" t="s">
        <v>1745</v>
      </c>
      <c r="E1084" s="207"/>
      <c r="F1084" s="207">
        <v>45798.881249999999</v>
      </c>
      <c r="G1084" s="206">
        <v>25</v>
      </c>
      <c r="H1084" s="4" t="s">
        <v>2085</v>
      </c>
      <c r="I1084" s="198" t="s">
        <v>2086</v>
      </c>
    </row>
    <row r="1085" spans="1:9" x14ac:dyDescent="0.3">
      <c r="B1085" s="255">
        <v>2</v>
      </c>
      <c r="C1085" s="198" t="s">
        <v>1771</v>
      </c>
      <c r="D1085" s="198" t="s">
        <v>1745</v>
      </c>
      <c r="E1085" s="207"/>
      <c r="F1085" s="207">
        <v>45798.883333333331</v>
      </c>
      <c r="G1085" s="206">
        <v>25</v>
      </c>
      <c r="H1085" s="4">
        <v>323525</v>
      </c>
      <c r="I1085" s="198" t="s">
        <v>1980</v>
      </c>
    </row>
    <row r="1086" spans="1:9" x14ac:dyDescent="0.3">
      <c r="B1086" s="255">
        <v>3</v>
      </c>
      <c r="C1086" s="198" t="s">
        <v>1764</v>
      </c>
      <c r="D1086" s="198" t="s">
        <v>1745</v>
      </c>
      <c r="E1086" s="207"/>
      <c r="F1086" s="207">
        <v>45798.880555555559</v>
      </c>
      <c r="G1086" s="206">
        <v>25</v>
      </c>
      <c r="H1086" s="4">
        <v>322625</v>
      </c>
      <c r="I1086" s="198" t="s">
        <v>901</v>
      </c>
    </row>
    <row r="1087" spans="1:9" x14ac:dyDescent="0.3">
      <c r="B1087" s="182">
        <v>4</v>
      </c>
      <c r="C1087" t="s">
        <v>1765</v>
      </c>
      <c r="D1087" s="198" t="s">
        <v>1022</v>
      </c>
      <c r="E1087" s="207"/>
      <c r="F1087" s="207">
        <v>45798.879166666666</v>
      </c>
      <c r="G1087" s="206">
        <v>25</v>
      </c>
      <c r="H1087" s="4" t="s">
        <v>2087</v>
      </c>
      <c r="I1087" s="198" t="s">
        <v>926</v>
      </c>
    </row>
    <row r="1088" spans="1:9" x14ac:dyDescent="0.3">
      <c r="B1088" s="182">
        <v>5</v>
      </c>
      <c r="C1088" s="198" t="s">
        <v>1993</v>
      </c>
      <c r="D1088" s="198" t="s">
        <v>28</v>
      </c>
      <c r="E1088" s="207"/>
      <c r="F1088" s="207">
        <v>45798.881249999999</v>
      </c>
      <c r="G1088" s="206">
        <v>25</v>
      </c>
      <c r="H1088" s="4">
        <v>321825</v>
      </c>
      <c r="I1088" s="198" t="s">
        <v>2088</v>
      </c>
    </row>
    <row r="1089" spans="1:9" x14ac:dyDescent="0.3">
      <c r="B1089" s="198">
        <v>6</v>
      </c>
      <c r="C1089" t="s">
        <v>2049</v>
      </c>
      <c r="D1089" s="198" t="s">
        <v>1826</v>
      </c>
      <c r="E1089" s="207"/>
      <c r="F1089" s="207">
        <v>45798.883333333331</v>
      </c>
      <c r="G1089" s="206">
        <v>25</v>
      </c>
      <c r="H1089" s="4" t="s">
        <v>110</v>
      </c>
      <c r="I1089" s="198" t="s">
        <v>2081</v>
      </c>
    </row>
    <row r="1090" spans="1:9" x14ac:dyDescent="0.3">
      <c r="B1090" s="198">
        <v>7</v>
      </c>
      <c r="C1090" s="198" t="s">
        <v>201</v>
      </c>
      <c r="D1090" s="198" t="s">
        <v>1022</v>
      </c>
      <c r="E1090" s="207"/>
      <c r="F1090" s="207">
        <v>45798.881944444445</v>
      </c>
      <c r="G1090" s="206">
        <v>25</v>
      </c>
      <c r="H1090" s="4"/>
      <c r="I1090" s="198"/>
    </row>
    <row r="1091" spans="1:9" x14ac:dyDescent="0.3">
      <c r="B1091" s="198">
        <v>8</v>
      </c>
      <c r="C1091" s="198" t="s">
        <v>1754</v>
      </c>
      <c r="D1091" s="198" t="s">
        <v>23</v>
      </c>
      <c r="E1091" s="207"/>
      <c r="F1091" s="207">
        <v>45798.879166666666</v>
      </c>
      <c r="G1091" s="206">
        <v>25</v>
      </c>
      <c r="H1091" s="4" t="s">
        <v>2089</v>
      </c>
      <c r="I1091" s="198" t="s">
        <v>2090</v>
      </c>
    </row>
    <row r="1092" spans="1:9" x14ac:dyDescent="0.3">
      <c r="B1092" s="198">
        <v>9</v>
      </c>
      <c r="C1092" s="198" t="s">
        <v>1791</v>
      </c>
      <c r="D1092" s="198" t="s">
        <v>1755</v>
      </c>
      <c r="E1092" s="207"/>
      <c r="F1092" s="207">
        <v>45798.878472222219</v>
      </c>
      <c r="G1092" s="206">
        <v>25</v>
      </c>
      <c r="H1092" s="4" t="s">
        <v>2091</v>
      </c>
      <c r="I1092" s="198" t="s">
        <v>1893</v>
      </c>
    </row>
    <row r="1093" spans="1:9" x14ac:dyDescent="0.3">
      <c r="B1093" s="198">
        <v>10</v>
      </c>
      <c r="C1093" t="s">
        <v>1793</v>
      </c>
      <c r="D1093" s="198" t="s">
        <v>1832</v>
      </c>
      <c r="E1093" s="207"/>
      <c r="F1093" s="207">
        <v>45798.878472222219</v>
      </c>
      <c r="G1093" s="206">
        <v>25</v>
      </c>
      <c r="H1093" s="4" t="s">
        <v>110</v>
      </c>
      <c r="I1093" s="198" t="s">
        <v>2092</v>
      </c>
    </row>
    <row r="1094" spans="1:9" x14ac:dyDescent="0.3">
      <c r="F1094" s="207"/>
      <c r="G1094" s="228">
        <f>SUM(G1084:G1093)</f>
        <v>250</v>
      </c>
    </row>
    <row r="1096" spans="1:9" x14ac:dyDescent="0.3">
      <c r="A1096" s="243">
        <v>45799</v>
      </c>
      <c r="B1096" s="243"/>
      <c r="C1096" s="693">
        <f>A1096</f>
        <v>45799</v>
      </c>
      <c r="D1096" s="243"/>
      <c r="E1096" s="243"/>
      <c r="F1096" s="243"/>
      <c r="G1096" s="243"/>
      <c r="H1096" s="243"/>
      <c r="I1096" s="693">
        <f>A1096</f>
        <v>45799</v>
      </c>
    </row>
    <row r="1097" spans="1:9" ht="28.8" x14ac:dyDescent="0.3">
      <c r="A1097" s="309"/>
      <c r="B1097" s="197" t="s">
        <v>1731</v>
      </c>
      <c r="C1097" s="197" t="s">
        <v>1732</v>
      </c>
      <c r="D1097" s="197" t="s">
        <v>1257</v>
      </c>
      <c r="E1097" s="200" t="s">
        <v>1894</v>
      </c>
      <c r="F1097" s="200" t="s">
        <v>1734</v>
      </c>
      <c r="G1097" s="200" t="s">
        <v>1742</v>
      </c>
      <c r="H1097" s="200" t="s">
        <v>390</v>
      </c>
      <c r="I1097" s="200" t="s">
        <v>1740</v>
      </c>
    </row>
    <row r="1098" spans="1:9" x14ac:dyDescent="0.3">
      <c r="B1098" s="255">
        <v>1</v>
      </c>
      <c r="C1098" s="198" t="s">
        <v>1762</v>
      </c>
      <c r="D1098" s="198" t="s">
        <v>1745</v>
      </c>
      <c r="E1098" s="207"/>
      <c r="F1098" s="207">
        <v>45799.881944444445</v>
      </c>
      <c r="G1098" s="206">
        <v>25</v>
      </c>
      <c r="H1098" s="4">
        <v>322525</v>
      </c>
      <c r="I1098" s="198" t="s">
        <v>2093</v>
      </c>
    </row>
    <row r="1099" spans="1:9" x14ac:dyDescent="0.3">
      <c r="B1099" s="255">
        <v>2</v>
      </c>
      <c r="C1099" s="198" t="s">
        <v>1948</v>
      </c>
      <c r="D1099" s="198" t="s">
        <v>1745</v>
      </c>
      <c r="E1099" s="207"/>
      <c r="F1099" s="207">
        <v>45799.838888888888</v>
      </c>
      <c r="G1099" s="206">
        <v>10</v>
      </c>
      <c r="H1099" s="4">
        <v>332225</v>
      </c>
      <c r="I1099" s="198" t="s">
        <v>2077</v>
      </c>
    </row>
    <row r="1100" spans="1:9" x14ac:dyDescent="0.3">
      <c r="B1100" s="255">
        <v>3</v>
      </c>
      <c r="C1100" s="198" t="s">
        <v>1771</v>
      </c>
      <c r="D1100" s="198" t="s">
        <v>1745</v>
      </c>
      <c r="E1100" s="207"/>
      <c r="F1100" s="207">
        <v>45799.883333333331</v>
      </c>
      <c r="G1100" s="206">
        <v>25</v>
      </c>
      <c r="H1100" s="4">
        <v>323525</v>
      </c>
      <c r="I1100" s="198" t="s">
        <v>1980</v>
      </c>
    </row>
    <row r="1101" spans="1:9" x14ac:dyDescent="0.3">
      <c r="B1101" s="255">
        <v>4</v>
      </c>
      <c r="C1101" s="198" t="s">
        <v>1763</v>
      </c>
      <c r="D1101" s="198" t="s">
        <v>1745</v>
      </c>
      <c r="E1101" s="207"/>
      <c r="F1101" s="207">
        <v>45799.835416666669</v>
      </c>
      <c r="G1101" s="206">
        <v>10</v>
      </c>
      <c r="H1101" s="4">
        <v>333125</v>
      </c>
      <c r="I1101" s="198" t="s">
        <v>2094</v>
      </c>
    </row>
    <row r="1102" spans="1:9" x14ac:dyDescent="0.3">
      <c r="B1102" s="182">
        <v>5</v>
      </c>
      <c r="C1102" t="s">
        <v>2001</v>
      </c>
      <c r="D1102" s="198" t="s">
        <v>1022</v>
      </c>
      <c r="E1102" s="207"/>
      <c r="F1102" s="207">
        <v>45799.882638888892</v>
      </c>
      <c r="G1102" s="206">
        <v>25</v>
      </c>
      <c r="H1102" s="4">
        <v>323325</v>
      </c>
      <c r="I1102" s="198" t="s">
        <v>2095</v>
      </c>
    </row>
    <row r="1103" spans="1:9" x14ac:dyDescent="0.3">
      <c r="B1103" s="182">
        <v>6</v>
      </c>
      <c r="C1103" s="198" t="s">
        <v>1750</v>
      </c>
      <c r="D1103" s="198" t="s">
        <v>28</v>
      </c>
      <c r="E1103" s="207"/>
      <c r="F1103" s="207">
        <v>45799.881944444445</v>
      </c>
      <c r="G1103" s="206">
        <v>25</v>
      </c>
      <c r="H1103" s="4">
        <v>325625</v>
      </c>
      <c r="I1103" s="198" t="s">
        <v>2096</v>
      </c>
    </row>
    <row r="1104" spans="1:9" x14ac:dyDescent="0.3">
      <c r="B1104" s="182">
        <v>7</v>
      </c>
      <c r="C1104" s="198" t="s">
        <v>1993</v>
      </c>
      <c r="D1104" s="198" t="s">
        <v>28</v>
      </c>
      <c r="E1104" s="207"/>
      <c r="F1104" s="207">
        <v>45799.839583333334</v>
      </c>
      <c r="G1104" s="206">
        <v>10</v>
      </c>
      <c r="H1104" s="4">
        <v>325225</v>
      </c>
      <c r="I1104" s="198" t="s">
        <v>907</v>
      </c>
    </row>
    <row r="1105" spans="1:9" x14ac:dyDescent="0.3">
      <c r="B1105" s="198">
        <v>8</v>
      </c>
      <c r="C1105" t="s">
        <v>2049</v>
      </c>
      <c r="D1105" s="198" t="s">
        <v>1826</v>
      </c>
      <c r="E1105" s="207"/>
      <c r="F1105" s="207">
        <v>45799.883333333331</v>
      </c>
      <c r="G1105" s="206">
        <v>25</v>
      </c>
      <c r="H1105" s="4">
        <v>323325</v>
      </c>
      <c r="I1105" s="198" t="s">
        <v>2097</v>
      </c>
    </row>
    <row r="1106" spans="1:9" x14ac:dyDescent="0.3">
      <c r="B1106" s="198">
        <v>9</v>
      </c>
      <c r="C1106" s="198" t="s">
        <v>201</v>
      </c>
      <c r="D1106" s="198" t="s">
        <v>1022</v>
      </c>
      <c r="E1106" s="207"/>
      <c r="F1106" s="207">
        <v>45799.886111111111</v>
      </c>
      <c r="G1106" s="206">
        <v>25</v>
      </c>
      <c r="H1106" s="4">
        <v>322525</v>
      </c>
      <c r="I1106" s="198" t="s">
        <v>2098</v>
      </c>
    </row>
    <row r="1107" spans="1:9" x14ac:dyDescent="0.3">
      <c r="B1107" s="198">
        <v>10</v>
      </c>
      <c r="C1107" s="198" t="s">
        <v>1784</v>
      </c>
      <c r="D1107" s="198" t="s">
        <v>1826</v>
      </c>
      <c r="E1107" s="207"/>
      <c r="F1107" s="207">
        <v>45799.886111111111</v>
      </c>
      <c r="G1107" s="206">
        <v>25</v>
      </c>
      <c r="H1107" s="4">
        <v>322525</v>
      </c>
      <c r="I1107" s="198" t="s">
        <v>2099</v>
      </c>
    </row>
    <row r="1108" spans="1:9" x14ac:dyDescent="0.3">
      <c r="B1108" s="198">
        <v>11</v>
      </c>
      <c r="C1108" s="198" t="s">
        <v>1791</v>
      </c>
      <c r="D1108" s="198" t="s">
        <v>1755</v>
      </c>
      <c r="E1108" s="207"/>
      <c r="F1108" s="207">
        <v>45799.881944444445</v>
      </c>
      <c r="G1108" s="206">
        <v>25</v>
      </c>
      <c r="H1108" s="4">
        <v>321525</v>
      </c>
      <c r="I1108" s="198" t="s">
        <v>1893</v>
      </c>
    </row>
    <row r="1109" spans="1:9" x14ac:dyDescent="0.3">
      <c r="F1109" s="207"/>
      <c r="G1109" s="228">
        <f>SUM(G1098:G1108)</f>
        <v>230</v>
      </c>
    </row>
    <row r="1111" spans="1:9" x14ac:dyDescent="0.3">
      <c r="A1111" s="243">
        <v>45801</v>
      </c>
      <c r="B1111" s="243"/>
      <c r="C1111" s="693">
        <f>A1111</f>
        <v>45801</v>
      </c>
      <c r="D1111" s="243"/>
      <c r="E1111" s="243"/>
      <c r="F1111" s="243"/>
      <c r="G1111" s="243"/>
      <c r="H1111" s="243"/>
      <c r="I1111" s="693">
        <f>A1111</f>
        <v>45801</v>
      </c>
    </row>
    <row r="1112" spans="1:9" ht="28.8" x14ac:dyDescent="0.3">
      <c r="A1112" s="309"/>
      <c r="B1112" s="197" t="s">
        <v>1731</v>
      </c>
      <c r="C1112" s="197" t="s">
        <v>1732</v>
      </c>
      <c r="D1112" s="197" t="s">
        <v>1257</v>
      </c>
      <c r="E1112" s="200" t="s">
        <v>1894</v>
      </c>
      <c r="F1112" s="200" t="s">
        <v>1734</v>
      </c>
      <c r="G1112" s="200" t="s">
        <v>1742</v>
      </c>
      <c r="H1112" s="200" t="s">
        <v>390</v>
      </c>
      <c r="I1112" s="200" t="s">
        <v>1740</v>
      </c>
    </row>
    <row r="1113" spans="1:9" x14ac:dyDescent="0.3">
      <c r="B1113" s="255">
        <v>1</v>
      </c>
      <c r="C1113" s="198" t="s">
        <v>1762</v>
      </c>
      <c r="D1113" s="198" t="s">
        <v>1745</v>
      </c>
      <c r="E1113" s="207">
        <v>45801.295138888891</v>
      </c>
      <c r="F1113" s="207">
        <v>45801.629166666666</v>
      </c>
      <c r="G1113" s="206">
        <v>25</v>
      </c>
      <c r="H1113" s="4" t="s">
        <v>2100</v>
      </c>
      <c r="I1113" s="198" t="s">
        <v>2064</v>
      </c>
    </row>
    <row r="1114" spans="1:9" x14ac:dyDescent="0.3">
      <c r="B1114" s="255">
        <v>2</v>
      </c>
      <c r="C1114" s="198" t="s">
        <v>1948</v>
      </c>
      <c r="D1114" s="198" t="s">
        <v>1745</v>
      </c>
      <c r="E1114" s="207">
        <v>45801.277083333334</v>
      </c>
      <c r="F1114" s="207">
        <v>45801.629166666666</v>
      </c>
      <c r="G1114" s="206">
        <v>25</v>
      </c>
      <c r="H1114" s="4" t="s">
        <v>2101</v>
      </c>
      <c r="I1114" s="198" t="s">
        <v>2102</v>
      </c>
    </row>
    <row r="1115" spans="1:9" x14ac:dyDescent="0.3">
      <c r="B1115" s="255">
        <v>3</v>
      </c>
      <c r="C1115" s="198" t="s">
        <v>1771</v>
      </c>
      <c r="D1115" s="198" t="s">
        <v>1745</v>
      </c>
      <c r="E1115" s="207">
        <v>45801.293749999997</v>
      </c>
      <c r="F1115" s="207">
        <v>45801.625</v>
      </c>
      <c r="G1115" s="206">
        <v>25</v>
      </c>
      <c r="H1115" s="4">
        <v>317825</v>
      </c>
      <c r="I1115" s="198" t="s">
        <v>1980</v>
      </c>
    </row>
    <row r="1116" spans="1:9" x14ac:dyDescent="0.3">
      <c r="B1116" s="255">
        <v>4</v>
      </c>
      <c r="C1116" s="198" t="s">
        <v>1764</v>
      </c>
      <c r="D1116" s="198" t="s">
        <v>1745</v>
      </c>
      <c r="E1116" s="207">
        <v>45801.311111111114</v>
      </c>
      <c r="F1116" s="207">
        <v>45801.633333333331</v>
      </c>
      <c r="G1116" s="206">
        <v>25</v>
      </c>
      <c r="H1116" s="4" t="s">
        <v>2103</v>
      </c>
      <c r="I1116" s="198" t="s">
        <v>2104</v>
      </c>
    </row>
    <row r="1117" spans="1:9" x14ac:dyDescent="0.3">
      <c r="B1117" s="255">
        <v>5</v>
      </c>
      <c r="C1117" s="198" t="s">
        <v>1763</v>
      </c>
      <c r="D1117" s="198" t="s">
        <v>1745</v>
      </c>
      <c r="E1117" s="207">
        <v>45801.291666666664</v>
      </c>
      <c r="F1117" s="207">
        <v>45801.629166666666</v>
      </c>
      <c r="G1117" s="206">
        <v>25</v>
      </c>
      <c r="H1117" s="4" t="s">
        <v>2105</v>
      </c>
      <c r="I1117" s="198" t="s">
        <v>2106</v>
      </c>
    </row>
    <row r="1118" spans="1:9" x14ac:dyDescent="0.3">
      <c r="B1118" s="182">
        <v>6</v>
      </c>
      <c r="C1118" t="s">
        <v>2001</v>
      </c>
      <c r="D1118" s="198" t="s">
        <v>1022</v>
      </c>
      <c r="E1118" s="207">
        <v>45801.297222222223</v>
      </c>
      <c r="F1118" s="207">
        <v>45801.500694444447</v>
      </c>
      <c r="G1118" s="206">
        <v>10</v>
      </c>
      <c r="H1118" s="4">
        <v>321525</v>
      </c>
      <c r="I1118" s="198" t="s">
        <v>926</v>
      </c>
    </row>
    <row r="1119" spans="1:9" x14ac:dyDescent="0.3">
      <c r="B1119" s="182">
        <v>7</v>
      </c>
      <c r="C1119" t="s">
        <v>1765</v>
      </c>
      <c r="D1119" s="198" t="s">
        <v>1022</v>
      </c>
      <c r="E1119" s="207">
        <v>45801.3</v>
      </c>
      <c r="F1119" s="207">
        <v>45801.504166666666</v>
      </c>
      <c r="G1119" s="206">
        <v>10</v>
      </c>
      <c r="H1119" s="4">
        <v>317825</v>
      </c>
      <c r="I1119" s="198" t="s">
        <v>926</v>
      </c>
    </row>
    <row r="1120" spans="1:9" x14ac:dyDescent="0.3">
      <c r="B1120" s="182">
        <v>8</v>
      </c>
      <c r="C1120" s="198" t="s">
        <v>1750</v>
      </c>
      <c r="D1120" s="198" t="s">
        <v>28</v>
      </c>
      <c r="E1120" s="207">
        <v>45801.283333333333</v>
      </c>
      <c r="F1120" s="207">
        <v>45801.633333333331</v>
      </c>
      <c r="G1120" s="206">
        <v>25</v>
      </c>
      <c r="H1120" s="4" t="s">
        <v>2107</v>
      </c>
      <c r="I1120" s="198" t="s">
        <v>2108</v>
      </c>
    </row>
    <row r="1121" spans="2:9" x14ac:dyDescent="0.3">
      <c r="B1121" s="182">
        <v>9</v>
      </c>
      <c r="C1121" s="198" t="s">
        <v>1993</v>
      </c>
      <c r="D1121" s="198" t="s">
        <v>28</v>
      </c>
      <c r="E1121" s="207">
        <v>45801.290277777778</v>
      </c>
      <c r="F1121" s="207">
        <v>45801.636805555558</v>
      </c>
      <c r="G1121" s="206">
        <v>25</v>
      </c>
      <c r="H1121" s="4" t="s">
        <v>2109</v>
      </c>
      <c r="I1121" s="198" t="s">
        <v>2110</v>
      </c>
    </row>
    <row r="1122" spans="2:9" x14ac:dyDescent="0.3">
      <c r="B1122" s="198">
        <v>10</v>
      </c>
      <c r="C1122" t="s">
        <v>1791</v>
      </c>
      <c r="D1122" s="198" t="s">
        <v>1755</v>
      </c>
      <c r="E1122" s="207">
        <v>45801.293749999997</v>
      </c>
      <c r="F1122" s="207">
        <v>45801.630555555559</v>
      </c>
      <c r="G1122" s="206">
        <v>25</v>
      </c>
      <c r="H1122" s="4" t="s">
        <v>2111</v>
      </c>
      <c r="I1122" s="198" t="s">
        <v>2112</v>
      </c>
    </row>
    <row r="1123" spans="2:9" x14ac:dyDescent="0.3">
      <c r="B1123" s="198">
        <v>11</v>
      </c>
      <c r="C1123" s="198" t="s">
        <v>201</v>
      </c>
      <c r="D1123" s="198" t="s">
        <v>1022</v>
      </c>
      <c r="E1123" s="207">
        <v>45801.294444444444</v>
      </c>
      <c r="F1123" s="207">
        <v>45801.637499999997</v>
      </c>
      <c r="G1123" s="206">
        <v>25</v>
      </c>
      <c r="H1123" s="4">
        <v>322525</v>
      </c>
      <c r="I1123" s="198" t="s">
        <v>2113</v>
      </c>
    </row>
    <row r="1124" spans="2:9" ht="14.25" customHeight="1" x14ac:dyDescent="0.3">
      <c r="B1124" s="198">
        <v>12</v>
      </c>
      <c r="C1124" s="198" t="s">
        <v>1754</v>
      </c>
      <c r="D1124" s="198" t="s">
        <v>23</v>
      </c>
      <c r="E1124" s="207">
        <v>45801.3</v>
      </c>
      <c r="F1124" s="207">
        <v>45801.636805555558</v>
      </c>
      <c r="G1124" s="206">
        <v>25</v>
      </c>
      <c r="H1124" s="4" t="s">
        <v>2114</v>
      </c>
      <c r="I1124" s="198" t="s">
        <v>2115</v>
      </c>
    </row>
    <row r="1125" spans="2:9" ht="14.25" customHeight="1" x14ac:dyDescent="0.3">
      <c r="B1125" s="198">
        <v>13</v>
      </c>
      <c r="C1125" s="198" t="s">
        <v>1784</v>
      </c>
      <c r="D1125" s="198" t="s">
        <v>1826</v>
      </c>
      <c r="E1125" s="207">
        <v>45801.291666666664</v>
      </c>
      <c r="F1125" s="207">
        <v>45801.625</v>
      </c>
      <c r="G1125" s="206">
        <v>25</v>
      </c>
      <c r="H1125" s="4">
        <v>322325</v>
      </c>
      <c r="I1125" s="198" t="s">
        <v>2116</v>
      </c>
    </row>
    <row r="1126" spans="2:9" x14ac:dyDescent="0.3">
      <c r="B1126" s="198">
        <v>14</v>
      </c>
      <c r="C1126" t="s">
        <v>2074</v>
      </c>
      <c r="D1126" s="198" t="s">
        <v>1789</v>
      </c>
      <c r="E1126" s="543" t="s">
        <v>110</v>
      </c>
      <c r="F1126" s="207">
        <v>45801.625</v>
      </c>
      <c r="G1126" s="206">
        <v>10</v>
      </c>
      <c r="H1126" s="4" t="s">
        <v>110</v>
      </c>
      <c r="I1126" s="198" t="s">
        <v>1789</v>
      </c>
    </row>
    <row r="1127" spans="2:9" x14ac:dyDescent="0.3">
      <c r="F1127" s="207"/>
      <c r="G1127" s="228">
        <f>SUM(G1113:G1126)</f>
        <v>305</v>
      </c>
    </row>
    <row r="1129" spans="2:9" x14ac:dyDescent="0.3">
      <c r="B1129" s="806" t="s">
        <v>2117</v>
      </c>
      <c r="C1129" s="806"/>
      <c r="D1129" s="806"/>
      <c r="E1129" s="806"/>
      <c r="F1129" s="806"/>
      <c r="G1129" s="806"/>
    </row>
    <row r="1130" spans="2:9" x14ac:dyDescent="0.3">
      <c r="B1130" s="197" t="s">
        <v>1731</v>
      </c>
      <c r="C1130" s="197" t="s">
        <v>1732</v>
      </c>
      <c r="D1130" s="197" t="s">
        <v>1257</v>
      </c>
      <c r="E1130" s="197" t="s">
        <v>1733</v>
      </c>
      <c r="F1130" s="200" t="s">
        <v>1780</v>
      </c>
      <c r="G1130" s="200" t="s">
        <v>1742</v>
      </c>
    </row>
    <row r="1131" spans="2:9" x14ac:dyDescent="0.3">
      <c r="B1131" s="198">
        <v>1</v>
      </c>
      <c r="C1131" s="198" t="s">
        <v>1762</v>
      </c>
      <c r="D1131" s="198" t="s">
        <v>1745</v>
      </c>
      <c r="F1131" s="258">
        <f>COUNTIF($C$1064:$C$1126,C1131)</f>
        <v>4</v>
      </c>
      <c r="G1131" s="206">
        <f>SUMIF($C$1064:$C$1126,C1131,$G$1064:$G$1126)</f>
        <v>100</v>
      </c>
    </row>
    <row r="1132" spans="2:9" x14ac:dyDescent="0.3">
      <c r="B1132" s="324">
        <v>2</v>
      </c>
      <c r="C1132" s="198" t="s">
        <v>1771</v>
      </c>
      <c r="D1132" s="198" t="s">
        <v>1745</v>
      </c>
      <c r="F1132" s="258">
        <f t="shared" ref="F1132:F1146" si="41">COUNTIF($C$1064:$C$1126,C1132)</f>
        <v>4</v>
      </c>
      <c r="G1132" s="206">
        <f t="shared" ref="G1132:G1146" si="42">SUMIF($C$1064:$C$1126,C1132,$G$1064:$G$1126)</f>
        <v>100</v>
      </c>
    </row>
    <row r="1133" spans="2:9" x14ac:dyDescent="0.3">
      <c r="B1133" s="324">
        <v>3</v>
      </c>
      <c r="C1133" s="198" t="s">
        <v>1764</v>
      </c>
      <c r="D1133" s="198" t="s">
        <v>1745</v>
      </c>
      <c r="F1133" s="258">
        <f>COUNTIF($C$1064:$C$1126,C1133)</f>
        <v>2</v>
      </c>
      <c r="G1133" s="206">
        <f>SUMIF($C$1064:$C$1126,C1133,$G$1064:$G$1126)</f>
        <v>50</v>
      </c>
    </row>
    <row r="1134" spans="2:9" x14ac:dyDescent="0.3">
      <c r="B1134" s="255">
        <v>4</v>
      </c>
      <c r="C1134" s="198" t="s">
        <v>1948</v>
      </c>
      <c r="D1134" s="198" t="s">
        <v>1745</v>
      </c>
      <c r="F1134" s="258">
        <f t="shared" si="41"/>
        <v>3</v>
      </c>
      <c r="G1134" s="206">
        <f t="shared" si="42"/>
        <v>45</v>
      </c>
    </row>
    <row r="1135" spans="2:9" x14ac:dyDescent="0.3">
      <c r="B1135" s="255">
        <v>5</v>
      </c>
      <c r="C1135" s="198" t="s">
        <v>1763</v>
      </c>
      <c r="D1135" s="198" t="s">
        <v>1745</v>
      </c>
      <c r="F1135" s="258">
        <f t="shared" si="41"/>
        <v>3</v>
      </c>
      <c r="G1135" s="206">
        <f t="shared" si="42"/>
        <v>45</v>
      </c>
    </row>
    <row r="1136" spans="2:9" x14ac:dyDescent="0.3">
      <c r="B1136" s="255">
        <v>6</v>
      </c>
      <c r="C1136" s="198" t="s">
        <v>2049</v>
      </c>
      <c r="D1136" s="198" t="s">
        <v>1826</v>
      </c>
      <c r="F1136" s="258">
        <f t="shared" si="41"/>
        <v>3</v>
      </c>
      <c r="G1136" s="206">
        <f t="shared" si="42"/>
        <v>75</v>
      </c>
    </row>
    <row r="1137" spans="1:11" x14ac:dyDescent="0.3">
      <c r="B1137" s="255">
        <v>7</v>
      </c>
      <c r="C1137" s="198" t="s">
        <v>1784</v>
      </c>
      <c r="D1137" s="198" t="s">
        <v>1826</v>
      </c>
      <c r="F1137" s="258">
        <f>COUNTIF($C$1064:$C$1126,C1137)</f>
        <v>2</v>
      </c>
      <c r="G1137" s="206">
        <f>SUMIF($C$1064:$C$1126,C1137,$G$1064:$G$1126)</f>
        <v>50</v>
      </c>
    </row>
    <row r="1138" spans="1:11" x14ac:dyDescent="0.3">
      <c r="B1138" s="255">
        <v>8</v>
      </c>
      <c r="C1138" t="s">
        <v>2001</v>
      </c>
      <c r="D1138" s="198" t="s">
        <v>1022</v>
      </c>
      <c r="F1138" s="258">
        <f t="shared" si="41"/>
        <v>3</v>
      </c>
      <c r="G1138" s="206">
        <f t="shared" si="42"/>
        <v>60</v>
      </c>
    </row>
    <row r="1139" spans="1:11" x14ac:dyDescent="0.3">
      <c r="B1139" s="182">
        <v>9</v>
      </c>
      <c r="C1139" t="s">
        <v>1765</v>
      </c>
      <c r="D1139" s="198" t="s">
        <v>1022</v>
      </c>
      <c r="F1139" s="258">
        <f t="shared" si="41"/>
        <v>3</v>
      </c>
      <c r="G1139" s="206">
        <f t="shared" si="42"/>
        <v>60</v>
      </c>
    </row>
    <row r="1140" spans="1:11" x14ac:dyDescent="0.3">
      <c r="B1140" s="198">
        <v>10</v>
      </c>
      <c r="C1140" s="198" t="s">
        <v>1750</v>
      </c>
      <c r="D1140" s="198" t="s">
        <v>28</v>
      </c>
      <c r="F1140" s="258">
        <f t="shared" si="41"/>
        <v>3</v>
      </c>
      <c r="G1140" s="206">
        <f t="shared" si="42"/>
        <v>60</v>
      </c>
    </row>
    <row r="1141" spans="1:11" x14ac:dyDescent="0.3">
      <c r="B1141" s="198">
        <v>11</v>
      </c>
      <c r="C1141" s="198" t="s">
        <v>1993</v>
      </c>
      <c r="D1141" s="198" t="s">
        <v>28</v>
      </c>
      <c r="F1141" s="258">
        <f t="shared" si="41"/>
        <v>4</v>
      </c>
      <c r="G1141" s="206">
        <f t="shared" si="42"/>
        <v>85</v>
      </c>
    </row>
    <row r="1142" spans="1:11" x14ac:dyDescent="0.3">
      <c r="B1142" s="198">
        <v>12</v>
      </c>
      <c r="C1142" t="s">
        <v>1791</v>
      </c>
      <c r="D1142" s="198" t="s">
        <v>1755</v>
      </c>
      <c r="F1142" s="258">
        <f t="shared" si="41"/>
        <v>3</v>
      </c>
      <c r="G1142" s="206">
        <f t="shared" si="42"/>
        <v>75</v>
      </c>
    </row>
    <row r="1143" spans="1:11" x14ac:dyDescent="0.3">
      <c r="B1143" s="198">
        <v>13</v>
      </c>
      <c r="C1143" s="198" t="s">
        <v>201</v>
      </c>
      <c r="D1143" s="198" t="s">
        <v>1022</v>
      </c>
      <c r="F1143" s="258">
        <f t="shared" si="41"/>
        <v>4</v>
      </c>
      <c r="G1143" s="206">
        <f t="shared" si="42"/>
        <v>100</v>
      </c>
    </row>
    <row r="1144" spans="1:11" x14ac:dyDescent="0.3">
      <c r="B1144" s="198">
        <v>14</v>
      </c>
      <c r="C1144" s="198" t="s">
        <v>1754</v>
      </c>
      <c r="D1144" s="198" t="s">
        <v>23</v>
      </c>
      <c r="F1144" s="258">
        <f t="shared" si="41"/>
        <v>3</v>
      </c>
      <c r="G1144" s="206">
        <f t="shared" si="42"/>
        <v>75</v>
      </c>
    </row>
    <row r="1145" spans="1:11" x14ac:dyDescent="0.3">
      <c r="B1145" s="198">
        <v>15</v>
      </c>
      <c r="C1145" t="s">
        <v>1793</v>
      </c>
      <c r="D1145" s="198" t="s">
        <v>1832</v>
      </c>
      <c r="F1145" s="258">
        <f t="shared" si="41"/>
        <v>2</v>
      </c>
      <c r="G1145" s="206">
        <f t="shared" si="42"/>
        <v>25</v>
      </c>
    </row>
    <row r="1146" spans="1:11" x14ac:dyDescent="0.3">
      <c r="B1146" s="198">
        <v>16</v>
      </c>
      <c r="C1146" t="s">
        <v>2074</v>
      </c>
      <c r="D1146" s="198" t="s">
        <v>1789</v>
      </c>
      <c r="F1146" s="258">
        <f t="shared" si="41"/>
        <v>1</v>
      </c>
      <c r="G1146" s="206">
        <f t="shared" si="42"/>
        <v>10</v>
      </c>
    </row>
    <row r="1147" spans="1:11" x14ac:dyDescent="0.3">
      <c r="G1147" s="228">
        <f>SUM(G1131:G1146)</f>
        <v>1015</v>
      </c>
    </row>
    <row r="1149" spans="1:11" x14ac:dyDescent="0.3">
      <c r="A1149" s="243">
        <v>45811</v>
      </c>
      <c r="B1149" s="243"/>
      <c r="C1149" s="693">
        <f>A1149</f>
        <v>45811</v>
      </c>
      <c r="D1149" s="243"/>
      <c r="E1149" s="243"/>
      <c r="F1149" s="243"/>
      <c r="G1149" s="243"/>
      <c r="H1149" s="243"/>
      <c r="I1149" s="693">
        <f>A1149</f>
        <v>45811</v>
      </c>
    </row>
    <row r="1150" spans="1:11" ht="28.8" x14ac:dyDescent="0.3">
      <c r="A1150" s="309"/>
      <c r="B1150" s="197" t="s">
        <v>1731</v>
      </c>
      <c r="C1150" s="197" t="s">
        <v>1732</v>
      </c>
      <c r="D1150" s="197" t="s">
        <v>1257</v>
      </c>
      <c r="E1150" s="200" t="s">
        <v>1894</v>
      </c>
      <c r="F1150" s="200" t="s">
        <v>1734</v>
      </c>
      <c r="G1150" s="200" t="s">
        <v>1742</v>
      </c>
      <c r="H1150" s="200" t="s">
        <v>390</v>
      </c>
      <c r="I1150" s="200" t="s">
        <v>1740</v>
      </c>
    </row>
    <row r="1151" spans="1:11" x14ac:dyDescent="0.3">
      <c r="B1151" s="255">
        <v>1</v>
      </c>
      <c r="C1151" s="198" t="s">
        <v>1762</v>
      </c>
      <c r="D1151" s="198" t="s">
        <v>1745</v>
      </c>
      <c r="E1151" s="207">
        <v>45811.75</v>
      </c>
      <c r="F1151" s="207">
        <v>45811.884027777778</v>
      </c>
      <c r="G1151" s="206">
        <v>25</v>
      </c>
      <c r="H1151" s="4">
        <v>322325</v>
      </c>
      <c r="I1151" s="198" t="s">
        <v>1920</v>
      </c>
      <c r="K1151" s="585">
        <f>(F1151-E1151)*24</f>
        <v>3.2166666666744277</v>
      </c>
    </row>
    <row r="1152" spans="1:11" x14ac:dyDescent="0.3">
      <c r="B1152" s="255">
        <v>2</v>
      </c>
      <c r="C1152" s="198" t="s">
        <v>1771</v>
      </c>
      <c r="D1152" s="198" t="s">
        <v>1745</v>
      </c>
      <c r="E1152" s="207">
        <v>45811.75</v>
      </c>
      <c r="F1152" s="207">
        <v>45811.884722222225</v>
      </c>
      <c r="G1152" s="206">
        <v>25</v>
      </c>
      <c r="H1152" s="4">
        <v>327325</v>
      </c>
      <c r="I1152" s="198" t="s">
        <v>901</v>
      </c>
      <c r="K1152" s="585">
        <f>(F1152-E1152)*24</f>
        <v>3.2333333333954215</v>
      </c>
    </row>
    <row r="1153" spans="1:11" x14ac:dyDescent="0.3">
      <c r="B1153" s="182">
        <v>3</v>
      </c>
      <c r="C1153" s="198" t="s">
        <v>1750</v>
      </c>
      <c r="D1153" s="198" t="s">
        <v>28</v>
      </c>
      <c r="E1153" s="207">
        <v>45811.75</v>
      </c>
      <c r="F1153" s="207">
        <v>45811.884722222225</v>
      </c>
      <c r="G1153" s="206">
        <v>25</v>
      </c>
      <c r="H1153" s="4" t="s">
        <v>2118</v>
      </c>
      <c r="I1153" s="198" t="s">
        <v>2119</v>
      </c>
      <c r="K1153" s="585">
        <f>(F1153-E1153)*24</f>
        <v>3.2333333333954215</v>
      </c>
    </row>
    <row r="1154" spans="1:11" x14ac:dyDescent="0.3">
      <c r="B1154" s="182">
        <v>4</v>
      </c>
      <c r="C1154" s="198" t="s">
        <v>1993</v>
      </c>
      <c r="D1154" s="198" t="s">
        <v>28</v>
      </c>
      <c r="E1154" s="207">
        <v>45811.75</v>
      </c>
      <c r="F1154" s="207">
        <v>45811.885416666664</v>
      </c>
      <c r="G1154" s="206">
        <v>25</v>
      </c>
      <c r="H1154" s="4">
        <v>324125</v>
      </c>
      <c r="I1154" s="198" t="s">
        <v>2120</v>
      </c>
      <c r="K1154" s="585">
        <f>(F1154-E1154)*24</f>
        <v>3.2499999999417923</v>
      </c>
    </row>
    <row r="1155" spans="1:11" x14ac:dyDescent="0.3">
      <c r="B1155" s="198">
        <v>5</v>
      </c>
      <c r="C1155" t="s">
        <v>1793</v>
      </c>
      <c r="D1155" s="198" t="s">
        <v>1832</v>
      </c>
      <c r="E1155" s="207">
        <v>45811.75</v>
      </c>
      <c r="F1155" s="207">
        <v>45811.882638888892</v>
      </c>
      <c r="G1155" s="206">
        <v>25</v>
      </c>
      <c r="H1155" s="4" t="s">
        <v>110</v>
      </c>
      <c r="I1155" s="198" t="s">
        <v>2121</v>
      </c>
      <c r="K1155" s="585">
        <f>(F1155-E1155)*24</f>
        <v>3.183333333407063</v>
      </c>
    </row>
    <row r="1156" spans="1:11" x14ac:dyDescent="0.3">
      <c r="F1156" s="207"/>
      <c r="G1156" s="228">
        <f>SUM(G1151:G1155)</f>
        <v>125</v>
      </c>
    </row>
    <row r="1159" spans="1:11" x14ac:dyDescent="0.3">
      <c r="A1159" s="243">
        <v>45812</v>
      </c>
      <c r="B1159" s="243"/>
      <c r="C1159" s="693">
        <f>A1159</f>
        <v>45812</v>
      </c>
      <c r="D1159" s="243"/>
      <c r="E1159" s="243"/>
      <c r="F1159" s="243"/>
      <c r="G1159" s="243"/>
      <c r="H1159" s="243"/>
      <c r="I1159" s="693">
        <f>A1159</f>
        <v>45812</v>
      </c>
    </row>
    <row r="1160" spans="1:11" ht="28.8" x14ac:dyDescent="0.3">
      <c r="A1160" s="309"/>
      <c r="B1160" s="197" t="s">
        <v>1731</v>
      </c>
      <c r="C1160" s="197" t="s">
        <v>1732</v>
      </c>
      <c r="D1160" s="197" t="s">
        <v>1257</v>
      </c>
      <c r="E1160" s="200" t="s">
        <v>1894</v>
      </c>
      <c r="F1160" s="200" t="s">
        <v>1734</v>
      </c>
      <c r="G1160" s="200" t="s">
        <v>1742</v>
      </c>
      <c r="H1160" s="200" t="s">
        <v>390</v>
      </c>
      <c r="I1160" s="200" t="s">
        <v>1740</v>
      </c>
    </row>
    <row r="1161" spans="1:11" x14ac:dyDescent="0.3">
      <c r="B1161" s="255">
        <v>1</v>
      </c>
      <c r="C1161" s="198" t="s">
        <v>1762</v>
      </c>
      <c r="D1161" s="198" t="s">
        <v>1745</v>
      </c>
      <c r="E1161" s="207">
        <v>45812.75</v>
      </c>
      <c r="F1161" s="207">
        <v>45812.888194444444</v>
      </c>
      <c r="G1161" s="206">
        <v>25</v>
      </c>
      <c r="H1161" s="4">
        <v>325825</v>
      </c>
      <c r="I1161" s="198" t="s">
        <v>589</v>
      </c>
      <c r="K1161" s="585">
        <f>(F1161-E1161)*24</f>
        <v>3.3166666666511446</v>
      </c>
    </row>
    <row r="1162" spans="1:11" ht="15.75" customHeight="1" x14ac:dyDescent="0.3">
      <c r="B1162" s="255">
        <v>2</v>
      </c>
      <c r="C1162" s="198" t="s">
        <v>1771</v>
      </c>
      <c r="D1162" s="198" t="s">
        <v>1745</v>
      </c>
      <c r="E1162" s="207">
        <v>45812.75</v>
      </c>
      <c r="F1162" s="207">
        <v>45812.888194444444</v>
      </c>
      <c r="G1162" s="206">
        <v>25</v>
      </c>
      <c r="H1162" s="4">
        <v>319525</v>
      </c>
      <c r="I1162" s="198" t="s">
        <v>2122</v>
      </c>
      <c r="K1162" s="585">
        <f>(F1162-E1162)*24</f>
        <v>3.3166666666511446</v>
      </c>
    </row>
    <row r="1163" spans="1:11" x14ac:dyDescent="0.3">
      <c r="B1163" s="182">
        <v>3</v>
      </c>
      <c r="C1163" s="198" t="s">
        <v>1993</v>
      </c>
      <c r="D1163" s="198" t="s">
        <v>28</v>
      </c>
      <c r="E1163" s="207">
        <v>45812.75</v>
      </c>
      <c r="F1163" s="207">
        <v>45812.887499999997</v>
      </c>
      <c r="G1163" s="206">
        <v>25</v>
      </c>
      <c r="H1163" s="4">
        <v>324125</v>
      </c>
      <c r="I1163" s="198" t="s">
        <v>907</v>
      </c>
      <c r="K1163" s="585">
        <f>(F1163-E1163)*24</f>
        <v>3.2999999999301508</v>
      </c>
    </row>
    <row r="1164" spans="1:11" x14ac:dyDescent="0.3">
      <c r="B1164" s="198">
        <v>4</v>
      </c>
      <c r="C1164" t="s">
        <v>1793</v>
      </c>
      <c r="D1164" s="198" t="s">
        <v>1832</v>
      </c>
      <c r="E1164" s="207">
        <v>45812.75</v>
      </c>
      <c r="F1164" s="207">
        <v>45812.886111111111</v>
      </c>
      <c r="G1164" s="206">
        <v>25</v>
      </c>
      <c r="H1164" s="4" t="s">
        <v>110</v>
      </c>
      <c r="I1164" s="198" t="s">
        <v>2121</v>
      </c>
      <c r="K1164" s="585">
        <f>(F1164-E1164)*24</f>
        <v>3.2666666666627862</v>
      </c>
    </row>
    <row r="1165" spans="1:11" x14ac:dyDescent="0.3">
      <c r="F1165" s="207"/>
      <c r="G1165" s="228">
        <f>SUM(G1161:G1164)</f>
        <v>100</v>
      </c>
      <c r="K1165" s="585"/>
    </row>
    <row r="1168" spans="1:11" x14ac:dyDescent="0.3">
      <c r="A1168" s="243">
        <v>45813</v>
      </c>
      <c r="B1168" s="243"/>
      <c r="C1168" s="693">
        <f>A1168</f>
        <v>45813</v>
      </c>
      <c r="D1168" s="243"/>
      <c r="E1168" s="243"/>
      <c r="F1168" s="243"/>
      <c r="G1168" s="243"/>
      <c r="H1168" s="243"/>
      <c r="I1168" s="693">
        <f>A1168</f>
        <v>45813</v>
      </c>
    </row>
    <row r="1169" spans="1:11" ht="28.8" x14ac:dyDescent="0.3">
      <c r="A1169" s="309"/>
      <c r="B1169" s="197" t="s">
        <v>1731</v>
      </c>
      <c r="C1169" s="197" t="s">
        <v>1732</v>
      </c>
      <c r="D1169" s="197" t="s">
        <v>1257</v>
      </c>
      <c r="E1169" s="200" t="s">
        <v>1894</v>
      </c>
      <c r="F1169" s="200" t="s">
        <v>1734</v>
      </c>
      <c r="G1169" s="200" t="s">
        <v>1742</v>
      </c>
      <c r="H1169" s="200" t="s">
        <v>390</v>
      </c>
      <c r="I1169" s="200" t="s">
        <v>1740</v>
      </c>
    </row>
    <row r="1170" spans="1:11" ht="15.75" customHeight="1" x14ac:dyDescent="0.3">
      <c r="B1170" s="255">
        <v>1</v>
      </c>
      <c r="C1170" s="198" t="s">
        <v>1750</v>
      </c>
      <c r="D1170" s="198" t="s">
        <v>28</v>
      </c>
      <c r="E1170" s="207">
        <v>45813.75</v>
      </c>
      <c r="F1170" s="207">
        <v>45813.847222222219</v>
      </c>
      <c r="G1170" s="206">
        <v>25</v>
      </c>
      <c r="H1170" s="4">
        <v>324225</v>
      </c>
      <c r="I1170" s="198" t="s">
        <v>2123</v>
      </c>
      <c r="K1170" s="585">
        <f>(F1170-E1170)*24</f>
        <v>2.3333333332557231</v>
      </c>
    </row>
    <row r="1171" spans="1:11" x14ac:dyDescent="0.3">
      <c r="B1171" s="182">
        <v>2</v>
      </c>
      <c r="C1171" s="198" t="s">
        <v>1993</v>
      </c>
      <c r="D1171" s="198" t="s">
        <v>28</v>
      </c>
      <c r="E1171" s="207">
        <v>45813.75</v>
      </c>
      <c r="F1171" s="207">
        <v>45813.847222222219</v>
      </c>
      <c r="G1171" s="206">
        <v>25</v>
      </c>
      <c r="H1171" s="4">
        <v>327225</v>
      </c>
      <c r="I1171" s="198" t="s">
        <v>2124</v>
      </c>
      <c r="K1171" s="585">
        <f>(F1171-E1171)*24</f>
        <v>2.3333333332557231</v>
      </c>
    </row>
    <row r="1172" spans="1:11" x14ac:dyDescent="0.3">
      <c r="F1172" s="207"/>
      <c r="G1172" s="228">
        <f>SUM(G1170:G1171)</f>
        <v>50</v>
      </c>
    </row>
    <row r="1173" spans="1:11" x14ac:dyDescent="0.3">
      <c r="G1173" s="207"/>
    </row>
    <row r="1174" spans="1:11" x14ac:dyDescent="0.3">
      <c r="A1174" s="243">
        <v>45814</v>
      </c>
      <c r="B1174" s="243"/>
      <c r="C1174" s="693">
        <f>A1174</f>
        <v>45814</v>
      </c>
      <c r="D1174" s="243"/>
      <c r="E1174" s="243"/>
      <c r="F1174" s="243"/>
      <c r="G1174" s="243"/>
      <c r="H1174" s="243"/>
      <c r="I1174" s="693">
        <f>A1174</f>
        <v>45814</v>
      </c>
    </row>
    <row r="1175" spans="1:11" ht="28.8" x14ac:dyDescent="0.3">
      <c r="A1175" s="309"/>
      <c r="B1175" s="197" t="s">
        <v>1731</v>
      </c>
      <c r="C1175" s="197" t="s">
        <v>1732</v>
      </c>
      <c r="D1175" s="197" t="s">
        <v>1257</v>
      </c>
      <c r="E1175" s="200" t="s">
        <v>1894</v>
      </c>
      <c r="F1175" s="200" t="s">
        <v>1734</v>
      </c>
      <c r="G1175" s="200" t="s">
        <v>1742</v>
      </c>
      <c r="H1175" s="200" t="s">
        <v>390</v>
      </c>
      <c r="I1175" s="200" t="s">
        <v>1740</v>
      </c>
    </row>
    <row r="1176" spans="1:11" ht="15.75" customHeight="1" x14ac:dyDescent="0.3">
      <c r="B1176" s="255">
        <v>1</v>
      </c>
      <c r="C1176" s="198" t="s">
        <v>1831</v>
      </c>
      <c r="D1176" s="198" t="s">
        <v>1832</v>
      </c>
      <c r="E1176" s="207">
        <v>45814.75</v>
      </c>
      <c r="F1176" s="207">
        <v>45814.799305555556</v>
      </c>
      <c r="G1176" s="206">
        <v>0</v>
      </c>
      <c r="H1176" s="4" t="s">
        <v>110</v>
      </c>
      <c r="I1176" s="198" t="s">
        <v>2125</v>
      </c>
      <c r="K1176" s="585">
        <f>(F1176-E1176)*24</f>
        <v>1.1833333333488554</v>
      </c>
    </row>
    <row r="1177" spans="1:11" x14ac:dyDescent="0.3">
      <c r="B1177" s="182">
        <v>2</v>
      </c>
      <c r="C1177" s="198" t="s">
        <v>1793</v>
      </c>
      <c r="D1177" s="198" t="s">
        <v>1832</v>
      </c>
      <c r="E1177" s="207">
        <v>45814.75</v>
      </c>
      <c r="F1177" s="207">
        <v>45814.791666666664</v>
      </c>
      <c r="G1177" s="206">
        <v>0</v>
      </c>
      <c r="H1177" s="4" t="s">
        <v>110</v>
      </c>
      <c r="I1177" s="198" t="s">
        <v>2125</v>
      </c>
      <c r="K1177" s="585">
        <f>(F1177-E1177)*24</f>
        <v>0.99999999994179234</v>
      </c>
    </row>
    <row r="1178" spans="1:11" x14ac:dyDescent="0.3">
      <c r="F1178" s="207"/>
      <c r="G1178" s="228">
        <f>SUM(G1176:G1177)</f>
        <v>0</v>
      </c>
      <c r="K1178" s="585"/>
    </row>
    <row r="1180" spans="1:11" x14ac:dyDescent="0.3">
      <c r="A1180" s="243">
        <v>45815</v>
      </c>
      <c r="B1180" s="243"/>
      <c r="C1180" s="693">
        <f>A1180</f>
        <v>45815</v>
      </c>
      <c r="D1180" s="243"/>
      <c r="E1180" s="243"/>
      <c r="F1180" s="243"/>
      <c r="G1180" s="243"/>
      <c r="H1180" s="243"/>
      <c r="I1180" s="693">
        <f>A1180</f>
        <v>45815</v>
      </c>
    </row>
    <row r="1181" spans="1:11" ht="28.8" x14ac:dyDescent="0.3">
      <c r="A1181" s="309"/>
      <c r="B1181" s="197" t="s">
        <v>1731</v>
      </c>
      <c r="C1181" s="197" t="s">
        <v>1732</v>
      </c>
      <c r="D1181" s="197" t="s">
        <v>1257</v>
      </c>
      <c r="E1181" s="200" t="s">
        <v>1894</v>
      </c>
      <c r="F1181" s="200" t="s">
        <v>1734</v>
      </c>
      <c r="G1181" s="200" t="s">
        <v>1742</v>
      </c>
      <c r="H1181" s="200" t="s">
        <v>390</v>
      </c>
      <c r="I1181" s="200" t="s">
        <v>1740</v>
      </c>
    </row>
    <row r="1182" spans="1:11" x14ac:dyDescent="0.3">
      <c r="A1182" t="s">
        <v>1973</v>
      </c>
      <c r="B1182" s="255">
        <v>1</v>
      </c>
      <c r="C1182" s="198" t="s">
        <v>1762</v>
      </c>
      <c r="D1182" s="198" t="s">
        <v>1745</v>
      </c>
      <c r="E1182" s="543">
        <v>45815.297222222223</v>
      </c>
      <c r="F1182" s="543">
        <v>45815.633333333331</v>
      </c>
      <c r="G1182" s="206">
        <v>25</v>
      </c>
      <c r="H1182" s="4" t="s">
        <v>2126</v>
      </c>
      <c r="I1182" s="198" t="s">
        <v>2127</v>
      </c>
      <c r="K1182" s="585">
        <f t="shared" ref="K1182:K1195" si="43">(F1182-E1182)*24</f>
        <v>8.066666666592937</v>
      </c>
    </row>
    <row r="1183" spans="1:11" x14ac:dyDescent="0.3">
      <c r="A1183" t="s">
        <v>1973</v>
      </c>
      <c r="B1183" s="255">
        <v>2</v>
      </c>
      <c r="C1183" s="198" t="s">
        <v>1948</v>
      </c>
      <c r="D1183" s="198" t="s">
        <v>1745</v>
      </c>
      <c r="E1183" s="543">
        <v>45815.301388888889</v>
      </c>
      <c r="F1183" s="543">
        <v>45815.630555555559</v>
      </c>
      <c r="G1183" s="206">
        <v>25</v>
      </c>
      <c r="H1183" s="4">
        <v>324825</v>
      </c>
      <c r="I1183" s="198" t="s">
        <v>2128</v>
      </c>
      <c r="K1183" s="585">
        <f t="shared" si="43"/>
        <v>7.9000000000814907</v>
      </c>
    </row>
    <row r="1184" spans="1:11" x14ac:dyDescent="0.3">
      <c r="A1184" t="s">
        <v>1973</v>
      </c>
      <c r="B1184" s="255">
        <v>3</v>
      </c>
      <c r="C1184" s="198" t="s">
        <v>1771</v>
      </c>
      <c r="D1184" s="198" t="s">
        <v>1745</v>
      </c>
      <c r="E1184" s="543">
        <v>45815.289583333331</v>
      </c>
      <c r="F1184" s="543">
        <v>45815.631944444445</v>
      </c>
      <c r="G1184" s="206">
        <v>25</v>
      </c>
      <c r="H1184" s="4" t="s">
        <v>2129</v>
      </c>
      <c r="I1184" s="198" t="s">
        <v>2130</v>
      </c>
      <c r="K1184" s="585">
        <f t="shared" si="43"/>
        <v>8.2166666667326353</v>
      </c>
    </row>
    <row r="1185" spans="1:11" x14ac:dyDescent="0.3">
      <c r="A1185" t="s">
        <v>1973</v>
      </c>
      <c r="B1185" s="255">
        <v>4</v>
      </c>
      <c r="C1185" s="198" t="s">
        <v>1763</v>
      </c>
      <c r="D1185" s="198" t="s">
        <v>1745</v>
      </c>
      <c r="E1185" s="543">
        <v>45815.291666666664</v>
      </c>
      <c r="F1185" s="543">
        <v>45815.543055555558</v>
      </c>
      <c r="G1185" s="206">
        <v>10</v>
      </c>
      <c r="H1185" s="4">
        <v>335325</v>
      </c>
      <c r="I1185" s="198" t="s">
        <v>2128</v>
      </c>
      <c r="K1185" s="585">
        <f t="shared" si="43"/>
        <v>6.0333333334419876</v>
      </c>
    </row>
    <row r="1186" spans="1:11" x14ac:dyDescent="0.3">
      <c r="A1186" t="s">
        <v>1973</v>
      </c>
      <c r="B1186" s="182">
        <v>5</v>
      </c>
      <c r="C1186" t="s">
        <v>2001</v>
      </c>
      <c r="D1186" s="198" t="s">
        <v>1022</v>
      </c>
      <c r="E1186" s="543">
        <v>45815.291666666664</v>
      </c>
      <c r="F1186" s="543">
        <v>45815.629861111112</v>
      </c>
      <c r="G1186" s="206">
        <v>25</v>
      </c>
      <c r="H1186" s="4" t="s">
        <v>2131</v>
      </c>
      <c r="I1186" s="198" t="s">
        <v>2132</v>
      </c>
      <c r="K1186" s="585">
        <f t="shared" si="43"/>
        <v>8.1166666667559184</v>
      </c>
    </row>
    <row r="1187" spans="1:11" x14ac:dyDescent="0.3">
      <c r="A1187" t="s">
        <v>1973</v>
      </c>
      <c r="B1187" s="182">
        <v>6</v>
      </c>
      <c r="C1187" s="198" t="s">
        <v>1750</v>
      </c>
      <c r="D1187" s="198" t="s">
        <v>28</v>
      </c>
      <c r="E1187" s="543">
        <v>45815.280555555553</v>
      </c>
      <c r="F1187" s="543">
        <v>45815.632638888892</v>
      </c>
      <c r="G1187" s="206">
        <v>25</v>
      </c>
      <c r="H1187" s="4">
        <v>324225</v>
      </c>
      <c r="I1187" s="198" t="s">
        <v>2133</v>
      </c>
      <c r="K1187" s="585">
        <f t="shared" si="43"/>
        <v>8.4500000001280569</v>
      </c>
    </row>
    <row r="1188" spans="1:11" x14ac:dyDescent="0.3">
      <c r="A1188" t="s">
        <v>1973</v>
      </c>
      <c r="B1188" s="182">
        <v>7</v>
      </c>
      <c r="C1188" t="s">
        <v>1791</v>
      </c>
      <c r="D1188" s="198" t="s">
        <v>1755</v>
      </c>
      <c r="E1188" s="543">
        <v>45815.289583333331</v>
      </c>
      <c r="F1188" s="543">
        <v>45815.525000000001</v>
      </c>
      <c r="G1188" s="206">
        <v>10</v>
      </c>
      <c r="H1188" s="4">
        <v>324925</v>
      </c>
      <c r="I1188" s="198" t="s">
        <v>2134</v>
      </c>
      <c r="K1188" s="585">
        <f t="shared" si="43"/>
        <v>5.6500000000814907</v>
      </c>
    </row>
    <row r="1189" spans="1:11" x14ac:dyDescent="0.3">
      <c r="A1189" t="s">
        <v>1973</v>
      </c>
      <c r="B1189" s="182">
        <v>8</v>
      </c>
      <c r="C1189" s="198" t="s">
        <v>201</v>
      </c>
      <c r="D1189" s="198" t="s">
        <v>1022</v>
      </c>
      <c r="E1189" s="543">
        <v>45815.286805555559</v>
      </c>
      <c r="F1189" s="543">
        <v>45815.634027777778</v>
      </c>
      <c r="G1189" s="206">
        <v>25</v>
      </c>
      <c r="H1189" s="4">
        <v>324925</v>
      </c>
      <c r="I1189" s="198" t="s">
        <v>1926</v>
      </c>
      <c r="K1189" s="585">
        <f t="shared" si="43"/>
        <v>8.3333333332557231</v>
      </c>
    </row>
    <row r="1190" spans="1:11" ht="14.25" customHeight="1" x14ac:dyDescent="0.3">
      <c r="A1190" t="s">
        <v>1973</v>
      </c>
      <c r="B1190" s="182">
        <v>9</v>
      </c>
      <c r="C1190" s="198" t="s">
        <v>1754</v>
      </c>
      <c r="D1190" s="198" t="s">
        <v>23</v>
      </c>
      <c r="E1190" s="543">
        <v>45815.298611111109</v>
      </c>
      <c r="F1190" s="543">
        <v>45815.631944444445</v>
      </c>
      <c r="G1190" s="206">
        <v>25</v>
      </c>
      <c r="H1190" s="4">
        <v>329825</v>
      </c>
      <c r="I1190" s="198" t="s">
        <v>2135</v>
      </c>
      <c r="K1190" s="585">
        <f t="shared" si="43"/>
        <v>8.0000000000582077</v>
      </c>
    </row>
    <row r="1191" spans="1:11" x14ac:dyDescent="0.3">
      <c r="A1191" t="s">
        <v>1973</v>
      </c>
      <c r="B1191" s="182">
        <v>10</v>
      </c>
      <c r="C1191" s="198" t="s">
        <v>1784</v>
      </c>
      <c r="D1191" s="198" t="s">
        <v>1826</v>
      </c>
      <c r="E1191" s="543">
        <v>45815.313888888886</v>
      </c>
      <c r="F1191" s="543">
        <v>45815.625</v>
      </c>
      <c r="G1191" s="206">
        <v>25</v>
      </c>
      <c r="H1191" s="4">
        <v>324925</v>
      </c>
      <c r="I1191" s="198" t="s">
        <v>1926</v>
      </c>
      <c r="K1191" s="585">
        <f t="shared" si="43"/>
        <v>7.4666666667326353</v>
      </c>
    </row>
    <row r="1192" spans="1:11" x14ac:dyDescent="0.3">
      <c r="A1192" t="s">
        <v>1973</v>
      </c>
      <c r="B1192" s="182">
        <v>11</v>
      </c>
      <c r="C1192" s="198" t="s">
        <v>2049</v>
      </c>
      <c r="D1192" s="198" t="s">
        <v>1826</v>
      </c>
      <c r="E1192" s="543">
        <v>45815.292361111111</v>
      </c>
      <c r="F1192" s="543">
        <v>45815.525694444441</v>
      </c>
      <c r="G1192" s="206">
        <v>10</v>
      </c>
      <c r="H1192" s="4" t="s">
        <v>110</v>
      </c>
      <c r="I1192" s="198" t="s">
        <v>2136</v>
      </c>
      <c r="K1192" s="585">
        <f t="shared" si="43"/>
        <v>5.5999999999185093</v>
      </c>
    </row>
    <row r="1193" spans="1:11" x14ac:dyDescent="0.3">
      <c r="A1193" t="s">
        <v>1973</v>
      </c>
      <c r="B1193" s="182">
        <v>12</v>
      </c>
      <c r="C1193" t="s">
        <v>2074</v>
      </c>
      <c r="D1193" s="198" t="s">
        <v>1789</v>
      </c>
      <c r="E1193" s="543">
        <v>45815.291666666664</v>
      </c>
      <c r="F1193" s="543">
        <v>45815.625</v>
      </c>
      <c r="G1193" s="206">
        <v>10</v>
      </c>
      <c r="H1193" s="4" t="s">
        <v>110</v>
      </c>
      <c r="I1193" s="198" t="s">
        <v>1789</v>
      </c>
      <c r="K1193" s="585">
        <f t="shared" si="43"/>
        <v>8.0000000000582077</v>
      </c>
    </row>
    <row r="1194" spans="1:11" x14ac:dyDescent="0.3">
      <c r="A1194" t="s">
        <v>1973</v>
      </c>
      <c r="B1194" s="182">
        <v>13</v>
      </c>
      <c r="C1194" s="198" t="s">
        <v>1831</v>
      </c>
      <c r="D1194" s="198" t="s">
        <v>1832</v>
      </c>
      <c r="E1194" s="543">
        <v>45815.340277777781</v>
      </c>
      <c r="F1194" s="543">
        <v>45815.451388888891</v>
      </c>
      <c r="G1194" s="206">
        <v>0</v>
      </c>
      <c r="H1194" s="4" t="s">
        <v>110</v>
      </c>
      <c r="I1194" s="198" t="s">
        <v>2137</v>
      </c>
      <c r="K1194" s="585">
        <f t="shared" si="43"/>
        <v>2.6666666666278616</v>
      </c>
    </row>
    <row r="1195" spans="1:11" x14ac:dyDescent="0.3">
      <c r="B1195" s="182">
        <v>14</v>
      </c>
      <c r="C1195" s="198" t="s">
        <v>1793</v>
      </c>
      <c r="D1195" s="198" t="s">
        <v>1832</v>
      </c>
      <c r="E1195" s="543">
        <v>45815.30972222222</v>
      </c>
      <c r="F1195" s="543">
        <v>45815.628472222219</v>
      </c>
      <c r="G1195" s="206">
        <v>25</v>
      </c>
      <c r="H1195" s="4" t="s">
        <v>110</v>
      </c>
      <c r="I1195" s="198" t="s">
        <v>2138</v>
      </c>
      <c r="K1195" s="585">
        <f t="shared" si="43"/>
        <v>7.6499999999650754</v>
      </c>
    </row>
    <row r="1196" spans="1:11" x14ac:dyDescent="0.3">
      <c r="F1196" s="207"/>
      <c r="G1196" s="228">
        <f>SUM(G1182:G1195)</f>
        <v>265</v>
      </c>
      <c r="K1196" s="585"/>
    </row>
    <row r="1197" spans="1:11" x14ac:dyDescent="0.3">
      <c r="K1197" s="585"/>
    </row>
    <row r="1198" spans="1:11" x14ac:dyDescent="0.3">
      <c r="B1198" s="806" t="s">
        <v>2139</v>
      </c>
      <c r="C1198" s="806"/>
      <c r="D1198" s="806"/>
      <c r="E1198" s="806"/>
      <c r="F1198" s="806"/>
      <c r="G1198" s="806"/>
    </row>
    <row r="1199" spans="1:11" x14ac:dyDescent="0.3">
      <c r="B1199" s="197" t="s">
        <v>1731</v>
      </c>
      <c r="C1199" s="197" t="s">
        <v>1732</v>
      </c>
      <c r="D1199" s="197" t="s">
        <v>1257</v>
      </c>
      <c r="E1199" s="197" t="s">
        <v>1733</v>
      </c>
      <c r="F1199" s="200" t="s">
        <v>1780</v>
      </c>
      <c r="G1199" s="200" t="s">
        <v>1742</v>
      </c>
    </row>
    <row r="1200" spans="1:11" x14ac:dyDescent="0.3">
      <c r="B1200" s="198">
        <v>1</v>
      </c>
      <c r="C1200" s="198" t="s">
        <v>1762</v>
      </c>
      <c r="D1200" s="198" t="s">
        <v>1745</v>
      </c>
      <c r="F1200" s="258">
        <f>COUNTIF($C$1151:$C$1195,C1200)</f>
        <v>3</v>
      </c>
      <c r="G1200" s="206">
        <f>SUMIF($C$1151:$C$1195,C1200,$G$1151:$G$1195)</f>
        <v>75</v>
      </c>
    </row>
    <row r="1201" spans="2:7" x14ac:dyDescent="0.3">
      <c r="B1201" s="324">
        <v>2</v>
      </c>
      <c r="C1201" s="198" t="s">
        <v>1771</v>
      </c>
      <c r="D1201" s="198" t="s">
        <v>1745</v>
      </c>
      <c r="F1201" s="258">
        <f t="shared" ref="F1201:F1214" si="44">COUNTIF($C$1151:$C$1195,C1201)</f>
        <v>3</v>
      </c>
      <c r="G1201" s="206">
        <f t="shared" ref="G1201:G1214" si="45">SUMIF($C$1151:$C$1195,C1201,$G$1151:$G$1195)</f>
        <v>75</v>
      </c>
    </row>
    <row r="1202" spans="2:7" x14ac:dyDescent="0.3">
      <c r="B1202" s="255">
        <v>3</v>
      </c>
      <c r="C1202" s="198" t="s">
        <v>1948</v>
      </c>
      <c r="D1202" s="198" t="s">
        <v>1745</v>
      </c>
      <c r="F1202" s="258">
        <f t="shared" si="44"/>
        <v>1</v>
      </c>
      <c r="G1202" s="206">
        <f t="shared" si="45"/>
        <v>25</v>
      </c>
    </row>
    <row r="1203" spans="2:7" x14ac:dyDescent="0.3">
      <c r="B1203" s="255">
        <v>4</v>
      </c>
      <c r="C1203" s="198" t="s">
        <v>1763</v>
      </c>
      <c r="D1203" s="198" t="s">
        <v>1745</v>
      </c>
      <c r="F1203" s="258">
        <f t="shared" si="44"/>
        <v>1</v>
      </c>
      <c r="G1203" s="206">
        <f t="shared" si="45"/>
        <v>10</v>
      </c>
    </row>
    <row r="1204" spans="2:7" x14ac:dyDescent="0.3">
      <c r="B1204" s="255">
        <v>5</v>
      </c>
      <c r="C1204" s="198" t="s">
        <v>2049</v>
      </c>
      <c r="D1204" s="198" t="s">
        <v>1826</v>
      </c>
      <c r="F1204" s="258">
        <f t="shared" si="44"/>
        <v>1</v>
      </c>
      <c r="G1204" s="206">
        <f t="shared" si="45"/>
        <v>10</v>
      </c>
    </row>
    <row r="1205" spans="2:7" x14ac:dyDescent="0.3">
      <c r="B1205" s="255">
        <v>6</v>
      </c>
      <c r="C1205" s="198" t="s">
        <v>1784</v>
      </c>
      <c r="D1205" s="198" t="s">
        <v>1826</v>
      </c>
      <c r="F1205" s="258">
        <f t="shared" si="44"/>
        <v>1</v>
      </c>
      <c r="G1205" s="206">
        <f t="shared" si="45"/>
        <v>25</v>
      </c>
    </row>
    <row r="1206" spans="2:7" x14ac:dyDescent="0.3">
      <c r="B1206" s="255">
        <v>7</v>
      </c>
      <c r="C1206" t="s">
        <v>2001</v>
      </c>
      <c r="D1206" s="198" t="s">
        <v>1022</v>
      </c>
      <c r="F1206" s="258">
        <f t="shared" si="44"/>
        <v>1</v>
      </c>
      <c r="G1206" s="206">
        <f t="shared" si="45"/>
        <v>25</v>
      </c>
    </row>
    <row r="1207" spans="2:7" x14ac:dyDescent="0.3">
      <c r="B1207" s="198">
        <v>8</v>
      </c>
      <c r="C1207" s="198" t="s">
        <v>1750</v>
      </c>
      <c r="D1207" s="198" t="s">
        <v>28</v>
      </c>
      <c r="F1207" s="258">
        <f t="shared" si="44"/>
        <v>3</v>
      </c>
      <c r="G1207" s="206">
        <f t="shared" si="45"/>
        <v>75</v>
      </c>
    </row>
    <row r="1208" spans="2:7" x14ac:dyDescent="0.3">
      <c r="B1208" s="198">
        <v>9</v>
      </c>
      <c r="C1208" s="198" t="s">
        <v>1993</v>
      </c>
      <c r="D1208" s="198" t="s">
        <v>28</v>
      </c>
      <c r="F1208" s="258">
        <f t="shared" si="44"/>
        <v>3</v>
      </c>
      <c r="G1208" s="206">
        <f t="shared" si="45"/>
        <v>75</v>
      </c>
    </row>
    <row r="1209" spans="2:7" x14ac:dyDescent="0.3">
      <c r="B1209" s="198">
        <v>10</v>
      </c>
      <c r="C1209" t="s">
        <v>1791</v>
      </c>
      <c r="D1209" s="198" t="s">
        <v>1755</v>
      </c>
      <c r="F1209" s="258">
        <f t="shared" si="44"/>
        <v>1</v>
      </c>
      <c r="G1209" s="206">
        <f t="shared" si="45"/>
        <v>10</v>
      </c>
    </row>
    <row r="1210" spans="2:7" x14ac:dyDescent="0.3">
      <c r="B1210" s="198">
        <v>11</v>
      </c>
      <c r="C1210" s="198" t="s">
        <v>201</v>
      </c>
      <c r="D1210" s="198" t="s">
        <v>1022</v>
      </c>
      <c r="F1210" s="258">
        <f t="shared" si="44"/>
        <v>1</v>
      </c>
      <c r="G1210" s="206">
        <f t="shared" si="45"/>
        <v>25</v>
      </c>
    </row>
    <row r="1211" spans="2:7" x14ac:dyDescent="0.3">
      <c r="B1211" s="198">
        <v>12</v>
      </c>
      <c r="C1211" s="198" t="s">
        <v>1754</v>
      </c>
      <c r="D1211" s="198" t="s">
        <v>23</v>
      </c>
      <c r="F1211" s="258">
        <f t="shared" si="44"/>
        <v>1</v>
      </c>
      <c r="G1211" s="206">
        <f t="shared" si="45"/>
        <v>25</v>
      </c>
    </row>
    <row r="1212" spans="2:7" x14ac:dyDescent="0.3">
      <c r="B1212" s="198">
        <v>13</v>
      </c>
      <c r="C1212" t="s">
        <v>1793</v>
      </c>
      <c r="D1212" s="198" t="s">
        <v>1832</v>
      </c>
      <c r="F1212" s="258">
        <f>COUNTIF($C$1151:$C$1195,C1212)</f>
        <v>4</v>
      </c>
      <c r="G1212" s="206">
        <f>SUMIF($C$1151:$C$1195,C1212,$G$1151:$G$1195)</f>
        <v>75</v>
      </c>
    </row>
    <row r="1213" spans="2:7" x14ac:dyDescent="0.3">
      <c r="B1213" s="198">
        <v>14</v>
      </c>
      <c r="C1213" t="s">
        <v>1831</v>
      </c>
      <c r="D1213" s="198" t="s">
        <v>1832</v>
      </c>
      <c r="F1213" s="258">
        <f t="shared" si="44"/>
        <v>2</v>
      </c>
      <c r="G1213" s="206">
        <f t="shared" si="45"/>
        <v>0</v>
      </c>
    </row>
    <row r="1214" spans="2:7" x14ac:dyDescent="0.3">
      <c r="B1214" s="198">
        <v>15</v>
      </c>
      <c r="C1214" t="s">
        <v>2074</v>
      </c>
      <c r="D1214" s="198" t="s">
        <v>1789</v>
      </c>
      <c r="F1214" s="258">
        <f t="shared" si="44"/>
        <v>1</v>
      </c>
      <c r="G1214" s="206">
        <f t="shared" si="45"/>
        <v>10</v>
      </c>
    </row>
    <row r="1215" spans="2:7" x14ac:dyDescent="0.3">
      <c r="G1215" s="228">
        <f>SUM(G1200:G1214)</f>
        <v>540</v>
      </c>
    </row>
    <row r="1218" spans="1:11" x14ac:dyDescent="0.3">
      <c r="A1218" s="243">
        <v>45817</v>
      </c>
      <c r="B1218" s="243"/>
      <c r="C1218" s="693">
        <f>A1218</f>
        <v>45817</v>
      </c>
      <c r="D1218" s="243"/>
      <c r="E1218" s="243"/>
      <c r="F1218" s="243"/>
      <c r="G1218" s="243"/>
      <c r="H1218" s="243"/>
      <c r="I1218" s="693">
        <f>A1218</f>
        <v>45817</v>
      </c>
    </row>
    <row r="1219" spans="1:11" ht="28.8" x14ac:dyDescent="0.3">
      <c r="A1219" s="309"/>
      <c r="B1219" s="197" t="s">
        <v>1731</v>
      </c>
      <c r="C1219" s="197" t="s">
        <v>1732</v>
      </c>
      <c r="D1219" s="197" t="s">
        <v>1257</v>
      </c>
      <c r="E1219" s="200" t="s">
        <v>1894</v>
      </c>
      <c r="F1219" s="200" t="s">
        <v>1734</v>
      </c>
      <c r="G1219" s="200" t="s">
        <v>1742</v>
      </c>
      <c r="H1219" s="200" t="s">
        <v>390</v>
      </c>
      <c r="I1219" s="200" t="s">
        <v>1740</v>
      </c>
    </row>
    <row r="1220" spans="1:11" x14ac:dyDescent="0.3">
      <c r="B1220" s="255">
        <v>1</v>
      </c>
      <c r="C1220" s="198" t="s">
        <v>1910</v>
      </c>
      <c r="D1220" s="198" t="s">
        <v>1911</v>
      </c>
      <c r="E1220" s="207">
        <v>45817.75</v>
      </c>
      <c r="F1220" s="207">
        <v>45817.809027777781</v>
      </c>
      <c r="G1220" s="206">
        <v>0</v>
      </c>
      <c r="H1220" s="4"/>
      <c r="I1220" s="198" t="s">
        <v>2140</v>
      </c>
      <c r="K1220" s="585">
        <f>(F1220-E1220)*24</f>
        <v>1.4166666667442769</v>
      </c>
    </row>
    <row r="1221" spans="1:11" x14ac:dyDescent="0.3">
      <c r="B1221" s="182">
        <v>2</v>
      </c>
      <c r="C1221" s="198" t="s">
        <v>1914</v>
      </c>
      <c r="D1221" s="198" t="s">
        <v>1911</v>
      </c>
      <c r="E1221" s="207">
        <v>45817.75</v>
      </c>
      <c r="F1221" s="207">
        <v>45817.809027777781</v>
      </c>
      <c r="G1221" s="206">
        <v>0</v>
      </c>
      <c r="H1221" s="4"/>
      <c r="I1221" s="198" t="s">
        <v>2140</v>
      </c>
      <c r="K1221" s="585">
        <f>(F1221-E1221)*24</f>
        <v>1.4166666667442769</v>
      </c>
    </row>
    <row r="1222" spans="1:11" x14ac:dyDescent="0.3">
      <c r="B1222" s="182">
        <v>3</v>
      </c>
      <c r="C1222" s="198" t="s">
        <v>1831</v>
      </c>
      <c r="D1222" s="198" t="s">
        <v>1832</v>
      </c>
      <c r="E1222" s="207">
        <v>45817.75</v>
      </c>
      <c r="F1222" s="207">
        <v>45817.809027777781</v>
      </c>
      <c r="G1222" s="206">
        <v>0</v>
      </c>
      <c r="H1222" s="4"/>
      <c r="I1222" s="198" t="s">
        <v>2140</v>
      </c>
      <c r="K1222" s="585">
        <f>(F1222-E1222)*24</f>
        <v>1.4166666667442769</v>
      </c>
    </row>
    <row r="1223" spans="1:11" x14ac:dyDescent="0.3">
      <c r="B1223" s="198">
        <v>4</v>
      </c>
      <c r="C1223" t="s">
        <v>1793</v>
      </c>
      <c r="D1223" s="198" t="s">
        <v>1832</v>
      </c>
      <c r="E1223" s="207">
        <v>45817.75</v>
      </c>
      <c r="F1223" s="207">
        <v>45817.809027777781</v>
      </c>
      <c r="G1223" s="206">
        <v>0</v>
      </c>
      <c r="H1223" s="4"/>
      <c r="I1223" s="198" t="s">
        <v>2140</v>
      </c>
      <c r="K1223" s="585">
        <f>(F1223-E1223)*24</f>
        <v>1.4166666667442769</v>
      </c>
    </row>
    <row r="1224" spans="1:11" x14ac:dyDescent="0.3">
      <c r="F1224" s="207"/>
      <c r="G1224" s="228">
        <f>SUM(G1220:G1223)</f>
        <v>0</v>
      </c>
    </row>
    <row r="1227" spans="1:11" x14ac:dyDescent="0.3">
      <c r="A1227" s="243">
        <v>45818</v>
      </c>
      <c r="B1227" s="243"/>
      <c r="C1227" s="693">
        <f>A1227</f>
        <v>45818</v>
      </c>
      <c r="D1227" s="243"/>
      <c r="E1227" s="243"/>
      <c r="F1227" s="243"/>
      <c r="G1227" s="243"/>
      <c r="H1227" s="243"/>
      <c r="I1227" s="693">
        <f>A1227</f>
        <v>45818</v>
      </c>
    </row>
    <row r="1228" spans="1:11" ht="28.8" x14ac:dyDescent="0.3">
      <c r="A1228" s="309"/>
      <c r="B1228" s="197" t="s">
        <v>1731</v>
      </c>
      <c r="C1228" s="197" t="s">
        <v>1732</v>
      </c>
      <c r="D1228" s="197" t="s">
        <v>1257</v>
      </c>
      <c r="E1228" s="200" t="s">
        <v>1894</v>
      </c>
      <c r="F1228" s="200" t="s">
        <v>1734</v>
      </c>
      <c r="G1228" s="200" t="s">
        <v>1742</v>
      </c>
      <c r="H1228" s="200" t="s">
        <v>390</v>
      </c>
      <c r="I1228" s="200" t="s">
        <v>1740</v>
      </c>
    </row>
    <row r="1229" spans="1:11" x14ac:dyDescent="0.3">
      <c r="B1229" s="255">
        <v>1</v>
      </c>
      <c r="C1229" s="198" t="s">
        <v>1750</v>
      </c>
      <c r="D1229" s="198" t="s">
        <v>28</v>
      </c>
      <c r="E1229" s="207">
        <v>45818.75</v>
      </c>
      <c r="F1229" s="207">
        <v>45818.841666666667</v>
      </c>
      <c r="G1229" s="206">
        <v>10</v>
      </c>
      <c r="H1229" s="4">
        <v>325325</v>
      </c>
      <c r="I1229" s="198" t="s">
        <v>2141</v>
      </c>
      <c r="K1229" s="585">
        <f>(F1229-E1229)*24</f>
        <v>2.2000000000116415</v>
      </c>
    </row>
    <row r="1230" spans="1:11" x14ac:dyDescent="0.3">
      <c r="B1230" s="182">
        <v>2</v>
      </c>
      <c r="C1230" s="198" t="s">
        <v>1993</v>
      </c>
      <c r="D1230" s="198" t="s">
        <v>28</v>
      </c>
      <c r="E1230" s="207">
        <v>45818.75</v>
      </c>
      <c r="F1230" s="207">
        <v>45818.841666666667</v>
      </c>
      <c r="G1230" s="206">
        <v>10</v>
      </c>
      <c r="H1230" s="4">
        <v>331225</v>
      </c>
      <c r="I1230" s="198" t="s">
        <v>1823</v>
      </c>
      <c r="K1230" s="585">
        <f>(F1230-E1230)*24</f>
        <v>2.2000000000116415</v>
      </c>
    </row>
    <row r="1231" spans="1:11" x14ac:dyDescent="0.3">
      <c r="B1231" s="198">
        <v>3</v>
      </c>
      <c r="C1231" t="s">
        <v>1793</v>
      </c>
      <c r="D1231" s="198" t="s">
        <v>1832</v>
      </c>
      <c r="E1231" s="207">
        <v>45818.75</v>
      </c>
      <c r="F1231" s="207">
        <v>45818.839583333334</v>
      </c>
      <c r="G1231" s="206">
        <v>10</v>
      </c>
      <c r="H1231" s="4" t="s">
        <v>110</v>
      </c>
      <c r="I1231" s="198" t="s">
        <v>2142</v>
      </c>
      <c r="K1231" s="585">
        <f>(F1231-E1231)*24</f>
        <v>2.1500000000232831</v>
      </c>
    </row>
    <row r="1232" spans="1:11" x14ac:dyDescent="0.3">
      <c r="F1232" s="207"/>
      <c r="G1232" s="228">
        <f>SUM(G1229:G1231)</f>
        <v>30</v>
      </c>
    </row>
    <row r="1235" spans="1:11" x14ac:dyDescent="0.3">
      <c r="A1235" s="243">
        <v>45819</v>
      </c>
      <c r="B1235" s="243"/>
      <c r="C1235" s="693">
        <f>A1235</f>
        <v>45819</v>
      </c>
      <c r="D1235" s="243"/>
      <c r="E1235" s="243"/>
      <c r="F1235" s="243"/>
      <c r="G1235" s="243"/>
      <c r="H1235" s="243"/>
      <c r="I1235" s="693">
        <f>A1235</f>
        <v>45819</v>
      </c>
    </row>
    <row r="1236" spans="1:11" ht="28.8" x14ac:dyDescent="0.3">
      <c r="A1236" s="309"/>
      <c r="B1236" s="197" t="s">
        <v>1731</v>
      </c>
      <c r="C1236" s="197" t="s">
        <v>1732</v>
      </c>
      <c r="D1236" s="197" t="s">
        <v>1257</v>
      </c>
      <c r="E1236" s="200" t="s">
        <v>1894</v>
      </c>
      <c r="F1236" s="200" t="s">
        <v>1734</v>
      </c>
      <c r="G1236" s="200" t="s">
        <v>1742</v>
      </c>
      <c r="H1236" s="200" t="s">
        <v>390</v>
      </c>
      <c r="I1236" s="200" t="s">
        <v>1740</v>
      </c>
    </row>
    <row r="1237" spans="1:11" x14ac:dyDescent="0.3">
      <c r="B1237" s="255">
        <v>1</v>
      </c>
      <c r="C1237" s="198" t="s">
        <v>1750</v>
      </c>
      <c r="D1237" s="198" t="s">
        <v>28</v>
      </c>
      <c r="E1237" s="207">
        <v>45819.75</v>
      </c>
      <c r="F1237" s="207">
        <v>45819.840277777781</v>
      </c>
      <c r="G1237" s="206">
        <v>10</v>
      </c>
      <c r="H1237" s="4">
        <v>325325</v>
      </c>
      <c r="I1237" s="198" t="s">
        <v>2141</v>
      </c>
      <c r="K1237" s="585">
        <f>(F1237-E1237)*24</f>
        <v>2.1666666667442769</v>
      </c>
    </row>
    <row r="1238" spans="1:11" x14ac:dyDescent="0.3">
      <c r="B1238" s="182">
        <v>2</v>
      </c>
      <c r="C1238" s="198" t="s">
        <v>1993</v>
      </c>
      <c r="D1238" s="198" t="s">
        <v>28</v>
      </c>
      <c r="E1238" s="207">
        <v>45819.75</v>
      </c>
      <c r="F1238" s="207">
        <v>45819.840277777781</v>
      </c>
      <c r="G1238" s="206">
        <v>10</v>
      </c>
      <c r="H1238" s="4">
        <v>329925</v>
      </c>
      <c r="I1238" s="198" t="s">
        <v>2141</v>
      </c>
      <c r="K1238" s="585">
        <f>(F1238-E1238)*24</f>
        <v>2.1666666667442769</v>
      </c>
    </row>
    <row r="1239" spans="1:11" x14ac:dyDescent="0.3">
      <c r="B1239" s="198">
        <v>3</v>
      </c>
      <c r="C1239" t="s">
        <v>1793</v>
      </c>
      <c r="D1239" s="198" t="s">
        <v>1832</v>
      </c>
      <c r="E1239" s="207">
        <v>45819.75</v>
      </c>
      <c r="F1239" s="207">
        <v>45819.838194444441</v>
      </c>
      <c r="G1239" s="206">
        <v>10</v>
      </c>
      <c r="H1239" s="4" t="s">
        <v>110</v>
      </c>
      <c r="I1239" s="198" t="s">
        <v>2142</v>
      </c>
      <c r="K1239" s="585">
        <f>(F1239-E1239)*24</f>
        <v>2.1166666665812954</v>
      </c>
    </row>
    <row r="1240" spans="1:11" x14ac:dyDescent="0.3">
      <c r="F1240" s="207"/>
      <c r="G1240" s="228">
        <f>SUM(G1237:G1239)</f>
        <v>30</v>
      </c>
    </row>
    <row r="1243" spans="1:11" x14ac:dyDescent="0.3">
      <c r="A1243" s="243">
        <v>45820</v>
      </c>
      <c r="B1243" s="243"/>
      <c r="C1243" s="693">
        <f>A1243</f>
        <v>45820</v>
      </c>
      <c r="D1243" s="243"/>
      <c r="E1243" s="243"/>
      <c r="F1243" s="243"/>
      <c r="G1243" s="243"/>
      <c r="H1243" s="243"/>
      <c r="I1243" s="693">
        <f>A1243</f>
        <v>45820</v>
      </c>
    </row>
    <row r="1244" spans="1:11" ht="28.8" x14ac:dyDescent="0.3">
      <c r="A1244" s="309"/>
      <c r="B1244" s="197" t="s">
        <v>1731</v>
      </c>
      <c r="C1244" s="197" t="s">
        <v>1732</v>
      </c>
      <c r="D1244" s="197" t="s">
        <v>1257</v>
      </c>
      <c r="E1244" s="200" t="s">
        <v>1894</v>
      </c>
      <c r="F1244" s="200" t="s">
        <v>1734</v>
      </c>
      <c r="G1244" s="200" t="s">
        <v>1742</v>
      </c>
      <c r="H1244" s="200" t="s">
        <v>390</v>
      </c>
      <c r="I1244" s="200" t="s">
        <v>1740</v>
      </c>
    </row>
    <row r="1245" spans="1:11" x14ac:dyDescent="0.3">
      <c r="B1245" s="255">
        <v>1</v>
      </c>
      <c r="C1245" s="198" t="s">
        <v>1750</v>
      </c>
      <c r="D1245" s="198" t="s">
        <v>28</v>
      </c>
      <c r="E1245" s="207">
        <v>45820.75</v>
      </c>
      <c r="F1245" s="207">
        <v>45820.84097222222</v>
      </c>
      <c r="G1245" s="206">
        <v>10</v>
      </c>
      <c r="H1245" s="4">
        <v>331025</v>
      </c>
      <c r="I1245" s="198" t="s">
        <v>1206</v>
      </c>
      <c r="K1245" s="585">
        <f t="shared" ref="K1245:K1250" si="46">(F1245-E1245)*24</f>
        <v>2.1833333332906477</v>
      </c>
    </row>
    <row r="1246" spans="1:11" x14ac:dyDescent="0.3">
      <c r="B1246" s="182">
        <v>2</v>
      </c>
      <c r="C1246" s="198" t="s">
        <v>1993</v>
      </c>
      <c r="D1246" s="198" t="s">
        <v>28</v>
      </c>
      <c r="E1246" s="207">
        <v>45820.75</v>
      </c>
      <c r="F1246" s="207">
        <v>45820.84097222222</v>
      </c>
      <c r="G1246" s="206">
        <v>10</v>
      </c>
      <c r="H1246" s="4">
        <v>330525</v>
      </c>
      <c r="I1246" s="198" t="s">
        <v>1206</v>
      </c>
      <c r="K1246" s="585">
        <f t="shared" si="46"/>
        <v>2.1833333332906477</v>
      </c>
    </row>
    <row r="1247" spans="1:11" x14ac:dyDescent="0.3">
      <c r="B1247" s="182">
        <v>3</v>
      </c>
      <c r="C1247" t="s">
        <v>1791</v>
      </c>
      <c r="D1247" s="198" t="s">
        <v>1755</v>
      </c>
      <c r="E1247" s="207">
        <v>45820.75</v>
      </c>
      <c r="F1247" s="207">
        <v>45820.84097222222</v>
      </c>
      <c r="G1247" s="206">
        <v>10</v>
      </c>
      <c r="H1247" s="4" t="s">
        <v>2143</v>
      </c>
      <c r="I1247" s="198" t="s">
        <v>2144</v>
      </c>
      <c r="K1247" s="585">
        <f t="shared" si="46"/>
        <v>2.1833333332906477</v>
      </c>
    </row>
    <row r="1248" spans="1:11" x14ac:dyDescent="0.3">
      <c r="B1248" s="182">
        <v>4</v>
      </c>
      <c r="C1248" s="198" t="s">
        <v>1764</v>
      </c>
      <c r="D1248" s="198" t="s">
        <v>1745</v>
      </c>
      <c r="E1248" s="207">
        <v>45820.75</v>
      </c>
      <c r="F1248" s="207">
        <v>45820.838888888888</v>
      </c>
      <c r="G1248" s="206">
        <v>10</v>
      </c>
      <c r="H1248" s="4">
        <v>325025</v>
      </c>
      <c r="I1248" s="198" t="s">
        <v>2145</v>
      </c>
      <c r="K1248" s="585">
        <f t="shared" si="46"/>
        <v>2.1333333333022892</v>
      </c>
    </row>
    <row r="1249" spans="1:11" x14ac:dyDescent="0.3">
      <c r="B1249" s="182">
        <v>5</v>
      </c>
      <c r="C1249" s="198" t="s">
        <v>201</v>
      </c>
      <c r="D1249" s="198" t="s">
        <v>1022</v>
      </c>
      <c r="E1249" s="207">
        <v>45820.75</v>
      </c>
      <c r="F1249" s="207">
        <v>45820.786111111112</v>
      </c>
      <c r="G1249" s="206">
        <v>0</v>
      </c>
      <c r="H1249" s="4">
        <v>335125</v>
      </c>
      <c r="I1249" s="198" t="s">
        <v>1057</v>
      </c>
      <c r="K1249" s="585">
        <f t="shared" si="46"/>
        <v>0.86666666669771075</v>
      </c>
    </row>
    <row r="1250" spans="1:11" x14ac:dyDescent="0.3">
      <c r="B1250" s="198">
        <v>6</v>
      </c>
      <c r="C1250" t="s">
        <v>1793</v>
      </c>
      <c r="D1250" s="198" t="s">
        <v>1832</v>
      </c>
      <c r="E1250" s="207">
        <v>45820.75</v>
      </c>
      <c r="F1250" s="207">
        <v>45820.84097222222</v>
      </c>
      <c r="G1250" s="206">
        <v>10</v>
      </c>
      <c r="H1250" s="4" t="s">
        <v>110</v>
      </c>
      <c r="I1250" s="198" t="s">
        <v>2146</v>
      </c>
      <c r="K1250" s="585">
        <f t="shared" si="46"/>
        <v>2.1833333332906477</v>
      </c>
    </row>
    <row r="1251" spans="1:11" x14ac:dyDescent="0.3">
      <c r="F1251" s="207"/>
      <c r="G1251" s="228">
        <f>SUM(G1245:G1250)</f>
        <v>50</v>
      </c>
    </row>
    <row r="1254" spans="1:11" x14ac:dyDescent="0.3">
      <c r="A1254" s="243">
        <v>45821</v>
      </c>
      <c r="B1254" s="243"/>
      <c r="C1254" s="693">
        <f>A1254</f>
        <v>45821</v>
      </c>
      <c r="D1254" s="243"/>
      <c r="E1254" s="243"/>
      <c r="F1254" s="243"/>
      <c r="G1254" s="243"/>
      <c r="H1254" s="243"/>
      <c r="I1254" s="693">
        <f>A1254</f>
        <v>45821</v>
      </c>
    </row>
    <row r="1255" spans="1:11" ht="28.8" x14ac:dyDescent="0.3">
      <c r="A1255" s="309"/>
      <c r="B1255" s="197" t="s">
        <v>1731</v>
      </c>
      <c r="C1255" s="197" t="s">
        <v>1732</v>
      </c>
      <c r="D1255" s="197" t="s">
        <v>1257</v>
      </c>
      <c r="E1255" s="200" t="s">
        <v>1894</v>
      </c>
      <c r="F1255" s="200" t="s">
        <v>1734</v>
      </c>
      <c r="G1255" s="200" t="s">
        <v>1742</v>
      </c>
      <c r="H1255" s="200" t="s">
        <v>390</v>
      </c>
      <c r="I1255" s="200" t="s">
        <v>1740</v>
      </c>
    </row>
    <row r="1256" spans="1:11" x14ac:dyDescent="0.3">
      <c r="B1256" s="182">
        <v>1</v>
      </c>
      <c r="C1256" t="s">
        <v>1791</v>
      </c>
      <c r="D1256" s="198" t="s">
        <v>1755</v>
      </c>
      <c r="E1256" s="207">
        <v>45821.75</v>
      </c>
      <c r="F1256" s="207">
        <v>45821.833333333336</v>
      </c>
      <c r="G1256" s="206">
        <v>10</v>
      </c>
      <c r="H1256" s="4" t="s">
        <v>2147</v>
      </c>
      <c r="I1256" s="198" t="s">
        <v>2148</v>
      </c>
      <c r="K1256" s="585">
        <f t="shared" ref="K1256:K1262" si="47">(F1256-E1256)*24</f>
        <v>2.0000000000582077</v>
      </c>
    </row>
    <row r="1257" spans="1:11" x14ac:dyDescent="0.3">
      <c r="B1257" s="255">
        <v>2</v>
      </c>
      <c r="C1257" s="198" t="s">
        <v>1910</v>
      </c>
      <c r="D1257" s="198" t="s">
        <v>1911</v>
      </c>
      <c r="E1257" s="207">
        <v>45821.75</v>
      </c>
      <c r="F1257" s="207">
        <v>45821.841666666667</v>
      </c>
      <c r="G1257" s="206">
        <v>10</v>
      </c>
      <c r="H1257" s="4" t="s">
        <v>110</v>
      </c>
      <c r="I1257" s="198" t="s">
        <v>2149</v>
      </c>
      <c r="K1257" s="585">
        <f t="shared" si="47"/>
        <v>2.2000000000116415</v>
      </c>
    </row>
    <row r="1258" spans="1:11" x14ac:dyDescent="0.3">
      <c r="B1258" s="255">
        <v>3</v>
      </c>
      <c r="C1258" s="198" t="s">
        <v>1914</v>
      </c>
      <c r="D1258" s="198" t="s">
        <v>1911</v>
      </c>
      <c r="E1258" s="207">
        <v>45821.75</v>
      </c>
      <c r="F1258" s="207">
        <v>45821.787499999999</v>
      </c>
      <c r="G1258" s="206">
        <v>0</v>
      </c>
      <c r="H1258" s="4" t="s">
        <v>110</v>
      </c>
      <c r="I1258" s="198" t="s">
        <v>2150</v>
      </c>
      <c r="K1258" s="585">
        <f t="shared" si="47"/>
        <v>0.8999999999650754</v>
      </c>
    </row>
    <row r="1259" spans="1:11" x14ac:dyDescent="0.3">
      <c r="B1259" s="182">
        <v>4</v>
      </c>
      <c r="C1259" s="198" t="s">
        <v>1831</v>
      </c>
      <c r="D1259" s="198" t="s">
        <v>1832</v>
      </c>
      <c r="E1259" s="207">
        <v>45821.75</v>
      </c>
      <c r="F1259" s="207">
        <v>45821.842361111114</v>
      </c>
      <c r="G1259" s="206">
        <v>10</v>
      </c>
      <c r="H1259" s="4" t="s">
        <v>110</v>
      </c>
      <c r="I1259" s="198" t="s">
        <v>2151</v>
      </c>
      <c r="K1259" s="585">
        <f t="shared" si="47"/>
        <v>2.2166666667326353</v>
      </c>
    </row>
    <row r="1260" spans="1:11" x14ac:dyDescent="0.3">
      <c r="B1260" s="182">
        <v>5</v>
      </c>
      <c r="C1260" s="198" t="s">
        <v>2005</v>
      </c>
      <c r="D1260" s="198" t="s">
        <v>1832</v>
      </c>
      <c r="E1260" s="207">
        <v>45821.75</v>
      </c>
      <c r="F1260" s="207">
        <v>45821.819444444445</v>
      </c>
      <c r="G1260" s="206">
        <v>0</v>
      </c>
      <c r="H1260" s="4" t="s">
        <v>110</v>
      </c>
      <c r="I1260" s="198" t="s">
        <v>2152</v>
      </c>
      <c r="K1260" s="585">
        <f t="shared" si="47"/>
        <v>1.6666666666860692</v>
      </c>
    </row>
    <row r="1261" spans="1:11" x14ac:dyDescent="0.3">
      <c r="B1261" s="182">
        <v>6</v>
      </c>
      <c r="C1261" s="198" t="s">
        <v>201</v>
      </c>
      <c r="D1261" s="198" t="s">
        <v>1022</v>
      </c>
      <c r="E1261" s="207">
        <v>45821.75</v>
      </c>
      <c r="F1261" s="207">
        <v>45821.842361111114</v>
      </c>
      <c r="G1261" s="206">
        <v>10</v>
      </c>
      <c r="H1261" s="4" t="s">
        <v>2147</v>
      </c>
      <c r="I1261" s="198" t="s">
        <v>2153</v>
      </c>
      <c r="K1261" s="585">
        <f t="shared" si="47"/>
        <v>2.2166666667326353</v>
      </c>
    </row>
    <row r="1262" spans="1:11" x14ac:dyDescent="0.3">
      <c r="B1262" s="198">
        <v>7</v>
      </c>
      <c r="C1262" t="s">
        <v>1793</v>
      </c>
      <c r="D1262" s="198" t="s">
        <v>1832</v>
      </c>
      <c r="E1262" s="207">
        <v>45821.75</v>
      </c>
      <c r="F1262" s="207">
        <v>45821.833333333336</v>
      </c>
      <c r="G1262" s="206">
        <v>10</v>
      </c>
      <c r="H1262" s="4" t="s">
        <v>110</v>
      </c>
      <c r="I1262" s="198" t="s">
        <v>2154</v>
      </c>
      <c r="K1262" s="585">
        <f t="shared" si="47"/>
        <v>2.0000000000582077</v>
      </c>
    </row>
    <row r="1263" spans="1:11" x14ac:dyDescent="0.3">
      <c r="F1263" s="207"/>
      <c r="G1263" s="228">
        <f>SUM(G1256:G1262)</f>
        <v>50</v>
      </c>
    </row>
    <row r="1266" spans="2:7" x14ac:dyDescent="0.3">
      <c r="B1266" s="806" t="s">
        <v>2155</v>
      </c>
      <c r="C1266" s="806"/>
      <c r="D1266" s="806"/>
      <c r="E1266" s="806"/>
      <c r="F1266" s="806"/>
      <c r="G1266" s="806"/>
    </row>
    <row r="1267" spans="2:7" x14ac:dyDescent="0.3">
      <c r="B1267" s="197" t="s">
        <v>1731</v>
      </c>
      <c r="C1267" s="197" t="s">
        <v>1732</v>
      </c>
      <c r="D1267" s="197" t="s">
        <v>1257</v>
      </c>
      <c r="E1267" s="197" t="s">
        <v>1733</v>
      </c>
      <c r="F1267" s="200" t="s">
        <v>1780</v>
      </c>
      <c r="G1267" s="200" t="s">
        <v>1742</v>
      </c>
    </row>
    <row r="1268" spans="2:7" x14ac:dyDescent="0.3">
      <c r="B1268" s="255">
        <v>1</v>
      </c>
      <c r="C1268" s="198" t="s">
        <v>1764</v>
      </c>
      <c r="D1268" s="198" t="s">
        <v>1745</v>
      </c>
      <c r="F1268" s="258">
        <f>COUNTIF($C$1218:$C$1262,C1268)</f>
        <v>1</v>
      </c>
      <c r="G1268" s="206">
        <f>SUMIF($C$1218:$C$1262,C1268,$G$1218:$G$1262)</f>
        <v>10</v>
      </c>
    </row>
    <row r="1269" spans="2:7" x14ac:dyDescent="0.3">
      <c r="B1269" s="255">
        <v>2</v>
      </c>
      <c r="C1269" t="s">
        <v>1791</v>
      </c>
      <c r="D1269" s="198" t="s">
        <v>1755</v>
      </c>
      <c r="F1269" s="258">
        <f t="shared" ref="F1269:F1277" si="48">COUNTIF($C$1218:$C$1262,C1269)</f>
        <v>2</v>
      </c>
      <c r="G1269" s="206">
        <f t="shared" ref="G1269:G1277" si="49">SUMIF($C$1218:$C$1262,C1269,$G$1218:$G$1262)</f>
        <v>20</v>
      </c>
    </row>
    <row r="1270" spans="2:7" x14ac:dyDescent="0.3">
      <c r="B1270" s="198">
        <v>3</v>
      </c>
      <c r="C1270" s="198" t="s">
        <v>1750</v>
      </c>
      <c r="D1270" s="198" t="s">
        <v>28</v>
      </c>
      <c r="F1270" s="258">
        <f t="shared" si="48"/>
        <v>3</v>
      </c>
      <c r="G1270" s="206">
        <f t="shared" si="49"/>
        <v>30</v>
      </c>
    </row>
    <row r="1271" spans="2:7" x14ac:dyDescent="0.3">
      <c r="B1271" s="198">
        <v>4</v>
      </c>
      <c r="C1271" s="198" t="s">
        <v>1993</v>
      </c>
      <c r="D1271" s="198" t="s">
        <v>28</v>
      </c>
      <c r="F1271" s="258">
        <f t="shared" si="48"/>
        <v>3</v>
      </c>
      <c r="G1271" s="206">
        <f t="shared" si="49"/>
        <v>30</v>
      </c>
    </row>
    <row r="1272" spans="2:7" x14ac:dyDescent="0.3">
      <c r="B1272" s="198">
        <v>5</v>
      </c>
      <c r="C1272" s="198" t="s">
        <v>1910</v>
      </c>
      <c r="D1272" s="198" t="s">
        <v>1911</v>
      </c>
      <c r="F1272" s="258">
        <f t="shared" si="48"/>
        <v>2</v>
      </c>
      <c r="G1272" s="206">
        <f t="shared" si="49"/>
        <v>10</v>
      </c>
    </row>
    <row r="1273" spans="2:7" x14ac:dyDescent="0.3">
      <c r="B1273" s="198">
        <v>6</v>
      </c>
      <c r="C1273" s="198" t="s">
        <v>1914</v>
      </c>
      <c r="D1273" s="198" t="s">
        <v>1911</v>
      </c>
      <c r="F1273" s="258">
        <f t="shared" si="48"/>
        <v>2</v>
      </c>
      <c r="G1273" s="206">
        <f t="shared" si="49"/>
        <v>0</v>
      </c>
    </row>
    <row r="1274" spans="2:7" x14ac:dyDescent="0.3">
      <c r="B1274" s="198">
        <v>7</v>
      </c>
      <c r="C1274" s="198" t="s">
        <v>1831</v>
      </c>
      <c r="D1274" s="198" t="s">
        <v>1832</v>
      </c>
      <c r="F1274" s="258">
        <f t="shared" si="48"/>
        <v>2</v>
      </c>
      <c r="G1274" s="206">
        <f t="shared" si="49"/>
        <v>10</v>
      </c>
    </row>
    <row r="1275" spans="2:7" x14ac:dyDescent="0.3">
      <c r="B1275" s="198">
        <v>8</v>
      </c>
      <c r="C1275" s="198" t="s">
        <v>2005</v>
      </c>
      <c r="D1275" s="198" t="s">
        <v>1832</v>
      </c>
      <c r="F1275" s="258">
        <f t="shared" si="48"/>
        <v>1</v>
      </c>
      <c r="G1275" s="206">
        <f t="shared" si="49"/>
        <v>0</v>
      </c>
    </row>
    <row r="1276" spans="2:7" x14ac:dyDescent="0.3">
      <c r="B1276" s="198">
        <v>9</v>
      </c>
      <c r="C1276" s="198" t="s">
        <v>201</v>
      </c>
      <c r="D1276" s="198" t="s">
        <v>1022</v>
      </c>
      <c r="F1276" s="258">
        <f t="shared" si="48"/>
        <v>2</v>
      </c>
      <c r="G1276" s="206">
        <f t="shared" si="49"/>
        <v>10</v>
      </c>
    </row>
    <row r="1277" spans="2:7" x14ac:dyDescent="0.3">
      <c r="B1277" s="198">
        <v>10</v>
      </c>
      <c r="C1277" t="s">
        <v>1793</v>
      </c>
      <c r="D1277" s="198" t="s">
        <v>1832</v>
      </c>
      <c r="F1277" s="258">
        <f t="shared" si="48"/>
        <v>5</v>
      </c>
      <c r="G1277" s="206">
        <f t="shared" si="49"/>
        <v>40</v>
      </c>
    </row>
    <row r="1278" spans="2:7" x14ac:dyDescent="0.3">
      <c r="G1278" s="228">
        <f>SUM(G1268:G1277)</f>
        <v>160</v>
      </c>
    </row>
    <row r="1281" spans="1:11" x14ac:dyDescent="0.3">
      <c r="A1281" s="243">
        <v>45826</v>
      </c>
      <c r="B1281" s="243"/>
      <c r="C1281" s="693">
        <f>A1281</f>
        <v>45826</v>
      </c>
      <c r="D1281" s="243"/>
      <c r="E1281" s="243"/>
      <c r="F1281" s="243"/>
      <c r="G1281" s="243"/>
      <c r="H1281" s="243"/>
      <c r="I1281" s="693">
        <f>A1281</f>
        <v>45826</v>
      </c>
    </row>
    <row r="1282" spans="1:11" ht="28.8" x14ac:dyDescent="0.3">
      <c r="A1282" s="309"/>
      <c r="B1282" s="197" t="s">
        <v>1731</v>
      </c>
      <c r="C1282" s="197" t="s">
        <v>1732</v>
      </c>
      <c r="D1282" s="197" t="s">
        <v>1257</v>
      </c>
      <c r="E1282" s="200" t="s">
        <v>1894</v>
      </c>
      <c r="F1282" s="200" t="s">
        <v>1734</v>
      </c>
      <c r="G1282" s="200" t="s">
        <v>1742</v>
      </c>
      <c r="H1282" s="200" t="s">
        <v>390</v>
      </c>
      <c r="I1282" s="200" t="s">
        <v>1740</v>
      </c>
    </row>
    <row r="1283" spans="1:11" x14ac:dyDescent="0.3">
      <c r="B1283" s="255">
        <v>1</v>
      </c>
      <c r="C1283" s="198" t="s">
        <v>1762</v>
      </c>
      <c r="D1283" s="198" t="s">
        <v>1745</v>
      </c>
      <c r="E1283" s="207">
        <v>45826.75</v>
      </c>
      <c r="F1283" s="207">
        <v>45826.837500000001</v>
      </c>
      <c r="G1283" s="206">
        <v>10</v>
      </c>
      <c r="H1283" s="4">
        <v>327125</v>
      </c>
      <c r="I1283" s="198" t="s">
        <v>2156</v>
      </c>
      <c r="K1283" s="585">
        <f t="shared" ref="K1283:K1288" si="50">(F1283-E1283)*24</f>
        <v>2.1000000000349246</v>
      </c>
    </row>
    <row r="1284" spans="1:11" x14ac:dyDescent="0.3">
      <c r="B1284" s="182">
        <v>2</v>
      </c>
      <c r="C1284" s="198" t="s">
        <v>1948</v>
      </c>
      <c r="D1284" s="198" t="s">
        <v>1745</v>
      </c>
      <c r="E1284" s="207">
        <v>45826.75</v>
      </c>
      <c r="F1284" s="207">
        <v>45826.837500000001</v>
      </c>
      <c r="G1284" s="206">
        <v>10</v>
      </c>
      <c r="H1284" s="4">
        <v>322525</v>
      </c>
      <c r="I1284" s="198" t="s">
        <v>1727</v>
      </c>
      <c r="K1284" s="585">
        <f>(F1284-E1284)*24</f>
        <v>2.1000000000349246</v>
      </c>
    </row>
    <row r="1285" spans="1:11" x14ac:dyDescent="0.3">
      <c r="B1285" s="182">
        <v>3</v>
      </c>
      <c r="C1285" s="198" t="s">
        <v>1763</v>
      </c>
      <c r="D1285" s="198" t="s">
        <v>1745</v>
      </c>
      <c r="E1285" s="207">
        <v>45826.75</v>
      </c>
      <c r="F1285" s="207">
        <v>45826.835416666669</v>
      </c>
      <c r="G1285" s="206">
        <v>10</v>
      </c>
      <c r="H1285" s="4">
        <v>331625</v>
      </c>
      <c r="I1285" s="198" t="s">
        <v>637</v>
      </c>
      <c r="K1285" s="585">
        <f>(F1285-E1285)*24</f>
        <v>2.0500000000465661</v>
      </c>
    </row>
    <row r="1286" spans="1:11" x14ac:dyDescent="0.3">
      <c r="B1286" s="182">
        <v>4</v>
      </c>
      <c r="C1286" s="198" t="s">
        <v>1771</v>
      </c>
      <c r="D1286" s="198" t="s">
        <v>1745</v>
      </c>
      <c r="E1286" s="207">
        <v>45826.75</v>
      </c>
      <c r="F1286" s="207">
        <v>45826.839583333334</v>
      </c>
      <c r="G1286" s="206">
        <v>10</v>
      </c>
      <c r="H1286" s="4">
        <v>332125</v>
      </c>
      <c r="I1286" s="198" t="s">
        <v>2145</v>
      </c>
      <c r="K1286" s="585">
        <f t="shared" si="50"/>
        <v>2.1500000000232831</v>
      </c>
    </row>
    <row r="1287" spans="1:11" x14ac:dyDescent="0.3">
      <c r="B1287" s="182">
        <v>5</v>
      </c>
      <c r="C1287" s="198" t="s">
        <v>1750</v>
      </c>
      <c r="D1287" s="198" t="s">
        <v>28</v>
      </c>
      <c r="E1287" s="207">
        <v>45826.75</v>
      </c>
      <c r="F1287" s="207">
        <v>45826.837500000001</v>
      </c>
      <c r="G1287" s="206">
        <v>10</v>
      </c>
      <c r="H1287" s="4">
        <v>334825</v>
      </c>
      <c r="I1287" s="198" t="s">
        <v>2157</v>
      </c>
      <c r="K1287" s="585">
        <f t="shared" si="50"/>
        <v>2.1000000000349246</v>
      </c>
    </row>
    <row r="1288" spans="1:11" x14ac:dyDescent="0.3">
      <c r="B1288" s="198">
        <v>6</v>
      </c>
      <c r="C1288" t="s">
        <v>1793</v>
      </c>
      <c r="D1288" s="198" t="s">
        <v>1832</v>
      </c>
      <c r="E1288" s="207">
        <v>45826.75</v>
      </c>
      <c r="F1288" s="207">
        <v>45826.837500000001</v>
      </c>
      <c r="G1288" s="206">
        <v>10</v>
      </c>
      <c r="H1288" s="4" t="s">
        <v>110</v>
      </c>
      <c r="I1288" s="198" t="s">
        <v>2158</v>
      </c>
      <c r="K1288" s="585">
        <f t="shared" si="50"/>
        <v>2.1000000000349246</v>
      </c>
    </row>
    <row r="1289" spans="1:11" x14ac:dyDescent="0.3">
      <c r="F1289" s="207"/>
      <c r="G1289" s="228">
        <f>SUM(G1283:G1288)</f>
        <v>60</v>
      </c>
    </row>
    <row r="1292" spans="1:11" x14ac:dyDescent="0.3">
      <c r="A1292" s="243">
        <v>45829</v>
      </c>
      <c r="B1292" s="243"/>
      <c r="C1292" s="693">
        <f>A1292</f>
        <v>45829</v>
      </c>
      <c r="D1292" s="243"/>
      <c r="E1292" s="243"/>
      <c r="F1292" s="243"/>
      <c r="G1292" s="243"/>
      <c r="H1292" s="243"/>
      <c r="I1292" s="693">
        <f>A1292</f>
        <v>45829</v>
      </c>
    </row>
    <row r="1293" spans="1:11" ht="28.8" x14ac:dyDescent="0.3">
      <c r="A1293" s="309"/>
      <c r="B1293" s="197" t="s">
        <v>1731</v>
      </c>
      <c r="C1293" s="197" t="s">
        <v>1732</v>
      </c>
      <c r="D1293" s="197" t="s">
        <v>1257</v>
      </c>
      <c r="E1293" s="200" t="s">
        <v>1894</v>
      </c>
      <c r="F1293" s="200" t="s">
        <v>1734</v>
      </c>
      <c r="G1293" s="200" t="s">
        <v>1742</v>
      </c>
      <c r="H1293" s="200" t="s">
        <v>390</v>
      </c>
      <c r="I1293" s="200" t="s">
        <v>1740</v>
      </c>
    </row>
    <row r="1294" spans="1:11" x14ac:dyDescent="0.3">
      <c r="A1294" t="s">
        <v>1973</v>
      </c>
      <c r="B1294" s="255">
        <v>1</v>
      </c>
      <c r="C1294" s="198" t="s">
        <v>1948</v>
      </c>
      <c r="D1294" s="198" t="s">
        <v>1745</v>
      </c>
      <c r="E1294" s="543">
        <v>45829.292361111111</v>
      </c>
      <c r="F1294" s="543">
        <v>45829.634722222225</v>
      </c>
      <c r="G1294" s="206">
        <v>25</v>
      </c>
      <c r="H1294" s="4" t="s">
        <v>2159</v>
      </c>
      <c r="I1294" s="198" t="s">
        <v>2160</v>
      </c>
      <c r="K1294" s="585">
        <f t="shared" ref="K1294:K1305" si="51">(F1294-E1294)*24</f>
        <v>8.2166666667326353</v>
      </c>
    </row>
    <row r="1295" spans="1:11" x14ac:dyDescent="0.3">
      <c r="A1295" t="s">
        <v>1973</v>
      </c>
      <c r="B1295" s="255">
        <v>2</v>
      </c>
      <c r="C1295" s="198" t="s">
        <v>1763</v>
      </c>
      <c r="D1295" s="198" t="s">
        <v>1745</v>
      </c>
      <c r="E1295" s="543">
        <v>45829.292361111111</v>
      </c>
      <c r="F1295" s="543">
        <v>45829.503472222219</v>
      </c>
      <c r="G1295" s="206">
        <v>10</v>
      </c>
      <c r="H1295" s="4">
        <v>325525</v>
      </c>
      <c r="I1295" s="198" t="s">
        <v>2161</v>
      </c>
      <c r="K1295" s="585">
        <f t="shared" si="51"/>
        <v>5.066666666592937</v>
      </c>
    </row>
    <row r="1296" spans="1:11" x14ac:dyDescent="0.3">
      <c r="A1296" t="s">
        <v>1973</v>
      </c>
      <c r="B1296" s="255">
        <v>3</v>
      </c>
      <c r="C1296" s="198" t="s">
        <v>1764</v>
      </c>
      <c r="D1296" s="198" t="s">
        <v>1745</v>
      </c>
      <c r="E1296" s="543">
        <v>45829.310416666667</v>
      </c>
      <c r="F1296" s="543">
        <v>45829.567361111112</v>
      </c>
      <c r="G1296" s="206">
        <v>10</v>
      </c>
      <c r="H1296" s="4" t="s">
        <v>2162</v>
      </c>
      <c r="I1296" s="198" t="s">
        <v>2163</v>
      </c>
      <c r="K1296" s="585">
        <f t="shared" si="51"/>
        <v>6.1666666666860692</v>
      </c>
    </row>
    <row r="1297" spans="1:11" x14ac:dyDescent="0.3">
      <c r="A1297" t="s">
        <v>1973</v>
      </c>
      <c r="B1297" s="182">
        <v>4</v>
      </c>
      <c r="C1297" t="s">
        <v>2001</v>
      </c>
      <c r="D1297" s="198" t="s">
        <v>1022</v>
      </c>
      <c r="E1297" s="543">
        <v>45829.296527777777</v>
      </c>
      <c r="F1297" s="543">
        <v>45829.554166666669</v>
      </c>
      <c r="G1297" s="206">
        <v>10</v>
      </c>
      <c r="H1297" s="4" t="s">
        <v>2164</v>
      </c>
      <c r="I1297" s="198" t="s">
        <v>2165</v>
      </c>
      <c r="K1297" s="585">
        <f t="shared" si="51"/>
        <v>6.183333333407063</v>
      </c>
    </row>
    <row r="1298" spans="1:11" x14ac:dyDescent="0.3">
      <c r="A1298" t="s">
        <v>1973</v>
      </c>
      <c r="B1298" s="182">
        <v>5</v>
      </c>
      <c r="C1298" s="198" t="s">
        <v>1750</v>
      </c>
      <c r="D1298" s="198" t="s">
        <v>28</v>
      </c>
      <c r="E1298" s="543">
        <v>45829.241666666669</v>
      </c>
      <c r="F1298" s="543">
        <v>45829.597222222219</v>
      </c>
      <c r="G1298" s="206">
        <v>25</v>
      </c>
      <c r="H1298" s="4" t="s">
        <v>2166</v>
      </c>
      <c r="I1298" s="198" t="s">
        <v>2167</v>
      </c>
      <c r="K1298" s="585">
        <f t="shared" si="51"/>
        <v>8.533333333209157</v>
      </c>
    </row>
    <row r="1299" spans="1:11" x14ac:dyDescent="0.3">
      <c r="A1299" t="s">
        <v>1973</v>
      </c>
      <c r="B1299" s="182">
        <v>6</v>
      </c>
      <c r="C1299" s="198" t="s">
        <v>1993</v>
      </c>
      <c r="D1299" s="198" t="s">
        <v>28</v>
      </c>
      <c r="E1299" s="543">
        <v>45829.246527777781</v>
      </c>
      <c r="F1299" s="543">
        <v>45829.599305555559</v>
      </c>
      <c r="G1299" s="206">
        <v>25</v>
      </c>
      <c r="H1299" s="4" t="s">
        <v>2168</v>
      </c>
      <c r="I1299" s="198" t="s">
        <v>2169</v>
      </c>
      <c r="K1299" s="585">
        <f t="shared" si="51"/>
        <v>8.4666666666744277</v>
      </c>
    </row>
    <row r="1300" spans="1:11" x14ac:dyDescent="0.3">
      <c r="A1300" t="s">
        <v>1973</v>
      </c>
      <c r="B1300" s="182">
        <v>7</v>
      </c>
      <c r="C1300" t="s">
        <v>1791</v>
      </c>
      <c r="D1300" s="198" t="s">
        <v>1755</v>
      </c>
      <c r="E1300" s="543">
        <v>45829.291666666664</v>
      </c>
      <c r="F1300" s="543">
        <v>45829.638888888891</v>
      </c>
      <c r="G1300" s="206">
        <v>25</v>
      </c>
      <c r="H1300" s="4">
        <v>325125</v>
      </c>
      <c r="I1300" s="198" t="s">
        <v>2170</v>
      </c>
      <c r="K1300" s="585">
        <f t="shared" si="51"/>
        <v>8.3333333334303461</v>
      </c>
    </row>
    <row r="1301" spans="1:11" x14ac:dyDescent="0.3">
      <c r="A1301" t="s">
        <v>1973</v>
      </c>
      <c r="B1301" s="182">
        <v>8</v>
      </c>
      <c r="C1301" s="198" t="s">
        <v>201</v>
      </c>
      <c r="D1301" s="198" t="s">
        <v>1022</v>
      </c>
      <c r="E1301" s="543">
        <v>45829.282638888886</v>
      </c>
      <c r="F1301" s="543">
        <v>45829.643055555556</v>
      </c>
      <c r="G1301" s="206">
        <v>25</v>
      </c>
      <c r="H1301" s="4" t="s">
        <v>110</v>
      </c>
      <c r="I1301" s="198" t="s">
        <v>2171</v>
      </c>
      <c r="K1301" s="585">
        <f t="shared" si="51"/>
        <v>8.6500000000814907</v>
      </c>
    </row>
    <row r="1302" spans="1:11" ht="14.25" customHeight="1" x14ac:dyDescent="0.3">
      <c r="A1302" t="s">
        <v>1973</v>
      </c>
      <c r="B1302" s="182">
        <v>9</v>
      </c>
      <c r="C1302" s="198" t="s">
        <v>1754</v>
      </c>
      <c r="D1302" s="198" t="s">
        <v>23</v>
      </c>
      <c r="E1302" s="543">
        <v>45829.288194444445</v>
      </c>
      <c r="F1302" s="543">
        <v>45829.629166666666</v>
      </c>
      <c r="G1302" s="206">
        <v>25</v>
      </c>
      <c r="H1302" s="4" t="s">
        <v>2172</v>
      </c>
      <c r="I1302" s="198" t="s">
        <v>2173</v>
      </c>
      <c r="K1302" s="585">
        <f t="shared" si="51"/>
        <v>8.1833333332906477</v>
      </c>
    </row>
    <row r="1303" spans="1:11" x14ac:dyDescent="0.3">
      <c r="A1303" t="s">
        <v>1973</v>
      </c>
      <c r="B1303" s="182">
        <v>10</v>
      </c>
      <c r="C1303" s="198" t="s">
        <v>1784</v>
      </c>
      <c r="D1303" s="198" t="s">
        <v>1826</v>
      </c>
      <c r="E1303" s="543">
        <v>45829.302777777775</v>
      </c>
      <c r="F1303" s="543">
        <v>45829.637499999997</v>
      </c>
      <c r="G1303" s="206">
        <v>25</v>
      </c>
      <c r="H1303" s="4">
        <v>325125</v>
      </c>
      <c r="I1303" s="198" t="s">
        <v>2170</v>
      </c>
      <c r="K1303" s="585">
        <f t="shared" si="51"/>
        <v>8.0333333333255723</v>
      </c>
    </row>
    <row r="1304" spans="1:11" x14ac:dyDescent="0.3">
      <c r="A1304" t="s">
        <v>1973</v>
      </c>
      <c r="B1304" s="182">
        <v>11</v>
      </c>
      <c r="C1304" s="198" t="s">
        <v>2049</v>
      </c>
      <c r="D1304" s="198" t="s">
        <v>1826</v>
      </c>
      <c r="E1304" s="543">
        <v>45829.294444444444</v>
      </c>
      <c r="F1304" s="543">
        <v>45829.563888888886</v>
      </c>
      <c r="G1304" s="206">
        <v>10</v>
      </c>
      <c r="H1304" s="4" t="s">
        <v>110</v>
      </c>
      <c r="I1304" s="198" t="s">
        <v>2174</v>
      </c>
      <c r="K1304" s="585">
        <f t="shared" si="51"/>
        <v>6.46666666661622</v>
      </c>
    </row>
    <row r="1305" spans="1:11" x14ac:dyDescent="0.3">
      <c r="A1305" t="s">
        <v>1973</v>
      </c>
      <c r="B1305" s="182">
        <v>12</v>
      </c>
      <c r="C1305" t="s">
        <v>2074</v>
      </c>
      <c r="D1305" s="198" t="s">
        <v>1789</v>
      </c>
      <c r="E1305" s="543">
        <v>45829.283333333333</v>
      </c>
      <c r="F1305" s="543">
        <v>45829.636805555558</v>
      </c>
      <c r="G1305" s="206">
        <v>10</v>
      </c>
      <c r="H1305" s="4" t="s">
        <v>110</v>
      </c>
      <c r="I1305" s="198" t="s">
        <v>110</v>
      </c>
      <c r="K1305" s="585">
        <f t="shared" si="51"/>
        <v>8.4833333333954215</v>
      </c>
    </row>
    <row r="1306" spans="1:11" x14ac:dyDescent="0.3">
      <c r="F1306" s="207"/>
      <c r="G1306" s="228">
        <f>SUM(G1294:G1305)</f>
        <v>225</v>
      </c>
      <c r="K1306" s="585"/>
    </row>
    <row r="1309" spans="1:11" x14ac:dyDescent="0.3">
      <c r="B1309" s="806" t="s">
        <v>2139</v>
      </c>
      <c r="C1309" s="806"/>
      <c r="D1309" s="806"/>
      <c r="E1309" s="806"/>
      <c r="F1309" s="806"/>
      <c r="G1309" s="806"/>
    </row>
    <row r="1310" spans="1:11" x14ac:dyDescent="0.3">
      <c r="B1310" s="197" t="s">
        <v>1731</v>
      </c>
      <c r="C1310" s="197" t="s">
        <v>1732</v>
      </c>
      <c r="D1310" s="197" t="s">
        <v>1257</v>
      </c>
      <c r="E1310" s="197" t="s">
        <v>1733</v>
      </c>
      <c r="F1310" s="200" t="s">
        <v>1780</v>
      </c>
      <c r="G1310" s="200" t="s">
        <v>1742</v>
      </c>
    </row>
    <row r="1311" spans="1:11" x14ac:dyDescent="0.3">
      <c r="B1311" s="198">
        <v>1</v>
      </c>
      <c r="C1311" s="198" t="s">
        <v>1762</v>
      </c>
      <c r="D1311" s="198" t="s">
        <v>1745</v>
      </c>
      <c r="F1311" s="258">
        <f>COUNTIF($C$1283:$C$1305,C1311)</f>
        <v>1</v>
      </c>
      <c r="G1311" s="206">
        <f>SUMIF($C$1283:$C$1305,C1311,$G$1283:$G$1305)</f>
        <v>10</v>
      </c>
    </row>
    <row r="1312" spans="1:11" x14ac:dyDescent="0.3">
      <c r="B1312" s="324">
        <v>2</v>
      </c>
      <c r="C1312" s="198" t="s">
        <v>1771</v>
      </c>
      <c r="D1312" s="198" t="s">
        <v>1745</v>
      </c>
      <c r="F1312" s="258">
        <f t="shared" ref="F1312:F1325" si="52">COUNTIF($C$1283:$C$1305,C1312)</f>
        <v>1</v>
      </c>
      <c r="G1312" s="206">
        <f t="shared" ref="G1312:G1325" si="53">SUMIF($C$1283:$C$1305,C1312,$G$1283:$G$1305)</f>
        <v>10</v>
      </c>
    </row>
    <row r="1313" spans="2:7" x14ac:dyDescent="0.3">
      <c r="B1313" s="255">
        <v>3</v>
      </c>
      <c r="C1313" s="198" t="s">
        <v>1948</v>
      </c>
      <c r="D1313" s="198" t="s">
        <v>1745</v>
      </c>
      <c r="F1313" s="258">
        <f t="shared" si="52"/>
        <v>2</v>
      </c>
      <c r="G1313" s="206">
        <f t="shared" si="53"/>
        <v>35</v>
      </c>
    </row>
    <row r="1314" spans="2:7" x14ac:dyDescent="0.3">
      <c r="B1314" s="255">
        <v>4</v>
      </c>
      <c r="C1314" s="198" t="s">
        <v>1763</v>
      </c>
      <c r="D1314" s="198" t="s">
        <v>1745</v>
      </c>
      <c r="F1314" s="258">
        <f t="shared" si="52"/>
        <v>2</v>
      </c>
      <c r="G1314" s="206">
        <f t="shared" si="53"/>
        <v>20</v>
      </c>
    </row>
    <row r="1315" spans="2:7" x14ac:dyDescent="0.3">
      <c r="B1315" s="255">
        <v>5</v>
      </c>
      <c r="C1315" s="198" t="s">
        <v>2049</v>
      </c>
      <c r="D1315" s="198" t="s">
        <v>1826</v>
      </c>
      <c r="F1315" s="258">
        <f>COUNTIF($C$1283:$C$1305,C1315)</f>
        <v>1</v>
      </c>
      <c r="G1315" s="206">
        <f>SUMIF($C$1283:$C$1305,C1315,$G$1283:$G$1305)</f>
        <v>10</v>
      </c>
    </row>
    <row r="1316" spans="2:7" x14ac:dyDescent="0.3">
      <c r="B1316" s="255">
        <v>6</v>
      </c>
      <c r="C1316" s="198" t="s">
        <v>1764</v>
      </c>
      <c r="D1316" s="198" t="s">
        <v>1745</v>
      </c>
      <c r="F1316" s="258">
        <f t="shared" si="52"/>
        <v>1</v>
      </c>
      <c r="G1316" s="206">
        <f t="shared" si="53"/>
        <v>10</v>
      </c>
    </row>
    <row r="1317" spans="2:7" x14ac:dyDescent="0.3">
      <c r="B1317" s="255">
        <v>7</v>
      </c>
      <c r="C1317" s="198" t="s">
        <v>1784</v>
      </c>
      <c r="D1317" s="198" t="s">
        <v>1826</v>
      </c>
      <c r="F1317" s="258">
        <f t="shared" si="52"/>
        <v>1</v>
      </c>
      <c r="G1317" s="206">
        <f t="shared" si="53"/>
        <v>25</v>
      </c>
    </row>
    <row r="1318" spans="2:7" x14ac:dyDescent="0.3">
      <c r="B1318" s="255">
        <v>8</v>
      </c>
      <c r="C1318" t="s">
        <v>2001</v>
      </c>
      <c r="D1318" s="198" t="s">
        <v>1022</v>
      </c>
      <c r="F1318" s="258">
        <f t="shared" si="52"/>
        <v>1</v>
      </c>
      <c r="G1318" s="206">
        <f t="shared" si="53"/>
        <v>10</v>
      </c>
    </row>
    <row r="1319" spans="2:7" x14ac:dyDescent="0.3">
      <c r="B1319" s="198">
        <v>9</v>
      </c>
      <c r="C1319" s="198" t="s">
        <v>1750</v>
      </c>
      <c r="D1319" s="198" t="s">
        <v>28</v>
      </c>
      <c r="F1319" s="258">
        <f t="shared" si="52"/>
        <v>2</v>
      </c>
      <c r="G1319" s="206">
        <f t="shared" si="53"/>
        <v>35</v>
      </c>
    </row>
    <row r="1320" spans="2:7" x14ac:dyDescent="0.3">
      <c r="B1320" s="198">
        <v>10</v>
      </c>
      <c r="C1320" s="198" t="s">
        <v>1993</v>
      </c>
      <c r="D1320" s="198" t="s">
        <v>28</v>
      </c>
      <c r="F1320" s="258">
        <f t="shared" si="52"/>
        <v>1</v>
      </c>
      <c r="G1320" s="206">
        <f t="shared" si="53"/>
        <v>25</v>
      </c>
    </row>
    <row r="1321" spans="2:7" x14ac:dyDescent="0.3">
      <c r="B1321" s="198">
        <v>11</v>
      </c>
      <c r="C1321" t="s">
        <v>1791</v>
      </c>
      <c r="D1321" s="198" t="s">
        <v>1755</v>
      </c>
      <c r="F1321" s="258">
        <f t="shared" si="52"/>
        <v>1</v>
      </c>
      <c r="G1321" s="206">
        <f t="shared" si="53"/>
        <v>25</v>
      </c>
    </row>
    <row r="1322" spans="2:7" x14ac:dyDescent="0.3">
      <c r="B1322" s="198">
        <v>12</v>
      </c>
      <c r="C1322" s="198" t="s">
        <v>201</v>
      </c>
      <c r="D1322" s="198" t="s">
        <v>1022</v>
      </c>
      <c r="F1322" s="258">
        <f t="shared" si="52"/>
        <v>1</v>
      </c>
      <c r="G1322" s="206">
        <f t="shared" si="53"/>
        <v>25</v>
      </c>
    </row>
    <row r="1323" spans="2:7" x14ac:dyDescent="0.3">
      <c r="B1323" s="198">
        <v>13</v>
      </c>
      <c r="C1323" s="198" t="s">
        <v>1754</v>
      </c>
      <c r="D1323" s="198" t="s">
        <v>23</v>
      </c>
      <c r="F1323" s="258">
        <f t="shared" si="52"/>
        <v>1</v>
      </c>
      <c r="G1323" s="206">
        <f t="shared" si="53"/>
        <v>25</v>
      </c>
    </row>
    <row r="1324" spans="2:7" x14ac:dyDescent="0.3">
      <c r="B1324" s="198">
        <v>14</v>
      </c>
      <c r="C1324" t="s">
        <v>1793</v>
      </c>
      <c r="D1324" s="198" t="s">
        <v>1832</v>
      </c>
      <c r="F1324" s="258">
        <f t="shared" si="52"/>
        <v>1</v>
      </c>
      <c r="G1324" s="206">
        <f t="shared" si="53"/>
        <v>10</v>
      </c>
    </row>
    <row r="1325" spans="2:7" x14ac:dyDescent="0.3">
      <c r="B1325" s="198">
        <v>15</v>
      </c>
      <c r="C1325" t="s">
        <v>2074</v>
      </c>
      <c r="D1325" s="198" t="s">
        <v>1789</v>
      </c>
      <c r="F1325" s="258">
        <f t="shared" si="52"/>
        <v>1</v>
      </c>
      <c r="G1325" s="206">
        <f t="shared" si="53"/>
        <v>10</v>
      </c>
    </row>
    <row r="1326" spans="2:7" x14ac:dyDescent="0.3">
      <c r="G1326" s="228">
        <f>SUM(G1311:G1325)</f>
        <v>285</v>
      </c>
    </row>
    <row r="1329" spans="1:11" x14ac:dyDescent="0.3">
      <c r="A1329" s="243">
        <v>45831</v>
      </c>
      <c r="B1329" s="243"/>
      <c r="C1329" s="693">
        <f>A1329</f>
        <v>45831</v>
      </c>
      <c r="D1329" s="243"/>
      <c r="E1329" s="243"/>
      <c r="F1329" s="243"/>
      <c r="G1329" s="243"/>
      <c r="H1329" s="243"/>
      <c r="I1329" s="693">
        <f>A1329</f>
        <v>45831</v>
      </c>
    </row>
    <row r="1330" spans="1:11" ht="28.8" x14ac:dyDescent="0.3">
      <c r="A1330" s="309"/>
      <c r="B1330" s="197" t="s">
        <v>1731</v>
      </c>
      <c r="C1330" s="197" t="s">
        <v>1732</v>
      </c>
      <c r="D1330" s="197" t="s">
        <v>1257</v>
      </c>
      <c r="E1330" s="200" t="s">
        <v>1894</v>
      </c>
      <c r="F1330" s="200" t="s">
        <v>1734</v>
      </c>
      <c r="G1330" s="200" t="s">
        <v>1742</v>
      </c>
      <c r="H1330" s="200" t="s">
        <v>390</v>
      </c>
      <c r="I1330" s="200" t="s">
        <v>1740</v>
      </c>
    </row>
    <row r="1331" spans="1:11" x14ac:dyDescent="0.3">
      <c r="B1331" s="182">
        <v>1</v>
      </c>
      <c r="C1331" t="s">
        <v>1791</v>
      </c>
      <c r="D1331" s="198" t="s">
        <v>1755</v>
      </c>
      <c r="E1331" s="543">
        <v>45831.75</v>
      </c>
      <c r="F1331" s="543">
        <v>45831.850694444445</v>
      </c>
      <c r="G1331" s="206">
        <v>10</v>
      </c>
      <c r="H1331" s="4" t="s">
        <v>2175</v>
      </c>
      <c r="I1331" s="198" t="s">
        <v>2176</v>
      </c>
      <c r="K1331" s="585">
        <f>(F1331-E1331)*24</f>
        <v>2.4166666666860692</v>
      </c>
    </row>
    <row r="1332" spans="1:11" x14ac:dyDescent="0.3">
      <c r="B1332" s="182">
        <v>2</v>
      </c>
      <c r="C1332" s="198" t="s">
        <v>1784</v>
      </c>
      <c r="D1332" s="198" t="s">
        <v>1826</v>
      </c>
      <c r="E1332" s="543">
        <v>45831.75</v>
      </c>
      <c r="F1332" s="543">
        <v>45831.850694444445</v>
      </c>
      <c r="G1332" s="206">
        <v>10</v>
      </c>
      <c r="H1332" s="4" t="s">
        <v>2175</v>
      </c>
      <c r="I1332" s="198" t="s">
        <v>2176</v>
      </c>
      <c r="K1332" s="585">
        <f>(F1332-E1332)*24</f>
        <v>2.4166666666860692</v>
      </c>
    </row>
    <row r="1333" spans="1:11" x14ac:dyDescent="0.3">
      <c r="F1333" s="207"/>
      <c r="G1333" s="228">
        <f>SUM(G1331:G1332)</f>
        <v>20</v>
      </c>
      <c r="K1333" s="585"/>
    </row>
    <row r="1336" spans="1:11" x14ac:dyDescent="0.3">
      <c r="A1336" s="243">
        <v>45832</v>
      </c>
      <c r="B1336" s="243"/>
      <c r="C1336" s="693">
        <f>A1336</f>
        <v>45832</v>
      </c>
      <c r="D1336" s="243"/>
      <c r="E1336" s="243"/>
      <c r="F1336" s="243"/>
      <c r="G1336" s="243"/>
      <c r="H1336" s="243"/>
      <c r="I1336" s="693">
        <f>A1336</f>
        <v>45832</v>
      </c>
    </row>
    <row r="1337" spans="1:11" ht="28.8" x14ac:dyDescent="0.3">
      <c r="A1337" s="309"/>
      <c r="B1337" s="197" t="s">
        <v>1731</v>
      </c>
      <c r="C1337" s="197" t="s">
        <v>1732</v>
      </c>
      <c r="D1337" s="197" t="s">
        <v>1257</v>
      </c>
      <c r="E1337" s="200" t="s">
        <v>1894</v>
      </c>
      <c r="F1337" s="200" t="s">
        <v>1734</v>
      </c>
      <c r="G1337" s="200" t="s">
        <v>1742</v>
      </c>
      <c r="H1337" s="200" t="s">
        <v>390</v>
      </c>
      <c r="I1337" s="200" t="s">
        <v>1740</v>
      </c>
    </row>
    <row r="1338" spans="1:11" x14ac:dyDescent="0.3">
      <c r="B1338" s="255">
        <v>1</v>
      </c>
      <c r="C1338" s="198" t="s">
        <v>1762</v>
      </c>
      <c r="D1338" s="198" t="s">
        <v>1745</v>
      </c>
      <c r="E1338" s="207">
        <v>45832.75</v>
      </c>
      <c r="F1338" s="207">
        <v>45832.882638888892</v>
      </c>
      <c r="G1338" s="206">
        <v>25</v>
      </c>
      <c r="H1338" s="4">
        <v>335925</v>
      </c>
      <c r="I1338" s="198" t="s">
        <v>2177</v>
      </c>
      <c r="K1338" s="585">
        <f>(F1338-E1338)*24</f>
        <v>3.183333333407063</v>
      </c>
    </row>
    <row r="1339" spans="1:11" x14ac:dyDescent="0.3">
      <c r="B1339" s="255">
        <v>2</v>
      </c>
      <c r="C1339" s="198" t="s">
        <v>1948</v>
      </c>
      <c r="D1339" s="198" t="s">
        <v>1745</v>
      </c>
      <c r="E1339" s="207">
        <v>45832.75</v>
      </c>
      <c r="F1339" s="207">
        <v>45832.837500000001</v>
      </c>
      <c r="G1339" s="206">
        <v>10</v>
      </c>
      <c r="H1339" s="4">
        <v>335425</v>
      </c>
      <c r="I1339" s="198" t="s">
        <v>2178</v>
      </c>
      <c r="K1339" s="585">
        <f t="shared" ref="K1339:K1344" si="54">(F1339-E1339)*24</f>
        <v>2.1000000000349246</v>
      </c>
    </row>
    <row r="1340" spans="1:11" ht="14.25" customHeight="1" x14ac:dyDescent="0.3">
      <c r="B1340" s="255">
        <v>3</v>
      </c>
      <c r="C1340" s="198" t="s">
        <v>1764</v>
      </c>
      <c r="D1340" s="198" t="s">
        <v>1745</v>
      </c>
      <c r="E1340" s="207">
        <v>45832.75</v>
      </c>
      <c r="F1340" s="207">
        <v>45832.838194444441</v>
      </c>
      <c r="G1340" s="206">
        <v>10</v>
      </c>
      <c r="H1340" s="4">
        <v>334825</v>
      </c>
      <c r="I1340" s="198" t="s">
        <v>2179</v>
      </c>
      <c r="K1340" s="585">
        <f t="shared" si="54"/>
        <v>2.1166666665812954</v>
      </c>
    </row>
    <row r="1341" spans="1:11" ht="14.25" customHeight="1" x14ac:dyDescent="0.3">
      <c r="B1341" s="255">
        <v>4</v>
      </c>
      <c r="C1341" s="198" t="s">
        <v>1771</v>
      </c>
      <c r="D1341" s="198" t="s">
        <v>1745</v>
      </c>
      <c r="E1341" s="207">
        <v>45832.75</v>
      </c>
      <c r="F1341" s="207">
        <v>45832.882638888892</v>
      </c>
      <c r="G1341" s="206">
        <v>25</v>
      </c>
      <c r="H1341" s="4">
        <v>335525</v>
      </c>
      <c r="I1341" s="198" t="s">
        <v>2180</v>
      </c>
      <c r="K1341" s="585">
        <f>(F1341-E1341)*24</f>
        <v>3.183333333407063</v>
      </c>
    </row>
    <row r="1342" spans="1:11" x14ac:dyDescent="0.3">
      <c r="B1342" s="182">
        <v>5</v>
      </c>
      <c r="C1342" s="198" t="s">
        <v>1750</v>
      </c>
      <c r="D1342" s="198" t="s">
        <v>28</v>
      </c>
      <c r="E1342" s="207">
        <v>45832.75</v>
      </c>
      <c r="F1342" s="207">
        <v>45832.884027777778</v>
      </c>
      <c r="G1342" s="206">
        <v>25</v>
      </c>
      <c r="H1342" s="4">
        <v>330625</v>
      </c>
      <c r="I1342" s="198" t="s">
        <v>2157</v>
      </c>
      <c r="K1342" s="585">
        <f t="shared" si="54"/>
        <v>3.2166666666744277</v>
      </c>
    </row>
    <row r="1343" spans="1:11" x14ac:dyDescent="0.3">
      <c r="B1343" s="182">
        <v>6</v>
      </c>
      <c r="C1343" s="198" t="s">
        <v>1993</v>
      </c>
      <c r="D1343" s="198" t="s">
        <v>28</v>
      </c>
      <c r="E1343" s="207">
        <v>45832.75</v>
      </c>
      <c r="F1343" s="207">
        <v>45832.884722222225</v>
      </c>
      <c r="G1343" s="206">
        <v>25</v>
      </c>
      <c r="H1343" s="4">
        <v>334825</v>
      </c>
      <c r="I1343" s="198" t="s">
        <v>2181</v>
      </c>
      <c r="K1343" s="585">
        <f t="shared" si="54"/>
        <v>3.2333333333954215</v>
      </c>
    </row>
    <row r="1344" spans="1:11" x14ac:dyDescent="0.3">
      <c r="B1344" s="182">
        <v>7</v>
      </c>
      <c r="C1344" t="s">
        <v>1793</v>
      </c>
      <c r="D1344" s="198" t="s">
        <v>1832</v>
      </c>
      <c r="E1344" s="207">
        <v>45832.75</v>
      </c>
      <c r="F1344" s="207">
        <v>45832.879861111112</v>
      </c>
      <c r="G1344" s="206">
        <v>25</v>
      </c>
      <c r="H1344" s="4" t="s">
        <v>110</v>
      </c>
      <c r="I1344" s="198" t="s">
        <v>2182</v>
      </c>
      <c r="K1344" s="585">
        <f t="shared" si="54"/>
        <v>3.1166666666977108</v>
      </c>
    </row>
    <row r="1345" spans="1:11" x14ac:dyDescent="0.3">
      <c r="F1345" s="207"/>
      <c r="G1345" s="228">
        <f>SUM(G1338:G1344)</f>
        <v>145</v>
      </c>
      <c r="K1345" s="585"/>
    </row>
    <row r="1348" spans="1:11" x14ac:dyDescent="0.3">
      <c r="A1348" s="243">
        <v>45833</v>
      </c>
      <c r="B1348" s="243"/>
      <c r="C1348" s="693">
        <f>A1348</f>
        <v>45833</v>
      </c>
      <c r="D1348" s="243"/>
      <c r="E1348" s="243"/>
      <c r="F1348" s="243"/>
      <c r="G1348" s="243"/>
      <c r="H1348" s="243"/>
      <c r="I1348" s="693">
        <f>A1348</f>
        <v>45833</v>
      </c>
    </row>
    <row r="1349" spans="1:11" ht="28.8" x14ac:dyDescent="0.3">
      <c r="A1349" s="309"/>
      <c r="B1349" s="197" t="s">
        <v>1731</v>
      </c>
      <c r="C1349" s="197" t="s">
        <v>1732</v>
      </c>
      <c r="D1349" s="197" t="s">
        <v>1257</v>
      </c>
      <c r="E1349" s="200" t="s">
        <v>1894</v>
      </c>
      <c r="F1349" s="200" t="s">
        <v>1734</v>
      </c>
      <c r="G1349" s="200" t="s">
        <v>1742</v>
      </c>
      <c r="H1349" s="200" t="s">
        <v>390</v>
      </c>
      <c r="I1349" s="200" t="s">
        <v>1740</v>
      </c>
    </row>
    <row r="1350" spans="1:11" x14ac:dyDescent="0.3">
      <c r="B1350" s="255">
        <v>1</v>
      </c>
      <c r="C1350" s="198" t="s">
        <v>1762</v>
      </c>
      <c r="D1350" s="198" t="s">
        <v>1745</v>
      </c>
      <c r="E1350" s="207">
        <v>45833.75</v>
      </c>
      <c r="F1350" s="207">
        <v>45833.879861111112</v>
      </c>
      <c r="G1350" s="206">
        <v>25</v>
      </c>
      <c r="H1350" s="4">
        <v>335525</v>
      </c>
      <c r="I1350" s="198" t="s">
        <v>2183</v>
      </c>
      <c r="K1350" s="585">
        <f t="shared" ref="K1350:K1356" si="55">(F1350-E1350)*24</f>
        <v>3.1166666666977108</v>
      </c>
    </row>
    <row r="1351" spans="1:11" ht="14.25" customHeight="1" x14ac:dyDescent="0.3">
      <c r="B1351" s="255">
        <v>2</v>
      </c>
      <c r="C1351" s="198" t="s">
        <v>1771</v>
      </c>
      <c r="D1351" s="198" t="s">
        <v>1745</v>
      </c>
      <c r="E1351" s="207">
        <v>45833.75</v>
      </c>
      <c r="F1351" s="207">
        <v>45833.881249999999</v>
      </c>
      <c r="G1351" s="206">
        <v>25</v>
      </c>
      <c r="H1351" s="4">
        <v>335525</v>
      </c>
      <c r="I1351" s="198" t="s">
        <v>901</v>
      </c>
      <c r="K1351" s="585">
        <f t="shared" si="55"/>
        <v>3.1499999999650754</v>
      </c>
    </row>
    <row r="1352" spans="1:11" x14ac:dyDescent="0.3">
      <c r="B1352" s="182">
        <v>3</v>
      </c>
      <c r="C1352" t="s">
        <v>2001</v>
      </c>
      <c r="D1352" s="198" t="s">
        <v>1022</v>
      </c>
      <c r="E1352" s="207">
        <v>45833.75</v>
      </c>
      <c r="F1352" s="207">
        <v>45833.879861111112</v>
      </c>
      <c r="G1352" s="206">
        <v>25</v>
      </c>
      <c r="H1352" s="4">
        <v>325525</v>
      </c>
      <c r="I1352" s="198" t="s">
        <v>926</v>
      </c>
      <c r="K1352" s="585">
        <f t="shared" si="55"/>
        <v>3.1166666666977108</v>
      </c>
    </row>
    <row r="1353" spans="1:11" x14ac:dyDescent="0.3">
      <c r="B1353" s="182">
        <v>4</v>
      </c>
      <c r="C1353" t="s">
        <v>1765</v>
      </c>
      <c r="D1353" s="198" t="s">
        <v>1022</v>
      </c>
      <c r="E1353" s="207">
        <v>45833.75</v>
      </c>
      <c r="F1353" s="207">
        <v>45833.879861111112</v>
      </c>
      <c r="G1353" s="206">
        <v>25</v>
      </c>
      <c r="H1353" s="4">
        <v>332125</v>
      </c>
      <c r="I1353" s="198" t="s">
        <v>926</v>
      </c>
      <c r="K1353" s="585">
        <f t="shared" si="55"/>
        <v>3.1166666666977108</v>
      </c>
    </row>
    <row r="1354" spans="1:11" x14ac:dyDescent="0.3">
      <c r="B1354" s="182">
        <v>5</v>
      </c>
      <c r="C1354" s="198" t="s">
        <v>1750</v>
      </c>
      <c r="D1354" s="198" t="s">
        <v>28</v>
      </c>
      <c r="E1354" s="207">
        <v>45833.75</v>
      </c>
      <c r="F1354" s="207">
        <v>45833.881249999999</v>
      </c>
      <c r="G1354" s="206">
        <v>25</v>
      </c>
      <c r="H1354" s="4">
        <v>335525</v>
      </c>
      <c r="I1354" s="198" t="s">
        <v>2184</v>
      </c>
      <c r="K1354" s="585">
        <f t="shared" si="55"/>
        <v>3.1499999999650754</v>
      </c>
    </row>
    <row r="1355" spans="1:11" x14ac:dyDescent="0.3">
      <c r="B1355" s="182">
        <v>6</v>
      </c>
      <c r="C1355" s="198" t="s">
        <v>1993</v>
      </c>
      <c r="D1355" s="198" t="s">
        <v>28</v>
      </c>
      <c r="E1355" s="207">
        <v>45833.75</v>
      </c>
      <c r="F1355" s="207">
        <v>45833.841666666667</v>
      </c>
      <c r="G1355" s="206">
        <v>10</v>
      </c>
      <c r="H1355" s="4">
        <v>336925</v>
      </c>
      <c r="I1355" s="198" t="s">
        <v>987</v>
      </c>
      <c r="K1355" s="585">
        <f t="shared" si="55"/>
        <v>2.2000000000116415</v>
      </c>
    </row>
    <row r="1356" spans="1:11" x14ac:dyDescent="0.3">
      <c r="B1356" s="182">
        <v>7</v>
      </c>
      <c r="C1356" t="s">
        <v>1793</v>
      </c>
      <c r="D1356" s="198" t="s">
        <v>1832</v>
      </c>
      <c r="E1356" s="207">
        <v>45833.75</v>
      </c>
      <c r="F1356" s="207">
        <v>45833.879861111112</v>
      </c>
      <c r="G1356" s="206">
        <v>25</v>
      </c>
      <c r="H1356" s="4" t="s">
        <v>110</v>
      </c>
      <c r="I1356" s="198" t="s">
        <v>2182</v>
      </c>
      <c r="K1356" s="585">
        <f t="shared" si="55"/>
        <v>3.1166666666977108</v>
      </c>
    </row>
    <row r="1357" spans="1:11" x14ac:dyDescent="0.3">
      <c r="F1357" s="207"/>
      <c r="G1357" s="228">
        <f>SUM(G1350:G1356)</f>
        <v>160</v>
      </c>
      <c r="K1357" s="585"/>
    </row>
    <row r="1358" spans="1:11" x14ac:dyDescent="0.3">
      <c r="K1358" s="585"/>
    </row>
    <row r="1359" spans="1:11" x14ac:dyDescent="0.3">
      <c r="K1359" s="585"/>
    </row>
    <row r="1360" spans="1:11" x14ac:dyDescent="0.3">
      <c r="A1360" s="243">
        <v>45834</v>
      </c>
      <c r="B1360" s="243"/>
      <c r="C1360" s="693">
        <f>A1360</f>
        <v>45834</v>
      </c>
      <c r="D1360" s="243"/>
      <c r="E1360" s="243"/>
      <c r="F1360" s="243"/>
      <c r="G1360" s="243"/>
      <c r="H1360" s="243"/>
      <c r="I1360" s="693">
        <f>A1360</f>
        <v>45834</v>
      </c>
    </row>
    <row r="1361" spans="1:11" ht="28.8" x14ac:dyDescent="0.3">
      <c r="A1361" s="309"/>
      <c r="B1361" s="197" t="s">
        <v>1731</v>
      </c>
      <c r="C1361" s="197" t="s">
        <v>1732</v>
      </c>
      <c r="D1361" s="197" t="s">
        <v>1257</v>
      </c>
      <c r="E1361" s="200" t="s">
        <v>1894</v>
      </c>
      <c r="F1361" s="200" t="s">
        <v>1734</v>
      </c>
      <c r="G1361" s="200" t="s">
        <v>1742</v>
      </c>
      <c r="H1361" s="200" t="s">
        <v>390</v>
      </c>
      <c r="I1361" s="200" t="s">
        <v>1740</v>
      </c>
    </row>
    <row r="1362" spans="1:11" x14ac:dyDescent="0.3">
      <c r="B1362" s="255">
        <v>1</v>
      </c>
      <c r="C1362" s="198" t="s">
        <v>1948</v>
      </c>
      <c r="D1362" s="198" t="s">
        <v>1745</v>
      </c>
      <c r="E1362" s="543">
        <v>45834.75</v>
      </c>
      <c r="F1362" s="543">
        <v>45834.841666666667</v>
      </c>
      <c r="G1362" s="206">
        <v>10</v>
      </c>
      <c r="H1362" s="4">
        <v>336325</v>
      </c>
      <c r="I1362" s="198" t="s">
        <v>2178</v>
      </c>
      <c r="K1362" s="585">
        <f>(F1362-E1362)*24</f>
        <v>2.2000000000116415</v>
      </c>
    </row>
    <row r="1363" spans="1:11" x14ac:dyDescent="0.3">
      <c r="B1363" s="255">
        <v>2</v>
      </c>
      <c r="C1363" s="198" t="s">
        <v>1764</v>
      </c>
      <c r="D1363" s="198" t="s">
        <v>1745</v>
      </c>
      <c r="E1363" s="543">
        <v>45834.75</v>
      </c>
      <c r="F1363" s="543">
        <v>45834.841666666667</v>
      </c>
      <c r="G1363" s="206">
        <v>10</v>
      </c>
      <c r="H1363" s="4">
        <v>337225</v>
      </c>
      <c r="I1363" s="198" t="s">
        <v>598</v>
      </c>
      <c r="K1363" s="585">
        <f>(F1363-E1363)*24</f>
        <v>2.2000000000116415</v>
      </c>
    </row>
    <row r="1364" spans="1:11" x14ac:dyDescent="0.3">
      <c r="B1364" s="255">
        <v>3</v>
      </c>
      <c r="C1364" s="198" t="s">
        <v>1771</v>
      </c>
      <c r="D1364" s="198" t="s">
        <v>1745</v>
      </c>
      <c r="E1364" s="543">
        <v>45834.75</v>
      </c>
      <c r="F1364" s="543">
        <v>45834.841666666667</v>
      </c>
      <c r="G1364" s="206">
        <v>10</v>
      </c>
      <c r="H1364" s="4">
        <v>330625</v>
      </c>
      <c r="I1364" s="198" t="s">
        <v>901</v>
      </c>
      <c r="K1364" s="585">
        <f>(F1364-E1364)*24</f>
        <v>2.2000000000116415</v>
      </c>
    </row>
    <row r="1365" spans="1:11" x14ac:dyDescent="0.3">
      <c r="F1365" s="207"/>
      <c r="G1365" s="228">
        <f>SUM(G1362:G1364)</f>
        <v>30</v>
      </c>
      <c r="K1365" s="585"/>
    </row>
    <row r="1368" spans="1:11" x14ac:dyDescent="0.3">
      <c r="B1368" s="806" t="s">
        <v>2185</v>
      </c>
      <c r="C1368" s="806"/>
      <c r="D1368" s="806"/>
      <c r="E1368" s="806"/>
      <c r="F1368" s="806"/>
      <c r="G1368" s="806"/>
    </row>
    <row r="1369" spans="1:11" x14ac:dyDescent="0.3">
      <c r="B1369" s="197" t="s">
        <v>1731</v>
      </c>
      <c r="C1369" s="197" t="s">
        <v>1732</v>
      </c>
      <c r="D1369" s="197" t="s">
        <v>1257</v>
      </c>
      <c r="E1369" s="197" t="s">
        <v>1733</v>
      </c>
      <c r="F1369" s="200" t="s">
        <v>1780</v>
      </c>
      <c r="G1369" s="200" t="s">
        <v>1742</v>
      </c>
    </row>
    <row r="1370" spans="1:11" x14ac:dyDescent="0.3">
      <c r="B1370" s="198">
        <v>1</v>
      </c>
      <c r="C1370" s="198" t="s">
        <v>1762</v>
      </c>
      <c r="D1370" s="198" t="s">
        <v>1745</v>
      </c>
      <c r="F1370" s="258">
        <f>COUNTIF($C$1331:$C$1364,C1370)</f>
        <v>2</v>
      </c>
      <c r="G1370" s="206">
        <f>SUMIF($C$1331:$C$1364,C1370,$G$1331:$G$1364)</f>
        <v>50</v>
      </c>
    </row>
    <row r="1371" spans="1:11" x14ac:dyDescent="0.3">
      <c r="B1371" s="324">
        <v>2</v>
      </c>
      <c r="C1371" s="198" t="s">
        <v>1771</v>
      </c>
      <c r="D1371" s="198" t="s">
        <v>1745</v>
      </c>
      <c r="F1371" s="258">
        <f t="shared" ref="F1371:F1380" si="56">COUNTIF($C$1331:$C$1364,C1371)</f>
        <v>3</v>
      </c>
      <c r="G1371" s="206">
        <f t="shared" ref="G1371:G1380" si="57">SUMIF($C$1331:$C$1364,C1371,$G$1331:$G$1364)</f>
        <v>60</v>
      </c>
    </row>
    <row r="1372" spans="1:11" x14ac:dyDescent="0.3">
      <c r="B1372" s="255">
        <v>3</v>
      </c>
      <c r="C1372" s="198" t="s">
        <v>1948</v>
      </c>
      <c r="D1372" s="198" t="s">
        <v>1745</v>
      </c>
      <c r="F1372" s="258">
        <f t="shared" si="56"/>
        <v>2</v>
      </c>
      <c r="G1372" s="206">
        <f t="shared" si="57"/>
        <v>20</v>
      </c>
    </row>
    <row r="1373" spans="1:11" x14ac:dyDescent="0.3">
      <c r="B1373" s="255">
        <v>4</v>
      </c>
      <c r="C1373" s="198" t="s">
        <v>1764</v>
      </c>
      <c r="D1373" s="198" t="s">
        <v>1745</v>
      </c>
      <c r="F1373" s="258">
        <f t="shared" si="56"/>
        <v>2</v>
      </c>
      <c r="G1373" s="206">
        <f t="shared" si="57"/>
        <v>20</v>
      </c>
    </row>
    <row r="1374" spans="1:11" x14ac:dyDescent="0.3">
      <c r="B1374" s="255">
        <v>5</v>
      </c>
      <c r="C1374" s="198" t="s">
        <v>1784</v>
      </c>
      <c r="D1374" s="198" t="s">
        <v>1826</v>
      </c>
      <c r="F1374" s="258">
        <f t="shared" si="56"/>
        <v>1</v>
      </c>
      <c r="G1374" s="206">
        <f t="shared" si="57"/>
        <v>10</v>
      </c>
    </row>
    <row r="1375" spans="1:11" x14ac:dyDescent="0.3">
      <c r="B1375" s="255">
        <v>6</v>
      </c>
      <c r="C1375" t="s">
        <v>2001</v>
      </c>
      <c r="D1375" s="198" t="s">
        <v>1022</v>
      </c>
      <c r="F1375" s="258">
        <f t="shared" si="56"/>
        <v>1</v>
      </c>
      <c r="G1375" s="206">
        <f t="shared" si="57"/>
        <v>25</v>
      </c>
    </row>
    <row r="1376" spans="1:11" x14ac:dyDescent="0.3">
      <c r="B1376" s="255">
        <v>7</v>
      </c>
      <c r="C1376" t="s">
        <v>1765</v>
      </c>
      <c r="D1376" s="198" t="s">
        <v>1022</v>
      </c>
      <c r="F1376" s="258">
        <f t="shared" si="56"/>
        <v>1</v>
      </c>
      <c r="G1376" s="206">
        <f t="shared" si="57"/>
        <v>25</v>
      </c>
    </row>
    <row r="1377" spans="1:11" x14ac:dyDescent="0.3">
      <c r="B1377" s="198">
        <v>8</v>
      </c>
      <c r="C1377" s="198" t="s">
        <v>1750</v>
      </c>
      <c r="D1377" s="198" t="s">
        <v>28</v>
      </c>
      <c r="F1377" s="258">
        <f t="shared" si="56"/>
        <v>2</v>
      </c>
      <c r="G1377" s="206">
        <f t="shared" si="57"/>
        <v>50</v>
      </c>
    </row>
    <row r="1378" spans="1:11" x14ac:dyDescent="0.3">
      <c r="B1378" s="198">
        <v>9</v>
      </c>
      <c r="C1378" s="198" t="s">
        <v>1993</v>
      </c>
      <c r="D1378" s="198" t="s">
        <v>28</v>
      </c>
      <c r="F1378" s="258">
        <f t="shared" si="56"/>
        <v>2</v>
      </c>
      <c r="G1378" s="206">
        <f t="shared" si="57"/>
        <v>35</v>
      </c>
    </row>
    <row r="1379" spans="1:11" x14ac:dyDescent="0.3">
      <c r="B1379" s="198">
        <v>10</v>
      </c>
      <c r="C1379" t="s">
        <v>1791</v>
      </c>
      <c r="D1379" s="198" t="s">
        <v>1755</v>
      </c>
      <c r="F1379" s="258">
        <f t="shared" si="56"/>
        <v>1</v>
      </c>
      <c r="G1379" s="206">
        <f t="shared" si="57"/>
        <v>10</v>
      </c>
    </row>
    <row r="1380" spans="1:11" x14ac:dyDescent="0.3">
      <c r="B1380" s="198">
        <v>11</v>
      </c>
      <c r="C1380" t="s">
        <v>1793</v>
      </c>
      <c r="D1380" s="198" t="s">
        <v>1832</v>
      </c>
      <c r="F1380" s="258">
        <f t="shared" si="56"/>
        <v>2</v>
      </c>
      <c r="G1380" s="206">
        <f t="shared" si="57"/>
        <v>50</v>
      </c>
    </row>
    <row r="1381" spans="1:11" x14ac:dyDescent="0.3">
      <c r="G1381" s="228">
        <f>SUM(G1370:G1380)</f>
        <v>355</v>
      </c>
    </row>
    <row r="1384" spans="1:11" x14ac:dyDescent="0.3">
      <c r="A1384" s="243">
        <v>45839</v>
      </c>
      <c r="B1384" s="243"/>
      <c r="C1384" s="693">
        <f>A1384</f>
        <v>45839</v>
      </c>
      <c r="D1384" s="243"/>
      <c r="E1384" s="243"/>
      <c r="F1384" s="243"/>
      <c r="G1384" s="243"/>
      <c r="H1384" s="243"/>
      <c r="I1384" s="693">
        <f>A1384</f>
        <v>45839</v>
      </c>
    </row>
    <row r="1385" spans="1:11" ht="28.8" x14ac:dyDescent="0.3">
      <c r="A1385" s="309"/>
      <c r="B1385" s="197" t="s">
        <v>1731</v>
      </c>
      <c r="C1385" s="197" t="s">
        <v>1732</v>
      </c>
      <c r="D1385" s="197" t="s">
        <v>1257</v>
      </c>
      <c r="E1385" s="200" t="s">
        <v>1894</v>
      </c>
      <c r="F1385" s="200" t="s">
        <v>1734</v>
      </c>
      <c r="G1385" s="200" t="s">
        <v>1742</v>
      </c>
      <c r="H1385" s="200" t="s">
        <v>390</v>
      </c>
      <c r="I1385" s="200" t="s">
        <v>1740</v>
      </c>
    </row>
    <row r="1386" spans="1:11" x14ac:dyDescent="0.3">
      <c r="A1386" t="s">
        <v>122</v>
      </c>
      <c r="B1386" s="255">
        <v>1</v>
      </c>
      <c r="C1386" s="198" t="s">
        <v>1762</v>
      </c>
      <c r="D1386" s="198" t="s">
        <v>1745</v>
      </c>
      <c r="E1386" s="207">
        <v>45839.75</v>
      </c>
      <c r="F1386" s="207">
        <v>45839.886111111111</v>
      </c>
      <c r="G1386" s="206">
        <v>25</v>
      </c>
      <c r="H1386" s="4">
        <v>335625</v>
      </c>
      <c r="I1386" s="198" t="s">
        <v>1838</v>
      </c>
      <c r="K1386" s="585">
        <f>(F1386-E1386)*24</f>
        <v>3.2666666666627862</v>
      </c>
    </row>
    <row r="1387" spans="1:11" x14ac:dyDescent="0.3">
      <c r="B1387" s="182">
        <v>2</v>
      </c>
      <c r="C1387" s="198" t="s">
        <v>1750</v>
      </c>
      <c r="D1387" s="198" t="s">
        <v>28</v>
      </c>
      <c r="E1387" s="207">
        <v>45839.75</v>
      </c>
      <c r="F1387" s="207">
        <v>45839.886111111111</v>
      </c>
      <c r="G1387" s="206">
        <v>25</v>
      </c>
      <c r="H1387" s="4">
        <v>331525</v>
      </c>
      <c r="I1387" s="198" t="s">
        <v>2186</v>
      </c>
      <c r="K1387" s="585">
        <f>(F1387-E1387)*24</f>
        <v>3.2666666666627862</v>
      </c>
    </row>
    <row r="1388" spans="1:11" x14ac:dyDescent="0.3">
      <c r="B1388" s="182">
        <v>3</v>
      </c>
      <c r="C1388" s="198" t="s">
        <v>1993</v>
      </c>
      <c r="D1388" s="198" t="s">
        <v>28</v>
      </c>
      <c r="E1388" s="207">
        <v>45839.75</v>
      </c>
      <c r="F1388" s="207">
        <v>45839.886111111111</v>
      </c>
      <c r="G1388" s="206">
        <v>25</v>
      </c>
      <c r="H1388" s="4" t="s">
        <v>2187</v>
      </c>
      <c r="I1388" s="198" t="s">
        <v>2188</v>
      </c>
      <c r="K1388" s="585">
        <f>(F1388-E1388)*24</f>
        <v>3.2666666666627862</v>
      </c>
    </row>
    <row r="1389" spans="1:11" x14ac:dyDescent="0.3">
      <c r="B1389" s="182">
        <v>4</v>
      </c>
      <c r="C1389" t="s">
        <v>1793</v>
      </c>
      <c r="D1389" s="198" t="s">
        <v>1832</v>
      </c>
      <c r="E1389" s="207">
        <v>45839.75</v>
      </c>
      <c r="F1389" s="207">
        <v>45839.806250000001</v>
      </c>
      <c r="G1389" s="206">
        <v>0</v>
      </c>
      <c r="H1389" s="4" t="s">
        <v>110</v>
      </c>
      <c r="I1389" s="198" t="s">
        <v>2189</v>
      </c>
      <c r="K1389" s="585">
        <f>(F1389-E1389)*24</f>
        <v>1.3500000000349246</v>
      </c>
    </row>
    <row r="1390" spans="1:11" x14ac:dyDescent="0.3">
      <c r="F1390" s="207"/>
      <c r="G1390" s="228">
        <f>SUM(G1386:G1389)</f>
        <v>75</v>
      </c>
      <c r="K1390" s="585"/>
    </row>
    <row r="1392" spans="1:11" x14ac:dyDescent="0.3">
      <c r="A1392" s="243">
        <v>45840</v>
      </c>
      <c r="B1392" s="243"/>
      <c r="C1392" s="693">
        <f>A1392</f>
        <v>45840</v>
      </c>
      <c r="D1392" s="243"/>
      <c r="E1392" s="243"/>
      <c r="F1392" s="243"/>
      <c r="G1392" s="243"/>
      <c r="H1392" s="243"/>
      <c r="I1392" s="693">
        <f>A1392</f>
        <v>45840</v>
      </c>
    </row>
    <row r="1393" spans="1:15" ht="28.8" x14ac:dyDescent="0.3">
      <c r="A1393" s="309"/>
      <c r="B1393" s="197" t="s">
        <v>1731</v>
      </c>
      <c r="C1393" s="197" t="s">
        <v>1732</v>
      </c>
      <c r="D1393" s="197" t="s">
        <v>1257</v>
      </c>
      <c r="E1393" s="200" t="s">
        <v>1894</v>
      </c>
      <c r="F1393" s="200" t="s">
        <v>1734</v>
      </c>
      <c r="G1393" s="200" t="s">
        <v>1742</v>
      </c>
      <c r="H1393" s="200" t="s">
        <v>390</v>
      </c>
      <c r="I1393" s="200" t="s">
        <v>1740</v>
      </c>
    </row>
    <row r="1394" spans="1:15" x14ac:dyDescent="0.3">
      <c r="B1394" s="255">
        <v>1</v>
      </c>
      <c r="C1394" s="198" t="s">
        <v>1762</v>
      </c>
      <c r="D1394" s="198" t="s">
        <v>1745</v>
      </c>
      <c r="E1394" s="207">
        <v>45840.75</v>
      </c>
      <c r="F1394" s="207">
        <v>45840.884722222225</v>
      </c>
      <c r="G1394" s="206">
        <v>25</v>
      </c>
      <c r="H1394" s="4">
        <v>327125</v>
      </c>
      <c r="I1394" s="198" t="s">
        <v>589</v>
      </c>
      <c r="K1394" s="585">
        <f>(F1394-E1394)*24</f>
        <v>3.2333333333954215</v>
      </c>
    </row>
    <row r="1395" spans="1:15" ht="14.25" customHeight="1" x14ac:dyDescent="0.3">
      <c r="B1395" s="255">
        <v>2</v>
      </c>
      <c r="C1395" s="198" t="s">
        <v>1771</v>
      </c>
      <c r="D1395" s="198" t="s">
        <v>1745</v>
      </c>
      <c r="E1395" s="207">
        <v>45840.75</v>
      </c>
      <c r="F1395" s="207">
        <v>45840.884722222225</v>
      </c>
      <c r="G1395" s="206">
        <v>25</v>
      </c>
      <c r="H1395" s="4">
        <v>331625</v>
      </c>
      <c r="I1395" s="198" t="s">
        <v>901</v>
      </c>
      <c r="K1395" s="585">
        <f>(F1395-E1395)*24</f>
        <v>3.2333333333954215</v>
      </c>
    </row>
    <row r="1396" spans="1:15" x14ac:dyDescent="0.3">
      <c r="F1396" s="207"/>
      <c r="G1396" s="228">
        <f>SUM(G1394:G1395)</f>
        <v>50</v>
      </c>
      <c r="K1396" s="585"/>
    </row>
    <row r="1398" spans="1:15" x14ac:dyDescent="0.3">
      <c r="A1398" s="243">
        <v>45841</v>
      </c>
      <c r="B1398" s="243"/>
      <c r="C1398" s="693">
        <f>A1398</f>
        <v>45841</v>
      </c>
      <c r="D1398" s="243"/>
      <c r="E1398" s="243"/>
      <c r="F1398" s="243"/>
      <c r="G1398" s="243"/>
      <c r="H1398" s="243"/>
      <c r="I1398" s="693">
        <f>A1398</f>
        <v>45841</v>
      </c>
    </row>
    <row r="1399" spans="1:15" ht="28.8" x14ac:dyDescent="0.3">
      <c r="A1399" s="309"/>
      <c r="B1399" s="197" t="s">
        <v>1731</v>
      </c>
      <c r="C1399" s="197" t="s">
        <v>1732</v>
      </c>
      <c r="D1399" s="197" t="s">
        <v>1257</v>
      </c>
      <c r="E1399" s="200" t="s">
        <v>1894</v>
      </c>
      <c r="F1399" s="200" t="s">
        <v>1734</v>
      </c>
      <c r="G1399" s="200" t="s">
        <v>1742</v>
      </c>
      <c r="H1399" s="200" t="s">
        <v>390</v>
      </c>
      <c r="I1399" s="200" t="s">
        <v>1740</v>
      </c>
    </row>
    <row r="1400" spans="1:15" x14ac:dyDescent="0.3">
      <c r="A1400" t="s">
        <v>122</v>
      </c>
      <c r="B1400" s="255">
        <v>1</v>
      </c>
      <c r="C1400" s="198" t="s">
        <v>1762</v>
      </c>
      <c r="D1400" s="198" t="s">
        <v>1745</v>
      </c>
      <c r="E1400" s="207">
        <v>45841.75</v>
      </c>
      <c r="F1400" s="207">
        <v>45841.881249999999</v>
      </c>
      <c r="G1400" s="206">
        <v>25</v>
      </c>
      <c r="H1400" s="4">
        <v>319525</v>
      </c>
      <c r="I1400" s="198" t="s">
        <v>2190</v>
      </c>
      <c r="K1400" s="585">
        <f>(F1400-E1400)*24</f>
        <v>3.1499999999650754</v>
      </c>
    </row>
    <row r="1401" spans="1:15" ht="14.25" customHeight="1" x14ac:dyDescent="0.3">
      <c r="B1401" s="255">
        <v>2</v>
      </c>
      <c r="C1401" s="198" t="s">
        <v>1771</v>
      </c>
      <c r="D1401" s="198" t="s">
        <v>1745</v>
      </c>
      <c r="E1401" s="207">
        <v>45841.75</v>
      </c>
      <c r="F1401" s="207">
        <v>45841.881944444445</v>
      </c>
      <c r="G1401" s="206">
        <v>25</v>
      </c>
      <c r="H1401" s="4">
        <v>334425</v>
      </c>
      <c r="I1401" s="198" t="s">
        <v>901</v>
      </c>
      <c r="K1401" s="585">
        <f>(F1401-E1401)*24</f>
        <v>3.1666666666860692</v>
      </c>
    </row>
    <row r="1402" spans="1:15" x14ac:dyDescent="0.3">
      <c r="B1402" s="255">
        <v>3</v>
      </c>
      <c r="C1402" s="198" t="s">
        <v>1764</v>
      </c>
      <c r="D1402" s="198" t="s">
        <v>1745</v>
      </c>
      <c r="E1402" s="207">
        <v>45841.75</v>
      </c>
      <c r="F1402" s="207">
        <v>45841.878472222219</v>
      </c>
      <c r="G1402" s="206">
        <v>25</v>
      </c>
      <c r="H1402" s="4">
        <v>334725</v>
      </c>
      <c r="I1402" s="198" t="s">
        <v>1907</v>
      </c>
      <c r="K1402" s="585">
        <f>(F1402-E1402)*24</f>
        <v>3.0833333332557231</v>
      </c>
    </row>
    <row r="1403" spans="1:15" x14ac:dyDescent="0.3">
      <c r="B1403" s="182">
        <v>4</v>
      </c>
      <c r="C1403" s="198" t="s">
        <v>1750</v>
      </c>
      <c r="D1403" s="198" t="s">
        <v>28</v>
      </c>
      <c r="E1403" s="207">
        <v>45841.75</v>
      </c>
      <c r="F1403" s="207">
        <v>45841.843055555553</v>
      </c>
      <c r="G1403" s="206">
        <v>10</v>
      </c>
      <c r="H1403" s="4">
        <v>327525</v>
      </c>
      <c r="I1403" s="198" t="s">
        <v>2191</v>
      </c>
      <c r="K1403" s="585">
        <f>(F1403-E1403)*24</f>
        <v>2.2333333332790062</v>
      </c>
    </row>
    <row r="1404" spans="1:15" x14ac:dyDescent="0.3">
      <c r="B1404" s="182">
        <v>5</v>
      </c>
      <c r="C1404" s="198" t="s">
        <v>1993</v>
      </c>
      <c r="D1404" s="198" t="s">
        <v>28</v>
      </c>
      <c r="E1404" s="207">
        <v>45841.75</v>
      </c>
      <c r="F1404" s="207">
        <v>45841.842361111114</v>
      </c>
      <c r="G1404" s="206">
        <v>10</v>
      </c>
      <c r="H1404" s="4">
        <v>336325</v>
      </c>
      <c r="I1404" s="198" t="s">
        <v>907</v>
      </c>
      <c r="K1404" s="585">
        <f>(F1404-E1404)*24</f>
        <v>2.2166666667326353</v>
      </c>
    </row>
    <row r="1405" spans="1:15" x14ac:dyDescent="0.3">
      <c r="F1405" s="207"/>
      <c r="G1405" s="228">
        <f>SUM(G1400:G1404)</f>
        <v>95</v>
      </c>
      <c r="K1405" s="585"/>
    </row>
    <row r="1408" spans="1:15" x14ac:dyDescent="0.3">
      <c r="B1408" s="806" t="s">
        <v>2192</v>
      </c>
      <c r="C1408" s="806"/>
      <c r="D1408" s="806"/>
      <c r="E1408" s="806"/>
      <c r="F1408" s="806"/>
      <c r="G1408" s="806"/>
      <c r="N1408" s="651" t="s">
        <v>20</v>
      </c>
      <c r="O1408" s="651" t="s">
        <v>2193</v>
      </c>
    </row>
    <row r="1409" spans="1:15" x14ac:dyDescent="0.3">
      <c r="B1409" s="197" t="s">
        <v>1731</v>
      </c>
      <c r="C1409" s="197" t="s">
        <v>1732</v>
      </c>
      <c r="D1409" s="197" t="s">
        <v>1257</v>
      </c>
      <c r="E1409" s="197" t="s">
        <v>1733</v>
      </c>
      <c r="F1409" s="200" t="s">
        <v>1780</v>
      </c>
      <c r="G1409" s="200" t="s">
        <v>1742</v>
      </c>
      <c r="M1409" s="463" t="s">
        <v>2194</v>
      </c>
      <c r="N1409" s="653">
        <v>45838</v>
      </c>
      <c r="O1409" s="706">
        <v>9.5</v>
      </c>
    </row>
    <row r="1410" spans="1:15" x14ac:dyDescent="0.3">
      <c r="B1410" s="198">
        <v>1</v>
      </c>
      <c r="C1410" s="198" t="s">
        <v>1762</v>
      </c>
      <c r="D1410" s="198" t="s">
        <v>1745</v>
      </c>
      <c r="F1410" s="258">
        <f t="shared" ref="F1410:F1415" si="58">COUNTIF($C$1386:$C$1404,C1410)</f>
        <v>3</v>
      </c>
      <c r="G1410" s="206">
        <f t="shared" ref="G1410:G1415" si="59">SUMIF($C$1386:$C$1404,C1410,$G$1386:$G$1404)</f>
        <v>75</v>
      </c>
      <c r="M1410" s="463" t="s">
        <v>2194</v>
      </c>
      <c r="N1410" s="653">
        <v>45841</v>
      </c>
      <c r="O1410" s="706">
        <v>9.5</v>
      </c>
    </row>
    <row r="1411" spans="1:15" x14ac:dyDescent="0.3">
      <c r="B1411" s="324">
        <v>2</v>
      </c>
      <c r="C1411" s="198" t="s">
        <v>1771</v>
      </c>
      <c r="D1411" s="198" t="s">
        <v>1745</v>
      </c>
      <c r="F1411" s="258">
        <f t="shared" si="58"/>
        <v>2</v>
      </c>
      <c r="G1411" s="206">
        <f t="shared" si="59"/>
        <v>50</v>
      </c>
      <c r="H1411" t="s">
        <v>109</v>
      </c>
      <c r="M1411" s="463" t="s">
        <v>2195</v>
      </c>
      <c r="N1411" s="653">
        <v>45839</v>
      </c>
      <c r="O1411" s="706">
        <v>9.5</v>
      </c>
    </row>
    <row r="1412" spans="1:15" x14ac:dyDescent="0.3">
      <c r="B1412" s="255">
        <v>3</v>
      </c>
      <c r="C1412" s="198" t="s">
        <v>1764</v>
      </c>
      <c r="D1412" s="198" t="s">
        <v>1745</v>
      </c>
      <c r="F1412" s="258">
        <f t="shared" si="58"/>
        <v>1</v>
      </c>
      <c r="G1412" s="206">
        <f t="shared" si="59"/>
        <v>25</v>
      </c>
      <c r="M1412" s="463" t="s">
        <v>2195</v>
      </c>
      <c r="N1412" s="653">
        <v>45840</v>
      </c>
      <c r="O1412" s="706">
        <v>9.5</v>
      </c>
    </row>
    <row r="1413" spans="1:15" x14ac:dyDescent="0.3">
      <c r="B1413" s="198">
        <v>4</v>
      </c>
      <c r="C1413" s="198" t="s">
        <v>1750</v>
      </c>
      <c r="D1413" s="198" t="s">
        <v>28</v>
      </c>
      <c r="F1413" s="258">
        <f t="shared" si="58"/>
        <v>2</v>
      </c>
      <c r="G1413" s="206">
        <f t="shared" si="59"/>
        <v>35</v>
      </c>
      <c r="M1413" s="463" t="s">
        <v>2195</v>
      </c>
      <c r="N1413" s="653">
        <v>45841</v>
      </c>
      <c r="O1413" s="706">
        <v>9.5</v>
      </c>
    </row>
    <row r="1414" spans="1:15" x14ac:dyDescent="0.3">
      <c r="B1414" s="198">
        <v>5</v>
      </c>
      <c r="C1414" s="198" t="s">
        <v>1993</v>
      </c>
      <c r="D1414" s="198" t="s">
        <v>28</v>
      </c>
      <c r="F1414" s="258">
        <f t="shared" si="58"/>
        <v>2</v>
      </c>
      <c r="G1414" s="206">
        <f t="shared" si="59"/>
        <v>35</v>
      </c>
      <c r="M1414" s="463" t="s">
        <v>2195</v>
      </c>
      <c r="N1414" s="653">
        <v>45842</v>
      </c>
      <c r="O1414" s="706">
        <v>9.5</v>
      </c>
    </row>
    <row r="1415" spans="1:15" x14ac:dyDescent="0.3">
      <c r="B1415" s="198">
        <v>6</v>
      </c>
      <c r="C1415" t="s">
        <v>1793</v>
      </c>
      <c r="D1415" s="198" t="s">
        <v>1832</v>
      </c>
      <c r="F1415" s="258">
        <f t="shared" si="58"/>
        <v>1</v>
      </c>
      <c r="G1415" s="206">
        <f t="shared" si="59"/>
        <v>0</v>
      </c>
      <c r="M1415" s="463" t="s">
        <v>2195</v>
      </c>
      <c r="N1415" s="653">
        <v>45843</v>
      </c>
      <c r="O1415" s="706">
        <v>9.5</v>
      </c>
    </row>
    <row r="1416" spans="1:15" x14ac:dyDescent="0.3">
      <c r="G1416" s="228">
        <f>SUM(G1410:G1415)</f>
        <v>220</v>
      </c>
      <c r="O1416" s="53">
        <f>SUM(O1409:O1415)</f>
        <v>66.5</v>
      </c>
    </row>
    <row r="1419" spans="1:15" x14ac:dyDescent="0.3">
      <c r="A1419" s="243">
        <v>45850</v>
      </c>
      <c r="B1419" s="243"/>
      <c r="C1419" s="693">
        <f>A1419</f>
        <v>45850</v>
      </c>
      <c r="D1419" s="243"/>
      <c r="E1419" s="243"/>
      <c r="F1419" s="243"/>
      <c r="G1419" s="243"/>
      <c r="H1419" s="243"/>
      <c r="I1419" s="693">
        <f>A1419</f>
        <v>45850</v>
      </c>
    </row>
    <row r="1420" spans="1:15" ht="28.8" x14ac:dyDescent="0.3">
      <c r="B1420" s="197" t="s">
        <v>1731</v>
      </c>
      <c r="C1420" s="197" t="s">
        <v>1732</v>
      </c>
      <c r="D1420" s="197" t="s">
        <v>1257</v>
      </c>
      <c r="E1420" s="200" t="s">
        <v>1894</v>
      </c>
      <c r="F1420" s="200" t="s">
        <v>1734</v>
      </c>
      <c r="G1420" s="200" t="s">
        <v>1742</v>
      </c>
      <c r="H1420" s="200" t="s">
        <v>390</v>
      </c>
      <c r="I1420" s="200" t="s">
        <v>1740</v>
      </c>
    </row>
    <row r="1421" spans="1:15" x14ac:dyDescent="0.3">
      <c r="B1421" s="255">
        <v>1</v>
      </c>
      <c r="C1421" s="198" t="s">
        <v>1762</v>
      </c>
      <c r="D1421" s="198" t="s">
        <v>1745</v>
      </c>
      <c r="E1421" s="207">
        <v>45850.309027777781</v>
      </c>
      <c r="F1421" s="207">
        <v>45850.592361111114</v>
      </c>
      <c r="G1421" s="206">
        <v>10</v>
      </c>
      <c r="H1421" s="4">
        <v>334425</v>
      </c>
      <c r="I1421" s="198" t="s">
        <v>2196</v>
      </c>
      <c r="K1421" s="585">
        <f t="shared" ref="K1421:K1426" si="60">(F1421-E1421)*24</f>
        <v>6.7999999999883585</v>
      </c>
    </row>
    <row r="1422" spans="1:15" x14ac:dyDescent="0.3">
      <c r="B1422" s="255">
        <v>2</v>
      </c>
      <c r="C1422" s="198" t="s">
        <v>1948</v>
      </c>
      <c r="D1422" s="198" t="s">
        <v>1745</v>
      </c>
      <c r="E1422" s="207">
        <v>45850.336805555555</v>
      </c>
      <c r="F1422" s="207">
        <v>45850.55</v>
      </c>
      <c r="G1422" s="206">
        <v>10</v>
      </c>
      <c r="H1422" s="4" t="s">
        <v>2197</v>
      </c>
      <c r="I1422" s="198" t="s">
        <v>2198</v>
      </c>
      <c r="K1422" s="585">
        <f t="shared" si="60"/>
        <v>5.1166666667559184</v>
      </c>
    </row>
    <row r="1423" spans="1:15" x14ac:dyDescent="0.3">
      <c r="B1423" s="255">
        <v>3</v>
      </c>
      <c r="C1423" s="198" t="s">
        <v>1764</v>
      </c>
      <c r="D1423" s="198" t="s">
        <v>1745</v>
      </c>
      <c r="E1423" s="207">
        <v>45850.331250000003</v>
      </c>
      <c r="F1423" s="207">
        <v>45850.588194444441</v>
      </c>
      <c r="G1423" s="206">
        <v>10</v>
      </c>
      <c r="H1423" s="4" t="s">
        <v>2199</v>
      </c>
      <c r="I1423" s="198" t="s">
        <v>2200</v>
      </c>
      <c r="K1423" s="585">
        <f t="shared" si="60"/>
        <v>6.1666666665114462</v>
      </c>
    </row>
    <row r="1424" spans="1:15" x14ac:dyDescent="0.3">
      <c r="B1424" s="182">
        <v>4</v>
      </c>
      <c r="C1424" t="s">
        <v>1793</v>
      </c>
      <c r="D1424" s="198" t="s">
        <v>1832</v>
      </c>
      <c r="E1424" s="207">
        <v>45850.386111111111</v>
      </c>
      <c r="F1424" s="207">
        <v>45850.593055555553</v>
      </c>
      <c r="G1424" s="206">
        <v>10</v>
      </c>
      <c r="H1424" s="4" t="s">
        <v>110</v>
      </c>
      <c r="I1424" s="198" t="s">
        <v>2201</v>
      </c>
      <c r="K1424" s="585">
        <f t="shared" si="60"/>
        <v>4.96666666661622</v>
      </c>
    </row>
    <row r="1425" spans="2:11" x14ac:dyDescent="0.3">
      <c r="B1425" s="182">
        <v>5</v>
      </c>
      <c r="C1425" t="s">
        <v>2202</v>
      </c>
      <c r="D1425" s="198" t="s">
        <v>1911</v>
      </c>
      <c r="E1425" s="207">
        <v>45850.300694444442</v>
      </c>
      <c r="F1425" s="207">
        <v>45850.590277777781</v>
      </c>
      <c r="G1425" s="206">
        <v>10</v>
      </c>
      <c r="H1425" s="4" t="s">
        <v>110</v>
      </c>
      <c r="I1425" s="198"/>
      <c r="K1425" s="585">
        <f t="shared" si="60"/>
        <v>6.9500000001280569</v>
      </c>
    </row>
    <row r="1426" spans="2:11" x14ac:dyDescent="0.3">
      <c r="B1426" s="182">
        <v>6</v>
      </c>
      <c r="C1426" t="s">
        <v>2074</v>
      </c>
      <c r="D1426" s="198" t="s">
        <v>1789</v>
      </c>
      <c r="E1426" s="207">
        <v>45850.3125</v>
      </c>
      <c r="F1426" s="207">
        <v>45850.762499999997</v>
      </c>
      <c r="G1426" s="206">
        <v>10</v>
      </c>
      <c r="H1426" s="4" t="s">
        <v>110</v>
      </c>
      <c r="I1426" s="198"/>
      <c r="K1426" s="585">
        <f t="shared" si="60"/>
        <v>10.799999999930151</v>
      </c>
    </row>
    <row r="1427" spans="2:11" x14ac:dyDescent="0.3">
      <c r="F1427" s="207"/>
      <c r="G1427" s="228">
        <f>SUM(G1421:G1426)</f>
        <v>60</v>
      </c>
    </row>
    <row r="1430" spans="2:11" x14ac:dyDescent="0.3">
      <c r="B1430" s="806" t="s">
        <v>2203</v>
      </c>
      <c r="C1430" s="806"/>
      <c r="D1430" s="806"/>
      <c r="E1430" s="806"/>
      <c r="F1430" s="806"/>
      <c r="G1430" s="806"/>
    </row>
    <row r="1431" spans="2:11" x14ac:dyDescent="0.3">
      <c r="B1431" s="197" t="s">
        <v>1731</v>
      </c>
      <c r="C1431" s="197" t="s">
        <v>1732</v>
      </c>
      <c r="D1431" s="197" t="s">
        <v>1257</v>
      </c>
      <c r="E1431" s="197" t="s">
        <v>1733</v>
      </c>
      <c r="F1431" s="200" t="s">
        <v>1780</v>
      </c>
      <c r="G1431" s="200" t="s">
        <v>1742</v>
      </c>
    </row>
    <row r="1432" spans="2:11" x14ac:dyDescent="0.3">
      <c r="B1432" s="198">
        <v>1</v>
      </c>
      <c r="C1432" s="198" t="s">
        <v>1762</v>
      </c>
      <c r="D1432" s="198" t="s">
        <v>1745</v>
      </c>
      <c r="F1432" s="258">
        <f t="shared" ref="F1432:F1437" si="61">COUNTIF($C$1421:$C$1426,C1432)</f>
        <v>1</v>
      </c>
      <c r="G1432" s="206">
        <f t="shared" ref="G1432:G1437" si="62">SUMIF($C$1421:$C$1426,C1432,$G$1421:$G$1426)</f>
        <v>10</v>
      </c>
    </row>
    <row r="1433" spans="2:11" x14ac:dyDescent="0.3">
      <c r="B1433" s="324">
        <v>2</v>
      </c>
      <c r="C1433" s="198" t="s">
        <v>1948</v>
      </c>
      <c r="D1433" s="198" t="s">
        <v>1745</v>
      </c>
      <c r="F1433" s="258">
        <f t="shared" si="61"/>
        <v>1</v>
      </c>
      <c r="G1433" s="206">
        <f t="shared" si="62"/>
        <v>10</v>
      </c>
    </row>
    <row r="1434" spans="2:11" x14ac:dyDescent="0.3">
      <c r="B1434" s="255">
        <v>3</v>
      </c>
      <c r="C1434" s="198" t="s">
        <v>1764</v>
      </c>
      <c r="D1434" s="198" t="s">
        <v>1745</v>
      </c>
      <c r="F1434" s="258">
        <f t="shared" si="61"/>
        <v>1</v>
      </c>
      <c r="G1434" s="206">
        <f t="shared" si="62"/>
        <v>10</v>
      </c>
    </row>
    <row r="1435" spans="2:11" x14ac:dyDescent="0.3">
      <c r="B1435" s="198">
        <v>4</v>
      </c>
      <c r="C1435" t="s">
        <v>1793</v>
      </c>
      <c r="D1435" s="198" t="s">
        <v>1832</v>
      </c>
      <c r="F1435" s="258">
        <f t="shared" si="61"/>
        <v>1</v>
      </c>
      <c r="G1435" s="206">
        <f t="shared" si="62"/>
        <v>10</v>
      </c>
    </row>
    <row r="1436" spans="2:11" x14ac:dyDescent="0.3">
      <c r="B1436" s="198">
        <v>5</v>
      </c>
      <c r="C1436" t="s">
        <v>2202</v>
      </c>
      <c r="D1436" s="198" t="s">
        <v>1911</v>
      </c>
      <c r="F1436" s="258">
        <f t="shared" si="61"/>
        <v>1</v>
      </c>
      <c r="G1436" s="206">
        <f t="shared" si="62"/>
        <v>10</v>
      </c>
    </row>
    <row r="1437" spans="2:11" x14ac:dyDescent="0.3">
      <c r="B1437" s="198">
        <v>6</v>
      </c>
      <c r="C1437" t="s">
        <v>2074</v>
      </c>
      <c r="D1437" s="198" t="s">
        <v>1789</v>
      </c>
      <c r="F1437" s="258">
        <f t="shared" si="61"/>
        <v>1</v>
      </c>
      <c r="G1437" s="206">
        <f t="shared" si="62"/>
        <v>10</v>
      </c>
    </row>
    <row r="1438" spans="2:11" x14ac:dyDescent="0.3">
      <c r="G1438" s="228">
        <f>SUM(G1432:G1437)</f>
        <v>60</v>
      </c>
    </row>
    <row r="1441" spans="1:11" x14ac:dyDescent="0.3">
      <c r="A1441" s="243">
        <v>45852</v>
      </c>
      <c r="B1441" s="243"/>
      <c r="C1441" s="693">
        <f>A1441</f>
        <v>45852</v>
      </c>
      <c r="D1441" s="243"/>
      <c r="E1441" s="243"/>
      <c r="F1441" s="243"/>
      <c r="G1441" s="243"/>
      <c r="H1441" s="243"/>
      <c r="I1441" s="693">
        <f>A1441</f>
        <v>45852</v>
      </c>
    </row>
    <row r="1442" spans="1:11" ht="28.8" x14ac:dyDescent="0.3">
      <c r="B1442" s="197" t="s">
        <v>1731</v>
      </c>
      <c r="C1442" s="197" t="s">
        <v>1732</v>
      </c>
      <c r="D1442" s="197" t="s">
        <v>1257</v>
      </c>
      <c r="E1442" s="200" t="s">
        <v>1894</v>
      </c>
      <c r="F1442" s="200" t="s">
        <v>1734</v>
      </c>
      <c r="G1442" s="200" t="s">
        <v>1742</v>
      </c>
      <c r="H1442" s="200" t="s">
        <v>390</v>
      </c>
      <c r="I1442" s="200" t="s">
        <v>1740</v>
      </c>
    </row>
    <row r="1443" spans="1:11" x14ac:dyDescent="0.3">
      <c r="B1443" s="255">
        <v>1</v>
      </c>
      <c r="C1443" s="198" t="s">
        <v>1750</v>
      </c>
      <c r="D1443" s="198" t="s">
        <v>28</v>
      </c>
      <c r="E1443" s="207">
        <v>45852.75</v>
      </c>
      <c r="F1443" s="207">
        <v>45852.84097222222</v>
      </c>
      <c r="G1443" s="206">
        <v>10</v>
      </c>
      <c r="H1443" s="4">
        <v>336925</v>
      </c>
      <c r="I1443" s="198" t="s">
        <v>2204</v>
      </c>
      <c r="K1443" s="585">
        <f>(F1443-E1443)*24</f>
        <v>2.1833333332906477</v>
      </c>
    </row>
    <row r="1444" spans="1:11" x14ac:dyDescent="0.3">
      <c r="B1444" s="255">
        <v>2</v>
      </c>
      <c r="C1444" s="198" t="s">
        <v>1993</v>
      </c>
      <c r="D1444" s="198" t="s">
        <v>28</v>
      </c>
      <c r="E1444" s="207">
        <v>45852.75</v>
      </c>
      <c r="F1444" s="207">
        <v>45852.84097222222</v>
      </c>
      <c r="G1444" s="206">
        <v>10</v>
      </c>
      <c r="H1444" s="4">
        <v>343825</v>
      </c>
      <c r="I1444" s="198" t="s">
        <v>1021</v>
      </c>
      <c r="K1444" s="585">
        <f>(F1444-E1444)*24</f>
        <v>2.1833333332906477</v>
      </c>
    </row>
    <row r="1445" spans="1:11" x14ac:dyDescent="0.3">
      <c r="B1445" s="182">
        <v>3</v>
      </c>
      <c r="C1445" t="s">
        <v>1793</v>
      </c>
      <c r="D1445" s="198" t="s">
        <v>1832</v>
      </c>
      <c r="E1445" s="207">
        <v>45852.75</v>
      </c>
      <c r="F1445" s="207">
        <v>45852.84097222222</v>
      </c>
      <c r="G1445" s="206">
        <v>10</v>
      </c>
      <c r="H1445" s="4" t="s">
        <v>110</v>
      </c>
      <c r="I1445" s="198" t="s">
        <v>2201</v>
      </c>
      <c r="K1445" s="585">
        <f>(F1445-E1445)*24</f>
        <v>2.1833333332906477</v>
      </c>
    </row>
    <row r="1446" spans="1:11" x14ac:dyDescent="0.3">
      <c r="F1446" s="207"/>
      <c r="G1446" s="228">
        <f>SUM(G1443:G1445)</f>
        <v>30</v>
      </c>
    </row>
    <row r="1447" spans="1:11" ht="15.75" customHeight="1" x14ac:dyDescent="0.3"/>
    <row r="1448" spans="1:11" x14ac:dyDescent="0.3">
      <c r="A1448" s="243">
        <v>45853</v>
      </c>
      <c r="B1448" s="243"/>
      <c r="C1448" s="693">
        <f>A1448</f>
        <v>45853</v>
      </c>
      <c r="D1448" s="243"/>
      <c r="E1448" s="243"/>
      <c r="F1448" s="243"/>
      <c r="G1448" s="243"/>
      <c r="H1448" s="243"/>
      <c r="I1448" s="693">
        <f>A1448</f>
        <v>45853</v>
      </c>
    </row>
    <row r="1449" spans="1:11" ht="28.8" x14ac:dyDescent="0.3">
      <c r="B1449" s="197" t="s">
        <v>1731</v>
      </c>
      <c r="C1449" s="197" t="s">
        <v>1732</v>
      </c>
      <c r="D1449" s="197" t="s">
        <v>1257</v>
      </c>
      <c r="E1449" s="200" t="s">
        <v>1894</v>
      </c>
      <c r="F1449" s="200" t="s">
        <v>1734</v>
      </c>
      <c r="G1449" s="200" t="s">
        <v>1742</v>
      </c>
      <c r="H1449" s="200" t="s">
        <v>390</v>
      </c>
      <c r="I1449" s="200" t="s">
        <v>1740</v>
      </c>
    </row>
    <row r="1450" spans="1:11" x14ac:dyDescent="0.3">
      <c r="B1450" s="255">
        <v>1</v>
      </c>
      <c r="C1450" s="198" t="s">
        <v>1763</v>
      </c>
      <c r="D1450" s="198" t="s">
        <v>1745</v>
      </c>
      <c r="E1450" s="207">
        <v>45853.75</v>
      </c>
      <c r="F1450" s="207">
        <v>45853.836111111108</v>
      </c>
      <c r="G1450" s="206">
        <v>10</v>
      </c>
      <c r="H1450" s="4">
        <v>339025</v>
      </c>
      <c r="I1450" s="198" t="s">
        <v>2205</v>
      </c>
      <c r="K1450" s="585">
        <f>(F1450-E1450)*24</f>
        <v>2.066666666592937</v>
      </c>
    </row>
    <row r="1451" spans="1:11" x14ac:dyDescent="0.3">
      <c r="D1451" s="198"/>
      <c r="F1451" s="207"/>
      <c r="G1451" s="228">
        <f>SUM(G1450:G1450)</f>
        <v>10</v>
      </c>
    </row>
    <row r="1453" spans="1:11" x14ac:dyDescent="0.3">
      <c r="A1453" s="243">
        <v>45854</v>
      </c>
      <c r="B1453" s="243"/>
      <c r="C1453" s="693">
        <f>A1453</f>
        <v>45854</v>
      </c>
      <c r="D1453" s="243"/>
      <c r="E1453" s="243"/>
      <c r="F1453" s="243"/>
      <c r="G1453" s="243"/>
      <c r="H1453" s="243"/>
      <c r="I1453" s="693">
        <f>A1453</f>
        <v>45854</v>
      </c>
    </row>
    <row r="1454" spans="1:11" ht="28.8" x14ac:dyDescent="0.3">
      <c r="B1454" s="197" t="s">
        <v>1731</v>
      </c>
      <c r="C1454" s="197" t="s">
        <v>1732</v>
      </c>
      <c r="D1454" s="197" t="s">
        <v>1257</v>
      </c>
      <c r="E1454" s="200" t="s">
        <v>1894</v>
      </c>
      <c r="F1454" s="200" t="s">
        <v>1734</v>
      </c>
      <c r="G1454" s="200" t="s">
        <v>1742</v>
      </c>
      <c r="H1454" s="200" t="s">
        <v>390</v>
      </c>
      <c r="I1454" s="200" t="s">
        <v>1740</v>
      </c>
    </row>
    <row r="1455" spans="1:11" x14ac:dyDescent="0.3">
      <c r="B1455" s="255">
        <v>1</v>
      </c>
      <c r="C1455" s="198" t="s">
        <v>1762</v>
      </c>
      <c r="D1455" s="198" t="s">
        <v>1745</v>
      </c>
      <c r="E1455" s="207">
        <v>45854.75</v>
      </c>
      <c r="F1455" s="207">
        <v>45854.836805555555</v>
      </c>
      <c r="G1455" s="206">
        <v>10</v>
      </c>
      <c r="H1455" s="4">
        <v>335125</v>
      </c>
      <c r="I1455" s="198" t="s">
        <v>1841</v>
      </c>
      <c r="K1455" s="585">
        <f>(F1455-E1455)*24</f>
        <v>2.0833333333139308</v>
      </c>
    </row>
    <row r="1456" spans="1:11" x14ac:dyDescent="0.3">
      <c r="B1456" s="255">
        <v>2</v>
      </c>
      <c r="C1456" s="198" t="s">
        <v>1771</v>
      </c>
      <c r="D1456" s="198" t="s">
        <v>1745</v>
      </c>
      <c r="E1456" s="207">
        <v>45854.75</v>
      </c>
      <c r="F1456" s="207">
        <v>45854.836805555555</v>
      </c>
      <c r="G1456" s="206">
        <v>10</v>
      </c>
      <c r="H1456" s="4">
        <v>341225</v>
      </c>
      <c r="I1456" s="198" t="s">
        <v>901</v>
      </c>
      <c r="K1456" s="585">
        <f>(F1456-E1456)*24</f>
        <v>2.0833333333139308</v>
      </c>
    </row>
    <row r="1457" spans="1:11" x14ac:dyDescent="0.3">
      <c r="B1457" s="255">
        <v>3</v>
      </c>
      <c r="C1457" s="198" t="s">
        <v>1763</v>
      </c>
      <c r="D1457" s="198" t="s">
        <v>1745</v>
      </c>
      <c r="E1457" s="207">
        <v>45854.75</v>
      </c>
      <c r="F1457" s="207">
        <v>45854.834027777775</v>
      </c>
      <c r="G1457" s="206">
        <v>10</v>
      </c>
      <c r="H1457" s="4">
        <v>331525</v>
      </c>
      <c r="I1457" s="198" t="s">
        <v>2206</v>
      </c>
      <c r="K1457" s="585">
        <f>(F1457-E1457)*24</f>
        <v>2.0166666666045785</v>
      </c>
    </row>
    <row r="1458" spans="1:11" x14ac:dyDescent="0.3">
      <c r="B1458" s="182">
        <v>4</v>
      </c>
      <c r="C1458" t="s">
        <v>1764</v>
      </c>
      <c r="D1458" s="198" t="s">
        <v>1745</v>
      </c>
      <c r="E1458" s="207">
        <v>45854.75</v>
      </c>
      <c r="F1458" s="207">
        <v>45854.836111111108</v>
      </c>
      <c r="G1458" s="206">
        <v>10</v>
      </c>
      <c r="H1458" s="4">
        <v>335125</v>
      </c>
      <c r="I1458" s="198" t="s">
        <v>901</v>
      </c>
      <c r="K1458" s="585">
        <f>(F1458-E1458)*24</f>
        <v>2.066666666592937</v>
      </c>
    </row>
    <row r="1459" spans="1:11" x14ac:dyDescent="0.3">
      <c r="B1459" s="182">
        <v>5</v>
      </c>
      <c r="C1459" s="198" t="s">
        <v>1993</v>
      </c>
      <c r="D1459" s="198" t="s">
        <v>28</v>
      </c>
      <c r="E1459" s="207">
        <v>45854.75</v>
      </c>
      <c r="F1459" s="207">
        <v>45854.837500000001</v>
      </c>
      <c r="G1459" s="206">
        <v>10</v>
      </c>
      <c r="H1459" s="4">
        <v>341225</v>
      </c>
      <c r="I1459" s="198" t="s">
        <v>2207</v>
      </c>
      <c r="K1459" s="585">
        <f>(F1459-E1459)*24</f>
        <v>2.1000000000349246</v>
      </c>
    </row>
    <row r="1460" spans="1:11" x14ac:dyDescent="0.3">
      <c r="F1460" s="207"/>
      <c r="G1460" s="228">
        <f>SUM(G1455:G1459)</f>
        <v>50</v>
      </c>
    </row>
    <row r="1462" spans="1:11" x14ac:dyDescent="0.3">
      <c r="A1462" s="243">
        <v>45855</v>
      </c>
      <c r="B1462" s="243"/>
      <c r="C1462" s="693">
        <f>A1462</f>
        <v>45855</v>
      </c>
      <c r="D1462" s="243"/>
      <c r="E1462" s="243"/>
      <c r="F1462" s="243"/>
      <c r="G1462" s="243"/>
      <c r="H1462" s="243"/>
      <c r="I1462" s="693">
        <f>A1462</f>
        <v>45855</v>
      </c>
    </row>
    <row r="1463" spans="1:11" ht="28.8" x14ac:dyDescent="0.3">
      <c r="B1463" s="197" t="s">
        <v>1731</v>
      </c>
      <c r="C1463" s="197" t="s">
        <v>1732</v>
      </c>
      <c r="D1463" s="197" t="s">
        <v>1257</v>
      </c>
      <c r="E1463" s="200" t="s">
        <v>1894</v>
      </c>
      <c r="F1463" s="200" t="s">
        <v>1734</v>
      </c>
      <c r="G1463" s="200" t="s">
        <v>1742</v>
      </c>
      <c r="H1463" s="200" t="s">
        <v>390</v>
      </c>
      <c r="I1463" s="200" t="s">
        <v>1740</v>
      </c>
    </row>
    <row r="1464" spans="1:11" x14ac:dyDescent="0.3">
      <c r="B1464" s="255">
        <v>1</v>
      </c>
      <c r="C1464" s="198" t="s">
        <v>1762</v>
      </c>
      <c r="D1464" s="198" t="s">
        <v>1745</v>
      </c>
      <c r="E1464" s="207">
        <v>45855.75</v>
      </c>
      <c r="F1464" s="207">
        <v>45855.79791666667</v>
      </c>
      <c r="G1464" s="206">
        <v>0</v>
      </c>
      <c r="H1464" s="4">
        <v>343725</v>
      </c>
      <c r="I1464" s="198" t="s">
        <v>2208</v>
      </c>
      <c r="K1464" s="585">
        <f>(F1464-E1464)*24</f>
        <v>1.1500000000814907</v>
      </c>
    </row>
    <row r="1465" spans="1:11" x14ac:dyDescent="0.3">
      <c r="B1465" s="255">
        <v>2</v>
      </c>
      <c r="C1465" s="198" t="s">
        <v>1771</v>
      </c>
      <c r="D1465" s="198" t="s">
        <v>1745</v>
      </c>
      <c r="E1465" s="207">
        <v>45855.75</v>
      </c>
      <c r="F1465" s="207">
        <v>45855.833333333336</v>
      </c>
      <c r="G1465" s="206">
        <v>10</v>
      </c>
      <c r="H1465" s="4">
        <v>340025</v>
      </c>
      <c r="I1465" s="198" t="s">
        <v>2145</v>
      </c>
      <c r="K1465" s="585">
        <f>(F1465-E1465)*24</f>
        <v>2.0000000000582077</v>
      </c>
    </row>
    <row r="1466" spans="1:11" x14ac:dyDescent="0.3">
      <c r="B1466" s="255">
        <v>3</v>
      </c>
      <c r="C1466" s="198" t="s">
        <v>1763</v>
      </c>
      <c r="D1466" s="198" t="s">
        <v>1745</v>
      </c>
      <c r="E1466" s="207">
        <v>45855.75</v>
      </c>
      <c r="F1466" s="207">
        <v>45855.833333333336</v>
      </c>
      <c r="G1466" s="206">
        <v>10</v>
      </c>
      <c r="H1466" s="4">
        <v>341325</v>
      </c>
      <c r="I1466" s="198" t="s">
        <v>2209</v>
      </c>
      <c r="K1466" s="585">
        <f>(F1466-E1466)*24</f>
        <v>2.0000000000582077</v>
      </c>
    </row>
    <row r="1467" spans="1:11" x14ac:dyDescent="0.3">
      <c r="B1467" s="182">
        <v>4</v>
      </c>
      <c r="C1467" s="198" t="s">
        <v>1993</v>
      </c>
      <c r="D1467" s="198" t="s">
        <v>28</v>
      </c>
      <c r="E1467" s="207">
        <v>45855.75</v>
      </c>
      <c r="F1467" s="207">
        <v>45855.79791666667</v>
      </c>
      <c r="G1467" s="206">
        <v>0</v>
      </c>
      <c r="H1467" s="4">
        <v>340025</v>
      </c>
      <c r="I1467" s="198" t="s">
        <v>2207</v>
      </c>
      <c r="K1467" s="585">
        <f>(F1467-E1467)*24</f>
        <v>1.1500000000814907</v>
      </c>
    </row>
    <row r="1468" spans="1:11" x14ac:dyDescent="0.3">
      <c r="F1468" s="207"/>
      <c r="G1468" s="228">
        <f>SUM(G1464:G1467)</f>
        <v>20</v>
      </c>
    </row>
    <row r="1470" spans="1:11" x14ac:dyDescent="0.3">
      <c r="B1470" s="806" t="s">
        <v>2210</v>
      </c>
      <c r="C1470" s="806"/>
      <c r="D1470" s="806"/>
      <c r="E1470" s="806"/>
      <c r="F1470" s="806"/>
      <c r="G1470" s="806"/>
    </row>
    <row r="1471" spans="1:11" x14ac:dyDescent="0.3">
      <c r="B1471" s="197" t="s">
        <v>1731</v>
      </c>
      <c r="C1471" s="197" t="s">
        <v>1732</v>
      </c>
      <c r="D1471" s="197" t="s">
        <v>1257</v>
      </c>
      <c r="E1471" s="197" t="s">
        <v>1733</v>
      </c>
      <c r="F1471" s="200" t="s">
        <v>1780</v>
      </c>
      <c r="G1471" s="200" t="s">
        <v>1742</v>
      </c>
    </row>
    <row r="1472" spans="1:11" x14ac:dyDescent="0.3">
      <c r="B1472" s="198">
        <v>1</v>
      </c>
      <c r="C1472" s="198" t="s">
        <v>1762</v>
      </c>
      <c r="D1472" s="198" t="s">
        <v>1745</v>
      </c>
      <c r="F1472" s="258">
        <f>COUNTIF($C$1443:$C$1467,C1472)</f>
        <v>2</v>
      </c>
      <c r="G1472" s="206">
        <f>SUMIF($C$1443:$C$1467,C1472,$G$1443:$G$1467)</f>
        <v>10</v>
      </c>
    </row>
    <row r="1473" spans="1:11" x14ac:dyDescent="0.3">
      <c r="B1473" s="324">
        <v>2</v>
      </c>
      <c r="C1473" s="198" t="s">
        <v>1771</v>
      </c>
      <c r="D1473" s="198" t="s">
        <v>1745</v>
      </c>
      <c r="F1473" s="258">
        <f t="shared" ref="F1473:F1478" si="63">COUNTIF($C$1443:$C$1467,C1473)</f>
        <v>2</v>
      </c>
      <c r="G1473" s="206">
        <f t="shared" ref="G1473:G1478" si="64">SUMIF($C$1443:$C$1467,C1473,$G$1443:$G$1467)</f>
        <v>20</v>
      </c>
    </row>
    <row r="1474" spans="1:11" x14ac:dyDescent="0.3">
      <c r="B1474" s="255">
        <v>3</v>
      </c>
      <c r="C1474" s="198" t="s">
        <v>1764</v>
      </c>
      <c r="D1474" s="198" t="s">
        <v>1745</v>
      </c>
      <c r="F1474" s="258">
        <f t="shared" si="63"/>
        <v>1</v>
      </c>
      <c r="G1474" s="206">
        <f t="shared" si="64"/>
        <v>10</v>
      </c>
    </row>
    <row r="1475" spans="1:11" x14ac:dyDescent="0.3">
      <c r="B1475" s="255">
        <v>4</v>
      </c>
      <c r="C1475" s="198" t="s">
        <v>1763</v>
      </c>
      <c r="D1475" s="198" t="s">
        <v>1745</v>
      </c>
      <c r="F1475" s="258">
        <f t="shared" si="63"/>
        <v>3</v>
      </c>
      <c r="G1475" s="206">
        <f t="shared" si="64"/>
        <v>30</v>
      </c>
    </row>
    <row r="1476" spans="1:11" x14ac:dyDescent="0.3">
      <c r="B1476" s="198">
        <v>5</v>
      </c>
      <c r="C1476" s="198" t="s">
        <v>1750</v>
      </c>
      <c r="D1476" s="198" t="s">
        <v>28</v>
      </c>
      <c r="F1476" s="258">
        <f t="shared" si="63"/>
        <v>1</v>
      </c>
      <c r="G1476" s="206">
        <f t="shared" si="64"/>
        <v>10</v>
      </c>
    </row>
    <row r="1477" spans="1:11" x14ac:dyDescent="0.3">
      <c r="B1477" s="198">
        <v>6</v>
      </c>
      <c r="C1477" s="198" t="s">
        <v>1993</v>
      </c>
      <c r="D1477" s="198" t="s">
        <v>28</v>
      </c>
      <c r="F1477" s="258">
        <f t="shared" si="63"/>
        <v>3</v>
      </c>
      <c r="G1477" s="206">
        <f t="shared" si="64"/>
        <v>20</v>
      </c>
    </row>
    <row r="1478" spans="1:11" x14ac:dyDescent="0.3">
      <c r="B1478" s="198">
        <v>7</v>
      </c>
      <c r="C1478" t="s">
        <v>1793</v>
      </c>
      <c r="D1478" s="198" t="s">
        <v>1832</v>
      </c>
      <c r="F1478" s="258">
        <f t="shared" si="63"/>
        <v>1</v>
      </c>
      <c r="G1478" s="206">
        <f t="shared" si="64"/>
        <v>10</v>
      </c>
    </row>
    <row r="1479" spans="1:11" x14ac:dyDescent="0.3">
      <c r="G1479" s="228">
        <f>SUM(G1472:G1478)</f>
        <v>110</v>
      </c>
    </row>
    <row r="1482" spans="1:11" x14ac:dyDescent="0.3">
      <c r="A1482" s="243">
        <v>45861</v>
      </c>
      <c r="B1482" s="243"/>
      <c r="C1482" s="693">
        <f>A1482</f>
        <v>45861</v>
      </c>
      <c r="D1482" s="243"/>
      <c r="E1482" s="243"/>
      <c r="F1482" s="243"/>
      <c r="G1482" s="243"/>
      <c r="H1482" s="243"/>
      <c r="I1482" s="693">
        <f>A1482</f>
        <v>45861</v>
      </c>
    </row>
    <row r="1483" spans="1:11" ht="28.8" x14ac:dyDescent="0.3">
      <c r="A1483" s="309"/>
      <c r="B1483" s="197" t="s">
        <v>1731</v>
      </c>
      <c r="C1483" s="197" t="s">
        <v>1732</v>
      </c>
      <c r="D1483" s="197" t="s">
        <v>1257</v>
      </c>
      <c r="E1483" s="200" t="s">
        <v>1894</v>
      </c>
      <c r="F1483" s="200" t="s">
        <v>1734</v>
      </c>
      <c r="G1483" s="200" t="s">
        <v>1742</v>
      </c>
      <c r="H1483" s="200" t="s">
        <v>390</v>
      </c>
      <c r="I1483" s="200" t="s">
        <v>1740</v>
      </c>
    </row>
    <row r="1484" spans="1:11" x14ac:dyDescent="0.3">
      <c r="A1484" s="309"/>
      <c r="B1484" s="198">
        <v>1</v>
      </c>
      <c r="C1484" s="198" t="s">
        <v>1762</v>
      </c>
      <c r="D1484" s="198" t="s">
        <v>1745</v>
      </c>
      <c r="E1484" s="543">
        <v>45861.3125</v>
      </c>
      <c r="F1484" s="543">
        <v>45861.757638888892</v>
      </c>
      <c r="G1484" s="206">
        <v>10</v>
      </c>
      <c r="H1484" s="4" t="s">
        <v>2211</v>
      </c>
      <c r="I1484" s="198" t="s">
        <v>2064</v>
      </c>
    </row>
    <row r="1485" spans="1:11" x14ac:dyDescent="0.3">
      <c r="B1485" s="255">
        <v>2</v>
      </c>
      <c r="C1485" s="198" t="s">
        <v>1948</v>
      </c>
      <c r="D1485" s="198" t="s">
        <v>1745</v>
      </c>
      <c r="E1485" s="543">
        <v>45861.322222222225</v>
      </c>
      <c r="F1485" s="543">
        <v>45861.756944444445</v>
      </c>
      <c r="G1485" s="206">
        <v>10</v>
      </c>
      <c r="H1485" s="4">
        <v>337825</v>
      </c>
      <c r="I1485" s="198" t="s">
        <v>2128</v>
      </c>
      <c r="K1485" s="585">
        <f>(F1484-E1484)*24-1</f>
        <v>9.683333333407063</v>
      </c>
    </row>
    <row r="1486" spans="1:11" x14ac:dyDescent="0.3">
      <c r="B1486" s="198">
        <v>3</v>
      </c>
      <c r="C1486" s="198" t="s">
        <v>1763</v>
      </c>
      <c r="D1486" s="198" t="s">
        <v>1745</v>
      </c>
      <c r="E1486" s="543">
        <v>45861.3125</v>
      </c>
      <c r="F1486" s="543">
        <v>45861.75277777778</v>
      </c>
      <c r="G1486" s="206">
        <v>10</v>
      </c>
      <c r="H1486" s="4">
        <v>338125</v>
      </c>
      <c r="I1486" s="198" t="s">
        <v>2212</v>
      </c>
      <c r="K1486" s="585">
        <f t="shared" ref="K1486:K1497" si="65">(F1485-E1485)*24-1</f>
        <v>9.4333333332906477</v>
      </c>
    </row>
    <row r="1487" spans="1:11" x14ac:dyDescent="0.3">
      <c r="B1487" s="255">
        <v>4</v>
      </c>
      <c r="C1487" s="198" t="s">
        <v>1764</v>
      </c>
      <c r="D1487" s="198" t="s">
        <v>1745</v>
      </c>
      <c r="E1487" s="543">
        <v>45861.36041666667</v>
      </c>
      <c r="F1487" s="543">
        <v>45861.754861111112</v>
      </c>
      <c r="G1487" s="206">
        <v>10</v>
      </c>
      <c r="H1487" s="4" t="s">
        <v>2213</v>
      </c>
      <c r="I1487" s="198" t="s">
        <v>2214</v>
      </c>
      <c r="K1487" s="585">
        <f t="shared" si="65"/>
        <v>9.5666666667093523</v>
      </c>
    </row>
    <row r="1488" spans="1:11" x14ac:dyDescent="0.3">
      <c r="B1488" s="198">
        <v>5</v>
      </c>
      <c r="C1488" s="198" t="s">
        <v>1771</v>
      </c>
      <c r="D1488" s="198" t="s">
        <v>1745</v>
      </c>
      <c r="E1488" s="543">
        <v>45861.3125</v>
      </c>
      <c r="F1488" s="543">
        <v>45861.755555555559</v>
      </c>
      <c r="G1488" s="206">
        <v>10</v>
      </c>
      <c r="H1488" s="4">
        <v>319525</v>
      </c>
      <c r="I1488" s="198" t="s">
        <v>2215</v>
      </c>
      <c r="K1488" s="585">
        <f t="shared" si="65"/>
        <v>8.46666666661622</v>
      </c>
    </row>
    <row r="1489" spans="2:11" x14ac:dyDescent="0.3">
      <c r="B1489" s="255">
        <v>6</v>
      </c>
      <c r="C1489" t="s">
        <v>2001</v>
      </c>
      <c r="D1489" s="198" t="s">
        <v>1022</v>
      </c>
      <c r="E1489" s="543">
        <v>45861.3125</v>
      </c>
      <c r="F1489" s="543">
        <v>45861.754861111112</v>
      </c>
      <c r="G1489" s="206">
        <v>10</v>
      </c>
      <c r="H1489" s="4" t="s">
        <v>110</v>
      </c>
      <c r="I1489" s="198" t="s">
        <v>731</v>
      </c>
      <c r="K1489" s="585">
        <f t="shared" si="65"/>
        <v>9.6333333334187046</v>
      </c>
    </row>
    <row r="1490" spans="2:11" x14ac:dyDescent="0.3">
      <c r="B1490" s="198">
        <v>7</v>
      </c>
      <c r="C1490" s="198" t="s">
        <v>1765</v>
      </c>
      <c r="D1490" s="198" t="s">
        <v>1022</v>
      </c>
      <c r="E1490" s="543">
        <v>45861.324999999997</v>
      </c>
      <c r="F1490" s="543">
        <v>45861.755555555559</v>
      </c>
      <c r="G1490" s="206">
        <v>10</v>
      </c>
      <c r="H1490" s="4" t="s">
        <v>110</v>
      </c>
      <c r="I1490" s="198" t="s">
        <v>731</v>
      </c>
      <c r="K1490" s="585">
        <f t="shared" si="65"/>
        <v>9.6166666666977108</v>
      </c>
    </row>
    <row r="1491" spans="2:11" x14ac:dyDescent="0.3">
      <c r="B1491" s="255">
        <v>8</v>
      </c>
      <c r="C1491" s="198" t="s">
        <v>1750</v>
      </c>
      <c r="D1491" s="198" t="s">
        <v>28</v>
      </c>
      <c r="E1491" s="543">
        <v>45861.3125</v>
      </c>
      <c r="F1491" s="543">
        <v>45861.75</v>
      </c>
      <c r="G1491" s="206">
        <v>10</v>
      </c>
      <c r="H1491" s="4" t="s">
        <v>2216</v>
      </c>
      <c r="I1491" s="198" t="s">
        <v>2217</v>
      </c>
      <c r="K1491" s="585">
        <f t="shared" si="65"/>
        <v>9.3333333334885538</v>
      </c>
    </row>
    <row r="1492" spans="2:11" x14ac:dyDescent="0.3">
      <c r="B1492" s="198">
        <v>9</v>
      </c>
      <c r="C1492" s="198" t="s">
        <v>1993</v>
      </c>
      <c r="D1492" s="198" t="s">
        <v>28</v>
      </c>
      <c r="E1492" s="543">
        <v>45861.3125</v>
      </c>
      <c r="F1492" s="543">
        <v>45861.756944444445</v>
      </c>
      <c r="G1492" s="206">
        <v>10</v>
      </c>
      <c r="H1492" s="4" t="s">
        <v>2218</v>
      </c>
      <c r="I1492" s="198" t="s">
        <v>2219</v>
      </c>
      <c r="K1492" s="585">
        <f t="shared" si="65"/>
        <v>9.5</v>
      </c>
    </row>
    <row r="1493" spans="2:11" x14ac:dyDescent="0.3">
      <c r="B1493" s="255">
        <v>10</v>
      </c>
      <c r="C1493" t="s">
        <v>1791</v>
      </c>
      <c r="D1493" s="198" t="s">
        <v>1755</v>
      </c>
      <c r="E1493" s="543">
        <v>45861.3125</v>
      </c>
      <c r="F1493" s="543">
        <v>45861.754861111112</v>
      </c>
      <c r="G1493" s="206">
        <v>10</v>
      </c>
      <c r="H1493" s="4" t="s">
        <v>2220</v>
      </c>
      <c r="I1493" s="198" t="s">
        <v>2071</v>
      </c>
      <c r="K1493" s="585">
        <f t="shared" si="65"/>
        <v>9.6666666666860692</v>
      </c>
    </row>
    <row r="1494" spans="2:11" x14ac:dyDescent="0.3">
      <c r="B1494" s="198">
        <v>11</v>
      </c>
      <c r="C1494" s="198" t="s">
        <v>201</v>
      </c>
      <c r="D1494" s="198" t="s">
        <v>1022</v>
      </c>
      <c r="E1494" s="543">
        <v>45861.3125</v>
      </c>
      <c r="F1494" s="543">
        <v>45861.762499999997</v>
      </c>
      <c r="G1494" s="206">
        <v>10</v>
      </c>
      <c r="H1494" s="4" t="s">
        <v>110</v>
      </c>
      <c r="I1494" s="198" t="s">
        <v>2171</v>
      </c>
      <c r="K1494" s="585">
        <f t="shared" si="65"/>
        <v>9.6166666666977108</v>
      </c>
    </row>
    <row r="1495" spans="2:11" ht="14.25" customHeight="1" x14ac:dyDescent="0.3">
      <c r="B1495" s="255">
        <v>12</v>
      </c>
      <c r="C1495" s="198" t="s">
        <v>1754</v>
      </c>
      <c r="D1495" s="198" t="s">
        <v>23</v>
      </c>
      <c r="E1495" s="543">
        <v>45861.3125</v>
      </c>
      <c r="F1495" s="543">
        <v>45861.756944444445</v>
      </c>
      <c r="G1495" s="206">
        <v>10</v>
      </c>
      <c r="H1495" s="4" t="s">
        <v>2221</v>
      </c>
      <c r="I1495" s="198" t="s">
        <v>2222</v>
      </c>
      <c r="K1495" s="585">
        <f t="shared" si="65"/>
        <v>9.7999999999301508</v>
      </c>
    </row>
    <row r="1496" spans="2:11" x14ac:dyDescent="0.3">
      <c r="B1496" s="198">
        <v>13</v>
      </c>
      <c r="C1496" s="198" t="s">
        <v>1784</v>
      </c>
      <c r="D1496" s="198" t="s">
        <v>1826</v>
      </c>
      <c r="E1496" s="543">
        <v>45861.3125</v>
      </c>
      <c r="F1496" s="543">
        <v>45861.754861111112</v>
      </c>
      <c r="G1496" s="206">
        <v>10</v>
      </c>
      <c r="H1496" s="4" t="s">
        <v>110</v>
      </c>
      <c r="I1496" s="198" t="s">
        <v>2061</v>
      </c>
      <c r="K1496" s="585">
        <f t="shared" si="65"/>
        <v>9.6666666666860692</v>
      </c>
    </row>
    <row r="1497" spans="2:11" x14ac:dyDescent="0.3">
      <c r="B1497" s="255">
        <v>14</v>
      </c>
      <c r="C1497" s="198" t="s">
        <v>2049</v>
      </c>
      <c r="D1497" s="198" t="s">
        <v>1826</v>
      </c>
      <c r="E1497" s="543">
        <v>45861.3125</v>
      </c>
      <c r="F1497" s="543">
        <v>45861.759722222225</v>
      </c>
      <c r="G1497" s="206">
        <v>10</v>
      </c>
      <c r="H1497" s="4" t="s">
        <v>110</v>
      </c>
      <c r="I1497" s="198" t="s">
        <v>2061</v>
      </c>
      <c r="K1497" s="585">
        <f t="shared" si="65"/>
        <v>9.6166666666977108</v>
      </c>
    </row>
    <row r="1498" spans="2:11" x14ac:dyDescent="0.3">
      <c r="B1498" s="198">
        <v>15</v>
      </c>
      <c r="C1498" t="s">
        <v>1793</v>
      </c>
      <c r="D1498" s="198" t="s">
        <v>1832</v>
      </c>
      <c r="E1498" s="543">
        <v>45861.319444444445</v>
      </c>
      <c r="F1498" s="543">
        <v>45861.756944444445</v>
      </c>
      <c r="G1498" s="206">
        <v>10</v>
      </c>
      <c r="H1498" s="4" t="s">
        <v>110</v>
      </c>
      <c r="I1498" s="198" t="s">
        <v>2223</v>
      </c>
      <c r="K1498" s="585"/>
    </row>
    <row r="1499" spans="2:11" x14ac:dyDescent="0.3">
      <c r="B1499" s="255">
        <v>16</v>
      </c>
      <c r="C1499" t="s">
        <v>1831</v>
      </c>
      <c r="D1499" s="198" t="s">
        <v>1832</v>
      </c>
      <c r="E1499" s="543">
        <v>45861.333333333336</v>
      </c>
      <c r="F1499" s="543">
        <v>45861.56527777778</v>
      </c>
      <c r="G1499" s="206">
        <v>10</v>
      </c>
      <c r="H1499" s="4" t="s">
        <v>110</v>
      </c>
      <c r="I1499" s="198" t="s">
        <v>1832</v>
      </c>
      <c r="K1499" s="585"/>
    </row>
    <row r="1500" spans="2:11" x14ac:dyDescent="0.3">
      <c r="B1500" s="198">
        <v>17</v>
      </c>
      <c r="C1500" t="s">
        <v>2224</v>
      </c>
      <c r="D1500" s="198" t="s">
        <v>1832</v>
      </c>
      <c r="E1500" s="543">
        <v>45861.322916666664</v>
      </c>
      <c r="F1500" s="543">
        <v>45861.753472222219</v>
      </c>
      <c r="G1500" s="206">
        <v>10</v>
      </c>
      <c r="H1500" s="4" t="s">
        <v>110</v>
      </c>
      <c r="I1500" s="198" t="s">
        <v>2225</v>
      </c>
      <c r="K1500" s="585"/>
    </row>
    <row r="1501" spans="2:11" x14ac:dyDescent="0.3">
      <c r="B1501" s="255">
        <v>18</v>
      </c>
      <c r="C1501" t="s">
        <v>1914</v>
      </c>
      <c r="D1501" s="198" t="s">
        <v>2226</v>
      </c>
      <c r="E1501" s="543">
        <v>45861.3125</v>
      </c>
      <c r="F1501" s="543">
        <v>45861.755555555559</v>
      </c>
      <c r="G1501" s="206">
        <v>10</v>
      </c>
      <c r="H1501" s="4" t="s">
        <v>110</v>
      </c>
      <c r="I1501" s="198" t="s">
        <v>1911</v>
      </c>
      <c r="K1501" s="585"/>
    </row>
    <row r="1502" spans="2:11" x14ac:dyDescent="0.3">
      <c r="F1502" s="207"/>
      <c r="G1502" s="228">
        <f>SUM(G1484:G1501)</f>
        <v>180</v>
      </c>
      <c r="K1502" s="585"/>
    </row>
    <row r="1504" spans="2:11" x14ac:dyDescent="0.3">
      <c r="B1504" s="806" t="s">
        <v>2227</v>
      </c>
      <c r="C1504" s="806"/>
      <c r="D1504" s="806"/>
      <c r="E1504" s="806"/>
      <c r="F1504" s="806"/>
      <c r="G1504" s="806"/>
    </row>
    <row r="1505" spans="2:7" x14ac:dyDescent="0.3">
      <c r="B1505" s="197" t="s">
        <v>1731</v>
      </c>
      <c r="C1505" s="197" t="s">
        <v>1732</v>
      </c>
      <c r="D1505" s="197" t="s">
        <v>1257</v>
      </c>
      <c r="E1505" s="197" t="s">
        <v>1733</v>
      </c>
      <c r="F1505" s="200" t="s">
        <v>1780</v>
      </c>
      <c r="G1505" s="200" t="s">
        <v>1742</v>
      </c>
    </row>
    <row r="1506" spans="2:7" x14ac:dyDescent="0.3">
      <c r="B1506" s="198">
        <v>1</v>
      </c>
      <c r="C1506" s="198" t="s">
        <v>1762</v>
      </c>
      <c r="D1506" s="198" t="s">
        <v>1745</v>
      </c>
      <c r="F1506" s="258">
        <f>COUNTIF($C$1484:$C$1501,C1506)</f>
        <v>1</v>
      </c>
      <c r="G1506" s="206">
        <f>SUMIF($C$1484:$C$1501,C1506,$G$1484:$G$1501)</f>
        <v>10</v>
      </c>
    </row>
    <row r="1507" spans="2:7" x14ac:dyDescent="0.3">
      <c r="B1507" s="255">
        <v>2</v>
      </c>
      <c r="C1507" s="198" t="s">
        <v>1948</v>
      </c>
      <c r="D1507" s="198" t="s">
        <v>1745</v>
      </c>
      <c r="F1507" s="258">
        <f t="shared" ref="F1507:F1523" si="66">COUNTIF($C$1484:$C$1501,C1507)</f>
        <v>1</v>
      </c>
      <c r="G1507" s="206">
        <f t="shared" ref="G1507:G1523" si="67">SUMIF($C$1484:$C$1501,C1507,$G$1484:$G$1501)</f>
        <v>10</v>
      </c>
    </row>
    <row r="1508" spans="2:7" x14ac:dyDescent="0.3">
      <c r="B1508" s="198">
        <v>3</v>
      </c>
      <c r="C1508" s="198" t="s">
        <v>1763</v>
      </c>
      <c r="D1508" s="198" t="s">
        <v>1745</v>
      </c>
      <c r="F1508" s="258">
        <f t="shared" si="66"/>
        <v>1</v>
      </c>
      <c r="G1508" s="206">
        <f t="shared" si="67"/>
        <v>10</v>
      </c>
    </row>
    <row r="1509" spans="2:7" x14ac:dyDescent="0.3">
      <c r="B1509" s="255">
        <v>4</v>
      </c>
      <c r="C1509" s="198" t="s">
        <v>1764</v>
      </c>
      <c r="D1509" s="198" t="s">
        <v>1745</v>
      </c>
      <c r="F1509" s="258">
        <f t="shared" si="66"/>
        <v>1</v>
      </c>
      <c r="G1509" s="206">
        <f t="shared" si="67"/>
        <v>10</v>
      </c>
    </row>
    <row r="1510" spans="2:7" x14ac:dyDescent="0.3">
      <c r="B1510" s="198">
        <v>5</v>
      </c>
      <c r="C1510" s="198" t="s">
        <v>1771</v>
      </c>
      <c r="D1510" s="198" t="s">
        <v>1745</v>
      </c>
      <c r="F1510" s="258">
        <f t="shared" si="66"/>
        <v>1</v>
      </c>
      <c r="G1510" s="206">
        <f t="shared" si="67"/>
        <v>10</v>
      </c>
    </row>
    <row r="1511" spans="2:7" x14ac:dyDescent="0.3">
      <c r="B1511" s="255">
        <v>6</v>
      </c>
      <c r="C1511" t="s">
        <v>2001</v>
      </c>
      <c r="D1511" s="198" t="s">
        <v>1022</v>
      </c>
      <c r="F1511" s="258">
        <f t="shared" si="66"/>
        <v>1</v>
      </c>
      <c r="G1511" s="206">
        <f t="shared" si="67"/>
        <v>10</v>
      </c>
    </row>
    <row r="1512" spans="2:7" x14ac:dyDescent="0.3">
      <c r="B1512" s="198">
        <v>7</v>
      </c>
      <c r="C1512" s="198" t="s">
        <v>1765</v>
      </c>
      <c r="D1512" s="198" t="s">
        <v>1022</v>
      </c>
      <c r="F1512" s="258">
        <f t="shared" si="66"/>
        <v>1</v>
      </c>
      <c r="G1512" s="206">
        <f t="shared" si="67"/>
        <v>10</v>
      </c>
    </row>
    <row r="1513" spans="2:7" x14ac:dyDescent="0.3">
      <c r="B1513" s="255">
        <v>8</v>
      </c>
      <c r="C1513" s="198" t="s">
        <v>1750</v>
      </c>
      <c r="D1513" s="198" t="s">
        <v>28</v>
      </c>
      <c r="F1513" s="258">
        <f t="shared" si="66"/>
        <v>1</v>
      </c>
      <c r="G1513" s="206">
        <f t="shared" si="67"/>
        <v>10</v>
      </c>
    </row>
    <row r="1514" spans="2:7" x14ac:dyDescent="0.3">
      <c r="B1514" s="198">
        <v>9</v>
      </c>
      <c r="C1514" s="198" t="s">
        <v>1993</v>
      </c>
      <c r="D1514" s="198" t="s">
        <v>28</v>
      </c>
      <c r="F1514" s="258">
        <f t="shared" si="66"/>
        <v>1</v>
      </c>
      <c r="G1514" s="206">
        <f t="shared" si="67"/>
        <v>10</v>
      </c>
    </row>
    <row r="1515" spans="2:7" x14ac:dyDescent="0.3">
      <c r="B1515" s="255">
        <v>10</v>
      </c>
      <c r="C1515" t="s">
        <v>1791</v>
      </c>
      <c r="D1515" s="198" t="s">
        <v>1755</v>
      </c>
      <c r="F1515" s="258">
        <f t="shared" si="66"/>
        <v>1</v>
      </c>
      <c r="G1515" s="206">
        <f t="shared" si="67"/>
        <v>10</v>
      </c>
    </row>
    <row r="1516" spans="2:7" x14ac:dyDescent="0.3">
      <c r="B1516" s="198">
        <v>11</v>
      </c>
      <c r="C1516" s="198" t="s">
        <v>201</v>
      </c>
      <c r="D1516" s="198" t="s">
        <v>1022</v>
      </c>
      <c r="F1516" s="258">
        <f t="shared" si="66"/>
        <v>1</v>
      </c>
      <c r="G1516" s="206">
        <f t="shared" si="67"/>
        <v>10</v>
      </c>
    </row>
    <row r="1517" spans="2:7" x14ac:dyDescent="0.3">
      <c r="B1517" s="255">
        <v>12</v>
      </c>
      <c r="C1517" s="198" t="s">
        <v>1754</v>
      </c>
      <c r="D1517" s="198" t="s">
        <v>23</v>
      </c>
      <c r="F1517" s="258">
        <f t="shared" si="66"/>
        <v>1</v>
      </c>
      <c r="G1517" s="206">
        <f t="shared" si="67"/>
        <v>10</v>
      </c>
    </row>
    <row r="1518" spans="2:7" x14ac:dyDescent="0.3">
      <c r="B1518" s="198">
        <v>13</v>
      </c>
      <c r="C1518" s="198" t="s">
        <v>1784</v>
      </c>
      <c r="D1518" s="198" t="s">
        <v>1826</v>
      </c>
      <c r="F1518" s="258">
        <f t="shared" si="66"/>
        <v>1</v>
      </c>
      <c r="G1518" s="206">
        <f t="shared" si="67"/>
        <v>10</v>
      </c>
    </row>
    <row r="1519" spans="2:7" x14ac:dyDescent="0.3">
      <c r="B1519" s="255">
        <v>14</v>
      </c>
      <c r="C1519" s="198" t="s">
        <v>2049</v>
      </c>
      <c r="D1519" s="198" t="s">
        <v>1826</v>
      </c>
      <c r="F1519" s="258">
        <f t="shared" si="66"/>
        <v>1</v>
      </c>
      <c r="G1519" s="206">
        <f t="shared" si="67"/>
        <v>10</v>
      </c>
    </row>
    <row r="1520" spans="2:7" x14ac:dyDescent="0.3">
      <c r="B1520" s="198">
        <v>15</v>
      </c>
      <c r="C1520" t="s">
        <v>1793</v>
      </c>
      <c r="D1520" s="198" t="s">
        <v>1832</v>
      </c>
      <c r="F1520" s="258">
        <f t="shared" si="66"/>
        <v>1</v>
      </c>
      <c r="G1520" s="206">
        <f t="shared" si="67"/>
        <v>10</v>
      </c>
    </row>
    <row r="1521" spans="1:11" x14ac:dyDescent="0.3">
      <c r="B1521" s="255">
        <v>16</v>
      </c>
      <c r="C1521" t="s">
        <v>1831</v>
      </c>
      <c r="D1521" s="198" t="s">
        <v>1832</v>
      </c>
      <c r="F1521" s="258">
        <f t="shared" si="66"/>
        <v>1</v>
      </c>
      <c r="G1521" s="206">
        <f t="shared" si="67"/>
        <v>10</v>
      </c>
    </row>
    <row r="1522" spans="1:11" x14ac:dyDescent="0.3">
      <c r="B1522" s="198">
        <v>17</v>
      </c>
      <c r="C1522" t="s">
        <v>2224</v>
      </c>
      <c r="D1522" s="198" t="s">
        <v>1832</v>
      </c>
      <c r="F1522" s="258">
        <f t="shared" si="66"/>
        <v>1</v>
      </c>
      <c r="G1522" s="206">
        <f t="shared" si="67"/>
        <v>10</v>
      </c>
    </row>
    <row r="1523" spans="1:11" x14ac:dyDescent="0.3">
      <c r="B1523" s="255">
        <v>18</v>
      </c>
      <c r="C1523" t="s">
        <v>1914</v>
      </c>
      <c r="D1523" s="198" t="s">
        <v>2226</v>
      </c>
      <c r="F1523" s="258">
        <f t="shared" si="66"/>
        <v>1</v>
      </c>
      <c r="G1523" s="206">
        <f t="shared" si="67"/>
        <v>10</v>
      </c>
    </row>
    <row r="1524" spans="1:11" x14ac:dyDescent="0.3">
      <c r="G1524" s="228">
        <f>SUM(G1506:G1523)</f>
        <v>180</v>
      </c>
    </row>
    <row r="1525" spans="1:11" x14ac:dyDescent="0.3">
      <c r="G1525" s="228"/>
    </row>
    <row r="1526" spans="1:11" x14ac:dyDescent="0.3">
      <c r="G1526" s="228"/>
    </row>
    <row r="1527" spans="1:11" x14ac:dyDescent="0.3">
      <c r="G1527" s="228"/>
    </row>
    <row r="1529" spans="1:11" x14ac:dyDescent="0.3">
      <c r="A1529" s="243">
        <v>45873</v>
      </c>
      <c r="B1529" s="243"/>
      <c r="C1529" s="693">
        <f>A1529</f>
        <v>45873</v>
      </c>
      <c r="D1529" s="243"/>
      <c r="E1529" s="243"/>
      <c r="F1529" s="243"/>
      <c r="G1529" s="243"/>
      <c r="H1529" s="243"/>
      <c r="I1529" s="693">
        <f>A1529</f>
        <v>45873</v>
      </c>
    </row>
    <row r="1530" spans="1:11" ht="28.8" x14ac:dyDescent="0.3">
      <c r="B1530" s="197" t="s">
        <v>1731</v>
      </c>
      <c r="C1530" s="197" t="s">
        <v>1732</v>
      </c>
      <c r="D1530" s="197" t="s">
        <v>1257</v>
      </c>
      <c r="E1530" s="200" t="s">
        <v>1894</v>
      </c>
      <c r="F1530" s="200" t="s">
        <v>1734</v>
      </c>
      <c r="G1530" s="200" t="s">
        <v>1742</v>
      </c>
      <c r="H1530" s="200" t="s">
        <v>390</v>
      </c>
      <c r="I1530" s="200" t="s">
        <v>1740</v>
      </c>
    </row>
    <row r="1531" spans="1:11" x14ac:dyDescent="0.3">
      <c r="B1531" s="255">
        <v>1</v>
      </c>
      <c r="C1531" s="198" t="s">
        <v>1784</v>
      </c>
      <c r="D1531" s="198" t="s">
        <v>1826</v>
      </c>
      <c r="E1531" s="207">
        <v>45873.75</v>
      </c>
      <c r="F1531" s="207">
        <v>45873.878472222219</v>
      </c>
      <c r="G1531" s="206">
        <v>25</v>
      </c>
      <c r="H1531" s="4" t="s">
        <v>2228</v>
      </c>
      <c r="I1531" s="198" t="s">
        <v>2229</v>
      </c>
      <c r="K1531" s="585">
        <f>(F1531-E1531)*24</f>
        <v>3.0833333332557231</v>
      </c>
    </row>
    <row r="1532" spans="1:11" x14ac:dyDescent="0.3">
      <c r="B1532" s="182">
        <v>2</v>
      </c>
      <c r="C1532" t="s">
        <v>1793</v>
      </c>
      <c r="D1532" s="198" t="s">
        <v>1832</v>
      </c>
      <c r="E1532" s="207">
        <v>45873.75</v>
      </c>
      <c r="F1532" s="207">
        <v>45873.878472222219</v>
      </c>
      <c r="G1532" s="206">
        <v>25</v>
      </c>
      <c r="H1532" s="4" t="s">
        <v>110</v>
      </c>
      <c r="I1532" s="198" t="s">
        <v>2230</v>
      </c>
      <c r="K1532" s="585">
        <f>(F1532-E1532)*24</f>
        <v>3.0833333332557231</v>
      </c>
    </row>
    <row r="1533" spans="1:11" x14ac:dyDescent="0.3">
      <c r="F1533" s="207"/>
      <c r="G1533" s="228">
        <f>SUM(G1531:G1532)</f>
        <v>50</v>
      </c>
    </row>
    <row r="1535" spans="1:11" x14ac:dyDescent="0.3">
      <c r="A1535" s="243">
        <v>45874</v>
      </c>
      <c r="B1535" s="243"/>
      <c r="C1535" s="693">
        <f>A1535</f>
        <v>45874</v>
      </c>
      <c r="D1535" s="243"/>
      <c r="E1535" s="243"/>
      <c r="F1535" s="243"/>
      <c r="G1535" s="243"/>
      <c r="H1535" s="243"/>
      <c r="I1535" s="693">
        <f>A1535</f>
        <v>45874</v>
      </c>
    </row>
    <row r="1536" spans="1:11" ht="28.8" x14ac:dyDescent="0.3">
      <c r="B1536" s="197" t="s">
        <v>1731</v>
      </c>
      <c r="C1536" s="197" t="s">
        <v>1732</v>
      </c>
      <c r="D1536" s="197" t="s">
        <v>1257</v>
      </c>
      <c r="E1536" s="200" t="s">
        <v>1894</v>
      </c>
      <c r="F1536" s="200" t="s">
        <v>1734</v>
      </c>
      <c r="G1536" s="200" t="s">
        <v>1742</v>
      </c>
      <c r="H1536" s="200" t="s">
        <v>390</v>
      </c>
      <c r="I1536" s="200" t="s">
        <v>1740</v>
      </c>
    </row>
    <row r="1537" spans="1:11" x14ac:dyDescent="0.3">
      <c r="B1537" s="255">
        <v>1</v>
      </c>
      <c r="C1537" s="198" t="s">
        <v>1784</v>
      </c>
      <c r="D1537" s="198" t="s">
        <v>1826</v>
      </c>
      <c r="E1537" s="207">
        <v>45874.75</v>
      </c>
      <c r="F1537" s="207">
        <v>45874.881249999999</v>
      </c>
      <c r="G1537" s="206">
        <v>25</v>
      </c>
      <c r="H1537" s="4" t="s">
        <v>2231</v>
      </c>
      <c r="I1537" s="198" t="s">
        <v>2229</v>
      </c>
      <c r="K1537" s="585">
        <f>(F1537-E1537)*24</f>
        <v>3.1499999999650754</v>
      </c>
    </row>
    <row r="1538" spans="1:11" x14ac:dyDescent="0.3">
      <c r="F1538" s="207"/>
      <c r="G1538" s="228">
        <f>SUM(G1537:G1537)</f>
        <v>25</v>
      </c>
    </row>
    <row r="1539" spans="1:11" x14ac:dyDescent="0.3">
      <c r="F1539" s="207"/>
      <c r="G1539" s="207"/>
    </row>
    <row r="1540" spans="1:11" x14ac:dyDescent="0.3">
      <c r="A1540" s="243">
        <v>45875</v>
      </c>
      <c r="B1540" s="243"/>
      <c r="C1540" s="693">
        <f>A1540</f>
        <v>45875</v>
      </c>
      <c r="D1540" s="243"/>
      <c r="E1540" s="243"/>
      <c r="F1540" s="243"/>
      <c r="G1540" s="243"/>
      <c r="H1540" s="243"/>
      <c r="I1540" s="693">
        <f>A1540</f>
        <v>45875</v>
      </c>
    </row>
    <row r="1541" spans="1:11" ht="28.8" x14ac:dyDescent="0.3">
      <c r="A1541" s="309"/>
      <c r="B1541" s="197" t="s">
        <v>1731</v>
      </c>
      <c r="C1541" s="197" t="s">
        <v>1732</v>
      </c>
      <c r="D1541" s="197" t="s">
        <v>1257</v>
      </c>
      <c r="E1541" s="200" t="s">
        <v>1894</v>
      </c>
      <c r="F1541" s="200" t="s">
        <v>1734</v>
      </c>
      <c r="G1541" s="200" t="s">
        <v>1742</v>
      </c>
      <c r="H1541" s="200" t="s">
        <v>390</v>
      </c>
      <c r="I1541" s="200" t="s">
        <v>1740</v>
      </c>
    </row>
    <row r="1542" spans="1:11" x14ac:dyDescent="0.3">
      <c r="B1542" s="255">
        <v>1</v>
      </c>
      <c r="C1542" s="198" t="s">
        <v>1948</v>
      </c>
      <c r="D1542" s="198" t="s">
        <v>1745</v>
      </c>
      <c r="E1542" s="543">
        <v>45875.343055555553</v>
      </c>
      <c r="F1542" s="543">
        <v>45875.756249999999</v>
      </c>
      <c r="G1542" s="206">
        <v>10</v>
      </c>
      <c r="H1542" s="4" t="s">
        <v>2232</v>
      </c>
      <c r="I1542" s="198" t="s">
        <v>2048</v>
      </c>
      <c r="K1542" s="585">
        <f>(F1542-E1542)*24-1</f>
        <v>8.9166666666860692</v>
      </c>
    </row>
    <row r="1543" spans="1:11" x14ac:dyDescent="0.3">
      <c r="B1543" s="255">
        <v>2</v>
      </c>
      <c r="C1543" s="198" t="s">
        <v>1764</v>
      </c>
      <c r="D1543" s="198" t="s">
        <v>1745</v>
      </c>
      <c r="E1543" s="543">
        <v>45875.318055555559</v>
      </c>
      <c r="F1543" s="543">
        <v>45875.758333333331</v>
      </c>
      <c r="G1543" s="206">
        <v>10</v>
      </c>
      <c r="H1543" s="4" t="s">
        <v>2233</v>
      </c>
      <c r="I1543" s="198" t="s">
        <v>2145</v>
      </c>
      <c r="K1543" s="585">
        <f t="shared" ref="K1543:K1555" si="68">(F1543-E1543)*24-1</f>
        <v>9.5666666665347293</v>
      </c>
    </row>
    <row r="1544" spans="1:11" x14ac:dyDescent="0.3">
      <c r="B1544" s="198">
        <v>3</v>
      </c>
      <c r="C1544" s="198" t="s">
        <v>1771</v>
      </c>
      <c r="D1544" s="198" t="s">
        <v>1745</v>
      </c>
      <c r="E1544" s="543">
        <v>45875.3125</v>
      </c>
      <c r="F1544" s="543">
        <v>45875.760416666664</v>
      </c>
      <c r="G1544" s="206">
        <v>10</v>
      </c>
      <c r="H1544" s="4" t="s">
        <v>2234</v>
      </c>
      <c r="I1544" s="198" t="s">
        <v>2235</v>
      </c>
      <c r="K1544" s="585">
        <f t="shared" si="68"/>
        <v>9.7499999999417923</v>
      </c>
    </row>
    <row r="1545" spans="1:11" x14ac:dyDescent="0.3">
      <c r="B1545" s="255">
        <v>4</v>
      </c>
      <c r="C1545" t="s">
        <v>2001</v>
      </c>
      <c r="D1545" s="198" t="s">
        <v>1022</v>
      </c>
      <c r="E1545" s="543">
        <v>45875.320833333331</v>
      </c>
      <c r="F1545" s="543">
        <v>45875.756944444445</v>
      </c>
      <c r="G1545" s="206">
        <v>10</v>
      </c>
      <c r="H1545" s="4" t="s">
        <v>2236</v>
      </c>
      <c r="I1545" s="198" t="s">
        <v>2237</v>
      </c>
      <c r="K1545" s="585">
        <f t="shared" si="68"/>
        <v>9.4666666667326353</v>
      </c>
    </row>
    <row r="1546" spans="1:11" x14ac:dyDescent="0.3">
      <c r="B1546" s="198">
        <v>5</v>
      </c>
      <c r="C1546" s="198" t="s">
        <v>1765</v>
      </c>
      <c r="D1546" s="198" t="s">
        <v>1022</v>
      </c>
      <c r="E1546" s="543">
        <v>45875.3125</v>
      </c>
      <c r="F1546" s="543">
        <v>45875.6875</v>
      </c>
      <c r="G1546" s="206">
        <v>10</v>
      </c>
      <c r="H1546" s="4" t="s">
        <v>2238</v>
      </c>
      <c r="I1546" s="198" t="s">
        <v>2237</v>
      </c>
      <c r="K1546" s="585">
        <f t="shared" si="68"/>
        <v>8</v>
      </c>
    </row>
    <row r="1547" spans="1:11" x14ac:dyDescent="0.3">
      <c r="B1547" s="255">
        <v>6</v>
      </c>
      <c r="C1547" s="198" t="s">
        <v>1750</v>
      </c>
      <c r="D1547" s="198" t="s">
        <v>28</v>
      </c>
      <c r="E1547" s="543">
        <v>45875.3125</v>
      </c>
      <c r="F1547" s="543">
        <v>45875.761805555558</v>
      </c>
      <c r="G1547" s="206">
        <v>10</v>
      </c>
      <c r="H1547" s="4">
        <v>340025</v>
      </c>
      <c r="I1547" s="198" t="s">
        <v>2239</v>
      </c>
      <c r="K1547" s="585">
        <f t="shared" si="68"/>
        <v>9.78333333338378</v>
      </c>
    </row>
    <row r="1548" spans="1:11" x14ac:dyDescent="0.3">
      <c r="B1548" s="198">
        <v>7</v>
      </c>
      <c r="C1548" s="198" t="s">
        <v>1993</v>
      </c>
      <c r="D1548" s="198" t="s">
        <v>28</v>
      </c>
      <c r="E1548" s="543">
        <v>45875.3125</v>
      </c>
      <c r="F1548" s="543">
        <v>45875.761111111111</v>
      </c>
      <c r="G1548" s="206">
        <v>10</v>
      </c>
      <c r="H1548" s="4" t="s">
        <v>2240</v>
      </c>
      <c r="I1548" s="198" t="s">
        <v>2241</v>
      </c>
      <c r="K1548" s="585">
        <f t="shared" si="68"/>
        <v>9.7666666666627862</v>
      </c>
    </row>
    <row r="1549" spans="1:11" x14ac:dyDescent="0.3">
      <c r="B1549" s="255">
        <v>8</v>
      </c>
      <c r="C1549" t="s">
        <v>1791</v>
      </c>
      <c r="D1549" s="198" t="s">
        <v>1755</v>
      </c>
      <c r="E1549" s="543">
        <v>45875.313194444447</v>
      </c>
      <c r="F1549" s="543">
        <v>45875.759722222225</v>
      </c>
      <c r="G1549" s="206">
        <v>10</v>
      </c>
      <c r="H1549" s="4">
        <v>306724</v>
      </c>
      <c r="I1549" s="198" t="s">
        <v>2242</v>
      </c>
      <c r="K1549" s="585">
        <f t="shared" si="68"/>
        <v>9.7166666666744277</v>
      </c>
    </row>
    <row r="1550" spans="1:11" x14ac:dyDescent="0.3">
      <c r="B1550" s="198">
        <v>9</v>
      </c>
      <c r="C1550" s="198" t="s">
        <v>201</v>
      </c>
      <c r="D1550" s="198" t="s">
        <v>1022</v>
      </c>
      <c r="E1550" s="543">
        <v>45875.3125</v>
      </c>
      <c r="F1550" s="543">
        <v>45875.76458333333</v>
      </c>
      <c r="G1550" s="206">
        <v>10</v>
      </c>
      <c r="H1550" s="4" t="s">
        <v>110</v>
      </c>
      <c r="I1550" s="198" t="s">
        <v>2171</v>
      </c>
      <c r="K1550" s="585">
        <f t="shared" si="68"/>
        <v>9.8499999999185093</v>
      </c>
    </row>
    <row r="1551" spans="1:11" ht="14.25" customHeight="1" x14ac:dyDescent="0.3">
      <c r="B1551" s="255">
        <v>10</v>
      </c>
      <c r="C1551" s="198" t="s">
        <v>1754</v>
      </c>
      <c r="D1551" s="198" t="s">
        <v>23</v>
      </c>
      <c r="E1551" s="543">
        <v>45875.3125</v>
      </c>
      <c r="F1551" s="543">
        <v>45875.754166666666</v>
      </c>
      <c r="G1551" s="206">
        <v>10</v>
      </c>
      <c r="H1551" s="4" t="s">
        <v>2243</v>
      </c>
      <c r="I1551" s="198" t="s">
        <v>2222</v>
      </c>
      <c r="K1551" s="585">
        <f t="shared" si="68"/>
        <v>9.5999999999767169</v>
      </c>
    </row>
    <row r="1552" spans="1:11" x14ac:dyDescent="0.3">
      <c r="B1552" s="198">
        <v>11</v>
      </c>
      <c r="C1552" s="198" t="s">
        <v>1784</v>
      </c>
      <c r="D1552" s="198" t="s">
        <v>1826</v>
      </c>
      <c r="E1552" s="543">
        <v>45875.318055555559</v>
      </c>
      <c r="F1552" s="543">
        <v>45875.75</v>
      </c>
      <c r="G1552" s="206">
        <v>10</v>
      </c>
      <c r="H1552" s="4" t="s">
        <v>110</v>
      </c>
      <c r="I1552" s="198" t="s">
        <v>2061</v>
      </c>
      <c r="K1552" s="585">
        <f t="shared" si="68"/>
        <v>9.3666666665812954</v>
      </c>
    </row>
    <row r="1553" spans="1:11" x14ac:dyDescent="0.3">
      <c r="B1553" s="198">
        <v>12</v>
      </c>
      <c r="C1553" t="s">
        <v>1793</v>
      </c>
      <c r="D1553" s="198" t="s">
        <v>1832</v>
      </c>
      <c r="E1553" s="543">
        <v>45875.313194444447</v>
      </c>
      <c r="F1553" s="543">
        <v>45875.759722222225</v>
      </c>
      <c r="G1553" s="206">
        <v>10</v>
      </c>
      <c r="H1553" s="4" t="s">
        <v>110</v>
      </c>
      <c r="I1553" s="198" t="s">
        <v>2244</v>
      </c>
      <c r="K1553" s="585">
        <f t="shared" si="68"/>
        <v>9.7166666666744277</v>
      </c>
    </row>
    <row r="1554" spans="1:11" x14ac:dyDescent="0.3">
      <c r="B1554" s="198">
        <v>13</v>
      </c>
      <c r="C1554" t="s">
        <v>2224</v>
      </c>
      <c r="D1554" s="198" t="s">
        <v>1832</v>
      </c>
      <c r="E1554" s="543">
        <v>45875.32916666667</v>
      </c>
      <c r="F1554" s="543">
        <v>45875.754166666666</v>
      </c>
      <c r="G1554" s="206">
        <v>10</v>
      </c>
      <c r="H1554" s="4" t="s">
        <v>110</v>
      </c>
      <c r="I1554" s="198" t="s">
        <v>2245</v>
      </c>
      <c r="K1554" s="585">
        <f t="shared" si="68"/>
        <v>9.1999999998952262</v>
      </c>
    </row>
    <row r="1555" spans="1:11" x14ac:dyDescent="0.3">
      <c r="B1555" s="255">
        <v>14</v>
      </c>
      <c r="C1555" t="s">
        <v>2074</v>
      </c>
      <c r="D1555" s="198" t="s">
        <v>2226</v>
      </c>
      <c r="E1555" s="543">
        <v>45875.3125</v>
      </c>
      <c r="F1555" s="543">
        <v>45875.760416666664</v>
      </c>
      <c r="G1555" s="206">
        <v>10</v>
      </c>
      <c r="H1555" s="4" t="s">
        <v>110</v>
      </c>
      <c r="I1555" s="198" t="s">
        <v>110</v>
      </c>
      <c r="K1555" s="585">
        <f t="shared" si="68"/>
        <v>9.7499999999417923</v>
      </c>
    </row>
    <row r="1556" spans="1:11" x14ac:dyDescent="0.3">
      <c r="F1556" s="207"/>
      <c r="G1556" s="228">
        <f>SUM(G1542:G1555)</f>
        <v>140</v>
      </c>
      <c r="K1556" s="585"/>
    </row>
    <row r="1558" spans="1:11" x14ac:dyDescent="0.3">
      <c r="A1558" s="243">
        <v>45876</v>
      </c>
      <c r="B1558" s="243"/>
      <c r="C1558" s="693">
        <f>A1558</f>
        <v>45876</v>
      </c>
      <c r="D1558" s="243"/>
      <c r="E1558" s="243"/>
      <c r="F1558" s="243"/>
      <c r="G1558" s="243"/>
      <c r="H1558" s="243"/>
      <c r="I1558" s="693">
        <f>A1558</f>
        <v>45876</v>
      </c>
    </row>
    <row r="1559" spans="1:11" ht="28.8" x14ac:dyDescent="0.3">
      <c r="B1559" s="197" t="s">
        <v>1731</v>
      </c>
      <c r="C1559" s="197" t="s">
        <v>1732</v>
      </c>
      <c r="D1559" s="197" t="s">
        <v>1257</v>
      </c>
      <c r="E1559" s="200" t="s">
        <v>1894</v>
      </c>
      <c r="F1559" s="200" t="s">
        <v>1734</v>
      </c>
      <c r="G1559" s="200" t="s">
        <v>1742</v>
      </c>
      <c r="H1559" s="200" t="s">
        <v>390</v>
      </c>
      <c r="I1559" s="200" t="s">
        <v>1740</v>
      </c>
    </row>
    <row r="1560" spans="1:11" x14ac:dyDescent="0.3">
      <c r="B1560" s="182">
        <v>1</v>
      </c>
      <c r="C1560" t="s">
        <v>1793</v>
      </c>
      <c r="D1560" s="198" t="s">
        <v>1832</v>
      </c>
      <c r="E1560" s="207">
        <v>45876.75</v>
      </c>
      <c r="F1560" s="207">
        <v>45876.804861111108</v>
      </c>
      <c r="G1560" s="206">
        <v>0</v>
      </c>
      <c r="H1560" s="4" t="s">
        <v>110</v>
      </c>
      <c r="I1560" s="198" t="s">
        <v>2230</v>
      </c>
      <c r="K1560" s="585">
        <f>(F1560-E1560)*24</f>
        <v>1.316666666592937</v>
      </c>
    </row>
    <row r="1561" spans="1:11" x14ac:dyDescent="0.3">
      <c r="F1561" s="207"/>
      <c r="G1561" s="228">
        <f>SUM(G1560:G1560)</f>
        <v>0</v>
      </c>
    </row>
    <row r="1564" spans="1:11" x14ac:dyDescent="0.3">
      <c r="A1564" s="243">
        <v>45877</v>
      </c>
      <c r="B1564" s="243"/>
      <c r="C1564" s="693">
        <f>A1564</f>
        <v>45877</v>
      </c>
      <c r="D1564" s="243"/>
      <c r="E1564" s="243"/>
      <c r="F1564" s="243"/>
      <c r="G1564" s="243"/>
      <c r="H1564" s="243"/>
      <c r="I1564" s="693">
        <f>A1564</f>
        <v>45877</v>
      </c>
    </row>
    <row r="1565" spans="1:11" ht="28.8" x14ac:dyDescent="0.3">
      <c r="B1565" s="197" t="s">
        <v>1731</v>
      </c>
      <c r="C1565" s="197" t="s">
        <v>1732</v>
      </c>
      <c r="D1565" s="197" t="s">
        <v>1257</v>
      </c>
      <c r="E1565" s="200" t="s">
        <v>1894</v>
      </c>
      <c r="F1565" s="200" t="s">
        <v>1734</v>
      </c>
      <c r="G1565" s="200" t="s">
        <v>1742</v>
      </c>
      <c r="H1565" s="200" t="s">
        <v>390</v>
      </c>
      <c r="I1565" s="200" t="s">
        <v>1740</v>
      </c>
    </row>
    <row r="1566" spans="1:11" x14ac:dyDescent="0.3">
      <c r="B1566" s="182">
        <v>1</v>
      </c>
      <c r="C1566" t="s">
        <v>1793</v>
      </c>
      <c r="D1566" s="198" t="s">
        <v>1832</v>
      </c>
      <c r="E1566" s="207">
        <v>45877.75</v>
      </c>
      <c r="F1566" s="207">
        <v>45877.875</v>
      </c>
      <c r="G1566" s="206">
        <v>25</v>
      </c>
      <c r="H1566" s="4" t="s">
        <v>110</v>
      </c>
      <c r="I1566" s="198" t="s">
        <v>2230</v>
      </c>
      <c r="K1566" s="585">
        <f>(F1566-E1566)*24</f>
        <v>3</v>
      </c>
    </row>
    <row r="1567" spans="1:11" x14ac:dyDescent="0.3">
      <c r="F1567" s="207"/>
      <c r="G1567" s="228">
        <f>SUM(G1566:G1566)</f>
        <v>25</v>
      </c>
    </row>
    <row r="1569" spans="2:7" x14ac:dyDescent="0.3">
      <c r="B1569" s="806" t="s">
        <v>2246</v>
      </c>
      <c r="C1569" s="806"/>
      <c r="D1569" s="806"/>
      <c r="E1569" s="806"/>
      <c r="F1569" s="806"/>
      <c r="G1569" s="806"/>
    </row>
    <row r="1570" spans="2:7" x14ac:dyDescent="0.3">
      <c r="B1570" s="197" t="s">
        <v>1731</v>
      </c>
      <c r="C1570" s="197" t="s">
        <v>1732</v>
      </c>
      <c r="D1570" s="197" t="s">
        <v>1257</v>
      </c>
      <c r="E1570" s="197" t="s">
        <v>1733</v>
      </c>
      <c r="F1570" s="200" t="s">
        <v>1780</v>
      </c>
      <c r="G1570" s="200" t="s">
        <v>1742</v>
      </c>
    </row>
    <row r="1571" spans="2:7" x14ac:dyDescent="0.3">
      <c r="B1571" s="255">
        <v>1</v>
      </c>
      <c r="C1571" s="198" t="s">
        <v>1948</v>
      </c>
      <c r="D1571" s="198" t="s">
        <v>1745</v>
      </c>
      <c r="F1571" s="258">
        <f t="shared" ref="F1571:F1584" si="69">COUNTIF($C$1531:$C$1566,C1571)</f>
        <v>1</v>
      </c>
      <c r="G1571" s="206">
        <f t="shared" ref="G1571:G1584" si="70">SUMIF($C$1531:$C$1566,C1571,$G$1531:$G$1566)</f>
        <v>10</v>
      </c>
    </row>
    <row r="1572" spans="2:7" x14ac:dyDescent="0.3">
      <c r="B1572" s="255">
        <v>3</v>
      </c>
      <c r="C1572" s="198" t="s">
        <v>1764</v>
      </c>
      <c r="D1572" s="198" t="s">
        <v>1745</v>
      </c>
      <c r="F1572" s="258">
        <f t="shared" si="69"/>
        <v>1</v>
      </c>
      <c r="G1572" s="206">
        <f t="shared" si="70"/>
        <v>10</v>
      </c>
    </row>
    <row r="1573" spans="2:7" x14ac:dyDescent="0.3">
      <c r="B1573" s="255">
        <v>4</v>
      </c>
      <c r="C1573" s="198" t="s">
        <v>1771</v>
      </c>
      <c r="D1573" s="198" t="s">
        <v>1745</v>
      </c>
      <c r="F1573" s="258">
        <f t="shared" si="69"/>
        <v>1</v>
      </c>
      <c r="G1573" s="206">
        <f t="shared" si="70"/>
        <v>10</v>
      </c>
    </row>
    <row r="1574" spans="2:7" x14ac:dyDescent="0.3">
      <c r="B1574" s="255">
        <v>5</v>
      </c>
      <c r="C1574" t="s">
        <v>2001</v>
      </c>
      <c r="D1574" s="198" t="s">
        <v>1022</v>
      </c>
      <c r="F1574" s="258">
        <f t="shared" si="69"/>
        <v>1</v>
      </c>
      <c r="G1574" s="206">
        <f t="shared" si="70"/>
        <v>10</v>
      </c>
    </row>
    <row r="1575" spans="2:7" x14ac:dyDescent="0.3">
      <c r="B1575" s="255">
        <v>6</v>
      </c>
      <c r="C1575" s="198" t="s">
        <v>1765</v>
      </c>
      <c r="D1575" s="198" t="s">
        <v>1022</v>
      </c>
      <c r="F1575" s="258">
        <f t="shared" si="69"/>
        <v>1</v>
      </c>
      <c r="G1575" s="206">
        <f t="shared" si="70"/>
        <v>10</v>
      </c>
    </row>
    <row r="1576" spans="2:7" x14ac:dyDescent="0.3">
      <c r="B1576" s="255">
        <v>7</v>
      </c>
      <c r="C1576" s="198" t="s">
        <v>1750</v>
      </c>
      <c r="D1576" s="198" t="s">
        <v>28</v>
      </c>
      <c r="F1576" s="258">
        <f t="shared" si="69"/>
        <v>1</v>
      </c>
      <c r="G1576" s="206">
        <f t="shared" si="70"/>
        <v>10</v>
      </c>
    </row>
    <row r="1577" spans="2:7" x14ac:dyDescent="0.3">
      <c r="B1577" s="255">
        <v>8</v>
      </c>
      <c r="C1577" s="198" t="s">
        <v>1993</v>
      </c>
      <c r="D1577" s="198" t="s">
        <v>28</v>
      </c>
      <c r="F1577" s="258">
        <f t="shared" si="69"/>
        <v>1</v>
      </c>
      <c r="G1577" s="206">
        <f t="shared" si="70"/>
        <v>10</v>
      </c>
    </row>
    <row r="1578" spans="2:7" x14ac:dyDescent="0.3">
      <c r="B1578" s="255">
        <v>9</v>
      </c>
      <c r="C1578" t="s">
        <v>1791</v>
      </c>
      <c r="D1578" s="198" t="s">
        <v>1755</v>
      </c>
      <c r="F1578" s="258">
        <f t="shared" si="69"/>
        <v>1</v>
      </c>
      <c r="G1578" s="206">
        <f t="shared" si="70"/>
        <v>10</v>
      </c>
    </row>
    <row r="1579" spans="2:7" x14ac:dyDescent="0.3">
      <c r="B1579" s="255">
        <v>10</v>
      </c>
      <c r="C1579" s="198" t="s">
        <v>201</v>
      </c>
      <c r="D1579" s="198" t="s">
        <v>1022</v>
      </c>
      <c r="F1579" s="258">
        <f t="shared" si="69"/>
        <v>1</v>
      </c>
      <c r="G1579" s="206">
        <f t="shared" si="70"/>
        <v>10</v>
      </c>
    </row>
    <row r="1580" spans="2:7" x14ac:dyDescent="0.3">
      <c r="B1580" s="255">
        <v>11</v>
      </c>
      <c r="C1580" s="198" t="s">
        <v>1754</v>
      </c>
      <c r="D1580" s="198" t="s">
        <v>23</v>
      </c>
      <c r="F1580" s="258">
        <f t="shared" si="69"/>
        <v>1</v>
      </c>
      <c r="G1580" s="206">
        <f t="shared" si="70"/>
        <v>10</v>
      </c>
    </row>
    <row r="1581" spans="2:7" x14ac:dyDescent="0.3">
      <c r="B1581" s="255">
        <v>12</v>
      </c>
      <c r="C1581" s="198" t="s">
        <v>1784</v>
      </c>
      <c r="D1581" s="198" t="s">
        <v>1826</v>
      </c>
      <c r="F1581" s="258">
        <f t="shared" si="69"/>
        <v>3</v>
      </c>
      <c r="G1581" s="206">
        <f t="shared" si="70"/>
        <v>60</v>
      </c>
    </row>
    <row r="1582" spans="2:7" x14ac:dyDescent="0.3">
      <c r="B1582" s="255">
        <v>14</v>
      </c>
      <c r="C1582" t="s">
        <v>1793</v>
      </c>
      <c r="D1582" s="198" t="s">
        <v>1832</v>
      </c>
      <c r="F1582" s="258">
        <f t="shared" si="69"/>
        <v>4</v>
      </c>
      <c r="G1582" s="206">
        <f t="shared" si="70"/>
        <v>60</v>
      </c>
    </row>
    <row r="1583" spans="2:7" x14ac:dyDescent="0.3">
      <c r="B1583" s="255">
        <v>16</v>
      </c>
      <c r="C1583" t="s">
        <v>2224</v>
      </c>
      <c r="D1583" s="198" t="s">
        <v>1832</v>
      </c>
      <c r="F1583" s="258">
        <f t="shared" si="69"/>
        <v>1</v>
      </c>
      <c r="G1583" s="206">
        <f t="shared" si="70"/>
        <v>10</v>
      </c>
    </row>
    <row r="1584" spans="2:7" x14ac:dyDescent="0.3">
      <c r="B1584" s="255">
        <v>17</v>
      </c>
      <c r="C1584" t="s">
        <v>2074</v>
      </c>
      <c r="D1584" s="198" t="s">
        <v>2226</v>
      </c>
      <c r="F1584" s="258">
        <f t="shared" si="69"/>
        <v>1</v>
      </c>
      <c r="G1584" s="206">
        <f t="shared" si="70"/>
        <v>10</v>
      </c>
    </row>
    <row r="1585" spans="1:11" x14ac:dyDescent="0.3">
      <c r="G1585" s="228">
        <f>SUM(G1571:G1584)</f>
        <v>240</v>
      </c>
    </row>
    <row r="1588" spans="1:11" x14ac:dyDescent="0.3">
      <c r="A1588" s="243">
        <v>45880</v>
      </c>
      <c r="B1588" s="243"/>
      <c r="C1588" s="693">
        <f>A1588</f>
        <v>45880</v>
      </c>
      <c r="D1588" s="243"/>
      <c r="E1588" s="243"/>
      <c r="F1588" s="243"/>
      <c r="G1588" s="243"/>
      <c r="H1588" s="243"/>
      <c r="I1588" s="693">
        <f>A1588</f>
        <v>45880</v>
      </c>
    </row>
    <row r="1589" spans="1:11" ht="28.8" x14ac:dyDescent="0.3">
      <c r="B1589" s="197" t="s">
        <v>1731</v>
      </c>
      <c r="C1589" s="197" t="s">
        <v>1732</v>
      </c>
      <c r="D1589" s="197" t="s">
        <v>1257</v>
      </c>
      <c r="E1589" s="200" t="s">
        <v>1894</v>
      </c>
      <c r="F1589" s="200" t="s">
        <v>1734</v>
      </c>
      <c r="G1589" s="200" t="s">
        <v>1742</v>
      </c>
      <c r="H1589" s="200" t="s">
        <v>390</v>
      </c>
      <c r="I1589" s="200" t="s">
        <v>1740</v>
      </c>
    </row>
    <row r="1590" spans="1:11" x14ac:dyDescent="0.3">
      <c r="B1590" s="255">
        <v>1</v>
      </c>
      <c r="C1590" s="198" t="s">
        <v>1750</v>
      </c>
      <c r="D1590" s="198" t="s">
        <v>28</v>
      </c>
      <c r="E1590" s="207">
        <v>45880.75</v>
      </c>
      <c r="F1590" s="207">
        <v>45880.841666666667</v>
      </c>
      <c r="G1590" s="206">
        <v>10</v>
      </c>
      <c r="H1590" s="4">
        <v>344625</v>
      </c>
      <c r="I1590" s="198" t="s">
        <v>2247</v>
      </c>
      <c r="K1590" s="585">
        <f>(F1590-E1590)*24</f>
        <v>2.2000000000116415</v>
      </c>
    </row>
    <row r="1591" spans="1:11" x14ac:dyDescent="0.3">
      <c r="B1591" s="255">
        <v>2</v>
      </c>
      <c r="C1591" t="s">
        <v>1793</v>
      </c>
      <c r="D1591" s="198" t="s">
        <v>1832</v>
      </c>
      <c r="E1591" s="207">
        <v>45880.75</v>
      </c>
      <c r="F1591" s="207">
        <v>45880.841666666667</v>
      </c>
      <c r="G1591" s="206">
        <v>10</v>
      </c>
      <c r="H1591" s="4" t="s">
        <v>110</v>
      </c>
      <c r="I1591" s="198" t="s">
        <v>2248</v>
      </c>
      <c r="K1591" s="585">
        <f>(F1591-E1591)*24</f>
        <v>2.2000000000116415</v>
      </c>
    </row>
    <row r="1592" spans="1:11" x14ac:dyDescent="0.3">
      <c r="B1592" s="255">
        <v>3</v>
      </c>
      <c r="C1592" s="198" t="s">
        <v>1993</v>
      </c>
      <c r="D1592" s="198" t="s">
        <v>28</v>
      </c>
      <c r="E1592" s="207">
        <v>45880.75</v>
      </c>
      <c r="F1592" s="207">
        <v>45880.845138888886</v>
      </c>
      <c r="G1592" s="206">
        <v>10</v>
      </c>
      <c r="H1592" s="4" t="s">
        <v>2249</v>
      </c>
      <c r="I1592" s="198" t="s">
        <v>2250</v>
      </c>
      <c r="K1592" s="688">
        <f>(F1592-E1592)*24</f>
        <v>2.2833333332673647</v>
      </c>
    </row>
    <row r="1593" spans="1:11" x14ac:dyDescent="0.3">
      <c r="B1593" s="182">
        <v>4</v>
      </c>
      <c r="C1593" s="198" t="s">
        <v>1784</v>
      </c>
      <c r="D1593" s="198" t="s">
        <v>1826</v>
      </c>
      <c r="E1593" s="207">
        <v>45880.75</v>
      </c>
      <c r="F1593" s="207">
        <v>45880.876388888886</v>
      </c>
      <c r="G1593" s="206">
        <v>25</v>
      </c>
      <c r="H1593" s="4" t="s">
        <v>110</v>
      </c>
      <c r="I1593" s="198" t="s">
        <v>2061</v>
      </c>
      <c r="K1593" s="585">
        <f>(F1593-E1593)*24</f>
        <v>3.0333333332673647</v>
      </c>
    </row>
    <row r="1594" spans="1:11" x14ac:dyDescent="0.3">
      <c r="F1594" s="207"/>
      <c r="G1594" s="228">
        <f>SUM(G1590:G1593)</f>
        <v>55</v>
      </c>
    </row>
    <row r="1596" spans="1:11" x14ac:dyDescent="0.3">
      <c r="A1596" s="243">
        <v>45881</v>
      </c>
      <c r="B1596" s="243"/>
      <c r="C1596" s="693">
        <f>A1596</f>
        <v>45881</v>
      </c>
      <c r="D1596" s="243"/>
      <c r="E1596" s="243"/>
      <c r="F1596" s="243"/>
      <c r="G1596" s="243"/>
      <c r="H1596" s="243"/>
      <c r="I1596" s="693">
        <f>A1596</f>
        <v>45881</v>
      </c>
    </row>
    <row r="1597" spans="1:11" ht="28.8" x14ac:dyDescent="0.3">
      <c r="B1597" s="197" t="s">
        <v>1731</v>
      </c>
      <c r="C1597" s="197" t="s">
        <v>1732</v>
      </c>
      <c r="D1597" s="197" t="s">
        <v>1257</v>
      </c>
      <c r="E1597" s="200" t="s">
        <v>1894</v>
      </c>
      <c r="F1597" s="200" t="s">
        <v>1734</v>
      </c>
      <c r="G1597" s="200" t="s">
        <v>1742</v>
      </c>
      <c r="H1597" s="200" t="s">
        <v>390</v>
      </c>
      <c r="I1597" s="200" t="s">
        <v>1740</v>
      </c>
    </row>
    <row r="1598" spans="1:11" x14ac:dyDescent="0.3">
      <c r="B1598" s="255">
        <v>1</v>
      </c>
      <c r="C1598" s="198" t="s">
        <v>1764</v>
      </c>
      <c r="D1598" s="198" t="s">
        <v>1745</v>
      </c>
      <c r="E1598" s="207">
        <v>45881.75</v>
      </c>
      <c r="F1598" s="207">
        <v>45881.833333333336</v>
      </c>
      <c r="G1598" s="206">
        <v>10</v>
      </c>
      <c r="H1598" s="4">
        <v>341425</v>
      </c>
      <c r="I1598" s="198" t="s">
        <v>2251</v>
      </c>
      <c r="K1598" s="585">
        <f>(F1598-E1598)*24</f>
        <v>2.0000000000582077</v>
      </c>
    </row>
    <row r="1599" spans="1:11" x14ac:dyDescent="0.3">
      <c r="B1599" s="255">
        <v>2</v>
      </c>
      <c r="C1599" s="198" t="s">
        <v>1784</v>
      </c>
      <c r="D1599" s="198" t="s">
        <v>1826</v>
      </c>
      <c r="E1599" s="207">
        <v>45881.75</v>
      </c>
      <c r="F1599" s="207">
        <v>45881.890277777777</v>
      </c>
      <c r="G1599" s="206">
        <v>25</v>
      </c>
      <c r="H1599" s="4" t="s">
        <v>110</v>
      </c>
      <c r="I1599" s="198" t="s">
        <v>2061</v>
      </c>
      <c r="K1599" s="585">
        <f>(F1599-E1599)*24</f>
        <v>3.3666666666395031</v>
      </c>
    </row>
    <row r="1600" spans="1:11" x14ac:dyDescent="0.3">
      <c r="B1600" s="255">
        <v>3</v>
      </c>
      <c r="C1600" s="198" t="s">
        <v>1993</v>
      </c>
      <c r="D1600" s="198" t="s">
        <v>28</v>
      </c>
      <c r="E1600" s="207">
        <v>45881.75</v>
      </c>
      <c r="F1600" s="207">
        <v>45881.893750000003</v>
      </c>
      <c r="G1600" s="206">
        <v>25</v>
      </c>
      <c r="H1600" s="4" t="s">
        <v>2252</v>
      </c>
      <c r="I1600" s="198" t="s">
        <v>2250</v>
      </c>
      <c r="K1600" s="585">
        <f>(F1600-E1600)*24</f>
        <v>3.4500000000698492</v>
      </c>
    </row>
    <row r="1601" spans="1:11" x14ac:dyDescent="0.3">
      <c r="B1601" s="182">
        <v>4</v>
      </c>
      <c r="C1601" t="s">
        <v>1793</v>
      </c>
      <c r="D1601" s="198" t="s">
        <v>1832</v>
      </c>
      <c r="E1601" s="207">
        <v>45881.75</v>
      </c>
      <c r="F1601" s="207">
        <v>45881.894444444442</v>
      </c>
      <c r="G1601" s="206">
        <v>25</v>
      </c>
      <c r="H1601" s="4" t="s">
        <v>110</v>
      </c>
      <c r="I1601" s="198" t="s">
        <v>2248</v>
      </c>
      <c r="K1601" s="688">
        <f>(F1601-E1601)*24</f>
        <v>3.46666666661622</v>
      </c>
    </row>
    <row r="1602" spans="1:11" x14ac:dyDescent="0.3">
      <c r="F1602" s="207"/>
      <c r="G1602" s="228">
        <f>SUM(G1598:G1601)</f>
        <v>85</v>
      </c>
    </row>
    <row r="1605" spans="1:11" x14ac:dyDescent="0.3">
      <c r="A1605" s="243">
        <v>45882</v>
      </c>
      <c r="B1605" s="243"/>
      <c r="C1605" s="693">
        <f>A1605</f>
        <v>45882</v>
      </c>
      <c r="D1605" s="243"/>
      <c r="E1605" s="243"/>
      <c r="F1605" s="243"/>
      <c r="G1605" s="243"/>
      <c r="H1605" s="243"/>
      <c r="I1605" s="693">
        <f>A1605</f>
        <v>45882</v>
      </c>
    </row>
    <row r="1606" spans="1:11" ht="28.8" x14ac:dyDescent="0.3">
      <c r="B1606" s="197" t="s">
        <v>1731</v>
      </c>
      <c r="C1606" s="197" t="s">
        <v>1732</v>
      </c>
      <c r="D1606" s="197" t="s">
        <v>1257</v>
      </c>
      <c r="E1606" s="200" t="s">
        <v>1894</v>
      </c>
      <c r="F1606" s="200" t="s">
        <v>1734</v>
      </c>
      <c r="G1606" s="200" t="s">
        <v>1742</v>
      </c>
      <c r="H1606" s="200" t="s">
        <v>390</v>
      </c>
      <c r="I1606" s="200" t="s">
        <v>1740</v>
      </c>
    </row>
    <row r="1607" spans="1:11" x14ac:dyDescent="0.3">
      <c r="B1607" s="255">
        <v>1</v>
      </c>
      <c r="C1607" t="s">
        <v>2001</v>
      </c>
      <c r="D1607" s="198" t="s">
        <v>1022</v>
      </c>
      <c r="E1607" s="207">
        <v>45882.75</v>
      </c>
      <c r="F1607" s="207">
        <v>45882.883333333331</v>
      </c>
      <c r="G1607" s="206">
        <v>25</v>
      </c>
      <c r="H1607" s="4">
        <v>344725</v>
      </c>
      <c r="I1607" s="198" t="s">
        <v>926</v>
      </c>
      <c r="K1607" s="585">
        <f t="shared" ref="K1607:K1612" si="71">(F1607-E1607)*24</f>
        <v>3.1999999999534339</v>
      </c>
    </row>
    <row r="1608" spans="1:11" x14ac:dyDescent="0.3">
      <c r="B1608" s="255">
        <v>2</v>
      </c>
      <c r="C1608" s="198" t="s">
        <v>1771</v>
      </c>
      <c r="D1608" s="198" t="s">
        <v>1745</v>
      </c>
      <c r="E1608" s="207">
        <v>45882.75</v>
      </c>
      <c r="F1608" s="207">
        <v>45882.884722222225</v>
      </c>
      <c r="G1608" s="206">
        <v>25</v>
      </c>
      <c r="H1608" s="4">
        <v>344625</v>
      </c>
      <c r="I1608" s="198" t="s">
        <v>2253</v>
      </c>
      <c r="K1608" s="585">
        <f t="shared" si="71"/>
        <v>3.2333333333954215</v>
      </c>
    </row>
    <row r="1609" spans="1:11" x14ac:dyDescent="0.3">
      <c r="B1609" s="255">
        <v>3</v>
      </c>
      <c r="C1609" s="198" t="s">
        <v>1993</v>
      </c>
      <c r="D1609" s="198" t="s">
        <v>28</v>
      </c>
      <c r="E1609" s="207">
        <v>45882.75</v>
      </c>
      <c r="F1609" s="207">
        <v>45882.884722222225</v>
      </c>
      <c r="G1609" s="206">
        <v>25</v>
      </c>
      <c r="H1609" s="4">
        <v>344825</v>
      </c>
      <c r="I1609" s="198" t="s">
        <v>987</v>
      </c>
      <c r="K1609" s="585">
        <f t="shared" si="71"/>
        <v>3.2333333333954215</v>
      </c>
    </row>
    <row r="1610" spans="1:11" x14ac:dyDescent="0.3">
      <c r="B1610" s="255">
        <v>4</v>
      </c>
      <c r="C1610" s="198" t="s">
        <v>1765</v>
      </c>
      <c r="D1610" s="198" t="s">
        <v>1022</v>
      </c>
      <c r="E1610" s="207">
        <v>45882.75</v>
      </c>
      <c r="F1610" s="207">
        <v>45882.884027777778</v>
      </c>
      <c r="G1610" s="206">
        <v>25</v>
      </c>
      <c r="H1610" s="4" t="s">
        <v>2254</v>
      </c>
      <c r="I1610" s="198" t="s">
        <v>2255</v>
      </c>
      <c r="K1610" s="585">
        <f t="shared" si="71"/>
        <v>3.2166666666744277</v>
      </c>
    </row>
    <row r="1611" spans="1:11" x14ac:dyDescent="0.3">
      <c r="B1611" s="255">
        <v>5</v>
      </c>
      <c r="C1611" s="198" t="s">
        <v>1764</v>
      </c>
      <c r="D1611" s="198" t="s">
        <v>1745</v>
      </c>
      <c r="E1611" s="207">
        <v>45882.75</v>
      </c>
      <c r="F1611" s="207">
        <v>45882.838888888888</v>
      </c>
      <c r="G1611" s="206">
        <v>10</v>
      </c>
      <c r="H1611" s="4">
        <v>344625</v>
      </c>
      <c r="I1611" s="198" t="s">
        <v>2256</v>
      </c>
      <c r="K1611" s="585">
        <f t="shared" si="71"/>
        <v>2.1333333333022892</v>
      </c>
    </row>
    <row r="1612" spans="1:11" x14ac:dyDescent="0.3">
      <c r="B1612" s="255">
        <v>6</v>
      </c>
      <c r="C1612" t="s">
        <v>1793</v>
      </c>
      <c r="D1612" s="198" t="s">
        <v>1832</v>
      </c>
      <c r="E1612" s="207">
        <v>45882.75</v>
      </c>
      <c r="F1612" s="207">
        <v>45882.883333333331</v>
      </c>
      <c r="G1612" s="206">
        <v>25</v>
      </c>
      <c r="H1612" s="4" t="s">
        <v>110</v>
      </c>
      <c r="I1612" s="198" t="s">
        <v>2248</v>
      </c>
      <c r="K1612" s="688">
        <f t="shared" si="71"/>
        <v>3.1999999999534339</v>
      </c>
    </row>
    <row r="1613" spans="1:11" x14ac:dyDescent="0.3">
      <c r="F1613" s="207"/>
      <c r="G1613" s="228">
        <f>SUM(G1607:G1612)</f>
        <v>135</v>
      </c>
    </row>
    <row r="1616" spans="1:11" x14ac:dyDescent="0.3">
      <c r="A1616" s="243">
        <v>45883</v>
      </c>
      <c r="B1616" s="243"/>
      <c r="C1616" s="693">
        <f>A1616</f>
        <v>45883</v>
      </c>
      <c r="D1616" s="243"/>
      <c r="E1616" s="243"/>
      <c r="F1616" s="243"/>
      <c r="G1616" s="243"/>
      <c r="H1616" s="243"/>
      <c r="I1616" s="693">
        <f>A1616</f>
        <v>45883</v>
      </c>
    </row>
    <row r="1617" spans="2:11" ht="28.8" x14ac:dyDescent="0.3">
      <c r="B1617" s="197" t="s">
        <v>1731</v>
      </c>
      <c r="C1617" s="197" t="s">
        <v>1732</v>
      </c>
      <c r="D1617" s="197" t="s">
        <v>1257</v>
      </c>
      <c r="E1617" s="200" t="s">
        <v>1894</v>
      </c>
      <c r="F1617" s="200" t="s">
        <v>1734</v>
      </c>
      <c r="G1617" s="200" t="s">
        <v>1742</v>
      </c>
      <c r="H1617" s="200" t="s">
        <v>390</v>
      </c>
      <c r="I1617" s="200" t="s">
        <v>1740</v>
      </c>
    </row>
    <row r="1618" spans="2:11" x14ac:dyDescent="0.3">
      <c r="B1618" s="255">
        <v>1</v>
      </c>
      <c r="C1618" s="198" t="s">
        <v>201</v>
      </c>
      <c r="D1618" s="198" t="s">
        <v>1022</v>
      </c>
      <c r="E1618" s="207">
        <v>45883.75</v>
      </c>
      <c r="F1618" s="207">
        <v>45883.838194444441</v>
      </c>
      <c r="G1618" s="206">
        <v>10</v>
      </c>
      <c r="H1618" s="4">
        <v>306724</v>
      </c>
      <c r="I1618" s="198" t="s">
        <v>2257</v>
      </c>
      <c r="K1618" s="585">
        <f>(F1618-E1618)*24</f>
        <v>2.1166666665812954</v>
      </c>
    </row>
    <row r="1619" spans="2:11" x14ac:dyDescent="0.3">
      <c r="B1619" s="255">
        <v>2</v>
      </c>
      <c r="C1619" s="198" t="s">
        <v>1784</v>
      </c>
      <c r="D1619" s="198" t="s">
        <v>1826</v>
      </c>
      <c r="E1619" s="207">
        <v>45883.75</v>
      </c>
      <c r="F1619" s="207">
        <v>45883.838194444441</v>
      </c>
      <c r="G1619" s="206">
        <v>10</v>
      </c>
      <c r="H1619" s="4">
        <v>306724</v>
      </c>
      <c r="I1619" s="198" t="s">
        <v>2258</v>
      </c>
      <c r="K1619" s="585">
        <f>(F1619-E1619)*24</f>
        <v>2.1166666665812954</v>
      </c>
    </row>
    <row r="1620" spans="2:11" x14ac:dyDescent="0.3">
      <c r="B1620" s="255">
        <v>3</v>
      </c>
      <c r="C1620" t="s">
        <v>1791</v>
      </c>
      <c r="D1620" s="198" t="s">
        <v>1755</v>
      </c>
      <c r="E1620" s="207">
        <v>45883.75</v>
      </c>
      <c r="F1620" s="207">
        <v>45883.838194444441</v>
      </c>
      <c r="G1620" s="206">
        <v>10</v>
      </c>
      <c r="H1620" s="4">
        <v>306724</v>
      </c>
      <c r="I1620" s="198" t="s">
        <v>2258</v>
      </c>
      <c r="K1620" s="585">
        <f>(F1620-E1620)*24</f>
        <v>2.1166666665812954</v>
      </c>
    </row>
    <row r="1621" spans="2:11" x14ac:dyDescent="0.3">
      <c r="B1621" s="255">
        <v>4</v>
      </c>
      <c r="C1621" s="198" t="s">
        <v>1831</v>
      </c>
      <c r="D1621" s="198" t="s">
        <v>1832</v>
      </c>
      <c r="E1621" s="207">
        <v>45883.75</v>
      </c>
      <c r="F1621" s="207">
        <v>45883.838194444441</v>
      </c>
      <c r="G1621" s="206">
        <v>10</v>
      </c>
      <c r="H1621" s="4">
        <v>306724</v>
      </c>
      <c r="I1621" s="198" t="s">
        <v>2257</v>
      </c>
      <c r="K1621" s="688">
        <f>(F1621-E1621)*24</f>
        <v>2.1166666665812954</v>
      </c>
    </row>
    <row r="1622" spans="2:11" x14ac:dyDescent="0.3">
      <c r="F1622" s="207"/>
      <c r="G1622" s="228">
        <f>SUM(G1618:G1621)</f>
        <v>40</v>
      </c>
    </row>
    <row r="1625" spans="2:11" x14ac:dyDescent="0.3">
      <c r="B1625" s="806" t="s">
        <v>2259</v>
      </c>
      <c r="C1625" s="806"/>
      <c r="D1625" s="806"/>
      <c r="E1625" s="806"/>
      <c r="F1625" s="806"/>
      <c r="G1625" s="806"/>
    </row>
    <row r="1626" spans="2:11" x14ac:dyDescent="0.3">
      <c r="B1626" s="197" t="s">
        <v>1731</v>
      </c>
      <c r="C1626" s="197" t="s">
        <v>1732</v>
      </c>
      <c r="D1626" s="197" t="s">
        <v>1257</v>
      </c>
      <c r="E1626" s="197" t="s">
        <v>1733</v>
      </c>
      <c r="F1626" s="200" t="s">
        <v>1780</v>
      </c>
      <c r="G1626" s="200" t="s">
        <v>1742</v>
      </c>
    </row>
    <row r="1627" spans="2:11" x14ac:dyDescent="0.3">
      <c r="B1627" s="255">
        <v>1</v>
      </c>
      <c r="C1627" s="198" t="s">
        <v>1764</v>
      </c>
      <c r="D1627" s="198" t="s">
        <v>1745</v>
      </c>
      <c r="F1627" s="258">
        <f t="shared" ref="F1627:F1637" si="72">COUNTIF($C$1590:$C$1621,C1627)</f>
        <v>2</v>
      </c>
      <c r="G1627" s="206">
        <f t="shared" ref="G1627:G1637" si="73">SUMIF($C$1590:$C$1621,C1627,$G$1590:$G$1621)</f>
        <v>20</v>
      </c>
    </row>
    <row r="1628" spans="2:11" x14ac:dyDescent="0.3">
      <c r="B1628" s="255">
        <v>2</v>
      </c>
      <c r="C1628" s="198" t="s">
        <v>1771</v>
      </c>
      <c r="D1628" s="198" t="s">
        <v>1745</v>
      </c>
      <c r="F1628" s="258">
        <f t="shared" si="72"/>
        <v>1</v>
      </c>
      <c r="G1628" s="206">
        <f t="shared" si="73"/>
        <v>25</v>
      </c>
    </row>
    <row r="1629" spans="2:11" x14ac:dyDescent="0.3">
      <c r="B1629" s="255">
        <v>3</v>
      </c>
      <c r="C1629" t="s">
        <v>2001</v>
      </c>
      <c r="D1629" s="198" t="s">
        <v>1022</v>
      </c>
      <c r="F1629" s="258">
        <f t="shared" si="72"/>
        <v>1</v>
      </c>
      <c r="G1629" s="206">
        <f t="shared" si="73"/>
        <v>25</v>
      </c>
    </row>
    <row r="1630" spans="2:11" x14ac:dyDescent="0.3">
      <c r="B1630" s="255">
        <v>4</v>
      </c>
      <c r="C1630" s="198" t="s">
        <v>1765</v>
      </c>
      <c r="D1630" s="198" t="s">
        <v>1022</v>
      </c>
      <c r="F1630" s="258">
        <f t="shared" si="72"/>
        <v>1</v>
      </c>
      <c r="G1630" s="206">
        <f t="shared" si="73"/>
        <v>25</v>
      </c>
    </row>
    <row r="1631" spans="2:11" x14ac:dyDescent="0.3">
      <c r="B1631" s="255">
        <v>5</v>
      </c>
      <c r="C1631" s="198" t="s">
        <v>1750</v>
      </c>
      <c r="D1631" s="198" t="s">
        <v>28</v>
      </c>
      <c r="F1631" s="258">
        <f t="shared" si="72"/>
        <v>1</v>
      </c>
      <c r="G1631" s="206">
        <f t="shared" si="73"/>
        <v>10</v>
      </c>
    </row>
    <row r="1632" spans="2:11" x14ac:dyDescent="0.3">
      <c r="B1632" s="255">
        <v>6</v>
      </c>
      <c r="C1632" s="198" t="s">
        <v>1993</v>
      </c>
      <c r="D1632" s="198" t="s">
        <v>28</v>
      </c>
      <c r="F1632" s="258">
        <f t="shared" si="72"/>
        <v>3</v>
      </c>
      <c r="G1632" s="206">
        <f t="shared" si="73"/>
        <v>60</v>
      </c>
    </row>
    <row r="1633" spans="1:11" x14ac:dyDescent="0.3">
      <c r="B1633" s="255">
        <v>7</v>
      </c>
      <c r="C1633" t="s">
        <v>1791</v>
      </c>
      <c r="D1633" s="198" t="s">
        <v>1755</v>
      </c>
      <c r="F1633" s="258">
        <f t="shared" si="72"/>
        <v>1</v>
      </c>
      <c r="G1633" s="206">
        <f t="shared" si="73"/>
        <v>10</v>
      </c>
    </row>
    <row r="1634" spans="1:11" x14ac:dyDescent="0.3">
      <c r="B1634" s="255">
        <v>8</v>
      </c>
      <c r="C1634" s="198" t="s">
        <v>201</v>
      </c>
      <c r="D1634" s="198" t="s">
        <v>1022</v>
      </c>
      <c r="F1634" s="258">
        <f t="shared" si="72"/>
        <v>1</v>
      </c>
      <c r="G1634" s="206">
        <f t="shared" si="73"/>
        <v>10</v>
      </c>
    </row>
    <row r="1635" spans="1:11" x14ac:dyDescent="0.3">
      <c r="B1635" s="255">
        <v>9</v>
      </c>
      <c r="C1635" s="198" t="s">
        <v>1784</v>
      </c>
      <c r="D1635" s="198" t="s">
        <v>1826</v>
      </c>
      <c r="F1635" s="258">
        <f t="shared" si="72"/>
        <v>3</v>
      </c>
      <c r="G1635" s="206">
        <f t="shared" si="73"/>
        <v>60</v>
      </c>
    </row>
    <row r="1636" spans="1:11" x14ac:dyDescent="0.3">
      <c r="B1636" s="255">
        <v>10</v>
      </c>
      <c r="C1636" t="s">
        <v>1793</v>
      </c>
      <c r="D1636" s="198" t="s">
        <v>1832</v>
      </c>
      <c r="F1636" s="258">
        <f t="shared" si="72"/>
        <v>3</v>
      </c>
      <c r="G1636" s="206">
        <f t="shared" si="73"/>
        <v>60</v>
      </c>
    </row>
    <row r="1637" spans="1:11" x14ac:dyDescent="0.3">
      <c r="B1637" s="255">
        <v>11</v>
      </c>
      <c r="C1637" t="s">
        <v>1831</v>
      </c>
      <c r="D1637" s="198" t="s">
        <v>2226</v>
      </c>
      <c r="F1637" s="258">
        <f t="shared" si="72"/>
        <v>1</v>
      </c>
      <c r="G1637" s="206">
        <f t="shared" si="73"/>
        <v>10</v>
      </c>
    </row>
    <row r="1638" spans="1:11" x14ac:dyDescent="0.3">
      <c r="G1638" s="228">
        <f>SUM(G1627:G1637)</f>
        <v>315</v>
      </c>
    </row>
    <row r="1641" spans="1:11" x14ac:dyDescent="0.3">
      <c r="A1641" s="243">
        <v>45887</v>
      </c>
      <c r="B1641" s="243"/>
      <c r="C1641" s="693">
        <f>A1641</f>
        <v>45887</v>
      </c>
      <c r="D1641" s="243"/>
      <c r="E1641" s="243"/>
      <c r="F1641" s="243"/>
      <c r="G1641" s="243"/>
      <c r="H1641" s="243"/>
      <c r="I1641" s="693">
        <f>A1641</f>
        <v>45887</v>
      </c>
    </row>
    <row r="1642" spans="1:11" ht="28.8" x14ac:dyDescent="0.3">
      <c r="B1642" s="197" t="s">
        <v>1731</v>
      </c>
      <c r="C1642" s="197" t="s">
        <v>1732</v>
      </c>
      <c r="D1642" s="197" t="s">
        <v>1257</v>
      </c>
      <c r="E1642" s="200" t="s">
        <v>1894</v>
      </c>
      <c r="F1642" s="200" t="s">
        <v>1734</v>
      </c>
      <c r="G1642" s="200" t="s">
        <v>1742</v>
      </c>
      <c r="H1642" s="200" t="s">
        <v>390</v>
      </c>
      <c r="I1642" s="200" t="s">
        <v>1740</v>
      </c>
    </row>
    <row r="1643" spans="1:11" ht="28.8" x14ac:dyDescent="0.3">
      <c r="A1643" s="11" t="s">
        <v>2260</v>
      </c>
      <c r="B1643" s="255">
        <v>1</v>
      </c>
      <c r="C1643" s="198" t="s">
        <v>1784</v>
      </c>
      <c r="D1643" s="198" t="s">
        <v>1826</v>
      </c>
      <c r="E1643" s="207">
        <v>45887.75</v>
      </c>
      <c r="F1643" s="207">
        <v>45887.875</v>
      </c>
      <c r="G1643" s="206">
        <v>25</v>
      </c>
      <c r="H1643" s="4" t="s">
        <v>110</v>
      </c>
      <c r="I1643" s="198" t="s">
        <v>1902</v>
      </c>
      <c r="K1643" s="585">
        <f>(F1643-E1643)*24</f>
        <v>3</v>
      </c>
    </row>
    <row r="1644" spans="1:11" x14ac:dyDescent="0.3">
      <c r="B1644" s="255">
        <v>2</v>
      </c>
      <c r="C1644" t="s">
        <v>1791</v>
      </c>
      <c r="D1644" s="198" t="s">
        <v>1755</v>
      </c>
      <c r="E1644" s="207">
        <v>45887.75</v>
      </c>
      <c r="F1644" s="207">
        <v>45887.833333333336</v>
      </c>
      <c r="G1644" s="206">
        <v>10</v>
      </c>
      <c r="H1644" s="4" t="s">
        <v>110</v>
      </c>
      <c r="I1644" s="198" t="s">
        <v>1902</v>
      </c>
      <c r="K1644" s="585">
        <f>(F1644-E1644)*24</f>
        <v>2.0000000000582077</v>
      </c>
    </row>
    <row r="1645" spans="1:11" ht="28.8" x14ac:dyDescent="0.3">
      <c r="A1645" s="11" t="s">
        <v>2260</v>
      </c>
      <c r="B1645" s="255">
        <v>3</v>
      </c>
      <c r="C1645" s="198" t="s">
        <v>201</v>
      </c>
      <c r="D1645" s="198" t="s">
        <v>1022</v>
      </c>
      <c r="E1645" s="207">
        <v>45887.75</v>
      </c>
      <c r="F1645" s="207">
        <v>45887.833333333336</v>
      </c>
      <c r="G1645" s="206">
        <v>10</v>
      </c>
      <c r="H1645" s="4" t="s">
        <v>110</v>
      </c>
      <c r="I1645" s="198" t="s">
        <v>2261</v>
      </c>
      <c r="K1645" s="688">
        <f>(F1645-E1645)*24</f>
        <v>2.0000000000582077</v>
      </c>
    </row>
    <row r="1646" spans="1:11" x14ac:dyDescent="0.3">
      <c r="F1646" s="207"/>
      <c r="G1646" s="228">
        <f>SUM(G1643:G1645)</f>
        <v>45</v>
      </c>
    </row>
    <row r="1648" spans="1:11" x14ac:dyDescent="0.3">
      <c r="A1648" s="243">
        <v>45888</v>
      </c>
      <c r="B1648" s="243"/>
      <c r="C1648" s="693">
        <f>A1648</f>
        <v>45888</v>
      </c>
      <c r="D1648" s="243"/>
      <c r="E1648" s="243"/>
      <c r="F1648" s="243"/>
      <c r="G1648" s="243"/>
      <c r="H1648" s="243"/>
      <c r="I1648" s="693">
        <f>A1648</f>
        <v>45888</v>
      </c>
    </row>
    <row r="1649" spans="1:11" ht="28.8" x14ac:dyDescent="0.3">
      <c r="B1649" s="197" t="s">
        <v>1731</v>
      </c>
      <c r="C1649" s="197" t="s">
        <v>1732</v>
      </c>
      <c r="D1649" s="197" t="s">
        <v>1257</v>
      </c>
      <c r="E1649" s="200" t="s">
        <v>1894</v>
      </c>
      <c r="F1649" s="200" t="s">
        <v>1734</v>
      </c>
      <c r="G1649" s="200" t="s">
        <v>1742</v>
      </c>
      <c r="H1649" s="200" t="s">
        <v>390</v>
      </c>
      <c r="I1649" s="200" t="s">
        <v>1740</v>
      </c>
    </row>
    <row r="1650" spans="1:11" x14ac:dyDescent="0.3">
      <c r="B1650" s="255">
        <v>2</v>
      </c>
      <c r="C1650" s="198" t="s">
        <v>1750</v>
      </c>
      <c r="D1650" s="198" t="s">
        <v>28</v>
      </c>
      <c r="E1650" s="207">
        <v>45888.239583333336</v>
      </c>
      <c r="F1650" s="207">
        <v>45888.3125</v>
      </c>
      <c r="G1650" s="206">
        <v>10</v>
      </c>
      <c r="H1650" s="4">
        <v>344625</v>
      </c>
      <c r="I1650" s="198" t="s">
        <v>2262</v>
      </c>
      <c r="K1650" s="585">
        <f>(F1650-E1650)*24</f>
        <v>1.7499999999417923</v>
      </c>
    </row>
    <row r="1651" spans="1:11" x14ac:dyDescent="0.3">
      <c r="B1651" s="255">
        <v>3</v>
      </c>
      <c r="C1651" s="198" t="s">
        <v>1993</v>
      </c>
      <c r="D1651" s="198" t="s">
        <v>28</v>
      </c>
      <c r="E1651" s="207">
        <v>45888.239583333336</v>
      </c>
      <c r="F1651" s="207">
        <v>45888.3125</v>
      </c>
      <c r="G1651" s="206">
        <v>10</v>
      </c>
      <c r="H1651" s="4">
        <v>344625</v>
      </c>
      <c r="I1651" s="198" t="s">
        <v>2262</v>
      </c>
      <c r="K1651" s="585">
        <f>(F1651-E1651)*24</f>
        <v>1.7499999999417923</v>
      </c>
    </row>
    <row r="1652" spans="1:11" x14ac:dyDescent="0.3">
      <c r="F1652" s="207"/>
      <c r="G1652" s="228">
        <f>SUM(G1650:G1651)</f>
        <v>20</v>
      </c>
    </row>
    <row r="1654" spans="1:11" x14ac:dyDescent="0.3">
      <c r="A1654" s="243">
        <v>45890</v>
      </c>
      <c r="B1654" s="243"/>
      <c r="C1654" s="693">
        <f>A1654</f>
        <v>45890</v>
      </c>
      <c r="D1654" s="243"/>
      <c r="E1654" s="243"/>
      <c r="F1654" s="243"/>
      <c r="G1654" s="243"/>
      <c r="H1654" s="243"/>
      <c r="I1654" s="693">
        <f>A1654</f>
        <v>45890</v>
      </c>
    </row>
    <row r="1655" spans="1:11" ht="28.8" x14ac:dyDescent="0.3">
      <c r="B1655" s="197" t="s">
        <v>1731</v>
      </c>
      <c r="C1655" s="197" t="s">
        <v>1732</v>
      </c>
      <c r="D1655" s="197" t="s">
        <v>1257</v>
      </c>
      <c r="E1655" s="200" t="s">
        <v>1894</v>
      </c>
      <c r="F1655" s="200" t="s">
        <v>1734</v>
      </c>
      <c r="G1655" s="200" t="s">
        <v>1742</v>
      </c>
      <c r="H1655" s="200" t="s">
        <v>390</v>
      </c>
      <c r="I1655" s="200" t="s">
        <v>1740</v>
      </c>
    </row>
    <row r="1656" spans="1:11" x14ac:dyDescent="0.3">
      <c r="B1656" s="255">
        <v>2</v>
      </c>
      <c r="C1656" s="198" t="s">
        <v>1771</v>
      </c>
      <c r="D1656" s="198" t="s">
        <v>1745</v>
      </c>
      <c r="E1656" s="207">
        <v>45890.75</v>
      </c>
      <c r="F1656" s="207">
        <v>45890.845833333333</v>
      </c>
      <c r="G1656" s="206">
        <v>10</v>
      </c>
      <c r="H1656" s="4">
        <v>336125</v>
      </c>
      <c r="I1656" s="198" t="s">
        <v>901</v>
      </c>
      <c r="K1656" s="585">
        <f>(F1656-E1656)*24</f>
        <v>2.2999999999883585</v>
      </c>
    </row>
    <row r="1657" spans="1:11" x14ac:dyDescent="0.3">
      <c r="B1657" s="255">
        <v>3</v>
      </c>
      <c r="C1657" s="198" t="s">
        <v>1764</v>
      </c>
      <c r="D1657" s="198" t="s">
        <v>1745</v>
      </c>
      <c r="E1657" s="207">
        <v>45890.75</v>
      </c>
      <c r="F1657" s="207">
        <v>45890.836111111108</v>
      </c>
      <c r="G1657" s="206">
        <v>10</v>
      </c>
      <c r="H1657" s="4">
        <v>247325</v>
      </c>
      <c r="I1657" s="198" t="s">
        <v>901</v>
      </c>
      <c r="K1657" s="585">
        <f>(F1657-E1657)*24</f>
        <v>2.066666666592937</v>
      </c>
    </row>
    <row r="1658" spans="1:11" x14ac:dyDescent="0.3">
      <c r="B1658" s="255">
        <v>4</v>
      </c>
      <c r="C1658" s="198" t="s">
        <v>1750</v>
      </c>
      <c r="D1658" s="198" t="s">
        <v>28</v>
      </c>
      <c r="E1658" s="207">
        <v>45890.75</v>
      </c>
      <c r="F1658" s="207">
        <v>45890.842361111114</v>
      </c>
      <c r="G1658" s="206">
        <v>10</v>
      </c>
      <c r="H1658" s="4">
        <v>345625</v>
      </c>
      <c r="I1658" s="198" t="s">
        <v>2263</v>
      </c>
      <c r="K1658" s="585">
        <f>(F1658-E1658)*24</f>
        <v>2.2166666667326353</v>
      </c>
    </row>
    <row r="1659" spans="1:11" x14ac:dyDescent="0.3">
      <c r="B1659" s="255">
        <v>5</v>
      </c>
      <c r="C1659" s="198" t="s">
        <v>1993</v>
      </c>
      <c r="D1659" s="198" t="s">
        <v>28</v>
      </c>
      <c r="E1659" s="207">
        <v>45890.75</v>
      </c>
      <c r="F1659" s="207">
        <v>45890.842361111114</v>
      </c>
      <c r="G1659" s="206">
        <v>10</v>
      </c>
      <c r="H1659" s="4">
        <v>340025</v>
      </c>
      <c r="I1659" s="198" t="s">
        <v>907</v>
      </c>
      <c r="K1659" s="585">
        <f>(F1659-E1659)*24</f>
        <v>2.2166666667326353</v>
      </c>
    </row>
    <row r="1660" spans="1:11" x14ac:dyDescent="0.3">
      <c r="B1660" s="255">
        <v>6</v>
      </c>
      <c r="C1660" s="198" t="s">
        <v>1784</v>
      </c>
      <c r="D1660" s="198" t="s">
        <v>1826</v>
      </c>
      <c r="E1660" s="207">
        <v>45890.75</v>
      </c>
      <c r="F1660" s="207">
        <v>45890.878472222219</v>
      </c>
      <c r="G1660" s="206">
        <v>25</v>
      </c>
      <c r="H1660" s="4">
        <v>332325</v>
      </c>
      <c r="I1660" s="198" t="s">
        <v>2264</v>
      </c>
      <c r="K1660" s="688">
        <f>(F1660-E1660)*24</f>
        <v>3.0833333332557231</v>
      </c>
    </row>
    <row r="1661" spans="1:11" x14ac:dyDescent="0.3">
      <c r="F1661" s="207"/>
      <c r="G1661" s="228">
        <f>SUM(G1656:G1660)</f>
        <v>65</v>
      </c>
    </row>
    <row r="1664" spans="1:11" x14ac:dyDescent="0.3">
      <c r="B1664" s="806" t="s">
        <v>2265</v>
      </c>
      <c r="C1664" s="806"/>
      <c r="D1664" s="806"/>
      <c r="E1664" s="806"/>
      <c r="F1664" s="806"/>
      <c r="G1664" s="806"/>
    </row>
    <row r="1665" spans="1:11" x14ac:dyDescent="0.3">
      <c r="B1665" s="197" t="s">
        <v>1731</v>
      </c>
      <c r="C1665" s="197" t="s">
        <v>1732</v>
      </c>
      <c r="D1665" s="197" t="s">
        <v>1257</v>
      </c>
      <c r="E1665" s="197" t="s">
        <v>1733</v>
      </c>
      <c r="F1665" s="200" t="s">
        <v>1780</v>
      </c>
      <c r="G1665" s="200" t="s">
        <v>1742</v>
      </c>
    </row>
    <row r="1666" spans="1:11" x14ac:dyDescent="0.3">
      <c r="B1666" s="255">
        <v>1</v>
      </c>
      <c r="C1666" s="198" t="s">
        <v>1764</v>
      </c>
      <c r="D1666" s="198" t="s">
        <v>1745</v>
      </c>
      <c r="F1666" s="258">
        <f>COUNTIF($C$1642:$C$1660,C1666)</f>
        <v>1</v>
      </c>
      <c r="G1666" s="206">
        <f>SUMIF($C$1643:$C$1660,C1666,$G$1643:$G$1660)</f>
        <v>10</v>
      </c>
    </row>
    <row r="1667" spans="1:11" x14ac:dyDescent="0.3">
      <c r="B1667" s="255">
        <v>2</v>
      </c>
      <c r="C1667" s="198" t="s">
        <v>1771</v>
      </c>
      <c r="D1667" s="198" t="s">
        <v>1745</v>
      </c>
      <c r="F1667" s="258">
        <f t="shared" ref="F1667:F1672" si="74">COUNTIF($C$1642:$C$1660,C1667)</f>
        <v>1</v>
      </c>
      <c r="G1667" s="206">
        <f t="shared" ref="G1667:G1672" si="75">SUMIF($C$1643:$C$1660,C1667,$G$1643:$G$1660)</f>
        <v>10</v>
      </c>
    </row>
    <row r="1668" spans="1:11" x14ac:dyDescent="0.3">
      <c r="B1668" s="255">
        <v>3</v>
      </c>
      <c r="C1668" s="198" t="s">
        <v>1750</v>
      </c>
      <c r="D1668" s="198" t="s">
        <v>28</v>
      </c>
      <c r="F1668" s="258">
        <f t="shared" si="74"/>
        <v>2</v>
      </c>
      <c r="G1668" s="206">
        <f t="shared" si="75"/>
        <v>20</v>
      </c>
    </row>
    <row r="1669" spans="1:11" x14ac:dyDescent="0.3">
      <c r="B1669" s="255">
        <v>4</v>
      </c>
      <c r="C1669" s="198" t="s">
        <v>1993</v>
      </c>
      <c r="D1669" s="198" t="s">
        <v>28</v>
      </c>
      <c r="F1669" s="258">
        <f t="shared" si="74"/>
        <v>2</v>
      </c>
      <c r="G1669" s="206">
        <f t="shared" si="75"/>
        <v>20</v>
      </c>
    </row>
    <row r="1670" spans="1:11" x14ac:dyDescent="0.3">
      <c r="B1670" s="255">
        <v>5</v>
      </c>
      <c r="C1670" t="s">
        <v>1791</v>
      </c>
      <c r="D1670" s="198" t="s">
        <v>1755</v>
      </c>
      <c r="F1670" s="258">
        <f t="shared" si="74"/>
        <v>1</v>
      </c>
      <c r="G1670" s="206">
        <f t="shared" si="75"/>
        <v>10</v>
      </c>
    </row>
    <row r="1671" spans="1:11" x14ac:dyDescent="0.3">
      <c r="B1671" s="255">
        <v>6</v>
      </c>
      <c r="C1671" s="198" t="s">
        <v>201</v>
      </c>
      <c r="D1671" s="198" t="s">
        <v>1022</v>
      </c>
      <c r="F1671" s="258">
        <f t="shared" si="74"/>
        <v>1</v>
      </c>
      <c r="G1671" s="206">
        <f t="shared" si="75"/>
        <v>10</v>
      </c>
    </row>
    <row r="1672" spans="1:11" x14ac:dyDescent="0.3">
      <c r="B1672" s="255">
        <v>7</v>
      </c>
      <c r="C1672" s="198" t="s">
        <v>1784</v>
      </c>
      <c r="D1672" s="198" t="s">
        <v>1826</v>
      </c>
      <c r="F1672" s="258">
        <f t="shared" si="74"/>
        <v>2</v>
      </c>
      <c r="G1672" s="206">
        <f t="shared" si="75"/>
        <v>50</v>
      </c>
    </row>
    <row r="1673" spans="1:11" x14ac:dyDescent="0.3">
      <c r="G1673" s="228">
        <f>SUM(G1666:G1672)</f>
        <v>130</v>
      </c>
    </row>
    <row r="1676" spans="1:11" x14ac:dyDescent="0.3">
      <c r="A1676" s="243">
        <v>45894</v>
      </c>
      <c r="B1676" s="243"/>
      <c r="C1676" s="693">
        <f>A1676</f>
        <v>45894</v>
      </c>
      <c r="D1676" s="243"/>
      <c r="E1676" s="243"/>
      <c r="F1676" s="243"/>
      <c r="G1676" s="243"/>
      <c r="H1676" s="243"/>
      <c r="I1676" s="693">
        <f>A1676</f>
        <v>45894</v>
      </c>
    </row>
    <row r="1677" spans="1:11" ht="28.8" x14ac:dyDescent="0.3">
      <c r="B1677" s="197" t="s">
        <v>1731</v>
      </c>
      <c r="C1677" s="197" t="s">
        <v>1732</v>
      </c>
      <c r="D1677" s="197" t="s">
        <v>1257</v>
      </c>
      <c r="E1677" s="200" t="s">
        <v>1894</v>
      </c>
      <c r="F1677" s="200" t="s">
        <v>1734</v>
      </c>
      <c r="G1677" s="200" t="s">
        <v>1742</v>
      </c>
      <c r="H1677" s="200" t="s">
        <v>390</v>
      </c>
      <c r="I1677" s="200" t="s">
        <v>1740</v>
      </c>
    </row>
    <row r="1678" spans="1:11" x14ac:dyDescent="0.3">
      <c r="B1678" s="255">
        <v>1</v>
      </c>
      <c r="C1678" s="198" t="s">
        <v>1750</v>
      </c>
      <c r="D1678" s="198" t="s">
        <v>28</v>
      </c>
      <c r="E1678" s="207">
        <v>45894.75</v>
      </c>
      <c r="F1678" s="207">
        <v>45894.847245370373</v>
      </c>
      <c r="G1678" s="206">
        <v>10</v>
      </c>
      <c r="H1678" s="4">
        <v>332325</v>
      </c>
      <c r="I1678" s="198" t="s">
        <v>2266</v>
      </c>
      <c r="K1678" s="585">
        <f>(F1678-E1678)*24</f>
        <v>2.3338888889411464</v>
      </c>
    </row>
    <row r="1679" spans="1:11" x14ac:dyDescent="0.3">
      <c r="B1679" s="255">
        <v>2</v>
      </c>
      <c r="C1679" s="198" t="s">
        <v>1993</v>
      </c>
      <c r="D1679" s="198" t="s">
        <v>28</v>
      </c>
      <c r="E1679" s="207">
        <v>45894.75</v>
      </c>
      <c r="F1679" s="207">
        <v>45894.851412037038</v>
      </c>
      <c r="G1679" s="206">
        <v>10</v>
      </c>
      <c r="H1679" s="4">
        <v>332325</v>
      </c>
      <c r="I1679" s="198" t="s">
        <v>2267</v>
      </c>
      <c r="K1679" s="585">
        <f>(F1679-E1679)*24</f>
        <v>2.4338888889178634</v>
      </c>
    </row>
    <row r="1680" spans="1:11" x14ac:dyDescent="0.3">
      <c r="B1680" s="255">
        <v>3</v>
      </c>
      <c r="C1680" s="198" t="s">
        <v>1793</v>
      </c>
      <c r="D1680" s="198" t="s">
        <v>1832</v>
      </c>
      <c r="E1680" s="207">
        <v>45894.75</v>
      </c>
      <c r="F1680" s="207">
        <v>45894.847048611111</v>
      </c>
      <c r="G1680" s="206">
        <v>10</v>
      </c>
      <c r="H1680" s="4">
        <v>332325</v>
      </c>
      <c r="I1680" s="198" t="s">
        <v>1930</v>
      </c>
      <c r="K1680" s="585"/>
    </row>
    <row r="1681" spans="1:11" x14ac:dyDescent="0.3">
      <c r="G1681" s="228">
        <f>SUM(G1678:G1680)</f>
        <v>30</v>
      </c>
    </row>
    <row r="1683" spans="1:11" x14ac:dyDescent="0.3">
      <c r="A1683" s="243" t="s">
        <v>2268</v>
      </c>
      <c r="B1683" s="243"/>
      <c r="C1683" s="693" t="str">
        <f>A1683</f>
        <v>**</v>
      </c>
      <c r="D1683" s="243"/>
      <c r="E1683" s="243"/>
      <c r="F1683" s="243"/>
      <c r="G1683" s="243"/>
      <c r="H1683" s="243"/>
      <c r="I1683" s="693" t="str">
        <f>A1683</f>
        <v>**</v>
      </c>
    </row>
    <row r="1684" spans="1:11" ht="28.8" x14ac:dyDescent="0.3">
      <c r="A1684" s="309"/>
      <c r="B1684" s="197" t="s">
        <v>1731</v>
      </c>
      <c r="C1684" s="197" t="s">
        <v>1732</v>
      </c>
      <c r="D1684" s="197" t="s">
        <v>1257</v>
      </c>
      <c r="E1684" s="200" t="s">
        <v>1894</v>
      </c>
      <c r="F1684" s="200" t="s">
        <v>1734</v>
      </c>
      <c r="G1684" s="200" t="s">
        <v>1742</v>
      </c>
      <c r="H1684" s="200" t="s">
        <v>390</v>
      </c>
      <c r="I1684" s="200" t="s">
        <v>1740</v>
      </c>
    </row>
    <row r="1685" spans="1:11" x14ac:dyDescent="0.3">
      <c r="B1685" s="255">
        <v>1</v>
      </c>
      <c r="C1685" s="198" t="s">
        <v>1750</v>
      </c>
      <c r="D1685" s="198" t="s">
        <v>28</v>
      </c>
      <c r="E1685" s="207">
        <v>45895.75</v>
      </c>
      <c r="F1685" s="207">
        <v>45895.89334490741</v>
      </c>
      <c r="G1685" s="206">
        <v>25</v>
      </c>
      <c r="H1685" s="4">
        <v>332325</v>
      </c>
      <c r="I1685" s="198" t="s">
        <v>2266</v>
      </c>
      <c r="K1685" s="585">
        <f>(F1685-E1685)*24</f>
        <v>3.44027777784504</v>
      </c>
    </row>
    <row r="1686" spans="1:11" x14ac:dyDescent="0.3">
      <c r="B1686" s="255">
        <v>2</v>
      </c>
      <c r="C1686" s="198" t="s">
        <v>201</v>
      </c>
      <c r="D1686" s="198" t="s">
        <v>1022</v>
      </c>
      <c r="E1686" s="207">
        <v>45895.75</v>
      </c>
      <c r="F1686" s="207">
        <v>45895.893206018518</v>
      </c>
      <c r="G1686" s="206">
        <v>25</v>
      </c>
      <c r="H1686" s="4">
        <v>332325</v>
      </c>
      <c r="I1686" s="198" t="s">
        <v>1057</v>
      </c>
      <c r="K1686" s="585">
        <f>(F1686-E1686)*24</f>
        <v>3.436944444430992</v>
      </c>
    </row>
    <row r="1687" spans="1:11" x14ac:dyDescent="0.3">
      <c r="G1687" s="228">
        <f>SUM(G1685:G1686)</f>
        <v>50</v>
      </c>
      <c r="I1687" s="198"/>
    </row>
    <row r="1689" spans="1:11" x14ac:dyDescent="0.3">
      <c r="A1689" s="243">
        <v>45896</v>
      </c>
      <c r="B1689" s="243"/>
      <c r="C1689" s="693">
        <f>A1689</f>
        <v>45896</v>
      </c>
      <c r="D1689" s="243"/>
      <c r="E1689" s="243"/>
      <c r="F1689" s="243"/>
      <c r="G1689" s="243"/>
      <c r="H1689" s="243"/>
      <c r="I1689" s="693">
        <f>A1689</f>
        <v>45896</v>
      </c>
    </row>
    <row r="1690" spans="1:11" ht="28.8" x14ac:dyDescent="0.3">
      <c r="B1690" s="197" t="s">
        <v>1731</v>
      </c>
      <c r="C1690" s="197" t="s">
        <v>1732</v>
      </c>
      <c r="D1690" s="197" t="s">
        <v>1257</v>
      </c>
      <c r="E1690" s="200" t="s">
        <v>1894</v>
      </c>
      <c r="F1690" s="200" t="s">
        <v>1734</v>
      </c>
      <c r="G1690" s="200" t="s">
        <v>1742</v>
      </c>
      <c r="H1690" s="200" t="s">
        <v>390</v>
      </c>
      <c r="I1690" s="200" t="s">
        <v>1740</v>
      </c>
    </row>
    <row r="1691" spans="1:11" x14ac:dyDescent="0.3">
      <c r="B1691" s="255">
        <v>1</v>
      </c>
      <c r="C1691" s="198" t="s">
        <v>1750</v>
      </c>
      <c r="D1691" s="198" t="s">
        <v>28</v>
      </c>
      <c r="E1691" s="207">
        <v>45896.75</v>
      </c>
      <c r="F1691" s="207">
        <v>45896.833252314813</v>
      </c>
      <c r="G1691" s="206">
        <v>10</v>
      </c>
      <c r="H1691" s="4">
        <v>332325</v>
      </c>
      <c r="I1691" s="198" t="s">
        <v>2266</v>
      </c>
      <c r="K1691" s="585">
        <f>(F1691-E1691)*24</f>
        <v>1.998055555508472</v>
      </c>
    </row>
    <row r="1692" spans="1:11" x14ac:dyDescent="0.3">
      <c r="B1692" s="255">
        <v>2</v>
      </c>
      <c r="C1692" s="198" t="s">
        <v>1993</v>
      </c>
      <c r="D1692" s="198" t="s">
        <v>28</v>
      </c>
      <c r="E1692" s="207">
        <v>45896.75</v>
      </c>
      <c r="F1692" s="207">
        <v>45896.880914351852</v>
      </c>
      <c r="G1692" s="206">
        <v>25</v>
      </c>
      <c r="H1692" s="4">
        <v>345925</v>
      </c>
      <c r="I1692" s="198" t="s">
        <v>2263</v>
      </c>
      <c r="K1692" s="585">
        <f>(F1692-E1692)*24</f>
        <v>3.1419444444472902</v>
      </c>
    </row>
    <row r="1693" spans="1:11" x14ac:dyDescent="0.3">
      <c r="B1693" s="255">
        <v>3</v>
      </c>
      <c r="C1693" s="198" t="s">
        <v>1784</v>
      </c>
      <c r="D1693" s="198" t="s">
        <v>1826</v>
      </c>
      <c r="E1693" s="207">
        <v>45896.75</v>
      </c>
      <c r="F1693" s="207">
        <v>45896.880185185182</v>
      </c>
      <c r="G1693" s="206">
        <v>25</v>
      </c>
      <c r="H1693" s="4">
        <v>332325</v>
      </c>
      <c r="I1693" s="198" t="s">
        <v>2269</v>
      </c>
      <c r="K1693" s="585">
        <f>(F1693-E1693)*24</f>
        <v>3.1244444443727843</v>
      </c>
    </row>
    <row r="1694" spans="1:11" x14ac:dyDescent="0.3">
      <c r="B1694" s="255">
        <v>4</v>
      </c>
      <c r="C1694" s="198" t="s">
        <v>1793</v>
      </c>
      <c r="D1694" s="198" t="s">
        <v>1832</v>
      </c>
      <c r="E1694" s="207">
        <v>45896.75</v>
      </c>
      <c r="F1694" s="207">
        <v>45896.784722222219</v>
      </c>
      <c r="G1694" s="206" t="s">
        <v>110</v>
      </c>
      <c r="H1694" s="4" t="s">
        <v>110</v>
      </c>
      <c r="I1694" s="198" t="s">
        <v>2270</v>
      </c>
      <c r="K1694" s="585"/>
    </row>
    <row r="1695" spans="1:11" x14ac:dyDescent="0.3">
      <c r="G1695" s="228">
        <f>SUM(G1691:G1694)</f>
        <v>60</v>
      </c>
    </row>
    <row r="1697" spans="1:11" x14ac:dyDescent="0.3">
      <c r="A1697" s="243">
        <v>45897</v>
      </c>
      <c r="B1697" s="243"/>
      <c r="C1697" s="693">
        <f>A1697</f>
        <v>45897</v>
      </c>
      <c r="D1697" s="243"/>
      <c r="E1697" s="243"/>
      <c r="F1697" s="243"/>
      <c r="G1697" s="243"/>
      <c r="H1697" s="243"/>
      <c r="I1697" s="693">
        <f>A1697</f>
        <v>45897</v>
      </c>
    </row>
    <row r="1698" spans="1:11" ht="28.8" x14ac:dyDescent="0.3">
      <c r="B1698" s="197" t="s">
        <v>1731</v>
      </c>
      <c r="C1698" s="197" t="s">
        <v>1732</v>
      </c>
      <c r="D1698" s="197" t="s">
        <v>1257</v>
      </c>
      <c r="E1698" s="200" t="s">
        <v>1894</v>
      </c>
      <c r="F1698" s="200" t="s">
        <v>1734</v>
      </c>
      <c r="G1698" s="200" t="s">
        <v>1742</v>
      </c>
      <c r="H1698" s="200" t="s">
        <v>390</v>
      </c>
      <c r="I1698" s="200" t="s">
        <v>1740</v>
      </c>
    </row>
    <row r="1699" spans="1:11" x14ac:dyDescent="0.3">
      <c r="B1699" s="255">
        <v>1</v>
      </c>
      <c r="C1699" s="198" t="s">
        <v>1993</v>
      </c>
      <c r="D1699" s="198" t="s">
        <v>28</v>
      </c>
      <c r="E1699" s="207">
        <v>45897.75</v>
      </c>
      <c r="F1699" s="207">
        <v>45897.875</v>
      </c>
      <c r="G1699" s="206">
        <v>25</v>
      </c>
      <c r="H1699" s="4">
        <v>348325</v>
      </c>
      <c r="I1699" s="198" t="s">
        <v>2271</v>
      </c>
      <c r="K1699" s="585">
        <f>(F1699-E1699)*24</f>
        <v>3</v>
      </c>
    </row>
    <row r="1700" spans="1:11" x14ac:dyDescent="0.3">
      <c r="B1700" s="255">
        <v>2</v>
      </c>
      <c r="C1700" s="198" t="s">
        <v>201</v>
      </c>
      <c r="D1700" s="198" t="s">
        <v>1022</v>
      </c>
      <c r="E1700" s="207">
        <v>45897.75</v>
      </c>
      <c r="F1700" s="207">
        <v>45897.875</v>
      </c>
      <c r="G1700" s="206">
        <v>25</v>
      </c>
      <c r="H1700" s="4">
        <v>332325</v>
      </c>
      <c r="I1700" s="198" t="s">
        <v>1926</v>
      </c>
      <c r="K1700" s="585">
        <f>(F1700-E1700)*24</f>
        <v>3</v>
      </c>
    </row>
    <row r="1701" spans="1:11" x14ac:dyDescent="0.3">
      <c r="B1701" s="255">
        <v>3</v>
      </c>
      <c r="C1701" s="198" t="s">
        <v>1784</v>
      </c>
      <c r="D1701" s="198" t="s">
        <v>1826</v>
      </c>
      <c r="E1701" s="207">
        <v>45897.75</v>
      </c>
      <c r="F1701" s="207">
        <v>45897.875</v>
      </c>
      <c r="G1701" s="206">
        <v>25</v>
      </c>
      <c r="H1701" s="4">
        <v>332325</v>
      </c>
      <c r="I1701" s="198" t="s">
        <v>1926</v>
      </c>
      <c r="K1701" s="585">
        <f>(F1701-E1701)*24</f>
        <v>3</v>
      </c>
    </row>
    <row r="1702" spans="1:11" x14ac:dyDescent="0.3">
      <c r="G1702" s="228">
        <f>SUM(G1699:G1701)</f>
        <v>75</v>
      </c>
      <c r="K1702" s="585">
        <f>(F1702-E1702)*24</f>
        <v>0</v>
      </c>
    </row>
    <row r="1704" spans="1:11" x14ac:dyDescent="0.3">
      <c r="B1704" s="806" t="s">
        <v>2272</v>
      </c>
      <c r="C1704" s="806"/>
      <c r="D1704" s="806"/>
      <c r="E1704" s="806"/>
      <c r="F1704" s="806"/>
      <c r="G1704" s="806"/>
    </row>
    <row r="1705" spans="1:11" x14ac:dyDescent="0.3">
      <c r="B1705" s="197" t="s">
        <v>1731</v>
      </c>
      <c r="C1705" s="197" t="s">
        <v>1732</v>
      </c>
      <c r="D1705" s="197" t="s">
        <v>1257</v>
      </c>
      <c r="E1705" s="197" t="s">
        <v>1733</v>
      </c>
      <c r="F1705" s="200" t="s">
        <v>1780</v>
      </c>
      <c r="G1705" s="200" t="s">
        <v>1742</v>
      </c>
    </row>
    <row r="1706" spans="1:11" x14ac:dyDescent="0.3">
      <c r="B1706" s="255">
        <v>1</v>
      </c>
      <c r="C1706" s="198" t="s">
        <v>1750</v>
      </c>
      <c r="D1706" s="198" t="s">
        <v>28</v>
      </c>
      <c r="F1706" s="258">
        <f>COUNTIF($C$1678:$C$1701,C1706)</f>
        <v>3</v>
      </c>
      <c r="G1706" s="206">
        <f>SUMIF($C$1678:$C$1701,C1706,$G$1678:$G$1701)</f>
        <v>45</v>
      </c>
    </row>
    <row r="1707" spans="1:11" x14ac:dyDescent="0.3">
      <c r="B1707" s="255">
        <v>2</v>
      </c>
      <c r="C1707" s="198" t="s">
        <v>1993</v>
      </c>
      <c r="D1707" s="198" t="s">
        <v>28</v>
      </c>
      <c r="F1707" s="258">
        <f>COUNTIF($C$1678:$C$1701,C1707)</f>
        <v>3</v>
      </c>
      <c r="G1707" s="206">
        <f>SUMIF($C$1678:$C$1701,C1707,$G$1678:$G$1701)</f>
        <v>60</v>
      </c>
    </row>
    <row r="1708" spans="1:11" x14ac:dyDescent="0.3">
      <c r="B1708" s="255">
        <v>3</v>
      </c>
      <c r="C1708" s="198" t="s">
        <v>201</v>
      </c>
      <c r="D1708" s="198" t="s">
        <v>1022</v>
      </c>
      <c r="F1708" s="258">
        <f>COUNTIF($C$1678:$C$1701,C1708)</f>
        <v>2</v>
      </c>
      <c r="G1708" s="206">
        <f>SUMIF($C$1678:$C$1701,C1708,$G$1678:$G$1701)</f>
        <v>50</v>
      </c>
    </row>
    <row r="1709" spans="1:11" x14ac:dyDescent="0.3">
      <c r="B1709" s="255">
        <v>4</v>
      </c>
      <c r="C1709" s="198" t="s">
        <v>1784</v>
      </c>
      <c r="D1709" s="198" t="s">
        <v>1826</v>
      </c>
      <c r="F1709" s="258">
        <f>COUNTIF($C$1678:$C$1701,C1709)</f>
        <v>2</v>
      </c>
      <c r="G1709" s="206">
        <f>SUMIF($C$1678:$C$1701,C1709,$G$1678:$G$1701)</f>
        <v>50</v>
      </c>
    </row>
    <row r="1710" spans="1:11" x14ac:dyDescent="0.3">
      <c r="B1710" s="255">
        <v>5</v>
      </c>
      <c r="C1710" s="198" t="s">
        <v>1793</v>
      </c>
      <c r="D1710" s="198" t="s">
        <v>1832</v>
      </c>
      <c r="F1710" s="258">
        <f>COUNTIF($C$1678:$C$1701,C1710)</f>
        <v>2</v>
      </c>
      <c r="G1710" s="206">
        <f>SUMIF($C$1678:$C$1701,C1710,$G$1678:$G$1701)</f>
        <v>10</v>
      </c>
    </row>
    <row r="1711" spans="1:11" x14ac:dyDescent="0.3">
      <c r="G1711" s="228">
        <f>SUM(G1706:G1710)</f>
        <v>215</v>
      </c>
    </row>
    <row r="1714" spans="1:11" x14ac:dyDescent="0.3">
      <c r="A1714" s="243">
        <v>45902</v>
      </c>
      <c r="B1714" s="243"/>
      <c r="C1714" s="693">
        <f>A1714</f>
        <v>45902</v>
      </c>
      <c r="D1714" s="243"/>
      <c r="E1714" s="243"/>
      <c r="F1714" s="243"/>
      <c r="G1714" s="243"/>
      <c r="H1714" s="243"/>
      <c r="I1714" s="693">
        <f>A1714</f>
        <v>45902</v>
      </c>
    </row>
    <row r="1715" spans="1:11" ht="28.8" x14ac:dyDescent="0.3">
      <c r="B1715" s="197" t="s">
        <v>1731</v>
      </c>
      <c r="C1715" s="197" t="s">
        <v>1732</v>
      </c>
      <c r="D1715" s="197" t="s">
        <v>1257</v>
      </c>
      <c r="E1715" s="200" t="s">
        <v>1894</v>
      </c>
      <c r="F1715" s="200" t="s">
        <v>1734</v>
      </c>
      <c r="G1715" s="200" t="s">
        <v>1742</v>
      </c>
      <c r="H1715" s="200" t="s">
        <v>390</v>
      </c>
      <c r="I1715" s="200" t="s">
        <v>1740</v>
      </c>
    </row>
    <row r="1716" spans="1:11" x14ac:dyDescent="0.3">
      <c r="B1716" s="255">
        <v>1</v>
      </c>
      <c r="C1716" s="198" t="s">
        <v>201</v>
      </c>
      <c r="D1716" s="198" t="s">
        <v>1022</v>
      </c>
      <c r="E1716" s="207">
        <v>45902.75</v>
      </c>
      <c r="F1716" s="207">
        <v>45902.879166666666</v>
      </c>
      <c r="G1716" s="206">
        <v>25</v>
      </c>
      <c r="H1716" s="4" t="s">
        <v>110</v>
      </c>
      <c r="I1716" s="198" t="s">
        <v>2273</v>
      </c>
      <c r="K1716" s="585">
        <f>(F1716-E1716)*24</f>
        <v>3.0999999999767169</v>
      </c>
    </row>
    <row r="1717" spans="1:11" x14ac:dyDescent="0.3">
      <c r="B1717" s="255">
        <v>2</v>
      </c>
      <c r="C1717" s="198" t="s">
        <v>2274</v>
      </c>
      <c r="D1717" s="198" t="s">
        <v>1826</v>
      </c>
      <c r="E1717" s="207">
        <v>45902.75</v>
      </c>
      <c r="F1717" s="207">
        <v>45902.879166666666</v>
      </c>
      <c r="G1717" s="206">
        <v>25</v>
      </c>
      <c r="H1717" s="4" t="s">
        <v>110</v>
      </c>
      <c r="I1717" s="198" t="s">
        <v>2275</v>
      </c>
      <c r="K1717" s="585">
        <f>(F1717-E1717)*24</f>
        <v>3.0999999999767169</v>
      </c>
    </row>
    <row r="1718" spans="1:11" x14ac:dyDescent="0.3">
      <c r="G1718" s="228">
        <f>SUM(G1716:G1717)</f>
        <v>50</v>
      </c>
    </row>
    <row r="1720" spans="1:11" x14ac:dyDescent="0.3">
      <c r="A1720" s="243">
        <v>45903</v>
      </c>
      <c r="B1720" s="243"/>
      <c r="C1720" s="693">
        <f>A1720</f>
        <v>45903</v>
      </c>
      <c r="D1720" s="243"/>
      <c r="E1720" s="243"/>
      <c r="F1720" s="243"/>
      <c r="G1720" s="243"/>
      <c r="H1720" s="243"/>
      <c r="I1720" s="693">
        <f>A1720</f>
        <v>45903</v>
      </c>
    </row>
    <row r="1721" spans="1:11" ht="28.8" x14ac:dyDescent="0.3">
      <c r="A1721" s="309"/>
      <c r="B1721" s="197" t="s">
        <v>1731</v>
      </c>
      <c r="C1721" s="197" t="s">
        <v>1732</v>
      </c>
      <c r="D1721" s="197" t="s">
        <v>1257</v>
      </c>
      <c r="E1721" s="200" t="s">
        <v>1894</v>
      </c>
      <c r="F1721" s="200" t="s">
        <v>1734</v>
      </c>
      <c r="G1721" s="200" t="s">
        <v>1742</v>
      </c>
      <c r="H1721" s="200" t="s">
        <v>390</v>
      </c>
      <c r="I1721" s="200" t="s">
        <v>1740</v>
      </c>
    </row>
    <row r="1722" spans="1:11" x14ac:dyDescent="0.3">
      <c r="B1722" s="255">
        <v>1</v>
      </c>
      <c r="C1722" s="198" t="s">
        <v>1993</v>
      </c>
      <c r="D1722" s="198" t="s">
        <v>28</v>
      </c>
      <c r="E1722" s="207">
        <v>45903.75</v>
      </c>
      <c r="F1722" s="207">
        <v>45903.845833333333</v>
      </c>
      <c r="G1722" s="206">
        <v>10</v>
      </c>
      <c r="H1722" s="4" t="s">
        <v>2276</v>
      </c>
      <c r="I1722" s="198" t="s">
        <v>2277</v>
      </c>
      <c r="K1722" s="585">
        <f>(F1722-E1722)*24</f>
        <v>2.2999999999883585</v>
      </c>
    </row>
    <row r="1723" spans="1:11" x14ac:dyDescent="0.3">
      <c r="B1723" s="255">
        <v>2</v>
      </c>
      <c r="C1723" s="198" t="s">
        <v>2274</v>
      </c>
      <c r="D1723" s="198" t="s">
        <v>1826</v>
      </c>
      <c r="E1723" s="207">
        <v>45903.75</v>
      </c>
      <c r="F1723" s="207">
        <v>45903.886111111111</v>
      </c>
      <c r="G1723" s="206">
        <v>25</v>
      </c>
      <c r="H1723" s="4" t="s">
        <v>110</v>
      </c>
      <c r="I1723" s="198" t="s">
        <v>2275</v>
      </c>
      <c r="K1723" s="585">
        <f>(F1723-E1723)*24</f>
        <v>3.2666666666627862</v>
      </c>
    </row>
    <row r="1724" spans="1:11" x14ac:dyDescent="0.3">
      <c r="B1724" s="255">
        <v>3</v>
      </c>
      <c r="C1724" t="s">
        <v>1791</v>
      </c>
      <c r="D1724" s="198" t="s">
        <v>1755</v>
      </c>
      <c r="E1724" s="207">
        <v>45903.75</v>
      </c>
      <c r="F1724" s="207">
        <v>45903.886111111111</v>
      </c>
      <c r="G1724" s="206">
        <v>25</v>
      </c>
      <c r="H1724" s="4" t="s">
        <v>110</v>
      </c>
      <c r="I1724" s="198" t="s">
        <v>2275</v>
      </c>
      <c r="K1724" s="585">
        <f>(F1724-E1724)*24</f>
        <v>3.2666666666627862</v>
      </c>
    </row>
    <row r="1725" spans="1:11" x14ac:dyDescent="0.3">
      <c r="B1725" s="255">
        <v>4</v>
      </c>
      <c r="C1725" s="198" t="s">
        <v>201</v>
      </c>
      <c r="D1725" s="198" t="s">
        <v>1022</v>
      </c>
      <c r="E1725" s="207">
        <v>45903.75</v>
      </c>
      <c r="F1725" s="207">
        <v>45903.875</v>
      </c>
      <c r="G1725" s="206">
        <v>25</v>
      </c>
      <c r="H1725" s="4" t="s">
        <v>110</v>
      </c>
      <c r="I1725" s="198" t="s">
        <v>2273</v>
      </c>
      <c r="K1725" s="585">
        <f>(F1725-E1725)*24</f>
        <v>3</v>
      </c>
    </row>
    <row r="1726" spans="1:11" x14ac:dyDescent="0.3">
      <c r="G1726" s="228">
        <f>SUM(G1722:G1725)</f>
        <v>85</v>
      </c>
      <c r="I1726" s="198"/>
    </row>
    <row r="1728" spans="1:11" x14ac:dyDescent="0.3">
      <c r="A1728" s="243">
        <v>45906</v>
      </c>
      <c r="B1728" s="243"/>
      <c r="C1728" s="693">
        <f>A1728</f>
        <v>45906</v>
      </c>
      <c r="D1728" s="243"/>
      <c r="E1728" s="243"/>
      <c r="F1728" s="243"/>
      <c r="G1728" s="243"/>
      <c r="H1728" s="243"/>
      <c r="I1728" s="693">
        <f>A1728</f>
        <v>45906</v>
      </c>
    </row>
    <row r="1729" spans="1:11" ht="28.8" x14ac:dyDescent="0.3">
      <c r="B1729" s="197" t="s">
        <v>1731</v>
      </c>
      <c r="C1729" s="197" t="s">
        <v>1732</v>
      </c>
      <c r="D1729" s="197" t="s">
        <v>1257</v>
      </c>
      <c r="E1729" s="200" t="s">
        <v>1894</v>
      </c>
      <c r="F1729" s="200" t="s">
        <v>1734</v>
      </c>
      <c r="G1729" s="200" t="s">
        <v>1742</v>
      </c>
      <c r="H1729" s="200" t="s">
        <v>390</v>
      </c>
      <c r="I1729" s="200" t="s">
        <v>1740</v>
      </c>
    </row>
    <row r="1730" spans="1:11" x14ac:dyDescent="0.3">
      <c r="B1730" s="255">
        <v>1</v>
      </c>
      <c r="C1730" s="198" t="s">
        <v>1764</v>
      </c>
      <c r="D1730" s="198" t="s">
        <v>1745</v>
      </c>
      <c r="E1730" s="207">
        <v>45906.333333333336</v>
      </c>
      <c r="F1730" s="207">
        <v>45906.551388888889</v>
      </c>
      <c r="G1730" s="206">
        <v>10</v>
      </c>
      <c r="H1730" s="4" t="s">
        <v>2228</v>
      </c>
      <c r="I1730" s="198" t="s">
        <v>598</v>
      </c>
      <c r="K1730" s="585">
        <f>(F1730-E1730)*24</f>
        <v>5.2333333332790062</v>
      </c>
    </row>
    <row r="1731" spans="1:11" x14ac:dyDescent="0.3">
      <c r="G1731" s="228">
        <f>SUM(G1730:G1730)</f>
        <v>10</v>
      </c>
    </row>
    <row r="1734" spans="1:11" x14ac:dyDescent="0.3">
      <c r="B1734" s="806" t="s">
        <v>2278</v>
      </c>
      <c r="C1734" s="806"/>
      <c r="D1734" s="806"/>
      <c r="E1734" s="806"/>
      <c r="F1734" s="806"/>
      <c r="G1734" s="806"/>
    </row>
    <row r="1735" spans="1:11" x14ac:dyDescent="0.3">
      <c r="B1735" s="197" t="s">
        <v>1731</v>
      </c>
      <c r="C1735" s="197" t="s">
        <v>1732</v>
      </c>
      <c r="D1735" s="197" t="s">
        <v>1257</v>
      </c>
      <c r="E1735" s="197" t="s">
        <v>1733</v>
      </c>
      <c r="F1735" s="200" t="s">
        <v>1780</v>
      </c>
      <c r="G1735" s="200" t="s">
        <v>1742</v>
      </c>
    </row>
    <row r="1736" spans="1:11" x14ac:dyDescent="0.3">
      <c r="B1736" s="255">
        <v>1</v>
      </c>
      <c r="C1736" s="198" t="s">
        <v>1993</v>
      </c>
      <c r="D1736" s="198" t="s">
        <v>28</v>
      </c>
      <c r="F1736" s="258">
        <f>COUNTIF($C$1716:$C$1730,C1736)</f>
        <v>1</v>
      </c>
      <c r="G1736" s="206">
        <f>SUMIF($C$1716:$C$1730,C1736,$G$1716:$G$1730)</f>
        <v>10</v>
      </c>
    </row>
    <row r="1737" spans="1:11" x14ac:dyDescent="0.3">
      <c r="B1737" s="255">
        <v>2</v>
      </c>
      <c r="C1737" s="198" t="s">
        <v>2274</v>
      </c>
      <c r="D1737" s="198" t="s">
        <v>1826</v>
      </c>
      <c r="F1737" s="258">
        <f>COUNTIF($C$1716:$C$1730,C1737)</f>
        <v>2</v>
      </c>
      <c r="G1737" s="206">
        <f>SUMIF($C$1716:$C$1730,C1737,$G$1716:$G$1730)</f>
        <v>50</v>
      </c>
    </row>
    <row r="1738" spans="1:11" x14ac:dyDescent="0.3">
      <c r="B1738" s="255">
        <v>3</v>
      </c>
      <c r="C1738" t="s">
        <v>1791</v>
      </c>
      <c r="D1738" s="198" t="s">
        <v>1755</v>
      </c>
      <c r="F1738" s="258">
        <f>COUNTIF($C$1716:$C$1730,C1738)</f>
        <v>1</v>
      </c>
      <c r="G1738" s="206">
        <f>SUMIF($C$1716:$C$1730,C1738,$G$1716:$G$1730)</f>
        <v>25</v>
      </c>
    </row>
    <row r="1739" spans="1:11" x14ac:dyDescent="0.3">
      <c r="B1739" s="255">
        <v>4</v>
      </c>
      <c r="C1739" s="198" t="s">
        <v>1764</v>
      </c>
      <c r="D1739" s="198" t="s">
        <v>1745</v>
      </c>
      <c r="F1739" s="258">
        <f>COUNTIF($C$1716:$C$1730,C1739)</f>
        <v>1</v>
      </c>
      <c r="G1739" s="206">
        <f>SUMIF($C$1716:$C$1730,C1739,$G$1716:$G$1730)</f>
        <v>10</v>
      </c>
    </row>
    <row r="1740" spans="1:11" x14ac:dyDescent="0.3">
      <c r="B1740" s="255">
        <v>5</v>
      </c>
      <c r="C1740" s="198" t="s">
        <v>201</v>
      </c>
      <c r="D1740" s="198" t="s">
        <v>1022</v>
      </c>
      <c r="F1740" s="258">
        <f>COUNTIF($C$1716:$C$1730,C1740)</f>
        <v>2</v>
      </c>
      <c r="G1740" s="206">
        <f>SUMIF($C$1716:$C$1730,C1740,$G$1716:$G$1730)</f>
        <v>50</v>
      </c>
    </row>
    <row r="1741" spans="1:11" x14ac:dyDescent="0.3">
      <c r="G1741" s="228">
        <f>SUM(G1736:G1740)</f>
        <v>145</v>
      </c>
    </row>
    <row r="1744" spans="1:11" x14ac:dyDescent="0.3">
      <c r="A1744" s="243">
        <v>45909</v>
      </c>
      <c r="B1744" s="243"/>
      <c r="C1744" s="693">
        <f>A1744</f>
        <v>45909</v>
      </c>
      <c r="D1744" s="243"/>
      <c r="E1744" s="243"/>
      <c r="F1744" s="243"/>
      <c r="G1744" s="243"/>
      <c r="H1744" s="243"/>
      <c r="I1744" s="693">
        <f>A1744</f>
        <v>45909</v>
      </c>
    </row>
    <row r="1745" spans="1:11" ht="28.8" x14ac:dyDescent="0.3">
      <c r="B1745" s="197" t="s">
        <v>1731</v>
      </c>
      <c r="C1745" s="197" t="s">
        <v>1732</v>
      </c>
      <c r="D1745" s="197" t="s">
        <v>1257</v>
      </c>
      <c r="E1745" s="200" t="s">
        <v>1894</v>
      </c>
      <c r="F1745" s="200" t="s">
        <v>1734</v>
      </c>
      <c r="G1745" s="200" t="s">
        <v>1742</v>
      </c>
      <c r="H1745" s="200" t="s">
        <v>390</v>
      </c>
      <c r="I1745" s="200" t="s">
        <v>1740</v>
      </c>
    </row>
    <row r="1746" spans="1:11" x14ac:dyDescent="0.3">
      <c r="B1746" s="255">
        <v>1</v>
      </c>
      <c r="C1746" s="198" t="s">
        <v>1750</v>
      </c>
      <c r="D1746" s="198" t="s">
        <v>28</v>
      </c>
      <c r="E1746" s="207">
        <v>45909.75</v>
      </c>
      <c r="F1746" s="207">
        <v>45909.84375</v>
      </c>
      <c r="G1746" s="206">
        <v>10</v>
      </c>
      <c r="H1746" s="4">
        <v>347925</v>
      </c>
      <c r="I1746" s="198" t="s">
        <v>2279</v>
      </c>
      <c r="K1746" s="585">
        <f>(F1746-E1746)*24</f>
        <v>2.25</v>
      </c>
    </row>
    <row r="1747" spans="1:11" x14ac:dyDescent="0.3">
      <c r="B1747" s="255">
        <v>2</v>
      </c>
      <c r="C1747" s="198" t="s">
        <v>1993</v>
      </c>
      <c r="D1747" s="198" t="s">
        <v>28</v>
      </c>
      <c r="E1747" s="207">
        <v>45909.75</v>
      </c>
      <c r="F1747" s="207">
        <v>45909.84375</v>
      </c>
      <c r="G1747" s="206">
        <v>10</v>
      </c>
      <c r="H1747" s="4">
        <v>347625</v>
      </c>
      <c r="I1747" s="198" t="s">
        <v>1021</v>
      </c>
      <c r="K1747" s="585">
        <f>(F1747-E1747)*24</f>
        <v>2.25</v>
      </c>
    </row>
    <row r="1748" spans="1:11" x14ac:dyDescent="0.3">
      <c r="G1748" s="228">
        <f>SUM(G1746:G1747)</f>
        <v>20</v>
      </c>
    </row>
    <row r="1751" spans="1:11" x14ac:dyDescent="0.3">
      <c r="A1751" s="243">
        <v>45910</v>
      </c>
      <c r="B1751" s="243"/>
      <c r="C1751" s="693">
        <f>A1751</f>
        <v>45910</v>
      </c>
      <c r="D1751" s="243"/>
      <c r="E1751" s="243"/>
      <c r="F1751" s="243"/>
      <c r="G1751" s="243"/>
      <c r="H1751" s="243"/>
      <c r="I1751" s="693">
        <f>A1751</f>
        <v>45910</v>
      </c>
    </row>
    <row r="1752" spans="1:11" ht="28.8" x14ac:dyDescent="0.3">
      <c r="B1752" s="197" t="s">
        <v>1731</v>
      </c>
      <c r="C1752" s="197" t="s">
        <v>1732</v>
      </c>
      <c r="D1752" s="197" t="s">
        <v>1257</v>
      </c>
      <c r="E1752" s="200" t="s">
        <v>1894</v>
      </c>
      <c r="F1752" s="200" t="s">
        <v>1734</v>
      </c>
      <c r="G1752" s="200" t="s">
        <v>1742</v>
      </c>
      <c r="H1752" s="200" t="s">
        <v>390</v>
      </c>
      <c r="I1752" s="200" t="s">
        <v>1740</v>
      </c>
    </row>
    <row r="1753" spans="1:11" x14ac:dyDescent="0.3">
      <c r="B1753" s="255">
        <v>1</v>
      </c>
      <c r="C1753" s="198" t="s">
        <v>2274</v>
      </c>
      <c r="D1753" s="198" t="s">
        <v>1826</v>
      </c>
      <c r="E1753" s="207">
        <v>45910.75</v>
      </c>
      <c r="F1753" s="207">
        <v>45910.875</v>
      </c>
      <c r="G1753" s="206">
        <v>25</v>
      </c>
      <c r="H1753" s="4">
        <v>332325</v>
      </c>
      <c r="I1753" s="198" t="s">
        <v>1057</v>
      </c>
      <c r="K1753" s="585">
        <f>(F1753-E1753)*24</f>
        <v>3</v>
      </c>
    </row>
    <row r="1754" spans="1:11" x14ac:dyDescent="0.3">
      <c r="B1754" s="255">
        <v>2</v>
      </c>
      <c r="C1754" t="s">
        <v>1791</v>
      </c>
      <c r="D1754" s="198" t="s">
        <v>1755</v>
      </c>
      <c r="E1754" s="207">
        <v>45910.75</v>
      </c>
      <c r="F1754" s="207">
        <v>45910.875</v>
      </c>
      <c r="G1754" s="206">
        <v>25</v>
      </c>
      <c r="H1754" s="4" t="s">
        <v>2280</v>
      </c>
      <c r="I1754" s="198" t="s">
        <v>2061</v>
      </c>
      <c r="K1754" s="585">
        <f>(F1754-E1754)*24</f>
        <v>3</v>
      </c>
    </row>
    <row r="1755" spans="1:11" x14ac:dyDescent="0.3">
      <c r="B1755" s="255">
        <v>3</v>
      </c>
      <c r="C1755" s="198" t="s">
        <v>1793</v>
      </c>
      <c r="D1755" s="198" t="s">
        <v>1832</v>
      </c>
      <c r="E1755" s="207">
        <v>45910.75</v>
      </c>
      <c r="F1755" s="207">
        <v>45910.791666666664</v>
      </c>
      <c r="G1755" s="206">
        <v>0</v>
      </c>
      <c r="H1755" s="4" t="s">
        <v>110</v>
      </c>
      <c r="I1755" s="198" t="s">
        <v>2281</v>
      </c>
      <c r="K1755" s="585"/>
    </row>
    <row r="1756" spans="1:11" x14ac:dyDescent="0.3">
      <c r="G1756" s="228">
        <f>SUM(G1753:G1755)</f>
        <v>50</v>
      </c>
    </row>
    <row r="1759" spans="1:11" x14ac:dyDescent="0.3">
      <c r="A1759" s="243">
        <v>45911</v>
      </c>
      <c r="B1759" s="243"/>
      <c r="C1759" s="693">
        <f>A1759</f>
        <v>45911</v>
      </c>
      <c r="D1759" s="243"/>
      <c r="E1759" s="243"/>
      <c r="F1759" s="243"/>
      <c r="G1759" s="243"/>
      <c r="H1759" s="243"/>
      <c r="I1759" s="693">
        <f>A1759</f>
        <v>45911</v>
      </c>
    </row>
    <row r="1760" spans="1:11" ht="28.8" x14ac:dyDescent="0.3">
      <c r="B1760" s="197" t="s">
        <v>1731</v>
      </c>
      <c r="C1760" s="197" t="s">
        <v>1732</v>
      </c>
      <c r="D1760" s="197" t="s">
        <v>1257</v>
      </c>
      <c r="E1760" s="200" t="s">
        <v>1894</v>
      </c>
      <c r="F1760" s="200" t="s">
        <v>1734</v>
      </c>
      <c r="G1760" s="200" t="s">
        <v>1742</v>
      </c>
      <c r="H1760" s="200" t="s">
        <v>390</v>
      </c>
      <c r="I1760" s="200" t="s">
        <v>1740</v>
      </c>
    </row>
    <row r="1761" spans="2:11" x14ac:dyDescent="0.3">
      <c r="B1761" s="255">
        <v>1</v>
      </c>
      <c r="C1761" s="198" t="s">
        <v>1993</v>
      </c>
      <c r="D1761" s="198" t="s">
        <v>28</v>
      </c>
      <c r="E1761" s="207">
        <v>45911.75</v>
      </c>
      <c r="F1761" s="207">
        <v>45911.835416666669</v>
      </c>
      <c r="G1761" s="206">
        <v>10</v>
      </c>
      <c r="H1761" s="4">
        <v>349425</v>
      </c>
      <c r="I1761" s="198" t="s">
        <v>1021</v>
      </c>
      <c r="K1761" s="585">
        <f>(F1761-E1761)*24</f>
        <v>2.0500000000465661</v>
      </c>
    </row>
    <row r="1762" spans="2:11" x14ac:dyDescent="0.3">
      <c r="B1762" s="255">
        <v>2</v>
      </c>
      <c r="C1762" t="s">
        <v>1764</v>
      </c>
      <c r="D1762" s="198" t="s">
        <v>1745</v>
      </c>
      <c r="E1762" s="207">
        <v>45911.75</v>
      </c>
      <c r="F1762" s="207">
        <v>45911.835416666669</v>
      </c>
      <c r="G1762" s="206">
        <v>10</v>
      </c>
      <c r="H1762" s="4">
        <v>347825</v>
      </c>
      <c r="I1762" s="198" t="s">
        <v>901</v>
      </c>
      <c r="K1762" s="585">
        <f>(F1762-E1762)*24</f>
        <v>2.0500000000465661</v>
      </c>
    </row>
    <row r="1763" spans="2:11" x14ac:dyDescent="0.3">
      <c r="B1763" s="255">
        <v>3</v>
      </c>
      <c r="C1763" s="198" t="s">
        <v>1793</v>
      </c>
      <c r="D1763" s="198" t="s">
        <v>1832</v>
      </c>
      <c r="E1763" s="207">
        <v>45911.75</v>
      </c>
      <c r="F1763" s="207">
        <v>45911.791666666664</v>
      </c>
      <c r="G1763" s="206">
        <v>0</v>
      </c>
      <c r="H1763" s="4" t="s">
        <v>110</v>
      </c>
      <c r="I1763" s="198" t="s">
        <v>2281</v>
      </c>
      <c r="K1763" s="585"/>
    </row>
    <row r="1764" spans="2:11" x14ac:dyDescent="0.3">
      <c r="G1764" s="228">
        <f>SUM(G1761:G1763)</f>
        <v>20</v>
      </c>
    </row>
    <row r="1766" spans="2:11" x14ac:dyDescent="0.3">
      <c r="B1766" s="806" t="s">
        <v>2282</v>
      </c>
      <c r="C1766" s="806"/>
      <c r="D1766" s="806"/>
      <c r="E1766" s="806"/>
      <c r="F1766" s="806"/>
      <c r="G1766" s="806"/>
    </row>
    <row r="1767" spans="2:11" x14ac:dyDescent="0.3">
      <c r="B1767" s="197" t="s">
        <v>1731</v>
      </c>
      <c r="C1767" s="197" t="s">
        <v>1732</v>
      </c>
      <c r="D1767" s="197" t="s">
        <v>1257</v>
      </c>
      <c r="E1767" s="197" t="s">
        <v>1733</v>
      </c>
      <c r="F1767" s="200" t="s">
        <v>1780</v>
      </c>
      <c r="G1767" s="200" t="s">
        <v>1742</v>
      </c>
    </row>
    <row r="1768" spans="2:11" x14ac:dyDescent="0.3">
      <c r="B1768" s="255">
        <v>1</v>
      </c>
      <c r="C1768" s="198" t="s">
        <v>1993</v>
      </c>
      <c r="D1768" s="198" t="s">
        <v>28</v>
      </c>
      <c r="F1768" s="258">
        <f t="shared" ref="F1768:F1773" si="76">COUNTIF($C$1746:$C$1763,C1768)</f>
        <v>2</v>
      </c>
      <c r="G1768" s="206">
        <f t="shared" ref="G1768:G1773" si="77">SUMIF($C$1746:$C$1763,C1768,$G$1746:$G$1763)</f>
        <v>20</v>
      </c>
    </row>
    <row r="1769" spans="2:11" x14ac:dyDescent="0.3">
      <c r="B1769" s="255">
        <v>2</v>
      </c>
      <c r="C1769" s="198" t="s">
        <v>1750</v>
      </c>
      <c r="D1769" s="198" t="s">
        <v>28</v>
      </c>
      <c r="F1769" s="258">
        <f t="shared" si="76"/>
        <v>1</v>
      </c>
      <c r="G1769" s="206">
        <f t="shared" si="77"/>
        <v>10</v>
      </c>
    </row>
    <row r="1770" spans="2:11" x14ac:dyDescent="0.3">
      <c r="B1770" s="255">
        <v>3</v>
      </c>
      <c r="C1770" s="198" t="s">
        <v>2274</v>
      </c>
      <c r="D1770" s="198" t="s">
        <v>1826</v>
      </c>
      <c r="F1770" s="258">
        <f t="shared" si="76"/>
        <v>1</v>
      </c>
      <c r="G1770" s="206">
        <f t="shared" si="77"/>
        <v>25</v>
      </c>
    </row>
    <row r="1771" spans="2:11" x14ac:dyDescent="0.3">
      <c r="B1771" s="255">
        <v>4</v>
      </c>
      <c r="C1771" t="s">
        <v>1791</v>
      </c>
      <c r="D1771" s="198" t="s">
        <v>1755</v>
      </c>
      <c r="F1771" s="258">
        <f t="shared" si="76"/>
        <v>1</v>
      </c>
      <c r="G1771" s="206">
        <f t="shared" si="77"/>
        <v>25</v>
      </c>
    </row>
    <row r="1772" spans="2:11" x14ac:dyDescent="0.3">
      <c r="B1772" s="255">
        <v>5</v>
      </c>
      <c r="C1772" s="198" t="s">
        <v>1764</v>
      </c>
      <c r="D1772" s="198" t="s">
        <v>1745</v>
      </c>
      <c r="F1772" s="258">
        <f t="shared" si="76"/>
        <v>1</v>
      </c>
      <c r="G1772" s="206">
        <f t="shared" si="77"/>
        <v>10</v>
      </c>
    </row>
    <row r="1773" spans="2:11" x14ac:dyDescent="0.3">
      <c r="B1773" s="255">
        <v>6</v>
      </c>
      <c r="C1773" s="198" t="s">
        <v>1793</v>
      </c>
      <c r="D1773" s="198" t="s">
        <v>1832</v>
      </c>
      <c r="F1773" s="258">
        <f t="shared" si="76"/>
        <v>2</v>
      </c>
      <c r="G1773" s="206">
        <f t="shared" si="77"/>
        <v>0</v>
      </c>
    </row>
    <row r="1774" spans="2:11" x14ac:dyDescent="0.3">
      <c r="G1774" s="228">
        <f>SUM(G1768:G1773)</f>
        <v>90</v>
      </c>
    </row>
    <row r="1778" spans="1:11" x14ac:dyDescent="0.3">
      <c r="A1778" s="243">
        <v>45915</v>
      </c>
      <c r="B1778" s="243"/>
      <c r="C1778" s="693">
        <f>A1778</f>
        <v>45915</v>
      </c>
      <c r="D1778" s="243"/>
      <c r="E1778" s="243"/>
      <c r="F1778" s="243"/>
      <c r="G1778" s="243"/>
      <c r="H1778" s="243"/>
      <c r="I1778" s="693">
        <f>A1778</f>
        <v>45915</v>
      </c>
    </row>
    <row r="1779" spans="1:11" ht="28.8" x14ac:dyDescent="0.3">
      <c r="B1779" s="197" t="s">
        <v>1731</v>
      </c>
      <c r="C1779" s="197" t="s">
        <v>1732</v>
      </c>
      <c r="D1779" s="197" t="s">
        <v>1257</v>
      </c>
      <c r="E1779" s="200" t="s">
        <v>1894</v>
      </c>
      <c r="F1779" s="200" t="s">
        <v>1734</v>
      </c>
      <c r="G1779" s="200" t="s">
        <v>1742</v>
      </c>
      <c r="H1779" s="200" t="s">
        <v>390</v>
      </c>
      <c r="I1779" s="200" t="s">
        <v>1740</v>
      </c>
    </row>
    <row r="1780" spans="1:11" x14ac:dyDescent="0.3">
      <c r="B1780" s="255">
        <v>1</v>
      </c>
      <c r="C1780" s="198" t="s">
        <v>2274</v>
      </c>
      <c r="D1780" s="198" t="s">
        <v>1826</v>
      </c>
      <c r="E1780" s="207">
        <v>45915.75</v>
      </c>
      <c r="F1780" s="207">
        <v>45915.881944444445</v>
      </c>
      <c r="G1780" s="206">
        <v>25</v>
      </c>
      <c r="H1780" s="4">
        <v>332325</v>
      </c>
      <c r="I1780" s="198" t="s">
        <v>2283</v>
      </c>
      <c r="K1780" s="585">
        <f>(F1780-E1780)*24</f>
        <v>3.1666666666860692</v>
      </c>
    </row>
    <row r="1781" spans="1:11" x14ac:dyDescent="0.3">
      <c r="B1781" s="255">
        <v>2</v>
      </c>
      <c r="C1781" t="s">
        <v>1791</v>
      </c>
      <c r="D1781" s="198" t="s">
        <v>1755</v>
      </c>
      <c r="E1781" s="207">
        <v>45915.75</v>
      </c>
      <c r="F1781" s="207">
        <v>45915.884027777778</v>
      </c>
      <c r="G1781" s="206">
        <v>25</v>
      </c>
      <c r="H1781" s="4">
        <v>332325</v>
      </c>
      <c r="I1781" s="198" t="s">
        <v>2283</v>
      </c>
      <c r="K1781" s="585">
        <f>(F1781-E1781)*24</f>
        <v>3.2166666666744277</v>
      </c>
    </row>
    <row r="1782" spans="1:11" x14ac:dyDescent="0.3">
      <c r="B1782" s="255">
        <v>3</v>
      </c>
      <c r="C1782" s="198" t="s">
        <v>1793</v>
      </c>
      <c r="D1782" s="198" t="s">
        <v>1832</v>
      </c>
      <c r="E1782" s="207">
        <v>45915.75</v>
      </c>
      <c r="F1782" s="207">
        <v>45915.836805555555</v>
      </c>
      <c r="G1782" s="206">
        <v>10</v>
      </c>
      <c r="H1782" s="4" t="s">
        <v>110</v>
      </c>
      <c r="I1782" s="198" t="s">
        <v>2284</v>
      </c>
      <c r="K1782" s="585">
        <f>(F1782-E1782)*24</f>
        <v>2.0833333333139308</v>
      </c>
    </row>
    <row r="1783" spans="1:11" x14ac:dyDescent="0.3">
      <c r="B1783" s="255">
        <v>4</v>
      </c>
      <c r="C1783" s="198" t="s">
        <v>201</v>
      </c>
      <c r="D1783" s="198" t="s">
        <v>1022</v>
      </c>
      <c r="E1783" s="207">
        <v>45915.75</v>
      </c>
      <c r="F1783" s="207">
        <v>45915.881944444445</v>
      </c>
      <c r="G1783" s="206">
        <v>25</v>
      </c>
      <c r="H1783" s="4">
        <v>332325</v>
      </c>
      <c r="I1783" s="198" t="s">
        <v>2283</v>
      </c>
      <c r="K1783" s="585">
        <f>(F1783-E1783)*24</f>
        <v>3.1666666666860692</v>
      </c>
    </row>
    <row r="1784" spans="1:11" x14ac:dyDescent="0.3">
      <c r="G1784" s="228">
        <f>SUM(G1780:G1783)</f>
        <v>85</v>
      </c>
    </row>
    <row r="1787" spans="1:11" x14ac:dyDescent="0.3">
      <c r="A1787" s="243">
        <v>45916</v>
      </c>
      <c r="B1787" s="243"/>
      <c r="C1787" s="693">
        <f>A1787</f>
        <v>45916</v>
      </c>
      <c r="D1787" s="243"/>
      <c r="E1787" s="243"/>
      <c r="F1787" s="243"/>
      <c r="G1787" s="243"/>
      <c r="H1787" s="243"/>
      <c r="I1787" s="693">
        <f>A1787</f>
        <v>45916</v>
      </c>
    </row>
    <row r="1788" spans="1:11" ht="28.8" x14ac:dyDescent="0.3">
      <c r="B1788" s="197" t="s">
        <v>1731</v>
      </c>
      <c r="C1788" s="197" t="s">
        <v>1732</v>
      </c>
      <c r="D1788" s="197" t="s">
        <v>1257</v>
      </c>
      <c r="E1788" s="200" t="s">
        <v>1894</v>
      </c>
      <c r="F1788" s="200" t="s">
        <v>1734</v>
      </c>
      <c r="G1788" s="200" t="s">
        <v>1742</v>
      </c>
      <c r="H1788" s="200" t="s">
        <v>390</v>
      </c>
      <c r="I1788" s="200" t="s">
        <v>1740</v>
      </c>
    </row>
    <row r="1789" spans="1:11" x14ac:dyDescent="0.3">
      <c r="B1789" s="255">
        <v>1</v>
      </c>
      <c r="C1789" t="s">
        <v>1791</v>
      </c>
      <c r="D1789" s="198" t="s">
        <v>1755</v>
      </c>
      <c r="E1789" s="207">
        <v>45916.75</v>
      </c>
      <c r="F1789" s="207">
        <v>45916.791666666664</v>
      </c>
      <c r="G1789" s="206">
        <v>0</v>
      </c>
      <c r="H1789" s="4" t="s">
        <v>110</v>
      </c>
      <c r="I1789" s="198" t="s">
        <v>2285</v>
      </c>
      <c r="K1789" s="585">
        <f>(F1789-E1789)*24</f>
        <v>0.99999999994179234</v>
      </c>
    </row>
    <row r="1790" spans="1:11" x14ac:dyDescent="0.3">
      <c r="B1790" s="255">
        <v>2</v>
      </c>
      <c r="C1790" s="198" t="s">
        <v>1793</v>
      </c>
      <c r="D1790" s="198" t="s">
        <v>1832</v>
      </c>
      <c r="E1790" s="207">
        <v>45916.75</v>
      </c>
      <c r="F1790" s="207">
        <v>45916.791666666664</v>
      </c>
      <c r="G1790" s="206">
        <v>0</v>
      </c>
      <c r="H1790" s="4" t="s">
        <v>110</v>
      </c>
      <c r="I1790" s="198" t="s">
        <v>2285</v>
      </c>
      <c r="K1790" s="585"/>
    </row>
    <row r="1791" spans="1:11" x14ac:dyDescent="0.3">
      <c r="G1791" s="228">
        <f>SUM(G1789:G1790)</f>
        <v>0</v>
      </c>
    </row>
    <row r="1794" spans="1:11" x14ac:dyDescent="0.3">
      <c r="A1794" s="243">
        <v>45917</v>
      </c>
      <c r="B1794" s="243"/>
      <c r="C1794" s="693">
        <f>A1794</f>
        <v>45917</v>
      </c>
      <c r="D1794" s="243"/>
      <c r="E1794" s="243"/>
      <c r="F1794" s="243"/>
      <c r="G1794" s="243"/>
      <c r="H1794" s="243"/>
      <c r="I1794" s="693">
        <f>A1794</f>
        <v>45917</v>
      </c>
    </row>
    <row r="1795" spans="1:11" ht="28.8" x14ac:dyDescent="0.3">
      <c r="B1795" s="197" t="s">
        <v>1731</v>
      </c>
      <c r="C1795" s="197" t="s">
        <v>1732</v>
      </c>
      <c r="D1795" s="197" t="s">
        <v>1257</v>
      </c>
      <c r="E1795" s="200" t="s">
        <v>1894</v>
      </c>
      <c r="F1795" s="200" t="s">
        <v>1734</v>
      </c>
      <c r="G1795" s="200" t="s">
        <v>1742</v>
      </c>
      <c r="H1795" s="200" t="s">
        <v>390</v>
      </c>
      <c r="I1795" s="200" t="s">
        <v>1740</v>
      </c>
    </row>
    <row r="1796" spans="1:11" x14ac:dyDescent="0.3">
      <c r="B1796" s="255">
        <v>1</v>
      </c>
      <c r="C1796" s="198" t="s">
        <v>1993</v>
      </c>
      <c r="D1796" s="198" t="s">
        <v>28</v>
      </c>
      <c r="E1796" s="207">
        <v>45917.75</v>
      </c>
      <c r="F1796" s="207">
        <v>45917.840277777781</v>
      </c>
      <c r="G1796" s="206">
        <v>10</v>
      </c>
      <c r="H1796" s="4">
        <v>349325</v>
      </c>
      <c r="I1796" s="198" t="s">
        <v>907</v>
      </c>
      <c r="K1796" s="585">
        <f>(F1796-E1796)*24</f>
        <v>2.1666666667442769</v>
      </c>
    </row>
    <row r="1797" spans="1:11" x14ac:dyDescent="0.3">
      <c r="B1797" s="255">
        <v>2</v>
      </c>
      <c r="C1797" s="198" t="s">
        <v>1750</v>
      </c>
      <c r="D1797" s="198" t="s">
        <v>28</v>
      </c>
      <c r="E1797" s="207">
        <v>45917.75</v>
      </c>
      <c r="F1797" s="207">
        <v>45917.840277777781</v>
      </c>
      <c r="G1797" s="206">
        <v>10</v>
      </c>
      <c r="H1797" s="4">
        <v>349425</v>
      </c>
      <c r="I1797" s="198" t="s">
        <v>907</v>
      </c>
      <c r="K1797" s="585">
        <f>(F1797-E1797)*24</f>
        <v>2.1666666667442769</v>
      </c>
    </row>
    <row r="1798" spans="1:11" x14ac:dyDescent="0.3">
      <c r="B1798" s="255">
        <v>3</v>
      </c>
      <c r="C1798" t="s">
        <v>1764</v>
      </c>
      <c r="D1798" s="198" t="s">
        <v>1745</v>
      </c>
      <c r="E1798" s="207">
        <v>45917.75</v>
      </c>
      <c r="F1798" s="207">
        <v>45917.840277777781</v>
      </c>
      <c r="G1798" s="206">
        <v>10</v>
      </c>
      <c r="H1798" s="4">
        <v>348225</v>
      </c>
      <c r="I1798" s="198" t="s">
        <v>2286</v>
      </c>
      <c r="K1798" s="585">
        <f>(F1798-E1798)*24</f>
        <v>2.1666666667442769</v>
      </c>
    </row>
    <row r="1799" spans="1:11" x14ac:dyDescent="0.3">
      <c r="B1799" s="255">
        <v>4</v>
      </c>
      <c r="C1799" t="s">
        <v>1762</v>
      </c>
      <c r="D1799" s="198" t="s">
        <v>1745</v>
      </c>
      <c r="E1799" s="207">
        <v>45917.75</v>
      </c>
      <c r="F1799" s="207">
        <v>45917.840277777781</v>
      </c>
      <c r="G1799" s="206">
        <v>10</v>
      </c>
      <c r="H1799" s="4">
        <v>339625</v>
      </c>
      <c r="I1799" s="198" t="s">
        <v>2208</v>
      </c>
      <c r="K1799" s="585">
        <f t="shared" ref="K1799:K1802" si="78">(F1799-E1799)*24</f>
        <v>2.1666666667442769</v>
      </c>
    </row>
    <row r="1800" spans="1:11" x14ac:dyDescent="0.3">
      <c r="B1800" s="255">
        <v>5</v>
      </c>
      <c r="C1800" t="s">
        <v>1771</v>
      </c>
      <c r="D1800" s="198" t="s">
        <v>1745</v>
      </c>
      <c r="E1800" s="207">
        <v>45917.75</v>
      </c>
      <c r="F1800" s="207">
        <v>45917.842361111114</v>
      </c>
      <c r="G1800" s="206">
        <v>10</v>
      </c>
      <c r="H1800" s="4">
        <v>351025</v>
      </c>
      <c r="I1800" s="198" t="s">
        <v>2287</v>
      </c>
      <c r="K1800" s="585">
        <f t="shared" si="78"/>
        <v>2.2166666667326353</v>
      </c>
    </row>
    <row r="1801" spans="1:11" x14ac:dyDescent="0.3">
      <c r="B1801" s="255">
        <v>6</v>
      </c>
      <c r="C1801" t="s">
        <v>2288</v>
      </c>
      <c r="D1801" s="198" t="s">
        <v>1022</v>
      </c>
      <c r="E1801" s="207">
        <v>45917.75</v>
      </c>
      <c r="F1801" s="207">
        <v>45917.841666666667</v>
      </c>
      <c r="G1801" s="206">
        <v>10</v>
      </c>
      <c r="H1801" s="4">
        <v>348025</v>
      </c>
      <c r="I1801" s="198" t="s">
        <v>926</v>
      </c>
      <c r="K1801" s="585">
        <f t="shared" si="78"/>
        <v>2.2000000000116415</v>
      </c>
    </row>
    <row r="1802" spans="1:11" x14ac:dyDescent="0.3">
      <c r="B1802" s="255">
        <v>7</v>
      </c>
      <c r="C1802" t="s">
        <v>1754</v>
      </c>
      <c r="D1802" s="198" t="s">
        <v>1022</v>
      </c>
      <c r="E1802" s="207">
        <v>45917.75</v>
      </c>
      <c r="F1802" s="207">
        <v>45917.842361111114</v>
      </c>
      <c r="G1802" s="206">
        <v>10</v>
      </c>
      <c r="H1802" s="4" t="s">
        <v>110</v>
      </c>
      <c r="I1802" s="198" t="s">
        <v>2061</v>
      </c>
      <c r="K1802" s="585">
        <f t="shared" si="78"/>
        <v>2.2166666667326353</v>
      </c>
    </row>
    <row r="1803" spans="1:11" x14ac:dyDescent="0.3">
      <c r="B1803" s="255">
        <v>8</v>
      </c>
      <c r="C1803" s="198" t="s">
        <v>1793</v>
      </c>
      <c r="D1803" s="198" t="s">
        <v>1832</v>
      </c>
      <c r="E1803" s="207">
        <v>45917.75</v>
      </c>
      <c r="F1803" s="207">
        <v>45917.840277777781</v>
      </c>
      <c r="G1803" s="206">
        <v>10</v>
      </c>
      <c r="H1803" s="4" t="s">
        <v>110</v>
      </c>
      <c r="I1803" s="198" t="s">
        <v>2289</v>
      </c>
      <c r="K1803" s="585"/>
    </row>
    <row r="1804" spans="1:11" x14ac:dyDescent="0.3">
      <c r="G1804" s="228">
        <f>SUM(G1796:G1803)</f>
        <v>80</v>
      </c>
    </row>
    <row r="1807" spans="1:11" x14ac:dyDescent="0.3">
      <c r="A1807" s="243">
        <v>45918</v>
      </c>
      <c r="B1807" s="243"/>
      <c r="C1807" s="693">
        <f>A1807</f>
        <v>45918</v>
      </c>
      <c r="D1807" s="243"/>
      <c r="E1807" s="243"/>
      <c r="F1807" s="243"/>
      <c r="G1807" s="243"/>
      <c r="H1807" s="243"/>
      <c r="I1807" s="693">
        <f>A1807</f>
        <v>45918</v>
      </c>
    </row>
    <row r="1808" spans="1:11" ht="28.8" x14ac:dyDescent="0.3">
      <c r="B1808" s="197" t="s">
        <v>1731</v>
      </c>
      <c r="C1808" s="197" t="s">
        <v>1732</v>
      </c>
      <c r="D1808" s="197" t="s">
        <v>1257</v>
      </c>
      <c r="E1808" s="200" t="s">
        <v>1894</v>
      </c>
      <c r="F1808" s="200" t="s">
        <v>1734</v>
      </c>
      <c r="G1808" s="200" t="s">
        <v>1742</v>
      </c>
      <c r="H1808" s="200" t="s">
        <v>390</v>
      </c>
      <c r="I1808" s="200" t="s">
        <v>1740</v>
      </c>
    </row>
    <row r="1809" spans="1:11" x14ac:dyDescent="0.3">
      <c r="B1809" s="255">
        <v>1</v>
      </c>
      <c r="C1809" t="s">
        <v>1764</v>
      </c>
      <c r="D1809" s="198" t="s">
        <v>1745</v>
      </c>
      <c r="E1809" s="207">
        <v>45918.75</v>
      </c>
      <c r="F1809" s="207">
        <v>45918.794444444444</v>
      </c>
      <c r="G1809" s="206">
        <v>0</v>
      </c>
      <c r="H1809" s="4">
        <v>349725</v>
      </c>
      <c r="I1809" s="198" t="s">
        <v>2290</v>
      </c>
      <c r="K1809" s="585">
        <f>(F1809-E1809)*24</f>
        <v>1.0666666666511446</v>
      </c>
    </row>
    <row r="1810" spans="1:11" x14ac:dyDescent="0.3">
      <c r="B1810" s="255">
        <v>2</v>
      </c>
      <c r="C1810" t="s">
        <v>1762</v>
      </c>
      <c r="D1810" s="198" t="s">
        <v>1745</v>
      </c>
      <c r="E1810" s="207">
        <v>45918.75</v>
      </c>
      <c r="F1810" s="207">
        <v>45918.794444444444</v>
      </c>
      <c r="G1810" s="206">
        <v>0</v>
      </c>
      <c r="H1810" s="4">
        <v>351025</v>
      </c>
      <c r="I1810" s="198" t="s">
        <v>2291</v>
      </c>
      <c r="K1810" s="585">
        <f t="shared" ref="K1810:K1812" si="79">(F1810-E1810)*24</f>
        <v>1.0666666666511446</v>
      </c>
    </row>
    <row r="1811" spans="1:11" x14ac:dyDescent="0.3">
      <c r="B1811" s="255">
        <v>3</v>
      </c>
      <c r="C1811" t="s">
        <v>1771</v>
      </c>
      <c r="D1811" s="198" t="s">
        <v>1745</v>
      </c>
      <c r="E1811" s="207">
        <v>45918.75</v>
      </c>
      <c r="F1811" s="207">
        <v>45918.794444444444</v>
      </c>
      <c r="G1811" s="206">
        <v>0</v>
      </c>
      <c r="H1811" s="4">
        <v>351025</v>
      </c>
      <c r="I1811" s="198" t="s">
        <v>2292</v>
      </c>
      <c r="K1811" s="585">
        <f t="shared" si="79"/>
        <v>1.0666666666511446</v>
      </c>
    </row>
    <row r="1812" spans="1:11" x14ac:dyDescent="0.3">
      <c r="B1812" s="255">
        <v>5</v>
      </c>
      <c r="C1812" s="198" t="s">
        <v>201</v>
      </c>
      <c r="D1812" s="198" t="s">
        <v>1022</v>
      </c>
      <c r="E1812" s="207">
        <v>45918.75</v>
      </c>
      <c r="F1812" s="207">
        <v>45918.791666666664</v>
      </c>
      <c r="G1812" s="206">
        <v>0</v>
      </c>
      <c r="H1812" s="4">
        <v>332525</v>
      </c>
      <c r="I1812" s="198" t="s">
        <v>1936</v>
      </c>
      <c r="K1812" s="585">
        <f t="shared" si="79"/>
        <v>0.99999999994179234</v>
      </c>
    </row>
    <row r="1813" spans="1:11" x14ac:dyDescent="0.3">
      <c r="B1813" s="255">
        <v>6</v>
      </c>
      <c r="C1813" s="198" t="s">
        <v>1793</v>
      </c>
      <c r="D1813" s="198" t="s">
        <v>1832</v>
      </c>
      <c r="E1813" s="207">
        <v>45918.75</v>
      </c>
      <c r="F1813" s="207">
        <v>45918.795138888891</v>
      </c>
      <c r="G1813" s="206">
        <v>0</v>
      </c>
      <c r="H1813" s="4" t="s">
        <v>110</v>
      </c>
      <c r="I1813" s="198" t="s">
        <v>2201</v>
      </c>
      <c r="K1813" s="585"/>
    </row>
    <row r="1814" spans="1:11" x14ac:dyDescent="0.3">
      <c r="G1814" s="228">
        <f>SUM(G1809:G1813)</f>
        <v>0</v>
      </c>
    </row>
    <row r="1817" spans="1:11" x14ac:dyDescent="0.3">
      <c r="A1817" s="243">
        <v>45919</v>
      </c>
      <c r="B1817" s="243"/>
      <c r="C1817" s="693">
        <f>A1817</f>
        <v>45919</v>
      </c>
      <c r="D1817" s="243"/>
      <c r="E1817" s="243"/>
      <c r="F1817" s="243"/>
      <c r="G1817" s="243"/>
      <c r="H1817" s="243"/>
      <c r="I1817" s="693">
        <f>A1817</f>
        <v>45919</v>
      </c>
    </row>
    <row r="1818" spans="1:11" ht="28.8" x14ac:dyDescent="0.3">
      <c r="B1818" s="197" t="s">
        <v>1731</v>
      </c>
      <c r="C1818" s="197" t="s">
        <v>1732</v>
      </c>
      <c r="D1818" s="197" t="s">
        <v>1257</v>
      </c>
      <c r="E1818" s="200" t="s">
        <v>1894</v>
      </c>
      <c r="F1818" s="200" t="s">
        <v>1734</v>
      </c>
      <c r="G1818" s="200" t="s">
        <v>1742</v>
      </c>
      <c r="H1818" s="200" t="s">
        <v>390</v>
      </c>
      <c r="I1818" s="200" t="s">
        <v>1740</v>
      </c>
    </row>
    <row r="1819" spans="1:11" x14ac:dyDescent="0.3">
      <c r="B1819" s="255">
        <v>1</v>
      </c>
      <c r="C1819" s="198" t="s">
        <v>2274</v>
      </c>
      <c r="D1819" s="198" t="s">
        <v>1826</v>
      </c>
      <c r="E1819" s="207">
        <v>45919.75</v>
      </c>
      <c r="F1819" s="207">
        <v>45919.890277777777</v>
      </c>
      <c r="G1819" s="206">
        <v>25</v>
      </c>
      <c r="H1819" s="4">
        <v>332525</v>
      </c>
      <c r="I1819" s="198" t="s">
        <v>2293</v>
      </c>
      <c r="K1819" s="585">
        <f>(F1819-E1819)*24</f>
        <v>3.3666666666395031</v>
      </c>
    </row>
    <row r="1820" spans="1:11" x14ac:dyDescent="0.3">
      <c r="B1820" s="255">
        <v>2</v>
      </c>
      <c r="C1820" s="198" t="s">
        <v>201</v>
      </c>
      <c r="D1820" s="198" t="s">
        <v>1022</v>
      </c>
      <c r="E1820" s="207">
        <v>45919.75</v>
      </c>
      <c r="F1820" s="207">
        <v>45919.890277777777</v>
      </c>
      <c r="G1820" s="206">
        <v>25</v>
      </c>
      <c r="H1820" s="4">
        <v>332525</v>
      </c>
      <c r="I1820" s="198" t="s">
        <v>2293</v>
      </c>
      <c r="K1820" s="585">
        <f>(F1820-E1820)*24</f>
        <v>3.3666666666395031</v>
      </c>
    </row>
    <row r="1821" spans="1:11" x14ac:dyDescent="0.3">
      <c r="G1821" s="228">
        <f>SUM(G1819:G1820)</f>
        <v>50</v>
      </c>
    </row>
    <row r="1824" spans="1:11" x14ac:dyDescent="0.3">
      <c r="A1824" s="243">
        <v>45920</v>
      </c>
      <c r="B1824" s="243"/>
      <c r="C1824" s="693">
        <f>A1824</f>
        <v>45920</v>
      </c>
      <c r="D1824" s="243"/>
      <c r="E1824" s="243"/>
      <c r="F1824" s="243"/>
      <c r="G1824" s="243"/>
      <c r="H1824" s="243"/>
      <c r="I1824" s="693">
        <f>A1824</f>
        <v>45920</v>
      </c>
    </row>
    <row r="1825" spans="2:11" ht="28.8" x14ac:dyDescent="0.3">
      <c r="B1825" s="197" t="s">
        <v>1731</v>
      </c>
      <c r="C1825" s="197" t="s">
        <v>1732</v>
      </c>
      <c r="D1825" s="197" t="s">
        <v>1257</v>
      </c>
      <c r="E1825" s="200" t="s">
        <v>1894</v>
      </c>
      <c r="F1825" s="200" t="s">
        <v>1734</v>
      </c>
      <c r="G1825" s="200" t="s">
        <v>1742</v>
      </c>
      <c r="H1825" s="200" t="s">
        <v>390</v>
      </c>
      <c r="I1825" s="200" t="s">
        <v>1740</v>
      </c>
    </row>
    <row r="1826" spans="2:11" x14ac:dyDescent="0.3">
      <c r="B1826" s="255">
        <v>1</v>
      </c>
      <c r="C1826" s="198" t="s">
        <v>1750</v>
      </c>
      <c r="D1826" s="198" t="s">
        <v>28</v>
      </c>
      <c r="E1826" s="207">
        <v>45920.275000000001</v>
      </c>
      <c r="F1826" s="207">
        <v>45920.625</v>
      </c>
      <c r="G1826" s="206">
        <v>25</v>
      </c>
      <c r="H1826" s="4">
        <v>349625</v>
      </c>
      <c r="I1826" s="198" t="s">
        <v>2294</v>
      </c>
      <c r="K1826" s="585">
        <f>(F1826-E1826)*24</f>
        <v>8.3999999999650754</v>
      </c>
    </row>
    <row r="1827" spans="2:11" x14ac:dyDescent="0.3">
      <c r="B1827" s="255">
        <v>2</v>
      </c>
      <c r="C1827" t="s">
        <v>2288</v>
      </c>
      <c r="D1827" s="198" t="s">
        <v>1022</v>
      </c>
      <c r="E1827" s="207">
        <v>45920.291666666664</v>
      </c>
      <c r="F1827" s="207">
        <v>45920.625</v>
      </c>
      <c r="G1827" s="206">
        <v>25</v>
      </c>
      <c r="H1827" s="4" t="s">
        <v>2295</v>
      </c>
      <c r="I1827" s="198" t="s">
        <v>2296</v>
      </c>
      <c r="K1827" s="585">
        <f t="shared" ref="K1827:K1828" si="80">(F1827-E1827)*24</f>
        <v>8.0000000000582077</v>
      </c>
    </row>
    <row r="1828" spans="2:11" x14ac:dyDescent="0.3">
      <c r="B1828" s="255">
        <v>3</v>
      </c>
      <c r="C1828" s="198" t="s">
        <v>201</v>
      </c>
      <c r="D1828" s="198" t="s">
        <v>1022</v>
      </c>
      <c r="E1828" s="207">
        <v>45920.291666666664</v>
      </c>
      <c r="F1828" s="207">
        <v>45920.625</v>
      </c>
      <c r="G1828" s="206">
        <v>25</v>
      </c>
      <c r="H1828" s="4">
        <v>332525</v>
      </c>
      <c r="I1828" s="198" t="s">
        <v>2293</v>
      </c>
      <c r="K1828" s="585">
        <f t="shared" si="80"/>
        <v>8.0000000000582077</v>
      </c>
    </row>
    <row r="1829" spans="2:11" x14ac:dyDescent="0.3">
      <c r="B1829" s="255">
        <v>4</v>
      </c>
      <c r="C1829" s="198" t="s">
        <v>1793</v>
      </c>
      <c r="D1829" s="198" t="s">
        <v>1832</v>
      </c>
      <c r="E1829" s="207">
        <v>45920.291666666664</v>
      </c>
      <c r="F1829" s="207">
        <v>45920.625</v>
      </c>
      <c r="G1829" s="206">
        <v>25</v>
      </c>
      <c r="H1829" s="4" t="s">
        <v>110</v>
      </c>
      <c r="I1829" s="198" t="s">
        <v>2297</v>
      </c>
      <c r="K1829" s="585"/>
    </row>
    <row r="1830" spans="2:11" x14ac:dyDescent="0.3">
      <c r="B1830" s="255">
        <v>5</v>
      </c>
      <c r="C1830" s="198" t="s">
        <v>2074</v>
      </c>
      <c r="D1830" s="198" t="s">
        <v>1789</v>
      </c>
      <c r="E1830" s="207">
        <v>45920.280555555553</v>
      </c>
      <c r="F1830" s="207">
        <v>45920.625</v>
      </c>
      <c r="G1830" s="206">
        <v>25</v>
      </c>
      <c r="H1830" s="4" t="s">
        <v>110</v>
      </c>
      <c r="I1830" s="198" t="s">
        <v>1789</v>
      </c>
      <c r="K1830" s="585"/>
    </row>
    <row r="1831" spans="2:11" x14ac:dyDescent="0.3">
      <c r="G1831" s="228">
        <f>SUM(G1826:G1830)</f>
        <v>125</v>
      </c>
    </row>
    <row r="1834" spans="2:11" x14ac:dyDescent="0.3">
      <c r="B1834" s="806" t="s">
        <v>2298</v>
      </c>
      <c r="C1834" s="806"/>
      <c r="D1834" s="806"/>
      <c r="E1834" s="806"/>
      <c r="F1834" s="806"/>
      <c r="G1834" s="806"/>
    </row>
    <row r="1835" spans="2:11" x14ac:dyDescent="0.3">
      <c r="B1835" s="197" t="s">
        <v>1731</v>
      </c>
      <c r="C1835" s="197" t="s">
        <v>1732</v>
      </c>
      <c r="D1835" s="197" t="s">
        <v>1257</v>
      </c>
      <c r="E1835" s="197" t="s">
        <v>1733</v>
      </c>
      <c r="F1835" s="200" t="s">
        <v>1780</v>
      </c>
      <c r="G1835" s="200" t="s">
        <v>1742</v>
      </c>
    </row>
    <row r="1836" spans="2:11" x14ac:dyDescent="0.3">
      <c r="B1836" s="255">
        <v>1</v>
      </c>
      <c r="C1836" s="198" t="s">
        <v>1993</v>
      </c>
      <c r="D1836" s="198" t="s">
        <v>28</v>
      </c>
      <c r="F1836" s="258">
        <f>COUNTIF($C$1780:$C$1830,C1836)</f>
        <v>1</v>
      </c>
      <c r="G1836" s="206">
        <f>SUMIF($C$1780:$C$1830,C1836,$G$1780:$G$1830)</f>
        <v>10</v>
      </c>
    </row>
    <row r="1837" spans="2:11" x14ac:dyDescent="0.3">
      <c r="B1837" s="255">
        <v>2</v>
      </c>
      <c r="C1837" s="198" t="s">
        <v>1750</v>
      </c>
      <c r="D1837" s="198" t="s">
        <v>28</v>
      </c>
      <c r="F1837" s="258">
        <f t="shared" ref="F1837:F1847" si="81">COUNTIF($C$1780:$C$1830,C1837)</f>
        <v>2</v>
      </c>
      <c r="G1837" s="206">
        <f t="shared" ref="G1837:G1847" si="82">SUMIF($C$1780:$C$1830,C1837,$G$1780:$G$1830)</f>
        <v>35</v>
      </c>
    </row>
    <row r="1838" spans="2:11" x14ac:dyDescent="0.3">
      <c r="B1838" s="255">
        <v>3</v>
      </c>
      <c r="C1838" s="198" t="s">
        <v>2274</v>
      </c>
      <c r="D1838" s="198" t="s">
        <v>1826</v>
      </c>
      <c r="F1838" s="258">
        <f t="shared" si="81"/>
        <v>2</v>
      </c>
      <c r="G1838" s="206">
        <f t="shared" si="82"/>
        <v>50</v>
      </c>
    </row>
    <row r="1839" spans="2:11" x14ac:dyDescent="0.3">
      <c r="B1839" s="255">
        <v>4</v>
      </c>
      <c r="C1839" t="s">
        <v>1791</v>
      </c>
      <c r="D1839" s="198" t="s">
        <v>1755</v>
      </c>
      <c r="F1839" s="258">
        <f t="shared" si="81"/>
        <v>2</v>
      </c>
      <c r="G1839" s="206">
        <f t="shared" si="82"/>
        <v>25</v>
      </c>
    </row>
    <row r="1840" spans="2:11" x14ac:dyDescent="0.3">
      <c r="B1840" s="255">
        <v>5</v>
      </c>
      <c r="C1840" s="198" t="s">
        <v>1764</v>
      </c>
      <c r="D1840" s="198" t="s">
        <v>1745</v>
      </c>
      <c r="F1840" s="258">
        <f t="shared" si="81"/>
        <v>2</v>
      </c>
      <c r="G1840" s="206">
        <f t="shared" si="82"/>
        <v>10</v>
      </c>
    </row>
    <row r="1841" spans="1:11" x14ac:dyDescent="0.3">
      <c r="B1841" s="255">
        <v>6</v>
      </c>
      <c r="C1841" t="s">
        <v>1762</v>
      </c>
      <c r="D1841" s="198" t="s">
        <v>1745</v>
      </c>
      <c r="F1841" s="258">
        <f t="shared" si="81"/>
        <v>2</v>
      </c>
      <c r="G1841" s="206">
        <f t="shared" si="82"/>
        <v>10</v>
      </c>
    </row>
    <row r="1842" spans="1:11" x14ac:dyDescent="0.3">
      <c r="B1842" s="255">
        <v>7</v>
      </c>
      <c r="C1842" t="s">
        <v>1771</v>
      </c>
      <c r="D1842" s="198" t="s">
        <v>1745</v>
      </c>
      <c r="F1842" s="258">
        <f t="shared" si="81"/>
        <v>2</v>
      </c>
      <c r="G1842" s="206">
        <f t="shared" si="82"/>
        <v>10</v>
      </c>
    </row>
    <row r="1843" spans="1:11" x14ac:dyDescent="0.3">
      <c r="B1843" s="255">
        <v>8</v>
      </c>
      <c r="C1843" t="s">
        <v>2288</v>
      </c>
      <c r="D1843" s="198" t="s">
        <v>1022</v>
      </c>
      <c r="F1843" s="258">
        <f t="shared" si="81"/>
        <v>2</v>
      </c>
      <c r="G1843" s="206">
        <f t="shared" si="82"/>
        <v>35</v>
      </c>
    </row>
    <row r="1844" spans="1:11" x14ac:dyDescent="0.3">
      <c r="B1844" s="255">
        <v>9</v>
      </c>
      <c r="C1844" t="s">
        <v>1754</v>
      </c>
      <c r="D1844" s="198" t="s">
        <v>1022</v>
      </c>
      <c r="F1844" s="258">
        <f t="shared" si="81"/>
        <v>1</v>
      </c>
      <c r="G1844" s="206">
        <f t="shared" si="82"/>
        <v>10</v>
      </c>
    </row>
    <row r="1845" spans="1:11" x14ac:dyDescent="0.3">
      <c r="B1845" s="255">
        <v>10</v>
      </c>
      <c r="C1845" s="198" t="s">
        <v>201</v>
      </c>
      <c r="D1845" s="198" t="s">
        <v>1022</v>
      </c>
      <c r="F1845" s="258">
        <f t="shared" si="81"/>
        <v>4</v>
      </c>
      <c r="G1845" s="206">
        <f t="shared" si="82"/>
        <v>75</v>
      </c>
    </row>
    <row r="1846" spans="1:11" x14ac:dyDescent="0.3">
      <c r="B1846" s="255">
        <v>11</v>
      </c>
      <c r="C1846" s="198" t="s">
        <v>1793</v>
      </c>
      <c r="D1846" s="198" t="s">
        <v>1832</v>
      </c>
      <c r="F1846" s="258">
        <f t="shared" si="81"/>
        <v>5</v>
      </c>
      <c r="G1846" s="206">
        <f t="shared" si="82"/>
        <v>45</v>
      </c>
    </row>
    <row r="1847" spans="1:11" x14ac:dyDescent="0.3">
      <c r="B1847" s="255">
        <v>12</v>
      </c>
      <c r="C1847" s="198" t="s">
        <v>2074</v>
      </c>
      <c r="D1847" s="198" t="s">
        <v>1789</v>
      </c>
      <c r="F1847" s="258">
        <f t="shared" si="81"/>
        <v>1</v>
      </c>
      <c r="G1847" s="206">
        <f t="shared" si="82"/>
        <v>25</v>
      </c>
    </row>
    <row r="1848" spans="1:11" x14ac:dyDescent="0.3">
      <c r="G1848" s="228">
        <f>SUM(G1836:G1847)</f>
        <v>340</v>
      </c>
    </row>
    <row r="1851" spans="1:11" x14ac:dyDescent="0.3">
      <c r="A1851" s="243">
        <v>45922</v>
      </c>
      <c r="B1851" s="243"/>
      <c r="C1851" s="693">
        <f>A1851</f>
        <v>45922</v>
      </c>
      <c r="D1851" s="243"/>
      <c r="E1851" s="243"/>
      <c r="F1851" s="243"/>
      <c r="G1851" s="243"/>
      <c r="H1851" s="243"/>
      <c r="I1851" s="693">
        <f>A1851</f>
        <v>45922</v>
      </c>
    </row>
    <row r="1852" spans="1:11" ht="28.8" x14ac:dyDescent="0.3">
      <c r="B1852" s="197" t="s">
        <v>1731</v>
      </c>
      <c r="C1852" s="197" t="s">
        <v>1732</v>
      </c>
      <c r="D1852" s="197" t="s">
        <v>1257</v>
      </c>
      <c r="E1852" s="200" t="s">
        <v>1894</v>
      </c>
      <c r="F1852" s="200" t="s">
        <v>1734</v>
      </c>
      <c r="G1852" s="200" t="s">
        <v>1742</v>
      </c>
      <c r="H1852" s="200" t="s">
        <v>390</v>
      </c>
      <c r="I1852" s="200" t="s">
        <v>1740</v>
      </c>
    </row>
    <row r="1853" spans="1:11" x14ac:dyDescent="0.3">
      <c r="B1853" s="255">
        <v>1</v>
      </c>
      <c r="C1853" s="198" t="s">
        <v>2274</v>
      </c>
      <c r="D1853" s="198" t="s">
        <v>1826</v>
      </c>
      <c r="E1853" s="207">
        <v>45922.75</v>
      </c>
      <c r="F1853" s="207">
        <v>45922.791666666664</v>
      </c>
      <c r="G1853" s="206">
        <v>0</v>
      </c>
      <c r="H1853" s="4">
        <v>332525</v>
      </c>
      <c r="I1853" s="198" t="s">
        <v>2980</v>
      </c>
      <c r="K1853" s="585">
        <f>(F1853-E1853)*24</f>
        <v>0.99999999994179234</v>
      </c>
    </row>
    <row r="1854" spans="1:11" x14ac:dyDescent="0.3">
      <c r="B1854" s="255">
        <v>2</v>
      </c>
      <c r="C1854" t="s">
        <v>1791</v>
      </c>
      <c r="D1854" s="198" t="s">
        <v>1755</v>
      </c>
      <c r="E1854" s="207">
        <v>45922.277777777781</v>
      </c>
      <c r="F1854" s="207">
        <v>45922.3125</v>
      </c>
      <c r="G1854" s="206">
        <v>0</v>
      </c>
      <c r="H1854" s="4" t="s">
        <v>110</v>
      </c>
      <c r="I1854" s="198" t="s">
        <v>2979</v>
      </c>
      <c r="K1854" s="585">
        <f>(F1854-E1854)*24</f>
        <v>0.83333333325572312</v>
      </c>
    </row>
    <row r="1855" spans="1:11" x14ac:dyDescent="0.3">
      <c r="B1855" s="255">
        <v>3</v>
      </c>
      <c r="C1855" s="198" t="s">
        <v>201</v>
      </c>
      <c r="D1855" s="198" t="s">
        <v>1022</v>
      </c>
      <c r="E1855" s="207">
        <v>45922.75</v>
      </c>
      <c r="F1855" s="207">
        <v>45922.802777777775</v>
      </c>
      <c r="G1855" s="206">
        <v>0</v>
      </c>
      <c r="H1855" s="4">
        <v>332525</v>
      </c>
      <c r="I1855" s="198" t="s">
        <v>2980</v>
      </c>
      <c r="K1855" s="585">
        <f t="shared" ref="K1855" si="83">(F1855-E1855)*24</f>
        <v>1.2666666666045785</v>
      </c>
    </row>
    <row r="1856" spans="1:11" x14ac:dyDescent="0.3">
      <c r="G1856" s="228">
        <f>SUM(G1853:G1855)</f>
        <v>0</v>
      </c>
    </row>
    <row r="1858" spans="1:11" x14ac:dyDescent="0.3">
      <c r="A1858" s="243">
        <v>45923</v>
      </c>
      <c r="B1858" s="243"/>
      <c r="C1858" s="693">
        <f>A1858</f>
        <v>45923</v>
      </c>
      <c r="D1858" s="243"/>
      <c r="E1858" s="243"/>
      <c r="F1858" s="243"/>
      <c r="G1858" s="243"/>
      <c r="H1858" s="243"/>
      <c r="I1858" s="693">
        <f>A1858</f>
        <v>45923</v>
      </c>
    </row>
    <row r="1859" spans="1:11" ht="28.8" x14ac:dyDescent="0.3">
      <c r="B1859" s="197" t="s">
        <v>1731</v>
      </c>
      <c r="C1859" s="197" t="s">
        <v>1732</v>
      </c>
      <c r="D1859" s="197" t="s">
        <v>1257</v>
      </c>
      <c r="E1859" s="200" t="s">
        <v>1894</v>
      </c>
      <c r="F1859" s="200" t="s">
        <v>1734</v>
      </c>
      <c r="G1859" s="200" t="s">
        <v>1742</v>
      </c>
      <c r="H1859" s="200" t="s">
        <v>390</v>
      </c>
      <c r="I1859" s="200" t="s">
        <v>1740</v>
      </c>
    </row>
    <row r="1860" spans="1:11" x14ac:dyDescent="0.3">
      <c r="B1860" s="255">
        <v>1</v>
      </c>
      <c r="C1860" s="198" t="s">
        <v>1750</v>
      </c>
      <c r="D1860" s="198" t="s">
        <v>28</v>
      </c>
      <c r="E1860" s="207">
        <v>45923.75</v>
      </c>
      <c r="F1860" s="207">
        <v>45923.799305555556</v>
      </c>
      <c r="G1860" s="206">
        <v>0</v>
      </c>
      <c r="H1860" s="4" t="s">
        <v>110</v>
      </c>
      <c r="I1860" s="198" t="s">
        <v>2978</v>
      </c>
      <c r="K1860" s="585">
        <f>(F1860-E1860)*24</f>
        <v>1.1833333333488554</v>
      </c>
    </row>
    <row r="1861" spans="1:11" x14ac:dyDescent="0.3">
      <c r="B1861" s="255">
        <v>2</v>
      </c>
      <c r="C1861" s="198" t="s">
        <v>1993</v>
      </c>
      <c r="D1861" s="198" t="s">
        <v>28</v>
      </c>
      <c r="E1861" s="207">
        <v>45923.75</v>
      </c>
      <c r="F1861" s="207">
        <v>45923.798611111109</v>
      </c>
      <c r="G1861" s="206">
        <v>0</v>
      </c>
      <c r="H1861" s="4" t="s">
        <v>110</v>
      </c>
      <c r="I1861" s="198" t="s">
        <v>2978</v>
      </c>
      <c r="K1861" s="585">
        <f>(F1861-E1861)*24</f>
        <v>1.1666666666278616</v>
      </c>
    </row>
    <row r="1862" spans="1:11" x14ac:dyDescent="0.3">
      <c r="B1862" s="255">
        <v>3</v>
      </c>
      <c r="C1862" t="s">
        <v>1791</v>
      </c>
      <c r="D1862" s="198" t="s">
        <v>1755</v>
      </c>
      <c r="E1862" s="207">
        <v>45923.75</v>
      </c>
      <c r="F1862" s="207">
        <v>45923.798611111109</v>
      </c>
      <c r="G1862" s="206">
        <v>0</v>
      </c>
      <c r="H1862" s="4" t="s">
        <v>110</v>
      </c>
      <c r="I1862" s="198" t="s">
        <v>2977</v>
      </c>
      <c r="K1862" s="585">
        <f>(F1862-E1862)*24</f>
        <v>1.1666666666278616</v>
      </c>
    </row>
    <row r="1863" spans="1:11" x14ac:dyDescent="0.3">
      <c r="B1863" s="255">
        <v>4</v>
      </c>
      <c r="C1863" s="198" t="s">
        <v>1793</v>
      </c>
      <c r="D1863" s="198" t="s">
        <v>1832</v>
      </c>
      <c r="E1863" s="207">
        <v>45923.75</v>
      </c>
      <c r="F1863" s="207">
        <v>45923.798611111109</v>
      </c>
      <c r="G1863" s="206">
        <v>0</v>
      </c>
      <c r="H1863" s="4" t="s">
        <v>110</v>
      </c>
      <c r="I1863" s="198" t="s">
        <v>2201</v>
      </c>
      <c r="K1863" s="585"/>
    </row>
    <row r="1864" spans="1:11" x14ac:dyDescent="0.3">
      <c r="G1864" s="228">
        <f>SUM(G1860:G1863)</f>
        <v>0</v>
      </c>
    </row>
    <row r="1866" spans="1:11" x14ac:dyDescent="0.3">
      <c r="B1866" s="806" t="s">
        <v>2981</v>
      </c>
      <c r="C1866" s="806"/>
      <c r="D1866" s="806"/>
      <c r="E1866" s="806"/>
      <c r="F1866" s="806"/>
      <c r="G1866" s="806"/>
    </row>
    <row r="1867" spans="1:11" x14ac:dyDescent="0.3">
      <c r="B1867" s="197" t="s">
        <v>1731</v>
      </c>
      <c r="C1867" s="197" t="s">
        <v>1732</v>
      </c>
      <c r="D1867" s="197" t="s">
        <v>1257</v>
      </c>
      <c r="E1867" s="197" t="s">
        <v>1733</v>
      </c>
      <c r="F1867" s="200" t="s">
        <v>1780</v>
      </c>
      <c r="G1867" s="200" t="s">
        <v>1742</v>
      </c>
    </row>
    <row r="1868" spans="1:11" x14ac:dyDescent="0.3">
      <c r="B1868" s="255">
        <v>1</v>
      </c>
      <c r="C1868" s="198" t="s">
        <v>1750</v>
      </c>
      <c r="D1868" s="198" t="s">
        <v>28</v>
      </c>
      <c r="F1868" s="258">
        <f>COUNTIF($C$1853:$C$1863,C1868)</f>
        <v>1</v>
      </c>
      <c r="G1868" s="206">
        <f>SUMIF($C$1853:$C$1863,C1868,$G$1853:$G$1863)</f>
        <v>0</v>
      </c>
    </row>
    <row r="1869" spans="1:11" x14ac:dyDescent="0.3">
      <c r="B1869" s="255">
        <v>2</v>
      </c>
      <c r="C1869" s="198" t="s">
        <v>1993</v>
      </c>
      <c r="D1869" s="198" t="s">
        <v>28</v>
      </c>
      <c r="F1869" s="258">
        <f t="shared" ref="F1869:F1873" si="84">COUNTIF($C$1853:$C$1863,C1869)</f>
        <v>1</v>
      </c>
      <c r="G1869" s="206">
        <f t="shared" ref="G1869:G1873" si="85">SUMIF($C$1853:$C$1863,C1869,$G$1853:$G$1863)</f>
        <v>0</v>
      </c>
    </row>
    <row r="1870" spans="1:11" x14ac:dyDescent="0.3">
      <c r="B1870" s="255">
        <v>3</v>
      </c>
      <c r="C1870" t="s">
        <v>1791</v>
      </c>
      <c r="D1870" s="198" t="s">
        <v>1755</v>
      </c>
      <c r="F1870" s="258">
        <f t="shared" si="84"/>
        <v>2</v>
      </c>
      <c r="G1870" s="206">
        <f t="shared" si="85"/>
        <v>0</v>
      </c>
      <c r="H1870" t="s">
        <v>3128</v>
      </c>
    </row>
    <row r="1871" spans="1:11" x14ac:dyDescent="0.3">
      <c r="B1871" s="255">
        <v>4</v>
      </c>
      <c r="C1871" s="198" t="s">
        <v>1793</v>
      </c>
      <c r="D1871" s="198" t="s">
        <v>1832</v>
      </c>
      <c r="F1871" s="258">
        <f t="shared" si="84"/>
        <v>1</v>
      </c>
      <c r="G1871" s="206">
        <f t="shared" si="85"/>
        <v>0</v>
      </c>
    </row>
    <row r="1872" spans="1:11" ht="17.25" customHeight="1" x14ac:dyDescent="0.3">
      <c r="B1872" s="255">
        <v>5</v>
      </c>
      <c r="C1872" s="198" t="s">
        <v>2274</v>
      </c>
      <c r="D1872" s="198" t="s">
        <v>1826</v>
      </c>
      <c r="F1872" s="258">
        <f t="shared" si="84"/>
        <v>1</v>
      </c>
      <c r="G1872" s="206">
        <f t="shared" si="85"/>
        <v>0</v>
      </c>
    </row>
    <row r="1873" spans="1:11" x14ac:dyDescent="0.3">
      <c r="B1873" s="255">
        <v>6</v>
      </c>
      <c r="C1873" s="198" t="s">
        <v>201</v>
      </c>
      <c r="D1873" s="198" t="s">
        <v>1022</v>
      </c>
      <c r="F1873" s="258">
        <f t="shared" si="84"/>
        <v>1</v>
      </c>
      <c r="G1873" s="206">
        <f t="shared" si="85"/>
        <v>0</v>
      </c>
    </row>
    <row r="1874" spans="1:11" x14ac:dyDescent="0.3">
      <c r="G1874" s="228">
        <f>SUM(G1868:G1873)</f>
        <v>0</v>
      </c>
    </row>
    <row r="1876" spans="1:11" x14ac:dyDescent="0.3">
      <c r="A1876" s="243">
        <v>45943</v>
      </c>
      <c r="B1876" s="243"/>
      <c r="C1876" s="693">
        <f>A1876</f>
        <v>45943</v>
      </c>
      <c r="D1876" s="243"/>
      <c r="E1876" s="243"/>
      <c r="F1876" s="243"/>
      <c r="G1876" s="243"/>
      <c r="H1876" s="243"/>
      <c r="I1876" s="693">
        <f>A1876</f>
        <v>45943</v>
      </c>
    </row>
    <row r="1877" spans="1:11" ht="28.8" x14ac:dyDescent="0.3">
      <c r="B1877" s="197" t="s">
        <v>1731</v>
      </c>
      <c r="C1877" s="197" t="s">
        <v>1732</v>
      </c>
      <c r="D1877" s="197" t="s">
        <v>1257</v>
      </c>
      <c r="E1877" s="200" t="s">
        <v>1894</v>
      </c>
      <c r="F1877" s="200" t="s">
        <v>1734</v>
      </c>
      <c r="G1877" s="200" t="s">
        <v>1742</v>
      </c>
      <c r="H1877" s="200" t="s">
        <v>390</v>
      </c>
      <c r="I1877" s="200" t="s">
        <v>1740</v>
      </c>
    </row>
    <row r="1878" spans="1:11" x14ac:dyDescent="0.3">
      <c r="B1878" s="255">
        <v>1</v>
      </c>
      <c r="C1878" s="198" t="s">
        <v>2274</v>
      </c>
      <c r="D1878" s="198" t="s">
        <v>1826</v>
      </c>
      <c r="E1878" s="207">
        <v>45943.75</v>
      </c>
      <c r="F1878" s="207">
        <v>45943.885416666664</v>
      </c>
      <c r="G1878" s="206">
        <v>25</v>
      </c>
      <c r="H1878" s="4">
        <v>346625</v>
      </c>
      <c r="I1878" s="4" t="s">
        <v>3091</v>
      </c>
      <c r="K1878" s="585">
        <f>(F1878-E1878)*24</f>
        <v>3.2499999999417923</v>
      </c>
    </row>
    <row r="1879" spans="1:11" x14ac:dyDescent="0.3">
      <c r="B1879" s="255">
        <v>2</v>
      </c>
      <c r="C1879" t="s">
        <v>3088</v>
      </c>
      <c r="D1879" s="198" t="s">
        <v>3089</v>
      </c>
      <c r="E1879" s="207">
        <v>45943.75</v>
      </c>
      <c r="F1879" s="207">
        <v>45943.885416666664</v>
      </c>
      <c r="G1879" s="206">
        <v>10</v>
      </c>
      <c r="H1879" s="4" t="s">
        <v>110</v>
      </c>
      <c r="I1879" s="4" t="s">
        <v>3092</v>
      </c>
      <c r="K1879" s="585"/>
    </row>
    <row r="1880" spans="1:11" x14ac:dyDescent="0.3">
      <c r="G1880" s="228">
        <f>SUM(G1878:G1879)</f>
        <v>35</v>
      </c>
    </row>
    <row r="1882" spans="1:11" x14ac:dyDescent="0.3">
      <c r="A1882" s="243">
        <v>45945</v>
      </c>
      <c r="B1882" s="243"/>
      <c r="C1882" s="693">
        <f>A1882</f>
        <v>45945</v>
      </c>
      <c r="D1882" s="243"/>
      <c r="E1882" s="243"/>
      <c r="F1882" s="243"/>
      <c r="G1882" s="243"/>
      <c r="H1882" s="243"/>
      <c r="I1882" s="693">
        <f>A1882</f>
        <v>45945</v>
      </c>
    </row>
    <row r="1883" spans="1:11" ht="28.8" x14ac:dyDescent="0.3">
      <c r="B1883" s="197" t="s">
        <v>1731</v>
      </c>
      <c r="C1883" s="197" t="s">
        <v>1732</v>
      </c>
      <c r="D1883" s="197" t="s">
        <v>1257</v>
      </c>
      <c r="E1883" s="200" t="s">
        <v>1894</v>
      </c>
      <c r="F1883" s="200" t="s">
        <v>1734</v>
      </c>
      <c r="G1883" s="200" t="s">
        <v>1742</v>
      </c>
      <c r="H1883" s="200" t="s">
        <v>390</v>
      </c>
      <c r="I1883" s="200" t="s">
        <v>1740</v>
      </c>
    </row>
    <row r="1884" spans="1:11" x14ac:dyDescent="0.3">
      <c r="A1884" s="729" t="s">
        <v>1800</v>
      </c>
      <c r="B1884" s="255">
        <v>1</v>
      </c>
      <c r="C1884" s="198" t="s">
        <v>1948</v>
      </c>
      <c r="D1884" s="198" t="s">
        <v>1745</v>
      </c>
      <c r="E1884" s="207">
        <v>45945.75</v>
      </c>
      <c r="F1884" s="207">
        <v>45945.833333333336</v>
      </c>
      <c r="G1884" s="206">
        <v>0</v>
      </c>
      <c r="H1884" s="4" t="s">
        <v>110</v>
      </c>
      <c r="I1884" s="4" t="s">
        <v>110</v>
      </c>
      <c r="K1884" s="585">
        <f>(F1884-E1884)*24</f>
        <v>2.0000000000582077</v>
      </c>
    </row>
    <row r="1885" spans="1:11" x14ac:dyDescent="0.3">
      <c r="B1885" s="255">
        <v>2</v>
      </c>
      <c r="C1885" s="198" t="s">
        <v>1762</v>
      </c>
      <c r="D1885" s="198" t="s">
        <v>1745</v>
      </c>
      <c r="E1885" s="207">
        <v>45945.75</v>
      </c>
      <c r="F1885" s="207">
        <v>45945.833333333336</v>
      </c>
      <c r="G1885" s="206">
        <v>10</v>
      </c>
      <c r="H1885" s="4">
        <v>348725</v>
      </c>
      <c r="I1885" s="4" t="s">
        <v>3093</v>
      </c>
      <c r="K1885" s="585">
        <f>(F1885-E1885)*24</f>
        <v>2.0000000000582077</v>
      </c>
    </row>
    <row r="1886" spans="1:11" x14ac:dyDescent="0.3">
      <c r="B1886" s="255">
        <v>3</v>
      </c>
      <c r="C1886" t="s">
        <v>3088</v>
      </c>
      <c r="D1886" s="198" t="s">
        <v>3089</v>
      </c>
      <c r="E1886" s="207">
        <v>45945.75</v>
      </c>
      <c r="F1886" s="207">
        <v>45945.833333333336</v>
      </c>
      <c r="G1886" s="206">
        <v>10</v>
      </c>
      <c r="H1886" s="4" t="s">
        <v>110</v>
      </c>
      <c r="I1886" s="4" t="s">
        <v>110</v>
      </c>
      <c r="K1886" s="585"/>
    </row>
    <row r="1887" spans="1:11" x14ac:dyDescent="0.3">
      <c r="G1887" s="228">
        <f>SUM(G1884:G1886)</f>
        <v>20</v>
      </c>
    </row>
    <row r="1889" spans="1:11" x14ac:dyDescent="0.3">
      <c r="A1889" s="243">
        <v>45946</v>
      </c>
      <c r="B1889" s="243"/>
      <c r="C1889" s="693">
        <f>A1889</f>
        <v>45946</v>
      </c>
      <c r="D1889" s="243"/>
      <c r="E1889" s="243"/>
      <c r="F1889" s="243"/>
      <c r="G1889" s="243"/>
      <c r="H1889" s="243"/>
      <c r="I1889" s="693">
        <f>A1889</f>
        <v>45946</v>
      </c>
    </row>
    <row r="1890" spans="1:11" ht="28.8" x14ac:dyDescent="0.3">
      <c r="B1890" s="197" t="s">
        <v>1731</v>
      </c>
      <c r="C1890" s="197" t="s">
        <v>1732</v>
      </c>
      <c r="D1890" s="197" t="s">
        <v>1257</v>
      </c>
      <c r="E1890" s="200" t="s">
        <v>1894</v>
      </c>
      <c r="F1890" s="200" t="s">
        <v>1734</v>
      </c>
      <c r="G1890" s="200" t="s">
        <v>1742</v>
      </c>
      <c r="H1890" s="200" t="s">
        <v>390</v>
      </c>
      <c r="I1890" s="200" t="s">
        <v>1740</v>
      </c>
    </row>
    <row r="1891" spans="1:11" x14ac:dyDescent="0.3">
      <c r="A1891" s="729" t="s">
        <v>1800</v>
      </c>
      <c r="B1891" s="255">
        <v>1</v>
      </c>
      <c r="C1891" s="198" t="s">
        <v>1948</v>
      </c>
      <c r="D1891" s="198" t="s">
        <v>1745</v>
      </c>
      <c r="E1891" s="207">
        <v>45946.75</v>
      </c>
      <c r="F1891" s="207">
        <v>45946.838194444441</v>
      </c>
      <c r="G1891" s="206">
        <v>0</v>
      </c>
      <c r="H1891" s="4" t="s">
        <v>110</v>
      </c>
      <c r="I1891" s="4" t="s">
        <v>110</v>
      </c>
      <c r="K1891" s="585">
        <f>(F1891-E1891)*24</f>
        <v>2.1166666665812954</v>
      </c>
    </row>
    <row r="1892" spans="1:11" x14ac:dyDescent="0.3">
      <c r="B1892" s="255">
        <v>2</v>
      </c>
      <c r="C1892" s="198" t="s">
        <v>1762</v>
      </c>
      <c r="D1892" s="198" t="s">
        <v>1745</v>
      </c>
      <c r="E1892" s="207">
        <v>45946.75</v>
      </c>
      <c r="F1892" s="207">
        <v>45946.838194444441</v>
      </c>
      <c r="G1892" s="206">
        <v>10</v>
      </c>
      <c r="H1892" s="4">
        <v>348725</v>
      </c>
      <c r="I1892" s="4" t="s">
        <v>3093</v>
      </c>
      <c r="K1892" s="585">
        <f>(F1892-E1892)*24</f>
        <v>2.1166666665812954</v>
      </c>
    </row>
    <row r="1893" spans="1:11" x14ac:dyDescent="0.3">
      <c r="B1893" s="255">
        <v>3</v>
      </c>
      <c r="C1893" s="198" t="s">
        <v>2274</v>
      </c>
      <c r="D1893" s="198" t="s">
        <v>1826</v>
      </c>
      <c r="E1893" s="207">
        <v>45946.75</v>
      </c>
      <c r="F1893" s="207">
        <v>45946.875</v>
      </c>
      <c r="G1893" s="206">
        <v>25</v>
      </c>
      <c r="H1893" s="4">
        <v>346625</v>
      </c>
      <c r="I1893" s="4" t="s">
        <v>3091</v>
      </c>
      <c r="K1893" s="585">
        <f>(F1893-E1893)*24</f>
        <v>3</v>
      </c>
    </row>
    <row r="1894" spans="1:11" x14ac:dyDescent="0.3">
      <c r="B1894" s="255">
        <v>4</v>
      </c>
      <c r="C1894" t="s">
        <v>3088</v>
      </c>
      <c r="D1894" s="198" t="s">
        <v>3089</v>
      </c>
      <c r="E1894" s="207">
        <v>45946.75</v>
      </c>
      <c r="F1894" s="207">
        <v>45946.875</v>
      </c>
      <c r="G1894" s="206">
        <v>10</v>
      </c>
      <c r="H1894" s="4" t="s">
        <v>110</v>
      </c>
      <c r="I1894" s="4" t="s">
        <v>110</v>
      </c>
      <c r="K1894" s="585"/>
    </row>
    <row r="1895" spans="1:11" x14ac:dyDescent="0.3">
      <c r="G1895" s="228">
        <f>SUM(G1891:G1894)</f>
        <v>45</v>
      </c>
    </row>
    <row r="1898" spans="1:11" x14ac:dyDescent="0.3">
      <c r="B1898" s="806" t="s">
        <v>3090</v>
      </c>
      <c r="C1898" s="806"/>
      <c r="D1898" s="806"/>
      <c r="E1898" s="806"/>
      <c r="F1898" s="806"/>
      <c r="G1898" s="806"/>
    </row>
    <row r="1899" spans="1:11" x14ac:dyDescent="0.3">
      <c r="B1899" s="197" t="s">
        <v>1731</v>
      </c>
      <c r="C1899" s="197" t="s">
        <v>1732</v>
      </c>
      <c r="D1899" s="197" t="s">
        <v>1257</v>
      </c>
      <c r="E1899" s="197" t="s">
        <v>1733</v>
      </c>
      <c r="F1899" s="200" t="s">
        <v>1780</v>
      </c>
      <c r="G1899" s="200" t="s">
        <v>1742</v>
      </c>
    </row>
    <row r="1900" spans="1:11" x14ac:dyDescent="0.3">
      <c r="B1900" s="255">
        <v>1</v>
      </c>
      <c r="C1900" s="198" t="s">
        <v>1948</v>
      </c>
      <c r="D1900" s="198" t="s">
        <v>1745</v>
      </c>
      <c r="F1900" s="258">
        <f>COUNTIF($C$1878:$C$1894,C1900)</f>
        <v>2</v>
      </c>
      <c r="G1900" s="206">
        <f>SUMIF($C$1878:$C$1894,C1900,$G$1878:$G$1894)</f>
        <v>0</v>
      </c>
    </row>
    <row r="1901" spans="1:11" x14ac:dyDescent="0.3">
      <c r="B1901" s="255">
        <v>2</v>
      </c>
      <c r="C1901" s="198" t="s">
        <v>1762</v>
      </c>
      <c r="D1901" s="198" t="s">
        <v>1745</v>
      </c>
      <c r="F1901" s="258">
        <f t="shared" ref="F1901:F1903" si="86">COUNTIF($C$1878:$C$1894,C1901)</f>
        <v>2</v>
      </c>
      <c r="G1901" s="206">
        <f t="shared" ref="G1901:G1903" si="87">SUMIF($C$1878:$C$1894,C1901,$G$1878:$G$1894)</f>
        <v>20</v>
      </c>
    </row>
    <row r="1902" spans="1:11" x14ac:dyDescent="0.3">
      <c r="B1902" s="255">
        <v>3</v>
      </c>
      <c r="C1902" s="198" t="s">
        <v>2274</v>
      </c>
      <c r="D1902" s="198" t="s">
        <v>1826</v>
      </c>
      <c r="F1902" s="258">
        <f t="shared" si="86"/>
        <v>2</v>
      </c>
      <c r="G1902" s="206">
        <f t="shared" si="87"/>
        <v>50</v>
      </c>
    </row>
    <row r="1903" spans="1:11" x14ac:dyDescent="0.3">
      <c r="B1903" s="255">
        <v>4</v>
      </c>
      <c r="C1903" t="s">
        <v>3088</v>
      </c>
      <c r="D1903" s="198" t="s">
        <v>3089</v>
      </c>
      <c r="F1903" s="258">
        <f t="shared" si="86"/>
        <v>3</v>
      </c>
      <c r="G1903" s="206">
        <f t="shared" si="87"/>
        <v>30</v>
      </c>
    </row>
    <row r="1904" spans="1:11" x14ac:dyDescent="0.3">
      <c r="G1904" s="228">
        <f>SUM(G1900:G1903)</f>
        <v>100</v>
      </c>
    </row>
    <row r="1907" spans="1:11" x14ac:dyDescent="0.3">
      <c r="A1907" s="243">
        <v>45950</v>
      </c>
      <c r="B1907" s="243"/>
      <c r="C1907" s="693">
        <f>A1907</f>
        <v>45950</v>
      </c>
      <c r="D1907" s="243"/>
      <c r="E1907" s="243"/>
      <c r="F1907" s="243"/>
      <c r="G1907" s="243"/>
      <c r="H1907" s="243"/>
      <c r="I1907" s="693">
        <f>A1907</f>
        <v>45950</v>
      </c>
    </row>
    <row r="1908" spans="1:11" ht="28.8" x14ac:dyDescent="0.3">
      <c r="B1908" s="197" t="s">
        <v>1731</v>
      </c>
      <c r="C1908" s="197" t="s">
        <v>1732</v>
      </c>
      <c r="D1908" s="197" t="s">
        <v>1257</v>
      </c>
      <c r="E1908" s="200" t="s">
        <v>1894</v>
      </c>
      <c r="F1908" s="200" t="s">
        <v>1734</v>
      </c>
      <c r="G1908" s="200" t="s">
        <v>1742</v>
      </c>
      <c r="H1908" s="200" t="s">
        <v>390</v>
      </c>
      <c r="I1908" s="200" t="s">
        <v>1740</v>
      </c>
    </row>
    <row r="1909" spans="1:11" x14ac:dyDescent="0.3">
      <c r="B1909" s="255">
        <v>1</v>
      </c>
      <c r="C1909" s="198" t="s">
        <v>1762</v>
      </c>
      <c r="D1909" s="198" t="s">
        <v>1745</v>
      </c>
      <c r="E1909" s="207">
        <v>45950.75</v>
      </c>
      <c r="F1909" s="207">
        <v>45950.791666666664</v>
      </c>
      <c r="G1909" s="206">
        <v>0</v>
      </c>
      <c r="H1909" s="53">
        <v>348725</v>
      </c>
      <c r="I1909" s="53" t="s">
        <v>1921</v>
      </c>
      <c r="K1909" s="585">
        <f>(F1909-E1909)*24</f>
        <v>0.99999999994179234</v>
      </c>
    </row>
    <row r="1910" spans="1:11" x14ac:dyDescent="0.3">
      <c r="B1910" s="255">
        <v>2</v>
      </c>
      <c r="C1910" s="198" t="s">
        <v>1993</v>
      </c>
      <c r="D1910" s="198" t="s">
        <v>28</v>
      </c>
      <c r="E1910" s="207">
        <v>45950.75</v>
      </c>
      <c r="F1910" s="207">
        <v>45950.847222222219</v>
      </c>
      <c r="G1910" s="206">
        <v>10</v>
      </c>
      <c r="H1910" s="53">
        <v>354425</v>
      </c>
      <c r="I1910" s="53" t="s">
        <v>2271</v>
      </c>
      <c r="K1910" s="585">
        <f>(F1910-E1910)*24</f>
        <v>2.3333333332557231</v>
      </c>
    </row>
    <row r="1911" spans="1:11" x14ac:dyDescent="0.3">
      <c r="B1911" s="255">
        <v>3</v>
      </c>
      <c r="C1911" t="s">
        <v>3088</v>
      </c>
      <c r="D1911" s="198" t="s">
        <v>3089</v>
      </c>
      <c r="E1911" s="207">
        <v>45950.75</v>
      </c>
      <c r="F1911" s="207">
        <v>45950.833333333336</v>
      </c>
      <c r="G1911" s="206">
        <v>10</v>
      </c>
      <c r="H1911" s="4" t="s">
        <v>110</v>
      </c>
      <c r="I1911" s="4" t="s">
        <v>110</v>
      </c>
      <c r="K1911" s="585"/>
    </row>
    <row r="1912" spans="1:11" x14ac:dyDescent="0.3">
      <c r="G1912" s="228">
        <f>SUM(G1909:G1911)</f>
        <v>20</v>
      </c>
    </row>
    <row r="1914" spans="1:11" x14ac:dyDescent="0.3">
      <c r="A1914" s="243">
        <v>45951</v>
      </c>
      <c r="B1914" s="243"/>
      <c r="C1914" s="693">
        <f>A1914</f>
        <v>45951</v>
      </c>
      <c r="D1914" s="243"/>
      <c r="E1914" s="243"/>
      <c r="F1914" s="243"/>
      <c r="G1914" s="243"/>
      <c r="H1914" s="243"/>
      <c r="I1914" s="693">
        <f>A1914</f>
        <v>45951</v>
      </c>
    </row>
    <row r="1915" spans="1:11" ht="28.8" x14ac:dyDescent="0.3">
      <c r="B1915" s="197" t="s">
        <v>1731</v>
      </c>
      <c r="C1915" s="197" t="s">
        <v>1732</v>
      </c>
      <c r="D1915" s="197" t="s">
        <v>1257</v>
      </c>
      <c r="E1915" s="200" t="s">
        <v>1894</v>
      </c>
      <c r="F1915" s="200" t="s">
        <v>1734</v>
      </c>
      <c r="G1915" s="200" t="s">
        <v>1742</v>
      </c>
      <c r="H1915" s="200" t="s">
        <v>390</v>
      </c>
      <c r="I1915" s="200" t="s">
        <v>1740</v>
      </c>
    </row>
    <row r="1916" spans="1:11" x14ac:dyDescent="0.3">
      <c r="B1916" s="255">
        <v>1</v>
      </c>
      <c r="C1916" s="198" t="s">
        <v>1762</v>
      </c>
      <c r="D1916" s="198" t="s">
        <v>1745</v>
      </c>
      <c r="E1916" s="207">
        <v>45951.75</v>
      </c>
      <c r="F1916" s="207">
        <v>45951.791666666664</v>
      </c>
      <c r="G1916" s="206">
        <v>0</v>
      </c>
      <c r="H1916" s="53">
        <v>348725</v>
      </c>
      <c r="I1916" s="53" t="s">
        <v>1921</v>
      </c>
      <c r="K1916" s="585">
        <f>(F1916-E1916)*24</f>
        <v>0.99999999994179234</v>
      </c>
    </row>
    <row r="1917" spans="1:11" x14ac:dyDescent="0.3">
      <c r="B1917" s="255">
        <v>2</v>
      </c>
      <c r="C1917" s="198" t="s">
        <v>1771</v>
      </c>
      <c r="D1917" s="198" t="s">
        <v>1745</v>
      </c>
      <c r="E1917" s="207">
        <v>45951.75</v>
      </c>
      <c r="F1917" s="207">
        <v>45951.791666666664</v>
      </c>
      <c r="G1917" s="206">
        <v>0</v>
      </c>
      <c r="H1917" s="4">
        <v>348725</v>
      </c>
      <c r="I1917" s="4" t="s">
        <v>3093</v>
      </c>
      <c r="K1917" s="585">
        <f>(F1917-E1917)*24</f>
        <v>0.99999999994179234</v>
      </c>
    </row>
    <row r="1918" spans="1:11" x14ac:dyDescent="0.3">
      <c r="B1918" s="255">
        <v>3</v>
      </c>
      <c r="C1918" s="198" t="s">
        <v>1993</v>
      </c>
      <c r="D1918" s="198" t="s">
        <v>28</v>
      </c>
      <c r="E1918" s="207">
        <v>45951.75</v>
      </c>
      <c r="F1918" s="207">
        <v>45951.833333333336</v>
      </c>
      <c r="G1918" s="206">
        <v>10</v>
      </c>
      <c r="H1918" s="4">
        <v>352525</v>
      </c>
      <c r="I1918" s="4" t="s">
        <v>1055</v>
      </c>
      <c r="K1918" s="585">
        <f>(F1918-E1918)*24</f>
        <v>2.0000000000582077</v>
      </c>
    </row>
    <row r="1919" spans="1:11" x14ac:dyDescent="0.3">
      <c r="B1919" s="255">
        <v>4</v>
      </c>
      <c r="C1919" t="s">
        <v>3088</v>
      </c>
      <c r="D1919" s="198" t="s">
        <v>3089</v>
      </c>
      <c r="E1919" s="207">
        <v>45951.75</v>
      </c>
      <c r="F1919" s="207">
        <v>45951.833333333336</v>
      </c>
      <c r="G1919" s="206">
        <v>10</v>
      </c>
      <c r="H1919" s="4" t="s">
        <v>110</v>
      </c>
      <c r="I1919" s="4" t="s">
        <v>110</v>
      </c>
      <c r="K1919" s="585"/>
    </row>
    <row r="1920" spans="1:11" x14ac:dyDescent="0.3">
      <c r="G1920" s="228">
        <f>SUM(G1916:G1919)</f>
        <v>20</v>
      </c>
    </row>
    <row r="1922" spans="1:11" x14ac:dyDescent="0.3">
      <c r="A1922" s="243">
        <v>45953</v>
      </c>
      <c r="B1922" s="243"/>
      <c r="C1922" s="693">
        <f>A1922</f>
        <v>45953</v>
      </c>
      <c r="D1922" s="243"/>
      <c r="E1922" s="243"/>
      <c r="F1922" s="243"/>
      <c r="G1922" s="243"/>
      <c r="H1922" s="243"/>
      <c r="I1922" s="693">
        <f>A1922</f>
        <v>45953</v>
      </c>
    </row>
    <row r="1923" spans="1:11" ht="28.8" x14ac:dyDescent="0.3">
      <c r="B1923" s="197" t="s">
        <v>1731</v>
      </c>
      <c r="C1923" s="197" t="s">
        <v>1732</v>
      </c>
      <c r="D1923" s="197" t="s">
        <v>1257</v>
      </c>
      <c r="E1923" s="200" t="s">
        <v>1894</v>
      </c>
      <c r="F1923" s="200" t="s">
        <v>1734</v>
      </c>
      <c r="G1923" s="200" t="s">
        <v>1742</v>
      </c>
      <c r="H1923" s="200" t="s">
        <v>390</v>
      </c>
      <c r="I1923" s="200" t="s">
        <v>1740</v>
      </c>
    </row>
    <row r="1924" spans="1:11" x14ac:dyDescent="0.3">
      <c r="B1924" s="255">
        <v>1</v>
      </c>
      <c r="C1924" s="198" t="s">
        <v>1763</v>
      </c>
      <c r="D1924" s="198" t="s">
        <v>1745</v>
      </c>
      <c r="E1924" s="207">
        <v>45953.75</v>
      </c>
      <c r="F1924" s="207">
        <v>45953.833333333336</v>
      </c>
      <c r="G1924" s="206">
        <v>10</v>
      </c>
      <c r="H1924" s="4">
        <v>357525</v>
      </c>
      <c r="I1924" s="4" t="s">
        <v>3125</v>
      </c>
      <c r="K1924" s="585">
        <f>(F1924-E1924)*24</f>
        <v>2.0000000000582077</v>
      </c>
    </row>
    <row r="1925" spans="1:11" x14ac:dyDescent="0.3">
      <c r="A1925" s="737" t="s">
        <v>1974</v>
      </c>
      <c r="B1925" s="255">
        <v>2</v>
      </c>
      <c r="C1925" s="198" t="s">
        <v>1764</v>
      </c>
      <c r="D1925" s="198" t="s">
        <v>1745</v>
      </c>
      <c r="E1925" s="207">
        <v>45953.75</v>
      </c>
      <c r="F1925" s="207">
        <v>45953.833333333336</v>
      </c>
      <c r="G1925" s="206">
        <v>0</v>
      </c>
      <c r="H1925" s="4">
        <v>352525</v>
      </c>
      <c r="I1925" s="4" t="s">
        <v>882</v>
      </c>
      <c r="K1925" s="585">
        <f>(F1925-E1925)*24</f>
        <v>2.0000000000582077</v>
      </c>
    </row>
    <row r="1926" spans="1:11" x14ac:dyDescent="0.3">
      <c r="B1926" s="255">
        <v>3</v>
      </c>
      <c r="C1926" s="198" t="s">
        <v>1993</v>
      </c>
      <c r="D1926" s="198" t="s">
        <v>28</v>
      </c>
      <c r="E1926" s="207">
        <v>45953.75</v>
      </c>
      <c r="F1926" s="207">
        <v>45953.833333333336</v>
      </c>
      <c r="G1926" s="206">
        <v>10</v>
      </c>
      <c r="H1926" s="4">
        <v>351925</v>
      </c>
      <c r="I1926" s="4" t="s">
        <v>3126</v>
      </c>
      <c r="K1926" s="585">
        <f>(F1926-E1926)*24</f>
        <v>2.0000000000582077</v>
      </c>
    </row>
    <row r="1927" spans="1:11" x14ac:dyDescent="0.3">
      <c r="B1927" s="255">
        <v>4</v>
      </c>
      <c r="C1927" t="s">
        <v>3088</v>
      </c>
      <c r="D1927" s="198" t="s">
        <v>3089</v>
      </c>
      <c r="E1927" s="207">
        <v>45953.75</v>
      </c>
      <c r="F1927" s="207">
        <v>45953.833333333336</v>
      </c>
      <c r="G1927" s="206">
        <v>10</v>
      </c>
      <c r="H1927" s="4" t="s">
        <v>110</v>
      </c>
      <c r="I1927" s="4" t="s">
        <v>110</v>
      </c>
      <c r="K1927" s="585"/>
    </row>
    <row r="1928" spans="1:11" x14ac:dyDescent="0.3">
      <c r="G1928" s="228">
        <f>SUM(G1924:G1927)</f>
        <v>30</v>
      </c>
    </row>
    <row r="1930" spans="1:11" x14ac:dyDescent="0.3">
      <c r="B1930" s="806" t="s">
        <v>3124</v>
      </c>
      <c r="C1930" s="806"/>
      <c r="D1930" s="806"/>
      <c r="E1930" s="806"/>
      <c r="F1930" s="806"/>
      <c r="G1930" s="806"/>
    </row>
    <row r="1931" spans="1:11" x14ac:dyDescent="0.3">
      <c r="B1931" s="197" t="s">
        <v>1731</v>
      </c>
      <c r="C1931" s="197" t="s">
        <v>1732</v>
      </c>
      <c r="D1931" s="197" t="s">
        <v>1257</v>
      </c>
      <c r="E1931" s="197" t="s">
        <v>3127</v>
      </c>
      <c r="F1931" s="200" t="s">
        <v>1780</v>
      </c>
      <c r="G1931" s="200" t="s">
        <v>1742</v>
      </c>
    </row>
    <row r="1932" spans="1:11" x14ac:dyDescent="0.3">
      <c r="B1932" s="255">
        <v>1</v>
      </c>
      <c r="C1932" s="198" t="s">
        <v>1762</v>
      </c>
      <c r="D1932" s="198" t="s">
        <v>1745</v>
      </c>
      <c r="F1932" s="258">
        <f>COUNTIF($C$1909:$C$1927,C1932)</f>
        <v>2</v>
      </c>
      <c r="G1932" s="206">
        <f>SUMIF($C$1909:$C$1927,C1932,$G$1909:$G$1927)</f>
        <v>0</v>
      </c>
    </row>
    <row r="1933" spans="1:11" x14ac:dyDescent="0.3">
      <c r="B1933" s="255">
        <v>2</v>
      </c>
      <c r="C1933" s="198" t="s">
        <v>1771</v>
      </c>
      <c r="D1933" s="198" t="s">
        <v>1745</v>
      </c>
      <c r="F1933" s="258">
        <f t="shared" ref="F1933:F1937" si="88">COUNTIF($C$1909:$C$1927,C1933)</f>
        <v>1</v>
      </c>
      <c r="G1933" s="206">
        <f t="shared" ref="G1933:G1937" si="89">SUMIF($C$1909:$C$1927,C1933,$G$1909:$G$1927)</f>
        <v>0</v>
      </c>
    </row>
    <row r="1934" spans="1:11" x14ac:dyDescent="0.3">
      <c r="B1934" s="255">
        <v>3</v>
      </c>
      <c r="C1934" s="198" t="s">
        <v>1763</v>
      </c>
      <c r="D1934" s="198" t="s">
        <v>1745</v>
      </c>
      <c r="F1934" s="258">
        <f t="shared" si="88"/>
        <v>1</v>
      </c>
      <c r="G1934" s="206">
        <f t="shared" si="89"/>
        <v>10</v>
      </c>
    </row>
    <row r="1935" spans="1:11" x14ac:dyDescent="0.3">
      <c r="B1935" s="255">
        <v>4</v>
      </c>
      <c r="C1935" s="198" t="s">
        <v>1764</v>
      </c>
      <c r="D1935" s="198" t="s">
        <v>1745</v>
      </c>
      <c r="F1935" s="258">
        <f t="shared" si="88"/>
        <v>1</v>
      </c>
      <c r="G1935" s="206">
        <f t="shared" si="89"/>
        <v>0</v>
      </c>
    </row>
    <row r="1936" spans="1:11" x14ac:dyDescent="0.3">
      <c r="B1936" s="255">
        <v>5</v>
      </c>
      <c r="C1936" s="198" t="s">
        <v>1993</v>
      </c>
      <c r="D1936" s="198" t="s">
        <v>28</v>
      </c>
      <c r="F1936" s="258">
        <f t="shared" si="88"/>
        <v>3</v>
      </c>
      <c r="G1936" s="206">
        <f t="shared" si="89"/>
        <v>30</v>
      </c>
    </row>
    <row r="1937" spans="1:11" x14ac:dyDescent="0.3">
      <c r="B1937" s="255">
        <v>6</v>
      </c>
      <c r="C1937" t="s">
        <v>3088</v>
      </c>
      <c r="D1937" s="198" t="s">
        <v>3089</v>
      </c>
      <c r="F1937" s="258">
        <f t="shared" si="88"/>
        <v>3</v>
      </c>
      <c r="G1937" s="206">
        <f t="shared" si="89"/>
        <v>30</v>
      </c>
    </row>
    <row r="1938" spans="1:11" x14ac:dyDescent="0.3">
      <c r="G1938" s="228">
        <f>SUM(G1932:G1937)</f>
        <v>70</v>
      </c>
    </row>
    <row r="1941" spans="1:11" x14ac:dyDescent="0.3">
      <c r="A1941" s="243">
        <v>45957</v>
      </c>
      <c r="B1941" s="243"/>
      <c r="C1941" s="693">
        <f>A1941</f>
        <v>45957</v>
      </c>
      <c r="D1941" s="243"/>
      <c r="E1941" s="243"/>
      <c r="F1941" s="243"/>
      <c r="G1941" s="243"/>
      <c r="H1941" s="243"/>
      <c r="I1941" s="693">
        <f>A1941</f>
        <v>45957</v>
      </c>
    </row>
    <row r="1942" spans="1:11" ht="28.8" x14ac:dyDescent="0.3">
      <c r="B1942" s="197" t="s">
        <v>1731</v>
      </c>
      <c r="C1942" s="197" t="s">
        <v>1732</v>
      </c>
      <c r="D1942" s="197" t="s">
        <v>1257</v>
      </c>
      <c r="E1942" s="200" t="s">
        <v>1894</v>
      </c>
      <c r="F1942" s="200" t="s">
        <v>1734</v>
      </c>
      <c r="G1942" s="200" t="s">
        <v>1742</v>
      </c>
      <c r="H1942" s="200" t="s">
        <v>390</v>
      </c>
      <c r="I1942" s="200" t="s">
        <v>1740</v>
      </c>
    </row>
    <row r="1943" spans="1:11" x14ac:dyDescent="0.3">
      <c r="A1943" s="737" t="s">
        <v>1974</v>
      </c>
      <c r="B1943" s="255">
        <v>1</v>
      </c>
      <c r="C1943" s="198" t="s">
        <v>1764</v>
      </c>
      <c r="D1943" s="198" t="s">
        <v>1745</v>
      </c>
      <c r="E1943" s="207">
        <v>45957.75</v>
      </c>
      <c r="F1943" s="207">
        <v>45957.826388888891</v>
      </c>
      <c r="G1943" s="206">
        <v>0</v>
      </c>
      <c r="H1943" s="53">
        <v>356225</v>
      </c>
      <c r="I1943" s="53" t="s">
        <v>2290</v>
      </c>
      <c r="K1943" s="585">
        <f>(F1943-E1943)*24</f>
        <v>1.8333333333721384</v>
      </c>
    </row>
    <row r="1944" spans="1:11" x14ac:dyDescent="0.3">
      <c r="B1944" s="255">
        <v>2</v>
      </c>
      <c r="C1944" s="198" t="s">
        <v>1993</v>
      </c>
      <c r="D1944" s="198" t="s">
        <v>28</v>
      </c>
      <c r="E1944" s="207">
        <v>45957.75</v>
      </c>
      <c r="F1944" s="207">
        <v>45957.84375</v>
      </c>
      <c r="G1944" s="206">
        <v>10</v>
      </c>
      <c r="H1944" s="53">
        <v>348725</v>
      </c>
      <c r="I1944" s="53" t="s">
        <v>3133</v>
      </c>
      <c r="K1944" s="585">
        <f>(F1944-E1944)*24</f>
        <v>2.25</v>
      </c>
    </row>
    <row r="1945" spans="1:11" x14ac:dyDescent="0.3">
      <c r="G1945" s="228">
        <f>SUM(G1943:G1944)</f>
        <v>10</v>
      </c>
    </row>
    <row r="1947" spans="1:11" x14ac:dyDescent="0.3">
      <c r="A1947" s="243">
        <v>45958</v>
      </c>
      <c r="B1947" s="243"/>
      <c r="C1947" s="693">
        <f>A1947</f>
        <v>45958</v>
      </c>
      <c r="D1947" s="243"/>
      <c r="E1947" s="243"/>
      <c r="F1947" s="243"/>
      <c r="G1947" s="243"/>
      <c r="H1947" s="243"/>
      <c r="I1947" s="693">
        <f>A1947</f>
        <v>45958</v>
      </c>
    </row>
    <row r="1948" spans="1:11" ht="28.8" x14ac:dyDescent="0.3">
      <c r="B1948" s="197" t="s">
        <v>1731</v>
      </c>
      <c r="C1948" s="197" t="s">
        <v>1732</v>
      </c>
      <c r="D1948" s="197" t="s">
        <v>1257</v>
      </c>
      <c r="E1948" s="200" t="s">
        <v>1894</v>
      </c>
      <c r="F1948" s="200" t="s">
        <v>1734</v>
      </c>
      <c r="G1948" s="200" t="s">
        <v>1742</v>
      </c>
      <c r="H1948" s="200" t="s">
        <v>390</v>
      </c>
      <c r="I1948" s="200" t="s">
        <v>1740</v>
      </c>
    </row>
    <row r="1949" spans="1:11" x14ac:dyDescent="0.3">
      <c r="B1949" s="255">
        <v>3</v>
      </c>
      <c r="C1949" s="198" t="s">
        <v>1993</v>
      </c>
      <c r="D1949" s="198" t="s">
        <v>28</v>
      </c>
      <c r="E1949" s="207">
        <v>45958.75</v>
      </c>
      <c r="F1949" s="207">
        <v>45958.848611111112</v>
      </c>
      <c r="G1949" s="206">
        <v>10</v>
      </c>
      <c r="H1949" s="4">
        <v>357525</v>
      </c>
      <c r="I1949" s="4" t="s">
        <v>3131</v>
      </c>
      <c r="K1949" s="585">
        <f>(F1949-E1949)*24</f>
        <v>2.3666666666977108</v>
      </c>
    </row>
    <row r="1950" spans="1:11" x14ac:dyDescent="0.3">
      <c r="G1950" s="228">
        <f>SUM(G1949:G1949)</f>
        <v>10</v>
      </c>
    </row>
    <row r="1952" spans="1:11" x14ac:dyDescent="0.3">
      <c r="A1952" s="243">
        <v>45959</v>
      </c>
      <c r="B1952" s="243"/>
      <c r="C1952" s="693">
        <f>A1952</f>
        <v>45959</v>
      </c>
      <c r="D1952" s="243"/>
      <c r="E1952" s="243"/>
      <c r="F1952" s="243"/>
      <c r="G1952" s="243"/>
      <c r="H1952" s="243"/>
      <c r="I1952" s="693">
        <f>A1952</f>
        <v>45959</v>
      </c>
    </row>
    <row r="1953" spans="1:11" ht="28.8" x14ac:dyDescent="0.3">
      <c r="B1953" s="197" t="s">
        <v>1731</v>
      </c>
      <c r="C1953" s="197" t="s">
        <v>1732</v>
      </c>
      <c r="D1953" s="197" t="s">
        <v>1257</v>
      </c>
      <c r="E1953" s="200" t="s">
        <v>1894</v>
      </c>
      <c r="F1953" s="200" t="s">
        <v>1734</v>
      </c>
      <c r="G1953" s="200" t="s">
        <v>1742</v>
      </c>
      <c r="H1953" s="200" t="s">
        <v>390</v>
      </c>
      <c r="I1953" s="200" t="s">
        <v>1740</v>
      </c>
    </row>
    <row r="1954" spans="1:11" x14ac:dyDescent="0.3">
      <c r="A1954" s="737" t="s">
        <v>1974</v>
      </c>
      <c r="B1954" s="255">
        <v>1</v>
      </c>
      <c r="C1954" s="198" t="s">
        <v>1763</v>
      </c>
      <c r="D1954" s="198" t="s">
        <v>1745</v>
      </c>
      <c r="E1954" s="207">
        <v>45959.75</v>
      </c>
      <c r="F1954" s="207">
        <v>45959.834722222222</v>
      </c>
      <c r="G1954" s="206">
        <v>0</v>
      </c>
      <c r="H1954" s="4">
        <v>357525</v>
      </c>
      <c r="I1954" s="4" t="s">
        <v>3132</v>
      </c>
      <c r="K1954" s="585">
        <f>(F1954-E1954)*24</f>
        <v>2.0333333333255723</v>
      </c>
    </row>
    <row r="1955" spans="1:11" x14ac:dyDescent="0.3">
      <c r="B1955" s="255">
        <v>3</v>
      </c>
      <c r="C1955" s="198" t="s">
        <v>1993</v>
      </c>
      <c r="D1955" s="198" t="s">
        <v>28</v>
      </c>
      <c r="E1955" s="207">
        <v>45959.75</v>
      </c>
      <c r="F1955" s="207">
        <v>45959.843055555553</v>
      </c>
      <c r="G1955" s="206">
        <v>10</v>
      </c>
      <c r="H1955" s="4">
        <v>353425</v>
      </c>
      <c r="I1955" s="4" t="s">
        <v>3130</v>
      </c>
      <c r="K1955" s="585">
        <f>(F1955-E1955)*24</f>
        <v>2.2333333332790062</v>
      </c>
    </row>
    <row r="1956" spans="1:11" x14ac:dyDescent="0.3">
      <c r="G1956" s="228">
        <f>SUM(G1954:G1955)</f>
        <v>10</v>
      </c>
    </row>
    <row r="1958" spans="1:11" x14ac:dyDescent="0.3">
      <c r="A1958" s="243">
        <v>45960</v>
      </c>
      <c r="B1958" s="243"/>
      <c r="C1958" s="693">
        <f>A1958</f>
        <v>45960</v>
      </c>
      <c r="D1958" s="243"/>
      <c r="E1958" s="243"/>
      <c r="F1958" s="243"/>
      <c r="G1958" s="243"/>
      <c r="H1958" s="243"/>
      <c r="I1958" s="693">
        <f>A1958</f>
        <v>45960</v>
      </c>
    </row>
    <row r="1959" spans="1:11" ht="28.8" x14ac:dyDescent="0.3">
      <c r="B1959" s="197" t="s">
        <v>1731</v>
      </c>
      <c r="C1959" s="197" t="s">
        <v>1732</v>
      </c>
      <c r="D1959" s="197" t="s">
        <v>1257</v>
      </c>
      <c r="E1959" s="200" t="s">
        <v>1894</v>
      </c>
      <c r="F1959" s="200" t="s">
        <v>1734</v>
      </c>
      <c r="G1959" s="200" t="s">
        <v>1742</v>
      </c>
      <c r="H1959" s="200" t="s">
        <v>390</v>
      </c>
      <c r="I1959" s="200" t="s">
        <v>1740</v>
      </c>
    </row>
    <row r="1960" spans="1:11" x14ac:dyDescent="0.3">
      <c r="B1960" s="255">
        <v>1</v>
      </c>
      <c r="C1960" s="198" t="s">
        <v>201</v>
      </c>
      <c r="D1960" s="198" t="s">
        <v>1022</v>
      </c>
      <c r="E1960" s="207">
        <v>45960.75</v>
      </c>
      <c r="F1960" s="207">
        <v>45960.958333333336</v>
      </c>
      <c r="G1960" s="206">
        <v>25</v>
      </c>
      <c r="H1960" s="4">
        <v>358425</v>
      </c>
      <c r="I1960" s="4" t="s">
        <v>926</v>
      </c>
      <c r="K1960" s="585">
        <f>(F1960-E1960)*24</f>
        <v>5.0000000000582077</v>
      </c>
    </row>
    <row r="1961" spans="1:11" x14ac:dyDescent="0.3">
      <c r="B1961" s="255">
        <v>2</v>
      </c>
      <c r="C1961" s="198" t="s">
        <v>1784</v>
      </c>
      <c r="D1961" s="198" t="s">
        <v>1826</v>
      </c>
      <c r="E1961" s="207">
        <v>45960.75</v>
      </c>
      <c r="F1961" s="207">
        <v>45960.958333333336</v>
      </c>
      <c r="G1961" s="206">
        <v>25</v>
      </c>
      <c r="H1961" s="4">
        <v>358425</v>
      </c>
      <c r="I1961" s="4" t="s">
        <v>3134</v>
      </c>
      <c r="K1961" s="585">
        <f>(F1961-E1961)*24</f>
        <v>5.0000000000582077</v>
      </c>
    </row>
    <row r="1962" spans="1:11" x14ac:dyDescent="0.3">
      <c r="B1962" s="255">
        <v>3</v>
      </c>
      <c r="C1962" s="198" t="s">
        <v>1993</v>
      </c>
      <c r="D1962" s="198" t="s">
        <v>28</v>
      </c>
      <c r="E1962" s="207">
        <v>45960.75</v>
      </c>
      <c r="F1962" s="207">
        <v>45960.875</v>
      </c>
      <c r="G1962" s="206">
        <v>25</v>
      </c>
      <c r="H1962" s="4" t="s">
        <v>3269</v>
      </c>
      <c r="I1962" s="4" t="s">
        <v>3268</v>
      </c>
      <c r="K1962" s="585">
        <f>(F1962-E1962)*24</f>
        <v>3</v>
      </c>
    </row>
    <row r="1963" spans="1:11" x14ac:dyDescent="0.3">
      <c r="B1963" s="255">
        <v>4</v>
      </c>
      <c r="C1963" s="198" t="s">
        <v>1763</v>
      </c>
      <c r="D1963" s="198" t="s">
        <v>1745</v>
      </c>
      <c r="E1963" s="207">
        <v>45960.75</v>
      </c>
      <c r="F1963" s="207">
        <v>45960.875</v>
      </c>
      <c r="G1963" s="206">
        <v>25</v>
      </c>
      <c r="H1963" s="4">
        <v>358425</v>
      </c>
      <c r="I1963" s="4" t="s">
        <v>3136</v>
      </c>
      <c r="K1963" s="585">
        <f>(F1963-E1963)*24</f>
        <v>3</v>
      </c>
    </row>
    <row r="1964" spans="1:11" x14ac:dyDescent="0.3">
      <c r="G1964" s="228">
        <f>SUM(G1960:G1963)</f>
        <v>100</v>
      </c>
    </row>
    <row r="1966" spans="1:11" x14ac:dyDescent="0.3">
      <c r="B1966" s="806" t="s">
        <v>3135</v>
      </c>
      <c r="C1966" s="806"/>
      <c r="D1966" s="806"/>
      <c r="E1966" s="806"/>
      <c r="F1966" s="806"/>
      <c r="G1966" s="806"/>
    </row>
    <row r="1967" spans="1:11" x14ac:dyDescent="0.3">
      <c r="B1967" s="197" t="s">
        <v>1731</v>
      </c>
      <c r="C1967" s="197" t="s">
        <v>1732</v>
      </c>
      <c r="D1967" s="197" t="s">
        <v>1257</v>
      </c>
      <c r="E1967" s="197" t="s">
        <v>3127</v>
      </c>
      <c r="F1967" s="200" t="s">
        <v>1780</v>
      </c>
      <c r="G1967" s="200" t="s">
        <v>1742</v>
      </c>
    </row>
    <row r="1968" spans="1:11" x14ac:dyDescent="0.3">
      <c r="A1968" t="s">
        <v>1973</v>
      </c>
      <c r="B1968" s="255">
        <v>1</v>
      </c>
      <c r="C1968" s="198" t="s">
        <v>1784</v>
      </c>
      <c r="D1968" s="198" t="s">
        <v>1826</v>
      </c>
      <c r="F1968" s="258">
        <f t="shared" ref="F1968:F1972" si="90">COUNTIF($C$1943:$C$1963,C1968)</f>
        <v>1</v>
      </c>
      <c r="G1968" s="206">
        <f t="shared" ref="G1968:G1972" si="91">SUMIF($C$1943:$C$1963,C1968,$G$1943:$G$1963)</f>
        <v>25</v>
      </c>
    </row>
    <row r="1969" spans="1:9" x14ac:dyDescent="0.3">
      <c r="A1969" t="s">
        <v>1973</v>
      </c>
      <c r="B1969" s="255">
        <v>2</v>
      </c>
      <c r="C1969" s="198" t="s">
        <v>1763</v>
      </c>
      <c r="D1969" s="198" t="s">
        <v>1745</v>
      </c>
      <c r="F1969" s="258">
        <f t="shared" si="90"/>
        <v>2</v>
      </c>
      <c r="G1969" s="206">
        <f t="shared" si="91"/>
        <v>25</v>
      </c>
    </row>
    <row r="1970" spans="1:9" x14ac:dyDescent="0.3">
      <c r="A1970" t="s">
        <v>1973</v>
      </c>
      <c r="B1970" s="255">
        <v>3</v>
      </c>
      <c r="C1970" s="198" t="s">
        <v>1764</v>
      </c>
      <c r="D1970" s="198" t="s">
        <v>1745</v>
      </c>
      <c r="F1970" s="258">
        <f t="shared" si="90"/>
        <v>1</v>
      </c>
      <c r="G1970" s="206">
        <f t="shared" si="91"/>
        <v>0</v>
      </c>
    </row>
    <row r="1971" spans="1:9" x14ac:dyDescent="0.3">
      <c r="A1971" t="s">
        <v>1973</v>
      </c>
      <c r="B1971" s="255">
        <v>4</v>
      </c>
      <c r="C1971" s="198" t="s">
        <v>1993</v>
      </c>
      <c r="D1971" s="198" t="s">
        <v>28</v>
      </c>
      <c r="F1971" s="258">
        <f t="shared" si="90"/>
        <v>4</v>
      </c>
      <c r="G1971" s="206">
        <f t="shared" si="91"/>
        <v>55</v>
      </c>
    </row>
    <row r="1972" spans="1:9" x14ac:dyDescent="0.3">
      <c r="A1972" t="s">
        <v>1973</v>
      </c>
      <c r="B1972" s="255">
        <v>6</v>
      </c>
      <c r="C1972" s="198" t="s">
        <v>201</v>
      </c>
      <c r="D1972" s="198" t="s">
        <v>1022</v>
      </c>
      <c r="F1972" s="258">
        <f t="shared" si="90"/>
        <v>1</v>
      </c>
      <c r="G1972" s="206">
        <f t="shared" si="91"/>
        <v>25</v>
      </c>
    </row>
    <row r="1973" spans="1:9" x14ac:dyDescent="0.3">
      <c r="G1973" s="228">
        <f>SUM(G1968:G1972)</f>
        <v>130</v>
      </c>
    </row>
    <row r="1976" spans="1:9" x14ac:dyDescent="0.3">
      <c r="A1976" s="243">
        <v>45981</v>
      </c>
      <c r="B1976" s="243"/>
      <c r="C1976" s="693">
        <f>A1976</f>
        <v>45981</v>
      </c>
      <c r="D1976" s="243"/>
      <c r="E1976" s="243"/>
      <c r="F1976" s="243"/>
      <c r="G1976" s="243"/>
      <c r="H1976" s="243"/>
      <c r="I1976" s="693">
        <f>A1976</f>
        <v>45981</v>
      </c>
    </row>
    <row r="1977" spans="1:9" ht="28.8" x14ac:dyDescent="0.3">
      <c r="B1977" s="197" t="s">
        <v>1731</v>
      </c>
      <c r="C1977" s="197" t="s">
        <v>1732</v>
      </c>
      <c r="D1977" s="197" t="s">
        <v>1257</v>
      </c>
      <c r="E1977" s="200" t="s">
        <v>1894</v>
      </c>
      <c r="F1977" s="200" t="s">
        <v>1734</v>
      </c>
      <c r="G1977" s="200" t="s">
        <v>1742</v>
      </c>
      <c r="H1977" s="200" t="s">
        <v>390</v>
      </c>
      <c r="I1977" s="200" t="s">
        <v>1740</v>
      </c>
    </row>
    <row r="1978" spans="1:9" x14ac:dyDescent="0.3">
      <c r="B1978" s="255">
        <v>1</v>
      </c>
      <c r="C1978" s="198" t="s">
        <v>1993</v>
      </c>
      <c r="D1978" s="198" t="s">
        <v>28</v>
      </c>
      <c r="E1978" s="207">
        <v>45981.75</v>
      </c>
      <c r="F1978" s="207">
        <v>45981.833333333336</v>
      </c>
      <c r="G1978" s="206">
        <v>10</v>
      </c>
      <c r="H1978" s="4">
        <v>358825</v>
      </c>
      <c r="I1978" s="4" t="s">
        <v>3393</v>
      </c>
    </row>
    <row r="1979" spans="1:9" x14ac:dyDescent="0.3">
      <c r="B1979" s="255">
        <v>2</v>
      </c>
      <c r="C1979" s="198" t="s">
        <v>1750</v>
      </c>
      <c r="D1979" s="198" t="s">
        <v>28</v>
      </c>
      <c r="E1979" s="207">
        <v>45981.75</v>
      </c>
      <c r="F1979" s="207">
        <v>45981.833333333336</v>
      </c>
      <c r="G1979" s="206">
        <v>10</v>
      </c>
      <c r="H1979" s="4">
        <v>353225</v>
      </c>
      <c r="I1979" s="4" t="s">
        <v>3394</v>
      </c>
    </row>
    <row r="1980" spans="1:9" x14ac:dyDescent="0.3">
      <c r="G1980" s="228">
        <f>SUM(G1978:G1979)</f>
        <v>20</v>
      </c>
    </row>
    <row r="1982" spans="1:9" x14ac:dyDescent="0.3">
      <c r="A1982" s="243">
        <v>45987</v>
      </c>
      <c r="B1982" s="243"/>
      <c r="C1982" s="693">
        <f>A1982</f>
        <v>45987</v>
      </c>
      <c r="D1982" s="243"/>
      <c r="E1982" s="243"/>
      <c r="F1982" s="243"/>
      <c r="G1982" s="243"/>
      <c r="H1982" s="243"/>
      <c r="I1982" s="693">
        <f>A1982</f>
        <v>45987</v>
      </c>
    </row>
    <row r="1983" spans="1:9" ht="28.8" x14ac:dyDescent="0.3">
      <c r="B1983" s="197" t="s">
        <v>1731</v>
      </c>
      <c r="C1983" s="197" t="s">
        <v>1732</v>
      </c>
      <c r="D1983" s="197" t="s">
        <v>1257</v>
      </c>
      <c r="E1983" s="200" t="s">
        <v>1894</v>
      </c>
      <c r="F1983" s="200" t="s">
        <v>1734</v>
      </c>
      <c r="G1983" s="200" t="s">
        <v>1742</v>
      </c>
      <c r="H1983" s="200" t="s">
        <v>390</v>
      </c>
      <c r="I1983" s="200" t="s">
        <v>1740</v>
      </c>
    </row>
    <row r="1984" spans="1:9" x14ac:dyDescent="0.3">
      <c r="B1984" s="255">
        <v>1</v>
      </c>
      <c r="C1984" s="198" t="s">
        <v>2288</v>
      </c>
      <c r="D1984" s="198" t="s">
        <v>1022</v>
      </c>
      <c r="E1984" s="207">
        <v>45987.75</v>
      </c>
      <c r="F1984" s="207">
        <v>45987.791666666664</v>
      </c>
      <c r="G1984" s="206">
        <v>0</v>
      </c>
      <c r="H1984" s="4" t="s">
        <v>3391</v>
      </c>
      <c r="I1984" s="4" t="s">
        <v>3392</v>
      </c>
    </row>
    <row r="1985" spans="1:9" x14ac:dyDescent="0.3">
      <c r="B1985" s="255">
        <v>2</v>
      </c>
      <c r="C1985" s="198" t="s">
        <v>2005</v>
      </c>
      <c r="D1985" s="198" t="s">
        <v>1832</v>
      </c>
      <c r="E1985" s="207">
        <v>45987.75</v>
      </c>
      <c r="F1985" s="207">
        <v>45987.791666666664</v>
      </c>
      <c r="G1985" s="206">
        <v>0</v>
      </c>
      <c r="H1985" s="4" t="s">
        <v>110</v>
      </c>
      <c r="I1985" s="4" t="s">
        <v>3390</v>
      </c>
    </row>
    <row r="1986" spans="1:9" x14ac:dyDescent="0.3">
      <c r="G1986" s="228">
        <f>SUM(G1984:G1985)</f>
        <v>0</v>
      </c>
    </row>
    <row r="1988" spans="1:9" x14ac:dyDescent="0.3">
      <c r="A1988" s="243">
        <v>45988</v>
      </c>
      <c r="B1988" s="243"/>
      <c r="C1988" s="693">
        <f>A1988</f>
        <v>45988</v>
      </c>
      <c r="D1988" s="243"/>
      <c r="E1988" s="243"/>
      <c r="F1988" s="243"/>
      <c r="G1988" s="243"/>
      <c r="H1988" s="243"/>
      <c r="I1988" s="693">
        <f>A1988</f>
        <v>45988</v>
      </c>
    </row>
    <row r="1989" spans="1:9" ht="28.8" x14ac:dyDescent="0.3">
      <c r="B1989" s="197" t="s">
        <v>1731</v>
      </c>
      <c r="C1989" s="197" t="s">
        <v>1732</v>
      </c>
      <c r="D1989" s="197" t="s">
        <v>1257</v>
      </c>
      <c r="E1989" s="200" t="s">
        <v>1894</v>
      </c>
      <c r="F1989" s="200" t="s">
        <v>1734</v>
      </c>
      <c r="G1989" s="200" t="s">
        <v>1742</v>
      </c>
      <c r="H1989" s="200" t="s">
        <v>390</v>
      </c>
      <c r="I1989" s="200" t="s">
        <v>1740</v>
      </c>
    </row>
    <row r="1990" spans="1:9" x14ac:dyDescent="0.3">
      <c r="A1990" s="398" t="s">
        <v>1974</v>
      </c>
      <c r="B1990" s="255">
        <v>1</v>
      </c>
      <c r="C1990" s="198" t="s">
        <v>1750</v>
      </c>
      <c r="D1990" s="198" t="s">
        <v>28</v>
      </c>
      <c r="E1990" s="207">
        <v>45988.75</v>
      </c>
      <c r="F1990" s="207">
        <v>45988.875</v>
      </c>
      <c r="G1990" s="206">
        <v>10</v>
      </c>
      <c r="H1990" s="4" t="s">
        <v>110</v>
      </c>
      <c r="I1990" s="4" t="s">
        <v>3395</v>
      </c>
    </row>
    <row r="1991" spans="1:9" x14ac:dyDescent="0.3">
      <c r="B1991" s="255">
        <v>2</v>
      </c>
      <c r="C1991" s="198" t="s">
        <v>1993</v>
      </c>
      <c r="D1991" s="198" t="s">
        <v>28</v>
      </c>
      <c r="E1991" s="207">
        <v>45988.75</v>
      </c>
      <c r="F1991" s="207">
        <v>45988.875</v>
      </c>
      <c r="G1991" s="206">
        <v>25</v>
      </c>
      <c r="H1991" s="4" t="s">
        <v>110</v>
      </c>
      <c r="I1991" s="4" t="s">
        <v>3395</v>
      </c>
    </row>
    <row r="1992" spans="1:9" x14ac:dyDescent="0.3">
      <c r="G1992" s="228">
        <f>SUM(G1990:G1991)</f>
        <v>35</v>
      </c>
    </row>
    <row r="1994" spans="1:9" x14ac:dyDescent="0.3">
      <c r="A1994" s="243">
        <v>45989</v>
      </c>
      <c r="B1994" s="243"/>
      <c r="C1994" s="693">
        <f>A1994</f>
        <v>45989</v>
      </c>
      <c r="D1994" s="243"/>
      <c r="E1994" s="243"/>
      <c r="F1994" s="243"/>
      <c r="G1994" s="243"/>
      <c r="H1994" s="243"/>
      <c r="I1994" s="693">
        <f>A1994</f>
        <v>45989</v>
      </c>
    </row>
    <row r="1995" spans="1:9" ht="28.8" x14ac:dyDescent="0.3">
      <c r="B1995" s="197" t="s">
        <v>1731</v>
      </c>
      <c r="C1995" s="197" t="s">
        <v>1732</v>
      </c>
      <c r="D1995" s="197" t="s">
        <v>1257</v>
      </c>
      <c r="E1995" s="200" t="s">
        <v>1894</v>
      </c>
      <c r="F1995" s="200" t="s">
        <v>1734</v>
      </c>
      <c r="G1995" s="200" t="s">
        <v>1742</v>
      </c>
      <c r="H1995" s="200" t="s">
        <v>390</v>
      </c>
      <c r="I1995" s="200" t="s">
        <v>1740</v>
      </c>
    </row>
    <row r="1996" spans="1:9" x14ac:dyDescent="0.3">
      <c r="A1996" s="398" t="s">
        <v>1974</v>
      </c>
      <c r="B1996" s="255">
        <v>1</v>
      </c>
      <c r="C1996" s="198" t="s">
        <v>1750</v>
      </c>
      <c r="D1996" s="198" t="s">
        <v>28</v>
      </c>
      <c r="E1996" s="207">
        <v>45989.75</v>
      </c>
      <c r="F1996" s="207">
        <v>45989.875</v>
      </c>
      <c r="G1996" s="206">
        <v>10</v>
      </c>
      <c r="H1996" s="4" t="s">
        <v>110</v>
      </c>
      <c r="I1996" s="4" t="s">
        <v>3395</v>
      </c>
    </row>
    <row r="1997" spans="1:9" x14ac:dyDescent="0.3">
      <c r="B1997" s="255">
        <v>2</v>
      </c>
      <c r="C1997" s="198" t="s">
        <v>1993</v>
      </c>
      <c r="D1997" s="198" t="s">
        <v>28</v>
      </c>
      <c r="E1997" s="207">
        <v>45988.75</v>
      </c>
      <c r="F1997" s="207">
        <v>45988.875</v>
      </c>
      <c r="G1997" s="206">
        <v>25</v>
      </c>
      <c r="H1997" s="4" t="s">
        <v>110</v>
      </c>
      <c r="I1997" s="4" t="s">
        <v>3395</v>
      </c>
    </row>
    <row r="1998" spans="1:9" x14ac:dyDescent="0.3">
      <c r="G1998" s="228">
        <f>SUM(G1996:G1997)</f>
        <v>35</v>
      </c>
    </row>
    <row r="2001" spans="1:11" x14ac:dyDescent="0.3">
      <c r="B2001" s="806" t="s">
        <v>3396</v>
      </c>
      <c r="C2001" s="806"/>
      <c r="D2001" s="806"/>
      <c r="E2001" s="806"/>
      <c r="F2001" s="806"/>
      <c r="G2001" s="806"/>
    </row>
    <row r="2002" spans="1:11" x14ac:dyDescent="0.3">
      <c r="B2002" s="197" t="s">
        <v>1731</v>
      </c>
      <c r="C2002" s="197" t="s">
        <v>1732</v>
      </c>
      <c r="D2002" s="197" t="s">
        <v>1257</v>
      </c>
      <c r="E2002" s="197" t="s">
        <v>3127</v>
      </c>
      <c r="F2002" s="200" t="s">
        <v>1780</v>
      </c>
      <c r="G2002" s="200" t="s">
        <v>1742</v>
      </c>
    </row>
    <row r="2003" spans="1:11" x14ac:dyDescent="0.3">
      <c r="B2003" s="255">
        <v>1</v>
      </c>
      <c r="C2003" s="198" t="s">
        <v>1993</v>
      </c>
      <c r="D2003" s="198" t="s">
        <v>28</v>
      </c>
      <c r="F2003" s="258">
        <f>COUNTIF($C$1977:$C$1997,C2003)</f>
        <v>3</v>
      </c>
      <c r="G2003" s="206">
        <f>SUMIF($C$1977:$C$1997,C2003,$G$1977:$G$1997)</f>
        <v>60</v>
      </c>
    </row>
    <row r="2004" spans="1:11" x14ac:dyDescent="0.3">
      <c r="B2004" s="255">
        <v>2</v>
      </c>
      <c r="C2004" s="198" t="s">
        <v>1750</v>
      </c>
      <c r="D2004" s="198" t="s">
        <v>28</v>
      </c>
      <c r="F2004" s="258">
        <f>COUNTIF($C$1977:$C$1997,C2004)</f>
        <v>3</v>
      </c>
      <c r="G2004" s="206">
        <f t="shared" ref="G2004:G2006" si="92">SUMIF($C$1977:$C$1997,C2004,$G$1977:$G$1997)</f>
        <v>30</v>
      </c>
    </row>
    <row r="2005" spans="1:11" x14ac:dyDescent="0.3">
      <c r="B2005" s="255">
        <v>3</v>
      </c>
      <c r="C2005" s="198" t="s">
        <v>2288</v>
      </c>
      <c r="D2005" s="198" t="s">
        <v>1022</v>
      </c>
      <c r="F2005" s="258">
        <f t="shared" ref="F2005:F2006" si="93">COUNTIF($C$1977:$C$1997,C2005)</f>
        <v>1</v>
      </c>
      <c r="G2005" s="206">
        <f t="shared" si="92"/>
        <v>0</v>
      </c>
    </row>
    <row r="2006" spans="1:11" x14ac:dyDescent="0.3">
      <c r="B2006" s="255">
        <v>4</v>
      </c>
      <c r="C2006" s="198" t="s">
        <v>2005</v>
      </c>
      <c r="D2006" s="198" t="s">
        <v>1832</v>
      </c>
      <c r="F2006" s="258">
        <f t="shared" si="93"/>
        <v>1</v>
      </c>
      <c r="G2006" s="206">
        <f t="shared" si="92"/>
        <v>0</v>
      </c>
    </row>
    <row r="2007" spans="1:11" x14ac:dyDescent="0.3">
      <c r="G2007" s="228">
        <f>SUM(G2003:G2006)</f>
        <v>90</v>
      </c>
    </row>
    <row r="2009" spans="1:11" x14ac:dyDescent="0.3">
      <c r="A2009" s="243">
        <v>45993</v>
      </c>
      <c r="B2009" s="243"/>
      <c r="C2009" s="693">
        <f>A2009</f>
        <v>45993</v>
      </c>
      <c r="D2009" s="243"/>
      <c r="E2009" s="243"/>
      <c r="F2009" s="243"/>
      <c r="G2009" s="243"/>
      <c r="H2009" s="243"/>
      <c r="I2009" s="693">
        <f>A2009</f>
        <v>45993</v>
      </c>
    </row>
    <row r="2010" spans="1:11" ht="28.8" x14ac:dyDescent="0.3">
      <c r="B2010" s="197" t="s">
        <v>1731</v>
      </c>
      <c r="C2010" s="197" t="s">
        <v>1732</v>
      </c>
      <c r="D2010" s="197" t="s">
        <v>1257</v>
      </c>
      <c r="E2010" s="200" t="s">
        <v>1894</v>
      </c>
      <c r="F2010" s="200" t="s">
        <v>1734</v>
      </c>
      <c r="G2010" s="200" t="s">
        <v>1742</v>
      </c>
      <c r="H2010" s="200" t="s">
        <v>390</v>
      </c>
      <c r="I2010" s="200" t="s">
        <v>1740</v>
      </c>
    </row>
    <row r="2011" spans="1:11" x14ac:dyDescent="0.3">
      <c r="B2011" s="255">
        <v>1</v>
      </c>
      <c r="C2011" s="198" t="s">
        <v>1993</v>
      </c>
      <c r="D2011" s="198" t="s">
        <v>28</v>
      </c>
      <c r="E2011" s="207">
        <v>45993.75</v>
      </c>
      <c r="F2011" s="207">
        <v>45993.833333333336</v>
      </c>
      <c r="G2011" s="206">
        <v>10</v>
      </c>
      <c r="H2011" s="4">
        <v>356025</v>
      </c>
      <c r="I2011" s="4" t="s">
        <v>3514</v>
      </c>
      <c r="K2011" s="585">
        <f t="shared" ref="K2011:K2012" si="94">(F2011-E2011)*24</f>
        <v>2.0000000000582077</v>
      </c>
    </row>
    <row r="2012" spans="1:11" x14ac:dyDescent="0.3">
      <c r="B2012" s="255">
        <v>2</v>
      </c>
      <c r="C2012" s="198" t="s">
        <v>1750</v>
      </c>
      <c r="D2012" s="198" t="s">
        <v>28</v>
      </c>
      <c r="E2012" s="207">
        <v>45993.75</v>
      </c>
      <c r="F2012" s="207">
        <v>45993.833333333336</v>
      </c>
      <c r="G2012" s="206">
        <v>10</v>
      </c>
      <c r="H2012" s="4">
        <v>360825</v>
      </c>
      <c r="I2012" s="4" t="s">
        <v>3515</v>
      </c>
      <c r="K2012" s="585">
        <f t="shared" si="94"/>
        <v>2.0000000000582077</v>
      </c>
    </row>
    <row r="2013" spans="1:11" x14ac:dyDescent="0.3">
      <c r="G2013" s="228">
        <f>SUM(G2011:G2012)</f>
        <v>20</v>
      </c>
      <c r="K2013" s="585"/>
    </row>
    <row r="2015" spans="1:11" x14ac:dyDescent="0.3">
      <c r="A2015" s="243">
        <v>45994</v>
      </c>
      <c r="B2015" s="243"/>
      <c r="C2015" s="693">
        <f>A2015</f>
        <v>45994</v>
      </c>
      <c r="D2015" s="243"/>
      <c r="E2015" s="243"/>
      <c r="F2015" s="243"/>
      <c r="G2015" s="243"/>
      <c r="H2015" s="243"/>
      <c r="I2015" s="693">
        <f>A2015</f>
        <v>45994</v>
      </c>
    </row>
    <row r="2016" spans="1:11" ht="28.8" x14ac:dyDescent="0.3">
      <c r="B2016" s="197" t="s">
        <v>1731</v>
      </c>
      <c r="C2016" s="197" t="s">
        <v>1732</v>
      </c>
      <c r="D2016" s="197" t="s">
        <v>1257</v>
      </c>
      <c r="E2016" s="200" t="s">
        <v>1894</v>
      </c>
      <c r="F2016" s="200" t="s">
        <v>1734</v>
      </c>
      <c r="G2016" s="200" t="s">
        <v>1742</v>
      </c>
      <c r="H2016" s="200" t="s">
        <v>390</v>
      </c>
      <c r="I2016" s="200" t="s">
        <v>1740</v>
      </c>
    </row>
    <row r="2017" spans="1:11" x14ac:dyDescent="0.3">
      <c r="B2017" s="255">
        <v>1</v>
      </c>
      <c r="C2017" s="198" t="s">
        <v>201</v>
      </c>
      <c r="D2017" s="198" t="s">
        <v>1022</v>
      </c>
      <c r="E2017" s="207">
        <v>45994.75</v>
      </c>
      <c r="F2017" s="207">
        <v>45994.875</v>
      </c>
      <c r="G2017" s="206">
        <v>25</v>
      </c>
      <c r="H2017" s="4">
        <v>353725</v>
      </c>
      <c r="I2017" s="4" t="s">
        <v>1057</v>
      </c>
      <c r="K2017" s="585">
        <f t="shared" ref="K2017:K2021" si="95">(F2017-E2017)*24</f>
        <v>3</v>
      </c>
    </row>
    <row r="2018" spans="1:11" x14ac:dyDescent="0.3">
      <c r="B2018" s="255">
        <v>2</v>
      </c>
      <c r="C2018" s="198" t="s">
        <v>2288</v>
      </c>
      <c r="D2018" s="198" t="s">
        <v>1022</v>
      </c>
      <c r="E2018" s="207">
        <v>45994.75</v>
      </c>
      <c r="F2018" s="207">
        <v>45994.875</v>
      </c>
      <c r="G2018" s="206">
        <v>25</v>
      </c>
      <c r="H2018" s="4">
        <v>348725</v>
      </c>
      <c r="I2018" s="4" t="s">
        <v>3520</v>
      </c>
      <c r="K2018" s="585">
        <f t="shared" si="95"/>
        <v>3</v>
      </c>
    </row>
    <row r="2019" spans="1:11" x14ac:dyDescent="0.3">
      <c r="B2019" s="255">
        <v>3</v>
      </c>
      <c r="C2019" s="198" t="s">
        <v>1754</v>
      </c>
      <c r="D2019" s="198" t="s">
        <v>1022</v>
      </c>
      <c r="E2019" s="207">
        <v>45994.75</v>
      </c>
      <c r="F2019" s="207">
        <v>45994.875</v>
      </c>
      <c r="G2019" s="206">
        <v>25</v>
      </c>
      <c r="H2019" s="4" t="s">
        <v>3516</v>
      </c>
      <c r="I2019" s="4" t="s">
        <v>2003</v>
      </c>
      <c r="K2019" s="585">
        <f t="shared" si="95"/>
        <v>3</v>
      </c>
    </row>
    <row r="2020" spans="1:11" x14ac:dyDescent="0.3">
      <c r="B2020" s="255">
        <v>4</v>
      </c>
      <c r="C2020" s="198" t="s">
        <v>1791</v>
      </c>
      <c r="D2020" s="198" t="s">
        <v>1022</v>
      </c>
      <c r="E2020" s="207">
        <v>45994.75</v>
      </c>
      <c r="F2020" s="207">
        <v>45994.875</v>
      </c>
      <c r="G2020" s="206">
        <v>25</v>
      </c>
      <c r="H2020" s="4" t="s">
        <v>3519</v>
      </c>
      <c r="I2020" s="4" t="s">
        <v>3518</v>
      </c>
      <c r="K2020" s="585">
        <f t="shared" si="95"/>
        <v>3</v>
      </c>
    </row>
    <row r="2021" spans="1:11" x14ac:dyDescent="0.3">
      <c r="B2021" s="255">
        <v>5</v>
      </c>
      <c r="C2021" s="198" t="s">
        <v>1793</v>
      </c>
      <c r="D2021" s="198" t="s">
        <v>1832</v>
      </c>
      <c r="E2021" s="207">
        <v>45994.75</v>
      </c>
      <c r="F2021" s="207">
        <v>45994.875</v>
      </c>
      <c r="G2021" s="206">
        <v>25</v>
      </c>
      <c r="H2021" s="4" t="s">
        <v>110</v>
      </c>
      <c r="I2021" s="4" t="s">
        <v>3512</v>
      </c>
      <c r="K2021" s="585">
        <f t="shared" si="95"/>
        <v>3</v>
      </c>
    </row>
    <row r="2022" spans="1:11" x14ac:dyDescent="0.3">
      <c r="G2022" s="228">
        <f>SUM(G2017:G2021)</f>
        <v>125</v>
      </c>
      <c r="K2022" s="585"/>
    </row>
    <row r="2023" spans="1:11" x14ac:dyDescent="0.3">
      <c r="K2023" s="585"/>
    </row>
    <row r="2024" spans="1:11" x14ac:dyDescent="0.3">
      <c r="A2024" s="243">
        <v>45995</v>
      </c>
      <c r="B2024" s="243"/>
      <c r="C2024" s="693">
        <f>A2024</f>
        <v>45995</v>
      </c>
      <c r="D2024" s="243"/>
      <c r="E2024" s="243"/>
      <c r="F2024" s="243"/>
      <c r="G2024" s="243"/>
      <c r="H2024" s="243"/>
      <c r="I2024" s="693">
        <f>A2024</f>
        <v>45995</v>
      </c>
    </row>
    <row r="2025" spans="1:11" ht="28.8" x14ac:dyDescent="0.3">
      <c r="B2025" s="197" t="s">
        <v>1731</v>
      </c>
      <c r="C2025" s="197" t="s">
        <v>1732</v>
      </c>
      <c r="D2025" s="197" t="s">
        <v>1257</v>
      </c>
      <c r="E2025" s="200" t="s">
        <v>1894</v>
      </c>
      <c r="F2025" s="200" t="s">
        <v>1734</v>
      </c>
      <c r="G2025" s="200" t="s">
        <v>1742</v>
      </c>
      <c r="H2025" s="200" t="s">
        <v>390</v>
      </c>
      <c r="I2025" s="200" t="s">
        <v>1740</v>
      </c>
    </row>
    <row r="2026" spans="1:11" x14ac:dyDescent="0.3">
      <c r="B2026" s="255">
        <v>1</v>
      </c>
      <c r="C2026" s="198" t="s">
        <v>1993</v>
      </c>
      <c r="D2026" s="198" t="s">
        <v>28</v>
      </c>
      <c r="E2026" s="207">
        <v>45995.75</v>
      </c>
      <c r="F2026" s="207">
        <v>45995.833333333336</v>
      </c>
      <c r="G2026" s="206">
        <v>10</v>
      </c>
      <c r="H2026" s="4">
        <v>360725</v>
      </c>
      <c r="I2026" s="4" t="s">
        <v>3521</v>
      </c>
      <c r="K2026" s="585">
        <f t="shared" ref="K2026:K2033" si="96">(F2026-E2026)*24</f>
        <v>2.0000000000582077</v>
      </c>
    </row>
    <row r="2027" spans="1:11" x14ac:dyDescent="0.3">
      <c r="B2027" s="255">
        <v>2</v>
      </c>
      <c r="C2027" s="198" t="s">
        <v>1750</v>
      </c>
      <c r="D2027" s="198" t="s">
        <v>28</v>
      </c>
      <c r="E2027" s="207">
        <v>45995.75</v>
      </c>
      <c r="F2027" s="207">
        <v>45995.833333333336</v>
      </c>
      <c r="G2027" s="206">
        <v>10</v>
      </c>
      <c r="H2027" s="4">
        <v>363725</v>
      </c>
      <c r="I2027" s="4" t="s">
        <v>3521</v>
      </c>
      <c r="K2027" s="585">
        <f t="shared" si="96"/>
        <v>2.0000000000582077</v>
      </c>
    </row>
    <row r="2028" spans="1:11" x14ac:dyDescent="0.3">
      <c r="B2028" s="255">
        <v>3</v>
      </c>
      <c r="C2028" s="198" t="s">
        <v>1762</v>
      </c>
      <c r="D2028" s="198" t="s">
        <v>1745</v>
      </c>
      <c r="E2028" s="207">
        <v>45995.75</v>
      </c>
      <c r="F2028" s="207">
        <v>45995.791666666664</v>
      </c>
      <c r="G2028" s="206">
        <v>0</v>
      </c>
      <c r="H2028" s="4">
        <v>363725</v>
      </c>
      <c r="I2028" s="4" t="s">
        <v>3522</v>
      </c>
      <c r="K2028" s="585">
        <f t="shared" si="96"/>
        <v>0.99999999994179234</v>
      </c>
    </row>
    <row r="2029" spans="1:11" x14ac:dyDescent="0.3">
      <c r="B2029" s="255">
        <v>4</v>
      </c>
      <c r="C2029" s="198" t="s">
        <v>201</v>
      </c>
      <c r="D2029" s="198" t="s">
        <v>1022</v>
      </c>
      <c r="E2029" s="207">
        <v>45995.75</v>
      </c>
      <c r="F2029" s="207">
        <v>45995.875</v>
      </c>
      <c r="G2029" s="206">
        <v>25</v>
      </c>
      <c r="H2029" s="4">
        <v>353725</v>
      </c>
      <c r="I2029" s="4" t="s">
        <v>1057</v>
      </c>
      <c r="K2029" s="585">
        <f t="shared" si="96"/>
        <v>3</v>
      </c>
    </row>
    <row r="2030" spans="1:11" x14ac:dyDescent="0.3">
      <c r="B2030" s="255">
        <v>5</v>
      </c>
      <c r="C2030" s="198" t="s">
        <v>2288</v>
      </c>
      <c r="D2030" s="198" t="s">
        <v>1022</v>
      </c>
      <c r="E2030" s="207">
        <v>45995.75</v>
      </c>
      <c r="F2030" s="207">
        <v>45995.875</v>
      </c>
      <c r="G2030" s="206">
        <v>25</v>
      </c>
      <c r="H2030" s="4">
        <v>353325</v>
      </c>
      <c r="I2030" s="4" t="s">
        <v>3520</v>
      </c>
      <c r="K2030" s="585">
        <f t="shared" si="96"/>
        <v>3</v>
      </c>
    </row>
    <row r="2031" spans="1:11" x14ac:dyDescent="0.3">
      <c r="B2031" s="255">
        <v>6</v>
      </c>
      <c r="C2031" s="198" t="s">
        <v>1754</v>
      </c>
      <c r="D2031" s="198" t="s">
        <v>1022</v>
      </c>
      <c r="E2031" s="207">
        <v>45995.75</v>
      </c>
      <c r="F2031" s="207">
        <v>45995.875</v>
      </c>
      <c r="G2031" s="206">
        <v>25</v>
      </c>
      <c r="H2031" s="4" t="s">
        <v>3517</v>
      </c>
      <c r="I2031" s="4" t="s">
        <v>2003</v>
      </c>
      <c r="K2031" s="585">
        <f t="shared" si="96"/>
        <v>3</v>
      </c>
    </row>
    <row r="2032" spans="1:11" x14ac:dyDescent="0.3">
      <c r="B2032" s="255">
        <v>7</v>
      </c>
      <c r="C2032" s="198" t="s">
        <v>1791</v>
      </c>
      <c r="D2032" s="198" t="s">
        <v>1022</v>
      </c>
      <c r="E2032" s="207">
        <v>45995.75</v>
      </c>
      <c r="F2032" s="207">
        <v>45995.875</v>
      </c>
      <c r="G2032" s="206">
        <v>25</v>
      </c>
      <c r="H2032" s="4" t="s">
        <v>3523</v>
      </c>
      <c r="I2032" s="4" t="s">
        <v>3524</v>
      </c>
      <c r="K2032" s="585">
        <f t="shared" si="96"/>
        <v>3</v>
      </c>
    </row>
    <row r="2033" spans="2:11" x14ac:dyDescent="0.3">
      <c r="B2033" s="255">
        <v>8</v>
      </c>
      <c r="C2033" s="198" t="s">
        <v>1793</v>
      </c>
      <c r="D2033" s="198" t="s">
        <v>1832</v>
      </c>
      <c r="E2033" s="207">
        <v>45995.75</v>
      </c>
      <c r="F2033" s="207">
        <v>45995.875</v>
      </c>
      <c r="G2033" s="206">
        <v>25</v>
      </c>
      <c r="H2033" s="4" t="s">
        <v>110</v>
      </c>
      <c r="I2033" s="4" t="s">
        <v>3512</v>
      </c>
      <c r="K2033" s="585">
        <f t="shared" si="96"/>
        <v>3</v>
      </c>
    </row>
    <row r="2034" spans="2:11" x14ac:dyDescent="0.3">
      <c r="G2034" s="228">
        <f>SUM(G2026:G2033)</f>
        <v>145</v>
      </c>
    </row>
    <row r="2037" spans="2:11" x14ac:dyDescent="0.3">
      <c r="B2037" s="806" t="s">
        <v>3513</v>
      </c>
      <c r="C2037" s="806"/>
      <c r="D2037" s="806"/>
      <c r="E2037" s="806"/>
      <c r="F2037" s="806"/>
      <c r="G2037" s="806"/>
    </row>
    <row r="2038" spans="2:11" x14ac:dyDescent="0.3">
      <c r="B2038" s="197" t="s">
        <v>1731</v>
      </c>
      <c r="C2038" s="197" t="s">
        <v>1732</v>
      </c>
      <c r="D2038" s="197" t="s">
        <v>1257</v>
      </c>
      <c r="E2038" s="197" t="s">
        <v>3127</v>
      </c>
      <c r="F2038" s="200" t="s">
        <v>1780</v>
      </c>
      <c r="G2038" s="200" t="s">
        <v>1742</v>
      </c>
    </row>
    <row r="2039" spans="2:11" x14ac:dyDescent="0.3">
      <c r="B2039" s="255">
        <v>1</v>
      </c>
      <c r="C2039" s="198" t="s">
        <v>1993</v>
      </c>
      <c r="D2039" s="198" t="s">
        <v>28</v>
      </c>
      <c r="F2039" s="258">
        <f>COUNTIF($C$2011:$C$2033,C2039)</f>
        <v>2</v>
      </c>
      <c r="G2039" s="206">
        <f>SUMIF($C$2011:$C$2033,C2039,$G$2011:$G$2033)</f>
        <v>20</v>
      </c>
    </row>
    <row r="2040" spans="2:11" x14ac:dyDescent="0.3">
      <c r="B2040" s="255">
        <v>2</v>
      </c>
      <c r="C2040" s="198" t="s">
        <v>1750</v>
      </c>
      <c r="D2040" s="198" t="s">
        <v>28</v>
      </c>
      <c r="F2040" s="258">
        <f t="shared" ref="F2040:F2046" si="97">COUNTIF($C$2011:$C$2033,C2040)</f>
        <v>2</v>
      </c>
      <c r="G2040" s="206">
        <f t="shared" ref="G2040:G2046" si="98">SUMIF($C$2011:$C$2033,C2040,$G$2011:$G$2033)</f>
        <v>20</v>
      </c>
    </row>
    <row r="2041" spans="2:11" x14ac:dyDescent="0.3">
      <c r="B2041" s="255">
        <v>3</v>
      </c>
      <c r="C2041" s="198" t="s">
        <v>1762</v>
      </c>
      <c r="D2041" s="198" t="s">
        <v>1745</v>
      </c>
      <c r="F2041" s="258">
        <f t="shared" si="97"/>
        <v>1</v>
      </c>
      <c r="G2041" s="206">
        <f t="shared" si="98"/>
        <v>0</v>
      </c>
    </row>
    <row r="2042" spans="2:11" x14ac:dyDescent="0.3">
      <c r="B2042" s="255">
        <v>4</v>
      </c>
      <c r="C2042" s="198" t="s">
        <v>201</v>
      </c>
      <c r="D2042" s="198" t="s">
        <v>1022</v>
      </c>
      <c r="F2042" s="258">
        <f t="shared" si="97"/>
        <v>2</v>
      </c>
      <c r="G2042" s="206">
        <f t="shared" si="98"/>
        <v>50</v>
      </c>
    </row>
    <row r="2043" spans="2:11" x14ac:dyDescent="0.3">
      <c r="B2043" s="255">
        <v>5</v>
      </c>
      <c r="C2043" s="198" t="s">
        <v>2288</v>
      </c>
      <c r="D2043" s="198" t="s">
        <v>1022</v>
      </c>
      <c r="F2043" s="258">
        <f t="shared" si="97"/>
        <v>2</v>
      </c>
      <c r="G2043" s="206">
        <f t="shared" si="98"/>
        <v>50</v>
      </c>
    </row>
    <row r="2044" spans="2:11" x14ac:dyDescent="0.3">
      <c r="B2044" s="255">
        <v>6</v>
      </c>
      <c r="C2044" s="198" t="s">
        <v>1754</v>
      </c>
      <c r="D2044" s="198" t="s">
        <v>1022</v>
      </c>
      <c r="F2044" s="258">
        <f t="shared" si="97"/>
        <v>2</v>
      </c>
      <c r="G2044" s="206">
        <f t="shared" si="98"/>
        <v>50</v>
      </c>
    </row>
    <row r="2045" spans="2:11" x14ac:dyDescent="0.3">
      <c r="B2045" s="255">
        <v>7</v>
      </c>
      <c r="C2045" s="198" t="s">
        <v>1791</v>
      </c>
      <c r="D2045" s="198" t="s">
        <v>1022</v>
      </c>
      <c r="F2045" s="258">
        <f t="shared" si="97"/>
        <v>2</v>
      </c>
      <c r="G2045" s="206">
        <f t="shared" si="98"/>
        <v>50</v>
      </c>
    </row>
    <row r="2046" spans="2:11" x14ac:dyDescent="0.3">
      <c r="B2046" s="255">
        <v>8</v>
      </c>
      <c r="C2046" s="198" t="s">
        <v>1793</v>
      </c>
      <c r="D2046" s="198" t="s">
        <v>1832</v>
      </c>
      <c r="F2046" s="258">
        <f t="shared" si="97"/>
        <v>2</v>
      </c>
      <c r="G2046" s="206">
        <f t="shared" si="98"/>
        <v>50</v>
      </c>
    </row>
    <row r="2047" spans="2:11" x14ac:dyDescent="0.3">
      <c r="G2047" s="228">
        <f>SUM(G2039:G2046)</f>
        <v>290</v>
      </c>
    </row>
    <row r="2051" spans="1:11" x14ac:dyDescent="0.3">
      <c r="A2051" s="243">
        <v>46006</v>
      </c>
      <c r="B2051" s="243"/>
      <c r="C2051" s="693">
        <f>A2051</f>
        <v>46006</v>
      </c>
      <c r="D2051" s="243"/>
      <c r="E2051" s="243"/>
      <c r="F2051" s="243"/>
      <c r="G2051" s="243"/>
      <c r="H2051" s="243"/>
      <c r="I2051" s="693">
        <f>A2051</f>
        <v>46006</v>
      </c>
    </row>
    <row r="2052" spans="1:11" ht="28.8" x14ac:dyDescent="0.3">
      <c r="B2052" s="197" t="s">
        <v>1731</v>
      </c>
      <c r="C2052" s="197" t="s">
        <v>1732</v>
      </c>
      <c r="D2052" s="197" t="s">
        <v>1257</v>
      </c>
      <c r="E2052" s="200" t="s">
        <v>1894</v>
      </c>
      <c r="F2052" s="200" t="s">
        <v>1734</v>
      </c>
      <c r="G2052" s="200" t="s">
        <v>1742</v>
      </c>
      <c r="H2052" s="200" t="s">
        <v>390</v>
      </c>
      <c r="I2052" s="200" t="s">
        <v>1740</v>
      </c>
    </row>
    <row r="2053" spans="1:11" x14ac:dyDescent="0.3">
      <c r="B2053" s="255">
        <v>1</v>
      </c>
      <c r="C2053" s="198" t="s">
        <v>1750</v>
      </c>
      <c r="D2053" s="198" t="s">
        <v>28</v>
      </c>
      <c r="E2053" s="207">
        <v>46006.854166666664</v>
      </c>
      <c r="F2053" s="207">
        <v>46007.166666666664</v>
      </c>
      <c r="G2053" s="206">
        <v>25</v>
      </c>
      <c r="H2053" s="4">
        <v>344425</v>
      </c>
      <c r="I2053" s="4" t="s">
        <v>2239</v>
      </c>
      <c r="K2053" s="585">
        <f t="shared" ref="K2053:K2056" si="99">(F2053-E2053)*24</f>
        <v>7.5</v>
      </c>
    </row>
    <row r="2054" spans="1:11" x14ac:dyDescent="0.3">
      <c r="B2054" s="255">
        <v>2</v>
      </c>
      <c r="C2054" s="198" t="s">
        <v>1762</v>
      </c>
      <c r="D2054" s="198" t="s">
        <v>1745</v>
      </c>
      <c r="E2054" s="207">
        <v>46006.75</v>
      </c>
      <c r="F2054" s="207">
        <v>46006.875</v>
      </c>
      <c r="G2054" s="206">
        <v>25</v>
      </c>
      <c r="H2054" s="4">
        <v>344425</v>
      </c>
      <c r="I2054" s="4" t="s">
        <v>3609</v>
      </c>
      <c r="K2054" s="585">
        <f t="shared" si="99"/>
        <v>3</v>
      </c>
    </row>
    <row r="2055" spans="1:11" x14ac:dyDescent="0.3">
      <c r="A2055" s="404" t="s">
        <v>1974</v>
      </c>
      <c r="B2055" s="255">
        <v>3</v>
      </c>
      <c r="C2055" s="198" t="s">
        <v>1764</v>
      </c>
      <c r="D2055" s="198" t="s">
        <v>1745</v>
      </c>
      <c r="E2055" s="207">
        <v>46006.75</v>
      </c>
      <c r="F2055" s="207">
        <v>46006.791666666664</v>
      </c>
      <c r="G2055" s="206">
        <v>0</v>
      </c>
      <c r="H2055" s="4">
        <v>360825</v>
      </c>
      <c r="I2055" s="4" t="s">
        <v>2079</v>
      </c>
      <c r="K2055" s="585">
        <f t="shared" si="99"/>
        <v>0.99999999994179234</v>
      </c>
    </row>
    <row r="2056" spans="1:11" x14ac:dyDescent="0.3">
      <c r="B2056" s="255">
        <v>5</v>
      </c>
      <c r="C2056" s="198" t="s">
        <v>1793</v>
      </c>
      <c r="D2056" s="198" t="s">
        <v>1832</v>
      </c>
      <c r="E2056" s="207">
        <v>46006.75</v>
      </c>
      <c r="F2056" s="207">
        <v>46007.166666666664</v>
      </c>
      <c r="G2056" s="206">
        <v>25</v>
      </c>
      <c r="H2056" s="4" t="s">
        <v>110</v>
      </c>
      <c r="I2056" s="4" t="s">
        <v>3608</v>
      </c>
      <c r="K2056" s="585">
        <f t="shared" si="99"/>
        <v>9.9999999999417923</v>
      </c>
    </row>
    <row r="2057" spans="1:11" x14ac:dyDescent="0.3">
      <c r="G2057" s="228">
        <f>SUM(G2053:G2056)</f>
        <v>75</v>
      </c>
      <c r="K2057" s="585"/>
    </row>
    <row r="2059" spans="1:11" x14ac:dyDescent="0.3">
      <c r="A2059" s="243">
        <v>46007</v>
      </c>
      <c r="B2059" s="243"/>
      <c r="C2059" s="693">
        <f>A2059</f>
        <v>46007</v>
      </c>
      <c r="D2059" s="243"/>
      <c r="E2059" s="243"/>
      <c r="F2059" s="243"/>
      <c r="G2059" s="243"/>
      <c r="H2059" s="243"/>
      <c r="I2059" s="693">
        <f>A2059</f>
        <v>46007</v>
      </c>
    </row>
    <row r="2060" spans="1:11" ht="28.8" x14ac:dyDescent="0.3">
      <c r="B2060" s="197" t="s">
        <v>1731</v>
      </c>
      <c r="C2060" s="197" t="s">
        <v>1732</v>
      </c>
      <c r="D2060" s="197" t="s">
        <v>1257</v>
      </c>
      <c r="E2060" s="200" t="s">
        <v>1894</v>
      </c>
      <c r="F2060" s="200" t="s">
        <v>1734</v>
      </c>
      <c r="G2060" s="200" t="s">
        <v>1742</v>
      </c>
      <c r="H2060" s="200" t="s">
        <v>390</v>
      </c>
      <c r="I2060" s="200" t="s">
        <v>1740</v>
      </c>
    </row>
    <row r="2061" spans="1:11" x14ac:dyDescent="0.3">
      <c r="B2061" s="255">
        <v>1</v>
      </c>
      <c r="C2061" s="198" t="s">
        <v>1791</v>
      </c>
      <c r="D2061" s="198" t="s">
        <v>1022</v>
      </c>
      <c r="E2061" s="207">
        <v>46007.75</v>
      </c>
      <c r="F2061" s="207">
        <v>46007.8125</v>
      </c>
      <c r="G2061" s="206">
        <v>0</v>
      </c>
      <c r="H2061" s="4">
        <v>344425</v>
      </c>
      <c r="I2061" s="4" t="s">
        <v>3610</v>
      </c>
      <c r="K2061" s="585">
        <f t="shared" ref="K2061:K2062" si="100">(F2061-E2061)*24</f>
        <v>1.5</v>
      </c>
    </row>
    <row r="2062" spans="1:11" x14ac:dyDescent="0.3">
      <c r="B2062" s="255">
        <v>5</v>
      </c>
      <c r="C2062" s="198" t="s">
        <v>2005</v>
      </c>
      <c r="D2062" s="198" t="s">
        <v>1832</v>
      </c>
      <c r="E2062" s="207">
        <v>46007.75</v>
      </c>
      <c r="F2062" s="207">
        <v>46007.805555555555</v>
      </c>
      <c r="G2062" s="206">
        <v>0</v>
      </c>
      <c r="H2062" s="4">
        <v>344425</v>
      </c>
      <c r="I2062" s="4" t="s">
        <v>3611</v>
      </c>
      <c r="K2062" s="585">
        <f t="shared" si="100"/>
        <v>1.3333333333139308</v>
      </c>
    </row>
    <row r="2063" spans="1:11" x14ac:dyDescent="0.3">
      <c r="G2063" s="228">
        <f>SUM(G2061:G2062)</f>
        <v>0</v>
      </c>
      <c r="K2063" s="585"/>
    </row>
    <row r="2065" spans="1:11" x14ac:dyDescent="0.3">
      <c r="B2065" s="806" t="s">
        <v>3612</v>
      </c>
      <c r="C2065" s="806"/>
      <c r="D2065" s="806"/>
      <c r="E2065" s="806"/>
      <c r="F2065" s="806"/>
      <c r="G2065" s="806"/>
    </row>
    <row r="2066" spans="1:11" x14ac:dyDescent="0.3">
      <c r="B2066" s="197" t="s">
        <v>1731</v>
      </c>
      <c r="C2066" s="197" t="s">
        <v>1732</v>
      </c>
      <c r="D2066" s="197" t="s">
        <v>1257</v>
      </c>
      <c r="E2066" s="197" t="s">
        <v>3127</v>
      </c>
      <c r="F2066" s="200" t="s">
        <v>1780</v>
      </c>
      <c r="G2066" s="200" t="s">
        <v>1742</v>
      </c>
    </row>
    <row r="2067" spans="1:11" x14ac:dyDescent="0.3">
      <c r="B2067" s="255">
        <v>1</v>
      </c>
      <c r="C2067" s="198" t="s">
        <v>1750</v>
      </c>
      <c r="D2067" s="198" t="s">
        <v>28</v>
      </c>
      <c r="F2067" s="258">
        <f>COUNTIF($C$2053:$C$2062,C2067)</f>
        <v>1</v>
      </c>
      <c r="G2067" s="206">
        <f>SUMIF($C$2053:$C$2062,C2067,$G$2053:$G$2062)</f>
        <v>25</v>
      </c>
    </row>
    <row r="2068" spans="1:11" x14ac:dyDescent="0.3">
      <c r="B2068" s="255">
        <v>2</v>
      </c>
      <c r="C2068" s="198" t="s">
        <v>1762</v>
      </c>
      <c r="D2068" s="198" t="s">
        <v>1745</v>
      </c>
      <c r="F2068" s="258">
        <f t="shared" ref="F2068:F2072" si="101">COUNTIF($C$2053:$C$2062,C2068)</f>
        <v>1</v>
      </c>
      <c r="G2068" s="206">
        <f t="shared" ref="G2068:G2072" si="102">SUMIF($C$2053:$C$2062,C2068,$G$2053:$G$2062)</f>
        <v>25</v>
      </c>
    </row>
    <row r="2069" spans="1:11" x14ac:dyDescent="0.3">
      <c r="B2069" s="255">
        <v>3</v>
      </c>
      <c r="C2069" s="198" t="s">
        <v>1764</v>
      </c>
      <c r="D2069" s="198" t="s">
        <v>1745</v>
      </c>
      <c r="F2069" s="258">
        <f t="shared" si="101"/>
        <v>1</v>
      </c>
      <c r="G2069" s="206">
        <f t="shared" si="102"/>
        <v>0</v>
      </c>
    </row>
    <row r="2070" spans="1:11" x14ac:dyDescent="0.3">
      <c r="B2070" s="255">
        <v>4</v>
      </c>
      <c r="C2070" s="198" t="s">
        <v>1793</v>
      </c>
      <c r="D2070" s="198" t="s">
        <v>1832</v>
      </c>
      <c r="F2070" s="258">
        <f t="shared" si="101"/>
        <v>1</v>
      </c>
      <c r="G2070" s="206">
        <f t="shared" si="102"/>
        <v>25</v>
      </c>
    </row>
    <row r="2071" spans="1:11" x14ac:dyDescent="0.3">
      <c r="B2071" s="255">
        <v>5</v>
      </c>
      <c r="C2071" s="198" t="s">
        <v>1791</v>
      </c>
      <c r="D2071" s="198" t="s">
        <v>1022</v>
      </c>
      <c r="F2071" s="258">
        <f t="shared" si="101"/>
        <v>1</v>
      </c>
      <c r="G2071" s="206">
        <f t="shared" si="102"/>
        <v>0</v>
      </c>
    </row>
    <row r="2072" spans="1:11" x14ac:dyDescent="0.3">
      <c r="B2072" s="255">
        <v>6</v>
      </c>
      <c r="C2072" s="198" t="s">
        <v>2005</v>
      </c>
      <c r="D2072" s="198" t="s">
        <v>1832</v>
      </c>
      <c r="F2072" s="258">
        <f t="shared" si="101"/>
        <v>1</v>
      </c>
      <c r="G2072" s="206">
        <f t="shared" si="102"/>
        <v>0</v>
      </c>
    </row>
    <row r="2073" spans="1:11" x14ac:dyDescent="0.3">
      <c r="G2073" s="228">
        <f>SUM(G2067:G2072)</f>
        <v>75</v>
      </c>
    </row>
    <row r="2076" spans="1:11" x14ac:dyDescent="0.3">
      <c r="A2076" s="243">
        <v>46014</v>
      </c>
      <c r="B2076" s="243"/>
      <c r="C2076" s="693">
        <f>A2076</f>
        <v>46014</v>
      </c>
      <c r="D2076" s="243"/>
      <c r="E2076" s="243"/>
      <c r="F2076" s="243"/>
      <c r="G2076" s="243"/>
      <c r="H2076" s="243"/>
      <c r="I2076" s="693">
        <f>A2076</f>
        <v>46014</v>
      </c>
    </row>
    <row r="2077" spans="1:11" ht="28.8" x14ac:dyDescent="0.3">
      <c r="B2077" s="197" t="s">
        <v>1731</v>
      </c>
      <c r="C2077" s="197" t="s">
        <v>1732</v>
      </c>
      <c r="D2077" s="197" t="s">
        <v>1257</v>
      </c>
      <c r="E2077" s="200" t="s">
        <v>1894</v>
      </c>
      <c r="F2077" s="200" t="s">
        <v>1734</v>
      </c>
      <c r="G2077" s="200" t="s">
        <v>1742</v>
      </c>
      <c r="H2077" s="200" t="s">
        <v>390</v>
      </c>
      <c r="I2077" s="200" t="s">
        <v>1740</v>
      </c>
    </row>
    <row r="2078" spans="1:11" x14ac:dyDescent="0.3">
      <c r="B2078" s="255">
        <v>1</v>
      </c>
      <c r="C2078" s="198" t="s">
        <v>1750</v>
      </c>
      <c r="D2078" s="198" t="s">
        <v>28</v>
      </c>
      <c r="E2078" s="207">
        <v>46014.75</v>
      </c>
      <c r="F2078" s="207">
        <v>46014.833333333336</v>
      </c>
      <c r="G2078" s="206">
        <v>10</v>
      </c>
      <c r="H2078" s="4">
        <v>365525</v>
      </c>
      <c r="I2078" s="4" t="s">
        <v>3614</v>
      </c>
      <c r="K2078" s="585">
        <f t="shared" ref="K2078" si="103">(F2078-E2078)*24</f>
        <v>2.0000000000582077</v>
      </c>
    </row>
    <row r="2079" spans="1:11" x14ac:dyDescent="0.3">
      <c r="G2079" s="228">
        <f>SUM(G2078)</f>
        <v>10</v>
      </c>
    </row>
    <row r="2081" spans="1:11" x14ac:dyDescent="0.3">
      <c r="A2081" s="243">
        <v>46015</v>
      </c>
      <c r="B2081" s="243"/>
      <c r="C2081" s="693">
        <f>A2081</f>
        <v>46015</v>
      </c>
      <c r="D2081" s="243"/>
      <c r="E2081" s="243"/>
      <c r="F2081" s="243"/>
      <c r="G2081" s="243"/>
      <c r="H2081" s="243"/>
      <c r="I2081" s="693">
        <f>A2081</f>
        <v>46015</v>
      </c>
    </row>
    <row r="2082" spans="1:11" ht="28.8" x14ac:dyDescent="0.3">
      <c r="B2082" s="197" t="s">
        <v>1731</v>
      </c>
      <c r="C2082" s="197" t="s">
        <v>1732</v>
      </c>
      <c r="D2082" s="197" t="s">
        <v>1257</v>
      </c>
      <c r="E2082" s="200" t="s">
        <v>1894</v>
      </c>
      <c r="F2082" s="200" t="s">
        <v>1734</v>
      </c>
      <c r="G2082" s="200" t="s">
        <v>1742</v>
      </c>
      <c r="H2082" s="200" t="s">
        <v>390</v>
      </c>
      <c r="I2082" s="200" t="s">
        <v>1740</v>
      </c>
    </row>
    <row r="2083" spans="1:11" x14ac:dyDescent="0.3">
      <c r="B2083" s="255">
        <v>1</v>
      </c>
      <c r="C2083" s="198" t="s">
        <v>1762</v>
      </c>
      <c r="D2083" s="198" t="s">
        <v>1745</v>
      </c>
      <c r="E2083" s="207">
        <v>46015.208333333336</v>
      </c>
      <c r="F2083" s="207">
        <v>46015.3125</v>
      </c>
      <c r="G2083" s="206">
        <v>10</v>
      </c>
      <c r="H2083" s="4">
        <v>365525</v>
      </c>
      <c r="I2083" s="4" t="s">
        <v>1886</v>
      </c>
      <c r="K2083" s="585">
        <f t="shared" ref="K2083:K2084" si="104">(F2083-E2083)*24</f>
        <v>2.4999999999417923</v>
      </c>
    </row>
    <row r="2084" spans="1:11" x14ac:dyDescent="0.3">
      <c r="A2084" s="404" t="s">
        <v>1974</v>
      </c>
      <c r="B2084" s="255">
        <v>2</v>
      </c>
      <c r="C2084" s="198" t="s">
        <v>1764</v>
      </c>
      <c r="D2084" s="198" t="s">
        <v>1745</v>
      </c>
      <c r="E2084" s="207">
        <v>46015.25</v>
      </c>
      <c r="F2084" s="207">
        <v>46015.3125</v>
      </c>
      <c r="G2084" s="206">
        <v>0</v>
      </c>
      <c r="H2084" s="4">
        <v>365525</v>
      </c>
      <c r="I2084" s="4" t="s">
        <v>3613</v>
      </c>
      <c r="K2084" s="585">
        <f t="shared" si="104"/>
        <v>1.5</v>
      </c>
    </row>
    <row r="2085" spans="1:11" x14ac:dyDescent="0.3">
      <c r="G2085" s="228">
        <f>SUM(G2083:G2084)</f>
        <v>10</v>
      </c>
      <c r="K2085" s="585"/>
    </row>
    <row r="2087" spans="1:11" x14ac:dyDescent="0.3">
      <c r="A2087" s="243">
        <v>46017</v>
      </c>
      <c r="B2087" s="243"/>
      <c r="C2087" s="693">
        <f>A2087</f>
        <v>46017</v>
      </c>
      <c r="D2087" s="243"/>
      <c r="E2087" s="243"/>
      <c r="F2087" s="243"/>
      <c r="G2087" s="243"/>
      <c r="H2087" s="243"/>
      <c r="I2087" s="693">
        <f>A2087</f>
        <v>46017</v>
      </c>
    </row>
    <row r="2088" spans="1:11" ht="28.8" x14ac:dyDescent="0.3">
      <c r="B2088" s="197" t="s">
        <v>1731</v>
      </c>
      <c r="C2088" s="197" t="s">
        <v>1732</v>
      </c>
      <c r="D2088" s="197" t="s">
        <v>1257</v>
      </c>
      <c r="E2088" s="200" t="s">
        <v>1894</v>
      </c>
      <c r="F2088" s="200" t="s">
        <v>1734</v>
      </c>
      <c r="G2088" s="200" t="s">
        <v>1742</v>
      </c>
      <c r="H2088" s="200" t="s">
        <v>390</v>
      </c>
      <c r="I2088" s="200" t="s">
        <v>1740</v>
      </c>
    </row>
    <row r="2089" spans="1:11" x14ac:dyDescent="0.3">
      <c r="B2089" s="255">
        <v>1</v>
      </c>
      <c r="C2089" s="198" t="s">
        <v>1791</v>
      </c>
      <c r="D2089" s="198" t="s">
        <v>1022</v>
      </c>
      <c r="E2089" s="207">
        <v>46017.75</v>
      </c>
      <c r="F2089" s="207">
        <v>46017.833333333336</v>
      </c>
      <c r="G2089" s="206">
        <v>10</v>
      </c>
      <c r="H2089" s="4">
        <v>368025</v>
      </c>
      <c r="I2089" s="4" t="s">
        <v>3615</v>
      </c>
      <c r="K2089" s="585">
        <f t="shared" ref="K2089:K2092" si="105">(F2089-E2089)*24</f>
        <v>2.0000000000582077</v>
      </c>
    </row>
    <row r="2090" spans="1:11" x14ac:dyDescent="0.3">
      <c r="B2090" s="255">
        <v>2</v>
      </c>
      <c r="C2090" s="198" t="s">
        <v>201</v>
      </c>
      <c r="D2090" s="198" t="s">
        <v>1022</v>
      </c>
      <c r="E2090" s="207">
        <v>46017.75</v>
      </c>
      <c r="F2090" s="207">
        <v>46017.833333333336</v>
      </c>
      <c r="G2090" s="206">
        <v>10</v>
      </c>
      <c r="H2090" s="4">
        <v>368025</v>
      </c>
      <c r="I2090" s="4" t="s">
        <v>3615</v>
      </c>
      <c r="K2090" s="585">
        <f t="shared" si="105"/>
        <v>2.0000000000582077</v>
      </c>
    </row>
    <row r="2091" spans="1:11" x14ac:dyDescent="0.3">
      <c r="B2091" s="255">
        <v>3</v>
      </c>
      <c r="C2091" s="198" t="s">
        <v>1831</v>
      </c>
      <c r="D2091" s="198" t="s">
        <v>1832</v>
      </c>
      <c r="E2091" s="207">
        <v>46017.75</v>
      </c>
      <c r="F2091" s="207">
        <v>46017.805555555555</v>
      </c>
      <c r="G2091" s="206">
        <v>0</v>
      </c>
      <c r="H2091" s="4">
        <v>368025</v>
      </c>
      <c r="I2091" s="4" t="s">
        <v>3616</v>
      </c>
      <c r="K2091" s="585">
        <f t="shared" si="105"/>
        <v>1.3333333333139308</v>
      </c>
    </row>
    <row r="2092" spans="1:11" x14ac:dyDescent="0.3">
      <c r="B2092" s="255">
        <v>5</v>
      </c>
      <c r="C2092" s="198" t="s">
        <v>1793</v>
      </c>
      <c r="D2092" s="198" t="s">
        <v>1832</v>
      </c>
      <c r="E2092" s="207">
        <v>46017.75</v>
      </c>
      <c r="F2092" s="207">
        <v>46017.805555555555</v>
      </c>
      <c r="G2092" s="206">
        <v>0</v>
      </c>
      <c r="H2092" s="4">
        <v>368025</v>
      </c>
      <c r="I2092" s="4" t="s">
        <v>3616</v>
      </c>
      <c r="K2092" s="585">
        <f t="shared" si="105"/>
        <v>1.3333333333139308</v>
      </c>
    </row>
    <row r="2093" spans="1:11" x14ac:dyDescent="0.3">
      <c r="G2093" s="228">
        <f>SUM(G2089:G2092)</f>
        <v>20</v>
      </c>
      <c r="K2093" s="585"/>
    </row>
    <row r="2095" spans="1:11" x14ac:dyDescent="0.3">
      <c r="B2095" s="806" t="s">
        <v>3617</v>
      </c>
      <c r="C2095" s="806"/>
      <c r="D2095" s="806"/>
      <c r="E2095" s="806"/>
      <c r="F2095" s="806"/>
      <c r="G2095" s="806"/>
    </row>
    <row r="2096" spans="1:11" x14ac:dyDescent="0.3">
      <c r="B2096" s="197" t="s">
        <v>1731</v>
      </c>
      <c r="C2096" s="197" t="s">
        <v>1732</v>
      </c>
      <c r="D2096" s="197" t="s">
        <v>1257</v>
      </c>
      <c r="E2096" s="197" t="s">
        <v>3127</v>
      </c>
      <c r="F2096" s="200" t="s">
        <v>1780</v>
      </c>
      <c r="G2096" s="200" t="s">
        <v>1742</v>
      </c>
    </row>
    <row r="2097" spans="1:11" x14ac:dyDescent="0.3">
      <c r="B2097" s="255">
        <v>1</v>
      </c>
      <c r="C2097" s="198" t="s">
        <v>1750</v>
      </c>
      <c r="D2097" s="198" t="s">
        <v>28</v>
      </c>
      <c r="F2097" s="258">
        <f>COUNTIF($C$2078:$C$2092,C2097)</f>
        <v>1</v>
      </c>
      <c r="G2097" s="206">
        <f>SUMIF($C$2078:$C$2092,C2097,$G$2078:$G$2092)</f>
        <v>10</v>
      </c>
    </row>
    <row r="2098" spans="1:11" x14ac:dyDescent="0.3">
      <c r="B2098" s="255">
        <v>2</v>
      </c>
      <c r="C2098" s="198" t="s">
        <v>1762</v>
      </c>
      <c r="D2098" s="198" t="s">
        <v>1745</v>
      </c>
      <c r="F2098" s="258">
        <f t="shared" ref="F2098:F2103" si="106">COUNTIF($C$2078:$C$2092,C2098)</f>
        <v>1</v>
      </c>
      <c r="G2098" s="206">
        <f t="shared" ref="G2098:G2103" si="107">SUMIF($C$2078:$C$2092,C2098,$G$2078:$G$2092)</f>
        <v>10</v>
      </c>
    </row>
    <row r="2099" spans="1:11" x14ac:dyDescent="0.3">
      <c r="B2099" s="255">
        <v>3</v>
      </c>
      <c r="C2099" s="198" t="s">
        <v>1764</v>
      </c>
      <c r="D2099" s="198" t="s">
        <v>1745</v>
      </c>
      <c r="F2099" s="258">
        <v>1</v>
      </c>
      <c r="G2099" s="206">
        <f t="shared" si="107"/>
        <v>0</v>
      </c>
    </row>
    <row r="2100" spans="1:11" x14ac:dyDescent="0.3">
      <c r="B2100" s="255">
        <v>4</v>
      </c>
      <c r="C2100" s="198" t="s">
        <v>1791</v>
      </c>
      <c r="D2100" s="198" t="s">
        <v>1022</v>
      </c>
      <c r="F2100" s="258">
        <v>1</v>
      </c>
      <c r="G2100" s="206">
        <f t="shared" si="107"/>
        <v>10</v>
      </c>
    </row>
    <row r="2101" spans="1:11" x14ac:dyDescent="0.3">
      <c r="B2101" s="255">
        <v>5</v>
      </c>
      <c r="C2101" s="198" t="s">
        <v>201</v>
      </c>
      <c r="D2101" s="198" t="s">
        <v>1022</v>
      </c>
      <c r="F2101" s="258">
        <f t="shared" si="106"/>
        <v>1</v>
      </c>
      <c r="G2101" s="206">
        <f t="shared" si="107"/>
        <v>10</v>
      </c>
    </row>
    <row r="2102" spans="1:11" x14ac:dyDescent="0.3">
      <c r="B2102" s="255">
        <v>6</v>
      </c>
      <c r="C2102" s="198" t="s">
        <v>1831</v>
      </c>
      <c r="D2102" s="198" t="s">
        <v>1832</v>
      </c>
      <c r="F2102" s="258">
        <f t="shared" si="106"/>
        <v>1</v>
      </c>
      <c r="G2102" s="206">
        <f t="shared" si="107"/>
        <v>0</v>
      </c>
    </row>
    <row r="2103" spans="1:11" x14ac:dyDescent="0.3">
      <c r="B2103" s="255">
        <v>7</v>
      </c>
      <c r="C2103" s="198" t="s">
        <v>1793</v>
      </c>
      <c r="D2103" s="198" t="s">
        <v>1832</v>
      </c>
      <c r="F2103" s="258">
        <f t="shared" si="106"/>
        <v>1</v>
      </c>
      <c r="G2103" s="206">
        <f t="shared" si="107"/>
        <v>0</v>
      </c>
    </row>
    <row r="2104" spans="1:11" x14ac:dyDescent="0.3">
      <c r="G2104" s="228">
        <f>SUM(G2097:G2103)</f>
        <v>40</v>
      </c>
    </row>
    <row r="2107" spans="1:11" x14ac:dyDescent="0.3">
      <c r="A2107" s="243">
        <v>46020</v>
      </c>
      <c r="B2107" s="243"/>
      <c r="C2107" s="693">
        <f>A2107</f>
        <v>46020</v>
      </c>
      <c r="D2107" s="243"/>
      <c r="E2107" s="243"/>
      <c r="F2107" s="243"/>
      <c r="G2107" s="243"/>
      <c r="H2107" s="243"/>
      <c r="I2107" s="693">
        <f>A2107</f>
        <v>46020</v>
      </c>
    </row>
    <row r="2108" spans="1:11" ht="28.8" x14ac:dyDescent="0.3">
      <c r="B2108" s="197" t="s">
        <v>1731</v>
      </c>
      <c r="C2108" s="197" t="s">
        <v>1732</v>
      </c>
      <c r="D2108" s="197" t="s">
        <v>1257</v>
      </c>
      <c r="E2108" s="200" t="s">
        <v>1894</v>
      </c>
      <c r="F2108" s="200" t="s">
        <v>1734</v>
      </c>
      <c r="G2108" s="200" t="s">
        <v>1742</v>
      </c>
      <c r="H2108" s="200" t="s">
        <v>390</v>
      </c>
      <c r="I2108" s="200" t="s">
        <v>1740</v>
      </c>
    </row>
    <row r="2109" spans="1:11" x14ac:dyDescent="0.3">
      <c r="A2109" s="760" t="s">
        <v>1974</v>
      </c>
      <c r="B2109" s="255">
        <v>1</v>
      </c>
      <c r="C2109" s="198" t="s">
        <v>2288</v>
      </c>
      <c r="D2109" s="198" t="s">
        <v>1022</v>
      </c>
      <c r="E2109" s="207">
        <v>46020.75</v>
      </c>
      <c r="F2109" s="207">
        <v>46020.875</v>
      </c>
      <c r="G2109" s="206">
        <v>0</v>
      </c>
      <c r="H2109" s="4">
        <v>360825</v>
      </c>
      <c r="I2109" s="4" t="s">
        <v>926</v>
      </c>
      <c r="K2109" s="585">
        <f t="shared" ref="K2109:K2112" si="108">(F2109-E2109)*24</f>
        <v>3</v>
      </c>
    </row>
    <row r="2110" spans="1:11" x14ac:dyDescent="0.3">
      <c r="A2110" s="761"/>
      <c r="B2110" s="255">
        <v>2</v>
      </c>
      <c r="C2110" s="198" t="s">
        <v>201</v>
      </c>
      <c r="D2110" s="198" t="s">
        <v>1022</v>
      </c>
      <c r="E2110" s="207">
        <v>46020.75</v>
      </c>
      <c r="F2110" s="207">
        <v>46020.875</v>
      </c>
      <c r="G2110" s="206">
        <v>25</v>
      </c>
      <c r="H2110" s="4">
        <v>364825</v>
      </c>
      <c r="I2110" s="4" t="s">
        <v>604</v>
      </c>
      <c r="K2110" s="585">
        <f t="shared" si="108"/>
        <v>3</v>
      </c>
    </row>
    <row r="2111" spans="1:11" x14ac:dyDescent="0.3">
      <c r="A2111" s="760" t="s">
        <v>1974</v>
      </c>
      <c r="B2111" s="255">
        <v>3</v>
      </c>
      <c r="C2111" s="198" t="s">
        <v>1764</v>
      </c>
      <c r="D2111" s="198" t="s">
        <v>1832</v>
      </c>
      <c r="E2111" s="207">
        <v>46020.75</v>
      </c>
      <c r="F2111" s="207">
        <v>46020.833333333336</v>
      </c>
      <c r="G2111" s="206">
        <v>0</v>
      </c>
      <c r="H2111" s="4">
        <v>364125</v>
      </c>
      <c r="I2111" s="4" t="s">
        <v>901</v>
      </c>
      <c r="K2111" s="585">
        <f t="shared" si="108"/>
        <v>2.0000000000582077</v>
      </c>
    </row>
    <row r="2112" spans="1:11" x14ac:dyDescent="0.3">
      <c r="A2112" s="760" t="s">
        <v>1974</v>
      </c>
      <c r="B2112" s="255">
        <v>5</v>
      </c>
      <c r="C2112" s="198" t="s">
        <v>3638</v>
      </c>
      <c r="D2112" s="198" t="s">
        <v>1832</v>
      </c>
      <c r="E2112" s="207">
        <v>46020.75</v>
      </c>
      <c r="F2112" s="207">
        <v>46020.833333333336</v>
      </c>
      <c r="G2112" s="206">
        <v>0</v>
      </c>
      <c r="H2112" s="4">
        <v>353825</v>
      </c>
      <c r="I2112" s="4" t="s">
        <v>3639</v>
      </c>
      <c r="K2112" s="585">
        <f t="shared" si="108"/>
        <v>2.0000000000582077</v>
      </c>
    </row>
    <row r="2113" spans="1:11" x14ac:dyDescent="0.3">
      <c r="G2113" s="228">
        <f>SUM(G2109:G2112)</f>
        <v>25</v>
      </c>
      <c r="K2113" s="585"/>
    </row>
    <row r="2115" spans="1:11" x14ac:dyDescent="0.3">
      <c r="A2115" s="243">
        <v>46021</v>
      </c>
      <c r="B2115" s="243"/>
      <c r="C2115" s="693">
        <f>A2115</f>
        <v>46021</v>
      </c>
      <c r="D2115" s="243"/>
      <c r="E2115" s="243"/>
      <c r="F2115" s="243"/>
      <c r="G2115" s="243"/>
      <c r="H2115" s="243"/>
      <c r="I2115" s="693">
        <f>A2115</f>
        <v>46021</v>
      </c>
    </row>
    <row r="2116" spans="1:11" ht="28.8" x14ac:dyDescent="0.3">
      <c r="B2116" s="197" t="s">
        <v>1731</v>
      </c>
      <c r="C2116" s="197" t="s">
        <v>1732</v>
      </c>
      <c r="D2116" s="197" t="s">
        <v>1257</v>
      </c>
      <c r="E2116" s="200" t="s">
        <v>1894</v>
      </c>
      <c r="F2116" s="200" t="s">
        <v>1734</v>
      </c>
      <c r="G2116" s="200" t="s">
        <v>1742</v>
      </c>
      <c r="H2116" s="200" t="s">
        <v>390</v>
      </c>
      <c r="I2116" s="200" t="s">
        <v>1740</v>
      </c>
    </row>
    <row r="2117" spans="1:11" x14ac:dyDescent="0.3">
      <c r="A2117" s="760" t="s">
        <v>1974</v>
      </c>
      <c r="B2117" s="255">
        <v>1</v>
      </c>
      <c r="C2117" s="198" t="s">
        <v>2288</v>
      </c>
      <c r="D2117" s="198" t="s">
        <v>1022</v>
      </c>
      <c r="E2117" s="207">
        <v>46021.75</v>
      </c>
      <c r="F2117" s="207">
        <v>46021.875</v>
      </c>
      <c r="G2117" s="206">
        <v>0</v>
      </c>
      <c r="H2117" s="4" t="s">
        <v>110</v>
      </c>
      <c r="I2117" s="4" t="s">
        <v>2273</v>
      </c>
      <c r="K2117" s="585">
        <f t="shared" ref="K2117:K2119" si="109">(F2117-E2117)*24</f>
        <v>3</v>
      </c>
    </row>
    <row r="2118" spans="1:11" x14ac:dyDescent="0.3">
      <c r="B2118" s="255">
        <v>2</v>
      </c>
      <c r="C2118" s="198" t="s">
        <v>201</v>
      </c>
      <c r="D2118" s="198" t="s">
        <v>1022</v>
      </c>
      <c r="E2118" s="207">
        <v>46021.75</v>
      </c>
      <c r="F2118" s="207">
        <v>46021.875</v>
      </c>
      <c r="G2118" s="206">
        <v>25</v>
      </c>
      <c r="H2118" s="4">
        <v>364725</v>
      </c>
      <c r="I2118" s="4" t="s">
        <v>604</v>
      </c>
      <c r="K2118" s="585">
        <f t="shared" si="109"/>
        <v>3</v>
      </c>
    </row>
    <row r="2119" spans="1:11" x14ac:dyDescent="0.3">
      <c r="B2119" s="255">
        <v>3</v>
      </c>
      <c r="C2119" s="198" t="s">
        <v>1754</v>
      </c>
      <c r="D2119" s="198" t="s">
        <v>1022</v>
      </c>
      <c r="E2119" s="207">
        <v>46021.75</v>
      </c>
      <c r="F2119" s="207">
        <v>46021.875</v>
      </c>
      <c r="G2119" s="206">
        <v>25</v>
      </c>
      <c r="H2119" s="4" t="s">
        <v>110</v>
      </c>
      <c r="I2119" s="4" t="s">
        <v>2273</v>
      </c>
      <c r="K2119" s="585">
        <f t="shared" si="109"/>
        <v>3</v>
      </c>
    </row>
    <row r="2120" spans="1:11" x14ac:dyDescent="0.3">
      <c r="G2120" s="228">
        <f>SUM(G2117:G2119)</f>
        <v>50</v>
      </c>
      <c r="K2120" s="585"/>
    </row>
    <row r="2122" spans="1:11" x14ac:dyDescent="0.3">
      <c r="B2122" s="806" t="s">
        <v>3640</v>
      </c>
      <c r="C2122" s="806"/>
      <c r="D2122" s="806"/>
      <c r="E2122" s="806"/>
      <c r="F2122" s="806"/>
      <c r="G2122" s="806"/>
    </row>
    <row r="2123" spans="1:11" x14ac:dyDescent="0.3">
      <c r="B2123" s="197" t="s">
        <v>1731</v>
      </c>
      <c r="C2123" s="197" t="s">
        <v>1732</v>
      </c>
      <c r="D2123" s="197" t="s">
        <v>1257</v>
      </c>
      <c r="E2123" s="197" t="s">
        <v>3127</v>
      </c>
      <c r="F2123" s="200" t="s">
        <v>1780</v>
      </c>
      <c r="G2123" s="200" t="s">
        <v>1742</v>
      </c>
    </row>
    <row r="2124" spans="1:11" x14ac:dyDescent="0.3">
      <c r="B2124" s="255">
        <v>1</v>
      </c>
      <c r="C2124" s="198" t="s">
        <v>2288</v>
      </c>
      <c r="D2124" s="198" t="s">
        <v>1022</v>
      </c>
      <c r="F2124" s="258">
        <f>COUNTIF($C$2109:$C$2119,C2124)</f>
        <v>2</v>
      </c>
      <c r="G2124" s="206">
        <f>SUMIF($C$2109:$C$2119,C2124,$G$2109:$G$2119)</f>
        <v>0</v>
      </c>
    </row>
    <row r="2125" spans="1:11" x14ac:dyDescent="0.3">
      <c r="B2125" s="255">
        <v>2</v>
      </c>
      <c r="C2125" s="198" t="s">
        <v>201</v>
      </c>
      <c r="D2125" s="198" t="s">
        <v>1022</v>
      </c>
      <c r="F2125" s="258">
        <f t="shared" ref="F2125:F2128" si="110">COUNTIF($C$2109:$C$2119,C2125)</f>
        <v>2</v>
      </c>
      <c r="G2125" s="206">
        <f t="shared" ref="G2125:G2128" si="111">SUMIF($C$2109:$C$2119,C2125,$G$2109:$G$2119)</f>
        <v>50</v>
      </c>
    </row>
    <row r="2126" spans="1:11" x14ac:dyDescent="0.3">
      <c r="B2126" s="255">
        <v>3</v>
      </c>
      <c r="C2126" s="198" t="s">
        <v>1764</v>
      </c>
      <c r="D2126" s="198" t="s">
        <v>1832</v>
      </c>
      <c r="F2126" s="258">
        <f t="shared" si="110"/>
        <v>1</v>
      </c>
      <c r="G2126" s="206">
        <f t="shared" si="111"/>
        <v>0</v>
      </c>
    </row>
    <row r="2127" spans="1:11" x14ac:dyDescent="0.3">
      <c r="B2127" s="255">
        <v>4</v>
      </c>
      <c r="C2127" s="198" t="s">
        <v>3638</v>
      </c>
      <c r="D2127" s="198" t="s">
        <v>1832</v>
      </c>
      <c r="F2127" s="258">
        <f t="shared" si="110"/>
        <v>1</v>
      </c>
      <c r="G2127" s="206">
        <f t="shared" si="111"/>
        <v>0</v>
      </c>
    </row>
    <row r="2128" spans="1:11" x14ac:dyDescent="0.3">
      <c r="B2128" s="255">
        <v>5</v>
      </c>
      <c r="C2128" s="198" t="s">
        <v>1754</v>
      </c>
      <c r="D2128" s="198" t="s">
        <v>1022</v>
      </c>
      <c r="F2128" s="258">
        <f t="shared" si="110"/>
        <v>1</v>
      </c>
      <c r="G2128" s="206">
        <f t="shared" si="111"/>
        <v>25</v>
      </c>
    </row>
    <row r="2129" spans="1:11" x14ac:dyDescent="0.3">
      <c r="G2129" s="228">
        <f>SUM(G2124:G2128)</f>
        <v>75</v>
      </c>
    </row>
    <row r="2131" spans="1:11" x14ac:dyDescent="0.3">
      <c r="A2131" s="243">
        <v>46028</v>
      </c>
      <c r="B2131" s="243"/>
      <c r="C2131" s="693">
        <f>A2131</f>
        <v>46028</v>
      </c>
      <c r="D2131" s="243"/>
      <c r="E2131" s="243"/>
      <c r="F2131" s="243"/>
      <c r="G2131" s="243"/>
      <c r="H2131" s="243"/>
      <c r="I2131" s="693">
        <f>A2131</f>
        <v>46028</v>
      </c>
    </row>
    <row r="2132" spans="1:11" ht="28.8" x14ac:dyDescent="0.3">
      <c r="B2132" s="197" t="s">
        <v>1731</v>
      </c>
      <c r="C2132" s="197" t="s">
        <v>1732</v>
      </c>
      <c r="D2132" s="197" t="s">
        <v>1257</v>
      </c>
      <c r="E2132" s="200" t="s">
        <v>1894</v>
      </c>
      <c r="F2132" s="200" t="s">
        <v>1734</v>
      </c>
      <c r="G2132" s="200" t="s">
        <v>1742</v>
      </c>
      <c r="H2132" s="200" t="s">
        <v>390</v>
      </c>
      <c r="I2132" s="200" t="s">
        <v>1740</v>
      </c>
    </row>
    <row r="2133" spans="1:11" x14ac:dyDescent="0.3">
      <c r="B2133" s="255">
        <v>1</v>
      </c>
      <c r="C2133" s="198" t="s">
        <v>2288</v>
      </c>
      <c r="D2133" s="198" t="s">
        <v>1022</v>
      </c>
      <c r="E2133" s="207">
        <v>46028.75</v>
      </c>
      <c r="F2133" s="207">
        <v>46028.881944444445</v>
      </c>
      <c r="G2133" s="206">
        <v>25</v>
      </c>
      <c r="H2133" s="4">
        <v>360825</v>
      </c>
      <c r="I2133" s="4" t="s">
        <v>926</v>
      </c>
      <c r="K2133" s="585">
        <f t="shared" ref="K2133:K2137" si="112">(F2133-E2133)*24</f>
        <v>3.1666666666860692</v>
      </c>
    </row>
    <row r="2134" spans="1:11" x14ac:dyDescent="0.3">
      <c r="B2134" s="255">
        <v>2</v>
      </c>
      <c r="C2134" s="198" t="s">
        <v>1754</v>
      </c>
      <c r="D2134" s="198" t="s">
        <v>1022</v>
      </c>
      <c r="E2134" s="207">
        <v>46028.75</v>
      </c>
      <c r="F2134" s="207">
        <v>46028.880555555559</v>
      </c>
      <c r="G2134" s="206">
        <v>25</v>
      </c>
      <c r="H2134" s="4" t="s">
        <v>110</v>
      </c>
      <c r="I2134" s="4" t="s">
        <v>2052</v>
      </c>
      <c r="K2134" s="585">
        <f t="shared" si="112"/>
        <v>3.1333333334187046</v>
      </c>
    </row>
    <row r="2135" spans="1:11" x14ac:dyDescent="0.3">
      <c r="B2135" s="255">
        <v>3</v>
      </c>
      <c r="C2135" s="198" t="s">
        <v>1791</v>
      </c>
      <c r="D2135" s="198" t="s">
        <v>1022</v>
      </c>
      <c r="E2135" s="207">
        <v>46028.75</v>
      </c>
      <c r="F2135" s="207">
        <v>46028.880555555559</v>
      </c>
      <c r="G2135" s="206">
        <v>25</v>
      </c>
      <c r="H2135" s="4" t="s">
        <v>110</v>
      </c>
      <c r="I2135" s="4" t="s">
        <v>2061</v>
      </c>
      <c r="K2135" s="585">
        <f t="shared" si="112"/>
        <v>3.1333333334187046</v>
      </c>
    </row>
    <row r="2136" spans="1:11" x14ac:dyDescent="0.3">
      <c r="B2136" s="255">
        <v>4</v>
      </c>
      <c r="C2136" s="198" t="s">
        <v>201</v>
      </c>
      <c r="D2136" s="198" t="s">
        <v>1022</v>
      </c>
      <c r="E2136" s="207">
        <v>46028.75</v>
      </c>
      <c r="F2136" s="207">
        <v>46028.884027777778</v>
      </c>
      <c r="G2136" s="206">
        <v>25</v>
      </c>
      <c r="H2136" s="4">
        <v>363925</v>
      </c>
      <c r="I2136" s="4" t="s">
        <v>3776</v>
      </c>
      <c r="K2136" s="585">
        <f t="shared" si="112"/>
        <v>3.2166666666744277</v>
      </c>
    </row>
    <row r="2137" spans="1:11" x14ac:dyDescent="0.3">
      <c r="A2137" s="760" t="s">
        <v>1974</v>
      </c>
      <c r="B2137" s="255">
        <v>5</v>
      </c>
      <c r="C2137" s="198" t="s">
        <v>1764</v>
      </c>
      <c r="D2137" s="198" t="s">
        <v>1832</v>
      </c>
      <c r="E2137" s="207">
        <v>46028.75</v>
      </c>
      <c r="F2137" s="207">
        <v>46028.833333333336</v>
      </c>
      <c r="G2137" s="206">
        <v>0</v>
      </c>
      <c r="H2137" s="4">
        <v>364325</v>
      </c>
      <c r="I2137" s="4" t="s">
        <v>3777</v>
      </c>
      <c r="K2137" s="585">
        <f t="shared" si="112"/>
        <v>2.0000000000582077</v>
      </c>
    </row>
    <row r="2138" spans="1:11" x14ac:dyDescent="0.3">
      <c r="G2138" s="228">
        <f>SUM(G2133:G2137)</f>
        <v>100</v>
      </c>
      <c r="K2138" s="585"/>
    </row>
    <row r="2140" spans="1:11" x14ac:dyDescent="0.3">
      <c r="A2140" s="243">
        <v>46030</v>
      </c>
      <c r="B2140" s="243"/>
      <c r="C2140" s="693">
        <f>A2140</f>
        <v>46030</v>
      </c>
      <c r="D2140" s="243"/>
      <c r="E2140" s="243"/>
      <c r="F2140" s="243"/>
      <c r="G2140" s="243"/>
      <c r="H2140" s="243"/>
      <c r="I2140" s="693">
        <f>A2140</f>
        <v>46030</v>
      </c>
    </row>
    <row r="2141" spans="1:11" ht="28.8" x14ac:dyDescent="0.3">
      <c r="B2141" s="197" t="s">
        <v>1731</v>
      </c>
      <c r="C2141" s="197" t="s">
        <v>1732</v>
      </c>
      <c r="D2141" s="197" t="s">
        <v>1257</v>
      </c>
      <c r="E2141" s="200" t="s">
        <v>1894</v>
      </c>
      <c r="F2141" s="200" t="s">
        <v>1734</v>
      </c>
      <c r="G2141" s="200" t="s">
        <v>1742</v>
      </c>
      <c r="H2141" s="200" t="s">
        <v>390</v>
      </c>
      <c r="I2141" s="200" t="s">
        <v>1740</v>
      </c>
    </row>
    <row r="2142" spans="1:11" x14ac:dyDescent="0.3">
      <c r="B2142" s="255">
        <v>2</v>
      </c>
      <c r="C2142" s="198" t="s">
        <v>1754</v>
      </c>
      <c r="D2142" s="198" t="s">
        <v>1022</v>
      </c>
      <c r="E2142" s="207">
        <v>46030.75</v>
      </c>
      <c r="F2142" s="207">
        <v>46030.875</v>
      </c>
      <c r="G2142" s="206">
        <v>25</v>
      </c>
      <c r="H2142" s="4" t="s">
        <v>110</v>
      </c>
      <c r="I2142" s="4" t="s">
        <v>2052</v>
      </c>
      <c r="K2142" s="585">
        <f t="shared" ref="K2142:K2146" si="113">(F2142-E2142)*24</f>
        <v>3</v>
      </c>
    </row>
    <row r="2143" spans="1:11" x14ac:dyDescent="0.3">
      <c r="B2143" s="255">
        <v>3</v>
      </c>
      <c r="C2143" s="198" t="s">
        <v>1791</v>
      </c>
      <c r="D2143" s="198" t="s">
        <v>1022</v>
      </c>
      <c r="E2143" s="207">
        <v>46030.75</v>
      </c>
      <c r="F2143" s="207">
        <v>46030.875</v>
      </c>
      <c r="G2143" s="206">
        <v>25</v>
      </c>
      <c r="H2143" s="4" t="s">
        <v>110</v>
      </c>
      <c r="I2143" s="4" t="s">
        <v>3775</v>
      </c>
      <c r="K2143" s="585">
        <f t="shared" si="113"/>
        <v>3</v>
      </c>
    </row>
    <row r="2144" spans="1:11" x14ac:dyDescent="0.3">
      <c r="B2144" s="255">
        <v>4</v>
      </c>
      <c r="C2144" s="198" t="s">
        <v>201</v>
      </c>
      <c r="D2144" s="198" t="s">
        <v>1022</v>
      </c>
      <c r="E2144" s="207">
        <v>46030.75</v>
      </c>
      <c r="F2144" s="207">
        <v>46030.875</v>
      </c>
      <c r="G2144" s="206">
        <v>25</v>
      </c>
      <c r="H2144" s="4">
        <v>363925</v>
      </c>
      <c r="I2144" s="4" t="s">
        <v>3776</v>
      </c>
      <c r="K2144" s="585">
        <f t="shared" si="113"/>
        <v>3</v>
      </c>
    </row>
    <row r="2145" spans="2:11" x14ac:dyDescent="0.3">
      <c r="B2145" s="255">
        <v>5</v>
      </c>
      <c r="C2145" s="198" t="s">
        <v>1993</v>
      </c>
      <c r="D2145" s="198" t="s">
        <v>28</v>
      </c>
      <c r="E2145" s="207">
        <v>46030.75</v>
      </c>
      <c r="F2145" s="207">
        <v>46030.842361111114</v>
      </c>
      <c r="G2145" s="206">
        <v>10</v>
      </c>
      <c r="H2145" s="4">
        <v>369725</v>
      </c>
      <c r="I2145" s="4" t="s">
        <v>1021</v>
      </c>
      <c r="K2145" s="585">
        <f t="shared" ref="K2145" si="114">(F2145-E2145)*24</f>
        <v>2.2166666667326353</v>
      </c>
    </row>
    <row r="2146" spans="2:11" x14ac:dyDescent="0.3">
      <c r="B2146" s="255">
        <v>5</v>
      </c>
      <c r="C2146" s="198" t="s">
        <v>1750</v>
      </c>
      <c r="D2146" s="198" t="s">
        <v>28</v>
      </c>
      <c r="E2146" s="207">
        <v>46030.75</v>
      </c>
      <c r="F2146" s="207">
        <v>46030.842361111114</v>
      </c>
      <c r="G2146" s="206">
        <v>10</v>
      </c>
      <c r="H2146" s="4">
        <v>369625</v>
      </c>
      <c r="I2146" s="4" t="s">
        <v>1021</v>
      </c>
      <c r="K2146" s="585">
        <f t="shared" si="113"/>
        <v>2.2166666667326353</v>
      </c>
    </row>
    <row r="2147" spans="2:11" x14ac:dyDescent="0.3">
      <c r="G2147" s="228">
        <f>SUM(G2142:G2146)</f>
        <v>95</v>
      </c>
      <c r="K2147" s="585"/>
    </row>
    <row r="2149" spans="2:11" x14ac:dyDescent="0.3">
      <c r="B2149" s="806" t="s">
        <v>3778</v>
      </c>
      <c r="C2149" s="806"/>
      <c r="D2149" s="806"/>
      <c r="E2149" s="806"/>
      <c r="F2149" s="806"/>
      <c r="G2149" s="806"/>
    </row>
    <row r="2150" spans="2:11" x14ac:dyDescent="0.3">
      <c r="B2150" s="197" t="s">
        <v>1731</v>
      </c>
      <c r="C2150" s="197" t="s">
        <v>1732</v>
      </c>
      <c r="D2150" s="197" t="s">
        <v>1257</v>
      </c>
      <c r="E2150" s="197" t="s">
        <v>3127</v>
      </c>
      <c r="F2150" s="200" t="s">
        <v>1780</v>
      </c>
      <c r="G2150" s="200" t="s">
        <v>1742</v>
      </c>
    </row>
    <row r="2151" spans="2:11" x14ac:dyDescent="0.3">
      <c r="B2151" s="255">
        <v>1</v>
      </c>
      <c r="C2151" s="198" t="s">
        <v>2288</v>
      </c>
      <c r="D2151" s="198" t="s">
        <v>1022</v>
      </c>
      <c r="F2151" s="258">
        <f>COUNTIF($C$2133:$C$2146,C2151)</f>
        <v>1</v>
      </c>
      <c r="G2151" s="206">
        <f>SUMIF($C$2133:$C$2146,C2151,$G$2133:$G$2146)</f>
        <v>25</v>
      </c>
    </row>
    <row r="2152" spans="2:11" x14ac:dyDescent="0.3">
      <c r="B2152" s="255">
        <v>2</v>
      </c>
      <c r="C2152" s="198" t="s">
        <v>1754</v>
      </c>
      <c r="D2152" s="198" t="s">
        <v>1022</v>
      </c>
      <c r="F2152" s="258">
        <f t="shared" ref="F2152:F2157" si="115">COUNTIF($C$2133:$C$2146,C2152)</f>
        <v>2</v>
      </c>
      <c r="G2152" s="206">
        <f t="shared" ref="G2152:G2157" si="116">SUMIF($C$2133:$C$2146,C2152,$G$2133:$G$2146)</f>
        <v>50</v>
      </c>
    </row>
    <row r="2153" spans="2:11" x14ac:dyDescent="0.3">
      <c r="B2153" s="255">
        <v>3</v>
      </c>
      <c r="C2153" s="198" t="s">
        <v>1791</v>
      </c>
      <c r="D2153" s="198" t="s">
        <v>1022</v>
      </c>
      <c r="F2153" s="258">
        <f t="shared" si="115"/>
        <v>2</v>
      </c>
      <c r="G2153" s="206">
        <f t="shared" si="116"/>
        <v>50</v>
      </c>
    </row>
    <row r="2154" spans="2:11" x14ac:dyDescent="0.3">
      <c r="B2154" s="255">
        <v>4</v>
      </c>
      <c r="C2154" s="198" t="s">
        <v>201</v>
      </c>
      <c r="D2154" s="198" t="s">
        <v>1022</v>
      </c>
      <c r="F2154" s="258">
        <f t="shared" si="115"/>
        <v>2</v>
      </c>
      <c r="G2154" s="206">
        <f t="shared" si="116"/>
        <v>50</v>
      </c>
    </row>
    <row r="2155" spans="2:11" x14ac:dyDescent="0.3">
      <c r="B2155" s="255">
        <v>5</v>
      </c>
      <c r="C2155" s="198" t="s">
        <v>1764</v>
      </c>
      <c r="D2155" s="198" t="s">
        <v>1832</v>
      </c>
      <c r="F2155" s="258">
        <f t="shared" si="115"/>
        <v>1</v>
      </c>
      <c r="G2155" s="206">
        <f t="shared" si="116"/>
        <v>0</v>
      </c>
    </row>
    <row r="2156" spans="2:11" x14ac:dyDescent="0.3">
      <c r="B2156" s="255">
        <v>6</v>
      </c>
      <c r="C2156" s="198" t="s">
        <v>1993</v>
      </c>
      <c r="D2156" s="198" t="s">
        <v>28</v>
      </c>
      <c r="F2156" s="258">
        <f t="shared" si="115"/>
        <v>1</v>
      </c>
      <c r="G2156" s="206">
        <f t="shared" si="116"/>
        <v>10</v>
      </c>
    </row>
    <row r="2157" spans="2:11" x14ac:dyDescent="0.3">
      <c r="B2157" s="255">
        <v>7</v>
      </c>
      <c r="C2157" s="198" t="s">
        <v>1750</v>
      </c>
      <c r="D2157" s="198" t="s">
        <v>28</v>
      </c>
      <c r="F2157" s="258">
        <f t="shared" si="115"/>
        <v>1</v>
      </c>
      <c r="G2157" s="206">
        <f t="shared" si="116"/>
        <v>10</v>
      </c>
    </row>
    <row r="2158" spans="2:11" x14ac:dyDescent="0.3">
      <c r="G2158" s="228">
        <f>SUM(G2151:G2157)</f>
        <v>195</v>
      </c>
    </row>
  </sheetData>
  <mergeCells count="68">
    <mergeCell ref="P10:R10"/>
    <mergeCell ref="B14:G14"/>
    <mergeCell ref="B195:G195"/>
    <mergeCell ref="B158:G158"/>
    <mergeCell ref="B141:G141"/>
    <mergeCell ref="B79:G79"/>
    <mergeCell ref="J8:N8"/>
    <mergeCell ref="B2037:G2037"/>
    <mergeCell ref="B1866:G1866"/>
    <mergeCell ref="B1834:G1834"/>
    <mergeCell ref="M292:O292"/>
    <mergeCell ref="B1898:G1898"/>
    <mergeCell ref="B922:G922"/>
    <mergeCell ref="B966:G966"/>
    <mergeCell ref="B1664:G1664"/>
    <mergeCell ref="B1930:G1930"/>
    <mergeCell ref="B1766:G1766"/>
    <mergeCell ref="B1470:G1470"/>
    <mergeCell ref="B1198:G1198"/>
    <mergeCell ref="P3:S3"/>
    <mergeCell ref="P11:R11"/>
    <mergeCell ref="B514:G514"/>
    <mergeCell ref="P292:Q292"/>
    <mergeCell ref="P246:Q246"/>
    <mergeCell ref="M255:O255"/>
    <mergeCell ref="P255:Q255"/>
    <mergeCell ref="P268:Q268"/>
    <mergeCell ref="B325:G325"/>
    <mergeCell ref="B294:G294"/>
    <mergeCell ref="P278:Q278"/>
    <mergeCell ref="J3:O3"/>
    <mergeCell ref="M278:O278"/>
    <mergeCell ref="M268:O268"/>
    <mergeCell ref="M246:O246"/>
    <mergeCell ref="B27:G27"/>
    <mergeCell ref="B2:G2"/>
    <mergeCell ref="B757:G757"/>
    <mergeCell ref="B595:G595"/>
    <mergeCell ref="B628:G628"/>
    <mergeCell ref="B678:G678"/>
    <mergeCell ref="B458:G458"/>
    <mergeCell ref="B483:G483"/>
    <mergeCell ref="B552:G552"/>
    <mergeCell ref="B714:G714"/>
    <mergeCell ref="B385:G385"/>
    <mergeCell ref="B2122:G2122"/>
    <mergeCell ref="B2065:G2065"/>
    <mergeCell ref="B1266:G1266"/>
    <mergeCell ref="B802:G802"/>
    <mergeCell ref="B838:G838"/>
    <mergeCell ref="B884:G884"/>
    <mergeCell ref="B2095:G2095"/>
    <mergeCell ref="B2149:G2149"/>
    <mergeCell ref="J2:S2"/>
    <mergeCell ref="B2001:G2001"/>
    <mergeCell ref="B1408:G1408"/>
    <mergeCell ref="B1368:G1368"/>
    <mergeCell ref="B1129:G1129"/>
    <mergeCell ref="B1041:G1041"/>
    <mergeCell ref="B1309:G1309"/>
    <mergeCell ref="B1569:G1569"/>
    <mergeCell ref="B1504:G1504"/>
    <mergeCell ref="B1734:G1734"/>
    <mergeCell ref="B1704:G1704"/>
    <mergeCell ref="B1966:G1966"/>
    <mergeCell ref="B1430:G1430"/>
    <mergeCell ref="B1625:G1625"/>
    <mergeCell ref="B359:G359"/>
  </mergeCells>
  <pageMargins left="0.7" right="0.7" top="0.75" bottom="0.75" header="0.3" footer="0.3"/>
  <pageSetup paperSize="9" scale="15" fitToHeight="0" orientation="portrait" horizontalDpi="4294967293" r:id="rId1"/>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80D4F-41B0-4FEC-820D-02C115587E5C}">
  <sheetPr codeName="Hoja15"/>
  <dimension ref="B3:X49"/>
  <sheetViews>
    <sheetView workbookViewId="0">
      <selection activeCell="M4" sqref="M4"/>
    </sheetView>
  </sheetViews>
  <sheetFormatPr baseColWidth="10" defaultColWidth="11.44140625" defaultRowHeight="14.4" x14ac:dyDescent="0.3"/>
  <cols>
    <col min="2" max="2" width="4.33203125" customWidth="1"/>
    <col min="3" max="3" width="22.88671875" bestFit="1" customWidth="1"/>
    <col min="4" max="11" width="15" customWidth="1"/>
    <col min="14" max="14" width="22.88671875" bestFit="1" customWidth="1"/>
    <col min="17" max="17" width="22.88671875" bestFit="1" customWidth="1"/>
    <col min="18" max="18" width="13.109375" bestFit="1" customWidth="1"/>
    <col min="20" max="20" width="19.5546875" bestFit="1" customWidth="1"/>
    <col min="23" max="23" width="19.6640625" bestFit="1" customWidth="1"/>
  </cols>
  <sheetData>
    <row r="3" spans="2:12" x14ac:dyDescent="0.3">
      <c r="B3" s="704" t="s">
        <v>2299</v>
      </c>
      <c r="C3" s="704" t="s">
        <v>2300</v>
      </c>
      <c r="D3" s="704" t="s">
        <v>2301</v>
      </c>
      <c r="E3" s="704" t="s">
        <v>2302</v>
      </c>
      <c r="F3" s="704" t="s">
        <v>2303</v>
      </c>
      <c r="G3" s="643" t="s">
        <v>2304</v>
      </c>
      <c r="H3" s="704" t="s">
        <v>2305</v>
      </c>
      <c r="I3" s="704" t="s">
        <v>2306</v>
      </c>
      <c r="J3" s="704" t="s">
        <v>2307</v>
      </c>
      <c r="K3" s="643" t="s">
        <v>2308</v>
      </c>
      <c r="L3" s="704" t="s">
        <v>2309</v>
      </c>
    </row>
    <row r="4" spans="2:12" x14ac:dyDescent="0.3">
      <c r="B4" s="704"/>
      <c r="C4" s="694"/>
      <c r="D4" s="704"/>
      <c r="E4" s="704"/>
      <c r="F4" s="704"/>
      <c r="G4" s="643"/>
      <c r="H4" s="704"/>
      <c r="I4" s="704"/>
      <c r="J4" s="704"/>
      <c r="K4" s="643"/>
      <c r="L4" s="704"/>
    </row>
    <row r="5" spans="2:12" x14ac:dyDescent="0.3">
      <c r="B5" s="463">
        <v>1</v>
      </c>
      <c r="C5" s="656" t="s">
        <v>1762</v>
      </c>
      <c r="D5" s="634">
        <f>_xlfn.XLOOKUP($C5,$C$30:$C$48,$D$30:$D$48)*24</f>
        <v>12.333333333333336</v>
      </c>
      <c r="E5" s="634" t="s">
        <v>110</v>
      </c>
      <c r="F5" s="634">
        <f>_xlfn.XLOOKUP($C5,$J$30:$J$48,$L$30:$L$48)*24</f>
        <v>26.5</v>
      </c>
      <c r="G5" s="640">
        <f>SUM(D5:F5)</f>
        <v>38.833333333333336</v>
      </c>
      <c r="H5" s="634">
        <f>_xlfn.XLOOKUP($C5,$N$30:$N$48,$O$30:$O$48)*24</f>
        <v>12.5</v>
      </c>
      <c r="I5" s="634">
        <f>_xlfn.XLOOKUP($C5,$Q$30:$Q$48,$R$30:$R$48)*24</f>
        <v>41</v>
      </c>
      <c r="J5" s="634">
        <f t="shared" ref="J5:J18" si="0">_xlfn.XLOOKUP($C5,$T$30:$T$48,$U$30:$U$48)*24</f>
        <v>21</v>
      </c>
      <c r="K5" s="640">
        <f>SUM(H5:J5)</f>
        <v>74.5</v>
      </c>
      <c r="L5" s="634">
        <f t="shared" ref="L5:L14" si="1">_xlfn.XLOOKUP(C5,$W$30:$W$48,$X$30:$X$48)*24</f>
        <v>28.5</v>
      </c>
    </row>
    <row r="6" spans="2:12" x14ac:dyDescent="0.3">
      <c r="B6" s="463">
        <v>2</v>
      </c>
      <c r="C6" s="656" t="s">
        <v>1948</v>
      </c>
      <c r="D6" s="632" t="s">
        <v>110</v>
      </c>
      <c r="E6" s="634">
        <f>_xlfn.XLOOKUP($C6,$F$29:$F$47,$H$29:$H$47)*24</f>
        <v>5</v>
      </c>
      <c r="F6" s="634">
        <f>_xlfn.XLOOKUP($C6,$J$30:$J$48,$L$30:$L$48)*24</f>
        <v>11.666666666666666</v>
      </c>
      <c r="G6" s="640">
        <f>SUM(D6:F6)</f>
        <v>16.666666666666664</v>
      </c>
      <c r="H6" s="634">
        <f>_xlfn.XLOOKUP($C6,$N$30:$N$48,$O$30:$O$48)*24</f>
        <v>17.083333333333336</v>
      </c>
      <c r="I6" s="634">
        <f>_xlfn.XLOOKUP($C6,$Q$30:$Q$48,$R$30:$R$48)*24</f>
        <v>17</v>
      </c>
      <c r="J6" s="634">
        <f t="shared" si="0"/>
        <v>17.666666666666668</v>
      </c>
      <c r="K6" s="640">
        <f>SUM(H6:J6)</f>
        <v>51.75</v>
      </c>
      <c r="L6" s="634">
        <f t="shared" si="1"/>
        <v>9.5</v>
      </c>
    </row>
    <row r="7" spans="2:12" x14ac:dyDescent="0.3">
      <c r="B7" s="463">
        <v>3</v>
      </c>
      <c r="C7" s="656" t="s">
        <v>1763</v>
      </c>
      <c r="D7" s="634">
        <f>_xlfn.XLOOKUP($C7,$C$30:$C$48,$D$30:$D$48)*24</f>
        <v>14</v>
      </c>
      <c r="E7" s="634" t="s">
        <v>110</v>
      </c>
      <c r="F7" s="634">
        <f>_xlfn.XLOOKUP($C7,$J$30:$J$48,$L$30:$L$48)*24</f>
        <v>12.5</v>
      </c>
      <c r="G7" s="640">
        <f>SUM(D7:F7)</f>
        <v>26.5</v>
      </c>
      <c r="H7" s="634" t="s">
        <v>110</v>
      </c>
      <c r="I7" s="634">
        <f>_xlfn.XLOOKUP($C7,$Q$30:$Q$48,$R$30:$R$48)*24</f>
        <v>21</v>
      </c>
      <c r="J7" s="634">
        <f t="shared" si="0"/>
        <v>13</v>
      </c>
      <c r="K7" s="640">
        <f>SUM(H7:J7)</f>
        <v>34</v>
      </c>
      <c r="L7" s="634">
        <f t="shared" si="1"/>
        <v>15.5</v>
      </c>
    </row>
    <row r="8" spans="2:12" x14ac:dyDescent="0.3">
      <c r="B8" s="463">
        <v>4</v>
      </c>
      <c r="C8" s="657" t="s">
        <v>1764</v>
      </c>
      <c r="D8" s="634">
        <f>_xlfn.XLOOKUP($C8,$C$30:$C$48,$D$30:$D$48)*24</f>
        <v>13.833333333333336</v>
      </c>
      <c r="E8" s="634">
        <f>_xlfn.XLOOKUP($C8,$F$29:$F$47,$H$29:$H$47)*24</f>
        <v>7.1666666666666661</v>
      </c>
      <c r="F8" s="634">
        <f>_xlfn.XLOOKUP($C8,$J$30:$J$48,$L$30:$L$48)*24</f>
        <v>15</v>
      </c>
      <c r="G8" s="640">
        <f>SUM(D8:F8)</f>
        <v>36</v>
      </c>
      <c r="H8" s="634">
        <f>_xlfn.XLOOKUP($C8,$N$30:$N$48,$O$30:$O$48)*24</f>
        <v>19.333333333333336</v>
      </c>
      <c r="I8" s="634">
        <f>_xlfn.XLOOKUP($C8,$Q$30:$Q$48,$R$30:$R$48)*24</f>
        <v>16</v>
      </c>
      <c r="J8" s="634">
        <f t="shared" si="0"/>
        <v>9</v>
      </c>
      <c r="K8" s="640">
        <f>SUM(H8:J8)</f>
        <v>44.333333333333336</v>
      </c>
      <c r="L8" s="634">
        <f t="shared" si="1"/>
        <v>19.5</v>
      </c>
    </row>
    <row r="9" spans="2:12" x14ac:dyDescent="0.3">
      <c r="B9" s="463">
        <v>5</v>
      </c>
      <c r="C9" s="657" t="s">
        <v>1771</v>
      </c>
      <c r="D9" s="632" t="s">
        <v>110</v>
      </c>
      <c r="E9" s="634" t="s">
        <v>110</v>
      </c>
      <c r="F9" s="634" t="s">
        <v>110</v>
      </c>
      <c r="G9" s="640">
        <f>SUM(D9:F9)</f>
        <v>0</v>
      </c>
      <c r="H9" s="634" t="s">
        <v>110</v>
      </c>
      <c r="I9" s="634" t="s">
        <v>110</v>
      </c>
      <c r="J9" s="634">
        <f t="shared" si="0"/>
        <v>24</v>
      </c>
      <c r="K9" s="640">
        <f>SUM(H9:J9)</f>
        <v>24</v>
      </c>
      <c r="L9" s="634">
        <f t="shared" si="1"/>
        <v>19.5</v>
      </c>
    </row>
    <row r="10" spans="2:12" x14ac:dyDescent="0.3">
      <c r="B10" s="463">
        <v>6</v>
      </c>
      <c r="C10" s="658" t="s">
        <v>1750</v>
      </c>
      <c r="D10" s="634">
        <f>_xlfn.XLOOKUP($C10,$C$30:$C$48,$D$30:$D$48)*24</f>
        <v>10</v>
      </c>
      <c r="E10" s="634">
        <f>_xlfn.XLOOKUP($C10,$F$29:$F$47,$H$29:$H$47)*24</f>
        <v>8.3333333333333339</v>
      </c>
      <c r="F10" s="634">
        <f>_xlfn.XLOOKUP($C10,$J$30:$J$48,$L$30:$L$48)*24</f>
        <v>19</v>
      </c>
      <c r="G10" s="640">
        <f t="shared" ref="G10:G19" si="2">SUM(D10:F10)</f>
        <v>37.333333333333336</v>
      </c>
      <c r="H10" s="634">
        <f t="shared" ref="H10:H16" si="3">_xlfn.XLOOKUP($C10,$N$30:$N$48,$O$30:$O$48)*24</f>
        <v>33.666666666666664</v>
      </c>
      <c r="I10" s="634">
        <f t="shared" ref="I10:I17" si="4">_xlfn.XLOOKUP($C10,$Q$30:$Q$48,$R$30:$R$48)*24</f>
        <v>36.5</v>
      </c>
      <c r="J10" s="634">
        <f t="shared" si="0"/>
        <v>35</v>
      </c>
      <c r="K10" s="640">
        <f t="shared" ref="K10:K19" si="5">SUM(H10:J10)</f>
        <v>105.16666666666666</v>
      </c>
      <c r="L10" s="634">
        <f t="shared" si="1"/>
        <v>16.5</v>
      </c>
    </row>
    <row r="11" spans="2:12" x14ac:dyDescent="0.3">
      <c r="B11" s="463">
        <v>7</v>
      </c>
      <c r="C11" s="658" t="s">
        <v>1993</v>
      </c>
      <c r="D11" s="632" t="s">
        <v>110</v>
      </c>
      <c r="E11" s="634" t="s">
        <v>110</v>
      </c>
      <c r="F11" s="634" t="s">
        <v>110</v>
      </c>
      <c r="G11" s="640">
        <f t="shared" si="2"/>
        <v>0</v>
      </c>
      <c r="H11" s="634">
        <f t="shared" si="3"/>
        <v>27</v>
      </c>
      <c r="I11" s="634">
        <f t="shared" si="4"/>
        <v>47</v>
      </c>
      <c r="J11" s="634">
        <f t="shared" si="0"/>
        <v>27</v>
      </c>
      <c r="K11" s="640">
        <f t="shared" si="5"/>
        <v>101</v>
      </c>
      <c r="L11" s="634">
        <f t="shared" si="1"/>
        <v>19.5</v>
      </c>
    </row>
    <row r="12" spans="2:12" x14ac:dyDescent="0.3">
      <c r="B12" s="463">
        <v>8</v>
      </c>
      <c r="C12" s="659" t="s">
        <v>201</v>
      </c>
      <c r="D12" s="634">
        <f>_xlfn.XLOOKUP($C12,$C$30:$C$48,$D$30:$D$48)*24</f>
        <v>26.166666666666664</v>
      </c>
      <c r="E12" s="634" t="s">
        <v>110</v>
      </c>
      <c r="F12" s="634" t="s">
        <v>110</v>
      </c>
      <c r="G12" s="640">
        <f>SUM(D12:F12)</f>
        <v>26.166666666666664</v>
      </c>
      <c r="H12" s="634">
        <f t="shared" si="3"/>
        <v>27.166666666666664</v>
      </c>
      <c r="I12" s="634">
        <f t="shared" si="4"/>
        <v>39.5</v>
      </c>
      <c r="J12" s="634">
        <f t="shared" si="0"/>
        <v>16</v>
      </c>
      <c r="K12" s="640">
        <f>SUM(H12:J12)</f>
        <v>82.666666666666657</v>
      </c>
      <c r="L12" s="634">
        <f t="shared" si="1"/>
        <v>9.5</v>
      </c>
    </row>
    <row r="13" spans="2:12" x14ac:dyDescent="0.3">
      <c r="B13" s="463">
        <v>9</v>
      </c>
      <c r="C13" s="659" t="s">
        <v>1765</v>
      </c>
      <c r="D13" s="634">
        <f>_xlfn.XLOOKUP($C13,$C$30:$C$48,$D$30:$D$48)*24</f>
        <v>12.666666666666668</v>
      </c>
      <c r="E13" s="634" t="s">
        <v>110</v>
      </c>
      <c r="F13" s="634">
        <f>_xlfn.XLOOKUP($C13,$J$30:$J$48,$L$30:$L$48)*24</f>
        <v>12</v>
      </c>
      <c r="G13" s="640">
        <f t="shared" si="2"/>
        <v>24.666666666666668</v>
      </c>
      <c r="H13" s="634">
        <f t="shared" si="3"/>
        <v>17.25</v>
      </c>
      <c r="I13" s="634">
        <f t="shared" si="4"/>
        <v>28</v>
      </c>
      <c r="J13" s="634">
        <f t="shared" si="0"/>
        <v>3</v>
      </c>
      <c r="K13" s="640">
        <f t="shared" si="5"/>
        <v>48.25</v>
      </c>
      <c r="L13" s="634">
        <f t="shared" si="1"/>
        <v>9.5</v>
      </c>
    </row>
    <row r="14" spans="2:12" x14ac:dyDescent="0.3">
      <c r="B14" s="463">
        <v>10</v>
      </c>
      <c r="C14" s="659" t="s">
        <v>2001</v>
      </c>
      <c r="D14" s="632" t="s">
        <v>110</v>
      </c>
      <c r="E14" s="634" t="s">
        <v>110</v>
      </c>
      <c r="F14" s="634" t="s">
        <v>110</v>
      </c>
      <c r="G14" s="640">
        <f t="shared" si="2"/>
        <v>0</v>
      </c>
      <c r="H14" s="634">
        <f t="shared" si="3"/>
        <v>16.083333333333332</v>
      </c>
      <c r="I14" s="634">
        <f t="shared" si="4"/>
        <v>31.5</v>
      </c>
      <c r="J14" s="634">
        <f t="shared" si="0"/>
        <v>17</v>
      </c>
      <c r="K14" s="640">
        <f t="shared" si="5"/>
        <v>64.583333333333329</v>
      </c>
      <c r="L14" s="634">
        <f t="shared" si="1"/>
        <v>9.5</v>
      </c>
    </row>
    <row r="15" spans="2:12" x14ac:dyDescent="0.3">
      <c r="B15" s="463">
        <v>11</v>
      </c>
      <c r="C15" s="660" t="s">
        <v>1754</v>
      </c>
      <c r="D15" s="634">
        <f>_xlfn.XLOOKUP($C15,$C$30:$C$48,$D$30:$D$48)*24</f>
        <v>13.75</v>
      </c>
      <c r="E15" s="634" t="s">
        <v>110</v>
      </c>
      <c r="F15" s="634">
        <f>_xlfn.XLOOKUP($C15,$J$30:$J$48,$L$30:$L$48)*24</f>
        <v>15</v>
      </c>
      <c r="G15" s="640">
        <f>SUM(D15:F15)</f>
        <v>28.75</v>
      </c>
      <c r="H15" s="634">
        <f t="shared" si="3"/>
        <v>13.333333333333334</v>
      </c>
      <c r="I15" s="634">
        <f t="shared" si="4"/>
        <v>28</v>
      </c>
      <c r="J15" s="634">
        <f t="shared" si="0"/>
        <v>16</v>
      </c>
      <c r="K15" s="640">
        <f>SUM(H15:J15)</f>
        <v>57.333333333333336</v>
      </c>
      <c r="L15" s="634" t="s">
        <v>110</v>
      </c>
    </row>
    <row r="16" spans="2:12" x14ac:dyDescent="0.3">
      <c r="B16" s="463">
        <v>12</v>
      </c>
      <c r="C16" s="662" t="s">
        <v>1791</v>
      </c>
      <c r="D16" s="634">
        <f>_xlfn.XLOOKUP($C16,$C$30:$C$48,$D$30:$D$48)*24</f>
        <v>10</v>
      </c>
      <c r="E16" s="634">
        <f>_xlfn.XLOOKUP($C16,$F$29:$F$47,$H$29:$H$47)*24</f>
        <v>5</v>
      </c>
      <c r="F16" s="634">
        <f>_xlfn.XLOOKUP($C16,$J$30:$J$48,$L$30:$L$48)*24</f>
        <v>1.5</v>
      </c>
      <c r="G16" s="640">
        <f>SUM(D16:F16)</f>
        <v>16.5</v>
      </c>
      <c r="H16" s="634">
        <f t="shared" si="3"/>
        <v>14</v>
      </c>
      <c r="I16" s="634">
        <f t="shared" si="4"/>
        <v>39.5</v>
      </c>
      <c r="J16" s="634">
        <f t="shared" si="0"/>
        <v>19.5</v>
      </c>
      <c r="K16" s="640">
        <f>SUM(H16:J16)</f>
        <v>73</v>
      </c>
      <c r="L16" s="634">
        <f>_xlfn.XLOOKUP(C16,$W$30:$W$48,$X$30:$X$48)*24</f>
        <v>9.5</v>
      </c>
    </row>
    <row r="17" spans="2:24" x14ac:dyDescent="0.3">
      <c r="B17" s="463">
        <v>13</v>
      </c>
      <c r="C17" s="661" t="s">
        <v>1784</v>
      </c>
      <c r="D17" s="636" t="s">
        <v>110</v>
      </c>
      <c r="E17" s="637">
        <f>_xlfn.XLOOKUP($C17,$F$29:$F$47,$H$29:$H$47)*24</f>
        <v>5</v>
      </c>
      <c r="F17" s="637" t="s">
        <v>110</v>
      </c>
      <c r="G17" s="641">
        <f>SUM(D17:F17)</f>
        <v>5</v>
      </c>
      <c r="H17" s="637" t="s">
        <v>110</v>
      </c>
      <c r="I17" s="634">
        <f t="shared" si="4"/>
        <v>13</v>
      </c>
      <c r="J17" s="634">
        <f t="shared" si="0"/>
        <v>16</v>
      </c>
      <c r="K17" s="640">
        <f>SUM(H17:J17)</f>
        <v>29</v>
      </c>
      <c r="L17" s="634">
        <f>_xlfn.XLOOKUP(C17,$W$30:$W$48,$X$30:$X$48)*24</f>
        <v>9.5</v>
      </c>
    </row>
    <row r="18" spans="2:24" x14ac:dyDescent="0.3">
      <c r="B18" s="463">
        <v>14</v>
      </c>
      <c r="C18" s="639" t="s">
        <v>1908</v>
      </c>
      <c r="D18" s="634">
        <f>_xlfn.XLOOKUP($C18,$C$30:$C$48,$D$30:$D$48)*24</f>
        <v>11.166666666666666</v>
      </c>
      <c r="E18" s="634">
        <f>_xlfn.XLOOKUP($C18,$F$29:$F$47,$H$29:$H$47)*24</f>
        <v>3.75</v>
      </c>
      <c r="F18" s="634">
        <f>_xlfn.XLOOKUP($C18,$J$30:$J$48,$L$30:$L$48)*24</f>
        <v>12</v>
      </c>
      <c r="G18" s="640">
        <f>SUM(D18:F18)</f>
        <v>26.916666666666664</v>
      </c>
      <c r="H18" s="634">
        <f>_xlfn.XLOOKUP($C18,$N$30:$N$48,$O$30:$O$48)*24</f>
        <v>23.5</v>
      </c>
      <c r="I18" s="634" t="s">
        <v>110</v>
      </c>
      <c r="J18" s="634">
        <f t="shared" si="0"/>
        <v>11.5</v>
      </c>
      <c r="K18" s="640">
        <f>SUM(H18:J18)</f>
        <v>35</v>
      </c>
      <c r="L18" s="634">
        <f>_xlfn.XLOOKUP(C18,$W$30:$W$48,$X$30:$X$48)*24</f>
        <v>9.5</v>
      </c>
    </row>
    <row r="19" spans="2:24" x14ac:dyDescent="0.3">
      <c r="B19" s="463">
        <v>15</v>
      </c>
      <c r="C19" s="639" t="s">
        <v>1900</v>
      </c>
      <c r="D19" s="634">
        <f>_xlfn.XLOOKUP($C19,$C$30:$C$48,$D$30:$D$48)*24</f>
        <v>7</v>
      </c>
      <c r="E19" s="634">
        <f>_xlfn.XLOOKUP($C19,$F$29:$F$47,$H$29:$H$47)*24</f>
        <v>6.666666666666667</v>
      </c>
      <c r="F19" s="634" t="s">
        <v>110</v>
      </c>
      <c r="G19" s="640">
        <f t="shared" si="2"/>
        <v>13.666666666666668</v>
      </c>
      <c r="H19" s="634" t="s">
        <v>110</v>
      </c>
      <c r="I19" s="634" t="s">
        <v>110</v>
      </c>
      <c r="J19" s="634" t="s">
        <v>110</v>
      </c>
      <c r="K19" s="640">
        <f t="shared" si="5"/>
        <v>0</v>
      </c>
      <c r="L19" s="634" t="s">
        <v>110</v>
      </c>
    </row>
    <row r="20" spans="2:24" x14ac:dyDescent="0.3">
      <c r="B20" s="463">
        <v>16</v>
      </c>
      <c r="C20" s="639" t="s">
        <v>1801</v>
      </c>
      <c r="D20" s="634">
        <f>_xlfn.XLOOKUP($C20,$C$30:$C$48,$D$30:$D$48)*24</f>
        <v>24.916666666666664</v>
      </c>
      <c r="E20" s="634">
        <f>_xlfn.XLOOKUP($C20,$F$29:$F$47,$H$29:$H$47)*24</f>
        <v>24.083333333333336</v>
      </c>
      <c r="F20" s="634">
        <f>_xlfn.XLOOKUP($C20,$J$30:$J$48,$L$30:$L$48)*24</f>
        <v>29.333333333333336</v>
      </c>
      <c r="G20" s="640">
        <f>SUM(D20:F20)</f>
        <v>78.333333333333343</v>
      </c>
      <c r="H20" s="634">
        <f>_xlfn.XLOOKUP($C20,$N$30:$N$48,$O$30:$O$48)*24</f>
        <v>7</v>
      </c>
      <c r="I20" s="634">
        <f>_xlfn.XLOOKUP($C20,$Q$30:$Q$48,$R$30:$R$48)*24</f>
        <v>6</v>
      </c>
      <c r="J20" s="634" t="s">
        <v>110</v>
      </c>
      <c r="K20" s="640">
        <f>SUM(H20:J20)</f>
        <v>13</v>
      </c>
      <c r="L20" s="634" t="s">
        <v>110</v>
      </c>
    </row>
    <row r="21" spans="2:24" x14ac:dyDescent="0.3">
      <c r="B21" s="463">
        <v>17</v>
      </c>
      <c r="C21" s="639" t="s">
        <v>1766</v>
      </c>
      <c r="D21" s="634">
        <f>_xlfn.XLOOKUP($C21,$C$30:$C$48,$D$30:$D$48)*24</f>
        <v>7.3333333333333321</v>
      </c>
      <c r="E21" s="634" t="s">
        <v>110</v>
      </c>
      <c r="F21" s="634">
        <f>_xlfn.XLOOKUP($C21,$J$30:$J$48,$L$30:$L$48)*24</f>
        <v>11.5</v>
      </c>
      <c r="G21" s="640">
        <f>SUM(D21:F21)</f>
        <v>18.833333333333332</v>
      </c>
      <c r="H21" s="634" t="s">
        <v>110</v>
      </c>
      <c r="I21" s="634" t="s">
        <v>110</v>
      </c>
      <c r="J21" s="634" t="s">
        <v>110</v>
      </c>
      <c r="K21" s="640">
        <f>SUM(H21:J21)</f>
        <v>0</v>
      </c>
      <c r="L21" s="634" t="s">
        <v>110</v>
      </c>
    </row>
    <row r="22" spans="2:24" x14ac:dyDescent="0.3">
      <c r="B22" s="463"/>
      <c r="C22" s="560" t="s">
        <v>1743</v>
      </c>
      <c r="D22" s="638">
        <f t="shared" ref="D22:L22" si="6">SUM(D10:D21)</f>
        <v>122.99999999999999</v>
      </c>
      <c r="E22" s="638">
        <f t="shared" si="6"/>
        <v>52.833333333333343</v>
      </c>
      <c r="F22" s="638">
        <f t="shared" si="6"/>
        <v>100.33333333333334</v>
      </c>
      <c r="G22" s="642">
        <f t="shared" si="6"/>
        <v>276.16666666666669</v>
      </c>
      <c r="H22" s="638">
        <f t="shared" si="6"/>
        <v>179</v>
      </c>
      <c r="I22" s="638">
        <f t="shared" si="6"/>
        <v>269</v>
      </c>
      <c r="J22" s="638">
        <f t="shared" si="6"/>
        <v>161</v>
      </c>
      <c r="K22" s="644">
        <f t="shared" si="6"/>
        <v>609</v>
      </c>
      <c r="L22" s="638">
        <f t="shared" si="6"/>
        <v>93</v>
      </c>
    </row>
    <row r="23" spans="2:24" x14ac:dyDescent="0.3">
      <c r="C23" s="635"/>
      <c r="D23" s="467"/>
      <c r="E23" s="467"/>
      <c r="F23" s="467"/>
      <c r="G23" s="467"/>
      <c r="H23" s="467"/>
      <c r="I23" s="467"/>
      <c r="J23" s="467"/>
    </row>
    <row r="24" spans="2:24" x14ac:dyDescent="0.3">
      <c r="C24" s="635"/>
      <c r="D24" s="467"/>
      <c r="E24" s="467"/>
      <c r="F24" s="467"/>
      <c r="G24" s="467"/>
      <c r="H24" s="467"/>
      <c r="I24" s="467"/>
      <c r="J24" s="467"/>
    </row>
    <row r="25" spans="2:24" x14ac:dyDescent="0.3">
      <c r="C25" s="635"/>
      <c r="D25" s="467"/>
      <c r="E25" s="467"/>
      <c r="F25" s="467"/>
      <c r="G25" s="467"/>
      <c r="H25" s="467"/>
      <c r="I25" s="467"/>
      <c r="J25" s="467"/>
    </row>
    <row r="27" spans="2:24" x14ac:dyDescent="0.3">
      <c r="C27" t="s">
        <v>2301</v>
      </c>
      <c r="F27" t="s">
        <v>2302</v>
      </c>
      <c r="J27" t="s">
        <v>2303</v>
      </c>
      <c r="N27" t="s">
        <v>2305</v>
      </c>
      <c r="Q27" t="s">
        <v>2306</v>
      </c>
      <c r="T27" t="s">
        <v>2307</v>
      </c>
      <c r="W27" t="s">
        <v>2309</v>
      </c>
    </row>
    <row r="28" spans="2:24" x14ac:dyDescent="0.3">
      <c r="C28" s="819" t="s">
        <v>2310</v>
      </c>
      <c r="D28" s="820"/>
      <c r="F28" s="819" t="s">
        <v>2310</v>
      </c>
      <c r="G28" s="821"/>
      <c r="H28" s="820"/>
      <c r="J28" s="819" t="s">
        <v>2310</v>
      </c>
      <c r="K28" s="821"/>
      <c r="L28" s="820"/>
      <c r="N28" s="819" t="s">
        <v>2310</v>
      </c>
      <c r="O28" s="820"/>
      <c r="Q28" s="819" t="s">
        <v>2310</v>
      </c>
      <c r="R28" s="820"/>
      <c r="T28" s="819" t="s">
        <v>2310</v>
      </c>
      <c r="U28" s="820"/>
      <c r="W28" s="819" t="s">
        <v>2310</v>
      </c>
      <c r="X28" s="820"/>
    </row>
    <row r="29" spans="2:24" x14ac:dyDescent="0.3">
      <c r="C29" s="704" t="s">
        <v>2311</v>
      </c>
      <c r="D29" s="704" t="s">
        <v>2312</v>
      </c>
      <c r="F29" s="704" t="s">
        <v>2311</v>
      </c>
      <c r="G29" s="704"/>
      <c r="H29" s="704" t="s">
        <v>2312</v>
      </c>
      <c r="J29" s="704" t="s">
        <v>2311</v>
      </c>
      <c r="K29" s="704"/>
      <c r="L29" s="704" t="s">
        <v>2312</v>
      </c>
      <c r="N29" s="704" t="s">
        <v>2311</v>
      </c>
      <c r="O29" s="704" t="s">
        <v>2312</v>
      </c>
      <c r="Q29" s="704" t="s">
        <v>2311</v>
      </c>
      <c r="R29" s="704" t="s">
        <v>2312</v>
      </c>
      <c r="T29" s="704" t="s">
        <v>2311</v>
      </c>
      <c r="U29" s="704" t="s">
        <v>2312</v>
      </c>
      <c r="W29" s="704" t="s">
        <v>2311</v>
      </c>
      <c r="X29" s="704" t="s">
        <v>2312</v>
      </c>
    </row>
    <row r="30" spans="2:24" x14ac:dyDescent="0.3">
      <c r="C30" s="631" t="s">
        <v>1913</v>
      </c>
      <c r="D30" s="632">
        <v>0.48958333333333331</v>
      </c>
      <c r="F30" s="631" t="s">
        <v>1913</v>
      </c>
      <c r="G30" s="631"/>
      <c r="H30" s="632">
        <v>0.55555555555555558</v>
      </c>
      <c r="J30" s="631" t="s">
        <v>1948</v>
      </c>
      <c r="K30" s="631"/>
      <c r="L30" s="632">
        <v>0.4861111111111111</v>
      </c>
      <c r="N30" s="631" t="s">
        <v>1913</v>
      </c>
      <c r="O30" s="632">
        <v>0.34375000000000006</v>
      </c>
      <c r="Q30" s="631" t="s">
        <v>1948</v>
      </c>
      <c r="R30" s="632">
        <v>0.70833333333333337</v>
      </c>
      <c r="T30" s="631" t="s">
        <v>1948</v>
      </c>
      <c r="U30" s="632">
        <v>0.73611111111111116</v>
      </c>
      <c r="W30" s="631" t="s">
        <v>1948</v>
      </c>
      <c r="X30" s="632">
        <v>0.39583333333333337</v>
      </c>
    </row>
    <row r="31" spans="2:24" x14ac:dyDescent="0.3">
      <c r="C31" s="631" t="s">
        <v>1915</v>
      </c>
      <c r="D31" s="632">
        <v>0.39583333333333337</v>
      </c>
      <c r="F31" s="631" t="s">
        <v>1948</v>
      </c>
      <c r="G31" s="631"/>
      <c r="H31" s="632">
        <v>0.20833333333333331</v>
      </c>
      <c r="J31" s="631" t="s">
        <v>1754</v>
      </c>
      <c r="K31" s="631"/>
      <c r="L31" s="632">
        <v>0.625</v>
      </c>
      <c r="N31" s="631" t="s">
        <v>1948</v>
      </c>
      <c r="O31" s="632">
        <v>0.71180555555555558</v>
      </c>
      <c r="Q31" s="631" t="s">
        <v>1914</v>
      </c>
      <c r="R31" s="632">
        <v>0.33333333333333331</v>
      </c>
      <c r="T31" s="631" t="s">
        <v>2001</v>
      </c>
      <c r="U31" s="632">
        <v>0.70833333333333337</v>
      </c>
      <c r="W31" s="631" t="s">
        <v>1914</v>
      </c>
      <c r="X31" s="632">
        <v>0.39583333333333337</v>
      </c>
    </row>
    <row r="32" spans="2:24" x14ac:dyDescent="0.3">
      <c r="C32" s="631" t="s">
        <v>1914</v>
      </c>
      <c r="D32" s="632">
        <v>0.48958333333333331</v>
      </c>
      <c r="F32" s="631" t="s">
        <v>1914</v>
      </c>
      <c r="G32" s="631"/>
      <c r="H32" s="632">
        <v>0.86805555555555547</v>
      </c>
      <c r="J32" s="631" t="s">
        <v>1791</v>
      </c>
      <c r="K32" s="631"/>
      <c r="L32" s="632">
        <v>6.25E-2</v>
      </c>
      <c r="N32" s="631" t="s">
        <v>1914</v>
      </c>
      <c r="O32" s="632">
        <v>4.1666666666666685E-2</v>
      </c>
      <c r="Q32" s="631" t="s">
        <v>1754</v>
      </c>
      <c r="R32" s="632">
        <v>1.1666666666666667</v>
      </c>
      <c r="T32" s="631" t="s">
        <v>1791</v>
      </c>
      <c r="U32" s="632">
        <v>0.8125</v>
      </c>
      <c r="W32" s="631" t="s">
        <v>1831</v>
      </c>
      <c r="X32" s="632">
        <v>0.22916666666666669</v>
      </c>
    </row>
    <row r="33" spans="3:24" x14ac:dyDescent="0.3">
      <c r="C33" s="631" t="s">
        <v>1754</v>
      </c>
      <c r="D33" s="632">
        <v>0.57291666666666663</v>
      </c>
      <c r="F33" s="631" t="s">
        <v>2313</v>
      </c>
      <c r="G33" s="631"/>
      <c r="H33" s="632">
        <v>0.38541666666666669</v>
      </c>
      <c r="J33" s="631" t="s">
        <v>1801</v>
      </c>
      <c r="K33" s="631"/>
      <c r="L33" s="633" t="s">
        <v>2314</v>
      </c>
      <c r="N33" s="631" t="s">
        <v>1754</v>
      </c>
      <c r="O33" s="633" t="s">
        <v>2315</v>
      </c>
      <c r="Q33" s="631" t="s">
        <v>2001</v>
      </c>
      <c r="R33" s="633">
        <v>1.3125</v>
      </c>
      <c r="T33" s="631" t="s">
        <v>1762</v>
      </c>
      <c r="U33" s="632">
        <v>0.875</v>
      </c>
      <c r="W33" s="631" t="s">
        <v>2001</v>
      </c>
      <c r="X33" s="632">
        <v>0.39583333333333337</v>
      </c>
    </row>
    <row r="34" spans="3:24" x14ac:dyDescent="0.3">
      <c r="C34" s="631" t="s">
        <v>1791</v>
      </c>
      <c r="D34" s="632">
        <v>0.41666666666666669</v>
      </c>
      <c r="F34" s="631" t="s">
        <v>1791</v>
      </c>
      <c r="G34" s="631"/>
      <c r="H34" s="632">
        <v>0.20833333333333334</v>
      </c>
      <c r="J34" s="631" t="s">
        <v>1762</v>
      </c>
      <c r="K34" s="631"/>
      <c r="L34" s="633" t="s">
        <v>2316</v>
      </c>
      <c r="N34" s="631" t="s">
        <v>2001</v>
      </c>
      <c r="O34" s="633" t="s">
        <v>2317</v>
      </c>
      <c r="Q34" s="631" t="s">
        <v>1791</v>
      </c>
      <c r="R34" s="633">
        <v>1.6458333333333333</v>
      </c>
      <c r="T34" s="631" t="s">
        <v>1754</v>
      </c>
      <c r="U34" s="632">
        <v>0.66666666666666663</v>
      </c>
      <c r="W34" s="631" t="s">
        <v>1791</v>
      </c>
      <c r="X34" s="632">
        <v>0.39583333333333337</v>
      </c>
    </row>
    <row r="35" spans="3:24" x14ac:dyDescent="0.3">
      <c r="C35" s="631" t="s">
        <v>1801</v>
      </c>
      <c r="D35" s="633" t="s">
        <v>2318</v>
      </c>
      <c r="F35" s="631" t="s">
        <v>1801</v>
      </c>
      <c r="G35" s="631"/>
      <c r="H35" s="633" t="s">
        <v>2319</v>
      </c>
      <c r="J35" s="631" t="s">
        <v>1766</v>
      </c>
      <c r="K35" s="631"/>
      <c r="L35" s="632">
        <v>0.47916666666666669</v>
      </c>
      <c r="N35" s="631" t="s">
        <v>1791</v>
      </c>
      <c r="O35" s="632">
        <v>0.58333333333333337</v>
      </c>
      <c r="Q35" s="631" t="s">
        <v>1801</v>
      </c>
      <c r="R35" s="632">
        <v>0.25</v>
      </c>
      <c r="T35" s="631" t="s">
        <v>1993</v>
      </c>
      <c r="U35" s="633" t="s">
        <v>2320</v>
      </c>
      <c r="W35" s="631" t="s">
        <v>1762</v>
      </c>
      <c r="X35" s="633" t="s">
        <v>2321</v>
      </c>
    </row>
    <row r="36" spans="3:24" x14ac:dyDescent="0.3">
      <c r="C36" s="631" t="s">
        <v>1762</v>
      </c>
      <c r="D36" s="632">
        <v>0.51388888888888895</v>
      </c>
      <c r="F36" s="631" t="s">
        <v>1764</v>
      </c>
      <c r="G36" s="631"/>
      <c r="H36" s="632">
        <v>0.2986111111111111</v>
      </c>
      <c r="J36" s="631" t="s">
        <v>1764</v>
      </c>
      <c r="K36" s="631"/>
      <c r="L36" s="632">
        <v>0.625</v>
      </c>
      <c r="N36" s="631" t="s">
        <v>1801</v>
      </c>
      <c r="O36" s="632">
        <v>0.29166666666666669</v>
      </c>
      <c r="Q36" s="631" t="s">
        <v>1762</v>
      </c>
      <c r="R36" s="632">
        <v>1.7083333333333333</v>
      </c>
      <c r="T36" s="631" t="s">
        <v>1764</v>
      </c>
      <c r="U36" s="632">
        <v>0.375</v>
      </c>
      <c r="W36" s="631" t="s">
        <v>1754</v>
      </c>
      <c r="X36" s="632">
        <v>0.39583333333333337</v>
      </c>
    </row>
    <row r="37" spans="3:24" x14ac:dyDescent="0.3">
      <c r="C37" s="631" t="s">
        <v>1766</v>
      </c>
      <c r="D37" s="632">
        <v>0.30555555555555552</v>
      </c>
      <c r="F37" s="631" t="s">
        <v>1750</v>
      </c>
      <c r="G37" s="631"/>
      <c r="H37" s="632">
        <v>0.34722222222222227</v>
      </c>
      <c r="J37" s="631" t="s">
        <v>1793</v>
      </c>
      <c r="K37" s="631"/>
      <c r="L37" s="632">
        <v>0.82638888888888884</v>
      </c>
      <c r="N37" s="631" t="s">
        <v>1762</v>
      </c>
      <c r="O37" s="632">
        <v>0.52083333333333337</v>
      </c>
      <c r="Q37" s="631" t="s">
        <v>1993</v>
      </c>
      <c r="R37" s="632">
        <v>1.9583333333333333</v>
      </c>
      <c r="T37" s="631" t="s">
        <v>1793</v>
      </c>
      <c r="U37" s="633" t="s">
        <v>2322</v>
      </c>
      <c r="W37" s="631" t="s">
        <v>1993</v>
      </c>
      <c r="X37" s="633" t="s">
        <v>2323</v>
      </c>
    </row>
    <row r="38" spans="3:24" x14ac:dyDescent="0.3">
      <c r="C38" s="631" t="s">
        <v>1764</v>
      </c>
      <c r="D38" s="632">
        <v>0.57638888888888895</v>
      </c>
      <c r="F38" s="631" t="s">
        <v>1788</v>
      </c>
      <c r="G38" s="631"/>
      <c r="H38" s="632">
        <v>0.54166666666666663</v>
      </c>
      <c r="J38" s="631" t="s">
        <v>1750</v>
      </c>
      <c r="K38" s="631"/>
      <c r="L38" s="632">
        <v>0.79166666666666663</v>
      </c>
      <c r="N38" s="631" t="s">
        <v>1993</v>
      </c>
      <c r="O38" s="633" t="s">
        <v>2320</v>
      </c>
      <c r="Q38" s="631" t="s">
        <v>1764</v>
      </c>
      <c r="R38" s="633">
        <v>0.66666666666666663</v>
      </c>
      <c r="T38" s="631" t="s">
        <v>1750</v>
      </c>
      <c r="U38" s="633" t="s">
        <v>2324</v>
      </c>
      <c r="W38" s="631" t="s">
        <v>1764</v>
      </c>
      <c r="X38" s="633" t="s">
        <v>2323</v>
      </c>
    </row>
    <row r="39" spans="3:24" x14ac:dyDescent="0.3">
      <c r="C39" s="631" t="s">
        <v>1982</v>
      </c>
      <c r="D39" s="632">
        <v>0.66666666666666663</v>
      </c>
      <c r="F39" s="631" t="s">
        <v>1784</v>
      </c>
      <c r="G39" s="631"/>
      <c r="H39" s="632">
        <v>0.20833333333333334</v>
      </c>
      <c r="J39" s="631" t="s">
        <v>1788</v>
      </c>
      <c r="K39" s="631"/>
      <c r="L39" s="632">
        <v>0.66666666666666663</v>
      </c>
      <c r="N39" s="631" t="s">
        <v>1764</v>
      </c>
      <c r="O39" s="632">
        <v>0.80555555555555558</v>
      </c>
      <c r="Q39" s="631" t="s">
        <v>1982</v>
      </c>
      <c r="R39" s="632">
        <v>1.5208333333333333</v>
      </c>
      <c r="T39" s="631" t="s">
        <v>2074</v>
      </c>
      <c r="U39" s="632">
        <v>0.66666666666666663</v>
      </c>
      <c r="W39" s="631" t="s">
        <v>1793</v>
      </c>
      <c r="X39" s="632">
        <v>0.72916666666666663</v>
      </c>
    </row>
    <row r="40" spans="3:24" x14ac:dyDescent="0.3">
      <c r="C40" s="631" t="s">
        <v>1793</v>
      </c>
      <c r="D40" s="632">
        <v>0.1423611111111111</v>
      </c>
      <c r="F40" s="631" t="s">
        <v>1900</v>
      </c>
      <c r="G40" s="631"/>
      <c r="H40" s="632">
        <v>0.27777777777777779</v>
      </c>
      <c r="J40" s="631" t="s">
        <v>1765</v>
      </c>
      <c r="K40" s="631"/>
      <c r="L40" s="632">
        <v>0.5</v>
      </c>
      <c r="N40" s="631" t="s">
        <v>1982</v>
      </c>
      <c r="O40" s="632">
        <v>0.66666666666666663</v>
      </c>
      <c r="Q40" s="631" t="s">
        <v>1793</v>
      </c>
      <c r="R40" s="632">
        <v>1.0416666666666667</v>
      </c>
      <c r="T40" s="631" t="s">
        <v>1784</v>
      </c>
      <c r="U40" s="632">
        <v>0.66666666666666663</v>
      </c>
      <c r="W40" s="631" t="s">
        <v>1750</v>
      </c>
      <c r="X40" s="632">
        <v>0.6875</v>
      </c>
    </row>
    <row r="41" spans="3:24" x14ac:dyDescent="0.3">
      <c r="C41" s="631" t="s">
        <v>1750</v>
      </c>
      <c r="D41" s="632">
        <v>0.41666666666666669</v>
      </c>
      <c r="F41" s="631" t="s">
        <v>1908</v>
      </c>
      <c r="G41" s="631"/>
      <c r="H41" s="632">
        <v>0.15625</v>
      </c>
      <c r="J41" s="631" t="s">
        <v>1763</v>
      </c>
      <c r="K41" s="631"/>
      <c r="L41" s="632">
        <v>0.52083333333333337</v>
      </c>
      <c r="N41" s="631" t="s">
        <v>1793</v>
      </c>
      <c r="O41" s="633" t="s">
        <v>2325</v>
      </c>
      <c r="Q41" s="631" t="s">
        <v>1750</v>
      </c>
      <c r="R41" s="633">
        <v>1.5208333333333333</v>
      </c>
      <c r="T41" s="631" t="s">
        <v>1765</v>
      </c>
      <c r="U41" s="632">
        <v>0.125</v>
      </c>
      <c r="W41" s="631" t="s">
        <v>2074</v>
      </c>
      <c r="X41" s="632">
        <v>0.45833333333333331</v>
      </c>
    </row>
    <row r="42" spans="3:24" x14ac:dyDescent="0.3">
      <c r="C42" s="631" t="s">
        <v>1788</v>
      </c>
      <c r="D42" s="632">
        <v>0.55555555555555558</v>
      </c>
      <c r="F42" s="631" t="s">
        <v>2326</v>
      </c>
      <c r="G42" s="631"/>
      <c r="H42" s="632">
        <v>0.16666666666666666</v>
      </c>
      <c r="J42" s="631" t="s">
        <v>2327</v>
      </c>
      <c r="K42" s="631"/>
      <c r="L42" s="632">
        <v>0.26388888888888895</v>
      </c>
      <c r="N42" s="631" t="s">
        <v>1750</v>
      </c>
      <c r="O42" s="633" t="s">
        <v>2328</v>
      </c>
      <c r="Q42" s="631" t="s">
        <v>1788</v>
      </c>
      <c r="R42" s="633">
        <v>0.33333333333333331</v>
      </c>
      <c r="T42" s="631" t="s">
        <v>201</v>
      </c>
      <c r="U42" s="632">
        <v>0.66666666666666663</v>
      </c>
      <c r="W42" s="631" t="s">
        <v>1784</v>
      </c>
      <c r="X42" s="632">
        <v>0.39583333333333337</v>
      </c>
    </row>
    <row r="43" spans="3:24" x14ac:dyDescent="0.3">
      <c r="C43" s="631" t="s">
        <v>1765</v>
      </c>
      <c r="D43" s="632">
        <v>0.52777777777777779</v>
      </c>
      <c r="J43" s="631" t="s">
        <v>1908</v>
      </c>
      <c r="K43" s="631"/>
      <c r="L43" s="632">
        <v>0.5</v>
      </c>
      <c r="N43" s="631" t="s">
        <v>1788</v>
      </c>
      <c r="O43" s="632">
        <v>0.79166666666666663</v>
      </c>
      <c r="Q43" s="631" t="s">
        <v>1784</v>
      </c>
      <c r="R43" s="632">
        <v>0.54166666666666663</v>
      </c>
      <c r="T43" s="631" t="s">
        <v>1763</v>
      </c>
      <c r="U43" s="632">
        <v>0.54166666666666663</v>
      </c>
      <c r="W43" s="631" t="s">
        <v>1765</v>
      </c>
      <c r="X43" s="632">
        <v>0.39583333333333337</v>
      </c>
    </row>
    <row r="44" spans="3:24" x14ac:dyDescent="0.3">
      <c r="C44" s="631" t="s">
        <v>201</v>
      </c>
      <c r="D44" s="633" t="s">
        <v>2329</v>
      </c>
      <c r="N44" s="631" t="s">
        <v>1765</v>
      </c>
      <c r="O44" s="632">
        <v>0.71875</v>
      </c>
      <c r="Q44" s="631" t="s">
        <v>1765</v>
      </c>
      <c r="R44" s="632">
        <v>1.1666666666666667</v>
      </c>
      <c r="T44" s="631" t="s">
        <v>1771</v>
      </c>
      <c r="U44" s="633" t="s">
        <v>2330</v>
      </c>
      <c r="W44" s="631" t="s">
        <v>201</v>
      </c>
      <c r="X44" s="632">
        <v>0.39583333333333337</v>
      </c>
    </row>
    <row r="45" spans="3:24" x14ac:dyDescent="0.3">
      <c r="C45" s="631" t="s">
        <v>1763</v>
      </c>
      <c r="D45" s="632">
        <v>0.58333333333333337</v>
      </c>
      <c r="N45" s="631" t="s">
        <v>201</v>
      </c>
      <c r="O45" s="633" t="s">
        <v>2331</v>
      </c>
      <c r="Q45" s="631" t="s">
        <v>201</v>
      </c>
      <c r="R45" s="633">
        <v>1.6458333333333333</v>
      </c>
      <c r="T45" s="631" t="s">
        <v>1908</v>
      </c>
      <c r="U45" s="632">
        <v>0.47916666666666669</v>
      </c>
      <c r="W45" s="631" t="s">
        <v>1763</v>
      </c>
      <c r="X45" s="632">
        <v>0.64583333333333337</v>
      </c>
    </row>
    <row r="46" spans="3:24" x14ac:dyDescent="0.3">
      <c r="C46" s="631" t="s">
        <v>2327</v>
      </c>
      <c r="D46" s="632">
        <v>0.22222222222222221</v>
      </c>
      <c r="N46" s="631" t="s">
        <v>2005</v>
      </c>
      <c r="O46" s="632">
        <v>0.16666666666666663</v>
      </c>
      <c r="Q46" s="631" t="s">
        <v>1763</v>
      </c>
      <c r="R46" s="632">
        <v>0.875</v>
      </c>
      <c r="W46" s="631" t="s">
        <v>2005</v>
      </c>
      <c r="X46" s="632">
        <v>0.39583333333333337</v>
      </c>
    </row>
    <row r="47" spans="3:24" x14ac:dyDescent="0.3">
      <c r="C47" s="631" t="s">
        <v>1900</v>
      </c>
      <c r="D47" s="632">
        <v>0.29166666666666669</v>
      </c>
      <c r="N47" s="631" t="s">
        <v>1908</v>
      </c>
      <c r="O47" s="632">
        <v>0.97916666666666663</v>
      </c>
      <c r="Q47" s="631" t="s">
        <v>2332</v>
      </c>
      <c r="R47" s="632">
        <v>0.95833333333333337</v>
      </c>
      <c r="W47" s="631" t="s">
        <v>1771</v>
      </c>
      <c r="X47" s="632">
        <v>0.8125</v>
      </c>
    </row>
    <row r="48" spans="3:24" x14ac:dyDescent="0.3">
      <c r="C48" s="631" t="s">
        <v>1908</v>
      </c>
      <c r="D48" s="632">
        <v>0.46527777777777773</v>
      </c>
      <c r="W48" s="631" t="s">
        <v>1908</v>
      </c>
      <c r="X48" s="632">
        <v>0.39583333333333337</v>
      </c>
    </row>
    <row r="49" spans="23:24" x14ac:dyDescent="0.3">
      <c r="W49" s="631"/>
      <c r="X49" s="632"/>
    </row>
  </sheetData>
  <mergeCells count="7">
    <mergeCell ref="W28:X28"/>
    <mergeCell ref="T28:U28"/>
    <mergeCell ref="C28:D28"/>
    <mergeCell ref="F28:H28"/>
    <mergeCell ref="J28:L28"/>
    <mergeCell ref="N28:O28"/>
    <mergeCell ref="Q28:R28"/>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67854-97BE-4EAC-8AFD-C4659426EDD3}">
  <sheetPr codeName="Hoja9">
    <pageSetUpPr fitToPage="1"/>
  </sheetPr>
  <dimension ref="A3:U344"/>
  <sheetViews>
    <sheetView topLeftCell="A268" zoomScale="85" zoomScaleNormal="85" workbookViewId="0">
      <selection activeCell="F318" sqref="F318"/>
    </sheetView>
  </sheetViews>
  <sheetFormatPr baseColWidth="10" defaultColWidth="11.44140625" defaultRowHeight="14.4" x14ac:dyDescent="0.3"/>
  <cols>
    <col min="1" max="1" width="16.44140625" customWidth="1"/>
    <col min="2" max="2" width="16.6640625" customWidth="1"/>
    <col min="3" max="3" width="26.44140625" customWidth="1"/>
    <col min="4" max="4" width="41.33203125" customWidth="1"/>
    <col min="5" max="5" width="21.44140625" customWidth="1"/>
    <col min="6" max="6" width="47.44140625" customWidth="1"/>
    <col min="7" max="7" width="10" customWidth="1"/>
    <col min="8" max="8" width="18.88671875" customWidth="1"/>
    <col min="9" max="9" width="15.33203125" customWidth="1"/>
    <col min="10" max="10" width="5.88671875" customWidth="1"/>
    <col min="11" max="11" width="16.6640625" customWidth="1"/>
    <col min="12" max="12" width="17.44140625" customWidth="1"/>
    <col min="13" max="13" width="20.5546875" customWidth="1"/>
    <col min="14" max="14" width="15.33203125" customWidth="1"/>
    <col min="15" max="15" width="18.33203125" customWidth="1"/>
    <col min="16" max="16" width="8.5546875" customWidth="1"/>
    <col min="17" max="17" width="13.109375" hidden="1" customWidth="1"/>
    <col min="18" max="18" width="43.44140625" hidden="1" customWidth="1"/>
    <col min="20" max="20" width="18" customWidth="1"/>
  </cols>
  <sheetData>
    <row r="3" spans="4:18" x14ac:dyDescent="0.3">
      <c r="D3" s="822" t="s">
        <v>2333</v>
      </c>
      <c r="E3" s="824" t="s">
        <v>2334</v>
      </c>
      <c r="F3" s="826" t="s">
        <v>12</v>
      </c>
      <c r="G3" s="826" t="s">
        <v>2335</v>
      </c>
      <c r="H3" s="824" t="s">
        <v>2336</v>
      </c>
      <c r="I3" s="824" t="s">
        <v>2337</v>
      </c>
      <c r="J3" s="824" t="s">
        <v>2338</v>
      </c>
      <c r="K3" s="824" t="s">
        <v>2339</v>
      </c>
      <c r="L3" s="824" t="s">
        <v>2340</v>
      </c>
      <c r="M3" s="699" t="s">
        <v>2341</v>
      </c>
      <c r="N3" s="824" t="s">
        <v>2342</v>
      </c>
      <c r="O3" s="824" t="s">
        <v>18</v>
      </c>
      <c r="P3" s="830" t="s">
        <v>2343</v>
      </c>
      <c r="Q3" s="830" t="s">
        <v>2344</v>
      </c>
      <c r="R3" s="830" t="s">
        <v>2345</v>
      </c>
    </row>
    <row r="4" spans="4:18" x14ac:dyDescent="0.3">
      <c r="D4" s="823"/>
      <c r="E4" s="825"/>
      <c r="F4" s="827"/>
      <c r="G4" s="827"/>
      <c r="H4" s="825"/>
      <c r="I4" s="825"/>
      <c r="J4" s="825"/>
      <c r="K4" s="825"/>
      <c r="L4" s="825"/>
      <c r="M4" s="700" t="s">
        <v>2346</v>
      </c>
      <c r="N4" s="825"/>
      <c r="O4" s="825"/>
      <c r="P4" s="831"/>
      <c r="Q4" s="831"/>
      <c r="R4" s="831"/>
    </row>
    <row r="5" spans="4:18" ht="37.799999999999997" x14ac:dyDescent="0.3">
      <c r="D5" s="234">
        <v>288724</v>
      </c>
      <c r="E5" s="229" t="s">
        <v>68</v>
      </c>
      <c r="F5" s="229" t="s">
        <v>107</v>
      </c>
      <c r="G5" s="229" t="s">
        <v>2347</v>
      </c>
      <c r="H5" s="229" t="s">
        <v>2348</v>
      </c>
      <c r="I5" s="229" t="s">
        <v>83</v>
      </c>
      <c r="J5" s="229" t="s">
        <v>2349</v>
      </c>
      <c r="K5" s="229" t="s">
        <v>2350</v>
      </c>
      <c r="L5" s="230">
        <v>4400586157</v>
      </c>
      <c r="M5" s="231">
        <v>45594</v>
      </c>
      <c r="N5" s="229">
        <v>45</v>
      </c>
      <c r="O5" s="232" t="s">
        <v>157</v>
      </c>
      <c r="P5" s="235" t="s">
        <v>2351</v>
      </c>
      <c r="Q5" s="242">
        <v>1</v>
      </c>
      <c r="R5" s="235" t="s">
        <v>2352</v>
      </c>
    </row>
    <row r="6" spans="4:18" ht="18" customHeight="1" x14ac:dyDescent="0.3">
      <c r="D6" s="236">
        <v>288824</v>
      </c>
      <c r="E6" s="233" t="s">
        <v>68</v>
      </c>
      <c r="F6" s="233" t="s">
        <v>161</v>
      </c>
      <c r="G6" s="233" t="s">
        <v>2347</v>
      </c>
      <c r="H6" s="233" t="s">
        <v>2348</v>
      </c>
      <c r="I6" s="229" t="s">
        <v>111</v>
      </c>
      <c r="J6" s="229" t="s">
        <v>2353</v>
      </c>
      <c r="K6" s="229" t="s">
        <v>2354</v>
      </c>
      <c r="L6" s="230">
        <v>4400585966</v>
      </c>
      <c r="M6" s="231">
        <v>45591</v>
      </c>
      <c r="N6" s="229">
        <v>44</v>
      </c>
      <c r="O6" s="232" t="s">
        <v>57</v>
      </c>
      <c r="P6" s="235" t="s">
        <v>7</v>
      </c>
      <c r="Q6" s="242">
        <v>1</v>
      </c>
      <c r="R6" s="235" t="s">
        <v>71</v>
      </c>
    </row>
    <row r="7" spans="4:18" ht="17.25" customHeight="1" x14ac:dyDescent="0.3">
      <c r="D7" s="236">
        <v>288924</v>
      </c>
      <c r="E7" s="233" t="s">
        <v>68</v>
      </c>
      <c r="F7" s="233" t="s">
        <v>161</v>
      </c>
      <c r="G7" s="233" t="s">
        <v>2347</v>
      </c>
      <c r="H7" s="233" t="s">
        <v>2348</v>
      </c>
      <c r="I7" s="229" t="s">
        <v>111</v>
      </c>
      <c r="J7" s="229" t="s">
        <v>2349</v>
      </c>
      <c r="K7" s="229" t="s">
        <v>2354</v>
      </c>
      <c r="L7" s="230">
        <v>4400585971</v>
      </c>
      <c r="M7" s="231">
        <v>45591</v>
      </c>
      <c r="N7" s="229">
        <v>44</v>
      </c>
      <c r="O7" s="232" t="s">
        <v>57</v>
      </c>
      <c r="P7" s="235" t="s">
        <v>7</v>
      </c>
      <c r="Q7" s="242">
        <v>1</v>
      </c>
      <c r="R7" s="235" t="s">
        <v>71</v>
      </c>
    </row>
    <row r="8" spans="4:18" ht="37.799999999999997" x14ac:dyDescent="0.3">
      <c r="D8" s="234">
        <v>290624</v>
      </c>
      <c r="E8" s="229" t="s">
        <v>68</v>
      </c>
      <c r="F8" s="229" t="s">
        <v>273</v>
      </c>
      <c r="G8" s="229" t="s">
        <v>2347</v>
      </c>
      <c r="H8" s="229" t="s">
        <v>2348</v>
      </c>
      <c r="I8" s="229" t="s">
        <v>111</v>
      </c>
      <c r="J8" s="229"/>
      <c r="K8" s="229" t="s">
        <v>2355</v>
      </c>
      <c r="L8" s="230">
        <v>4400587631</v>
      </c>
      <c r="M8" s="229"/>
      <c r="N8" s="229">
        <v>36</v>
      </c>
      <c r="O8" s="229" t="s">
        <v>157</v>
      </c>
      <c r="P8" s="235" t="s">
        <v>2351</v>
      </c>
      <c r="Q8" s="242">
        <v>0.9</v>
      </c>
      <c r="R8" s="235" t="s">
        <v>2356</v>
      </c>
    </row>
    <row r="9" spans="4:18" ht="25.2" x14ac:dyDescent="0.3">
      <c r="D9" s="234">
        <v>291024</v>
      </c>
      <c r="E9" s="229" t="s">
        <v>68</v>
      </c>
      <c r="F9" s="229" t="s">
        <v>80</v>
      </c>
      <c r="G9" s="229" t="s">
        <v>2347</v>
      </c>
      <c r="H9" s="229" t="s">
        <v>2348</v>
      </c>
      <c r="I9" s="229" t="s">
        <v>87</v>
      </c>
      <c r="J9" s="229" t="s">
        <v>2353</v>
      </c>
      <c r="K9" s="229" t="s">
        <v>2357</v>
      </c>
      <c r="L9" s="230">
        <v>4400587575</v>
      </c>
      <c r="M9" s="231">
        <v>45594</v>
      </c>
      <c r="N9" s="229">
        <v>36</v>
      </c>
      <c r="O9" s="232" t="s">
        <v>45</v>
      </c>
      <c r="P9" s="235" t="s">
        <v>7</v>
      </c>
      <c r="Q9" s="242">
        <v>0.95</v>
      </c>
      <c r="R9" s="235" t="s">
        <v>2358</v>
      </c>
    </row>
    <row r="10" spans="4:18" ht="37.799999999999997" x14ac:dyDescent="0.3">
      <c r="D10" s="234">
        <v>291124</v>
      </c>
      <c r="E10" s="229" t="s">
        <v>68</v>
      </c>
      <c r="F10" s="229" t="s">
        <v>84</v>
      </c>
      <c r="G10" s="229" t="s">
        <v>2347</v>
      </c>
      <c r="H10" s="229" t="s">
        <v>2348</v>
      </c>
      <c r="I10" s="229" t="s">
        <v>87</v>
      </c>
      <c r="J10" s="229"/>
      <c r="K10" s="229" t="s">
        <v>2359</v>
      </c>
      <c r="L10" s="230">
        <v>4400587576</v>
      </c>
      <c r="M10" s="231">
        <v>45591</v>
      </c>
      <c r="N10" s="229">
        <v>36</v>
      </c>
      <c r="O10" s="232" t="s">
        <v>157</v>
      </c>
      <c r="P10" s="235" t="s">
        <v>2351</v>
      </c>
      <c r="Q10" s="242">
        <v>1</v>
      </c>
      <c r="R10" s="235" t="s">
        <v>71</v>
      </c>
    </row>
    <row r="11" spans="4:18" ht="25.2" x14ac:dyDescent="0.3">
      <c r="D11" s="234">
        <v>291224</v>
      </c>
      <c r="E11" s="229" t="s">
        <v>68</v>
      </c>
      <c r="F11" s="229" t="s">
        <v>106</v>
      </c>
      <c r="G11" s="229" t="s">
        <v>2347</v>
      </c>
      <c r="H11" s="229" t="s">
        <v>2348</v>
      </c>
      <c r="I11" s="229" t="s">
        <v>111</v>
      </c>
      <c r="J11" s="229" t="s">
        <v>2353</v>
      </c>
      <c r="K11" s="229" t="s">
        <v>2360</v>
      </c>
      <c r="L11" s="230">
        <v>4400587580</v>
      </c>
      <c r="M11" s="231">
        <v>45595</v>
      </c>
      <c r="N11" s="229">
        <v>36</v>
      </c>
      <c r="O11" s="232" t="s">
        <v>157</v>
      </c>
      <c r="P11" s="235" t="s">
        <v>7</v>
      </c>
      <c r="Q11" s="242">
        <v>0.9</v>
      </c>
      <c r="R11" s="235" t="s">
        <v>2361</v>
      </c>
    </row>
    <row r="12" spans="4:18" ht="37.799999999999997" x14ac:dyDescent="0.3">
      <c r="D12" s="234">
        <v>291324</v>
      </c>
      <c r="E12" s="229" t="s">
        <v>68</v>
      </c>
      <c r="F12" s="229" t="s">
        <v>80</v>
      </c>
      <c r="G12" s="229" t="s">
        <v>2347</v>
      </c>
      <c r="H12" s="229" t="s">
        <v>2348</v>
      </c>
      <c r="I12" s="229" t="s">
        <v>87</v>
      </c>
      <c r="J12" s="229"/>
      <c r="K12" s="229" t="s">
        <v>2357</v>
      </c>
      <c r="L12" s="230">
        <v>4400587589</v>
      </c>
      <c r="M12" s="229"/>
      <c r="N12" s="229">
        <v>36</v>
      </c>
      <c r="O12" s="229" t="s">
        <v>157</v>
      </c>
      <c r="P12" s="235" t="s">
        <v>2351</v>
      </c>
      <c r="Q12" s="242">
        <v>0.55000000000000004</v>
      </c>
      <c r="R12" s="235" t="s">
        <v>2362</v>
      </c>
    </row>
    <row r="13" spans="4:18" ht="21" customHeight="1" x14ac:dyDescent="0.3">
      <c r="D13" s="234">
        <v>291724</v>
      </c>
      <c r="E13" s="229" t="s">
        <v>68</v>
      </c>
      <c r="F13" s="229" t="s">
        <v>130</v>
      </c>
      <c r="G13" s="229" t="s">
        <v>2347</v>
      </c>
      <c r="H13" s="229" t="s">
        <v>2363</v>
      </c>
      <c r="I13" s="229" t="s">
        <v>70</v>
      </c>
      <c r="J13" s="229" t="s">
        <v>2353</v>
      </c>
      <c r="K13" s="229" t="s">
        <v>2364</v>
      </c>
      <c r="L13" s="230">
        <v>4400588879</v>
      </c>
      <c r="M13" s="231">
        <v>45596</v>
      </c>
      <c r="N13" s="229">
        <v>33</v>
      </c>
      <c r="O13" s="229" t="s">
        <v>157</v>
      </c>
      <c r="P13" s="235" t="s">
        <v>7</v>
      </c>
      <c r="Q13" s="242"/>
      <c r="R13" s="235"/>
    </row>
    <row r="14" spans="4:18" ht="25.2" x14ac:dyDescent="0.3">
      <c r="D14" s="234">
        <v>291824</v>
      </c>
      <c r="E14" s="229" t="s">
        <v>68</v>
      </c>
      <c r="F14" s="229" t="s">
        <v>131</v>
      </c>
      <c r="G14" s="229" t="s">
        <v>2347</v>
      </c>
      <c r="H14" s="229" t="s">
        <v>2363</v>
      </c>
      <c r="I14" s="229" t="s">
        <v>70</v>
      </c>
      <c r="J14" s="229" t="s">
        <v>2353</v>
      </c>
      <c r="K14" s="229" t="s">
        <v>2365</v>
      </c>
      <c r="L14" s="230">
        <v>4400588878</v>
      </c>
      <c r="M14" s="231">
        <v>45596</v>
      </c>
      <c r="N14" s="229">
        <v>33</v>
      </c>
      <c r="O14" s="232" t="s">
        <v>157</v>
      </c>
      <c r="P14" s="235" t="s">
        <v>7</v>
      </c>
      <c r="Q14" s="242"/>
      <c r="R14" s="235"/>
    </row>
    <row r="15" spans="4:18" ht="25.2" x14ac:dyDescent="0.3">
      <c r="D15" s="234">
        <v>291924</v>
      </c>
      <c r="E15" s="229" t="s">
        <v>68</v>
      </c>
      <c r="F15" s="229" t="s">
        <v>132</v>
      </c>
      <c r="G15" s="229" t="s">
        <v>2347</v>
      </c>
      <c r="H15" s="229" t="s">
        <v>2348</v>
      </c>
      <c r="I15" s="229" t="s">
        <v>133</v>
      </c>
      <c r="J15" s="229"/>
      <c r="K15" s="229" t="s">
        <v>2366</v>
      </c>
      <c r="L15" s="230">
        <v>4400587573</v>
      </c>
      <c r="M15" s="231">
        <v>45594</v>
      </c>
      <c r="N15" s="229">
        <v>33</v>
      </c>
      <c r="O15" s="232" t="s">
        <v>157</v>
      </c>
      <c r="P15" s="235" t="s">
        <v>7</v>
      </c>
      <c r="Q15" s="242">
        <v>0.95</v>
      </c>
      <c r="R15" s="235" t="s">
        <v>2367</v>
      </c>
    </row>
    <row r="16" spans="4:18" ht="25.2" x14ac:dyDescent="0.3">
      <c r="D16" s="234">
        <v>292324</v>
      </c>
      <c r="E16" s="229" t="s">
        <v>68</v>
      </c>
      <c r="F16" s="229" t="s">
        <v>80</v>
      </c>
      <c r="G16" s="229" t="s">
        <v>2347</v>
      </c>
      <c r="H16" s="229" t="s">
        <v>2348</v>
      </c>
      <c r="I16" s="229" t="s">
        <v>81</v>
      </c>
      <c r="J16" s="229"/>
      <c r="K16" s="229" t="s">
        <v>2368</v>
      </c>
      <c r="L16" s="230">
        <v>4400588271</v>
      </c>
      <c r="M16" s="231">
        <v>45595</v>
      </c>
      <c r="N16" s="229">
        <v>33</v>
      </c>
      <c r="O16" s="232" t="s">
        <v>157</v>
      </c>
      <c r="P16" s="235" t="s">
        <v>7</v>
      </c>
      <c r="Q16" s="242">
        <v>0.65</v>
      </c>
      <c r="R16" s="235" t="s">
        <v>2369</v>
      </c>
    </row>
    <row r="17" spans="4:18" ht="37.799999999999997" x14ac:dyDescent="0.3">
      <c r="D17" s="234">
        <v>292424</v>
      </c>
      <c r="E17" s="229" t="s">
        <v>68</v>
      </c>
      <c r="F17" s="229" t="s">
        <v>65</v>
      </c>
      <c r="G17" s="229" t="s">
        <v>2347</v>
      </c>
      <c r="H17" s="229" t="s">
        <v>2363</v>
      </c>
      <c r="I17" s="229" t="s">
        <v>70</v>
      </c>
      <c r="J17" s="229"/>
      <c r="K17" s="229" t="s">
        <v>2370</v>
      </c>
      <c r="L17" s="230">
        <v>4400588656</v>
      </c>
      <c r="M17" s="229"/>
      <c r="N17" s="229">
        <v>33</v>
      </c>
      <c r="O17" s="229" t="s">
        <v>157</v>
      </c>
      <c r="P17" s="235" t="s">
        <v>2351</v>
      </c>
      <c r="Q17" s="242">
        <v>0.05</v>
      </c>
      <c r="R17" s="235" t="s">
        <v>2371</v>
      </c>
    </row>
    <row r="18" spans="4:18" ht="25.2" x14ac:dyDescent="0.3">
      <c r="D18" s="234">
        <v>296124</v>
      </c>
      <c r="E18" s="229" t="s">
        <v>68</v>
      </c>
      <c r="F18" s="229" t="s">
        <v>65</v>
      </c>
      <c r="G18" s="229" t="s">
        <v>2347</v>
      </c>
      <c r="H18" s="229" t="s">
        <v>2363</v>
      </c>
      <c r="I18" s="229" t="s">
        <v>70</v>
      </c>
      <c r="J18" s="229"/>
      <c r="K18" s="229" t="s">
        <v>2370</v>
      </c>
      <c r="L18" s="230">
        <v>4400592049</v>
      </c>
      <c r="M18" s="231">
        <v>45600</v>
      </c>
      <c r="N18" s="229">
        <v>16</v>
      </c>
      <c r="O18" s="232" t="s">
        <v>157</v>
      </c>
      <c r="P18" s="235" t="s">
        <v>7</v>
      </c>
      <c r="Q18" s="242">
        <v>0.1</v>
      </c>
      <c r="R18" s="235" t="s">
        <v>2372</v>
      </c>
    </row>
    <row r="19" spans="4:18" ht="50.4" x14ac:dyDescent="0.3">
      <c r="D19" s="234">
        <v>296724</v>
      </c>
      <c r="E19" s="229" t="s">
        <v>68</v>
      </c>
      <c r="F19" s="229" t="s">
        <v>155</v>
      </c>
      <c r="G19" s="229" t="s">
        <v>2373</v>
      </c>
      <c r="H19" s="229" t="s">
        <v>2348</v>
      </c>
      <c r="I19" s="229" t="s">
        <v>137</v>
      </c>
      <c r="J19" s="229"/>
      <c r="K19" s="229" t="s">
        <v>2374</v>
      </c>
      <c r="L19" s="230">
        <v>4400590529</v>
      </c>
      <c r="M19" s="229"/>
      <c r="N19" s="229">
        <v>16</v>
      </c>
      <c r="O19" s="232" t="s">
        <v>157</v>
      </c>
      <c r="P19" s="235" t="s">
        <v>2351</v>
      </c>
      <c r="Q19" s="242">
        <v>0</v>
      </c>
      <c r="R19" s="235" t="s">
        <v>2375</v>
      </c>
    </row>
    <row r="20" spans="4:18" ht="25.2" x14ac:dyDescent="0.3">
      <c r="D20" s="237">
        <v>297324</v>
      </c>
      <c r="E20" s="238" t="s">
        <v>68</v>
      </c>
      <c r="F20" s="238" t="s">
        <v>155</v>
      </c>
      <c r="G20" s="238" t="s">
        <v>2347</v>
      </c>
      <c r="H20" s="238" t="s">
        <v>2348</v>
      </c>
      <c r="I20" s="238" t="s">
        <v>83</v>
      </c>
      <c r="J20" s="238"/>
      <c r="K20" s="238">
        <v>5827096</v>
      </c>
      <c r="L20" s="239">
        <v>4400591719</v>
      </c>
      <c r="M20" s="238"/>
      <c r="N20" s="238">
        <v>11</v>
      </c>
      <c r="O20" s="238" t="s">
        <v>157</v>
      </c>
      <c r="P20" s="240" t="s">
        <v>7</v>
      </c>
      <c r="Q20" s="242">
        <v>0.15</v>
      </c>
      <c r="R20" s="235" t="s">
        <v>2376</v>
      </c>
    </row>
    <row r="21" spans="4:18" x14ac:dyDescent="0.3">
      <c r="D21" s="241" t="s">
        <v>2377</v>
      </c>
    </row>
    <row r="25" spans="4:18" ht="30" customHeight="1" x14ac:dyDescent="0.3">
      <c r="D25" s="822" t="s">
        <v>10</v>
      </c>
      <c r="E25" s="824" t="s">
        <v>2334</v>
      </c>
      <c r="F25" s="826" t="s">
        <v>12</v>
      </c>
      <c r="G25" s="824" t="s">
        <v>2336</v>
      </c>
      <c r="H25" s="824" t="s">
        <v>2337</v>
      </c>
      <c r="I25" s="824" t="s">
        <v>2338</v>
      </c>
      <c r="J25" s="824" t="s">
        <v>2339</v>
      </c>
      <c r="K25" s="824" t="s">
        <v>2340</v>
      </c>
      <c r="L25" s="824" t="s">
        <v>2378</v>
      </c>
      <c r="M25" s="695" t="s">
        <v>18</v>
      </c>
      <c r="N25" s="830" t="s">
        <v>2379</v>
      </c>
    </row>
    <row r="26" spans="4:18" x14ac:dyDescent="0.3">
      <c r="D26" s="823"/>
      <c r="E26" s="825"/>
      <c r="F26" s="827"/>
      <c r="G26" s="825"/>
      <c r="H26" s="825"/>
      <c r="I26" s="825"/>
      <c r="J26" s="825"/>
      <c r="K26" s="825"/>
      <c r="L26" s="825"/>
      <c r="M26" s="696"/>
      <c r="N26" s="831"/>
    </row>
    <row r="27" spans="4:18" ht="25.2" x14ac:dyDescent="0.3">
      <c r="D27" s="277">
        <v>281024</v>
      </c>
      <c r="E27" s="274" t="s">
        <v>64</v>
      </c>
      <c r="F27" s="274" t="s">
        <v>76</v>
      </c>
      <c r="G27" s="274" t="s">
        <v>2348</v>
      </c>
      <c r="H27" s="229" t="s">
        <v>77</v>
      </c>
      <c r="I27" s="229" t="s">
        <v>2349</v>
      </c>
      <c r="J27" s="229">
        <v>4592050</v>
      </c>
      <c r="K27" s="230">
        <v>4500514311</v>
      </c>
      <c r="L27" s="275" t="s">
        <v>2380</v>
      </c>
      <c r="M27" s="278" t="s">
        <v>45</v>
      </c>
      <c r="N27" s="280">
        <v>1</v>
      </c>
    </row>
    <row r="28" spans="4:18" ht="25.2" x14ac:dyDescent="0.3">
      <c r="D28" s="277">
        <v>285724</v>
      </c>
      <c r="E28" s="274" t="s">
        <v>64</v>
      </c>
      <c r="F28" s="274" t="s">
        <v>2381</v>
      </c>
      <c r="G28" s="274" t="s">
        <v>2348</v>
      </c>
      <c r="H28" s="229" t="s">
        <v>95</v>
      </c>
      <c r="I28" s="229" t="s">
        <v>2349</v>
      </c>
      <c r="J28" s="229">
        <v>5695376</v>
      </c>
      <c r="K28" s="230">
        <v>4500520964</v>
      </c>
      <c r="L28" s="275" t="s">
        <v>2380</v>
      </c>
      <c r="M28" s="282" t="s">
        <v>157</v>
      </c>
      <c r="N28" s="283">
        <v>0.5</v>
      </c>
      <c r="O28" t="s">
        <v>2382</v>
      </c>
    </row>
    <row r="29" spans="4:18" ht="25.2" x14ac:dyDescent="0.3">
      <c r="D29" s="234">
        <v>288324</v>
      </c>
      <c r="E29" s="229" t="s">
        <v>64</v>
      </c>
      <c r="F29" s="229" t="s">
        <v>84</v>
      </c>
      <c r="G29" s="229" t="s">
        <v>2348</v>
      </c>
      <c r="H29" s="229" t="s">
        <v>81</v>
      </c>
      <c r="I29" s="229" t="s">
        <v>2353</v>
      </c>
      <c r="J29" s="229">
        <v>3672259</v>
      </c>
      <c r="K29" s="230">
        <v>4500525799</v>
      </c>
      <c r="L29" s="275" t="s">
        <v>2380</v>
      </c>
      <c r="M29" s="278" t="s">
        <v>45</v>
      </c>
      <c r="N29" s="280">
        <v>1</v>
      </c>
    </row>
    <row r="30" spans="4:18" ht="25.2" x14ac:dyDescent="0.3">
      <c r="D30" s="234">
        <v>289624</v>
      </c>
      <c r="E30" s="229" t="s">
        <v>64</v>
      </c>
      <c r="F30" s="229" t="s">
        <v>84</v>
      </c>
      <c r="G30" s="229" t="s">
        <v>2348</v>
      </c>
      <c r="H30" s="229" t="s">
        <v>116</v>
      </c>
      <c r="I30" s="229" t="s">
        <v>2349</v>
      </c>
      <c r="J30" s="229">
        <v>1098832</v>
      </c>
      <c r="K30" s="230">
        <v>4500530645</v>
      </c>
      <c r="L30" s="275" t="s">
        <v>2380</v>
      </c>
      <c r="M30" s="278" t="s">
        <v>45</v>
      </c>
      <c r="N30" s="280">
        <v>1</v>
      </c>
    </row>
    <row r="31" spans="4:18" ht="25.2" x14ac:dyDescent="0.3">
      <c r="D31" s="234">
        <v>289724</v>
      </c>
      <c r="E31" s="229" t="s">
        <v>64</v>
      </c>
      <c r="F31" s="229" t="s">
        <v>82</v>
      </c>
      <c r="G31" s="229" t="s">
        <v>2348</v>
      </c>
      <c r="H31" s="229" t="s">
        <v>83</v>
      </c>
      <c r="I31" s="229"/>
      <c r="J31" s="229">
        <v>3631685</v>
      </c>
      <c r="K31" s="229">
        <v>4500530646</v>
      </c>
      <c r="L31" s="229" t="s">
        <v>2383</v>
      </c>
      <c r="M31" s="235" t="s">
        <v>157</v>
      </c>
      <c r="N31" s="242">
        <v>0.5</v>
      </c>
      <c r="O31" t="s">
        <v>2384</v>
      </c>
    </row>
    <row r="32" spans="4:18" ht="25.2" x14ac:dyDescent="0.3">
      <c r="D32" s="234">
        <v>292824</v>
      </c>
      <c r="E32" s="229" t="s">
        <v>64</v>
      </c>
      <c r="F32" s="229" t="s">
        <v>84</v>
      </c>
      <c r="G32" s="229" t="s">
        <v>2348</v>
      </c>
      <c r="H32" s="229" t="s">
        <v>116</v>
      </c>
      <c r="I32" s="229" t="s">
        <v>2353</v>
      </c>
      <c r="J32" s="229">
        <v>1098833</v>
      </c>
      <c r="K32" s="230">
        <v>4500530644</v>
      </c>
      <c r="L32" s="275" t="s">
        <v>2380</v>
      </c>
      <c r="M32" s="278" t="s">
        <v>45</v>
      </c>
      <c r="N32" s="280">
        <v>0.9</v>
      </c>
      <c r="O32" t="s">
        <v>2385</v>
      </c>
    </row>
    <row r="33" spans="4:14" ht="25.2" x14ac:dyDescent="0.3">
      <c r="D33" s="234">
        <v>292924</v>
      </c>
      <c r="E33" s="229" t="s">
        <v>64</v>
      </c>
      <c r="F33" s="229" t="s">
        <v>82</v>
      </c>
      <c r="G33" s="229" t="s">
        <v>2348</v>
      </c>
      <c r="H33" s="229" t="s">
        <v>137</v>
      </c>
      <c r="I33" s="229"/>
      <c r="J33" s="229">
        <v>3153375</v>
      </c>
      <c r="K33" s="229">
        <v>4500531305</v>
      </c>
      <c r="L33" s="229" t="s">
        <v>2383</v>
      </c>
      <c r="M33" s="235" t="s">
        <v>157</v>
      </c>
      <c r="N33" s="242">
        <v>0.35</v>
      </c>
    </row>
    <row r="34" spans="4:14" ht="25.2" x14ac:dyDescent="0.3">
      <c r="D34" s="234">
        <v>293024</v>
      </c>
      <c r="E34" s="229" t="s">
        <v>64</v>
      </c>
      <c r="F34" s="229" t="s">
        <v>98</v>
      </c>
      <c r="G34" s="229" t="s">
        <v>2348</v>
      </c>
      <c r="H34" s="229" t="s">
        <v>66</v>
      </c>
      <c r="I34" s="229" t="s">
        <v>2386</v>
      </c>
      <c r="J34" s="229">
        <v>2777219</v>
      </c>
      <c r="K34" s="230">
        <v>4500531281</v>
      </c>
      <c r="L34" s="275" t="s">
        <v>2380</v>
      </c>
      <c r="M34" s="278" t="s">
        <v>45</v>
      </c>
      <c r="N34" s="280">
        <v>1</v>
      </c>
    </row>
    <row r="35" spans="4:14" ht="25.2" x14ac:dyDescent="0.3">
      <c r="D35" s="234">
        <v>293124</v>
      </c>
      <c r="E35" s="229" t="s">
        <v>64</v>
      </c>
      <c r="F35" s="229" t="s">
        <v>86</v>
      </c>
      <c r="G35" s="229" t="s">
        <v>2348</v>
      </c>
      <c r="H35" s="229" t="s">
        <v>116</v>
      </c>
      <c r="I35" s="229" t="s">
        <v>2349</v>
      </c>
      <c r="J35" s="276" t="s">
        <v>2387</v>
      </c>
      <c r="K35" s="230">
        <v>4500531308</v>
      </c>
      <c r="L35" s="275" t="s">
        <v>2380</v>
      </c>
      <c r="M35" s="278" t="s">
        <v>45</v>
      </c>
      <c r="N35" s="280">
        <v>1</v>
      </c>
    </row>
    <row r="36" spans="4:14" ht="25.2" x14ac:dyDescent="0.3">
      <c r="D36" s="237">
        <v>293224</v>
      </c>
      <c r="E36" s="238" t="s">
        <v>64</v>
      </c>
      <c r="F36" s="238" t="s">
        <v>86</v>
      </c>
      <c r="G36" s="238" t="s">
        <v>2348</v>
      </c>
      <c r="H36" s="238" t="s">
        <v>66</v>
      </c>
      <c r="I36" s="238" t="s">
        <v>2353</v>
      </c>
      <c r="J36" s="238">
        <v>1946171</v>
      </c>
      <c r="K36" s="239">
        <v>4500531279</v>
      </c>
      <c r="L36" s="279" t="s">
        <v>2380</v>
      </c>
      <c r="M36" s="278" t="s">
        <v>45</v>
      </c>
      <c r="N36" s="281">
        <v>1</v>
      </c>
    </row>
    <row r="40" spans="4:14" x14ac:dyDescent="0.3">
      <c r="D40" s="822" t="s">
        <v>10</v>
      </c>
      <c r="E40" s="824" t="s">
        <v>2334</v>
      </c>
      <c r="F40" s="826" t="s">
        <v>12</v>
      </c>
      <c r="G40" s="824" t="s">
        <v>2336</v>
      </c>
      <c r="H40" s="824" t="s">
        <v>2337</v>
      </c>
      <c r="I40" s="824" t="s">
        <v>2338</v>
      </c>
      <c r="J40" s="824" t="s">
        <v>2339</v>
      </c>
      <c r="K40" s="824" t="s">
        <v>2340</v>
      </c>
      <c r="L40" s="699" t="s">
        <v>2378</v>
      </c>
      <c r="M40" s="699" t="s">
        <v>18</v>
      </c>
      <c r="N40" s="830" t="s">
        <v>2379</v>
      </c>
    </row>
    <row r="41" spans="4:14" x14ac:dyDescent="0.3">
      <c r="D41" s="823"/>
      <c r="E41" s="825"/>
      <c r="F41" s="827"/>
      <c r="G41" s="825"/>
      <c r="H41" s="825"/>
      <c r="I41" s="825"/>
      <c r="J41" s="825"/>
      <c r="K41" s="825"/>
      <c r="L41" s="700"/>
      <c r="M41" s="700"/>
      <c r="N41" s="831"/>
    </row>
    <row r="42" spans="4:14" ht="25.2" x14ac:dyDescent="0.3">
      <c r="D42" s="234">
        <v>291324</v>
      </c>
      <c r="E42" s="229" t="s">
        <v>68</v>
      </c>
      <c r="F42" s="229" t="s">
        <v>80</v>
      </c>
      <c r="G42" s="229" t="s">
        <v>2348</v>
      </c>
      <c r="H42" s="229" t="s">
        <v>87</v>
      </c>
      <c r="I42" s="229"/>
      <c r="J42" s="229" t="s">
        <v>2357</v>
      </c>
      <c r="K42" s="230">
        <v>4400587589</v>
      </c>
      <c r="L42" s="284" t="s">
        <v>2380</v>
      </c>
      <c r="M42" s="232" t="s">
        <v>45</v>
      </c>
      <c r="N42" s="280">
        <v>1</v>
      </c>
    </row>
    <row r="43" spans="4:14" ht="37.799999999999997" x14ac:dyDescent="0.3">
      <c r="D43" s="234">
        <v>291724</v>
      </c>
      <c r="E43" s="229" t="s">
        <v>68</v>
      </c>
      <c r="F43" s="229" t="s">
        <v>130</v>
      </c>
      <c r="G43" s="229" t="s">
        <v>2363</v>
      </c>
      <c r="H43" s="229" t="s">
        <v>70</v>
      </c>
      <c r="I43" s="229" t="s">
        <v>2353</v>
      </c>
      <c r="J43" s="229" t="s">
        <v>2364</v>
      </c>
      <c r="K43" s="230">
        <v>4400588879</v>
      </c>
      <c r="L43" s="284" t="s">
        <v>2380</v>
      </c>
      <c r="M43" s="232" t="s">
        <v>45</v>
      </c>
      <c r="N43" s="280">
        <v>1</v>
      </c>
    </row>
    <row r="44" spans="4:14" ht="25.2" x14ac:dyDescent="0.3">
      <c r="D44" s="234">
        <v>291824</v>
      </c>
      <c r="E44" s="229" t="s">
        <v>68</v>
      </c>
      <c r="F44" s="229" t="s">
        <v>131</v>
      </c>
      <c r="G44" s="229" t="s">
        <v>2363</v>
      </c>
      <c r="H44" s="229" t="s">
        <v>70</v>
      </c>
      <c r="I44" s="229" t="s">
        <v>2353</v>
      </c>
      <c r="J44" s="229" t="s">
        <v>2365</v>
      </c>
      <c r="K44" s="230">
        <v>4400588878</v>
      </c>
      <c r="L44" s="284" t="s">
        <v>2380</v>
      </c>
      <c r="M44" s="232" t="s">
        <v>45</v>
      </c>
      <c r="N44" s="280">
        <v>1</v>
      </c>
    </row>
    <row r="45" spans="4:14" ht="25.2" x14ac:dyDescent="0.3">
      <c r="D45" s="234">
        <v>291924</v>
      </c>
      <c r="E45" s="229" t="s">
        <v>68</v>
      </c>
      <c r="F45" s="229" t="s">
        <v>132</v>
      </c>
      <c r="G45" s="229" t="s">
        <v>2348</v>
      </c>
      <c r="H45" s="229" t="s">
        <v>133</v>
      </c>
      <c r="I45" s="229"/>
      <c r="J45" s="229" t="s">
        <v>2366</v>
      </c>
      <c r="K45" s="230">
        <v>4400587573</v>
      </c>
      <c r="L45" s="284" t="s">
        <v>2388</v>
      </c>
      <c r="M45" s="232" t="s">
        <v>45</v>
      </c>
      <c r="N45" s="280">
        <v>1</v>
      </c>
    </row>
    <row r="46" spans="4:14" ht="25.2" x14ac:dyDescent="0.3">
      <c r="D46" s="234">
        <v>292124</v>
      </c>
      <c r="E46" s="229" t="s">
        <v>68</v>
      </c>
      <c r="F46" s="229" t="s">
        <v>90</v>
      </c>
      <c r="G46" s="229" t="s">
        <v>2348</v>
      </c>
      <c r="H46" s="229">
        <v>24</v>
      </c>
      <c r="I46" s="229"/>
      <c r="J46" s="229">
        <v>6058762</v>
      </c>
      <c r="K46" s="229">
        <v>4400588269</v>
      </c>
      <c r="L46" s="284" t="s">
        <v>2380</v>
      </c>
      <c r="M46" s="287" t="s">
        <v>157</v>
      </c>
      <c r="N46" s="242">
        <v>0.15</v>
      </c>
    </row>
    <row r="47" spans="4:14" ht="25.2" x14ac:dyDescent="0.3">
      <c r="D47" s="234">
        <v>292324</v>
      </c>
      <c r="E47" s="229" t="s">
        <v>68</v>
      </c>
      <c r="F47" s="229" t="s">
        <v>80</v>
      </c>
      <c r="G47" s="229" t="s">
        <v>2348</v>
      </c>
      <c r="H47" s="229" t="s">
        <v>81</v>
      </c>
      <c r="I47" s="229"/>
      <c r="J47" s="229" t="s">
        <v>2368</v>
      </c>
      <c r="K47" s="230">
        <v>4400588271</v>
      </c>
      <c r="L47" s="284" t="s">
        <v>2380</v>
      </c>
      <c r="M47" s="232" t="s">
        <v>45</v>
      </c>
      <c r="N47" s="280">
        <v>1</v>
      </c>
    </row>
    <row r="48" spans="4:14" ht="25.2" x14ac:dyDescent="0.3">
      <c r="D48" s="234">
        <v>292424</v>
      </c>
      <c r="E48" s="229" t="s">
        <v>68</v>
      </c>
      <c r="F48" s="229" t="s">
        <v>65</v>
      </c>
      <c r="G48" s="229" t="s">
        <v>2363</v>
      </c>
      <c r="H48" s="229" t="s">
        <v>70</v>
      </c>
      <c r="I48" s="229"/>
      <c r="J48" s="229" t="s">
        <v>2370</v>
      </c>
      <c r="K48" s="230">
        <v>4400588656</v>
      </c>
      <c r="L48" s="284" t="s">
        <v>2380</v>
      </c>
      <c r="M48" s="229" t="s">
        <v>157</v>
      </c>
      <c r="N48" s="242">
        <v>0.45</v>
      </c>
    </row>
    <row r="49" spans="4:14" ht="37.799999999999997" x14ac:dyDescent="0.3">
      <c r="D49" s="234">
        <v>293724</v>
      </c>
      <c r="E49" s="229" t="s">
        <v>68</v>
      </c>
      <c r="F49" s="229" t="s">
        <v>86</v>
      </c>
      <c r="G49" s="229" t="s">
        <v>2363</v>
      </c>
      <c r="H49" s="229" t="s">
        <v>140</v>
      </c>
      <c r="I49" s="229"/>
      <c r="J49" s="229" t="s">
        <v>2389</v>
      </c>
      <c r="K49" s="229">
        <v>4400589586</v>
      </c>
      <c r="L49" s="284" t="s">
        <v>2380</v>
      </c>
      <c r="M49" s="232" t="s">
        <v>45</v>
      </c>
      <c r="N49" s="280">
        <v>1</v>
      </c>
    </row>
    <row r="50" spans="4:14" ht="37.799999999999997" x14ac:dyDescent="0.3">
      <c r="D50" s="234">
        <v>294524</v>
      </c>
      <c r="E50" s="229" t="s">
        <v>68</v>
      </c>
      <c r="F50" s="229" t="s">
        <v>86</v>
      </c>
      <c r="G50" s="229" t="s">
        <v>2363</v>
      </c>
      <c r="H50" s="229" t="s">
        <v>140</v>
      </c>
      <c r="I50" s="229"/>
      <c r="J50" s="229" t="s">
        <v>2389</v>
      </c>
      <c r="K50" s="229">
        <v>4400589267</v>
      </c>
      <c r="L50" s="284" t="s">
        <v>2380</v>
      </c>
      <c r="M50" s="232" t="s">
        <v>45</v>
      </c>
      <c r="N50" s="280">
        <v>1</v>
      </c>
    </row>
    <row r="51" spans="4:14" ht="25.2" x14ac:dyDescent="0.3">
      <c r="D51" s="234">
        <v>294724</v>
      </c>
      <c r="E51" s="229" t="s">
        <v>68</v>
      </c>
      <c r="F51" s="229" t="s">
        <v>98</v>
      </c>
      <c r="G51" s="229" t="s">
        <v>2363</v>
      </c>
      <c r="H51" s="229" t="s">
        <v>70</v>
      </c>
      <c r="I51" s="229"/>
      <c r="J51" s="229" t="s">
        <v>2390</v>
      </c>
      <c r="K51" s="229">
        <v>4400589583</v>
      </c>
      <c r="L51" s="284" t="s">
        <v>2380</v>
      </c>
      <c r="M51" s="232" t="s">
        <v>45</v>
      </c>
      <c r="N51" s="280">
        <v>1</v>
      </c>
    </row>
    <row r="52" spans="4:14" ht="25.2" x14ac:dyDescent="0.3">
      <c r="D52" s="234">
        <v>296124</v>
      </c>
      <c r="E52" s="229" t="s">
        <v>68</v>
      </c>
      <c r="F52" s="229" t="s">
        <v>65</v>
      </c>
      <c r="G52" s="229" t="s">
        <v>2363</v>
      </c>
      <c r="H52" s="229" t="s">
        <v>70</v>
      </c>
      <c r="I52" s="229"/>
      <c r="J52" s="229" t="s">
        <v>2370</v>
      </c>
      <c r="K52" s="230">
        <v>4400592049</v>
      </c>
      <c r="L52" s="284" t="s">
        <v>2380</v>
      </c>
      <c r="M52" s="229" t="s">
        <v>157</v>
      </c>
      <c r="N52" s="242">
        <v>0.7</v>
      </c>
    </row>
    <row r="53" spans="4:14" ht="37.799999999999997" x14ac:dyDescent="0.3">
      <c r="D53" s="234">
        <v>296524</v>
      </c>
      <c r="E53" s="229" t="s">
        <v>68</v>
      </c>
      <c r="F53" s="229" t="s">
        <v>61</v>
      </c>
      <c r="G53" s="229" t="s">
        <v>200</v>
      </c>
      <c r="H53" s="229" t="s">
        <v>78</v>
      </c>
      <c r="I53" s="229"/>
      <c r="J53" s="229" t="s">
        <v>2391</v>
      </c>
      <c r="K53" s="229">
        <v>4400590526</v>
      </c>
      <c r="L53" s="284" t="s">
        <v>2388</v>
      </c>
      <c r="M53" s="229" t="s">
        <v>157</v>
      </c>
      <c r="N53" s="242">
        <v>0.4</v>
      </c>
    </row>
    <row r="54" spans="4:14" ht="37.799999999999997" x14ac:dyDescent="0.3">
      <c r="D54" s="234">
        <v>296624</v>
      </c>
      <c r="E54" s="229" t="s">
        <v>68</v>
      </c>
      <c r="F54" s="229" t="s">
        <v>127</v>
      </c>
      <c r="G54" s="229" t="s">
        <v>200</v>
      </c>
      <c r="H54" s="229" t="s">
        <v>78</v>
      </c>
      <c r="I54" s="229"/>
      <c r="J54" s="229" t="s">
        <v>2392</v>
      </c>
      <c r="K54" s="229">
        <v>4400590530</v>
      </c>
      <c r="L54" s="284" t="s">
        <v>2388</v>
      </c>
      <c r="M54" s="232" t="s">
        <v>45</v>
      </c>
      <c r="N54" s="280">
        <v>0.85</v>
      </c>
    </row>
    <row r="55" spans="4:14" ht="25.2" x14ac:dyDescent="0.3">
      <c r="D55" s="234">
        <v>296724</v>
      </c>
      <c r="E55" s="229" t="s">
        <v>68</v>
      </c>
      <c r="F55" s="229" t="s">
        <v>155</v>
      </c>
      <c r="G55" s="229" t="s">
        <v>2348</v>
      </c>
      <c r="H55" s="229" t="s">
        <v>137</v>
      </c>
      <c r="I55" s="229"/>
      <c r="J55" s="229" t="s">
        <v>2374</v>
      </c>
      <c r="K55" s="230">
        <v>4400590529</v>
      </c>
      <c r="L55" s="284" t="s">
        <v>2388</v>
      </c>
      <c r="M55" s="229" t="s">
        <v>157</v>
      </c>
      <c r="N55" s="242">
        <v>0.05</v>
      </c>
    </row>
    <row r="56" spans="4:14" ht="37.799999999999997" x14ac:dyDescent="0.3">
      <c r="D56" s="234">
        <v>296924</v>
      </c>
      <c r="E56" s="229" t="s">
        <v>68</v>
      </c>
      <c r="F56" s="229" t="s">
        <v>86</v>
      </c>
      <c r="G56" s="229" t="s">
        <v>2363</v>
      </c>
      <c r="H56" s="229" t="s">
        <v>140</v>
      </c>
      <c r="I56" s="229"/>
      <c r="J56" s="229" t="s">
        <v>2393</v>
      </c>
      <c r="K56" s="229">
        <v>4400591211</v>
      </c>
      <c r="L56" s="284" t="s">
        <v>2380</v>
      </c>
      <c r="M56" s="229" t="s">
        <v>157</v>
      </c>
      <c r="N56" s="288">
        <v>0.85</v>
      </c>
    </row>
    <row r="57" spans="4:14" ht="25.2" x14ac:dyDescent="0.3">
      <c r="D57" s="234">
        <v>297224</v>
      </c>
      <c r="E57" s="229" t="s">
        <v>68</v>
      </c>
      <c r="F57" s="229" t="s">
        <v>90</v>
      </c>
      <c r="G57" s="229" t="s">
        <v>2348</v>
      </c>
      <c r="H57" s="229" t="s">
        <v>111</v>
      </c>
      <c r="I57" s="229"/>
      <c r="J57" s="229" t="s">
        <v>2394</v>
      </c>
      <c r="K57" s="230">
        <v>4400591721</v>
      </c>
      <c r="L57" s="284" t="s">
        <v>2380</v>
      </c>
      <c r="M57" s="229" t="s">
        <v>157</v>
      </c>
      <c r="N57" s="288">
        <v>0</v>
      </c>
    </row>
    <row r="58" spans="4:14" ht="25.2" x14ac:dyDescent="0.3">
      <c r="D58" s="234">
        <v>297324</v>
      </c>
      <c r="E58" s="229" t="s">
        <v>68</v>
      </c>
      <c r="F58" s="229" t="s">
        <v>155</v>
      </c>
      <c r="G58" s="229" t="s">
        <v>2348</v>
      </c>
      <c r="H58" s="229" t="s">
        <v>83</v>
      </c>
      <c r="I58" s="229"/>
      <c r="J58" s="229">
        <v>5827096</v>
      </c>
      <c r="K58" s="230">
        <v>4400591719</v>
      </c>
      <c r="L58" s="284" t="s">
        <v>2388</v>
      </c>
      <c r="M58" s="229" t="s">
        <v>157</v>
      </c>
    </row>
    <row r="59" spans="4:14" ht="25.2" x14ac:dyDescent="0.3">
      <c r="D59" s="234">
        <v>297424</v>
      </c>
      <c r="E59" s="229" t="s">
        <v>68</v>
      </c>
      <c r="F59" s="229" t="s">
        <v>2395</v>
      </c>
      <c r="G59" s="229" t="s">
        <v>2348</v>
      </c>
      <c r="H59" s="229" t="s">
        <v>116</v>
      </c>
      <c r="I59" s="229"/>
      <c r="J59" s="276" t="s">
        <v>2396</v>
      </c>
      <c r="K59" s="230">
        <v>4400591717</v>
      </c>
      <c r="L59" s="284" t="s">
        <v>2380</v>
      </c>
      <c r="M59" s="229" t="s">
        <v>157</v>
      </c>
    </row>
    <row r="60" spans="4:14" ht="25.2" x14ac:dyDescent="0.3">
      <c r="D60" s="234">
        <v>297524</v>
      </c>
      <c r="E60" s="229" t="s">
        <v>68</v>
      </c>
      <c r="F60" s="229" t="s">
        <v>98</v>
      </c>
      <c r="G60" s="229" t="s">
        <v>2363</v>
      </c>
      <c r="H60" s="229" t="s">
        <v>140</v>
      </c>
      <c r="I60" s="229"/>
      <c r="J60" s="229" t="s">
        <v>2390</v>
      </c>
      <c r="K60" s="229">
        <v>4400592050</v>
      </c>
      <c r="L60" s="284" t="s">
        <v>2380</v>
      </c>
      <c r="M60" s="229" t="s">
        <v>157</v>
      </c>
    </row>
    <row r="61" spans="4:14" ht="50.4" x14ac:dyDescent="0.3">
      <c r="D61" s="234">
        <v>297624</v>
      </c>
      <c r="E61" s="229" t="s">
        <v>68</v>
      </c>
      <c r="F61" s="229" t="s">
        <v>80</v>
      </c>
      <c r="G61" s="229" t="s">
        <v>2363</v>
      </c>
      <c r="H61" s="229" t="s">
        <v>85</v>
      </c>
      <c r="I61" s="229"/>
      <c r="J61" s="229" t="s">
        <v>2397</v>
      </c>
      <c r="K61" s="230">
        <v>4400592052</v>
      </c>
      <c r="L61" s="284" t="s">
        <v>2388</v>
      </c>
      <c r="M61" s="229" t="s">
        <v>157</v>
      </c>
    </row>
    <row r="62" spans="4:14" ht="25.2" x14ac:dyDescent="0.3">
      <c r="D62" s="234">
        <v>297924</v>
      </c>
      <c r="E62" s="229" t="s">
        <v>68</v>
      </c>
      <c r="F62" s="229" t="s">
        <v>98</v>
      </c>
      <c r="G62" s="229" t="s">
        <v>2363</v>
      </c>
      <c r="H62" s="229" t="s">
        <v>70</v>
      </c>
      <c r="I62" s="229"/>
      <c r="J62" s="229" t="s">
        <v>2390</v>
      </c>
      <c r="K62" s="229">
        <v>4400592059</v>
      </c>
      <c r="L62" s="284" t="s">
        <v>2380</v>
      </c>
      <c r="M62" s="229" t="s">
        <v>157</v>
      </c>
    </row>
    <row r="63" spans="4:14" ht="37.799999999999997" x14ac:dyDescent="0.3">
      <c r="D63" s="234">
        <v>298024</v>
      </c>
      <c r="E63" s="229" t="s">
        <v>68</v>
      </c>
      <c r="F63" s="229" t="s">
        <v>65</v>
      </c>
      <c r="G63" s="229" t="s">
        <v>2363</v>
      </c>
      <c r="H63" s="229" t="s">
        <v>140</v>
      </c>
      <c r="I63" s="229"/>
      <c r="J63" s="229" t="s">
        <v>2398</v>
      </c>
      <c r="K63" s="230">
        <v>4400591209</v>
      </c>
      <c r="L63" s="284" t="s">
        <v>2380</v>
      </c>
      <c r="M63" s="229" t="s">
        <v>157</v>
      </c>
    </row>
    <row r="64" spans="4:14" ht="25.2" x14ac:dyDescent="0.3">
      <c r="D64" s="234">
        <v>298624</v>
      </c>
      <c r="E64" s="229" t="s">
        <v>68</v>
      </c>
      <c r="F64" s="229" t="s">
        <v>141</v>
      </c>
      <c r="G64" s="229" t="s">
        <v>2348</v>
      </c>
      <c r="H64" s="229">
        <v>24</v>
      </c>
      <c r="I64" s="229"/>
      <c r="J64" s="229" t="s">
        <v>2399</v>
      </c>
      <c r="K64" s="229">
        <v>4400592901</v>
      </c>
      <c r="L64" s="284" t="s">
        <v>2380</v>
      </c>
      <c r="M64" s="229" t="s">
        <v>157</v>
      </c>
    </row>
    <row r="65" spans="4:17" ht="25.2" x14ac:dyDescent="0.3">
      <c r="D65" s="234">
        <v>298724</v>
      </c>
      <c r="E65" s="229" t="s">
        <v>68</v>
      </c>
      <c r="F65" s="229" t="s">
        <v>90</v>
      </c>
      <c r="G65" s="229" t="s">
        <v>2348</v>
      </c>
      <c r="H65" s="229" t="s">
        <v>111</v>
      </c>
      <c r="I65" s="229"/>
      <c r="J65" s="229" t="s">
        <v>2394</v>
      </c>
      <c r="K65" s="230">
        <v>4400592886</v>
      </c>
      <c r="L65" s="284" t="s">
        <v>2380</v>
      </c>
      <c r="M65" s="229" t="s">
        <v>157</v>
      </c>
    </row>
    <row r="66" spans="4:17" ht="25.2" x14ac:dyDescent="0.3">
      <c r="D66" s="237">
        <v>298824</v>
      </c>
      <c r="E66" s="238" t="s">
        <v>68</v>
      </c>
      <c r="F66" s="238" t="s">
        <v>80</v>
      </c>
      <c r="G66" s="238" t="s">
        <v>2348</v>
      </c>
      <c r="H66" s="238" t="s">
        <v>81</v>
      </c>
      <c r="I66" s="238"/>
      <c r="J66" s="238" t="s">
        <v>2368</v>
      </c>
      <c r="K66" s="238">
        <v>4400592884</v>
      </c>
      <c r="L66" s="285" t="s">
        <v>2380</v>
      </c>
      <c r="M66" s="238" t="s">
        <v>157</v>
      </c>
    </row>
    <row r="70" spans="4:17" x14ac:dyDescent="0.3">
      <c r="D70" s="822" t="s">
        <v>10</v>
      </c>
      <c r="E70" s="824" t="s">
        <v>2334</v>
      </c>
      <c r="F70" s="826" t="s">
        <v>12</v>
      </c>
      <c r="G70" s="826" t="s">
        <v>2335</v>
      </c>
      <c r="H70" s="824" t="s">
        <v>2336</v>
      </c>
      <c r="I70" s="824" t="s">
        <v>2337</v>
      </c>
      <c r="J70" s="824" t="s">
        <v>2338</v>
      </c>
      <c r="K70" s="824" t="s">
        <v>2400</v>
      </c>
      <c r="L70" s="824" t="s">
        <v>2340</v>
      </c>
      <c r="M70" s="824" t="s">
        <v>2378</v>
      </c>
      <c r="N70" s="699" t="s">
        <v>2341</v>
      </c>
      <c r="O70" s="824" t="s">
        <v>2342</v>
      </c>
      <c r="P70" s="824" t="s">
        <v>18</v>
      </c>
      <c r="Q70" s="830" t="s">
        <v>2379</v>
      </c>
    </row>
    <row r="71" spans="4:17" x14ac:dyDescent="0.3">
      <c r="D71" s="823"/>
      <c r="E71" s="825"/>
      <c r="F71" s="827"/>
      <c r="G71" s="827"/>
      <c r="H71" s="825"/>
      <c r="I71" s="825"/>
      <c r="J71" s="825"/>
      <c r="K71" s="825"/>
      <c r="L71" s="825"/>
      <c r="M71" s="825"/>
      <c r="N71" s="700" t="s">
        <v>2346</v>
      </c>
      <c r="O71" s="825"/>
      <c r="P71" s="825"/>
      <c r="Q71" s="831"/>
    </row>
    <row r="72" spans="4:17" ht="25.2" x14ac:dyDescent="0.3">
      <c r="D72" s="234">
        <v>288324</v>
      </c>
      <c r="E72" s="229" t="s">
        <v>64</v>
      </c>
      <c r="F72" s="229" t="s">
        <v>84</v>
      </c>
      <c r="G72" s="229" t="s">
        <v>2373</v>
      </c>
      <c r="H72" s="229" t="s">
        <v>2348</v>
      </c>
      <c r="I72" s="229" t="s">
        <v>81</v>
      </c>
      <c r="J72" s="229" t="s">
        <v>2353</v>
      </c>
      <c r="K72" s="229" t="s">
        <v>2401</v>
      </c>
      <c r="L72" s="230">
        <v>4500525799</v>
      </c>
      <c r="M72" s="275" t="s">
        <v>2380</v>
      </c>
      <c r="N72" s="231">
        <v>45603</v>
      </c>
      <c r="O72" s="229">
        <v>64</v>
      </c>
      <c r="P72" s="232" t="s">
        <v>45</v>
      </c>
      <c r="Q72" s="242">
        <v>1</v>
      </c>
    </row>
    <row r="73" spans="4:17" ht="25.2" x14ac:dyDescent="0.3">
      <c r="D73" s="234">
        <v>289624</v>
      </c>
      <c r="E73" s="229" t="s">
        <v>64</v>
      </c>
      <c r="F73" s="229" t="s">
        <v>84</v>
      </c>
      <c r="G73" s="229" t="s">
        <v>2373</v>
      </c>
      <c r="H73" s="229" t="s">
        <v>2348</v>
      </c>
      <c r="I73" s="229" t="s">
        <v>116</v>
      </c>
      <c r="J73" s="229" t="s">
        <v>2349</v>
      </c>
      <c r="K73" s="229" t="s">
        <v>2402</v>
      </c>
      <c r="L73" s="230">
        <v>4500530645</v>
      </c>
      <c r="M73" s="275" t="s">
        <v>2380</v>
      </c>
      <c r="N73" s="231">
        <v>45602</v>
      </c>
      <c r="O73" s="229">
        <v>48</v>
      </c>
      <c r="P73" s="232" t="s">
        <v>45</v>
      </c>
      <c r="Q73" s="242">
        <v>1</v>
      </c>
    </row>
    <row r="74" spans="4:17" ht="25.2" x14ac:dyDescent="0.3">
      <c r="D74" s="234">
        <v>291724</v>
      </c>
      <c r="E74" s="229" t="s">
        <v>68</v>
      </c>
      <c r="F74" s="229" t="s">
        <v>130</v>
      </c>
      <c r="G74" s="229" t="s">
        <v>2347</v>
      </c>
      <c r="H74" s="229" t="s">
        <v>2363</v>
      </c>
      <c r="I74" s="229" t="s">
        <v>70</v>
      </c>
      <c r="J74" s="229" t="s">
        <v>2353</v>
      </c>
      <c r="K74" s="229" t="s">
        <v>2403</v>
      </c>
      <c r="L74" s="230">
        <v>4400588879</v>
      </c>
      <c r="M74" s="284" t="s">
        <v>2380</v>
      </c>
      <c r="N74" s="231">
        <v>45596</v>
      </c>
      <c r="O74" s="229">
        <v>44</v>
      </c>
      <c r="P74" s="232" t="s">
        <v>45</v>
      </c>
      <c r="Q74" s="242">
        <v>1</v>
      </c>
    </row>
    <row r="75" spans="4:17" ht="25.2" x14ac:dyDescent="0.3">
      <c r="D75" s="234">
        <v>291824</v>
      </c>
      <c r="E75" s="229" t="s">
        <v>68</v>
      </c>
      <c r="F75" s="229" t="s">
        <v>131</v>
      </c>
      <c r="G75" s="229" t="s">
        <v>2347</v>
      </c>
      <c r="H75" s="229" t="s">
        <v>2363</v>
      </c>
      <c r="I75" s="229" t="s">
        <v>70</v>
      </c>
      <c r="J75" s="229" t="s">
        <v>2353</v>
      </c>
      <c r="K75" s="229" t="s">
        <v>2403</v>
      </c>
      <c r="L75" s="230">
        <v>4400588878</v>
      </c>
      <c r="M75" s="284" t="s">
        <v>2380</v>
      </c>
      <c r="N75" s="231">
        <v>45596</v>
      </c>
      <c r="O75" s="229">
        <v>44</v>
      </c>
      <c r="P75" s="232" t="s">
        <v>45</v>
      </c>
      <c r="Q75" s="242">
        <v>1</v>
      </c>
    </row>
    <row r="76" spans="4:17" ht="25.2" x14ac:dyDescent="0.3">
      <c r="D76" s="234">
        <v>292324</v>
      </c>
      <c r="E76" s="229" t="s">
        <v>68</v>
      </c>
      <c r="F76" s="229" t="s">
        <v>80</v>
      </c>
      <c r="G76" s="229" t="s">
        <v>2347</v>
      </c>
      <c r="H76" s="229" t="s">
        <v>2348</v>
      </c>
      <c r="I76" s="229" t="s">
        <v>81</v>
      </c>
      <c r="J76" s="229"/>
      <c r="K76" s="229"/>
      <c r="L76" s="230">
        <v>4400588271</v>
      </c>
      <c r="M76" s="284" t="s">
        <v>2380</v>
      </c>
      <c r="N76" s="231">
        <v>45595</v>
      </c>
      <c r="O76" s="229">
        <v>44</v>
      </c>
      <c r="P76" s="232" t="s">
        <v>45</v>
      </c>
      <c r="Q76" s="242">
        <v>1</v>
      </c>
    </row>
    <row r="77" spans="4:17" ht="25.2" x14ac:dyDescent="0.3">
      <c r="D77" s="234">
        <v>293024</v>
      </c>
      <c r="E77" s="229" t="s">
        <v>64</v>
      </c>
      <c r="F77" s="229" t="s">
        <v>98</v>
      </c>
      <c r="G77" s="229" t="s">
        <v>2347</v>
      </c>
      <c r="H77" s="229" t="s">
        <v>2348</v>
      </c>
      <c r="I77" s="229" t="s">
        <v>66</v>
      </c>
      <c r="J77" s="229" t="s">
        <v>2386</v>
      </c>
      <c r="K77" s="229" t="s">
        <v>2404</v>
      </c>
      <c r="L77" s="230">
        <v>4500531281</v>
      </c>
      <c r="M77" s="275" t="s">
        <v>2380</v>
      </c>
      <c r="N77" s="231">
        <v>45601</v>
      </c>
      <c r="O77" s="229">
        <v>44</v>
      </c>
      <c r="P77" s="232" t="s">
        <v>45</v>
      </c>
      <c r="Q77" s="242">
        <v>1</v>
      </c>
    </row>
    <row r="78" spans="4:17" ht="25.2" x14ac:dyDescent="0.3">
      <c r="D78" s="234">
        <v>293124</v>
      </c>
      <c r="E78" s="229" t="s">
        <v>64</v>
      </c>
      <c r="F78" s="229" t="s">
        <v>86</v>
      </c>
      <c r="G78" s="229" t="s">
        <v>2347</v>
      </c>
      <c r="H78" s="229" t="s">
        <v>2348</v>
      </c>
      <c r="I78" s="229" t="s">
        <v>116</v>
      </c>
      <c r="J78" s="229" t="s">
        <v>2349</v>
      </c>
      <c r="K78" s="229" t="s">
        <v>2405</v>
      </c>
      <c r="L78" s="230">
        <v>4500531308</v>
      </c>
      <c r="M78" s="275" t="s">
        <v>2380</v>
      </c>
      <c r="N78" s="231">
        <v>45604</v>
      </c>
      <c r="O78" s="229">
        <v>44</v>
      </c>
      <c r="P78" s="232" t="s">
        <v>45</v>
      </c>
      <c r="Q78" s="242">
        <v>1</v>
      </c>
    </row>
    <row r="79" spans="4:17" ht="25.2" x14ac:dyDescent="0.3">
      <c r="D79" s="234">
        <v>293224</v>
      </c>
      <c r="E79" s="229" t="s">
        <v>64</v>
      </c>
      <c r="F79" s="229" t="s">
        <v>86</v>
      </c>
      <c r="G79" s="229" t="s">
        <v>2347</v>
      </c>
      <c r="H79" s="229" t="s">
        <v>2348</v>
      </c>
      <c r="I79" s="229" t="s">
        <v>66</v>
      </c>
      <c r="J79" s="229" t="s">
        <v>2353</v>
      </c>
      <c r="K79" s="229" t="s">
        <v>2406</v>
      </c>
      <c r="L79" s="230">
        <v>4500531279</v>
      </c>
      <c r="M79" s="275" t="s">
        <v>2380</v>
      </c>
      <c r="N79" s="231">
        <v>45604</v>
      </c>
      <c r="O79" s="229">
        <v>44</v>
      </c>
      <c r="P79" s="232" t="s">
        <v>45</v>
      </c>
      <c r="Q79" s="242">
        <v>1</v>
      </c>
    </row>
    <row r="80" spans="4:17" ht="25.2" x14ac:dyDescent="0.3">
      <c r="D80" s="234">
        <v>293724</v>
      </c>
      <c r="E80" s="229" t="s">
        <v>68</v>
      </c>
      <c r="F80" s="229" t="s">
        <v>86</v>
      </c>
      <c r="G80" s="229" t="s">
        <v>2347</v>
      </c>
      <c r="H80" s="229" t="s">
        <v>2363</v>
      </c>
      <c r="I80" s="229" t="s">
        <v>140</v>
      </c>
      <c r="J80" s="229"/>
      <c r="K80" s="229" t="s">
        <v>2407</v>
      </c>
      <c r="L80" s="230">
        <v>4400589586</v>
      </c>
      <c r="M80" s="284" t="s">
        <v>2380</v>
      </c>
      <c r="N80" s="231">
        <v>45604</v>
      </c>
      <c r="O80" s="229">
        <v>36</v>
      </c>
      <c r="P80" s="232" t="s">
        <v>45</v>
      </c>
      <c r="Q80" s="242">
        <v>1</v>
      </c>
    </row>
    <row r="81" spans="4:18" ht="25.2" x14ac:dyDescent="0.3">
      <c r="D81" s="234">
        <v>294524</v>
      </c>
      <c r="E81" s="229" t="s">
        <v>68</v>
      </c>
      <c r="F81" s="229" t="s">
        <v>86</v>
      </c>
      <c r="G81" s="229" t="s">
        <v>2347</v>
      </c>
      <c r="H81" s="229" t="s">
        <v>2363</v>
      </c>
      <c r="I81" s="229" t="s">
        <v>140</v>
      </c>
      <c r="J81" s="229"/>
      <c r="K81" s="229" t="s">
        <v>2407</v>
      </c>
      <c r="L81" s="230">
        <v>4400589267</v>
      </c>
      <c r="M81" s="284" t="s">
        <v>2380</v>
      </c>
      <c r="N81" s="231">
        <v>45604</v>
      </c>
      <c r="O81" s="229">
        <v>33</v>
      </c>
      <c r="P81" s="232" t="s">
        <v>45</v>
      </c>
      <c r="Q81" s="242">
        <v>1</v>
      </c>
    </row>
    <row r="82" spans="4:18" ht="25.2" x14ac:dyDescent="0.3">
      <c r="D82" s="234">
        <v>294724</v>
      </c>
      <c r="E82" s="229" t="s">
        <v>68</v>
      </c>
      <c r="F82" s="229" t="s">
        <v>98</v>
      </c>
      <c r="G82" s="229" t="s">
        <v>2347</v>
      </c>
      <c r="H82" s="229" t="s">
        <v>2363</v>
      </c>
      <c r="I82" s="229" t="s">
        <v>70</v>
      </c>
      <c r="J82" s="229"/>
      <c r="K82" s="229"/>
      <c r="L82" s="230">
        <v>4400589583</v>
      </c>
      <c r="M82" s="284" t="s">
        <v>2380</v>
      </c>
      <c r="N82" s="231">
        <v>45604</v>
      </c>
      <c r="O82" s="229">
        <v>33</v>
      </c>
      <c r="P82" s="232" t="s">
        <v>45</v>
      </c>
      <c r="Q82" s="242">
        <v>1</v>
      </c>
    </row>
    <row r="83" spans="4:18" ht="72" x14ac:dyDescent="0.3">
      <c r="D83" s="237">
        <v>3</v>
      </c>
      <c r="E83" s="238" t="s">
        <v>68</v>
      </c>
      <c r="F83" s="238" t="s">
        <v>65</v>
      </c>
      <c r="G83" s="238" t="s">
        <v>2347</v>
      </c>
      <c r="H83" s="238" t="s">
        <v>2363</v>
      </c>
      <c r="I83" s="238" t="s">
        <v>70</v>
      </c>
      <c r="J83" s="238"/>
      <c r="K83" s="238"/>
      <c r="L83" s="239">
        <v>4400592049</v>
      </c>
      <c r="M83" s="285" t="s">
        <v>2380</v>
      </c>
      <c r="N83" s="289">
        <v>45609</v>
      </c>
      <c r="O83" s="238">
        <v>27</v>
      </c>
      <c r="P83" s="290" t="s">
        <v>157</v>
      </c>
      <c r="Q83" s="291">
        <v>0.7</v>
      </c>
      <c r="R83" s="11" t="s">
        <v>2408</v>
      </c>
    </row>
    <row r="84" spans="4:18" x14ac:dyDescent="0.3">
      <c r="D84" s="286"/>
    </row>
    <row r="85" spans="4:18" x14ac:dyDescent="0.3">
      <c r="D85" s="241" t="s">
        <v>2377</v>
      </c>
      <c r="N85" s="813" t="s">
        <v>2409</v>
      </c>
      <c r="O85" s="813"/>
      <c r="P85" s="293">
        <f>(11*100/12)/100</f>
        <v>0.91666666666666674</v>
      </c>
    </row>
    <row r="86" spans="4:18" x14ac:dyDescent="0.3">
      <c r="D86" s="838" t="s">
        <v>2410</v>
      </c>
      <c r="E86" s="838"/>
      <c r="F86" s="838"/>
    </row>
    <row r="87" spans="4:18" x14ac:dyDescent="0.3">
      <c r="D87" s="310" t="s">
        <v>1731</v>
      </c>
      <c r="E87" s="310" t="s">
        <v>2300</v>
      </c>
      <c r="F87" s="310" t="s">
        <v>2345</v>
      </c>
    </row>
    <row r="88" spans="4:18" ht="43.2" x14ac:dyDescent="0.3">
      <c r="D88" s="707">
        <v>1</v>
      </c>
      <c r="E88" s="311" t="s">
        <v>1764</v>
      </c>
      <c r="F88" s="312" t="s">
        <v>2411</v>
      </c>
    </row>
    <row r="89" spans="4:18" ht="43.2" x14ac:dyDescent="0.3">
      <c r="D89" s="707">
        <v>2</v>
      </c>
      <c r="E89" s="311" t="s">
        <v>1754</v>
      </c>
      <c r="F89" s="312" t="s">
        <v>2412</v>
      </c>
    </row>
    <row r="90" spans="4:18" ht="57.6" x14ac:dyDescent="0.3">
      <c r="D90" s="707">
        <v>3</v>
      </c>
      <c r="E90" s="311" t="s">
        <v>1762</v>
      </c>
      <c r="F90" s="312" t="s">
        <v>2413</v>
      </c>
    </row>
    <row r="91" spans="4:18" ht="57.6" x14ac:dyDescent="0.3">
      <c r="D91" s="707">
        <v>4</v>
      </c>
      <c r="E91" s="311" t="s">
        <v>1771</v>
      </c>
      <c r="F91" s="312" t="s">
        <v>2413</v>
      </c>
    </row>
    <row r="92" spans="4:18" ht="43.2" x14ac:dyDescent="0.3">
      <c r="D92" s="707">
        <v>5</v>
      </c>
      <c r="E92" s="311" t="s">
        <v>1766</v>
      </c>
      <c r="F92" s="312" t="s">
        <v>2414</v>
      </c>
    </row>
    <row r="93" spans="4:18" ht="43.2" x14ac:dyDescent="0.3">
      <c r="D93" s="707">
        <v>6</v>
      </c>
      <c r="E93" s="311" t="s">
        <v>1765</v>
      </c>
      <c r="F93" s="312" t="s">
        <v>2415</v>
      </c>
    </row>
    <row r="94" spans="4:18" ht="57.6" x14ac:dyDescent="0.3">
      <c r="D94" s="707">
        <v>7</v>
      </c>
      <c r="E94" s="311" t="s">
        <v>1750</v>
      </c>
      <c r="F94" s="312" t="s">
        <v>2416</v>
      </c>
    </row>
    <row r="95" spans="4:18" ht="43.2" x14ac:dyDescent="0.3">
      <c r="D95" s="707">
        <v>8</v>
      </c>
      <c r="E95" s="311" t="s">
        <v>1791</v>
      </c>
      <c r="F95" s="312" t="s">
        <v>2417</v>
      </c>
    </row>
    <row r="97" spans="4:9" x14ac:dyDescent="0.3">
      <c r="D97" s="838" t="s">
        <v>2418</v>
      </c>
      <c r="E97" s="838"/>
      <c r="F97" s="838"/>
    </row>
    <row r="98" spans="4:9" x14ac:dyDescent="0.3">
      <c r="D98" s="313" t="s">
        <v>1731</v>
      </c>
      <c r="E98" s="310" t="s">
        <v>2300</v>
      </c>
      <c r="F98" s="310" t="s">
        <v>2345</v>
      </c>
    </row>
    <row r="99" spans="4:9" ht="57.6" x14ac:dyDescent="0.3">
      <c r="D99" s="707">
        <v>1</v>
      </c>
      <c r="E99" s="311" t="s">
        <v>1763</v>
      </c>
      <c r="F99" s="312" t="s">
        <v>2419</v>
      </c>
    </row>
    <row r="100" spans="4:9" x14ac:dyDescent="0.3">
      <c r="D100" s="4"/>
      <c r="E100" s="198"/>
      <c r="F100" s="314"/>
    </row>
    <row r="101" spans="4:9" x14ac:dyDescent="0.3">
      <c r="D101" s="845" t="s">
        <v>2420</v>
      </c>
      <c r="E101" s="845"/>
      <c r="F101" s="845"/>
    </row>
    <row r="102" spans="4:9" x14ac:dyDescent="0.3">
      <c r="D102" s="315" t="s">
        <v>1731</v>
      </c>
      <c r="E102" s="316" t="s">
        <v>2300</v>
      </c>
      <c r="F102" s="316" t="s">
        <v>2345</v>
      </c>
    </row>
    <row r="103" spans="4:9" ht="187.2" x14ac:dyDescent="0.3">
      <c r="D103" s="707">
        <v>1</v>
      </c>
      <c r="E103" s="311" t="s">
        <v>1777</v>
      </c>
      <c r="F103" s="312" t="s">
        <v>2421</v>
      </c>
    </row>
    <row r="104" spans="4:9" ht="57.6" x14ac:dyDescent="0.3">
      <c r="D104" s="707">
        <v>2</v>
      </c>
      <c r="E104" s="311" t="s">
        <v>1784</v>
      </c>
      <c r="F104" s="312" t="s">
        <v>2422</v>
      </c>
    </row>
    <row r="108" spans="4:9" ht="15" thickBot="1" x14ac:dyDescent="0.35"/>
    <row r="109" spans="4:9" ht="29.4" thickTop="1" x14ac:dyDescent="0.3">
      <c r="H109" s="317" t="s">
        <v>2423</v>
      </c>
      <c r="I109" s="317" t="s">
        <v>2424</v>
      </c>
    </row>
    <row r="110" spans="4:9" x14ac:dyDescent="0.3">
      <c r="G110" s="318" t="s">
        <v>2425</v>
      </c>
      <c r="H110" s="707" t="s">
        <v>2426</v>
      </c>
      <c r="I110" s="707" t="s">
        <v>2427</v>
      </c>
    </row>
    <row r="111" spans="4:9" ht="57.6" x14ac:dyDescent="0.3">
      <c r="G111" s="319" t="s">
        <v>2428</v>
      </c>
      <c r="H111" s="320" t="s">
        <v>2429</v>
      </c>
      <c r="I111" s="707" t="s">
        <v>2430</v>
      </c>
    </row>
    <row r="112" spans="4:9" x14ac:dyDescent="0.3">
      <c r="G112" s="318" t="s">
        <v>2431</v>
      </c>
      <c r="H112" s="707" t="s">
        <v>2432</v>
      </c>
      <c r="I112" s="707" t="s">
        <v>2433</v>
      </c>
    </row>
    <row r="113" spans="7:9" x14ac:dyDescent="0.3">
      <c r="G113" s="318" t="s">
        <v>2434</v>
      </c>
      <c r="H113" s="707" t="s">
        <v>2347</v>
      </c>
      <c r="I113" s="707" t="s">
        <v>2435</v>
      </c>
    </row>
    <row r="115" spans="7:9" ht="15" thickBot="1" x14ac:dyDescent="0.35"/>
    <row r="116" spans="7:9" ht="15.6" thickTop="1" thickBot="1" x14ac:dyDescent="0.35">
      <c r="H116" s="846" t="s">
        <v>2436</v>
      </c>
      <c r="I116" s="846"/>
    </row>
    <row r="117" spans="7:9" ht="15" thickTop="1" x14ac:dyDescent="0.3">
      <c r="H117" s="313" t="s">
        <v>12</v>
      </c>
      <c r="I117" s="313" t="s">
        <v>2437</v>
      </c>
    </row>
    <row r="118" spans="7:9" ht="28.8" x14ac:dyDescent="0.3">
      <c r="G118" s="321" t="s">
        <v>2425</v>
      </c>
      <c r="H118" s="320" t="s">
        <v>2438</v>
      </c>
      <c r="I118" s="707" t="s">
        <v>2439</v>
      </c>
    </row>
    <row r="119" spans="7:9" ht="28.8" x14ac:dyDescent="0.3">
      <c r="G119" s="321" t="s">
        <v>2440</v>
      </c>
      <c r="H119" s="320" t="s">
        <v>2441</v>
      </c>
      <c r="I119" s="707" t="s">
        <v>2442</v>
      </c>
    </row>
    <row r="120" spans="7:9" ht="57.6" x14ac:dyDescent="0.3">
      <c r="G120" s="322" t="s">
        <v>2443</v>
      </c>
      <c r="H120" s="320" t="s">
        <v>2444</v>
      </c>
      <c r="I120" s="707" t="s">
        <v>2445</v>
      </c>
    </row>
    <row r="121" spans="7:9" ht="28.8" x14ac:dyDescent="0.3">
      <c r="G121" s="322" t="s">
        <v>2446</v>
      </c>
      <c r="H121" s="320" t="s">
        <v>2447</v>
      </c>
      <c r="I121" s="707" t="s">
        <v>2448</v>
      </c>
    </row>
    <row r="122" spans="7:9" x14ac:dyDescent="0.3">
      <c r="I122" s="323" t="s">
        <v>2449</v>
      </c>
    </row>
    <row r="124" spans="7:9" ht="15" thickBot="1" x14ac:dyDescent="0.35"/>
    <row r="125" spans="7:9" ht="15" thickTop="1" x14ac:dyDescent="0.3">
      <c r="H125" s="317" t="s">
        <v>2450</v>
      </c>
    </row>
    <row r="126" spans="7:9" x14ac:dyDescent="0.3">
      <c r="G126" s="318" t="s">
        <v>2425</v>
      </c>
      <c r="H126" s="707" t="s">
        <v>2426</v>
      </c>
    </row>
    <row r="127" spans="7:9" ht="57.6" x14ac:dyDescent="0.3">
      <c r="G127" s="319" t="s">
        <v>2428</v>
      </c>
      <c r="H127" s="320" t="s">
        <v>2451</v>
      </c>
    </row>
    <row r="128" spans="7:9" x14ac:dyDescent="0.3">
      <c r="G128" s="318" t="s">
        <v>2431</v>
      </c>
      <c r="H128" s="707" t="s">
        <v>2432</v>
      </c>
    </row>
    <row r="129" spans="5:10" x14ac:dyDescent="0.3">
      <c r="G129" s="318" t="s">
        <v>2434</v>
      </c>
      <c r="H129" s="707" t="s">
        <v>2347</v>
      </c>
    </row>
    <row r="135" spans="5:10" ht="15" thickBot="1" x14ac:dyDescent="0.35"/>
    <row r="136" spans="5:10" x14ac:dyDescent="0.3">
      <c r="E136" s="839" t="s">
        <v>2452</v>
      </c>
      <c r="F136" s="840"/>
      <c r="G136" s="840"/>
      <c r="H136" s="841"/>
      <c r="I136" s="355"/>
      <c r="J136" s="355"/>
    </row>
    <row r="137" spans="5:10" ht="15" thickBot="1" x14ac:dyDescent="0.35">
      <c r="E137" s="842"/>
      <c r="F137" s="843"/>
      <c r="G137" s="843"/>
      <c r="H137" s="844"/>
      <c r="I137" s="354"/>
      <c r="J137" s="355"/>
    </row>
    <row r="138" spans="5:10" ht="15" thickBot="1" x14ac:dyDescent="0.35">
      <c r="E138" s="356"/>
      <c r="F138" s="701" t="s">
        <v>2453</v>
      </c>
      <c r="G138" s="701" t="s">
        <v>2454</v>
      </c>
      <c r="H138" s="701" t="s">
        <v>2455</v>
      </c>
      <c r="I138" s="355"/>
      <c r="J138" s="355"/>
    </row>
    <row r="139" spans="5:10" ht="15" thickBot="1" x14ac:dyDescent="0.35">
      <c r="E139" s="356" t="s">
        <v>2456</v>
      </c>
      <c r="F139" s="357" t="s">
        <v>2457</v>
      </c>
      <c r="G139" s="357" t="s">
        <v>2458</v>
      </c>
      <c r="H139" s="357" t="s">
        <v>2459</v>
      </c>
      <c r="I139" s="355"/>
      <c r="J139" s="355"/>
    </row>
    <row r="140" spans="5:10" ht="15" thickBot="1" x14ac:dyDescent="0.35">
      <c r="E140" s="356" t="s">
        <v>2460</v>
      </c>
      <c r="F140" s="357" t="s">
        <v>2461</v>
      </c>
      <c r="G140" s="357" t="s">
        <v>2458</v>
      </c>
      <c r="H140" s="357" t="s">
        <v>2459</v>
      </c>
      <c r="I140" s="355"/>
      <c r="J140" s="355"/>
    </row>
    <row r="141" spans="5:10" ht="15" thickBot="1" x14ac:dyDescent="0.35">
      <c r="E141" s="356" t="s">
        <v>2462</v>
      </c>
      <c r="F141" s="357" t="s">
        <v>2463</v>
      </c>
      <c r="G141" s="357" t="s">
        <v>2458</v>
      </c>
      <c r="H141" s="357" t="s">
        <v>2459</v>
      </c>
      <c r="I141" s="355"/>
      <c r="J141" s="355"/>
    </row>
    <row r="142" spans="5:10" ht="15" thickBot="1" x14ac:dyDescent="0.35">
      <c r="E142" s="356" t="s">
        <v>2464</v>
      </c>
      <c r="F142" s="357" t="s">
        <v>2465</v>
      </c>
      <c r="G142" s="357" t="s">
        <v>2458</v>
      </c>
      <c r="H142" s="357" t="s">
        <v>2459</v>
      </c>
      <c r="I142" s="355"/>
      <c r="J142" s="355"/>
    </row>
    <row r="143" spans="5:10" ht="15" thickBot="1" x14ac:dyDescent="0.35">
      <c r="E143" s="356" t="s">
        <v>2466</v>
      </c>
      <c r="F143" s="357" t="s">
        <v>2467</v>
      </c>
      <c r="G143" s="357" t="s">
        <v>2458</v>
      </c>
      <c r="H143" s="357" t="s">
        <v>2459</v>
      </c>
      <c r="I143" s="355"/>
      <c r="J143" s="355"/>
    </row>
    <row r="144" spans="5:10" ht="15" thickBot="1" x14ac:dyDescent="0.35">
      <c r="E144" s="356" t="s">
        <v>2468</v>
      </c>
      <c r="F144" s="357" t="s">
        <v>2469</v>
      </c>
      <c r="G144" s="357" t="s">
        <v>2458</v>
      </c>
      <c r="H144" s="357" t="s">
        <v>2459</v>
      </c>
      <c r="I144" s="355"/>
      <c r="J144" s="355"/>
    </row>
    <row r="145" spans="4:10" ht="15" thickBot="1" x14ac:dyDescent="0.35">
      <c r="E145" s="356" t="s">
        <v>2470</v>
      </c>
      <c r="F145" s="357" t="s">
        <v>2471</v>
      </c>
      <c r="G145" s="357" t="s">
        <v>2458</v>
      </c>
      <c r="H145" s="357" t="s">
        <v>2459</v>
      </c>
      <c r="I145" s="355"/>
      <c r="J145" s="355"/>
    </row>
    <row r="146" spans="4:10" ht="15" thickBot="1" x14ac:dyDescent="0.35">
      <c r="E146" s="356" t="s">
        <v>2472</v>
      </c>
      <c r="F146" s="357" t="s">
        <v>2473</v>
      </c>
      <c r="G146" s="357" t="s">
        <v>2458</v>
      </c>
      <c r="H146" s="357" t="s">
        <v>2459</v>
      </c>
      <c r="I146" s="355"/>
      <c r="J146" s="355"/>
    </row>
    <row r="147" spans="4:10" ht="15" thickBot="1" x14ac:dyDescent="0.35">
      <c r="E147" s="356" t="s">
        <v>2474</v>
      </c>
      <c r="F147" s="357" t="s">
        <v>2475</v>
      </c>
      <c r="G147" s="357" t="s">
        <v>2458</v>
      </c>
      <c r="H147" s="357" t="s">
        <v>2459</v>
      </c>
      <c r="I147" s="355"/>
      <c r="J147" s="355"/>
    </row>
    <row r="148" spans="4:10" ht="15" thickBot="1" x14ac:dyDescent="0.35">
      <c r="E148" s="356" t="s">
        <v>2476</v>
      </c>
      <c r="F148" s="357" t="s">
        <v>2477</v>
      </c>
      <c r="G148" s="357" t="s">
        <v>2458</v>
      </c>
      <c r="H148" s="357" t="s">
        <v>2459</v>
      </c>
      <c r="I148" s="353"/>
      <c r="J148" s="353"/>
    </row>
    <row r="153" spans="4:10" x14ac:dyDescent="0.3">
      <c r="D153" s="197" t="s">
        <v>1731</v>
      </c>
      <c r="E153" s="197" t="s">
        <v>2478</v>
      </c>
      <c r="F153" s="197" t="s">
        <v>2479</v>
      </c>
      <c r="G153" s="197" t="s">
        <v>2480</v>
      </c>
      <c r="H153" s="197" t="s">
        <v>2481</v>
      </c>
    </row>
    <row r="154" spans="4:10" x14ac:dyDescent="0.3">
      <c r="D154">
        <v>1</v>
      </c>
      <c r="E154" t="s">
        <v>2482</v>
      </c>
      <c r="F154" s="4">
        <v>73116071</v>
      </c>
    </row>
    <row r="155" spans="4:10" x14ac:dyDescent="0.3">
      <c r="D155">
        <v>2</v>
      </c>
      <c r="E155" t="s">
        <v>2483</v>
      </c>
      <c r="F155" s="4">
        <v>71502466</v>
      </c>
      <c r="G155" s="425" t="s">
        <v>2484</v>
      </c>
      <c r="H155" t="s">
        <v>2485</v>
      </c>
    </row>
    <row r="156" spans="4:10" x14ac:dyDescent="0.3">
      <c r="D156">
        <v>3</v>
      </c>
      <c r="E156" t="s">
        <v>2486</v>
      </c>
      <c r="F156" s="4">
        <v>76136389</v>
      </c>
      <c r="G156" s="425" t="s">
        <v>2487</v>
      </c>
      <c r="H156" t="s">
        <v>2488</v>
      </c>
    </row>
    <row r="157" spans="4:10" x14ac:dyDescent="0.3">
      <c r="D157">
        <v>4</v>
      </c>
      <c r="E157" t="s">
        <v>2489</v>
      </c>
      <c r="F157" s="4">
        <v>41916808</v>
      </c>
      <c r="G157" s="425" t="s">
        <v>2490</v>
      </c>
      <c r="H157" t="s">
        <v>2491</v>
      </c>
    </row>
    <row r="158" spans="4:10" x14ac:dyDescent="0.3">
      <c r="D158">
        <v>5</v>
      </c>
      <c r="E158" t="s">
        <v>2492</v>
      </c>
      <c r="F158" s="4">
        <v>41375843</v>
      </c>
      <c r="G158" s="425" t="s">
        <v>2493</v>
      </c>
      <c r="H158" t="s">
        <v>2494</v>
      </c>
    </row>
    <row r="159" spans="4:10" x14ac:dyDescent="0.3">
      <c r="D159">
        <v>6</v>
      </c>
      <c r="E159" t="s">
        <v>2495</v>
      </c>
      <c r="F159" s="4">
        <v>77687152</v>
      </c>
      <c r="G159" s="425" t="s">
        <v>2496</v>
      </c>
      <c r="H159" t="s">
        <v>2497</v>
      </c>
    </row>
    <row r="160" spans="4:10" x14ac:dyDescent="0.3">
      <c r="D160">
        <v>7</v>
      </c>
      <c r="E160" t="s">
        <v>2498</v>
      </c>
      <c r="F160" s="4">
        <v>76362891</v>
      </c>
      <c r="G160" s="425" t="s">
        <v>2499</v>
      </c>
      <c r="H160" t="s">
        <v>2500</v>
      </c>
    </row>
    <row r="161" spans="4:8" x14ac:dyDescent="0.3">
      <c r="D161">
        <v>8</v>
      </c>
      <c r="E161" t="s">
        <v>2501</v>
      </c>
      <c r="F161" s="4">
        <v>73573175</v>
      </c>
      <c r="G161" s="425" t="s">
        <v>2502</v>
      </c>
      <c r="H161" t="s">
        <v>2503</v>
      </c>
    </row>
    <row r="162" spans="4:8" x14ac:dyDescent="0.3">
      <c r="D162">
        <v>9</v>
      </c>
      <c r="E162" t="s">
        <v>2504</v>
      </c>
      <c r="F162" s="4">
        <v>75157689</v>
      </c>
      <c r="G162" s="425" t="s">
        <v>2505</v>
      </c>
      <c r="H162" t="s">
        <v>2506</v>
      </c>
    </row>
    <row r="163" spans="4:8" x14ac:dyDescent="0.3">
      <c r="D163">
        <v>10</v>
      </c>
      <c r="E163" t="s">
        <v>2507</v>
      </c>
      <c r="F163" s="4">
        <v>73250432</v>
      </c>
      <c r="G163" s="425" t="s">
        <v>2508</v>
      </c>
      <c r="H163" t="s">
        <v>2509</v>
      </c>
    </row>
    <row r="164" spans="4:8" x14ac:dyDescent="0.3">
      <c r="D164">
        <v>11</v>
      </c>
      <c r="E164" t="s">
        <v>2510</v>
      </c>
      <c r="F164" s="4">
        <v>76880583</v>
      </c>
      <c r="G164" s="425" t="s">
        <v>2511</v>
      </c>
      <c r="H164">
        <v>903200795</v>
      </c>
    </row>
    <row r="165" spans="4:8" x14ac:dyDescent="0.3">
      <c r="D165">
        <v>12</v>
      </c>
      <c r="E165" t="s">
        <v>2512</v>
      </c>
      <c r="F165" s="4">
        <v>43767567</v>
      </c>
      <c r="G165" s="425" t="s">
        <v>2513</v>
      </c>
      <c r="H165" t="s">
        <v>2514</v>
      </c>
    </row>
    <row r="166" spans="4:8" x14ac:dyDescent="0.3">
      <c r="D166">
        <v>13</v>
      </c>
      <c r="E166" t="s">
        <v>2515</v>
      </c>
      <c r="F166" s="360" t="s">
        <v>2516</v>
      </c>
      <c r="H166" t="s">
        <v>2517</v>
      </c>
    </row>
    <row r="167" spans="4:8" x14ac:dyDescent="0.3">
      <c r="D167">
        <v>14</v>
      </c>
      <c r="E167" t="s">
        <v>2518</v>
      </c>
      <c r="F167" s="4">
        <v>29675751</v>
      </c>
      <c r="H167" t="s">
        <v>2519</v>
      </c>
    </row>
    <row r="168" spans="4:8" x14ac:dyDescent="0.3">
      <c r="D168">
        <v>15</v>
      </c>
      <c r="E168" t="s">
        <v>2520</v>
      </c>
      <c r="F168" s="4">
        <v>71721540</v>
      </c>
      <c r="G168" s="425" t="s">
        <v>2521</v>
      </c>
      <c r="H168" t="s">
        <v>2522</v>
      </c>
    </row>
    <row r="169" spans="4:8" x14ac:dyDescent="0.3">
      <c r="D169">
        <v>16</v>
      </c>
      <c r="E169" t="s">
        <v>2523</v>
      </c>
      <c r="F169" s="4">
        <v>45500121</v>
      </c>
      <c r="G169" s="425" t="s">
        <v>2524</v>
      </c>
      <c r="H169" t="s">
        <v>2525</v>
      </c>
    </row>
    <row r="170" spans="4:8" x14ac:dyDescent="0.3">
      <c r="D170">
        <v>18</v>
      </c>
      <c r="E170" t="s">
        <v>2526</v>
      </c>
      <c r="F170" s="4">
        <v>73192587</v>
      </c>
    </row>
    <row r="171" spans="4:8" x14ac:dyDescent="0.3">
      <c r="D171">
        <v>19</v>
      </c>
      <c r="E171" t="s">
        <v>2527</v>
      </c>
      <c r="G171" s="425" t="s">
        <v>2528</v>
      </c>
      <c r="H171">
        <v>958998653</v>
      </c>
    </row>
    <row r="172" spans="4:8" x14ac:dyDescent="0.3">
      <c r="D172">
        <v>20</v>
      </c>
      <c r="E172" t="s">
        <v>2529</v>
      </c>
      <c r="F172" s="4">
        <v>76964716</v>
      </c>
      <c r="G172" s="425" t="s">
        <v>2530</v>
      </c>
      <c r="H172">
        <v>954794299</v>
      </c>
    </row>
    <row r="173" spans="4:8" x14ac:dyDescent="0.3">
      <c r="D173">
        <v>21</v>
      </c>
      <c r="E173" t="s">
        <v>2531</v>
      </c>
      <c r="F173" s="4">
        <v>72320700</v>
      </c>
      <c r="G173" s="425" t="s">
        <v>2532</v>
      </c>
      <c r="H173" t="s">
        <v>2533</v>
      </c>
    </row>
    <row r="176" spans="4:8" x14ac:dyDescent="0.3">
      <c r="E176" t="s">
        <v>2534</v>
      </c>
    </row>
    <row r="177" spans="4:21" x14ac:dyDescent="0.3">
      <c r="E177" t="s">
        <v>2535</v>
      </c>
    </row>
    <row r="179" spans="4:21" ht="15" customHeight="1" x14ac:dyDescent="0.3">
      <c r="D179" s="822" t="s">
        <v>2333</v>
      </c>
      <c r="E179" s="824" t="s">
        <v>2334</v>
      </c>
      <c r="F179" s="826" t="s">
        <v>12</v>
      </c>
      <c r="G179" s="826" t="s">
        <v>2335</v>
      </c>
      <c r="H179" s="824" t="s">
        <v>2336</v>
      </c>
      <c r="I179" s="824" t="s">
        <v>2337</v>
      </c>
      <c r="J179" s="824" t="s">
        <v>2338</v>
      </c>
      <c r="K179" s="824" t="s">
        <v>2400</v>
      </c>
      <c r="L179" s="824" t="s">
        <v>2339</v>
      </c>
      <c r="M179" s="699" t="s">
        <v>2536</v>
      </c>
      <c r="N179" s="824" t="s">
        <v>2537</v>
      </c>
      <c r="O179" s="824" t="s">
        <v>2538</v>
      </c>
      <c r="P179" s="824" t="s">
        <v>2539</v>
      </c>
      <c r="Q179" s="824" t="s">
        <v>2340</v>
      </c>
      <c r="R179" s="824" t="s">
        <v>2378</v>
      </c>
      <c r="S179" s="699" t="s">
        <v>2341</v>
      </c>
      <c r="T179" s="824" t="s">
        <v>2342</v>
      </c>
      <c r="U179" s="830" t="s">
        <v>18</v>
      </c>
    </row>
    <row r="180" spans="4:21" x14ac:dyDescent="0.3">
      <c r="D180" s="823"/>
      <c r="E180" s="825"/>
      <c r="F180" s="827"/>
      <c r="G180" s="827"/>
      <c r="H180" s="825"/>
      <c r="I180" s="825"/>
      <c r="J180" s="825"/>
      <c r="K180" s="825"/>
      <c r="L180" s="825"/>
      <c r="M180" s="700" t="s">
        <v>2540</v>
      </c>
      <c r="N180" s="825"/>
      <c r="O180" s="825"/>
      <c r="P180" s="825"/>
      <c r="Q180" s="825"/>
      <c r="R180" s="825"/>
      <c r="S180" s="700" t="s">
        <v>2346</v>
      </c>
      <c r="T180" s="825"/>
      <c r="U180" s="831"/>
    </row>
    <row r="181" spans="4:21" x14ac:dyDescent="0.3">
      <c r="D181" s="376">
        <v>256624</v>
      </c>
      <c r="E181" s="371" t="s">
        <v>68</v>
      </c>
      <c r="F181" s="371" t="s">
        <v>98</v>
      </c>
      <c r="G181" s="371" t="s">
        <v>2373</v>
      </c>
      <c r="H181" s="371" t="s">
        <v>2363</v>
      </c>
      <c r="I181" s="371" t="s">
        <v>70</v>
      </c>
      <c r="J181" s="371"/>
      <c r="K181" s="371"/>
      <c r="L181" s="372" t="s">
        <v>2390</v>
      </c>
      <c r="M181" s="372" t="s">
        <v>2541</v>
      </c>
      <c r="N181" s="371"/>
      <c r="O181" s="371">
        <v>30000</v>
      </c>
      <c r="P181" s="372">
        <v>101076348</v>
      </c>
      <c r="Q181" s="373">
        <v>4400592050</v>
      </c>
      <c r="R181" s="374" t="s">
        <v>2380</v>
      </c>
      <c r="S181" s="375">
        <v>45664</v>
      </c>
      <c r="T181" s="371">
        <v>87</v>
      </c>
      <c r="U181" s="377" t="s">
        <v>45</v>
      </c>
    </row>
    <row r="182" spans="4:21" ht="41.4" x14ac:dyDescent="0.3">
      <c r="D182" s="376">
        <v>297024</v>
      </c>
      <c r="E182" s="371" t="s">
        <v>64</v>
      </c>
      <c r="F182" s="371" t="s">
        <v>100</v>
      </c>
      <c r="G182" s="371" t="s">
        <v>2373</v>
      </c>
      <c r="H182" s="371" t="s">
        <v>2348</v>
      </c>
      <c r="I182" s="371" t="s">
        <v>111</v>
      </c>
      <c r="J182" s="371" t="s">
        <v>2353</v>
      </c>
      <c r="K182" s="371" t="s">
        <v>2542</v>
      </c>
      <c r="L182" s="371">
        <v>2767646</v>
      </c>
      <c r="M182" s="371" t="s">
        <v>2543</v>
      </c>
      <c r="N182" s="371">
        <v>1626</v>
      </c>
      <c r="O182" s="371">
        <v>15000</v>
      </c>
      <c r="P182" s="371" t="s">
        <v>2544</v>
      </c>
      <c r="Q182" s="373">
        <v>4500535731</v>
      </c>
      <c r="R182" s="371" t="s">
        <v>2545</v>
      </c>
      <c r="S182" s="375">
        <v>45666</v>
      </c>
      <c r="T182" s="371">
        <v>88</v>
      </c>
      <c r="U182" s="377" t="s">
        <v>45</v>
      </c>
    </row>
    <row r="183" spans="4:21" x14ac:dyDescent="0.3">
      <c r="D183" s="378">
        <v>301324</v>
      </c>
      <c r="E183" s="374" t="s">
        <v>68</v>
      </c>
      <c r="F183" s="374" t="s">
        <v>130</v>
      </c>
      <c r="G183" s="374" t="s">
        <v>2347</v>
      </c>
      <c r="H183" s="374" t="s">
        <v>2363</v>
      </c>
      <c r="I183" s="374" t="s">
        <v>70</v>
      </c>
      <c r="J183" s="374"/>
      <c r="K183" s="374"/>
      <c r="L183" s="374" t="s">
        <v>2364</v>
      </c>
      <c r="M183" s="374" t="s">
        <v>2546</v>
      </c>
      <c r="N183" s="371"/>
      <c r="O183" s="371"/>
      <c r="P183" s="371">
        <v>101215051</v>
      </c>
      <c r="Q183" s="373">
        <v>4400595184</v>
      </c>
      <c r="R183" s="284" t="s">
        <v>2380</v>
      </c>
      <c r="S183" s="375">
        <v>45667</v>
      </c>
      <c r="T183" s="371">
        <v>71</v>
      </c>
      <c r="U183" s="377" t="s">
        <v>45</v>
      </c>
    </row>
    <row r="184" spans="4:21" x14ac:dyDescent="0.3">
      <c r="D184" s="378">
        <v>301424</v>
      </c>
      <c r="E184" s="374" t="s">
        <v>68</v>
      </c>
      <c r="F184" s="374" t="s">
        <v>131</v>
      </c>
      <c r="G184" s="374" t="s">
        <v>2347</v>
      </c>
      <c r="H184" s="374" t="s">
        <v>2363</v>
      </c>
      <c r="I184" s="374" t="s">
        <v>70</v>
      </c>
      <c r="J184" s="374"/>
      <c r="K184" s="374"/>
      <c r="L184" s="374" t="s">
        <v>2365</v>
      </c>
      <c r="M184" s="374" t="s">
        <v>2546</v>
      </c>
      <c r="N184" s="371"/>
      <c r="O184" s="371"/>
      <c r="P184" s="371">
        <v>101215052</v>
      </c>
      <c r="Q184" s="373">
        <v>4400595185</v>
      </c>
      <c r="R184" s="284" t="s">
        <v>2380</v>
      </c>
      <c r="S184" s="375">
        <v>45667</v>
      </c>
      <c r="T184" s="371">
        <v>71</v>
      </c>
      <c r="U184" s="377" t="s">
        <v>45</v>
      </c>
    </row>
    <row r="185" spans="4:21" x14ac:dyDescent="0.3">
      <c r="D185" s="376">
        <v>301724</v>
      </c>
      <c r="E185" s="371" t="s">
        <v>68</v>
      </c>
      <c r="F185" s="371" t="s">
        <v>86</v>
      </c>
      <c r="G185" s="371" t="s">
        <v>2347</v>
      </c>
      <c r="H185" s="371" t="s">
        <v>2363</v>
      </c>
      <c r="I185" s="371" t="s">
        <v>140</v>
      </c>
      <c r="J185" s="371"/>
      <c r="K185" s="371"/>
      <c r="L185" s="371" t="s">
        <v>2389</v>
      </c>
      <c r="M185" s="371" t="s">
        <v>2547</v>
      </c>
      <c r="N185" s="371"/>
      <c r="O185" s="371">
        <v>12000</v>
      </c>
      <c r="P185" s="371">
        <v>101109898</v>
      </c>
      <c r="Q185" s="373">
        <v>4400595187</v>
      </c>
      <c r="R185" s="284" t="s">
        <v>2380</v>
      </c>
      <c r="S185" s="375">
        <v>45665</v>
      </c>
      <c r="T185" s="371">
        <v>71</v>
      </c>
      <c r="U185" s="377" t="s">
        <v>45</v>
      </c>
    </row>
    <row r="186" spans="4:21" x14ac:dyDescent="0.3">
      <c r="D186" s="376">
        <v>302024</v>
      </c>
      <c r="E186" s="371" t="s">
        <v>68</v>
      </c>
      <c r="F186" s="371" t="s">
        <v>84</v>
      </c>
      <c r="G186" s="371" t="s">
        <v>2347</v>
      </c>
      <c r="H186" s="371" t="s">
        <v>2348</v>
      </c>
      <c r="I186" s="371" t="s">
        <v>81</v>
      </c>
      <c r="J186" s="371" t="s">
        <v>2353</v>
      </c>
      <c r="K186" s="371"/>
      <c r="L186" s="371">
        <v>5173767</v>
      </c>
      <c r="M186" s="371" t="s">
        <v>2548</v>
      </c>
      <c r="N186" s="371"/>
      <c r="O186" s="371"/>
      <c r="P186" s="371">
        <v>101075620</v>
      </c>
      <c r="Q186" s="373">
        <v>4400595175</v>
      </c>
      <c r="R186" s="284" t="s">
        <v>2380</v>
      </c>
      <c r="S186" s="375">
        <v>45665</v>
      </c>
      <c r="T186" s="371">
        <v>67</v>
      </c>
      <c r="U186" s="377" t="s">
        <v>45</v>
      </c>
    </row>
    <row r="187" spans="4:21" x14ac:dyDescent="0.3">
      <c r="D187" s="376">
        <v>302824</v>
      </c>
      <c r="E187" s="371" t="s">
        <v>68</v>
      </c>
      <c r="F187" s="371" t="s">
        <v>65</v>
      </c>
      <c r="G187" s="371" t="s">
        <v>2347</v>
      </c>
      <c r="H187" s="371" t="s">
        <v>2363</v>
      </c>
      <c r="I187" s="371" t="s">
        <v>140</v>
      </c>
      <c r="J187" s="371"/>
      <c r="K187" s="371"/>
      <c r="L187" s="371" t="s">
        <v>2393</v>
      </c>
      <c r="M187" s="371" t="s">
        <v>2549</v>
      </c>
      <c r="N187" s="371"/>
      <c r="O187" s="371"/>
      <c r="P187" s="371">
        <v>101154227</v>
      </c>
      <c r="Q187" s="373">
        <v>4400595612</v>
      </c>
      <c r="R187" s="284" t="s">
        <v>2380</v>
      </c>
      <c r="S187" s="375">
        <v>45666</v>
      </c>
      <c r="T187" s="371">
        <v>66</v>
      </c>
      <c r="U187" s="377" t="s">
        <v>45</v>
      </c>
    </row>
    <row r="188" spans="4:21" x14ac:dyDescent="0.3">
      <c r="D188" s="376">
        <v>302924</v>
      </c>
      <c r="E188" s="371" t="s">
        <v>68</v>
      </c>
      <c r="F188" s="371" t="s">
        <v>65</v>
      </c>
      <c r="G188" s="371" t="s">
        <v>2347</v>
      </c>
      <c r="H188" s="371" t="s">
        <v>2363</v>
      </c>
      <c r="I188" s="371" t="s">
        <v>70</v>
      </c>
      <c r="J188" s="371"/>
      <c r="K188" s="371"/>
      <c r="L188" s="371" t="s">
        <v>2370</v>
      </c>
      <c r="M188" s="371" t="s">
        <v>2550</v>
      </c>
      <c r="N188" s="371"/>
      <c r="O188" s="371"/>
      <c r="P188" s="371">
        <v>101219044</v>
      </c>
      <c r="Q188" s="373">
        <v>4400596281</v>
      </c>
      <c r="R188" s="284" t="s">
        <v>2380</v>
      </c>
      <c r="S188" s="375">
        <v>45667</v>
      </c>
      <c r="T188" s="371">
        <v>58</v>
      </c>
      <c r="U188" s="377" t="s">
        <v>45</v>
      </c>
    </row>
    <row r="189" spans="4:21" ht="41.4" x14ac:dyDescent="0.3">
      <c r="D189" s="376">
        <v>303224</v>
      </c>
      <c r="E189" s="371" t="s">
        <v>64</v>
      </c>
      <c r="F189" s="371" t="s">
        <v>80</v>
      </c>
      <c r="G189" s="371" t="s">
        <v>2347</v>
      </c>
      <c r="H189" s="371" t="s">
        <v>2348</v>
      </c>
      <c r="I189" s="371" t="s">
        <v>81</v>
      </c>
      <c r="J189" s="371" t="s">
        <v>2349</v>
      </c>
      <c r="K189" s="371" t="s">
        <v>2551</v>
      </c>
      <c r="L189" s="371">
        <v>2520471</v>
      </c>
      <c r="M189" s="371" t="s">
        <v>2552</v>
      </c>
      <c r="N189" s="371">
        <v>5272</v>
      </c>
      <c r="O189" s="371">
        <v>10000</v>
      </c>
      <c r="P189" s="371" t="s">
        <v>2553</v>
      </c>
      <c r="Q189" s="373">
        <v>4500540478</v>
      </c>
      <c r="R189" s="284" t="s">
        <v>2380</v>
      </c>
      <c r="S189" s="375">
        <v>45666</v>
      </c>
      <c r="T189" s="371">
        <v>67</v>
      </c>
      <c r="U189" s="377" t="s">
        <v>45</v>
      </c>
    </row>
    <row r="190" spans="4:21" ht="41.4" x14ac:dyDescent="0.3">
      <c r="D190" s="376">
        <v>303324</v>
      </c>
      <c r="E190" s="371" t="s">
        <v>64</v>
      </c>
      <c r="F190" s="371" t="s">
        <v>84</v>
      </c>
      <c r="G190" s="371" t="s">
        <v>2347</v>
      </c>
      <c r="H190" s="371" t="s">
        <v>2348</v>
      </c>
      <c r="I190" s="371" t="s">
        <v>81</v>
      </c>
      <c r="J190" s="371" t="s">
        <v>2353</v>
      </c>
      <c r="K190" s="371" t="s">
        <v>2551</v>
      </c>
      <c r="L190" s="371">
        <v>3672259</v>
      </c>
      <c r="M190" s="371" t="s">
        <v>2554</v>
      </c>
      <c r="N190" s="371">
        <v>4629</v>
      </c>
      <c r="O190" s="371">
        <v>10000</v>
      </c>
      <c r="P190" s="371" t="s">
        <v>2555</v>
      </c>
      <c r="Q190" s="373">
        <v>4500540479</v>
      </c>
      <c r="R190" s="284" t="s">
        <v>2380</v>
      </c>
      <c r="S190" s="375">
        <v>45663</v>
      </c>
      <c r="T190" s="371">
        <v>67</v>
      </c>
      <c r="U190" s="377" t="s">
        <v>45</v>
      </c>
    </row>
    <row r="191" spans="4:21" ht="41.4" x14ac:dyDescent="0.3">
      <c r="D191" s="376">
        <v>303624</v>
      </c>
      <c r="E191" s="371" t="s">
        <v>64</v>
      </c>
      <c r="F191" s="371" t="s">
        <v>82</v>
      </c>
      <c r="G191" s="371" t="s">
        <v>2347</v>
      </c>
      <c r="H191" s="371" t="s">
        <v>2348</v>
      </c>
      <c r="I191" s="371" t="s">
        <v>137</v>
      </c>
      <c r="J191" s="371"/>
      <c r="K191" s="371" t="s">
        <v>2556</v>
      </c>
      <c r="L191" s="371">
        <v>3631685</v>
      </c>
      <c r="M191" s="371" t="s">
        <v>2557</v>
      </c>
      <c r="N191" s="372">
        <v>677</v>
      </c>
      <c r="O191" s="372">
        <v>15000</v>
      </c>
      <c r="P191" s="371" t="s">
        <v>2558</v>
      </c>
      <c r="Q191" s="373">
        <v>4500540073</v>
      </c>
      <c r="R191" s="284" t="s">
        <v>2380</v>
      </c>
      <c r="S191" s="375">
        <v>45670</v>
      </c>
      <c r="T191" s="371">
        <v>67</v>
      </c>
      <c r="U191" s="377" t="s">
        <v>45</v>
      </c>
    </row>
    <row r="192" spans="4:21" x14ac:dyDescent="0.3">
      <c r="D192" s="376">
        <v>304124</v>
      </c>
      <c r="E192" s="371" t="s">
        <v>68</v>
      </c>
      <c r="F192" s="371" t="s">
        <v>2381</v>
      </c>
      <c r="G192" s="371" t="s">
        <v>2347</v>
      </c>
      <c r="H192" s="371" t="s">
        <v>2348</v>
      </c>
      <c r="I192" s="371" t="s">
        <v>78</v>
      </c>
      <c r="J192" s="371" t="s">
        <v>2349</v>
      </c>
      <c r="K192" s="371"/>
      <c r="L192" s="371" t="s">
        <v>2559</v>
      </c>
      <c r="M192" s="371" t="s">
        <v>2560</v>
      </c>
      <c r="N192" s="371"/>
      <c r="O192" s="371"/>
      <c r="P192" s="371">
        <v>101058426</v>
      </c>
      <c r="Q192" s="373">
        <v>4400596270</v>
      </c>
      <c r="R192" s="284" t="s">
        <v>2380</v>
      </c>
      <c r="S192" s="375">
        <v>45665</v>
      </c>
      <c r="T192" s="371">
        <v>59</v>
      </c>
      <c r="U192" s="377" t="s">
        <v>45</v>
      </c>
    </row>
    <row r="193" spans="4:21" x14ac:dyDescent="0.3">
      <c r="D193" s="376">
        <v>304224</v>
      </c>
      <c r="E193" s="371" t="s">
        <v>68</v>
      </c>
      <c r="F193" s="371" t="s">
        <v>82</v>
      </c>
      <c r="G193" s="371" t="s">
        <v>2347</v>
      </c>
      <c r="H193" s="371" t="s">
        <v>2348</v>
      </c>
      <c r="I193" s="371" t="s">
        <v>83</v>
      </c>
      <c r="J193" s="371"/>
      <c r="K193" s="371" t="s">
        <v>2561</v>
      </c>
      <c r="L193" s="371">
        <v>3631685</v>
      </c>
      <c r="M193" s="371" t="s">
        <v>2562</v>
      </c>
      <c r="N193" s="371"/>
      <c r="O193" s="371"/>
      <c r="P193" s="371">
        <v>101220768</v>
      </c>
      <c r="Q193" s="373">
        <v>4400597567</v>
      </c>
      <c r="R193" s="284" t="s">
        <v>2380</v>
      </c>
      <c r="S193" s="375">
        <v>45671</v>
      </c>
      <c r="T193" s="371">
        <v>49</v>
      </c>
      <c r="U193" s="377" t="s">
        <v>45</v>
      </c>
    </row>
    <row r="194" spans="4:21" ht="41.4" x14ac:dyDescent="0.3">
      <c r="D194" s="376">
        <v>304924</v>
      </c>
      <c r="E194" s="371" t="s">
        <v>64</v>
      </c>
      <c r="F194" s="371" t="s">
        <v>98</v>
      </c>
      <c r="G194" s="371" t="s">
        <v>2347</v>
      </c>
      <c r="H194" s="371" t="s">
        <v>2363</v>
      </c>
      <c r="I194" s="371" t="s">
        <v>139</v>
      </c>
      <c r="J194" s="371" t="s">
        <v>2563</v>
      </c>
      <c r="K194" s="371" t="s">
        <v>2564</v>
      </c>
      <c r="L194" s="371" t="s">
        <v>2565</v>
      </c>
      <c r="M194" s="371" t="s">
        <v>2566</v>
      </c>
      <c r="N194" s="371">
        <v>18000</v>
      </c>
      <c r="O194" s="371">
        <v>16000</v>
      </c>
      <c r="P194" s="371" t="s">
        <v>2567</v>
      </c>
      <c r="Q194" s="373">
        <v>4500543318</v>
      </c>
      <c r="R194" s="284" t="s">
        <v>2380</v>
      </c>
      <c r="S194" s="375">
        <v>45667</v>
      </c>
      <c r="T194" s="371">
        <v>50</v>
      </c>
      <c r="U194" s="377" t="s">
        <v>45</v>
      </c>
    </row>
    <row r="195" spans="4:21" ht="41.4" x14ac:dyDescent="0.3">
      <c r="D195" s="376">
        <v>305124</v>
      </c>
      <c r="E195" s="371" t="s">
        <v>64</v>
      </c>
      <c r="F195" s="371" t="s">
        <v>99</v>
      </c>
      <c r="G195" s="371" t="s">
        <v>2373</v>
      </c>
      <c r="H195" s="371" t="s">
        <v>2348</v>
      </c>
      <c r="I195" s="371" t="s">
        <v>91</v>
      </c>
      <c r="J195" s="371" t="s">
        <v>2349</v>
      </c>
      <c r="K195" s="371" t="s">
        <v>2568</v>
      </c>
      <c r="L195" s="371">
        <v>4651711</v>
      </c>
      <c r="M195" s="371" t="s">
        <v>2569</v>
      </c>
      <c r="N195" s="371">
        <v>21698</v>
      </c>
      <c r="O195" s="371">
        <v>18000</v>
      </c>
      <c r="P195" s="371" t="s">
        <v>2570</v>
      </c>
      <c r="Q195" s="373">
        <v>4500542610</v>
      </c>
      <c r="R195" s="374" t="s">
        <v>2380</v>
      </c>
      <c r="S195" s="375">
        <v>45674</v>
      </c>
      <c r="T195" s="371">
        <v>50</v>
      </c>
      <c r="U195" s="377" t="s">
        <v>45</v>
      </c>
    </row>
    <row r="196" spans="4:21" x14ac:dyDescent="0.3">
      <c r="D196" s="376">
        <v>305224</v>
      </c>
      <c r="E196" s="371" t="s">
        <v>68</v>
      </c>
      <c r="F196" s="371" t="s">
        <v>84</v>
      </c>
      <c r="G196" s="371" t="s">
        <v>2347</v>
      </c>
      <c r="H196" s="371" t="s">
        <v>2348</v>
      </c>
      <c r="I196" s="371" t="s">
        <v>116</v>
      </c>
      <c r="J196" s="371" t="s">
        <v>2353</v>
      </c>
      <c r="K196" s="371"/>
      <c r="L196" s="371">
        <v>5168027</v>
      </c>
      <c r="M196" s="371" t="s">
        <v>2571</v>
      </c>
      <c r="N196" s="371"/>
      <c r="O196" s="371"/>
      <c r="P196" s="371">
        <v>101055758</v>
      </c>
      <c r="Q196" s="373">
        <v>4400597572</v>
      </c>
      <c r="R196" s="374" t="s">
        <v>2380</v>
      </c>
      <c r="S196" s="375">
        <v>45667</v>
      </c>
      <c r="T196" s="371">
        <v>49</v>
      </c>
      <c r="U196" s="377" t="s">
        <v>45</v>
      </c>
    </row>
    <row r="197" spans="4:21" x14ac:dyDescent="0.3">
      <c r="D197" s="379">
        <v>305724</v>
      </c>
      <c r="E197" s="380" t="s">
        <v>68</v>
      </c>
      <c r="F197" s="380" t="s">
        <v>199</v>
      </c>
      <c r="G197" s="380" t="s">
        <v>2347</v>
      </c>
      <c r="H197" s="380" t="s">
        <v>2572</v>
      </c>
      <c r="I197" s="380" t="s">
        <v>78</v>
      </c>
      <c r="J197" s="380"/>
      <c r="K197" s="380" t="s">
        <v>2573</v>
      </c>
      <c r="L197" s="380" t="s">
        <v>2574</v>
      </c>
      <c r="M197" s="380" t="s">
        <v>2575</v>
      </c>
      <c r="N197" s="380"/>
      <c r="O197" s="380">
        <v>12000</v>
      </c>
      <c r="P197" s="380">
        <v>200904760</v>
      </c>
      <c r="Q197" s="381">
        <v>4400597985</v>
      </c>
      <c r="R197" s="285" t="s">
        <v>2380</v>
      </c>
      <c r="S197" s="382">
        <v>45667</v>
      </c>
      <c r="T197" s="380">
        <v>49</v>
      </c>
      <c r="U197" s="383" t="s">
        <v>45</v>
      </c>
    </row>
    <row r="198" spans="4:21" x14ac:dyDescent="0.3">
      <c r="D198" s="384" t="s">
        <v>2377</v>
      </c>
    </row>
    <row r="200" spans="4:21" ht="27.6" x14ac:dyDescent="0.3">
      <c r="E200" s="400" t="s">
        <v>12</v>
      </c>
      <c r="F200" s="400" t="s">
        <v>2576</v>
      </c>
      <c r="G200" s="400" t="s">
        <v>2577</v>
      </c>
      <c r="H200" s="400" t="s">
        <v>2578</v>
      </c>
      <c r="I200" s="401"/>
    </row>
    <row r="201" spans="4:21" x14ac:dyDescent="0.3">
      <c r="E201" s="396" t="s">
        <v>2579</v>
      </c>
      <c r="F201">
        <v>4817.91</v>
      </c>
      <c r="G201">
        <v>6895.31</v>
      </c>
      <c r="H201" s="395">
        <f>(G201-F201)/F201</f>
        <v>0.43118281578526801</v>
      </c>
    </row>
    <row r="202" spans="4:21" ht="27.6" x14ac:dyDescent="0.3">
      <c r="E202" s="396" t="s">
        <v>2580</v>
      </c>
      <c r="F202">
        <v>6797.21</v>
      </c>
      <c r="G202">
        <v>28971.040000000001</v>
      </c>
      <c r="H202" s="395">
        <f>(G202-F202)/F202</f>
        <v>3.2621958126937378</v>
      </c>
    </row>
    <row r="203" spans="4:21" x14ac:dyDescent="0.3">
      <c r="E203" s="396" t="s">
        <v>2581</v>
      </c>
      <c r="F203">
        <v>3369.15</v>
      </c>
      <c r="G203">
        <v>18900</v>
      </c>
      <c r="H203" s="395">
        <f>(G203-F203)/F203</f>
        <v>4.6097235207693332</v>
      </c>
    </row>
    <row r="204" spans="4:21" x14ac:dyDescent="0.3">
      <c r="E204" s="397" t="s">
        <v>1743</v>
      </c>
      <c r="F204" s="398">
        <f>SUM(F201:F203)</f>
        <v>14984.269999999999</v>
      </c>
      <c r="G204" s="398">
        <f>SUM(G201:G203)</f>
        <v>54766.35</v>
      </c>
      <c r="H204" s="399">
        <f>(G204-F204)/F204</f>
        <v>2.6549227957050965</v>
      </c>
    </row>
    <row r="209" spans="1:20" ht="30" customHeight="1" x14ac:dyDescent="0.3">
      <c r="A209" s="828" t="s">
        <v>2582</v>
      </c>
      <c r="B209" s="697"/>
      <c r="C209" s="697"/>
      <c r="D209" s="828" t="s">
        <v>10</v>
      </c>
      <c r="E209" s="836" t="s">
        <v>2334</v>
      </c>
      <c r="F209" s="836" t="s">
        <v>12</v>
      </c>
      <c r="G209" s="836" t="s">
        <v>2335</v>
      </c>
      <c r="H209" s="836" t="s">
        <v>2336</v>
      </c>
      <c r="I209" s="836" t="s">
        <v>2337</v>
      </c>
      <c r="J209" s="836" t="s">
        <v>2338</v>
      </c>
      <c r="K209" s="836" t="s">
        <v>2400</v>
      </c>
      <c r="L209" s="836" t="s">
        <v>2339</v>
      </c>
      <c r="M209" s="702" t="s">
        <v>2536</v>
      </c>
      <c r="N209" s="836" t="s">
        <v>2539</v>
      </c>
      <c r="O209" s="836" t="s">
        <v>2340</v>
      </c>
      <c r="P209" s="836" t="s">
        <v>2378</v>
      </c>
      <c r="Q209" s="702" t="s">
        <v>2341</v>
      </c>
      <c r="R209" s="836" t="s">
        <v>2342</v>
      </c>
      <c r="S209" s="836" t="s">
        <v>18</v>
      </c>
      <c r="T209" s="830" t="s">
        <v>2343</v>
      </c>
    </row>
    <row r="210" spans="1:20" ht="16.2" x14ac:dyDescent="0.3">
      <c r="A210" s="829"/>
      <c r="B210" s="698"/>
      <c r="C210" s="698"/>
      <c r="D210" s="829"/>
      <c r="E210" s="837"/>
      <c r="F210" s="837"/>
      <c r="G210" s="837"/>
      <c r="H210" s="837"/>
      <c r="I210" s="837"/>
      <c r="J210" s="837"/>
      <c r="K210" s="837"/>
      <c r="L210" s="837"/>
      <c r="M210" s="703" t="s">
        <v>2540</v>
      </c>
      <c r="N210" s="837"/>
      <c r="O210" s="837"/>
      <c r="P210" s="837"/>
      <c r="Q210" s="703" t="s">
        <v>2346</v>
      </c>
      <c r="R210" s="837"/>
      <c r="S210" s="837"/>
      <c r="T210" s="831"/>
    </row>
    <row r="211" spans="1:20" ht="32.4" x14ac:dyDescent="0.3">
      <c r="A211" s="406"/>
      <c r="B211" s="406"/>
      <c r="C211" s="406"/>
      <c r="D211" s="419">
        <v>297024</v>
      </c>
      <c r="E211" s="407" t="s">
        <v>64</v>
      </c>
      <c r="F211" s="407" t="s">
        <v>100</v>
      </c>
      <c r="G211" s="407" t="s">
        <v>2373</v>
      </c>
      <c r="H211" s="407" t="s">
        <v>2348</v>
      </c>
      <c r="I211" s="407" t="s">
        <v>111</v>
      </c>
      <c r="J211" s="407" t="s">
        <v>2353</v>
      </c>
      <c r="K211" s="407" t="s">
        <v>2542</v>
      </c>
      <c r="L211" s="407">
        <v>2767646</v>
      </c>
      <c r="M211" s="407" t="s">
        <v>2543</v>
      </c>
      <c r="N211" s="407" t="s">
        <v>2544</v>
      </c>
      <c r="O211" s="408">
        <v>4500535731</v>
      </c>
      <c r="P211" s="409" t="s">
        <v>2380</v>
      </c>
      <c r="Q211" s="410">
        <v>45679</v>
      </c>
      <c r="R211" s="407">
        <v>99</v>
      </c>
      <c r="S211" s="411" t="s">
        <v>45</v>
      </c>
      <c r="T211" s="235" t="s">
        <v>2351</v>
      </c>
    </row>
    <row r="212" spans="1:20" ht="32.4" x14ac:dyDescent="0.3">
      <c r="A212" s="406"/>
      <c r="B212" s="406"/>
      <c r="C212" s="406"/>
      <c r="D212" s="419">
        <v>300924</v>
      </c>
      <c r="E212" s="407" t="s">
        <v>64</v>
      </c>
      <c r="F212" s="407" t="s">
        <v>90</v>
      </c>
      <c r="G212" s="407" t="s">
        <v>2347</v>
      </c>
      <c r="H212" s="407" t="s">
        <v>2348</v>
      </c>
      <c r="I212" s="407" t="s">
        <v>81</v>
      </c>
      <c r="J212" s="407" t="s">
        <v>2349</v>
      </c>
      <c r="K212" s="407" t="s">
        <v>2583</v>
      </c>
      <c r="L212" s="407">
        <v>1018581</v>
      </c>
      <c r="M212" s="407" t="s">
        <v>2584</v>
      </c>
      <c r="N212" s="407" t="s">
        <v>2585</v>
      </c>
      <c r="O212" s="408">
        <v>4500538152</v>
      </c>
      <c r="P212" s="412" t="s">
        <v>2380</v>
      </c>
      <c r="Q212" s="410">
        <v>45674</v>
      </c>
      <c r="R212" s="407">
        <v>84</v>
      </c>
      <c r="S212" s="407" t="s">
        <v>45</v>
      </c>
      <c r="T212" s="235" t="s">
        <v>2351</v>
      </c>
    </row>
    <row r="213" spans="1:20" ht="16.2" x14ac:dyDescent="0.3">
      <c r="A213" s="406"/>
      <c r="B213" s="406"/>
      <c r="C213" s="406"/>
      <c r="D213" s="406">
        <v>302224</v>
      </c>
      <c r="E213" s="407" t="s">
        <v>68</v>
      </c>
      <c r="F213" s="407" t="s">
        <v>130</v>
      </c>
      <c r="G213" s="407" t="s">
        <v>2347</v>
      </c>
      <c r="H213" s="407" t="s">
        <v>2363</v>
      </c>
      <c r="I213" s="407" t="s">
        <v>70</v>
      </c>
      <c r="J213" s="407"/>
      <c r="K213" s="407"/>
      <c r="L213" s="407" t="s">
        <v>2364</v>
      </c>
      <c r="M213" s="407" t="s">
        <v>2586</v>
      </c>
      <c r="N213" s="407">
        <v>101187447</v>
      </c>
      <c r="O213" s="408">
        <v>4400595321</v>
      </c>
      <c r="P213" s="409" t="s">
        <v>2380</v>
      </c>
      <c r="Q213" s="410">
        <v>45681</v>
      </c>
      <c r="R213" s="407">
        <v>78</v>
      </c>
      <c r="S213" s="411" t="s">
        <v>45</v>
      </c>
      <c r="T213" s="235" t="s">
        <v>7</v>
      </c>
    </row>
    <row r="214" spans="1:20" ht="16.2" x14ac:dyDescent="0.3">
      <c r="A214" s="406"/>
      <c r="B214" s="406"/>
      <c r="C214" s="406"/>
      <c r="D214" s="406">
        <v>302324</v>
      </c>
      <c r="E214" s="407" t="s">
        <v>68</v>
      </c>
      <c r="F214" s="407" t="s">
        <v>131</v>
      </c>
      <c r="G214" s="407" t="s">
        <v>2347</v>
      </c>
      <c r="H214" s="407" t="s">
        <v>2363</v>
      </c>
      <c r="I214" s="407" t="s">
        <v>70</v>
      </c>
      <c r="J214" s="407"/>
      <c r="K214" s="407"/>
      <c r="L214" s="407" t="s">
        <v>2365</v>
      </c>
      <c r="M214" s="407" t="s">
        <v>2586</v>
      </c>
      <c r="N214" s="407">
        <v>101187448</v>
      </c>
      <c r="O214" s="408">
        <v>4400595320</v>
      </c>
      <c r="P214" s="409" t="s">
        <v>2380</v>
      </c>
      <c r="Q214" s="410">
        <v>45681</v>
      </c>
      <c r="R214" s="407">
        <v>78</v>
      </c>
      <c r="S214" s="411" t="s">
        <v>45</v>
      </c>
      <c r="T214" s="235" t="s">
        <v>7</v>
      </c>
    </row>
    <row r="215" spans="1:20" ht="16.2" x14ac:dyDescent="0.3">
      <c r="A215" s="406"/>
      <c r="B215" s="406"/>
      <c r="C215" s="406"/>
      <c r="D215" s="406">
        <v>302824</v>
      </c>
      <c r="E215" s="407" t="s">
        <v>68</v>
      </c>
      <c r="F215" s="407" t="s">
        <v>65</v>
      </c>
      <c r="G215" s="407" t="s">
        <v>2347</v>
      </c>
      <c r="H215" s="407" t="s">
        <v>2363</v>
      </c>
      <c r="I215" s="407" t="s">
        <v>140</v>
      </c>
      <c r="J215" s="407"/>
      <c r="K215" s="407"/>
      <c r="L215" s="407" t="s">
        <v>2393</v>
      </c>
      <c r="M215" s="407" t="s">
        <v>2549</v>
      </c>
      <c r="N215" s="407">
        <v>101154227</v>
      </c>
      <c r="O215" s="408">
        <v>4400595612</v>
      </c>
      <c r="P215" s="409" t="s">
        <v>2380</v>
      </c>
      <c r="Q215" s="410">
        <v>45681</v>
      </c>
      <c r="R215" s="407">
        <v>77</v>
      </c>
      <c r="S215" s="411" t="s">
        <v>45</v>
      </c>
      <c r="T215" s="235" t="s">
        <v>2351</v>
      </c>
    </row>
    <row r="216" spans="1:20" ht="16.2" x14ac:dyDescent="0.3">
      <c r="A216" s="406"/>
      <c r="B216" s="406"/>
      <c r="C216" s="406"/>
      <c r="D216" s="406">
        <v>304124</v>
      </c>
      <c r="E216" s="407" t="s">
        <v>68</v>
      </c>
      <c r="F216" s="407" t="s">
        <v>2381</v>
      </c>
      <c r="G216" s="407" t="s">
        <v>2347</v>
      </c>
      <c r="H216" s="407" t="s">
        <v>2348</v>
      </c>
      <c r="I216" s="407" t="s">
        <v>78</v>
      </c>
      <c r="J216" s="407" t="s">
        <v>2349</v>
      </c>
      <c r="K216" s="407"/>
      <c r="L216" s="407" t="s">
        <v>2559</v>
      </c>
      <c r="M216" s="407" t="s">
        <v>2560</v>
      </c>
      <c r="N216" s="407">
        <v>101058426</v>
      </c>
      <c r="O216" s="408">
        <v>4400596270</v>
      </c>
      <c r="P216" s="409" t="s">
        <v>2388</v>
      </c>
      <c r="Q216" s="410">
        <v>45677</v>
      </c>
      <c r="R216" s="407">
        <v>70</v>
      </c>
      <c r="S216" s="411" t="s">
        <v>45</v>
      </c>
      <c r="T216" s="235" t="s">
        <v>7</v>
      </c>
    </row>
    <row r="217" spans="1:20" ht="32.4" x14ac:dyDescent="0.3">
      <c r="A217" s="406"/>
      <c r="B217" s="406"/>
      <c r="C217" s="406"/>
      <c r="D217" s="406">
        <v>304424</v>
      </c>
      <c r="E217" s="407" t="s">
        <v>64</v>
      </c>
      <c r="F217" s="407" t="s">
        <v>149</v>
      </c>
      <c r="G217" s="407" t="s">
        <v>2347</v>
      </c>
      <c r="H217" s="407" t="s">
        <v>2348</v>
      </c>
      <c r="I217" s="407" t="s">
        <v>191</v>
      </c>
      <c r="J217" s="407" t="s">
        <v>2349</v>
      </c>
      <c r="K217" s="407" t="s">
        <v>2587</v>
      </c>
      <c r="L217" s="407">
        <v>40007041</v>
      </c>
      <c r="M217" s="407" t="s">
        <v>2588</v>
      </c>
      <c r="N217" s="407" t="s">
        <v>2589</v>
      </c>
      <c r="O217" s="408">
        <v>4500540802</v>
      </c>
      <c r="P217" s="409" t="s">
        <v>2380</v>
      </c>
      <c r="Q217" s="410">
        <v>45681</v>
      </c>
      <c r="R217" s="407">
        <v>70</v>
      </c>
      <c r="S217" s="411" t="s">
        <v>45</v>
      </c>
      <c r="T217" s="235" t="s">
        <v>2351</v>
      </c>
    </row>
    <row r="218" spans="1:20" ht="32.4" x14ac:dyDescent="0.3">
      <c r="A218" s="406"/>
      <c r="B218" s="406"/>
      <c r="C218" s="406"/>
      <c r="D218" s="406">
        <v>304624</v>
      </c>
      <c r="E218" s="407" t="s">
        <v>64</v>
      </c>
      <c r="F218" s="407" t="s">
        <v>86</v>
      </c>
      <c r="G218" s="407" t="s">
        <v>2347</v>
      </c>
      <c r="H218" s="407" t="s">
        <v>2348</v>
      </c>
      <c r="I218" s="407">
        <v>24</v>
      </c>
      <c r="J218" s="407" t="s">
        <v>2353</v>
      </c>
      <c r="K218" s="407" t="s">
        <v>2590</v>
      </c>
      <c r="L218" s="407">
        <v>4892403</v>
      </c>
      <c r="M218" s="407" t="s">
        <v>2591</v>
      </c>
      <c r="N218" s="407" t="s">
        <v>2592</v>
      </c>
      <c r="O218" s="408">
        <v>4500541401</v>
      </c>
      <c r="P218" s="412" t="s">
        <v>2380</v>
      </c>
      <c r="Q218" s="410">
        <v>45681</v>
      </c>
      <c r="R218" s="407">
        <v>70</v>
      </c>
      <c r="S218" s="411" t="s">
        <v>45</v>
      </c>
      <c r="T218" s="235" t="s">
        <v>2351</v>
      </c>
    </row>
    <row r="219" spans="1:20" ht="32.4" x14ac:dyDescent="0.3">
      <c r="A219" s="406"/>
      <c r="B219" s="406"/>
      <c r="C219" s="406"/>
      <c r="D219" s="406">
        <v>305024</v>
      </c>
      <c r="E219" s="407" t="s">
        <v>64</v>
      </c>
      <c r="F219" s="407" t="s">
        <v>155</v>
      </c>
      <c r="G219" s="407" t="s">
        <v>2373</v>
      </c>
      <c r="H219" s="407" t="s">
        <v>2348</v>
      </c>
      <c r="I219" s="407" t="s">
        <v>137</v>
      </c>
      <c r="J219" s="407"/>
      <c r="K219" s="407" t="s">
        <v>2556</v>
      </c>
      <c r="L219" s="407">
        <v>5908059</v>
      </c>
      <c r="M219" s="407" t="s">
        <v>2593</v>
      </c>
      <c r="N219" s="407" t="s">
        <v>2594</v>
      </c>
      <c r="O219" s="408">
        <v>4500543339</v>
      </c>
      <c r="P219" s="409" t="s">
        <v>2380</v>
      </c>
      <c r="Q219" s="410">
        <v>45681</v>
      </c>
      <c r="R219" s="407">
        <v>61</v>
      </c>
      <c r="S219" s="411" t="s">
        <v>45</v>
      </c>
      <c r="T219" s="235" t="s">
        <v>7</v>
      </c>
    </row>
    <row r="220" spans="1:20" ht="32.4" x14ac:dyDescent="0.3">
      <c r="A220" s="406"/>
      <c r="B220" s="406"/>
      <c r="C220" s="406"/>
      <c r="D220" s="406">
        <v>305124</v>
      </c>
      <c r="E220" s="407" t="s">
        <v>64</v>
      </c>
      <c r="F220" s="407" t="s">
        <v>99</v>
      </c>
      <c r="G220" s="407" t="s">
        <v>2373</v>
      </c>
      <c r="H220" s="407" t="s">
        <v>2348</v>
      </c>
      <c r="I220" s="407" t="s">
        <v>91</v>
      </c>
      <c r="J220" s="407" t="s">
        <v>2349</v>
      </c>
      <c r="K220" s="407" t="s">
        <v>2568</v>
      </c>
      <c r="L220" s="407">
        <v>4651711</v>
      </c>
      <c r="M220" s="407" t="s">
        <v>2569</v>
      </c>
      <c r="N220" s="407" t="s">
        <v>2570</v>
      </c>
      <c r="O220" s="408">
        <v>4500542610</v>
      </c>
      <c r="P220" s="409" t="s">
        <v>2380</v>
      </c>
      <c r="Q220" s="410">
        <v>45679</v>
      </c>
      <c r="R220" s="407">
        <v>61</v>
      </c>
      <c r="S220" s="411" t="s">
        <v>45</v>
      </c>
      <c r="T220" s="235" t="s">
        <v>7</v>
      </c>
    </row>
    <row r="221" spans="1:20" ht="32.4" x14ac:dyDescent="0.3">
      <c r="A221" s="406"/>
      <c r="B221" s="406"/>
      <c r="C221" s="406"/>
      <c r="D221" s="406">
        <v>307424</v>
      </c>
      <c r="E221" s="407" t="s">
        <v>64</v>
      </c>
      <c r="F221" s="407" t="s">
        <v>217</v>
      </c>
      <c r="G221" s="407" t="s">
        <v>2373</v>
      </c>
      <c r="H221" s="407" t="s">
        <v>2363</v>
      </c>
      <c r="I221" s="407" t="s">
        <v>218</v>
      </c>
      <c r="J221" s="407" t="s">
        <v>2353</v>
      </c>
      <c r="K221" s="407" t="s">
        <v>2595</v>
      </c>
      <c r="L221" s="407" t="s">
        <v>2596</v>
      </c>
      <c r="M221" s="407" t="s">
        <v>2597</v>
      </c>
      <c r="N221" s="407" t="s">
        <v>2598</v>
      </c>
      <c r="O221" s="408">
        <v>4500545072</v>
      </c>
      <c r="P221" s="409" t="s">
        <v>2380</v>
      </c>
      <c r="Q221" s="410">
        <v>45681</v>
      </c>
      <c r="R221" s="407">
        <v>52</v>
      </c>
      <c r="S221" s="407" t="s">
        <v>45</v>
      </c>
      <c r="T221" s="235" t="s">
        <v>2351</v>
      </c>
    </row>
    <row r="222" spans="1:20" ht="16.2" x14ac:dyDescent="0.3">
      <c r="A222" s="406"/>
      <c r="B222" s="406"/>
      <c r="C222" s="406"/>
      <c r="D222" s="406">
        <v>308024</v>
      </c>
      <c r="E222" s="407" t="s">
        <v>68</v>
      </c>
      <c r="F222" s="407" t="s">
        <v>100</v>
      </c>
      <c r="G222" s="407" t="s">
        <v>2347</v>
      </c>
      <c r="H222" s="407" t="s">
        <v>2348</v>
      </c>
      <c r="I222" s="407">
        <v>24</v>
      </c>
      <c r="J222" s="407"/>
      <c r="K222" s="407"/>
      <c r="L222" s="407">
        <v>5530359</v>
      </c>
      <c r="M222" s="407" t="s">
        <v>2599</v>
      </c>
      <c r="N222" s="407">
        <v>101049865</v>
      </c>
      <c r="O222" s="408">
        <v>4400601200</v>
      </c>
      <c r="P222" s="409" t="s">
        <v>2380</v>
      </c>
      <c r="Q222" s="410">
        <v>45679</v>
      </c>
      <c r="R222" s="407">
        <v>41</v>
      </c>
      <c r="S222" s="411" t="s">
        <v>45</v>
      </c>
      <c r="T222" s="235" t="s">
        <v>7</v>
      </c>
    </row>
    <row r="223" spans="1:20" ht="32.4" x14ac:dyDescent="0.3">
      <c r="A223" s="406"/>
      <c r="B223" s="406"/>
      <c r="C223" s="406"/>
      <c r="D223" s="406">
        <v>308124</v>
      </c>
      <c r="E223" s="407" t="s">
        <v>68</v>
      </c>
      <c r="F223" s="407" t="s">
        <v>220</v>
      </c>
      <c r="G223" s="407" t="s">
        <v>2347</v>
      </c>
      <c r="H223" s="407" t="s">
        <v>2572</v>
      </c>
      <c r="I223" s="407" t="s">
        <v>78</v>
      </c>
      <c r="J223" s="407"/>
      <c r="K223" s="407" t="s">
        <v>2600</v>
      </c>
      <c r="L223" s="407" t="s">
        <v>2601</v>
      </c>
      <c r="M223" s="407" t="s">
        <v>2602</v>
      </c>
      <c r="N223" s="407">
        <v>200910029</v>
      </c>
      <c r="O223" s="408">
        <v>4400601199</v>
      </c>
      <c r="P223" s="409" t="s">
        <v>2380</v>
      </c>
      <c r="Q223" s="410">
        <v>45681</v>
      </c>
      <c r="R223" s="407">
        <v>41</v>
      </c>
      <c r="S223" s="411" t="s">
        <v>45</v>
      </c>
      <c r="T223" s="235" t="s">
        <v>2351</v>
      </c>
    </row>
    <row r="224" spans="1:20" ht="32.4" x14ac:dyDescent="0.3">
      <c r="A224" s="406"/>
      <c r="B224" s="406"/>
      <c r="C224" s="406"/>
      <c r="D224" s="406">
        <v>308224</v>
      </c>
      <c r="E224" s="407" t="s">
        <v>68</v>
      </c>
      <c r="F224" s="407" t="s">
        <v>141</v>
      </c>
      <c r="G224" s="407" t="s">
        <v>2347</v>
      </c>
      <c r="H224" s="407" t="s">
        <v>2348</v>
      </c>
      <c r="I224" s="407" t="s">
        <v>111</v>
      </c>
      <c r="J224" s="407"/>
      <c r="K224" s="407"/>
      <c r="L224" s="407" t="s">
        <v>2399</v>
      </c>
      <c r="M224" s="407" t="s">
        <v>2603</v>
      </c>
      <c r="N224" s="407">
        <v>101081249</v>
      </c>
      <c r="O224" s="408">
        <v>4400601195</v>
      </c>
      <c r="P224" s="409" t="s">
        <v>2380</v>
      </c>
      <c r="Q224" s="410">
        <v>45681</v>
      </c>
      <c r="R224" s="407">
        <v>41</v>
      </c>
      <c r="S224" s="411" t="s">
        <v>45</v>
      </c>
      <c r="T224" s="235" t="s">
        <v>2351</v>
      </c>
    </row>
    <row r="225" spans="1:20" ht="16.2" x14ac:dyDescent="0.3">
      <c r="A225" s="406"/>
      <c r="B225" s="406"/>
      <c r="C225" s="406"/>
      <c r="D225" s="406">
        <v>308424</v>
      </c>
      <c r="E225" s="407" t="s">
        <v>68</v>
      </c>
      <c r="F225" s="407" t="s">
        <v>106</v>
      </c>
      <c r="G225" s="407" t="s">
        <v>2347</v>
      </c>
      <c r="H225" s="407" t="s">
        <v>2348</v>
      </c>
      <c r="I225" s="407" t="s">
        <v>111</v>
      </c>
      <c r="J225" s="407"/>
      <c r="K225" s="407"/>
      <c r="L225" s="407">
        <v>2731733</v>
      </c>
      <c r="M225" s="407" t="s">
        <v>2604</v>
      </c>
      <c r="N225" s="407">
        <v>101117398</v>
      </c>
      <c r="O225" s="408">
        <v>4400601197</v>
      </c>
      <c r="P225" s="409" t="s">
        <v>2380</v>
      </c>
      <c r="Q225" s="410">
        <v>45681</v>
      </c>
      <c r="R225" s="407">
        <v>41</v>
      </c>
      <c r="S225" s="411" t="s">
        <v>45</v>
      </c>
      <c r="T225" s="235" t="s">
        <v>7</v>
      </c>
    </row>
    <row r="226" spans="1:20" ht="16.2" x14ac:dyDescent="0.3">
      <c r="A226" s="406"/>
      <c r="B226" s="406"/>
      <c r="C226" s="406"/>
      <c r="D226" s="406">
        <v>308824</v>
      </c>
      <c r="E226" s="407" t="s">
        <v>68</v>
      </c>
      <c r="F226" s="407" t="s">
        <v>86</v>
      </c>
      <c r="G226" s="407" t="s">
        <v>2347</v>
      </c>
      <c r="H226" s="407" t="s">
        <v>2363</v>
      </c>
      <c r="I226" s="407" t="s">
        <v>70</v>
      </c>
      <c r="J226" s="407"/>
      <c r="K226" s="407" t="s">
        <v>2605</v>
      </c>
      <c r="L226" s="407" t="s">
        <v>2606</v>
      </c>
      <c r="M226" s="407" t="s">
        <v>2607</v>
      </c>
      <c r="N226" s="407">
        <v>101213215</v>
      </c>
      <c r="O226" s="408">
        <v>4400599056</v>
      </c>
      <c r="P226" s="409" t="s">
        <v>2380</v>
      </c>
      <c r="Q226" s="410">
        <v>45681</v>
      </c>
      <c r="R226" s="407">
        <v>41</v>
      </c>
      <c r="S226" s="411" t="s">
        <v>45</v>
      </c>
      <c r="T226" s="235" t="s">
        <v>7</v>
      </c>
    </row>
    <row r="227" spans="1:20" ht="16.2" x14ac:dyDescent="0.3">
      <c r="A227" s="413"/>
      <c r="B227" s="413"/>
      <c r="C227" s="413"/>
      <c r="D227" s="413">
        <v>308924</v>
      </c>
      <c r="E227" s="414" t="s">
        <v>68</v>
      </c>
      <c r="F227" s="414" t="s">
        <v>86</v>
      </c>
      <c r="G227" s="414" t="s">
        <v>2347</v>
      </c>
      <c r="H227" s="414" t="s">
        <v>2363</v>
      </c>
      <c r="I227" s="414" t="s">
        <v>70</v>
      </c>
      <c r="J227" s="414"/>
      <c r="K227" s="414" t="s">
        <v>2608</v>
      </c>
      <c r="L227" s="414" t="s">
        <v>2606</v>
      </c>
      <c r="M227" s="414" t="s">
        <v>2609</v>
      </c>
      <c r="N227" s="414">
        <v>101197653</v>
      </c>
      <c r="O227" s="415">
        <v>4400599057</v>
      </c>
      <c r="P227" s="416" t="s">
        <v>2380</v>
      </c>
      <c r="Q227" s="417">
        <v>45681</v>
      </c>
      <c r="R227" s="414">
        <v>41</v>
      </c>
      <c r="S227" s="418" t="s">
        <v>45</v>
      </c>
      <c r="T227" s="240" t="s">
        <v>7</v>
      </c>
    </row>
    <row r="230" spans="1:20" ht="16.2" x14ac:dyDescent="0.3">
      <c r="A230" s="828" t="s">
        <v>67</v>
      </c>
      <c r="B230" s="697"/>
      <c r="C230" s="697"/>
      <c r="D230" s="832" t="s">
        <v>10</v>
      </c>
      <c r="E230" s="834" t="s">
        <v>2334</v>
      </c>
      <c r="F230" s="834" t="s">
        <v>12</v>
      </c>
      <c r="G230" s="834" t="s">
        <v>2337</v>
      </c>
    </row>
    <row r="231" spans="1:20" ht="16.2" x14ac:dyDescent="0.3">
      <c r="A231" s="829"/>
      <c r="B231" s="698"/>
      <c r="C231" s="698"/>
      <c r="D231" s="833"/>
      <c r="E231" s="835"/>
      <c r="F231" s="835"/>
      <c r="G231" s="835"/>
    </row>
    <row r="232" spans="1:20" ht="21.75" customHeight="1" x14ac:dyDescent="0.3">
      <c r="A232" s="406"/>
      <c r="B232" s="426"/>
      <c r="C232" s="426"/>
      <c r="D232" s="420">
        <v>309324</v>
      </c>
      <c r="E232" s="421" t="s">
        <v>64</v>
      </c>
      <c r="F232" s="420" t="s">
        <v>224</v>
      </c>
      <c r="G232" s="420" t="s">
        <v>225</v>
      </c>
    </row>
    <row r="233" spans="1:20" ht="18" x14ac:dyDescent="0.3">
      <c r="A233" s="406"/>
      <c r="B233" s="426"/>
      <c r="C233" s="426"/>
      <c r="D233" s="420">
        <v>309424</v>
      </c>
      <c r="E233" s="421" t="s">
        <v>64</v>
      </c>
      <c r="F233" s="420" t="s">
        <v>99</v>
      </c>
      <c r="G233" s="420" t="s">
        <v>81</v>
      </c>
    </row>
    <row r="234" spans="1:20" ht="18" x14ac:dyDescent="0.3">
      <c r="A234" s="406"/>
      <c r="B234" s="426"/>
      <c r="C234" s="426"/>
      <c r="D234" s="420">
        <v>309924</v>
      </c>
      <c r="E234" s="420" t="s">
        <v>68</v>
      </c>
      <c r="F234" s="420" t="s">
        <v>65</v>
      </c>
      <c r="G234" s="420" t="s">
        <v>70</v>
      </c>
    </row>
    <row r="235" spans="1:20" ht="18" x14ac:dyDescent="0.3">
      <c r="A235" s="406"/>
      <c r="B235" s="426"/>
      <c r="C235" s="426"/>
      <c r="D235" s="420">
        <v>310024</v>
      </c>
      <c r="E235" s="420" t="s">
        <v>68</v>
      </c>
      <c r="F235" s="420" t="s">
        <v>80</v>
      </c>
      <c r="G235" s="420" t="s">
        <v>81</v>
      </c>
    </row>
    <row r="236" spans="1:20" ht="18" x14ac:dyDescent="0.3">
      <c r="A236" s="406"/>
      <c r="B236" s="426"/>
      <c r="C236" s="426"/>
      <c r="D236" s="420">
        <v>312325</v>
      </c>
      <c r="E236" s="420" t="s">
        <v>68</v>
      </c>
      <c r="F236" s="420" t="s">
        <v>165</v>
      </c>
      <c r="G236" s="420" t="s">
        <v>222</v>
      </c>
    </row>
    <row r="237" spans="1:20" ht="18" x14ac:dyDescent="0.3">
      <c r="A237" s="406"/>
      <c r="B237" s="426"/>
      <c r="C237" s="426"/>
      <c r="D237" s="420">
        <v>312425</v>
      </c>
      <c r="E237" s="420" t="s">
        <v>68</v>
      </c>
      <c r="F237" s="420" t="s">
        <v>99</v>
      </c>
      <c r="G237" s="420" t="s">
        <v>81</v>
      </c>
    </row>
    <row r="238" spans="1:20" ht="18" x14ac:dyDescent="0.3">
      <c r="A238" s="406"/>
      <c r="B238" s="426"/>
      <c r="C238" s="426"/>
      <c r="D238" s="420">
        <v>312525</v>
      </c>
      <c r="E238" s="420" t="s">
        <v>68</v>
      </c>
      <c r="F238" s="420" t="s">
        <v>86</v>
      </c>
      <c r="G238" s="420" t="s">
        <v>200</v>
      </c>
    </row>
    <row r="239" spans="1:20" ht="18" x14ac:dyDescent="0.3">
      <c r="A239" s="406"/>
      <c r="B239" s="426"/>
      <c r="C239" s="426"/>
      <c r="D239" s="420">
        <v>312725</v>
      </c>
      <c r="E239" s="420" t="s">
        <v>68</v>
      </c>
      <c r="F239" s="420" t="s">
        <v>99</v>
      </c>
      <c r="G239" s="420" t="s">
        <v>81</v>
      </c>
    </row>
    <row r="240" spans="1:20" ht="18" x14ac:dyDescent="0.3">
      <c r="A240" s="406"/>
      <c r="B240" s="426"/>
      <c r="C240" s="426"/>
      <c r="D240" s="420">
        <v>312825</v>
      </c>
      <c r="E240" s="420" t="s">
        <v>68</v>
      </c>
      <c r="F240" s="420" t="s">
        <v>240</v>
      </c>
      <c r="G240" s="420">
        <v>24</v>
      </c>
    </row>
    <row r="241" spans="1:15" ht="18" x14ac:dyDescent="0.3">
      <c r="A241" s="406"/>
      <c r="B241" s="426"/>
      <c r="C241" s="426"/>
      <c r="D241" s="420">
        <v>313225</v>
      </c>
      <c r="E241" s="420" t="s">
        <v>68</v>
      </c>
      <c r="F241" s="420" t="s">
        <v>86</v>
      </c>
      <c r="G241" s="420" t="s">
        <v>140</v>
      </c>
    </row>
    <row r="242" spans="1:15" ht="18" x14ac:dyDescent="0.3">
      <c r="A242" s="406"/>
      <c r="B242" s="426"/>
      <c r="C242" s="426"/>
      <c r="D242" s="420">
        <v>313725</v>
      </c>
      <c r="E242" s="420" t="s">
        <v>64</v>
      </c>
      <c r="F242" s="420" t="s">
        <v>86</v>
      </c>
      <c r="G242" s="420" t="s">
        <v>87</v>
      </c>
    </row>
    <row r="243" spans="1:15" ht="18" x14ac:dyDescent="0.3">
      <c r="A243" s="406"/>
      <c r="B243" s="426"/>
      <c r="C243" s="426"/>
      <c r="D243" s="420">
        <v>313825</v>
      </c>
      <c r="E243" s="420" t="s">
        <v>64</v>
      </c>
      <c r="F243" s="420" t="s">
        <v>80</v>
      </c>
      <c r="G243" s="420" t="s">
        <v>87</v>
      </c>
    </row>
    <row r="244" spans="1:15" ht="18" x14ac:dyDescent="0.3">
      <c r="A244" s="406"/>
      <c r="B244" s="426"/>
      <c r="C244" s="426"/>
      <c r="D244" s="420">
        <v>314225</v>
      </c>
      <c r="E244" s="420" t="s">
        <v>64</v>
      </c>
      <c r="F244" s="420" t="s">
        <v>100</v>
      </c>
      <c r="G244" s="420">
        <v>24</v>
      </c>
    </row>
    <row r="245" spans="1:15" ht="18" x14ac:dyDescent="0.3">
      <c r="A245" s="406"/>
      <c r="B245" s="426"/>
      <c r="C245" s="426"/>
      <c r="D245" s="420">
        <v>314625</v>
      </c>
      <c r="E245" s="420" t="s">
        <v>64</v>
      </c>
      <c r="F245" s="420" t="s">
        <v>141</v>
      </c>
      <c r="G245" s="420">
        <v>24</v>
      </c>
    </row>
    <row r="246" spans="1:15" ht="18" x14ac:dyDescent="0.3">
      <c r="A246" s="406"/>
      <c r="B246" s="426"/>
      <c r="C246" s="426"/>
      <c r="D246" s="420">
        <v>314825</v>
      </c>
      <c r="E246" s="420" t="s">
        <v>64</v>
      </c>
      <c r="F246" s="420" t="s">
        <v>84</v>
      </c>
      <c r="G246" s="420" t="s">
        <v>81</v>
      </c>
    </row>
    <row r="247" spans="1:15" ht="18" x14ac:dyDescent="0.3">
      <c r="A247" s="406"/>
      <c r="B247" s="426"/>
      <c r="C247" s="426"/>
      <c r="D247" s="420">
        <v>314925</v>
      </c>
      <c r="E247" s="420" t="s">
        <v>64</v>
      </c>
      <c r="F247" s="420" t="s">
        <v>107</v>
      </c>
      <c r="G247" s="420" t="s">
        <v>245</v>
      </c>
    </row>
    <row r="248" spans="1:15" ht="18" x14ac:dyDescent="0.3">
      <c r="A248" s="406"/>
      <c r="B248" s="427"/>
      <c r="C248" s="427"/>
      <c r="D248" s="422">
        <v>315125</v>
      </c>
      <c r="E248" s="420" t="s">
        <v>64</v>
      </c>
      <c r="F248" s="420" t="s">
        <v>80</v>
      </c>
      <c r="G248" s="420" t="s">
        <v>116</v>
      </c>
    </row>
    <row r="252" spans="1:15" ht="15" customHeight="1" x14ac:dyDescent="0.3">
      <c r="A252" s="828" t="s">
        <v>2610</v>
      </c>
      <c r="B252" s="828" t="s">
        <v>2345</v>
      </c>
      <c r="C252" s="697"/>
      <c r="D252" s="822" t="s">
        <v>10</v>
      </c>
      <c r="E252" s="824" t="s">
        <v>2334</v>
      </c>
      <c r="F252" s="826" t="s">
        <v>12</v>
      </c>
      <c r="G252" s="826" t="s">
        <v>2335</v>
      </c>
      <c r="H252" s="824" t="s">
        <v>2336</v>
      </c>
      <c r="I252" s="824" t="s">
        <v>2337</v>
      </c>
      <c r="J252" s="824" t="s">
        <v>2338</v>
      </c>
      <c r="K252" s="699" t="s">
        <v>2340</v>
      </c>
      <c r="L252" s="824" t="s">
        <v>2378</v>
      </c>
      <c r="M252" s="699" t="s">
        <v>2341</v>
      </c>
      <c r="N252" s="824" t="s">
        <v>2342</v>
      </c>
      <c r="O252" s="830" t="s">
        <v>18</v>
      </c>
    </row>
    <row r="253" spans="1:15" ht="16.2" x14ac:dyDescent="0.3">
      <c r="A253" s="829"/>
      <c r="B253" s="829"/>
      <c r="C253" s="698"/>
      <c r="D253" s="823"/>
      <c r="E253" s="825"/>
      <c r="F253" s="827"/>
      <c r="G253" s="827"/>
      <c r="H253" s="825"/>
      <c r="I253" s="825"/>
      <c r="J253" s="825"/>
      <c r="K253" s="700"/>
      <c r="L253" s="825"/>
      <c r="M253" s="700" t="s">
        <v>2346</v>
      </c>
      <c r="N253" s="825"/>
      <c r="O253" s="831"/>
    </row>
    <row r="254" spans="1:15" ht="28.5" customHeight="1" x14ac:dyDescent="0.3">
      <c r="A254" s="234" t="s">
        <v>67</v>
      </c>
      <c r="B254" s="234" t="s">
        <v>2611</v>
      </c>
      <c r="C254" s="234"/>
      <c r="D254" s="234">
        <v>304624</v>
      </c>
      <c r="E254" s="229" t="s">
        <v>64</v>
      </c>
      <c r="F254" s="229" t="s">
        <v>86</v>
      </c>
      <c r="G254" s="229" t="s">
        <v>2347</v>
      </c>
      <c r="H254" s="229" t="s">
        <v>2348</v>
      </c>
      <c r="I254" s="229">
        <v>24</v>
      </c>
      <c r="J254" s="229" t="s">
        <v>2353</v>
      </c>
      <c r="K254" s="230">
        <v>4500541401</v>
      </c>
      <c r="L254" s="405" t="s">
        <v>2380</v>
      </c>
      <c r="M254" s="231">
        <v>45686</v>
      </c>
      <c r="N254" s="229">
        <v>77</v>
      </c>
      <c r="O254" s="423" t="s">
        <v>45</v>
      </c>
    </row>
    <row r="255" spans="1:15" ht="28.5" customHeight="1" x14ac:dyDescent="0.3">
      <c r="A255" s="234" t="s">
        <v>67</v>
      </c>
      <c r="B255" s="234" t="s">
        <v>2611</v>
      </c>
      <c r="C255" s="234"/>
      <c r="D255" s="234">
        <v>305024</v>
      </c>
      <c r="E255" s="229" t="s">
        <v>64</v>
      </c>
      <c r="F255" s="229" t="s">
        <v>155</v>
      </c>
      <c r="G255" s="229" t="s">
        <v>2373</v>
      </c>
      <c r="H255" s="229" t="s">
        <v>2348</v>
      </c>
      <c r="I255" s="229" t="s">
        <v>137</v>
      </c>
      <c r="J255" s="229"/>
      <c r="K255" s="230">
        <v>4500543339</v>
      </c>
      <c r="L255" s="284" t="s">
        <v>2380</v>
      </c>
      <c r="M255" s="231">
        <v>45686</v>
      </c>
      <c r="N255" s="229">
        <v>68</v>
      </c>
      <c r="O255" s="423" t="s">
        <v>45</v>
      </c>
    </row>
    <row r="256" spans="1:15" ht="28.5" customHeight="1" x14ac:dyDescent="0.3">
      <c r="A256" s="234" t="s">
        <v>67</v>
      </c>
      <c r="B256" s="234" t="s">
        <v>2612</v>
      </c>
      <c r="C256" s="234"/>
      <c r="D256" s="234">
        <v>306124</v>
      </c>
      <c r="E256" s="229" t="s">
        <v>68</v>
      </c>
      <c r="F256" s="229" t="s">
        <v>130</v>
      </c>
      <c r="G256" s="229" t="s">
        <v>2347</v>
      </c>
      <c r="H256" s="229" t="s">
        <v>2363</v>
      </c>
      <c r="I256" s="229" t="s">
        <v>70</v>
      </c>
      <c r="J256" s="229"/>
      <c r="K256" s="230">
        <v>4400599059</v>
      </c>
      <c r="L256" s="284" t="s">
        <v>2380</v>
      </c>
      <c r="M256" s="231">
        <v>45709</v>
      </c>
      <c r="N256" s="229">
        <v>64</v>
      </c>
      <c r="O256" s="423" t="s">
        <v>45</v>
      </c>
    </row>
    <row r="257" spans="1:18" ht="28.5" customHeight="1" x14ac:dyDescent="0.3">
      <c r="A257" s="234" t="s">
        <v>67</v>
      </c>
      <c r="B257" s="234" t="s">
        <v>2613</v>
      </c>
      <c r="C257" s="234"/>
      <c r="D257" s="234">
        <v>306224</v>
      </c>
      <c r="E257" s="229" t="s">
        <v>68</v>
      </c>
      <c r="F257" s="229" t="s">
        <v>131</v>
      </c>
      <c r="G257" s="229" t="s">
        <v>2347</v>
      </c>
      <c r="H257" s="229" t="s">
        <v>2363</v>
      </c>
      <c r="I257" s="229" t="s">
        <v>70</v>
      </c>
      <c r="J257" s="229"/>
      <c r="K257" s="230">
        <v>4400599060</v>
      </c>
      <c r="L257" s="284" t="s">
        <v>2380</v>
      </c>
      <c r="M257" s="231">
        <v>45702</v>
      </c>
      <c r="N257" s="229">
        <v>64</v>
      </c>
      <c r="O257" s="423" t="s">
        <v>45</v>
      </c>
    </row>
    <row r="258" spans="1:18" ht="28.5" customHeight="1" x14ac:dyDescent="0.3">
      <c r="A258" s="234" t="s">
        <v>67</v>
      </c>
      <c r="B258" s="234" t="s">
        <v>2614</v>
      </c>
      <c r="C258" s="234"/>
      <c r="D258" s="234">
        <v>307424</v>
      </c>
      <c r="E258" s="229" t="s">
        <v>64</v>
      </c>
      <c r="F258" s="229" t="s">
        <v>217</v>
      </c>
      <c r="G258" s="229" t="s">
        <v>2373</v>
      </c>
      <c r="H258" s="229" t="s">
        <v>2363</v>
      </c>
      <c r="I258" s="229" t="s">
        <v>218</v>
      </c>
      <c r="J258" s="229" t="s">
        <v>2353</v>
      </c>
      <c r="K258" s="230">
        <v>4500545072</v>
      </c>
      <c r="L258" s="284" t="s">
        <v>2380</v>
      </c>
      <c r="M258" s="231">
        <v>45687</v>
      </c>
      <c r="N258" s="229">
        <v>59</v>
      </c>
      <c r="O258" s="423" t="s">
        <v>45</v>
      </c>
    </row>
    <row r="259" spans="1:18" ht="28.5" customHeight="1" x14ac:dyDescent="0.3">
      <c r="A259" s="234" t="s">
        <v>67</v>
      </c>
      <c r="B259" s="234" t="s">
        <v>2615</v>
      </c>
      <c r="C259" s="234"/>
      <c r="D259" s="234">
        <v>308124</v>
      </c>
      <c r="E259" s="229" t="s">
        <v>68</v>
      </c>
      <c r="F259" s="229" t="s">
        <v>220</v>
      </c>
      <c r="G259" s="229" t="s">
        <v>2347</v>
      </c>
      <c r="H259" s="229" t="s">
        <v>2572</v>
      </c>
      <c r="I259" s="229" t="s">
        <v>78</v>
      </c>
      <c r="J259" s="229"/>
      <c r="K259" s="230">
        <v>4400601199</v>
      </c>
      <c r="L259" s="284" t="s">
        <v>2380</v>
      </c>
      <c r="M259" s="231">
        <v>45686</v>
      </c>
      <c r="N259" s="229">
        <v>48</v>
      </c>
      <c r="O259" s="423" t="s">
        <v>45</v>
      </c>
    </row>
    <row r="260" spans="1:18" ht="28.5" customHeight="1" x14ac:dyDescent="0.3">
      <c r="A260" s="234" t="s">
        <v>67</v>
      </c>
      <c r="B260" s="234" t="s">
        <v>2611</v>
      </c>
      <c r="C260" s="234"/>
      <c r="D260" s="234">
        <v>308224</v>
      </c>
      <c r="E260" s="229" t="s">
        <v>68</v>
      </c>
      <c r="F260" s="229" t="s">
        <v>141</v>
      </c>
      <c r="G260" s="229" t="s">
        <v>2347</v>
      </c>
      <c r="H260" s="229" t="s">
        <v>2348</v>
      </c>
      <c r="I260" s="229" t="s">
        <v>111</v>
      </c>
      <c r="J260" s="229"/>
      <c r="K260" s="230">
        <v>4400601195</v>
      </c>
      <c r="L260" s="284" t="s">
        <v>2380</v>
      </c>
      <c r="M260" s="231">
        <v>45686</v>
      </c>
      <c r="N260" s="229">
        <v>48</v>
      </c>
      <c r="O260" s="423" t="s">
        <v>45</v>
      </c>
    </row>
    <row r="261" spans="1:18" ht="28.5" customHeight="1" x14ac:dyDescent="0.3">
      <c r="A261" s="234" t="s">
        <v>67</v>
      </c>
      <c r="B261" s="234" t="s">
        <v>2614</v>
      </c>
      <c r="C261" s="234"/>
      <c r="D261" s="234">
        <v>309224</v>
      </c>
      <c r="E261" s="229" t="s">
        <v>64</v>
      </c>
      <c r="F261" s="229" t="s">
        <v>99</v>
      </c>
      <c r="G261" s="229" t="s">
        <v>2347</v>
      </c>
      <c r="H261" s="229" t="s">
        <v>2348</v>
      </c>
      <c r="I261" s="229" t="s">
        <v>81</v>
      </c>
      <c r="J261" s="229" t="s">
        <v>2353</v>
      </c>
      <c r="K261" s="230">
        <v>4500546987</v>
      </c>
      <c r="L261" s="284" t="s">
        <v>2380</v>
      </c>
      <c r="M261" s="231">
        <v>45688</v>
      </c>
      <c r="N261" s="229">
        <v>46</v>
      </c>
      <c r="O261" s="423" t="s">
        <v>45</v>
      </c>
    </row>
    <row r="262" spans="1:18" ht="28.5" customHeight="1" x14ac:dyDescent="0.3">
      <c r="A262" s="234" t="s">
        <v>67</v>
      </c>
      <c r="B262" s="234" t="s">
        <v>2611</v>
      </c>
      <c r="C262" s="234"/>
      <c r="D262" s="234">
        <v>309924</v>
      </c>
      <c r="E262" s="229" t="s">
        <v>68</v>
      </c>
      <c r="F262" s="229" t="s">
        <v>65</v>
      </c>
      <c r="G262" s="229" t="s">
        <v>2347</v>
      </c>
      <c r="H262" s="229" t="s">
        <v>2363</v>
      </c>
      <c r="I262" s="229" t="s">
        <v>70</v>
      </c>
      <c r="J262" s="229"/>
      <c r="K262" s="230">
        <v>4400602438</v>
      </c>
      <c r="L262" s="284" t="s">
        <v>2380</v>
      </c>
      <c r="M262" s="231">
        <v>45684</v>
      </c>
      <c r="N262" s="229">
        <v>42</v>
      </c>
      <c r="O262" s="423" t="s">
        <v>45</v>
      </c>
    </row>
    <row r="263" spans="1:18" ht="28.5" customHeight="1" x14ac:dyDescent="0.3">
      <c r="A263" s="234" t="s">
        <v>67</v>
      </c>
      <c r="B263" s="234" t="s">
        <v>2615</v>
      </c>
      <c r="C263" s="234"/>
      <c r="D263" s="234">
        <v>311024</v>
      </c>
      <c r="E263" s="229" t="s">
        <v>68</v>
      </c>
      <c r="F263" s="229" t="s">
        <v>161</v>
      </c>
      <c r="G263" s="229" t="s">
        <v>2347</v>
      </c>
      <c r="H263" s="229" t="s">
        <v>2348</v>
      </c>
      <c r="I263" s="229" t="s">
        <v>111</v>
      </c>
      <c r="J263" s="229"/>
      <c r="K263" s="230">
        <v>4400602447</v>
      </c>
      <c r="L263" s="284" t="s">
        <v>2380</v>
      </c>
      <c r="M263" s="229" t="s">
        <v>2616</v>
      </c>
      <c r="N263" s="229">
        <v>36</v>
      </c>
      <c r="O263" s="235" t="s">
        <v>45</v>
      </c>
    </row>
    <row r="264" spans="1:18" ht="28.5" customHeight="1" x14ac:dyDescent="0.3">
      <c r="A264" s="234" t="s">
        <v>67</v>
      </c>
      <c r="B264" s="234" t="s">
        <v>2615</v>
      </c>
      <c r="C264" s="432"/>
      <c r="D264" s="237">
        <v>311124</v>
      </c>
      <c r="E264" s="238" t="s">
        <v>68</v>
      </c>
      <c r="F264" s="238" t="s">
        <v>161</v>
      </c>
      <c r="G264" s="238" t="s">
        <v>2347</v>
      </c>
      <c r="H264" s="238" t="s">
        <v>2348</v>
      </c>
      <c r="I264" s="238" t="s">
        <v>111</v>
      </c>
      <c r="J264" s="238"/>
      <c r="K264" s="239">
        <v>4400602448</v>
      </c>
      <c r="L264" s="285" t="s">
        <v>2380</v>
      </c>
      <c r="M264" s="238" t="s">
        <v>2617</v>
      </c>
      <c r="N264" s="238">
        <v>36</v>
      </c>
      <c r="O264" s="240" t="s">
        <v>45</v>
      </c>
    </row>
    <row r="268" spans="1:18" ht="15" customHeight="1" x14ac:dyDescent="0.3">
      <c r="A268" s="828" t="s">
        <v>2610</v>
      </c>
      <c r="B268" s="828" t="s">
        <v>2345</v>
      </c>
      <c r="C268" s="697"/>
      <c r="D268" s="822" t="s">
        <v>10</v>
      </c>
      <c r="E268" s="824" t="s">
        <v>2334</v>
      </c>
      <c r="F268" s="826" t="s">
        <v>12</v>
      </c>
      <c r="G268" s="826" t="s">
        <v>2335</v>
      </c>
      <c r="H268" s="824" t="s">
        <v>2336</v>
      </c>
      <c r="I268" s="824" t="s">
        <v>2337</v>
      </c>
      <c r="J268" s="824" t="s">
        <v>2338</v>
      </c>
      <c r="K268" s="824" t="s">
        <v>2400</v>
      </c>
      <c r="L268" s="824" t="s">
        <v>2339</v>
      </c>
      <c r="M268" s="824" t="s">
        <v>2340</v>
      </c>
      <c r="N268" s="824" t="s">
        <v>2378</v>
      </c>
      <c r="Q268" s="824" t="s">
        <v>2342</v>
      </c>
      <c r="R268" s="830" t="s">
        <v>18</v>
      </c>
    </row>
    <row r="269" spans="1:18" ht="16.2" x14ac:dyDescent="0.3">
      <c r="A269" s="829"/>
      <c r="B269" s="829"/>
      <c r="C269" s="698"/>
      <c r="D269" s="823"/>
      <c r="E269" s="825"/>
      <c r="F269" s="827"/>
      <c r="G269" s="827"/>
      <c r="H269" s="825"/>
      <c r="I269" s="825"/>
      <c r="J269" s="825"/>
      <c r="K269" s="825"/>
      <c r="L269" s="825"/>
      <c r="M269" s="825"/>
      <c r="N269" s="825"/>
      <c r="Q269" s="825"/>
      <c r="R269" s="831"/>
    </row>
    <row r="270" spans="1:18" x14ac:dyDescent="0.3">
      <c r="B270" s="53" t="s">
        <v>2618</v>
      </c>
      <c r="C270" s="53"/>
      <c r="D270" s="234">
        <v>306324</v>
      </c>
      <c r="E270" s="229" t="s">
        <v>68</v>
      </c>
      <c r="F270" s="229" t="s">
        <v>130</v>
      </c>
      <c r="G270" s="229" t="s">
        <v>2347</v>
      </c>
      <c r="H270" s="229" t="s">
        <v>2363</v>
      </c>
      <c r="I270" s="229" t="s">
        <v>70</v>
      </c>
      <c r="J270" s="229"/>
      <c r="K270" s="229" t="s">
        <v>2619</v>
      </c>
      <c r="L270" s="229" t="s">
        <v>2364</v>
      </c>
      <c r="M270" s="230">
        <v>4400599220</v>
      </c>
      <c r="N270" s="284" t="s">
        <v>2380</v>
      </c>
      <c r="Q270" s="229">
        <v>79</v>
      </c>
      <c r="R270" s="235" t="s">
        <v>45</v>
      </c>
    </row>
    <row r="271" spans="1:18" x14ac:dyDescent="0.3">
      <c r="B271" s="53"/>
      <c r="C271" s="53"/>
      <c r="D271" s="234">
        <v>306424</v>
      </c>
      <c r="E271" s="229" t="s">
        <v>68</v>
      </c>
      <c r="F271" s="229" t="s">
        <v>131</v>
      </c>
      <c r="G271" s="229" t="s">
        <v>2347</v>
      </c>
      <c r="H271" s="229" t="s">
        <v>2363</v>
      </c>
      <c r="I271" s="229" t="s">
        <v>70</v>
      </c>
      <c r="J271" s="229"/>
      <c r="K271" s="229" t="s">
        <v>2619</v>
      </c>
      <c r="L271" s="229" t="s">
        <v>2365</v>
      </c>
      <c r="M271" s="230">
        <v>4400599219</v>
      </c>
      <c r="N271" s="284" t="s">
        <v>2380</v>
      </c>
      <c r="Q271" s="229">
        <v>79</v>
      </c>
      <c r="R271" s="423" t="s">
        <v>45</v>
      </c>
    </row>
    <row r="272" spans="1:18" x14ac:dyDescent="0.3">
      <c r="B272" s="53" t="s">
        <v>2611</v>
      </c>
      <c r="C272" s="53"/>
      <c r="D272" s="234">
        <v>307024</v>
      </c>
      <c r="E272" s="229" t="s">
        <v>68</v>
      </c>
      <c r="F272" s="229" t="s">
        <v>161</v>
      </c>
      <c r="G272" s="229" t="s">
        <v>2347</v>
      </c>
      <c r="H272" s="229" t="s">
        <v>2348</v>
      </c>
      <c r="I272" s="229" t="s">
        <v>111</v>
      </c>
      <c r="J272" s="229"/>
      <c r="K272" s="229"/>
      <c r="L272" s="229" t="s">
        <v>2620</v>
      </c>
      <c r="M272" s="230">
        <v>4400599062</v>
      </c>
      <c r="N272" s="284" t="s">
        <v>2380</v>
      </c>
      <c r="Q272" s="229">
        <v>82</v>
      </c>
      <c r="R272" s="423" t="s">
        <v>45</v>
      </c>
    </row>
    <row r="273" spans="2:18" x14ac:dyDescent="0.3">
      <c r="B273" s="53" t="s">
        <v>2611</v>
      </c>
      <c r="C273" s="53"/>
      <c r="D273" s="234">
        <v>307124</v>
      </c>
      <c r="E273" s="229" t="s">
        <v>68</v>
      </c>
      <c r="F273" s="229" t="s">
        <v>161</v>
      </c>
      <c r="G273" s="229" t="s">
        <v>2347</v>
      </c>
      <c r="H273" s="229" t="s">
        <v>2348</v>
      </c>
      <c r="I273" s="229" t="s">
        <v>111</v>
      </c>
      <c r="J273" s="229"/>
      <c r="K273" s="229"/>
      <c r="L273" s="229" t="s">
        <v>2354</v>
      </c>
      <c r="M273" s="230">
        <v>4400599061</v>
      </c>
      <c r="N273" s="284" t="s">
        <v>2380</v>
      </c>
      <c r="Q273" s="229">
        <v>82</v>
      </c>
      <c r="R273" s="423" t="s">
        <v>45</v>
      </c>
    </row>
    <row r="274" spans="2:18" x14ac:dyDescent="0.3">
      <c r="B274" s="53" t="s">
        <v>2621</v>
      </c>
      <c r="C274" s="53"/>
      <c r="D274" s="234">
        <v>309124</v>
      </c>
      <c r="E274" s="229" t="s">
        <v>68</v>
      </c>
      <c r="F274" s="229" t="s">
        <v>98</v>
      </c>
      <c r="G274" s="229" t="s">
        <v>2373</v>
      </c>
      <c r="H274" s="229" t="s">
        <v>2363</v>
      </c>
      <c r="I274" s="229" t="s">
        <v>70</v>
      </c>
      <c r="J274" s="229"/>
      <c r="K274" s="229" t="s">
        <v>2622</v>
      </c>
      <c r="L274" s="229" t="s">
        <v>2390</v>
      </c>
      <c r="M274" s="230">
        <v>4400599053</v>
      </c>
      <c r="N274" s="284" t="s">
        <v>2380</v>
      </c>
      <c r="Q274" s="229">
        <v>63</v>
      </c>
      <c r="R274" s="423" t="s">
        <v>45</v>
      </c>
    </row>
    <row r="275" spans="2:18" ht="17.25" customHeight="1" x14ac:dyDescent="0.3">
      <c r="B275" s="53" t="s">
        <v>2621</v>
      </c>
      <c r="C275" s="53"/>
      <c r="D275" s="234">
        <v>309424</v>
      </c>
      <c r="E275" s="229" t="s">
        <v>64</v>
      </c>
      <c r="F275" s="229" t="s">
        <v>99</v>
      </c>
      <c r="G275" s="229" t="s">
        <v>2347</v>
      </c>
      <c r="H275" s="229" t="s">
        <v>2348</v>
      </c>
      <c r="I275" s="229" t="s">
        <v>81</v>
      </c>
      <c r="J275" s="229" t="s">
        <v>2349</v>
      </c>
      <c r="K275" s="229" t="s">
        <v>2623</v>
      </c>
      <c r="L275" s="229">
        <v>1303263</v>
      </c>
      <c r="M275" s="230">
        <v>4500546990</v>
      </c>
      <c r="N275" s="284" t="s">
        <v>2380</v>
      </c>
      <c r="Q275" s="229">
        <v>61</v>
      </c>
      <c r="R275" s="423" t="s">
        <v>45</v>
      </c>
    </row>
    <row r="276" spans="2:18" x14ac:dyDescent="0.3">
      <c r="B276" s="53"/>
      <c r="C276" s="53"/>
      <c r="D276" s="234">
        <v>310124</v>
      </c>
      <c r="E276" s="229" t="s">
        <v>68</v>
      </c>
      <c r="F276" s="229" t="s">
        <v>98</v>
      </c>
      <c r="G276" s="229" t="s">
        <v>2347</v>
      </c>
      <c r="H276" s="229" t="s">
        <v>2363</v>
      </c>
      <c r="I276" s="229" t="s">
        <v>70</v>
      </c>
      <c r="J276" s="229"/>
      <c r="K276" s="229"/>
      <c r="L276" s="229" t="s">
        <v>2390</v>
      </c>
      <c r="M276" s="230">
        <v>4400602192</v>
      </c>
      <c r="N276" s="284" t="s">
        <v>2380</v>
      </c>
      <c r="Q276" s="229">
        <v>57</v>
      </c>
      <c r="R276" s="423" t="s">
        <v>45</v>
      </c>
    </row>
    <row r="277" spans="2:18" x14ac:dyDescent="0.3">
      <c r="B277" s="53" t="s">
        <v>2621</v>
      </c>
      <c r="C277" s="53"/>
      <c r="D277" s="234">
        <v>310224</v>
      </c>
      <c r="E277" s="229" t="s">
        <v>68</v>
      </c>
      <c r="F277" s="229" t="s">
        <v>86</v>
      </c>
      <c r="G277" s="229" t="s">
        <v>2347</v>
      </c>
      <c r="H277" s="229" t="s">
        <v>2363</v>
      </c>
      <c r="I277" s="229" t="s">
        <v>70</v>
      </c>
      <c r="J277" s="229"/>
      <c r="K277" s="229"/>
      <c r="L277" s="229" t="s">
        <v>2606</v>
      </c>
      <c r="M277" s="230">
        <v>4400602193</v>
      </c>
      <c r="N277" s="284" t="s">
        <v>2380</v>
      </c>
      <c r="Q277" s="229">
        <v>57</v>
      </c>
      <c r="R277" s="423" t="s">
        <v>45</v>
      </c>
    </row>
    <row r="278" spans="2:18" x14ac:dyDescent="0.3">
      <c r="B278" s="53" t="s">
        <v>2621</v>
      </c>
      <c r="C278" s="53"/>
      <c r="D278" s="234">
        <v>310324</v>
      </c>
      <c r="E278" s="229" t="s">
        <v>68</v>
      </c>
      <c r="F278" s="229" t="s">
        <v>86</v>
      </c>
      <c r="G278" s="229" t="s">
        <v>2347</v>
      </c>
      <c r="H278" s="229" t="s">
        <v>2363</v>
      </c>
      <c r="I278" s="229" t="s">
        <v>70</v>
      </c>
      <c r="J278" s="229"/>
      <c r="K278" s="229"/>
      <c r="L278" s="229" t="s">
        <v>2606</v>
      </c>
      <c r="M278" s="230">
        <v>4400602194</v>
      </c>
      <c r="N278" s="284" t="s">
        <v>2380</v>
      </c>
      <c r="Q278" s="229">
        <v>57</v>
      </c>
      <c r="R278" s="423" t="s">
        <v>45</v>
      </c>
    </row>
    <row r="279" spans="2:18" x14ac:dyDescent="0.3">
      <c r="B279" s="53" t="s">
        <v>2611</v>
      </c>
      <c r="C279" s="53"/>
      <c r="D279" s="234">
        <v>310524</v>
      </c>
      <c r="E279" s="229" t="s">
        <v>68</v>
      </c>
      <c r="F279" s="229" t="s">
        <v>220</v>
      </c>
      <c r="G279" s="229" t="s">
        <v>2347</v>
      </c>
      <c r="H279" s="229" t="s">
        <v>2572</v>
      </c>
      <c r="I279" s="229" t="s">
        <v>78</v>
      </c>
      <c r="J279" s="229"/>
      <c r="K279" s="229" t="s">
        <v>2600</v>
      </c>
      <c r="L279" s="229" t="s">
        <v>2601</v>
      </c>
      <c r="M279" s="230">
        <v>4400602183</v>
      </c>
      <c r="N279" s="284" t="s">
        <v>2380</v>
      </c>
      <c r="Q279" s="229">
        <v>53</v>
      </c>
      <c r="R279" s="423" t="s">
        <v>45</v>
      </c>
    </row>
    <row r="280" spans="2:18" x14ac:dyDescent="0.3">
      <c r="B280" s="53" t="s">
        <v>2621</v>
      </c>
      <c r="C280" s="53"/>
      <c r="D280" s="234">
        <v>311924</v>
      </c>
      <c r="E280" s="229" t="s">
        <v>204</v>
      </c>
      <c r="F280" s="229" t="s">
        <v>205</v>
      </c>
      <c r="G280" s="229" t="s">
        <v>2373</v>
      </c>
      <c r="H280" s="229" t="s">
        <v>73</v>
      </c>
      <c r="I280" s="229" t="s">
        <v>73</v>
      </c>
      <c r="J280" s="229"/>
      <c r="K280" s="229" t="s">
        <v>2624</v>
      </c>
      <c r="L280" s="229"/>
      <c r="M280" s="405" t="s">
        <v>2625</v>
      </c>
      <c r="N280" s="284" t="s">
        <v>2380</v>
      </c>
      <c r="Q280" s="229">
        <v>50</v>
      </c>
      <c r="R280" s="423" t="s">
        <v>45</v>
      </c>
    </row>
    <row r="281" spans="2:18" x14ac:dyDescent="0.3">
      <c r="B281" s="53" t="s">
        <v>2621</v>
      </c>
      <c r="C281" s="53"/>
      <c r="D281" s="234">
        <v>312024</v>
      </c>
      <c r="E281" s="229" t="s">
        <v>204</v>
      </c>
      <c r="F281" s="229" t="s">
        <v>205</v>
      </c>
      <c r="G281" s="229" t="s">
        <v>2373</v>
      </c>
      <c r="H281" s="229" t="s">
        <v>73</v>
      </c>
      <c r="I281" s="229" t="s">
        <v>73</v>
      </c>
      <c r="J281" s="229"/>
      <c r="K281" s="229" t="s">
        <v>2624</v>
      </c>
      <c r="L281" s="229"/>
      <c r="M281" s="405" t="s">
        <v>2625</v>
      </c>
      <c r="N281" s="284" t="s">
        <v>2380</v>
      </c>
      <c r="Q281" s="229">
        <v>50</v>
      </c>
      <c r="R281" s="423" t="s">
        <v>45</v>
      </c>
    </row>
    <row r="282" spans="2:18" x14ac:dyDescent="0.3">
      <c r="B282" s="53" t="s">
        <v>2621</v>
      </c>
      <c r="C282" s="53"/>
      <c r="D282" s="234">
        <v>312124</v>
      </c>
      <c r="E282" s="229" t="s">
        <v>204</v>
      </c>
      <c r="F282" s="229" t="s">
        <v>233</v>
      </c>
      <c r="G282" s="229" t="s">
        <v>2373</v>
      </c>
      <c r="H282" s="229" t="s">
        <v>73</v>
      </c>
      <c r="I282" s="229" t="s">
        <v>73</v>
      </c>
      <c r="J282" s="229"/>
      <c r="K282" s="229" t="s">
        <v>2626</v>
      </c>
      <c r="L282" s="229"/>
      <c r="M282" s="405" t="s">
        <v>2625</v>
      </c>
      <c r="N282" s="284" t="s">
        <v>2380</v>
      </c>
      <c r="Q282" s="229">
        <v>50</v>
      </c>
      <c r="R282" s="423" t="s">
        <v>45</v>
      </c>
    </row>
    <row r="283" spans="2:18" x14ac:dyDescent="0.3">
      <c r="B283" s="53" t="s">
        <v>2621</v>
      </c>
      <c r="C283" s="53"/>
      <c r="D283" s="234">
        <v>312224</v>
      </c>
      <c r="E283" s="229" t="s">
        <v>204</v>
      </c>
      <c r="F283" s="229" t="s">
        <v>260</v>
      </c>
      <c r="G283" s="229" t="s">
        <v>2373</v>
      </c>
      <c r="H283" s="229" t="s">
        <v>73</v>
      </c>
      <c r="I283" s="229" t="s">
        <v>73</v>
      </c>
      <c r="J283" s="229"/>
      <c r="K283" s="229" t="s">
        <v>2627</v>
      </c>
      <c r="L283" s="229"/>
      <c r="M283" s="405" t="s">
        <v>2625</v>
      </c>
      <c r="N283" s="284" t="s">
        <v>2380</v>
      </c>
      <c r="Q283" s="229">
        <v>50</v>
      </c>
      <c r="R283" s="423" t="s">
        <v>45</v>
      </c>
    </row>
    <row r="284" spans="2:18" x14ac:dyDescent="0.3">
      <c r="B284" s="53" t="s">
        <v>2628</v>
      </c>
      <c r="C284" s="53"/>
      <c r="D284" s="234">
        <v>312525</v>
      </c>
      <c r="E284" s="229" t="s">
        <v>68</v>
      </c>
      <c r="F284" s="229" t="s">
        <v>86</v>
      </c>
      <c r="G284" s="229" t="s">
        <v>2347</v>
      </c>
      <c r="H284" s="229" t="s">
        <v>200</v>
      </c>
      <c r="I284" s="229" t="s">
        <v>78</v>
      </c>
      <c r="J284" s="229"/>
      <c r="K284" s="229"/>
      <c r="L284" s="229" t="s">
        <v>2629</v>
      </c>
      <c r="M284" s="230">
        <v>4400604586</v>
      </c>
      <c r="N284" s="284" t="s">
        <v>2380</v>
      </c>
      <c r="Q284" s="229">
        <v>37</v>
      </c>
      <c r="R284" s="423" t="s">
        <v>45</v>
      </c>
    </row>
    <row r="285" spans="2:18" x14ac:dyDescent="0.3">
      <c r="B285" s="53" t="s">
        <v>2628</v>
      </c>
      <c r="C285" s="53"/>
      <c r="D285" s="234">
        <v>312725</v>
      </c>
      <c r="E285" s="229" t="s">
        <v>68</v>
      </c>
      <c r="F285" s="229" t="s">
        <v>99</v>
      </c>
      <c r="G285" s="229" t="s">
        <v>2347</v>
      </c>
      <c r="H285" s="229" t="s">
        <v>2348</v>
      </c>
      <c r="I285" s="229" t="s">
        <v>81</v>
      </c>
      <c r="J285" s="229" t="s">
        <v>2349</v>
      </c>
      <c r="K285" s="229"/>
      <c r="L285" s="229">
        <v>5218411</v>
      </c>
      <c r="M285" s="230">
        <v>4400604340</v>
      </c>
      <c r="N285" s="284" t="s">
        <v>2380</v>
      </c>
      <c r="Q285" s="229">
        <v>37</v>
      </c>
      <c r="R285" s="423" t="s">
        <v>45</v>
      </c>
    </row>
    <row r="286" spans="2:18" ht="24.75" customHeight="1" x14ac:dyDescent="0.3">
      <c r="B286" s="53" t="s">
        <v>2621</v>
      </c>
      <c r="C286" s="53"/>
      <c r="D286" s="234">
        <v>309624</v>
      </c>
      <c r="E286" s="229" t="s">
        <v>64</v>
      </c>
      <c r="F286" s="229" t="s">
        <v>86</v>
      </c>
      <c r="G286" s="229" t="s">
        <v>2347</v>
      </c>
      <c r="H286" s="229" t="s">
        <v>2348</v>
      </c>
      <c r="I286" s="229" t="s">
        <v>66</v>
      </c>
      <c r="J286" s="229" t="s">
        <v>2349</v>
      </c>
      <c r="K286" s="229" t="s">
        <v>2630</v>
      </c>
      <c r="L286" s="229">
        <v>2885537</v>
      </c>
      <c r="M286" s="229">
        <v>4500546952</v>
      </c>
      <c r="N286" s="284" t="s">
        <v>2631</v>
      </c>
      <c r="Q286" s="229">
        <v>61</v>
      </c>
      <c r="R286" s="423" t="s">
        <v>45</v>
      </c>
    </row>
    <row r="287" spans="2:18" ht="23.25" customHeight="1" x14ac:dyDescent="0.3">
      <c r="B287" s="53" t="s">
        <v>2621</v>
      </c>
      <c r="C287" s="53"/>
      <c r="D287" s="234">
        <v>309724</v>
      </c>
      <c r="E287" s="229" t="s">
        <v>64</v>
      </c>
      <c r="F287" s="229" t="s">
        <v>86</v>
      </c>
      <c r="G287" s="229" t="s">
        <v>2373</v>
      </c>
      <c r="H287" s="229" t="s">
        <v>2348</v>
      </c>
      <c r="I287" s="229" t="s">
        <v>226</v>
      </c>
      <c r="J287" s="229"/>
      <c r="K287" s="229" t="s">
        <v>2632</v>
      </c>
      <c r="L287" s="229">
        <v>2614949</v>
      </c>
      <c r="M287" s="229">
        <v>4500546972</v>
      </c>
      <c r="N287" s="284" t="s">
        <v>2631</v>
      </c>
      <c r="Q287" s="229">
        <v>61</v>
      </c>
      <c r="R287" s="423" t="s">
        <v>45</v>
      </c>
    </row>
    <row r="288" spans="2:18" ht="20.25" customHeight="1" x14ac:dyDescent="0.3">
      <c r="B288" s="53" t="s">
        <v>2633</v>
      </c>
      <c r="C288" s="53"/>
      <c r="D288" s="234">
        <v>309824</v>
      </c>
      <c r="E288" s="229" t="s">
        <v>64</v>
      </c>
      <c r="F288" s="229" t="s">
        <v>84</v>
      </c>
      <c r="G288" s="229" t="s">
        <v>2347</v>
      </c>
      <c r="H288" s="229" t="s">
        <v>2348</v>
      </c>
      <c r="I288" s="229" t="s">
        <v>87</v>
      </c>
      <c r="J288" s="229" t="s">
        <v>2353</v>
      </c>
      <c r="K288" s="229" t="s">
        <v>2634</v>
      </c>
      <c r="L288" s="229">
        <v>1098833</v>
      </c>
      <c r="M288" s="229">
        <v>4500546963</v>
      </c>
      <c r="N288" s="284" t="s">
        <v>2631</v>
      </c>
      <c r="Q288" s="229">
        <v>61</v>
      </c>
      <c r="R288" s="423" t="s">
        <v>45</v>
      </c>
    </row>
    <row r="289" spans="2:18" x14ac:dyDescent="0.3">
      <c r="B289" s="53" t="s">
        <v>2635</v>
      </c>
      <c r="C289" s="53"/>
      <c r="D289" s="234">
        <v>310024</v>
      </c>
      <c r="E289" s="229" t="s">
        <v>68</v>
      </c>
      <c r="F289" s="229" t="s">
        <v>80</v>
      </c>
      <c r="G289" s="229" t="s">
        <v>2347</v>
      </c>
      <c r="H289" s="229" t="s">
        <v>2348</v>
      </c>
      <c r="I289" s="229" t="s">
        <v>81</v>
      </c>
      <c r="J289" s="229"/>
      <c r="K289" s="229"/>
      <c r="L289" s="229" t="s">
        <v>2368</v>
      </c>
      <c r="M289" s="229">
        <v>4400602182</v>
      </c>
      <c r="N289" s="284" t="s">
        <v>2631</v>
      </c>
      <c r="Q289" s="229">
        <v>57</v>
      </c>
      <c r="R289" s="423" t="s">
        <v>45</v>
      </c>
    </row>
    <row r="290" spans="2:18" x14ac:dyDescent="0.3">
      <c r="B290" s="53"/>
      <c r="C290" s="53"/>
      <c r="D290" s="234">
        <v>312625</v>
      </c>
      <c r="E290" s="229" t="s">
        <v>68</v>
      </c>
      <c r="F290" s="229" t="s">
        <v>86</v>
      </c>
      <c r="G290" s="229" t="s">
        <v>2347</v>
      </c>
      <c r="H290" s="229" t="s">
        <v>2363</v>
      </c>
      <c r="I290" s="229" t="s">
        <v>140</v>
      </c>
      <c r="J290" s="229"/>
      <c r="K290" s="229" t="s">
        <v>2636</v>
      </c>
      <c r="L290" s="229" t="s">
        <v>2389</v>
      </c>
      <c r="M290" s="229">
        <v>4400605141</v>
      </c>
      <c r="N290" s="284" t="s">
        <v>2631</v>
      </c>
      <c r="Q290" s="229">
        <v>37</v>
      </c>
      <c r="R290" s="235" t="s">
        <v>45</v>
      </c>
    </row>
    <row r="291" spans="2:18" x14ac:dyDescent="0.3">
      <c r="B291" s="53"/>
      <c r="C291" s="53"/>
      <c r="D291" s="234">
        <v>312825</v>
      </c>
      <c r="E291" s="229" t="s">
        <v>68</v>
      </c>
      <c r="F291" s="229" t="s">
        <v>240</v>
      </c>
      <c r="G291" s="229" t="s">
        <v>2347</v>
      </c>
      <c r="H291" s="229" t="s">
        <v>2348</v>
      </c>
      <c r="I291" s="229">
        <v>24</v>
      </c>
      <c r="J291" s="229"/>
      <c r="K291" s="229"/>
      <c r="L291" s="229">
        <v>6058793</v>
      </c>
      <c r="M291" s="229">
        <v>4400604338</v>
      </c>
      <c r="N291" s="284" t="s">
        <v>2631</v>
      </c>
      <c r="Q291" s="229">
        <v>37</v>
      </c>
      <c r="R291" s="423" t="s">
        <v>45</v>
      </c>
    </row>
    <row r="292" spans="2:18" x14ac:dyDescent="0.3">
      <c r="B292" s="53"/>
      <c r="C292" s="53"/>
      <c r="D292" s="234">
        <v>313225</v>
      </c>
      <c r="E292" s="229" t="s">
        <v>68</v>
      </c>
      <c r="F292" s="229" t="s">
        <v>86</v>
      </c>
      <c r="G292" s="229" t="s">
        <v>2347</v>
      </c>
      <c r="H292" s="229" t="s">
        <v>2363</v>
      </c>
      <c r="I292" s="229" t="s">
        <v>140</v>
      </c>
      <c r="J292" s="229"/>
      <c r="K292" s="229" t="s">
        <v>2636</v>
      </c>
      <c r="L292" s="229" t="s">
        <v>2389</v>
      </c>
      <c r="M292" s="229">
        <v>4400605440</v>
      </c>
      <c r="N292" s="284" t="s">
        <v>2631</v>
      </c>
      <c r="Q292" s="229">
        <v>37</v>
      </c>
      <c r="R292" s="423" t="s">
        <v>45</v>
      </c>
    </row>
    <row r="293" spans="2:18" ht="38.25" customHeight="1" x14ac:dyDescent="0.3">
      <c r="B293" s="53" t="s">
        <v>2637</v>
      </c>
      <c r="C293" s="53"/>
      <c r="D293" s="234">
        <v>313725</v>
      </c>
      <c r="E293" s="229" t="s">
        <v>64</v>
      </c>
      <c r="F293" s="229" t="s">
        <v>2395</v>
      </c>
      <c r="G293" s="229" t="s">
        <v>2373</v>
      </c>
      <c r="H293" s="229" t="s">
        <v>2348</v>
      </c>
      <c r="I293" s="229" t="s">
        <v>87</v>
      </c>
      <c r="J293" s="229" t="s">
        <v>2349</v>
      </c>
      <c r="K293" s="229" t="s">
        <v>2634</v>
      </c>
      <c r="L293" s="229" t="s">
        <v>2638</v>
      </c>
      <c r="M293" s="229">
        <v>4500551904</v>
      </c>
      <c r="N293" s="284" t="s">
        <v>2631</v>
      </c>
      <c r="Q293" s="229">
        <v>34</v>
      </c>
      <c r="R293" s="423" t="s">
        <v>45</v>
      </c>
    </row>
    <row r="294" spans="2:18" ht="38.25" customHeight="1" x14ac:dyDescent="0.3">
      <c r="B294" s="53"/>
      <c r="C294" s="53"/>
      <c r="D294" s="234">
        <v>313825</v>
      </c>
      <c r="E294" s="229" t="s">
        <v>64</v>
      </c>
      <c r="F294" s="229" t="s">
        <v>80</v>
      </c>
      <c r="G294" s="229" t="s">
        <v>2373</v>
      </c>
      <c r="H294" s="229" t="s">
        <v>2348</v>
      </c>
      <c r="I294" s="229" t="s">
        <v>87</v>
      </c>
      <c r="J294" s="229" t="s">
        <v>2349</v>
      </c>
      <c r="K294" s="229" t="s">
        <v>2634</v>
      </c>
      <c r="L294" s="229">
        <v>5025819</v>
      </c>
      <c r="M294" s="229">
        <v>4500551909</v>
      </c>
      <c r="N294" s="284" t="s">
        <v>2631</v>
      </c>
      <c r="Q294" s="229">
        <v>34</v>
      </c>
      <c r="R294" s="423" t="s">
        <v>45</v>
      </c>
    </row>
    <row r="295" spans="2:18" ht="38.25" customHeight="1" x14ac:dyDescent="0.3">
      <c r="B295" s="53"/>
      <c r="C295" s="53"/>
      <c r="D295" s="234">
        <v>314125</v>
      </c>
      <c r="E295" s="229" t="s">
        <v>64</v>
      </c>
      <c r="F295" s="229" t="s">
        <v>80</v>
      </c>
      <c r="G295" s="229" t="s">
        <v>2347</v>
      </c>
      <c r="H295" s="229" t="s">
        <v>2348</v>
      </c>
      <c r="I295" s="229" t="s">
        <v>81</v>
      </c>
      <c r="J295" s="229" t="s">
        <v>2349</v>
      </c>
      <c r="K295" s="229" t="s">
        <v>2401</v>
      </c>
      <c r="L295" s="229">
        <v>2520471</v>
      </c>
      <c r="M295" s="229">
        <v>4500552955</v>
      </c>
      <c r="N295" s="284" t="s">
        <v>2631</v>
      </c>
      <c r="Q295" s="229">
        <v>34</v>
      </c>
      <c r="R295" s="423" t="s">
        <v>45</v>
      </c>
    </row>
    <row r="296" spans="2:18" ht="38.25" customHeight="1" x14ac:dyDescent="0.3">
      <c r="B296" s="53"/>
      <c r="C296" s="53"/>
      <c r="D296" s="237">
        <v>314225</v>
      </c>
      <c r="E296" s="238" t="s">
        <v>64</v>
      </c>
      <c r="F296" s="238" t="s">
        <v>100</v>
      </c>
      <c r="G296" s="238" t="s">
        <v>2347</v>
      </c>
      <c r="H296" s="238" t="s">
        <v>2348</v>
      </c>
      <c r="I296" s="238">
        <v>24</v>
      </c>
      <c r="J296" s="238" t="s">
        <v>2349</v>
      </c>
      <c r="K296" s="238" t="s">
        <v>2590</v>
      </c>
      <c r="L296" s="238">
        <v>2767646</v>
      </c>
      <c r="M296" s="238">
        <v>4500552930</v>
      </c>
      <c r="N296" s="285" t="s">
        <v>2631</v>
      </c>
      <c r="Q296" s="238">
        <v>34</v>
      </c>
      <c r="R296" s="428" t="s">
        <v>45</v>
      </c>
    </row>
    <row r="301" spans="2:18" x14ac:dyDescent="0.3">
      <c r="B301" s="2" t="s">
        <v>2639</v>
      </c>
      <c r="C301" s="2" t="s">
        <v>2640</v>
      </c>
      <c r="D301" s="2" t="s">
        <v>10</v>
      </c>
      <c r="E301" s="18" t="s">
        <v>11</v>
      </c>
      <c r="F301" s="10" t="s">
        <v>12</v>
      </c>
      <c r="G301" s="10" t="s">
        <v>13</v>
      </c>
    </row>
    <row r="302" spans="2:18" x14ac:dyDescent="0.3">
      <c r="B302" s="707"/>
      <c r="C302" s="707"/>
      <c r="D302" s="707">
        <v>300124</v>
      </c>
      <c r="E302" s="707" t="s">
        <v>68</v>
      </c>
      <c r="F302" s="707" t="s">
        <v>171</v>
      </c>
      <c r="G302" s="707" t="s">
        <v>70</v>
      </c>
    </row>
    <row r="303" spans="2:18" x14ac:dyDescent="0.3">
      <c r="B303" s="707"/>
      <c r="C303" s="707"/>
      <c r="D303" s="707">
        <v>309124</v>
      </c>
      <c r="E303" s="707" t="s">
        <v>68</v>
      </c>
      <c r="F303" s="707" t="s">
        <v>98</v>
      </c>
      <c r="G303" s="707" t="s">
        <v>70</v>
      </c>
    </row>
    <row r="304" spans="2:18" x14ac:dyDescent="0.3">
      <c r="B304" s="707"/>
      <c r="C304" s="707"/>
      <c r="D304" s="707">
        <v>309324</v>
      </c>
      <c r="E304" s="429" t="s">
        <v>64</v>
      </c>
      <c r="F304" s="707" t="s">
        <v>224</v>
      </c>
      <c r="G304" s="707" t="s">
        <v>225</v>
      </c>
    </row>
    <row r="305" spans="2:7" x14ac:dyDescent="0.3">
      <c r="B305" s="707"/>
      <c r="C305" s="707"/>
      <c r="D305" s="707">
        <v>310124</v>
      </c>
      <c r="E305" s="707" t="s">
        <v>68</v>
      </c>
      <c r="F305" s="707" t="s">
        <v>98</v>
      </c>
      <c r="G305" s="707" t="s">
        <v>70</v>
      </c>
    </row>
    <row r="306" spans="2:7" x14ac:dyDescent="0.3">
      <c r="B306" s="707"/>
      <c r="C306" s="707"/>
      <c r="D306" s="707">
        <v>310824</v>
      </c>
      <c r="E306" s="707" t="s">
        <v>68</v>
      </c>
      <c r="F306" s="707" t="s">
        <v>98</v>
      </c>
      <c r="G306" s="707" t="s">
        <v>70</v>
      </c>
    </row>
    <row r="307" spans="2:7" x14ac:dyDescent="0.3">
      <c r="B307" s="707"/>
      <c r="C307" s="707"/>
      <c r="D307" s="707">
        <v>312325</v>
      </c>
      <c r="E307" s="19" t="s">
        <v>68</v>
      </c>
      <c r="F307" s="707" t="s">
        <v>165</v>
      </c>
      <c r="G307" s="707" t="s">
        <v>222</v>
      </c>
    </row>
    <row r="308" spans="2:7" x14ac:dyDescent="0.3">
      <c r="B308" s="707"/>
      <c r="C308" s="707"/>
      <c r="D308" s="707">
        <v>312725</v>
      </c>
      <c r="E308" s="19" t="s">
        <v>68</v>
      </c>
      <c r="F308" s="707" t="s">
        <v>99</v>
      </c>
      <c r="G308" s="707" t="s">
        <v>81</v>
      </c>
    </row>
    <row r="309" spans="2:7" x14ac:dyDescent="0.3">
      <c r="B309" s="707"/>
      <c r="C309" s="707"/>
      <c r="D309" s="707">
        <v>312825</v>
      </c>
      <c r="E309" s="19" t="s">
        <v>68</v>
      </c>
      <c r="F309" s="707" t="s">
        <v>240</v>
      </c>
      <c r="G309" s="707">
        <v>24</v>
      </c>
    </row>
    <row r="310" spans="2:7" x14ac:dyDescent="0.3">
      <c r="B310" s="707"/>
      <c r="C310" s="707"/>
      <c r="D310" s="707">
        <v>313225</v>
      </c>
      <c r="E310" s="19" t="s">
        <v>68</v>
      </c>
      <c r="F310" s="707" t="s">
        <v>86</v>
      </c>
      <c r="G310" s="707" t="s">
        <v>140</v>
      </c>
    </row>
    <row r="311" spans="2:7" x14ac:dyDescent="0.3">
      <c r="B311" s="707"/>
      <c r="C311" s="707"/>
      <c r="D311" s="707">
        <v>313425</v>
      </c>
      <c r="E311" s="19" t="s">
        <v>64</v>
      </c>
      <c r="F311" s="707" t="s">
        <v>65</v>
      </c>
      <c r="G311" s="707" t="s">
        <v>66</v>
      </c>
    </row>
    <row r="312" spans="2:7" x14ac:dyDescent="0.3">
      <c r="B312" s="707"/>
      <c r="C312" s="707"/>
      <c r="D312" s="707">
        <v>313525</v>
      </c>
      <c r="E312" s="19" t="s">
        <v>64</v>
      </c>
      <c r="F312" s="707" t="s">
        <v>98</v>
      </c>
      <c r="G312" s="707" t="s">
        <v>160</v>
      </c>
    </row>
    <row r="313" spans="2:7" x14ac:dyDescent="0.3">
      <c r="B313" s="707"/>
      <c r="C313" s="52"/>
      <c r="D313" s="430">
        <v>313625</v>
      </c>
      <c r="E313" s="431" t="s">
        <v>64</v>
      </c>
      <c r="F313" s="707" t="s">
        <v>98</v>
      </c>
      <c r="G313" s="707" t="s">
        <v>70</v>
      </c>
    </row>
    <row r="314" spans="2:7" x14ac:dyDescent="0.3">
      <c r="B314" s="707"/>
      <c r="C314" s="707"/>
      <c r="D314" s="707">
        <v>313725</v>
      </c>
      <c r="E314" s="707" t="s">
        <v>64</v>
      </c>
      <c r="F314" s="707" t="s">
        <v>86</v>
      </c>
      <c r="G314" s="707" t="s">
        <v>87</v>
      </c>
    </row>
    <row r="315" spans="2:7" x14ac:dyDescent="0.3">
      <c r="B315" s="707"/>
      <c r="C315" s="707"/>
      <c r="D315" s="707">
        <v>313825</v>
      </c>
      <c r="E315" s="707" t="s">
        <v>64</v>
      </c>
      <c r="F315" s="707" t="s">
        <v>80</v>
      </c>
      <c r="G315" s="707" t="s">
        <v>87</v>
      </c>
    </row>
    <row r="316" spans="2:7" x14ac:dyDescent="0.3">
      <c r="B316" s="707"/>
      <c r="C316" s="707"/>
      <c r="D316" s="707">
        <v>314125</v>
      </c>
      <c r="E316" s="707" t="s">
        <v>64</v>
      </c>
      <c r="F316" s="707" t="s">
        <v>80</v>
      </c>
      <c r="G316" s="707" t="s">
        <v>81</v>
      </c>
    </row>
    <row r="317" spans="2:7" x14ac:dyDescent="0.3">
      <c r="B317" s="707"/>
      <c r="C317" s="707"/>
      <c r="D317" s="707">
        <v>314225</v>
      </c>
      <c r="E317" s="707" t="s">
        <v>64</v>
      </c>
      <c r="F317" s="707" t="s">
        <v>100</v>
      </c>
      <c r="G317" s="707">
        <v>24</v>
      </c>
    </row>
    <row r="318" spans="2:7" x14ac:dyDescent="0.3">
      <c r="B318" s="707"/>
      <c r="C318" s="707"/>
      <c r="D318" s="707">
        <v>314425</v>
      </c>
      <c r="E318" s="707" t="s">
        <v>64</v>
      </c>
      <c r="F318" s="707" t="s">
        <v>63</v>
      </c>
      <c r="G318" s="707" t="s">
        <v>225</v>
      </c>
    </row>
    <row r="319" spans="2:7" x14ac:dyDescent="0.3">
      <c r="B319" s="707"/>
      <c r="C319" s="707"/>
      <c r="D319" s="707">
        <v>314625</v>
      </c>
      <c r="E319" s="707" t="s">
        <v>64</v>
      </c>
      <c r="F319" s="707" t="s">
        <v>141</v>
      </c>
      <c r="G319" s="707">
        <v>24</v>
      </c>
    </row>
    <row r="320" spans="2:7" x14ac:dyDescent="0.3">
      <c r="B320" s="707"/>
      <c r="C320" s="707"/>
      <c r="D320" s="707">
        <v>314825</v>
      </c>
      <c r="E320" s="707" t="s">
        <v>64</v>
      </c>
      <c r="F320" s="707" t="s">
        <v>84</v>
      </c>
      <c r="G320" s="707" t="s">
        <v>81</v>
      </c>
    </row>
    <row r="321" spans="2:7" x14ac:dyDescent="0.3">
      <c r="B321" s="707"/>
      <c r="C321" s="707"/>
      <c r="D321" s="707">
        <v>314925</v>
      </c>
      <c r="E321" s="707" t="s">
        <v>64</v>
      </c>
      <c r="F321" s="707" t="s">
        <v>107</v>
      </c>
      <c r="G321" s="707" t="s">
        <v>245</v>
      </c>
    </row>
    <row r="322" spans="2:7" x14ac:dyDescent="0.3">
      <c r="B322" s="707"/>
      <c r="C322" s="52"/>
      <c r="D322" s="430">
        <v>315125</v>
      </c>
      <c r="E322" s="707" t="s">
        <v>64</v>
      </c>
      <c r="F322" s="707" t="s">
        <v>80</v>
      </c>
      <c r="G322" s="707" t="s">
        <v>116</v>
      </c>
    </row>
    <row r="323" spans="2:7" x14ac:dyDescent="0.3">
      <c r="B323" s="707"/>
      <c r="C323" s="707"/>
      <c r="D323" s="707">
        <v>315525</v>
      </c>
      <c r="E323" s="19" t="s">
        <v>64</v>
      </c>
      <c r="F323" s="707" t="s">
        <v>156</v>
      </c>
      <c r="G323" s="707" t="s">
        <v>70</v>
      </c>
    </row>
    <row r="324" spans="2:7" x14ac:dyDescent="0.3">
      <c r="B324" s="707"/>
      <c r="C324" s="707"/>
      <c r="D324" s="707">
        <v>315825</v>
      </c>
      <c r="E324" s="19" t="s">
        <v>64</v>
      </c>
      <c r="F324" s="707" t="s">
        <v>69</v>
      </c>
      <c r="G324" s="707" t="s">
        <v>70</v>
      </c>
    </row>
    <row r="325" spans="2:7" x14ac:dyDescent="0.3">
      <c r="B325" s="707"/>
      <c r="C325" s="707"/>
      <c r="D325" s="707">
        <v>315925</v>
      </c>
      <c r="E325" s="19" t="s">
        <v>64</v>
      </c>
      <c r="F325" s="707" t="s">
        <v>69</v>
      </c>
      <c r="G325" s="707" t="s">
        <v>139</v>
      </c>
    </row>
    <row r="326" spans="2:7" x14ac:dyDescent="0.3">
      <c r="B326" s="707"/>
      <c r="C326" s="707"/>
      <c r="D326" s="707">
        <v>316125</v>
      </c>
      <c r="E326" s="19" t="s">
        <v>64</v>
      </c>
      <c r="F326" s="707" t="s">
        <v>65</v>
      </c>
      <c r="G326" s="707" t="s">
        <v>66</v>
      </c>
    </row>
    <row r="327" spans="2:7" x14ac:dyDescent="0.3">
      <c r="B327" s="707"/>
      <c r="C327" s="707"/>
      <c r="D327" s="707">
        <v>316325</v>
      </c>
      <c r="E327" s="19" t="s">
        <v>64</v>
      </c>
      <c r="F327" s="707" t="s">
        <v>255</v>
      </c>
      <c r="G327" s="707" t="s">
        <v>191</v>
      </c>
    </row>
    <row r="328" spans="2:7" x14ac:dyDescent="0.3">
      <c r="B328" s="707"/>
      <c r="C328" s="707"/>
      <c r="D328" s="707">
        <v>316425</v>
      </c>
      <c r="E328" s="19" t="s">
        <v>64</v>
      </c>
      <c r="F328" s="707" t="s">
        <v>255</v>
      </c>
      <c r="G328" s="707" t="s">
        <v>191</v>
      </c>
    </row>
    <row r="329" spans="2:7" x14ac:dyDescent="0.3">
      <c r="B329" s="707"/>
      <c r="C329" s="707"/>
      <c r="D329" s="707">
        <v>316925</v>
      </c>
      <c r="E329" s="19" t="s">
        <v>68</v>
      </c>
      <c r="F329" s="707" t="s">
        <v>80</v>
      </c>
      <c r="G329" s="707" t="s">
        <v>158</v>
      </c>
    </row>
    <row r="330" spans="2:7" x14ac:dyDescent="0.3">
      <c r="B330" s="707"/>
      <c r="C330" s="707"/>
      <c r="D330" s="707">
        <v>317225</v>
      </c>
      <c r="E330" s="19" t="s">
        <v>187</v>
      </c>
      <c r="F330" s="707" t="s">
        <v>258</v>
      </c>
      <c r="G330" s="707" t="s">
        <v>259</v>
      </c>
    </row>
    <row r="331" spans="2:7" x14ac:dyDescent="0.3">
      <c r="B331" s="707"/>
      <c r="C331" s="707"/>
      <c r="D331" s="707">
        <v>317325</v>
      </c>
      <c r="E331" s="19" t="s">
        <v>187</v>
      </c>
      <c r="F331" s="707" t="s">
        <v>258</v>
      </c>
      <c r="G331" s="707" t="s">
        <v>259</v>
      </c>
    </row>
    <row r="332" spans="2:7" x14ac:dyDescent="0.3">
      <c r="B332" s="707"/>
      <c r="C332" s="707"/>
      <c r="D332" s="707">
        <v>318025</v>
      </c>
      <c r="E332" s="19" t="s">
        <v>68</v>
      </c>
      <c r="F332" s="707" t="s">
        <v>86</v>
      </c>
      <c r="G332" s="707" t="s">
        <v>70</v>
      </c>
    </row>
    <row r="333" spans="2:7" x14ac:dyDescent="0.3">
      <c r="B333" s="707"/>
      <c r="C333" s="707"/>
      <c r="D333" s="707">
        <v>318125</v>
      </c>
      <c r="E333" s="19" t="s">
        <v>68</v>
      </c>
      <c r="F333" s="707" t="s">
        <v>86</v>
      </c>
      <c r="G333" s="707" t="s">
        <v>70</v>
      </c>
    </row>
    <row r="338" spans="3:6" ht="15.6" x14ac:dyDescent="0.3">
      <c r="C338" s="574" t="s">
        <v>2641</v>
      </c>
      <c r="D338" s="574" t="s">
        <v>12</v>
      </c>
    </row>
    <row r="339" spans="3:6" ht="15.6" x14ac:dyDescent="0.3">
      <c r="C339" s="575" t="s">
        <v>2642</v>
      </c>
      <c r="D339" s="573" t="s">
        <v>2643</v>
      </c>
    </row>
    <row r="340" spans="3:6" ht="15.6" x14ac:dyDescent="0.3">
      <c r="C340" s="572" t="s">
        <v>2644</v>
      </c>
      <c r="D340" s="573" t="s">
        <v>2645</v>
      </c>
    </row>
    <row r="341" spans="3:6" ht="15.6" x14ac:dyDescent="0.3">
      <c r="C341" s="572" t="s">
        <v>2646</v>
      </c>
      <c r="D341" s="576">
        <v>45817</v>
      </c>
    </row>
    <row r="342" spans="3:6" ht="80.25" customHeight="1" x14ac:dyDescent="0.3">
      <c r="C342" s="578" t="s">
        <v>2647</v>
      </c>
      <c r="D342" s="573" t="s">
        <v>2648</v>
      </c>
    </row>
    <row r="343" spans="3:6" ht="34.200000000000003" thickBot="1" x14ac:dyDescent="0.35">
      <c r="C343" s="577" t="s">
        <v>2649</v>
      </c>
      <c r="D343" s="573" t="s">
        <v>2650</v>
      </c>
      <c r="F343" s="579" t="s">
        <v>2651</v>
      </c>
    </row>
    <row r="344" spans="3:6" ht="16.8" x14ac:dyDescent="0.4">
      <c r="C344" s="572" t="s">
        <v>2652</v>
      </c>
      <c r="D344" s="573" t="s">
        <v>2653</v>
      </c>
      <c r="F344" s="580" t="s">
        <v>2654</v>
      </c>
    </row>
  </sheetData>
  <mergeCells count="116">
    <mergeCell ref="R268:R269"/>
    <mergeCell ref="A268:A269"/>
    <mergeCell ref="B268:B269"/>
    <mergeCell ref="D268:D269"/>
    <mergeCell ref="E268:E269"/>
    <mergeCell ref="F268:F269"/>
    <mergeCell ref="G268:G269"/>
    <mergeCell ref="H268:H269"/>
    <mergeCell ref="I268:I269"/>
    <mergeCell ref="J268:J269"/>
    <mergeCell ref="K268:K269"/>
    <mergeCell ref="L268:L269"/>
    <mergeCell ref="M268:M269"/>
    <mergeCell ref="N268:N269"/>
    <mergeCell ref="Q268:Q269"/>
    <mergeCell ref="U179:U180"/>
    <mergeCell ref="O179:O180"/>
    <mergeCell ref="P179:P180"/>
    <mergeCell ref="Q179:Q180"/>
    <mergeCell ref="R179:R180"/>
    <mergeCell ref="T179:T180"/>
    <mergeCell ref="I179:I180"/>
    <mergeCell ref="J179:J180"/>
    <mergeCell ref="K179:K180"/>
    <mergeCell ref="L179:L180"/>
    <mergeCell ref="N179:N180"/>
    <mergeCell ref="L25:L26"/>
    <mergeCell ref="D179:D180"/>
    <mergeCell ref="E179:E180"/>
    <mergeCell ref="F179:F180"/>
    <mergeCell ref="G179:G180"/>
    <mergeCell ref="H179:H180"/>
    <mergeCell ref="E136:H137"/>
    <mergeCell ref="N85:O85"/>
    <mergeCell ref="Q70:Q71"/>
    <mergeCell ref="N40:N41"/>
    <mergeCell ref="D70:D71"/>
    <mergeCell ref="E70:E71"/>
    <mergeCell ref="F70:F71"/>
    <mergeCell ref="G70:G71"/>
    <mergeCell ref="H70:H71"/>
    <mergeCell ref="I70:I71"/>
    <mergeCell ref="J70:J71"/>
    <mergeCell ref="K70:K71"/>
    <mergeCell ref="L70:L71"/>
    <mergeCell ref="M70:M71"/>
    <mergeCell ref="O70:O71"/>
    <mergeCell ref="P70:P71"/>
    <mergeCell ref="D101:F101"/>
    <mergeCell ref="H116:I116"/>
    <mergeCell ref="E40:E41"/>
    <mergeCell ref="F40:F41"/>
    <mergeCell ref="G40:G41"/>
    <mergeCell ref="H40:H41"/>
    <mergeCell ref="I40:I41"/>
    <mergeCell ref="J40:J41"/>
    <mergeCell ref="K40:K41"/>
    <mergeCell ref="J25:J26"/>
    <mergeCell ref="K25:K26"/>
    <mergeCell ref="R3:R4"/>
    <mergeCell ref="J3:J4"/>
    <mergeCell ref="K3:K4"/>
    <mergeCell ref="L3:L4"/>
    <mergeCell ref="N3:N4"/>
    <mergeCell ref="O3:O4"/>
    <mergeCell ref="P3:P4"/>
    <mergeCell ref="D86:F86"/>
    <mergeCell ref="D97:F97"/>
    <mergeCell ref="Q3:Q4"/>
    <mergeCell ref="I3:I4"/>
    <mergeCell ref="D25:D26"/>
    <mergeCell ref="E25:E26"/>
    <mergeCell ref="F25:F26"/>
    <mergeCell ref="G25:G26"/>
    <mergeCell ref="H25:H26"/>
    <mergeCell ref="I25:I26"/>
    <mergeCell ref="D3:D4"/>
    <mergeCell ref="E3:E4"/>
    <mergeCell ref="F3:F4"/>
    <mergeCell ref="G3:G4"/>
    <mergeCell ref="H3:H4"/>
    <mergeCell ref="N25:N26"/>
    <mergeCell ref="D40:D41"/>
    <mergeCell ref="P209:P210"/>
    <mergeCell ref="R209:R210"/>
    <mergeCell ref="S209:S210"/>
    <mergeCell ref="T209:T210"/>
    <mergeCell ref="I209:I210"/>
    <mergeCell ref="J209:J210"/>
    <mergeCell ref="K209:K210"/>
    <mergeCell ref="L209:L210"/>
    <mergeCell ref="N209:N210"/>
    <mergeCell ref="A209:A210"/>
    <mergeCell ref="D230:D231"/>
    <mergeCell ref="E230:E231"/>
    <mergeCell ref="F230:F231"/>
    <mergeCell ref="O209:O210"/>
    <mergeCell ref="D209:D210"/>
    <mergeCell ref="E209:E210"/>
    <mergeCell ref="F209:F210"/>
    <mergeCell ref="G209:G210"/>
    <mergeCell ref="H209:H210"/>
    <mergeCell ref="G230:G231"/>
    <mergeCell ref="A230:A231"/>
    <mergeCell ref="D252:D253"/>
    <mergeCell ref="E252:E253"/>
    <mergeCell ref="F252:F253"/>
    <mergeCell ref="G252:G253"/>
    <mergeCell ref="A252:A253"/>
    <mergeCell ref="B252:B253"/>
    <mergeCell ref="L252:L253"/>
    <mergeCell ref="N252:N253"/>
    <mergeCell ref="O252:O253"/>
    <mergeCell ref="H252:H253"/>
    <mergeCell ref="I252:I253"/>
    <mergeCell ref="J252:J253"/>
  </mergeCells>
  <conditionalFormatting sqref="B301:C301">
    <cfRule type="duplicateValues" dxfId="37" priority="9"/>
  </conditionalFormatting>
  <conditionalFormatting sqref="B302:C302">
    <cfRule type="duplicateValues" dxfId="36" priority="7"/>
  </conditionalFormatting>
  <conditionalFormatting sqref="B302:C306">
    <cfRule type="duplicateValues" dxfId="35" priority="8"/>
  </conditionalFormatting>
  <conditionalFormatting sqref="B303:C304">
    <cfRule type="duplicateValues" dxfId="34" priority="6"/>
  </conditionalFormatting>
  <conditionalFormatting sqref="B305:C306">
    <cfRule type="duplicateValues" dxfId="33" priority="5"/>
  </conditionalFormatting>
  <conditionalFormatting sqref="B307:C307">
    <cfRule type="duplicateValues" dxfId="32" priority="1"/>
    <cfRule type="duplicateValues" dxfId="31" priority="2"/>
  </conditionalFormatting>
  <conditionalFormatting sqref="B308:C333">
    <cfRule type="duplicateValues" dxfId="30" priority="3"/>
    <cfRule type="duplicateValues" dxfId="29" priority="4"/>
  </conditionalFormatting>
  <conditionalFormatting sqref="D232:D233">
    <cfRule type="duplicateValues" dxfId="28" priority="24"/>
  </conditionalFormatting>
  <conditionalFormatting sqref="D232:D241">
    <cfRule type="duplicateValues" dxfId="27" priority="25"/>
  </conditionalFormatting>
  <conditionalFormatting sqref="D234:D235">
    <cfRule type="duplicateValues" dxfId="26" priority="23"/>
  </conditionalFormatting>
  <conditionalFormatting sqref="D236:D241">
    <cfRule type="duplicateValues" dxfId="25" priority="22"/>
  </conditionalFormatting>
  <conditionalFormatting sqref="D242:D248">
    <cfRule type="duplicateValues" dxfId="24" priority="21"/>
  </conditionalFormatting>
  <conditionalFormatting sqref="D302">
    <cfRule type="duplicateValues" dxfId="23" priority="17"/>
  </conditionalFormatting>
  <conditionalFormatting sqref="D303:D304">
    <cfRule type="duplicateValues" dxfId="22" priority="16"/>
  </conditionalFormatting>
  <conditionalFormatting sqref="D305:D306">
    <cfRule type="duplicateValues" dxfId="21" priority="15"/>
  </conditionalFormatting>
  <conditionalFormatting sqref="D314:D322">
    <cfRule type="duplicateValues" dxfId="20" priority="13"/>
  </conditionalFormatting>
  <conditionalFormatting sqref="D323:D329">
    <cfRule type="duplicateValues" dxfId="19" priority="12"/>
  </conditionalFormatting>
  <conditionalFormatting sqref="D330:D331">
    <cfRule type="duplicateValues" dxfId="18" priority="11"/>
  </conditionalFormatting>
  <conditionalFormatting sqref="D332:D333">
    <cfRule type="duplicateValues" dxfId="17" priority="10"/>
  </conditionalFormatting>
  <conditionalFormatting sqref="D301:E301">
    <cfRule type="duplicateValues" dxfId="16" priority="20"/>
  </conditionalFormatting>
  <conditionalFormatting sqref="D307:E313 D302:D306">
    <cfRule type="duplicateValues" dxfId="15" priority="19"/>
  </conditionalFormatting>
  <conditionalFormatting sqref="D307:E313">
    <cfRule type="duplicateValues" dxfId="14" priority="14"/>
  </conditionalFormatting>
  <hyperlinks>
    <hyperlink ref="G164" r:id="rId1" xr:uid="{607C774D-DF60-4C5A-953F-9B69BCD889AA}"/>
    <hyperlink ref="G168" r:id="rId2" xr:uid="{5BEB1437-1DFF-459A-B92F-C5C1AD18172D}"/>
    <hyperlink ref="G171" r:id="rId3" xr:uid="{F3B25BD4-732D-499E-9359-1A342A49802F}"/>
    <hyperlink ref="G173" r:id="rId4" xr:uid="{8C83D89E-AE36-44C5-8AE4-14104566784E}"/>
    <hyperlink ref="G162" r:id="rId5" xr:uid="{ACB4CD09-FEE8-4B21-B0C6-541EF2264B9F}"/>
    <hyperlink ref="G169" r:id="rId6" xr:uid="{D79AE8F5-66B4-4D7A-82DD-1445E8940A7F}"/>
    <hyperlink ref="G165" r:id="rId7" xr:uid="{CA8592AE-D086-4B13-AA05-2B286232C660}"/>
    <hyperlink ref="G172" r:id="rId8" xr:uid="{43EF68D8-0B08-4BF0-BC01-7C8B1F9B5EAF}"/>
    <hyperlink ref="G163" r:id="rId9" xr:uid="{BB8300F3-F279-463A-B107-F8E5F1C69D55}"/>
    <hyperlink ref="G161" r:id="rId10" xr:uid="{F4753B6A-FA76-47EC-8CC8-7A13B8BEC504}"/>
    <hyperlink ref="G160" r:id="rId11" xr:uid="{02BFBE80-09E9-41FD-B201-2FC7E4A0A88E}"/>
    <hyperlink ref="G159" r:id="rId12" xr:uid="{925B6602-7092-4D34-8779-DA82101F987D}"/>
    <hyperlink ref="G158" r:id="rId13" xr:uid="{6BAF0028-4E97-4424-8EA1-EEDE70C7571A}"/>
    <hyperlink ref="G157" r:id="rId14" xr:uid="{4C481F91-C478-4B9A-BE76-17FA0AFAD744}"/>
    <hyperlink ref="G155" r:id="rId15" xr:uid="{226B1665-E669-42C1-A711-C8116B1EB6FB}"/>
    <hyperlink ref="G156" r:id="rId16" xr:uid="{0FF89236-C3D5-4383-9B4A-1101B97FABEF}"/>
  </hyperlinks>
  <pageMargins left="0.7" right="0.7" top="0.75" bottom="0.75" header="0.3" footer="0.3"/>
  <pageSetup scale="10" orientation="landscape" horizontalDpi="4294967293" r:id="rId17"/>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70CB6-A10F-40BD-B82D-3A98EDFE211C}">
  <sheetPr codeName="Hoja18"/>
  <dimension ref="C2:F14"/>
  <sheetViews>
    <sheetView workbookViewId="0">
      <selection activeCell="E35" sqref="E35"/>
    </sheetView>
  </sheetViews>
  <sheetFormatPr baseColWidth="10" defaultRowHeight="14.4" x14ac:dyDescent="0.3"/>
  <cols>
    <col min="4" max="4" width="32.33203125" customWidth="1"/>
  </cols>
  <sheetData>
    <row r="2" spans="3:6" ht="28.8" x14ac:dyDescent="0.3">
      <c r="C2" s="707" t="s">
        <v>390</v>
      </c>
      <c r="D2" s="707" t="s">
        <v>12</v>
      </c>
      <c r="E2" s="320" t="s">
        <v>3527</v>
      </c>
      <c r="F2" s="707" t="s">
        <v>3526</v>
      </c>
    </row>
    <row r="3" spans="3:6" x14ac:dyDescent="0.3">
      <c r="C3" s="463">
        <v>351725</v>
      </c>
      <c r="D3" s="463" t="s">
        <v>3525</v>
      </c>
      <c r="E3" s="755">
        <v>45939</v>
      </c>
      <c r="F3" s="756">
        <f ca="1">TODAY()-E3</f>
        <v>106</v>
      </c>
    </row>
    <row r="4" spans="3:6" x14ac:dyDescent="0.3">
      <c r="C4" s="463">
        <v>351725</v>
      </c>
      <c r="D4" s="463" t="s">
        <v>3528</v>
      </c>
      <c r="E4" s="755">
        <v>45931</v>
      </c>
      <c r="F4" s="756">
        <f ca="1">TODAY()-E4</f>
        <v>114</v>
      </c>
    </row>
    <row r="5" spans="3:6" x14ac:dyDescent="0.3">
      <c r="C5" s="463">
        <v>339925</v>
      </c>
      <c r="D5" s="463" t="s">
        <v>3525</v>
      </c>
      <c r="E5" s="755">
        <v>45898</v>
      </c>
      <c r="F5" s="756">
        <f ca="1">TODAY()-E5</f>
        <v>147</v>
      </c>
    </row>
    <row r="6" spans="3:6" x14ac:dyDescent="0.3">
      <c r="C6" s="463">
        <v>358025</v>
      </c>
      <c r="D6" s="463" t="s">
        <v>3525</v>
      </c>
      <c r="E6" s="755">
        <v>45961</v>
      </c>
      <c r="F6" s="756">
        <f t="shared" ref="F6:F14" ca="1" si="0">TODAY()-E6</f>
        <v>84</v>
      </c>
    </row>
    <row r="7" spans="3:6" x14ac:dyDescent="0.3">
      <c r="C7" s="463">
        <v>360925</v>
      </c>
      <c r="D7" s="463" t="s">
        <v>3529</v>
      </c>
      <c r="E7" s="755">
        <v>45988</v>
      </c>
      <c r="F7" s="756">
        <f t="shared" ca="1" si="0"/>
        <v>57</v>
      </c>
    </row>
    <row r="8" spans="3:6" x14ac:dyDescent="0.3">
      <c r="C8" s="463">
        <v>361525</v>
      </c>
      <c r="D8" s="463" t="s">
        <v>3525</v>
      </c>
      <c r="E8" s="755">
        <v>45986</v>
      </c>
      <c r="F8" s="756">
        <f t="shared" ca="1" si="0"/>
        <v>59</v>
      </c>
    </row>
    <row r="9" spans="3:6" x14ac:dyDescent="0.3">
      <c r="C9" s="463">
        <v>362625</v>
      </c>
      <c r="D9" s="463" t="s">
        <v>3525</v>
      </c>
      <c r="E9" s="755">
        <v>45989</v>
      </c>
      <c r="F9" s="756">
        <f t="shared" ca="1" si="0"/>
        <v>56</v>
      </c>
    </row>
    <row r="10" spans="3:6" x14ac:dyDescent="0.3">
      <c r="C10" s="463">
        <v>362625</v>
      </c>
      <c r="D10" s="463" t="s">
        <v>3529</v>
      </c>
      <c r="E10" s="755">
        <v>45989</v>
      </c>
      <c r="F10" s="756">
        <f t="shared" ca="1" si="0"/>
        <v>56</v>
      </c>
    </row>
    <row r="11" spans="3:6" x14ac:dyDescent="0.3">
      <c r="C11" s="463">
        <v>363125</v>
      </c>
      <c r="D11" s="463" t="s">
        <v>1747</v>
      </c>
      <c r="E11" s="755">
        <v>45993</v>
      </c>
      <c r="F11" s="756">
        <f t="shared" ca="1" si="0"/>
        <v>52</v>
      </c>
    </row>
    <row r="12" spans="3:6" x14ac:dyDescent="0.3">
      <c r="C12" s="463">
        <v>357725</v>
      </c>
      <c r="D12" s="463" t="s">
        <v>3530</v>
      </c>
      <c r="E12" s="755">
        <v>45996</v>
      </c>
      <c r="F12" s="757">
        <f t="shared" ca="1" si="0"/>
        <v>49</v>
      </c>
    </row>
    <row r="13" spans="3:6" x14ac:dyDescent="0.3">
      <c r="C13" s="463">
        <v>357825</v>
      </c>
      <c r="D13" s="463" t="s">
        <v>3530</v>
      </c>
      <c r="E13" s="755">
        <v>45996</v>
      </c>
      <c r="F13" s="757">
        <f t="shared" ca="1" si="0"/>
        <v>49</v>
      </c>
    </row>
    <row r="14" spans="3:6" x14ac:dyDescent="0.3">
      <c r="C14" s="463">
        <v>361425</v>
      </c>
      <c r="D14" s="463" t="s">
        <v>3530</v>
      </c>
      <c r="E14" s="755">
        <v>46001</v>
      </c>
      <c r="F14" s="758">
        <f t="shared" ca="1" si="0"/>
        <v>44</v>
      </c>
    </row>
  </sheetData>
  <pageMargins left="0.7" right="0.7" top="0.75" bottom="0.75" header="0.3" footer="0.3"/>
  <pageSetup paperSize="9" orientation="portrait" horizontalDpi="0" verticalDpi="0"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B88FE-924B-4F02-B1A2-CCAA92A25137}">
  <sheetPr codeName="Hoja12"/>
  <dimension ref="B6:BF98"/>
  <sheetViews>
    <sheetView topLeftCell="AA31" zoomScale="85" zoomScaleNormal="85" workbookViewId="0">
      <selection activeCell="AM50" sqref="AM50:AM57"/>
    </sheetView>
  </sheetViews>
  <sheetFormatPr baseColWidth="10" defaultColWidth="11.44140625" defaultRowHeight="14.4" x14ac:dyDescent="0.3"/>
  <cols>
    <col min="2" max="2" width="22.6640625" customWidth="1"/>
    <col min="5" max="5" width="26.44140625" customWidth="1"/>
    <col min="6" max="6" width="17.6640625" customWidth="1"/>
    <col min="7" max="7" width="25" customWidth="1"/>
    <col min="11" max="11" width="34.109375" hidden="1" customWidth="1"/>
    <col min="12" max="12" width="5.88671875" hidden="1" customWidth="1"/>
    <col min="13" max="13" width="10.6640625" hidden="1" customWidth="1"/>
    <col min="14" max="26" width="11.44140625" hidden="1" customWidth="1"/>
    <col min="28" max="28" width="38.33203125" bestFit="1" customWidth="1"/>
    <col min="35" max="36" width="0" hidden="1" customWidth="1"/>
    <col min="49" max="49" width="13.44140625" customWidth="1"/>
    <col min="50" max="51" width="13.33203125" customWidth="1"/>
    <col min="52" max="55" width="11.44140625" customWidth="1"/>
  </cols>
  <sheetData>
    <row r="6" spans="8:56" x14ac:dyDescent="0.3">
      <c r="I6" t="s">
        <v>2664</v>
      </c>
      <c r="J6">
        <v>2.5</v>
      </c>
    </row>
    <row r="7" spans="8:56" x14ac:dyDescent="0.3">
      <c r="H7" t="s">
        <v>2665</v>
      </c>
      <c r="I7" t="s">
        <v>2666</v>
      </c>
      <c r="J7">
        <v>1.5</v>
      </c>
    </row>
    <row r="8" spans="8:56" x14ac:dyDescent="0.3">
      <c r="I8" t="s">
        <v>2667</v>
      </c>
      <c r="J8">
        <v>1.3</v>
      </c>
    </row>
    <row r="9" spans="8:56" x14ac:dyDescent="0.3">
      <c r="I9" t="s">
        <v>2668</v>
      </c>
      <c r="J9">
        <v>1</v>
      </c>
    </row>
    <row r="10" spans="8:56" x14ac:dyDescent="0.3">
      <c r="I10" t="s">
        <v>2669</v>
      </c>
      <c r="J10">
        <v>0.85</v>
      </c>
    </row>
    <row r="13" spans="8:56" x14ac:dyDescent="0.3">
      <c r="H13" t="s">
        <v>2670</v>
      </c>
      <c r="I13">
        <v>4.5</v>
      </c>
    </row>
    <row r="14" spans="8:56" x14ac:dyDescent="0.3">
      <c r="H14" t="s">
        <v>2671</v>
      </c>
      <c r="I14">
        <v>3</v>
      </c>
      <c r="AE14">
        <f>AE31*25.4</f>
        <v>2096.77</v>
      </c>
      <c r="AF14" t="e">
        <f t="shared" ref="AF14:AR14" si="0">AF31*25.4</f>
        <v>#VALUE!</v>
      </c>
      <c r="AG14">
        <f t="shared" si="0"/>
        <v>3870.9599999999991</v>
      </c>
      <c r="AH14">
        <f t="shared" si="0"/>
        <v>4677.4099999999989</v>
      </c>
      <c r="AI14">
        <f t="shared" si="0"/>
        <v>0</v>
      </c>
      <c r="AJ14">
        <f t="shared" si="0"/>
        <v>0</v>
      </c>
      <c r="AK14" t="e">
        <f t="shared" si="0"/>
        <v>#VALUE!</v>
      </c>
      <c r="AL14" t="e">
        <f t="shared" si="0"/>
        <v>#VALUE!</v>
      </c>
      <c r="AM14">
        <f t="shared" si="0"/>
        <v>1774.1899999999998</v>
      </c>
      <c r="AN14">
        <f t="shared" si="0"/>
        <v>10322.56</v>
      </c>
      <c r="AO14">
        <f t="shared" si="0"/>
        <v>6686.4382400000004</v>
      </c>
      <c r="AP14">
        <f t="shared" si="0"/>
        <v>1782.5770799999998</v>
      </c>
      <c r="AQ14">
        <f t="shared" si="0"/>
        <v>3845.1535999999996</v>
      </c>
      <c r="AR14">
        <f t="shared" si="0"/>
        <v>1130.3203199999998</v>
      </c>
    </row>
    <row r="15" spans="8:56" x14ac:dyDescent="0.3">
      <c r="H15" t="s">
        <v>2672</v>
      </c>
      <c r="I15">
        <v>1.2</v>
      </c>
      <c r="AS15" s="848" t="s">
        <v>2673</v>
      </c>
      <c r="AT15" s="848"/>
      <c r="AU15" s="848"/>
      <c r="AV15" s="848"/>
      <c r="AW15" s="848" t="s">
        <v>814</v>
      </c>
      <c r="AX15" s="848"/>
      <c r="AY15" s="848"/>
      <c r="AZ15" s="848"/>
      <c r="BA15" s="848"/>
      <c r="BB15" s="848"/>
      <c r="BC15" s="848"/>
      <c r="BD15" s="848"/>
    </row>
    <row r="16" spans="8:56" ht="15" customHeight="1" x14ac:dyDescent="0.3">
      <c r="N16" s="870" t="s">
        <v>0</v>
      </c>
      <c r="O16" s="870"/>
      <c r="P16" s="870"/>
      <c r="Q16" s="870"/>
      <c r="R16" s="870"/>
      <c r="S16" s="870"/>
      <c r="T16" s="868" t="s">
        <v>1</v>
      </c>
      <c r="U16" s="868"/>
      <c r="V16" s="868"/>
      <c r="W16" s="865" t="s">
        <v>2</v>
      </c>
      <c r="X16" s="865"/>
      <c r="Y16" s="866" t="s">
        <v>3</v>
      </c>
      <c r="Z16" s="866"/>
      <c r="AE16" s="859" t="s">
        <v>0</v>
      </c>
      <c r="AF16" s="859"/>
      <c r="AG16" s="859"/>
      <c r="AH16" s="859"/>
      <c r="AI16" s="859"/>
      <c r="AJ16" s="859"/>
      <c r="AK16" s="746" t="s">
        <v>1</v>
      </c>
      <c r="AL16" s="746"/>
      <c r="AM16" s="746"/>
      <c r="AN16" s="739"/>
      <c r="AO16" s="860" t="s">
        <v>2</v>
      </c>
      <c r="AP16" s="860"/>
      <c r="AQ16" s="861" t="s">
        <v>3</v>
      </c>
      <c r="AR16" s="861"/>
      <c r="AS16" s="847" t="s">
        <v>2674</v>
      </c>
      <c r="AT16" s="847"/>
      <c r="AU16" s="847"/>
      <c r="AV16" s="847"/>
      <c r="AW16" s="849" t="s">
        <v>2675</v>
      </c>
      <c r="AX16" s="849"/>
      <c r="AY16" s="855" t="s">
        <v>2676</v>
      </c>
      <c r="AZ16" s="856"/>
      <c r="BA16" s="856"/>
      <c r="BB16" s="856"/>
      <c r="BC16" s="856"/>
      <c r="BD16" s="857"/>
    </row>
    <row r="17" spans="2:58" ht="18" customHeight="1" x14ac:dyDescent="0.3">
      <c r="E17" s="459" t="s">
        <v>2677</v>
      </c>
      <c r="N17" s="867" t="s">
        <v>2678</v>
      </c>
      <c r="O17" s="867"/>
      <c r="P17" s="869" t="s">
        <v>2679</v>
      </c>
      <c r="Q17" s="869"/>
      <c r="R17" s="869" t="s">
        <v>2680</v>
      </c>
      <c r="S17" s="869"/>
      <c r="T17" s="867" t="s">
        <v>2678</v>
      </c>
      <c r="U17" s="867"/>
      <c r="V17" t="s">
        <v>2681</v>
      </c>
      <c r="AE17" s="862" t="s">
        <v>2678</v>
      </c>
      <c r="AF17" s="862"/>
      <c r="AG17" s="863" t="s">
        <v>2679</v>
      </c>
      <c r="AH17" s="863"/>
      <c r="AI17" s="849" t="s">
        <v>2680</v>
      </c>
      <c r="AJ17" s="849"/>
      <c r="AK17" s="745" t="s">
        <v>2678</v>
      </c>
      <c r="AL17" s="745"/>
      <c r="AM17" s="741" t="s">
        <v>2681</v>
      </c>
      <c r="AN17" s="742"/>
      <c r="AO17" s="864" t="s">
        <v>2682</v>
      </c>
      <c r="AP17" s="864" t="s">
        <v>2683</v>
      </c>
      <c r="AQ17" s="864" t="s">
        <v>2682</v>
      </c>
      <c r="AR17" s="864" t="s">
        <v>2683</v>
      </c>
      <c r="AS17" s="858" t="s">
        <v>0</v>
      </c>
      <c r="AT17" s="858"/>
      <c r="AU17" s="858" t="s">
        <v>1</v>
      </c>
      <c r="AV17" s="858"/>
      <c r="AW17" s="557" t="s">
        <v>2684</v>
      </c>
      <c r="AX17" s="557" t="s">
        <v>1</v>
      </c>
      <c r="AY17" s="852" t="s">
        <v>0</v>
      </c>
      <c r="AZ17" s="853"/>
      <c r="BA17" s="853"/>
      <c r="BB17" s="854"/>
      <c r="BC17" s="850" t="s">
        <v>1</v>
      </c>
      <c r="BD17" s="851"/>
    </row>
    <row r="18" spans="2:58" ht="47.25" customHeight="1" x14ac:dyDescent="0.3">
      <c r="N18" t="s">
        <v>2685</v>
      </c>
      <c r="O18" t="s">
        <v>2686</v>
      </c>
      <c r="P18" t="s">
        <v>2539</v>
      </c>
      <c r="Q18" t="s">
        <v>2687</v>
      </c>
      <c r="R18" s="11" t="s">
        <v>2688</v>
      </c>
      <c r="S18" s="11" t="s">
        <v>2688</v>
      </c>
      <c r="T18" t="s">
        <v>2685</v>
      </c>
      <c r="U18" t="s">
        <v>2686</v>
      </c>
      <c r="V18" t="s">
        <v>2685</v>
      </c>
      <c r="W18" t="s">
        <v>2682</v>
      </c>
      <c r="X18" t="s">
        <v>2683</v>
      </c>
      <c r="Y18" t="s">
        <v>2682</v>
      </c>
      <c r="Z18" t="s">
        <v>2683</v>
      </c>
      <c r="AB18" s="554" t="s">
        <v>12</v>
      </c>
      <c r="AC18" s="554" t="s">
        <v>2689</v>
      </c>
      <c r="AD18" s="554" t="s">
        <v>13</v>
      </c>
      <c r="AE18" s="707" t="s">
        <v>2685</v>
      </c>
      <c r="AF18" s="707" t="s">
        <v>2686</v>
      </c>
      <c r="AG18" s="707" t="s">
        <v>2539</v>
      </c>
      <c r="AH18" s="707" t="s">
        <v>2687</v>
      </c>
      <c r="AI18" s="320" t="s">
        <v>2688</v>
      </c>
      <c r="AJ18" s="320" t="s">
        <v>2688</v>
      </c>
      <c r="AK18" s="707" t="s">
        <v>2685</v>
      </c>
      <c r="AL18" s="707" t="s">
        <v>2686</v>
      </c>
      <c r="AM18" s="707" t="s">
        <v>2685</v>
      </c>
      <c r="AN18" s="707" t="s">
        <v>2729</v>
      </c>
      <c r="AO18" s="864"/>
      <c r="AP18" s="864"/>
      <c r="AQ18" s="864"/>
      <c r="AR18" s="864"/>
      <c r="AS18" s="320" t="s">
        <v>2690</v>
      </c>
      <c r="AT18" s="320" t="s">
        <v>2691</v>
      </c>
      <c r="AU18" s="320" t="s">
        <v>2690</v>
      </c>
      <c r="AV18" s="320" t="s">
        <v>1</v>
      </c>
      <c r="AW18" s="320" t="s">
        <v>2692</v>
      </c>
      <c r="AX18" s="320" t="s">
        <v>2692</v>
      </c>
      <c r="AY18" s="320" t="s">
        <v>2693</v>
      </c>
      <c r="AZ18" s="320" t="s">
        <v>2694</v>
      </c>
      <c r="BA18" s="320" t="s">
        <v>2695</v>
      </c>
      <c r="BB18" s="320" t="s">
        <v>2696</v>
      </c>
      <c r="BC18" s="320" t="s">
        <v>2697</v>
      </c>
      <c r="BD18" s="320" t="s">
        <v>2694</v>
      </c>
    </row>
    <row r="19" spans="2:58" x14ac:dyDescent="0.3">
      <c r="K19" t="s">
        <v>80</v>
      </c>
      <c r="L19" t="s">
        <v>2698</v>
      </c>
      <c r="M19" t="s">
        <v>81</v>
      </c>
      <c r="N19" t="s">
        <v>2699</v>
      </c>
      <c r="O19" t="s">
        <v>2700</v>
      </c>
      <c r="P19">
        <v>7</v>
      </c>
      <c r="Q19">
        <v>8.625</v>
      </c>
      <c r="T19">
        <v>4</v>
      </c>
      <c r="U19">
        <v>3</v>
      </c>
      <c r="V19">
        <v>2.5</v>
      </c>
      <c r="W19">
        <v>12.186999999999999</v>
      </c>
      <c r="X19">
        <v>4.0190000000000001</v>
      </c>
      <c r="Y19">
        <v>6.98</v>
      </c>
      <c r="Z19">
        <v>2.75</v>
      </c>
      <c r="AB19" s="463" t="s">
        <v>80</v>
      </c>
      <c r="AC19" s="463" t="s">
        <v>2698</v>
      </c>
      <c r="AD19" s="463" t="s">
        <v>81</v>
      </c>
      <c r="AE19" s="463">
        <v>86</v>
      </c>
      <c r="AF19" s="463">
        <v>63</v>
      </c>
      <c r="AG19" s="463">
        <v>177.79999999999998</v>
      </c>
      <c r="AH19" s="463">
        <v>219.07499999999999</v>
      </c>
      <c r="AI19" s="463">
        <v>0</v>
      </c>
      <c r="AJ19" s="463">
        <v>0</v>
      </c>
      <c r="AK19" s="683">
        <v>168.27500000000001</v>
      </c>
      <c r="AL19" s="463">
        <v>76.199999999999989</v>
      </c>
      <c r="AM19" s="463">
        <v>101.6</v>
      </c>
      <c r="AN19" s="463">
        <v>1936.75</v>
      </c>
      <c r="AO19" s="463">
        <v>309.54979999999995</v>
      </c>
      <c r="AP19" s="463">
        <v>102.0826</v>
      </c>
      <c r="AQ19" s="463">
        <v>177.292</v>
      </c>
      <c r="AR19" s="463">
        <v>69.849999999999994</v>
      </c>
      <c r="AS19" s="463"/>
      <c r="AT19" s="556" t="s">
        <v>110</v>
      </c>
      <c r="AU19" s="555">
        <v>0</v>
      </c>
      <c r="AV19" s="555">
        <f>0.0259 * (AM19^0.0613) * AL19 + 0.5 *AU19</f>
        <v>2.6198553887609926</v>
      </c>
      <c r="AW19" s="555"/>
      <c r="AX19" s="555">
        <f>($G$98*PI()*AM19*AL19)/60</f>
        <v>1.3074907356813734</v>
      </c>
      <c r="AY19" s="467"/>
      <c r="BC19" s="467" t="e">
        <f>(20*(#REF!/3)/2*PI()*#REF!/3)/10</f>
        <v>#REF!</v>
      </c>
      <c r="BD19" s="467" t="e">
        <f t="shared" ref="BD19:BD54" si="1">((0.4*BC19)/60*1.5*1.15+30)+((0.6*BC19)/130*1.5*1.1)+30</f>
        <v>#REF!</v>
      </c>
      <c r="BE19" s="467" t="e">
        <f>(PI()*20*#REF!^2/6)*10^(-2)</f>
        <v>#REF!</v>
      </c>
      <c r="BF19" t="e">
        <f>BE19/(3*0.6)</f>
        <v>#REF!</v>
      </c>
    </row>
    <row r="20" spans="2:58" x14ac:dyDescent="0.3">
      <c r="B20" s="460" t="s">
        <v>590</v>
      </c>
      <c r="C20" s="460" t="s">
        <v>2701</v>
      </c>
      <c r="D20" s="460" t="s">
        <v>591</v>
      </c>
      <c r="E20" s="460" t="s">
        <v>2702</v>
      </c>
      <c r="F20" s="460" t="s">
        <v>2703</v>
      </c>
      <c r="G20" s="460" t="s">
        <v>2704</v>
      </c>
      <c r="H20" s="460" t="s">
        <v>2665</v>
      </c>
      <c r="K20" t="s">
        <v>80</v>
      </c>
      <c r="L20" t="s">
        <v>2698</v>
      </c>
      <c r="M20" t="s">
        <v>91</v>
      </c>
      <c r="N20" t="s">
        <v>2699</v>
      </c>
      <c r="O20" t="s">
        <v>2700</v>
      </c>
      <c r="P20">
        <v>170</v>
      </c>
      <c r="Q20">
        <v>204</v>
      </c>
      <c r="T20">
        <v>63.6</v>
      </c>
      <c r="U20">
        <v>76</v>
      </c>
      <c r="V20">
        <v>105</v>
      </c>
      <c r="W20">
        <v>279.5</v>
      </c>
      <c r="X20">
        <v>105.6</v>
      </c>
      <c r="Y20">
        <v>162.9</v>
      </c>
      <c r="Z20">
        <v>69.900000000000006</v>
      </c>
      <c r="AB20" s="463" t="s">
        <v>80</v>
      </c>
      <c r="AC20" s="463" t="s">
        <v>2698</v>
      </c>
      <c r="AD20" s="463" t="s">
        <v>91</v>
      </c>
      <c r="AE20" s="463">
        <v>88</v>
      </c>
      <c r="AF20" s="463">
        <v>63</v>
      </c>
      <c r="AG20" s="463">
        <v>170</v>
      </c>
      <c r="AH20" s="463">
        <v>204</v>
      </c>
      <c r="AI20" s="463"/>
      <c r="AJ20" s="463"/>
      <c r="AK20" s="463">
        <v>63.6</v>
      </c>
      <c r="AL20" s="463">
        <v>76</v>
      </c>
      <c r="AM20" s="463">
        <v>105</v>
      </c>
      <c r="AN20" s="463">
        <v>1975</v>
      </c>
      <c r="AO20" s="463">
        <v>279.5</v>
      </c>
      <c r="AP20" s="463">
        <v>105.6</v>
      </c>
      <c r="AQ20" s="463">
        <v>162.9</v>
      </c>
      <c r="AR20" s="463">
        <v>69.900000000000006</v>
      </c>
      <c r="AS20" s="463"/>
      <c r="AT20" s="556" t="s">
        <v>110</v>
      </c>
      <c r="AU20" s="555"/>
      <c r="AV20" s="555">
        <f t="shared" ref="AV20:AV55" si="2">0.0259 * (AK20^0.0613) * AL20 + 0.5 *AU20</f>
        <v>2.5390150639808402</v>
      </c>
      <c r="AW20" s="555"/>
      <c r="AX20" s="555">
        <f>($G$98*PI()*AK20*AL20)/60</f>
        <v>0.81632039855610605</v>
      </c>
      <c r="AY20" s="467"/>
      <c r="BC20" s="467">
        <f>(20*(AM20/3)/2*PI()*AM20/3)/10</f>
        <v>3848.4510006474966</v>
      </c>
      <c r="BD20" s="467">
        <f t="shared" si="1"/>
        <v>133.5646210508387</v>
      </c>
      <c r="BE20" s="467">
        <f t="shared" ref="BE20:BE54" si="3">(PI()*20*AM20^2/6)*10^(-2)</f>
        <v>1154.535300194249</v>
      </c>
    </row>
    <row r="21" spans="2:58" x14ac:dyDescent="0.3">
      <c r="E21" s="286">
        <v>2</v>
      </c>
      <c r="F21" s="286" t="s">
        <v>44</v>
      </c>
      <c r="G21" s="466">
        <f>$I$13*(E21/$I$14)^($I$15)*H21</f>
        <v>2.7663237344451832</v>
      </c>
      <c r="H21">
        <v>1</v>
      </c>
      <c r="K21" t="s">
        <v>80</v>
      </c>
      <c r="L21" t="s">
        <v>2698</v>
      </c>
      <c r="M21" t="s">
        <v>116</v>
      </c>
      <c r="N21" t="s">
        <v>2705</v>
      </c>
      <c r="O21" s="465" t="s">
        <v>2706</v>
      </c>
      <c r="P21">
        <v>5.25</v>
      </c>
      <c r="Q21">
        <v>6.1429999999999998</v>
      </c>
      <c r="T21" s="4" t="s">
        <v>110</v>
      </c>
      <c r="U21" s="4" t="s">
        <v>110</v>
      </c>
      <c r="V21">
        <v>3</v>
      </c>
      <c r="W21">
        <v>6.6050000000000004</v>
      </c>
      <c r="X21">
        <v>3.01</v>
      </c>
      <c r="Y21">
        <v>5.2290000000000001</v>
      </c>
      <c r="Z21">
        <v>1.7529999999999999</v>
      </c>
      <c r="AB21" s="463" t="s">
        <v>80</v>
      </c>
      <c r="AC21" s="463" t="s">
        <v>2698</v>
      </c>
      <c r="AD21" s="463" t="s">
        <v>116</v>
      </c>
      <c r="AE21" s="463">
        <v>73</v>
      </c>
      <c r="AF21" s="552">
        <v>46</v>
      </c>
      <c r="AG21" s="463">
        <v>133.35</v>
      </c>
      <c r="AH21" s="463">
        <v>156.03219999999999</v>
      </c>
      <c r="AI21" s="463">
        <v>0</v>
      </c>
      <c r="AJ21" s="463">
        <v>0</v>
      </c>
      <c r="AK21" s="707" t="s">
        <v>110</v>
      </c>
      <c r="AL21" s="707" t="s">
        <v>110</v>
      </c>
      <c r="AM21" s="463">
        <v>76.199999999999989</v>
      </c>
      <c r="AN21" s="463">
        <v>1701.8</v>
      </c>
      <c r="AO21" s="463">
        <v>167.767</v>
      </c>
      <c r="AP21" s="463">
        <v>76.453999999999994</v>
      </c>
      <c r="AQ21" s="463">
        <v>132.81659999999999</v>
      </c>
      <c r="AR21" s="463">
        <v>44.526199999999996</v>
      </c>
      <c r="AS21" s="463"/>
      <c r="AT21" s="556" t="s">
        <v>110</v>
      </c>
      <c r="AU21" s="555"/>
      <c r="AV21" s="556" t="s">
        <v>110</v>
      </c>
      <c r="AW21" s="555"/>
      <c r="AX21" s="555"/>
      <c r="AY21" s="467"/>
      <c r="BC21" s="467">
        <f t="shared" ref="BC21:BC52" si="4">(20*(AM21/3)/2*PI()*AM21/3)</f>
        <v>20268.299163899901</v>
      </c>
      <c r="BD21" s="467">
        <f t="shared" si="1"/>
        <v>447.43633401762503</v>
      </c>
      <c r="BE21" s="467">
        <f t="shared" si="3"/>
        <v>608.04897491699717</v>
      </c>
    </row>
    <row r="22" spans="2:58" x14ac:dyDescent="0.3">
      <c r="E22" s="286">
        <v>2.5</v>
      </c>
      <c r="F22" s="286" t="s">
        <v>44</v>
      </c>
      <c r="G22" s="466">
        <f>$I$13*(E22/$I$14)^($I$15)*H22</f>
        <v>3.6157218900098522</v>
      </c>
      <c r="H22">
        <v>1</v>
      </c>
      <c r="K22" t="s">
        <v>80</v>
      </c>
      <c r="L22" t="s">
        <v>2698</v>
      </c>
      <c r="M22" t="s">
        <v>87</v>
      </c>
      <c r="N22" t="s">
        <v>2705</v>
      </c>
      <c r="O22" s="465" t="s">
        <v>2706</v>
      </c>
      <c r="P22">
        <v>5.25</v>
      </c>
      <c r="Q22">
        <v>6.1429999999999998</v>
      </c>
      <c r="T22" s="4" t="s">
        <v>110</v>
      </c>
      <c r="U22" s="4" t="s">
        <v>110</v>
      </c>
      <c r="V22">
        <v>3</v>
      </c>
      <c r="W22">
        <v>6.6050000000000004</v>
      </c>
      <c r="X22">
        <v>3.01</v>
      </c>
      <c r="Y22">
        <v>5.2290000000000001</v>
      </c>
      <c r="Z22">
        <v>1.7529999999999999</v>
      </c>
      <c r="AB22" s="463" t="s">
        <v>80</v>
      </c>
      <c r="AC22" s="463" t="s">
        <v>2698</v>
      </c>
      <c r="AD22" s="463" t="s">
        <v>87</v>
      </c>
      <c r="AE22" s="463">
        <v>73</v>
      </c>
      <c r="AF22" s="552">
        <v>46</v>
      </c>
      <c r="AG22" s="463">
        <v>133.35</v>
      </c>
      <c r="AH22" s="463">
        <v>156.03219999999999</v>
      </c>
      <c r="AI22" s="463">
        <v>0</v>
      </c>
      <c r="AJ22" s="463">
        <v>0</v>
      </c>
      <c r="AK22" s="707" t="s">
        <v>110</v>
      </c>
      <c r="AL22" s="707" t="s">
        <v>110</v>
      </c>
      <c r="AM22" s="463">
        <v>76.199999999999989</v>
      </c>
      <c r="AN22" s="463">
        <v>1701.8</v>
      </c>
      <c r="AO22" s="463">
        <v>167.767</v>
      </c>
      <c r="AP22" s="463">
        <v>76.453999999999994</v>
      </c>
      <c r="AQ22" s="463">
        <v>132.81659999999999</v>
      </c>
      <c r="AR22" s="463">
        <v>44.526199999999996</v>
      </c>
      <c r="AS22" s="463"/>
      <c r="AT22" s="556" t="s">
        <v>110</v>
      </c>
      <c r="AU22" s="555"/>
      <c r="AV22" s="556" t="s">
        <v>110</v>
      </c>
      <c r="AW22" s="555"/>
      <c r="AX22" s="555"/>
      <c r="AY22" s="467"/>
      <c r="BC22" s="467">
        <f t="shared" si="4"/>
        <v>20268.299163899901</v>
      </c>
      <c r="BD22" s="467">
        <f t="shared" si="1"/>
        <v>447.43633401762503</v>
      </c>
      <c r="BE22" s="467">
        <f t="shared" si="3"/>
        <v>608.04897491699717</v>
      </c>
    </row>
    <row r="23" spans="2:58" x14ac:dyDescent="0.3">
      <c r="B23" s="286" t="s">
        <v>2707</v>
      </c>
      <c r="E23" s="286">
        <v>3</v>
      </c>
      <c r="F23" s="286" t="s">
        <v>44</v>
      </c>
      <c r="G23" s="466">
        <f>$I$13*(E23/$I$14)^($I$15)*H23</f>
        <v>4.5</v>
      </c>
      <c r="H23">
        <v>1</v>
      </c>
      <c r="K23" t="s">
        <v>80</v>
      </c>
      <c r="L23" t="s">
        <v>2708</v>
      </c>
      <c r="M23" t="s">
        <v>85</v>
      </c>
      <c r="N23">
        <v>139</v>
      </c>
      <c r="O23">
        <v>115</v>
      </c>
      <c r="P23">
        <v>180</v>
      </c>
      <c r="Q23">
        <v>212</v>
      </c>
      <c r="T23">
        <v>80</v>
      </c>
      <c r="U23">
        <v>90</v>
      </c>
      <c r="V23">
        <v>110</v>
      </c>
      <c r="W23">
        <v>244.56</v>
      </c>
      <c r="X23">
        <v>110.97</v>
      </c>
      <c r="Y23">
        <v>178.9</v>
      </c>
      <c r="Z23">
        <v>90</v>
      </c>
      <c r="AB23" s="463" t="s">
        <v>80</v>
      </c>
      <c r="AC23" s="463" t="s">
        <v>2708</v>
      </c>
      <c r="AD23" s="463" t="s">
        <v>85</v>
      </c>
      <c r="AE23" s="463">
        <v>139</v>
      </c>
      <c r="AF23" s="463">
        <v>115</v>
      </c>
      <c r="AG23" s="463">
        <v>180</v>
      </c>
      <c r="AH23" s="463">
        <v>212</v>
      </c>
      <c r="AI23" s="463"/>
      <c r="AJ23" s="463"/>
      <c r="AK23" s="463">
        <v>80</v>
      </c>
      <c r="AL23" s="463">
        <v>90</v>
      </c>
      <c r="AM23" s="463">
        <v>110</v>
      </c>
      <c r="AN23" s="463">
        <v>2068</v>
      </c>
      <c r="AO23" s="463">
        <v>244.56</v>
      </c>
      <c r="AP23" s="463">
        <v>110.97</v>
      </c>
      <c r="AQ23" s="463">
        <v>178.9</v>
      </c>
      <c r="AR23" s="463">
        <v>90</v>
      </c>
      <c r="AS23" s="463"/>
      <c r="AT23" s="556" t="s">
        <v>110</v>
      </c>
      <c r="AU23" s="555"/>
      <c r="AV23" s="555">
        <f t="shared" si="2"/>
        <v>3.0493107844099745</v>
      </c>
      <c r="AW23" s="555"/>
      <c r="AX23" s="555">
        <f t="shared" ref="AX23:AX30" si="5">($G$98*PI()*AK23*AL23)/60</f>
        <v>1.21596881612131</v>
      </c>
      <c r="AY23" s="467"/>
      <c r="BC23" s="467">
        <f t="shared" si="4"/>
        <v>42236.967898262767</v>
      </c>
      <c r="BD23" s="467">
        <f t="shared" si="1"/>
        <v>867.37588636294595</v>
      </c>
      <c r="BE23" s="467">
        <f t="shared" si="3"/>
        <v>1267.1090369478834</v>
      </c>
    </row>
    <row r="24" spans="2:58" x14ac:dyDescent="0.3">
      <c r="E24" s="286">
        <v>3.5</v>
      </c>
      <c r="F24" s="286" t="s">
        <v>44</v>
      </c>
      <c r="G24" s="466">
        <f>$I$13*(E24/$I$14)^($I$15)*H24</f>
        <v>5.4143791090071112</v>
      </c>
      <c r="H24">
        <v>1</v>
      </c>
      <c r="K24" t="s">
        <v>90</v>
      </c>
      <c r="L24" t="s">
        <v>2698</v>
      </c>
      <c r="M24" t="s">
        <v>81</v>
      </c>
      <c r="N24">
        <v>4</v>
      </c>
      <c r="O24">
        <v>4</v>
      </c>
      <c r="P24">
        <v>10</v>
      </c>
      <c r="Q24">
        <v>11.766</v>
      </c>
      <c r="T24">
        <v>4</v>
      </c>
      <c r="U24">
        <v>4</v>
      </c>
      <c r="V24">
        <v>3.5</v>
      </c>
      <c r="W24">
        <v>14.17</v>
      </c>
      <c r="X24">
        <v>3.5150000000000001</v>
      </c>
      <c r="AB24" s="463" t="s">
        <v>90</v>
      </c>
      <c r="AC24" s="463" t="s">
        <v>2698</v>
      </c>
      <c r="AD24" s="463" t="s">
        <v>81</v>
      </c>
      <c r="AE24" s="463">
        <v>101.6</v>
      </c>
      <c r="AF24" s="463">
        <v>101.6</v>
      </c>
      <c r="AG24" s="463">
        <v>254</v>
      </c>
      <c r="AH24" s="463">
        <v>298.85640000000001</v>
      </c>
      <c r="AI24" s="463">
        <v>0</v>
      </c>
      <c r="AJ24" s="463">
        <v>0</v>
      </c>
      <c r="AK24" s="463">
        <v>101.6</v>
      </c>
      <c r="AL24" s="463">
        <v>101.6</v>
      </c>
      <c r="AM24" s="463">
        <v>88.899999999999991</v>
      </c>
      <c r="AN24" s="463"/>
      <c r="AO24" s="463">
        <v>359.91800000000001</v>
      </c>
      <c r="AP24" s="463">
        <v>89.280999999999992</v>
      </c>
      <c r="AQ24" s="463">
        <v>0</v>
      </c>
      <c r="AR24" s="463">
        <v>0</v>
      </c>
      <c r="AS24" s="463"/>
      <c r="AT24" s="555">
        <f>0.0259 * (AE24^0.0613) * AF24 + 0.5 * AS24</f>
        <v>3.4931405183479902</v>
      </c>
      <c r="AU24" s="555"/>
      <c r="AV24" s="555">
        <f t="shared" si="2"/>
        <v>3.4931405183479902</v>
      </c>
      <c r="AW24" s="555">
        <f>($G$98*PI()*AE24*AF24)/60</f>
        <v>1.743320980908498</v>
      </c>
      <c r="AX24" s="555">
        <f t="shared" si="5"/>
        <v>1.743320980908498</v>
      </c>
      <c r="AY24" s="467"/>
      <c r="BC24" s="467">
        <f t="shared" si="4"/>
        <v>27587.407195308206</v>
      </c>
      <c r="BD24" s="467">
        <f t="shared" si="1"/>
        <v>587.34389907954528</v>
      </c>
      <c r="BE24" s="467">
        <f t="shared" si="3"/>
        <v>827.62221585924613</v>
      </c>
    </row>
    <row r="25" spans="2:58" x14ac:dyDescent="0.3">
      <c r="E25" s="286">
        <v>4</v>
      </c>
      <c r="F25" s="286" t="s">
        <v>44</v>
      </c>
      <c r="G25" s="466">
        <f t="shared" ref="G25:G30" si="6">$I$13*(E25/$I$14)^($I$15)*H25</f>
        <v>6.3553430462928731</v>
      </c>
      <c r="H25">
        <v>1</v>
      </c>
      <c r="K25" t="s">
        <v>90</v>
      </c>
      <c r="L25" t="s">
        <v>2698</v>
      </c>
      <c r="M25" t="s">
        <v>91</v>
      </c>
      <c r="N25">
        <v>4</v>
      </c>
      <c r="O25">
        <v>3</v>
      </c>
      <c r="P25">
        <v>9.25</v>
      </c>
      <c r="Q25">
        <v>11</v>
      </c>
      <c r="T25">
        <v>4</v>
      </c>
      <c r="U25">
        <v>4</v>
      </c>
      <c r="V25">
        <v>3.75</v>
      </c>
      <c r="W25">
        <v>14.1</v>
      </c>
      <c r="X25">
        <v>3.7639999999999998</v>
      </c>
      <c r="Y25">
        <v>9.2140000000000004</v>
      </c>
      <c r="Z25">
        <v>2.8420000000000001</v>
      </c>
      <c r="AB25" s="463" t="s">
        <v>90</v>
      </c>
      <c r="AC25" s="463" t="s">
        <v>2698</v>
      </c>
      <c r="AD25" s="463" t="s">
        <v>91</v>
      </c>
      <c r="AE25" s="463">
        <v>101.6</v>
      </c>
      <c r="AF25" s="463">
        <v>76.199999999999989</v>
      </c>
      <c r="AG25" s="463">
        <v>234.95</v>
      </c>
      <c r="AH25" s="463">
        <v>279.39999999999998</v>
      </c>
      <c r="AI25" s="463">
        <v>0</v>
      </c>
      <c r="AJ25" s="463">
        <v>0</v>
      </c>
      <c r="AK25" s="463">
        <v>101.6</v>
      </c>
      <c r="AL25" s="463">
        <v>101.6</v>
      </c>
      <c r="AM25" s="463">
        <v>95.25</v>
      </c>
      <c r="AN25" s="463"/>
      <c r="AO25" s="463">
        <v>358.14</v>
      </c>
      <c r="AP25" s="463">
        <v>95.605599999999995</v>
      </c>
      <c r="AQ25" s="463">
        <v>234.03559999999999</v>
      </c>
      <c r="AR25" s="463">
        <v>72.186799999999991</v>
      </c>
      <c r="AS25" s="463"/>
      <c r="AT25" s="555">
        <f>0.0259 * (AE25^0.0613) * AF25 + 0.5 * AS25</f>
        <v>2.6198553887609926</v>
      </c>
      <c r="AU25" s="555"/>
      <c r="AV25" s="555">
        <f t="shared" si="2"/>
        <v>3.4931405183479902</v>
      </c>
      <c r="AW25" s="555">
        <f>($G$98*PI()*AE25*AF25)/60</f>
        <v>1.3074907356813734</v>
      </c>
      <c r="AX25" s="555">
        <f t="shared" si="5"/>
        <v>1.743320980908498</v>
      </c>
      <c r="AY25" s="467"/>
      <c r="BC25" s="467">
        <f t="shared" si="4"/>
        <v>31669.217443593607</v>
      </c>
      <c r="BD25" s="467">
        <f t="shared" si="1"/>
        <v>665.36927190253937</v>
      </c>
      <c r="BE25" s="467">
        <f t="shared" si="3"/>
        <v>950.0765233078082</v>
      </c>
    </row>
    <row r="26" spans="2:58" x14ac:dyDescent="0.3">
      <c r="E26" s="286">
        <v>6</v>
      </c>
      <c r="F26" s="286" t="s">
        <v>44</v>
      </c>
      <c r="G26" s="466">
        <f t="shared" si="6"/>
        <v>10.338285194973317</v>
      </c>
      <c r="H26">
        <v>1</v>
      </c>
      <c r="K26" t="s">
        <v>90</v>
      </c>
      <c r="L26" t="s">
        <v>2698</v>
      </c>
      <c r="M26" t="s">
        <v>111</v>
      </c>
      <c r="N26">
        <v>2</v>
      </c>
      <c r="O26">
        <v>1.25</v>
      </c>
      <c r="P26">
        <v>4</v>
      </c>
      <c r="Q26">
        <v>4.625</v>
      </c>
      <c r="T26">
        <v>3</v>
      </c>
      <c r="U26">
        <v>2.5</v>
      </c>
      <c r="V26">
        <v>2</v>
      </c>
      <c r="W26">
        <v>4.55</v>
      </c>
      <c r="X26">
        <v>2.016</v>
      </c>
      <c r="Y26">
        <v>3.98</v>
      </c>
      <c r="Z26">
        <v>2</v>
      </c>
      <c r="AB26" s="463" t="s">
        <v>90</v>
      </c>
      <c r="AC26" s="463" t="s">
        <v>2698</v>
      </c>
      <c r="AD26" s="463" t="s">
        <v>111</v>
      </c>
      <c r="AE26" s="463">
        <v>50.8</v>
      </c>
      <c r="AF26" s="463">
        <v>31.75</v>
      </c>
      <c r="AG26" s="463">
        <v>101.6</v>
      </c>
      <c r="AH26" s="463">
        <v>117.47499999999999</v>
      </c>
      <c r="AI26" s="463">
        <v>0</v>
      </c>
      <c r="AJ26" s="463">
        <v>0</v>
      </c>
      <c r="AK26" s="463">
        <v>76.199999999999989</v>
      </c>
      <c r="AL26" s="463">
        <v>63.5</v>
      </c>
      <c r="AM26" s="463">
        <v>50.8</v>
      </c>
      <c r="AN26" s="463">
        <v>609.6</v>
      </c>
      <c r="AO26" s="463">
        <v>115.57</v>
      </c>
      <c r="AP26" s="463">
        <v>51.206399999999995</v>
      </c>
      <c r="AQ26" s="463">
        <v>101.092</v>
      </c>
      <c r="AR26" s="463">
        <v>50.8</v>
      </c>
      <c r="AS26" s="463"/>
      <c r="AT26" s="555"/>
      <c r="AU26" s="555"/>
      <c r="AV26" s="555">
        <f t="shared" si="2"/>
        <v>2.1450495520137367</v>
      </c>
      <c r="AW26" s="555"/>
      <c r="AX26" s="555">
        <f t="shared" si="5"/>
        <v>0.81718170980085847</v>
      </c>
      <c r="AY26" s="467"/>
      <c r="BC26" s="467">
        <f t="shared" si="4"/>
        <v>9008.132961733294</v>
      </c>
      <c r="BD26" s="467">
        <f t="shared" si="1"/>
        <v>232.19392623005569</v>
      </c>
      <c r="BE26" s="467">
        <f t="shared" si="3"/>
        <v>270.24398885199878</v>
      </c>
    </row>
    <row r="27" spans="2:58" x14ac:dyDescent="0.3">
      <c r="C27">
        <f>D27/25.4</f>
        <v>4.1338582677165361</v>
      </c>
      <c r="D27">
        <v>105</v>
      </c>
      <c r="E27" s="467">
        <f>D27/25.4</f>
        <v>4.1338582677165361</v>
      </c>
      <c r="F27" s="286" t="s">
        <v>44</v>
      </c>
      <c r="G27" s="466">
        <f t="shared" si="6"/>
        <v>9.9171062477207457</v>
      </c>
      <c r="H27">
        <v>1.5</v>
      </c>
      <c r="K27" t="s">
        <v>90</v>
      </c>
      <c r="L27" t="s">
        <v>2708</v>
      </c>
      <c r="M27" t="s">
        <v>85</v>
      </c>
      <c r="N27">
        <v>125</v>
      </c>
      <c r="O27">
        <v>140</v>
      </c>
      <c r="P27">
        <v>225</v>
      </c>
      <c r="Q27">
        <v>267</v>
      </c>
      <c r="T27">
        <v>125</v>
      </c>
      <c r="U27">
        <v>125</v>
      </c>
      <c r="V27">
        <v>120</v>
      </c>
      <c r="W27">
        <v>307.5</v>
      </c>
      <c r="X27">
        <v>120.62</v>
      </c>
      <c r="Y27">
        <v>223.86</v>
      </c>
      <c r="Z27">
        <v>118.96</v>
      </c>
      <c r="AB27" s="463" t="s">
        <v>90</v>
      </c>
      <c r="AC27" s="463" t="s">
        <v>2708</v>
      </c>
      <c r="AD27" s="463" t="s">
        <v>85</v>
      </c>
      <c r="AE27" s="463">
        <v>125</v>
      </c>
      <c r="AF27" s="463">
        <v>140</v>
      </c>
      <c r="AG27" s="463">
        <v>225</v>
      </c>
      <c r="AH27" s="463">
        <v>267</v>
      </c>
      <c r="AI27" s="463"/>
      <c r="AJ27" s="463"/>
      <c r="AK27" s="463">
        <v>125</v>
      </c>
      <c r="AL27" s="463">
        <v>125</v>
      </c>
      <c r="AM27" s="463">
        <v>120</v>
      </c>
      <c r="AN27" s="463"/>
      <c r="AO27" s="463">
        <v>307.5</v>
      </c>
      <c r="AP27" s="463">
        <v>120.62</v>
      </c>
      <c r="AQ27" s="463">
        <v>223.86</v>
      </c>
      <c r="AR27" s="463">
        <v>118.96</v>
      </c>
      <c r="AS27" s="463"/>
      <c r="AT27" s="555">
        <f t="shared" ref="AT27:AT44" si="7">0.0259 * (AE27^0.0613) * AF27 + 0.5 * AS27</f>
        <v>4.8749299954025993</v>
      </c>
      <c r="AU27" s="555"/>
      <c r="AV27" s="555">
        <f t="shared" si="2"/>
        <v>4.3526160673237495</v>
      </c>
      <c r="AW27" s="555">
        <f>($G$98*PI()*AE27*AF27)/60</f>
        <v>2.9554797614059614</v>
      </c>
      <c r="AX27" s="555">
        <f t="shared" si="5"/>
        <v>2.6388212155410367</v>
      </c>
      <c r="AY27" s="467"/>
      <c r="BC27" s="467">
        <f t="shared" si="4"/>
        <v>50265.482457436687</v>
      </c>
      <c r="BD27" s="467">
        <f t="shared" si="1"/>
        <v>1020.8440300517705</v>
      </c>
      <c r="BE27" s="467">
        <f t="shared" si="3"/>
        <v>1507.9644737231008</v>
      </c>
    </row>
    <row r="28" spans="2:58" x14ac:dyDescent="0.3">
      <c r="C28">
        <f>D28/25.4</f>
        <v>4.3307086614173231</v>
      </c>
      <c r="D28">
        <v>110</v>
      </c>
      <c r="E28" s="467">
        <f>D28/25.4</f>
        <v>4.3307086614173231</v>
      </c>
      <c r="F28" s="286" t="s">
        <v>44</v>
      </c>
      <c r="G28" s="466">
        <f t="shared" si="6"/>
        <v>10.486463013825333</v>
      </c>
      <c r="H28">
        <v>1.5</v>
      </c>
      <c r="K28" t="s">
        <v>84</v>
      </c>
      <c r="L28" t="s">
        <v>2698</v>
      </c>
      <c r="M28" t="s">
        <v>81</v>
      </c>
      <c r="N28">
        <v>6.25</v>
      </c>
      <c r="O28">
        <v>3.66</v>
      </c>
      <c r="P28">
        <v>10.5</v>
      </c>
      <c r="Q28">
        <v>12.25</v>
      </c>
      <c r="T28">
        <v>6.25</v>
      </c>
      <c r="U28">
        <v>4.2699999999999996</v>
      </c>
      <c r="V28">
        <v>4</v>
      </c>
      <c r="W28">
        <v>14.76</v>
      </c>
      <c r="X28">
        <v>4.0599999999999996</v>
      </c>
      <c r="Y28">
        <v>10.461</v>
      </c>
      <c r="Z28" t="s">
        <v>110</v>
      </c>
      <c r="AB28" s="463" t="s">
        <v>84</v>
      </c>
      <c r="AC28" s="463" t="s">
        <v>2698</v>
      </c>
      <c r="AD28" s="463" t="s">
        <v>81</v>
      </c>
      <c r="AE28" s="463">
        <v>158.75</v>
      </c>
      <c r="AF28" s="463">
        <v>92.963999999999999</v>
      </c>
      <c r="AG28" s="463">
        <v>266.7</v>
      </c>
      <c r="AH28" s="463">
        <v>311.14999999999998</v>
      </c>
      <c r="AI28" s="463">
        <v>0</v>
      </c>
      <c r="AJ28" s="463">
        <v>0</v>
      </c>
      <c r="AK28" s="463">
        <v>158.75</v>
      </c>
      <c r="AL28" s="463">
        <v>108.45799999999998</v>
      </c>
      <c r="AM28" s="463">
        <v>101.6</v>
      </c>
      <c r="AN28" s="463"/>
      <c r="AO28" s="463">
        <v>374.904</v>
      </c>
      <c r="AP28" s="463">
        <v>103.12399999999998</v>
      </c>
      <c r="AQ28" s="463">
        <v>265.70940000000002</v>
      </c>
      <c r="AR28" s="463">
        <v>0</v>
      </c>
      <c r="AS28" s="463"/>
      <c r="AT28" s="555">
        <f t="shared" si="7"/>
        <v>3.2848709917795302</v>
      </c>
      <c r="AU28" s="555"/>
      <c r="AV28" s="555">
        <f t="shared" si="2"/>
        <v>3.8323494904094515</v>
      </c>
      <c r="AW28" s="555">
        <f>($G$98*PI()*AE28*AF28)/60</f>
        <v>2.4924042148926184</v>
      </c>
      <c r="AX28" s="555">
        <f t="shared" si="5"/>
        <v>2.9078049173747211</v>
      </c>
      <c r="AY28" s="467"/>
      <c r="BC28" s="467">
        <f t="shared" si="4"/>
        <v>36032.531846933176</v>
      </c>
      <c r="BD28" s="467">
        <f>((0.4*BC28)/60*1.5*1.15+30)+((0.6*BC28)/130*1.5*1.1)+30</f>
        <v>748.77570492022267</v>
      </c>
      <c r="BE28" s="467">
        <f t="shared" si="3"/>
        <v>1080.9759554079951</v>
      </c>
    </row>
    <row r="29" spans="2:58" x14ac:dyDescent="0.3">
      <c r="C29">
        <f>D29/25.4</f>
        <v>4.7244094488188981</v>
      </c>
      <c r="D29">
        <v>120</v>
      </c>
      <c r="E29" s="467">
        <f>D29/25.4</f>
        <v>4.7244094488188981</v>
      </c>
      <c r="F29" s="286" t="s">
        <v>44</v>
      </c>
      <c r="G29" s="466">
        <f t="shared" si="6"/>
        <v>11.640598296109607</v>
      </c>
      <c r="H29">
        <v>1.5</v>
      </c>
      <c r="K29" t="s">
        <v>84</v>
      </c>
      <c r="L29" t="s">
        <v>2698</v>
      </c>
      <c r="M29" t="s">
        <v>116</v>
      </c>
      <c r="N29" t="s">
        <v>2709</v>
      </c>
      <c r="O29">
        <v>6.75</v>
      </c>
      <c r="P29">
        <v>8.25</v>
      </c>
      <c r="Q29">
        <v>9.5</v>
      </c>
      <c r="T29">
        <v>5.1159999999999997</v>
      </c>
      <c r="U29">
        <v>3.2330000000000001</v>
      </c>
      <c r="V29">
        <v>3.5</v>
      </c>
      <c r="W29">
        <v>13</v>
      </c>
      <c r="X29">
        <v>3.52</v>
      </c>
      <c r="AB29" s="463" t="s">
        <v>84</v>
      </c>
      <c r="AC29" s="463" t="s">
        <v>2698</v>
      </c>
      <c r="AD29" s="463" t="s">
        <v>116</v>
      </c>
      <c r="AE29" s="463">
        <v>83</v>
      </c>
      <c r="AF29" s="463">
        <v>171.45</v>
      </c>
      <c r="AG29" s="463">
        <v>209.54999999999998</v>
      </c>
      <c r="AH29" s="463">
        <v>241.29999999999998</v>
      </c>
      <c r="AI29" s="463">
        <v>0</v>
      </c>
      <c r="AJ29" s="463">
        <v>0</v>
      </c>
      <c r="AK29" s="463">
        <v>129.94639999999998</v>
      </c>
      <c r="AL29" s="463">
        <v>82.118200000000002</v>
      </c>
      <c r="AM29" s="463">
        <v>88.899999999999991</v>
      </c>
      <c r="AN29" s="463"/>
      <c r="AO29" s="463">
        <v>330.2</v>
      </c>
      <c r="AP29" s="463">
        <v>89.408000000000001</v>
      </c>
      <c r="AQ29" s="463">
        <v>0</v>
      </c>
      <c r="AR29" s="463">
        <v>0</v>
      </c>
      <c r="AS29" s="463"/>
      <c r="AT29" s="555">
        <f t="shared" si="7"/>
        <v>5.8220608551618644</v>
      </c>
      <c r="AU29" s="555"/>
      <c r="AV29" s="555">
        <f>0.0259 * (AK29^0.0613) * AL29 + 0.5 *AU29</f>
        <v>2.8662425174941544</v>
      </c>
      <c r="AW29" s="555">
        <f>($G$98*PI()*AE29*AF29)/60</f>
        <v>2.4032863670127611</v>
      </c>
      <c r="AX29" s="555">
        <f t="shared" si="5"/>
        <v>1.8021611148258765</v>
      </c>
      <c r="AY29" s="467"/>
      <c r="BC29" s="467">
        <f t="shared" si="4"/>
        <v>27587.407195308206</v>
      </c>
      <c r="BD29" s="467">
        <f t="shared" si="1"/>
        <v>587.34389907954528</v>
      </c>
      <c r="BE29" s="467">
        <f t="shared" si="3"/>
        <v>827.62221585924613</v>
      </c>
    </row>
    <row r="30" spans="2:58" x14ac:dyDescent="0.3">
      <c r="C30">
        <f>D30/25.4</f>
        <v>5.5118110236220472</v>
      </c>
      <c r="D30">
        <v>140</v>
      </c>
      <c r="E30" s="467">
        <f>D30/25.4</f>
        <v>5.5118110236220472</v>
      </c>
      <c r="F30" s="286" t="s">
        <v>44</v>
      </c>
      <c r="G30" s="466">
        <f t="shared" si="6"/>
        <v>14.005913829066586</v>
      </c>
      <c r="H30">
        <v>1.5</v>
      </c>
      <c r="K30" t="s">
        <v>84</v>
      </c>
      <c r="L30" t="s">
        <v>2698</v>
      </c>
      <c r="M30" t="s">
        <v>87</v>
      </c>
      <c r="N30" t="s">
        <v>2709</v>
      </c>
      <c r="O30">
        <v>6.75</v>
      </c>
      <c r="P30">
        <v>8.25</v>
      </c>
      <c r="Q30">
        <v>9.5</v>
      </c>
      <c r="T30">
        <v>5.1159999999999997</v>
      </c>
      <c r="U30">
        <v>3.2330000000000001</v>
      </c>
      <c r="V30">
        <v>3.5</v>
      </c>
      <c r="W30">
        <v>13</v>
      </c>
      <c r="X30">
        <v>3.52</v>
      </c>
      <c r="AB30" s="463" t="s">
        <v>84</v>
      </c>
      <c r="AC30" s="463" t="s">
        <v>2698</v>
      </c>
      <c r="AD30" s="463" t="s">
        <v>87</v>
      </c>
      <c r="AE30" s="463">
        <v>83</v>
      </c>
      <c r="AF30" s="463">
        <v>171.45</v>
      </c>
      <c r="AG30" s="463">
        <v>209.54999999999998</v>
      </c>
      <c r="AH30" s="463">
        <v>241.29999999999998</v>
      </c>
      <c r="AI30" s="463">
        <v>0</v>
      </c>
      <c r="AJ30" s="463">
        <v>0</v>
      </c>
      <c r="AK30" s="463">
        <v>129.94639999999998</v>
      </c>
      <c r="AL30" s="463">
        <v>82.118200000000002</v>
      </c>
      <c r="AM30" s="463">
        <v>88.899999999999991</v>
      </c>
      <c r="AN30" s="463"/>
      <c r="AO30" s="463">
        <v>330.2</v>
      </c>
      <c r="AP30" s="463">
        <v>89.408000000000001</v>
      </c>
      <c r="AQ30" s="463">
        <v>0</v>
      </c>
      <c r="AR30" s="463">
        <v>0</v>
      </c>
      <c r="AS30" s="463"/>
      <c r="AT30" s="555">
        <f t="shared" si="7"/>
        <v>5.8220608551618644</v>
      </c>
      <c r="AU30" s="555"/>
      <c r="AV30" s="555">
        <f t="shared" si="2"/>
        <v>2.8662425174941544</v>
      </c>
      <c r="AW30" s="555">
        <f>($G$98*PI()*AE30*AF30)/60</f>
        <v>2.4032863670127611</v>
      </c>
      <c r="AX30" s="555">
        <f t="shared" si="5"/>
        <v>1.8021611148258765</v>
      </c>
      <c r="AY30" s="467"/>
      <c r="BC30" s="467">
        <f t="shared" si="4"/>
        <v>27587.407195308206</v>
      </c>
      <c r="BD30" s="467">
        <f t="shared" si="1"/>
        <v>587.34389907954528</v>
      </c>
      <c r="BE30" s="467">
        <f t="shared" si="3"/>
        <v>827.62221585924613</v>
      </c>
    </row>
    <row r="31" spans="2:58" x14ac:dyDescent="0.3">
      <c r="E31" s="467"/>
      <c r="F31" s="286"/>
      <c r="G31" s="466"/>
      <c r="AB31" s="463" t="s">
        <v>84</v>
      </c>
      <c r="AC31" s="463" t="s">
        <v>2698</v>
      </c>
      <c r="AD31" s="463" t="s">
        <v>271</v>
      </c>
      <c r="AE31" s="463">
        <v>82.55</v>
      </c>
      <c r="AF31" s="463" t="s">
        <v>110</v>
      </c>
      <c r="AG31" s="463">
        <v>152.39999999999998</v>
      </c>
      <c r="AH31" s="463">
        <v>184.14999999999998</v>
      </c>
      <c r="AI31" s="463">
        <v>0</v>
      </c>
      <c r="AJ31" s="463">
        <v>0</v>
      </c>
      <c r="AK31" s="463" t="s">
        <v>110</v>
      </c>
      <c r="AL31" s="463" t="s">
        <v>110</v>
      </c>
      <c r="AM31" s="463">
        <v>69.849999999999994</v>
      </c>
      <c r="AN31" s="463">
        <v>406.4</v>
      </c>
      <c r="AO31" s="463">
        <v>263.24560000000002</v>
      </c>
      <c r="AP31" s="463">
        <v>70.180199999999999</v>
      </c>
      <c r="AQ31" s="463">
        <v>151.38399999999999</v>
      </c>
      <c r="AR31" s="463">
        <v>44.500799999999998</v>
      </c>
      <c r="AS31" s="463"/>
      <c r="AT31" s="555"/>
      <c r="AU31" s="555"/>
      <c r="AV31" s="555"/>
      <c r="AW31" s="555"/>
      <c r="AX31" s="555"/>
      <c r="AY31" s="467"/>
      <c r="BC31" s="467">
        <f t="shared" si="4"/>
        <v>17031.001380777005</v>
      </c>
      <c r="BD31" s="467">
        <f t="shared" si="1"/>
        <v>385.55414177869892</v>
      </c>
      <c r="BE31" s="467">
        <f t="shared" si="3"/>
        <v>510.93004142331012</v>
      </c>
    </row>
    <row r="32" spans="2:58" x14ac:dyDescent="0.3">
      <c r="C32">
        <f>D32/25.4</f>
        <v>5.9055118110236222</v>
      </c>
      <c r="D32">
        <v>150</v>
      </c>
      <c r="E32" s="467">
        <f>D32/25.4</f>
        <v>5.9055118110236222</v>
      </c>
      <c r="F32" s="286" t="s">
        <v>44</v>
      </c>
      <c r="G32" s="466">
        <f>$I$13*(E32/$I$14)^($I$15)*H32</f>
        <v>25.358062487997476</v>
      </c>
      <c r="H32">
        <v>2.5</v>
      </c>
      <c r="K32" t="s">
        <v>84</v>
      </c>
      <c r="L32" t="s">
        <v>2708</v>
      </c>
      <c r="M32" t="s">
        <v>85</v>
      </c>
      <c r="N32">
        <v>125</v>
      </c>
      <c r="O32">
        <v>115</v>
      </c>
      <c r="P32">
        <v>250</v>
      </c>
      <c r="Q32">
        <v>300</v>
      </c>
      <c r="T32">
        <v>125</v>
      </c>
      <c r="U32">
        <v>115</v>
      </c>
      <c r="V32">
        <v>140</v>
      </c>
      <c r="W32">
        <v>350</v>
      </c>
      <c r="X32">
        <v>141.36000000000001</v>
      </c>
      <c r="Y32">
        <v>248.9</v>
      </c>
      <c r="Z32">
        <v>120</v>
      </c>
      <c r="AB32" s="463" t="s">
        <v>84</v>
      </c>
      <c r="AC32" s="463" t="s">
        <v>2708</v>
      </c>
      <c r="AD32" s="463" t="s">
        <v>85</v>
      </c>
      <c r="AE32" s="463">
        <v>125</v>
      </c>
      <c r="AF32" s="463">
        <v>115</v>
      </c>
      <c r="AG32" s="463">
        <v>250</v>
      </c>
      <c r="AH32" s="463">
        <v>300</v>
      </c>
      <c r="AI32" s="463"/>
      <c r="AJ32" s="463"/>
      <c r="AK32" s="463">
        <v>125</v>
      </c>
      <c r="AL32" s="463">
        <v>115</v>
      </c>
      <c r="AM32" s="463">
        <v>140</v>
      </c>
      <c r="AN32" s="463">
        <v>500</v>
      </c>
      <c r="AO32" s="463">
        <v>350</v>
      </c>
      <c r="AP32" s="463">
        <v>141.36000000000001</v>
      </c>
      <c r="AQ32" s="463">
        <v>248.9</v>
      </c>
      <c r="AR32" s="463">
        <v>120</v>
      </c>
      <c r="AS32" s="463"/>
      <c r="AT32" s="555">
        <f t="shared" si="7"/>
        <v>4.004406781937849</v>
      </c>
      <c r="AU32" s="555"/>
      <c r="AV32" s="555">
        <f t="shared" si="2"/>
        <v>4.004406781937849</v>
      </c>
      <c r="AW32" s="555">
        <f t="shared" ref="AW32:AW41" si="8">($G$98*PI()*AE32*AF32)/60</f>
        <v>2.4277155182977537</v>
      </c>
      <c r="AX32" s="555">
        <f t="shared" ref="AX32:AX41" si="9">($G$98*PI()*AK32*AL32)/60</f>
        <v>2.4277155182977537</v>
      </c>
      <c r="AY32" s="467"/>
      <c r="BC32" s="467">
        <f t="shared" si="4"/>
        <v>68416.906678177707</v>
      </c>
      <c r="BD32" s="467">
        <f t="shared" si="1"/>
        <v>1367.8154853482433</v>
      </c>
      <c r="BE32" s="467">
        <f t="shared" si="3"/>
        <v>2052.5072003453315</v>
      </c>
    </row>
    <row r="33" spans="5:57" x14ac:dyDescent="0.3">
      <c r="K33" t="s">
        <v>2710</v>
      </c>
      <c r="L33" t="s">
        <v>2698</v>
      </c>
      <c r="M33" t="s">
        <v>83</v>
      </c>
      <c r="N33">
        <v>154</v>
      </c>
      <c r="O33">
        <v>170</v>
      </c>
      <c r="P33">
        <v>220</v>
      </c>
      <c r="Q33">
        <v>270</v>
      </c>
      <c r="T33">
        <v>154</v>
      </c>
      <c r="U33">
        <v>170</v>
      </c>
      <c r="V33">
        <v>150</v>
      </c>
      <c r="W33">
        <v>350</v>
      </c>
      <c r="X33">
        <v>151.33000000000001</v>
      </c>
      <c r="Y33">
        <v>218.81</v>
      </c>
      <c r="Z33">
        <v>120.1</v>
      </c>
      <c r="AB33" s="463" t="s">
        <v>82</v>
      </c>
      <c r="AC33" s="463" t="s">
        <v>2698</v>
      </c>
      <c r="AD33" s="463" t="s">
        <v>83</v>
      </c>
      <c r="AE33" s="463">
        <v>154</v>
      </c>
      <c r="AF33" s="463">
        <v>170</v>
      </c>
      <c r="AG33" s="463">
        <v>220</v>
      </c>
      <c r="AH33" s="463">
        <v>270</v>
      </c>
      <c r="AI33" s="463"/>
      <c r="AJ33" s="463"/>
      <c r="AK33" s="463">
        <v>154</v>
      </c>
      <c r="AL33" s="463">
        <v>170</v>
      </c>
      <c r="AM33" s="463">
        <v>150</v>
      </c>
      <c r="AN33" s="463">
        <v>2486</v>
      </c>
      <c r="AO33" s="463">
        <v>350</v>
      </c>
      <c r="AP33" s="463">
        <v>151.33000000000001</v>
      </c>
      <c r="AQ33" s="463">
        <v>218.81</v>
      </c>
      <c r="AR33" s="463">
        <v>120.1</v>
      </c>
      <c r="AS33" s="463"/>
      <c r="AT33" s="555">
        <f t="shared" si="7"/>
        <v>5.9957526165065058</v>
      </c>
      <c r="AU33" s="555"/>
      <c r="AV33" s="555">
        <f t="shared" si="2"/>
        <v>5.9957526165065058</v>
      </c>
      <c r="AW33" s="555">
        <f t="shared" si="8"/>
        <v>4.4213977230633184</v>
      </c>
      <c r="AX33" s="555">
        <f t="shared" si="9"/>
        <v>4.4213977230633184</v>
      </c>
      <c r="AY33" s="467"/>
      <c r="BC33" s="467">
        <f t="shared" si="4"/>
        <v>78539.816339744822</v>
      </c>
      <c r="BD33" s="467">
        <f t="shared" si="1"/>
        <v>1561.3187969558912</v>
      </c>
      <c r="BE33" s="467">
        <f t="shared" si="3"/>
        <v>2356.1944901923448</v>
      </c>
    </row>
    <row r="34" spans="5:57" x14ac:dyDescent="0.3">
      <c r="K34" t="s">
        <v>2710</v>
      </c>
      <c r="L34" t="s">
        <v>2698</v>
      </c>
      <c r="M34" t="s">
        <v>83</v>
      </c>
      <c r="N34">
        <v>154</v>
      </c>
      <c r="O34">
        <v>170</v>
      </c>
      <c r="P34">
        <v>220</v>
      </c>
      <c r="Q34">
        <v>270</v>
      </c>
      <c r="T34">
        <v>154</v>
      </c>
      <c r="U34">
        <v>170</v>
      </c>
      <c r="V34">
        <v>150</v>
      </c>
      <c r="W34">
        <v>350</v>
      </c>
      <c r="X34">
        <v>151.33000000000001</v>
      </c>
      <c r="Y34">
        <v>218.81</v>
      </c>
      <c r="Z34">
        <v>120.1</v>
      </c>
      <c r="AB34" s="463" t="s">
        <v>82</v>
      </c>
      <c r="AC34" s="463" t="s">
        <v>2698</v>
      </c>
      <c r="AD34" s="463" t="s">
        <v>148</v>
      </c>
      <c r="AE34" s="463"/>
      <c r="AF34" s="463"/>
      <c r="AG34" s="463"/>
      <c r="AH34" s="463"/>
      <c r="AI34" s="463"/>
      <c r="AJ34" s="463"/>
      <c r="AK34" s="463"/>
      <c r="AL34" s="463"/>
      <c r="AM34" s="463" t="s">
        <v>3218</v>
      </c>
      <c r="AN34" s="463"/>
      <c r="AO34" s="463"/>
      <c r="AP34" s="463"/>
      <c r="AQ34" s="463"/>
      <c r="AR34" s="463"/>
      <c r="AS34" s="463"/>
      <c r="AT34" s="555">
        <f t="shared" si="7"/>
        <v>0</v>
      </c>
      <c r="AU34" s="555"/>
      <c r="AV34" s="555">
        <f t="shared" si="2"/>
        <v>0</v>
      </c>
      <c r="AW34" s="555">
        <f t="shared" si="8"/>
        <v>0</v>
      </c>
      <c r="AX34" s="555">
        <f t="shared" si="9"/>
        <v>0</v>
      </c>
      <c r="AY34" s="467"/>
      <c r="BC34" s="467" t="e">
        <f t="shared" si="4"/>
        <v>#VALUE!</v>
      </c>
      <c r="BD34" s="467" t="e">
        <f t="shared" si="1"/>
        <v>#VALUE!</v>
      </c>
      <c r="BE34" s="467" t="e">
        <f t="shared" si="3"/>
        <v>#VALUE!</v>
      </c>
    </row>
    <row r="35" spans="5:57" x14ac:dyDescent="0.3">
      <c r="K35" t="s">
        <v>156</v>
      </c>
      <c r="L35" t="s">
        <v>2698</v>
      </c>
      <c r="M35">
        <v>24</v>
      </c>
      <c r="N35" s="465">
        <v>2800</v>
      </c>
      <c r="O35">
        <v>2.843</v>
      </c>
      <c r="P35">
        <v>3.5</v>
      </c>
      <c r="Q35">
        <v>4.1349999999999998</v>
      </c>
      <c r="T35">
        <v>2.8</v>
      </c>
      <c r="U35">
        <v>2</v>
      </c>
      <c r="V35">
        <v>2.5</v>
      </c>
      <c r="W35">
        <v>4.75</v>
      </c>
      <c r="X35">
        <v>2.5169999999999999</v>
      </c>
      <c r="Y35">
        <v>3.48</v>
      </c>
      <c r="Z35">
        <v>1.792</v>
      </c>
      <c r="AB35" s="463" t="s">
        <v>86</v>
      </c>
      <c r="AC35" s="463" t="s">
        <v>2698</v>
      </c>
      <c r="AD35" s="463">
        <v>24</v>
      </c>
      <c r="AE35" s="553">
        <v>71.11999999999999</v>
      </c>
      <c r="AF35" s="463">
        <v>72.212199999999996</v>
      </c>
      <c r="AG35" s="463">
        <v>88.899999999999991</v>
      </c>
      <c r="AH35" s="463">
        <v>105.02899999999998</v>
      </c>
      <c r="AI35" s="463">
        <v>0</v>
      </c>
      <c r="AJ35" s="463">
        <v>0</v>
      </c>
      <c r="AK35" s="463">
        <v>71.11999999999999</v>
      </c>
      <c r="AL35" s="463">
        <v>50.8</v>
      </c>
      <c r="AM35" s="463">
        <v>63.5</v>
      </c>
      <c r="AN35" s="463"/>
      <c r="AO35" s="463">
        <v>120.64999999999999</v>
      </c>
      <c r="AP35" s="463">
        <v>63.931799999999996</v>
      </c>
      <c r="AQ35" s="463">
        <v>88.391999999999996</v>
      </c>
      <c r="AR35" s="463">
        <v>45.516799999999996</v>
      </c>
      <c r="AS35" s="463"/>
      <c r="AT35" s="555">
        <f t="shared" si="7"/>
        <v>2.429055481513906</v>
      </c>
      <c r="AU35" s="555"/>
      <c r="AV35" s="555">
        <f t="shared" si="2"/>
        <v>1.708797384111084</v>
      </c>
      <c r="AW35" s="555">
        <f t="shared" si="8"/>
        <v>0.86734577102650046</v>
      </c>
      <c r="AX35" s="555">
        <f t="shared" si="9"/>
        <v>0.61016234331797425</v>
      </c>
      <c r="AY35" s="467"/>
      <c r="BC35" s="467">
        <f t="shared" si="4"/>
        <v>14075.207752708273</v>
      </c>
      <c r="BD35" s="467">
        <f t="shared" si="1"/>
        <v>329.05300973446202</v>
      </c>
      <c r="BE35" s="467">
        <f t="shared" si="3"/>
        <v>422.25623258124813</v>
      </c>
    </row>
    <row r="36" spans="5:57" x14ac:dyDescent="0.3">
      <c r="K36" t="s">
        <v>156</v>
      </c>
      <c r="L36" t="s">
        <v>2698</v>
      </c>
      <c r="M36" t="s">
        <v>111</v>
      </c>
      <c r="N36">
        <v>70</v>
      </c>
      <c r="O36">
        <v>72</v>
      </c>
      <c r="P36">
        <v>90</v>
      </c>
      <c r="Q36">
        <v>105</v>
      </c>
      <c r="T36">
        <v>71</v>
      </c>
      <c r="U36">
        <v>47</v>
      </c>
      <c r="V36">
        <v>65</v>
      </c>
      <c r="W36">
        <v>109.55</v>
      </c>
      <c r="X36">
        <v>65.5</v>
      </c>
      <c r="Y36">
        <v>89.35</v>
      </c>
      <c r="Z36">
        <v>65.05</v>
      </c>
      <c r="AB36" s="463" t="s">
        <v>86</v>
      </c>
      <c r="AC36" s="463" t="s">
        <v>2698</v>
      </c>
      <c r="AD36" s="463" t="s">
        <v>111</v>
      </c>
      <c r="AE36" s="463">
        <v>70</v>
      </c>
      <c r="AF36" s="463">
        <v>72</v>
      </c>
      <c r="AG36" s="463">
        <v>90</v>
      </c>
      <c r="AH36" s="463">
        <v>105</v>
      </c>
      <c r="AI36" s="463"/>
      <c r="AJ36" s="463"/>
      <c r="AK36" s="463">
        <v>71</v>
      </c>
      <c r="AL36" s="463">
        <v>47</v>
      </c>
      <c r="AM36" s="463">
        <v>65</v>
      </c>
      <c r="AN36" s="463"/>
      <c r="AO36" s="463">
        <v>109.55</v>
      </c>
      <c r="AP36" s="463">
        <v>65.5</v>
      </c>
      <c r="AQ36" s="463">
        <v>89.35</v>
      </c>
      <c r="AR36" s="463">
        <v>65.05</v>
      </c>
      <c r="AS36" s="463"/>
      <c r="AT36" s="555">
        <f t="shared" si="7"/>
        <v>2.4195620847450612</v>
      </c>
      <c r="AU36" s="555"/>
      <c r="AV36" s="555">
        <f t="shared" si="2"/>
        <v>1.5808103066671431</v>
      </c>
      <c r="AW36" s="555">
        <f t="shared" si="8"/>
        <v>0.8511781712849168</v>
      </c>
      <c r="AX36" s="555">
        <f t="shared" si="9"/>
        <v>0.56356776936066821</v>
      </c>
      <c r="AY36" s="467"/>
      <c r="BC36" s="467">
        <f t="shared" si="4"/>
        <v>14748.032179352085</v>
      </c>
      <c r="BD36" s="467">
        <f t="shared" si="1"/>
        <v>341.91430742838406</v>
      </c>
      <c r="BE36" s="467">
        <f t="shared" si="3"/>
        <v>442.44096538056249</v>
      </c>
    </row>
    <row r="37" spans="5:57" x14ac:dyDescent="0.3">
      <c r="K37" t="s">
        <v>156</v>
      </c>
      <c r="L37" t="s">
        <v>2698</v>
      </c>
      <c r="M37">
        <v>793</v>
      </c>
      <c r="N37">
        <v>4.375</v>
      </c>
      <c r="O37">
        <v>2.9689999999999999</v>
      </c>
      <c r="P37">
        <v>5.5</v>
      </c>
      <c r="Q37">
        <v>6.5</v>
      </c>
      <c r="T37">
        <v>4.375</v>
      </c>
      <c r="U37">
        <v>2.9689999999999999</v>
      </c>
      <c r="V37">
        <v>2.75</v>
      </c>
      <c r="W37">
        <v>7.6</v>
      </c>
      <c r="X37">
        <v>2.7650000000000001</v>
      </c>
      <c r="Y37">
        <v>5.4790000000000001</v>
      </c>
      <c r="Z37">
        <v>2</v>
      </c>
      <c r="AB37" s="463" t="s">
        <v>86</v>
      </c>
      <c r="AC37" s="463" t="s">
        <v>2698</v>
      </c>
      <c r="AD37" s="463" t="s">
        <v>160</v>
      </c>
      <c r="AE37" s="463">
        <v>111.125</v>
      </c>
      <c r="AF37" s="463">
        <v>75.412599999999998</v>
      </c>
      <c r="AG37" s="463">
        <v>139.69999999999999</v>
      </c>
      <c r="AH37" s="463">
        <v>165.1</v>
      </c>
      <c r="AI37" s="463">
        <v>0</v>
      </c>
      <c r="AJ37" s="463">
        <v>0</v>
      </c>
      <c r="AK37" s="463">
        <v>111.125</v>
      </c>
      <c r="AL37" s="463">
        <v>75.412599999999998</v>
      </c>
      <c r="AM37" s="463">
        <v>69.849999999999994</v>
      </c>
      <c r="AN37" s="463">
        <v>869.95</v>
      </c>
      <c r="AO37" s="463">
        <v>193.04</v>
      </c>
      <c r="AP37" s="463">
        <v>70.230999999999995</v>
      </c>
      <c r="AQ37" s="463">
        <v>139.16659999999999</v>
      </c>
      <c r="AR37" s="463">
        <v>50.8</v>
      </c>
      <c r="AS37" s="463"/>
      <c r="AT37" s="555">
        <f t="shared" si="7"/>
        <v>2.6070654850390582</v>
      </c>
      <c r="AU37" s="555"/>
      <c r="AV37" s="555">
        <f t="shared" si="2"/>
        <v>2.6070654850390582</v>
      </c>
      <c r="AW37" s="555">
        <f t="shared" si="8"/>
        <v>1.4152906228992703</v>
      </c>
      <c r="AX37" s="555">
        <f t="shared" si="9"/>
        <v>1.4152906228992703</v>
      </c>
      <c r="AY37" s="467"/>
      <c r="BC37" s="467">
        <f t="shared" si="4"/>
        <v>17031.001380777005</v>
      </c>
      <c r="BD37" s="467">
        <f t="shared" si="1"/>
        <v>385.55414177869892</v>
      </c>
      <c r="BE37" s="467">
        <f t="shared" si="3"/>
        <v>510.93004142331012</v>
      </c>
    </row>
    <row r="38" spans="5:57" x14ac:dyDescent="0.3">
      <c r="E38" t="s">
        <v>2711</v>
      </c>
      <c r="K38" t="s">
        <v>156</v>
      </c>
      <c r="L38" t="s">
        <v>2698</v>
      </c>
      <c r="M38">
        <v>797</v>
      </c>
      <c r="N38">
        <v>5.875</v>
      </c>
      <c r="O38">
        <v>3.94</v>
      </c>
      <c r="P38">
        <v>7</v>
      </c>
      <c r="Q38">
        <v>8.65</v>
      </c>
      <c r="T38">
        <v>5.875</v>
      </c>
      <c r="U38">
        <v>3.94</v>
      </c>
      <c r="V38">
        <v>3.5</v>
      </c>
      <c r="W38">
        <v>11.254</v>
      </c>
      <c r="X38">
        <v>3.5179999999999998</v>
      </c>
      <c r="Y38">
        <v>6.98</v>
      </c>
      <c r="Z38">
        <v>2.5030000000000001</v>
      </c>
      <c r="AB38" s="463" t="s">
        <v>86</v>
      </c>
      <c r="AC38" s="463" t="s">
        <v>2698</v>
      </c>
      <c r="AD38" s="463" t="s">
        <v>66</v>
      </c>
      <c r="AE38" s="463">
        <v>149.22499999999999</v>
      </c>
      <c r="AF38" s="463">
        <v>100.07599999999999</v>
      </c>
      <c r="AG38" s="463">
        <v>177.79999999999998</v>
      </c>
      <c r="AH38" s="463">
        <v>219.71</v>
      </c>
      <c r="AI38" s="463">
        <v>0</v>
      </c>
      <c r="AJ38" s="463">
        <v>0</v>
      </c>
      <c r="AK38" s="463">
        <v>149.22499999999999</v>
      </c>
      <c r="AL38" s="463">
        <v>100.07599999999999</v>
      </c>
      <c r="AM38" s="463">
        <v>88.899999999999991</v>
      </c>
      <c r="AN38" s="463"/>
      <c r="AO38" s="463">
        <v>285.85159999999996</v>
      </c>
      <c r="AP38" s="463">
        <v>89.357199999999992</v>
      </c>
      <c r="AQ38" s="463">
        <v>177.292</v>
      </c>
      <c r="AR38" s="463">
        <v>63.5762</v>
      </c>
      <c r="AS38" s="463"/>
      <c r="AT38" s="555">
        <f t="shared" si="7"/>
        <v>3.5227854330973782</v>
      </c>
      <c r="AU38" s="555"/>
      <c r="AV38" s="555">
        <f t="shared" si="2"/>
        <v>3.5227854330973782</v>
      </c>
      <c r="AW38" s="555">
        <f t="shared" si="8"/>
        <v>2.5220951503487168</v>
      </c>
      <c r="AX38" s="555">
        <f t="shared" si="9"/>
        <v>2.5220951503487168</v>
      </c>
      <c r="AY38" s="467"/>
      <c r="BC38" s="467">
        <f t="shared" si="4"/>
        <v>27587.407195308206</v>
      </c>
      <c r="BD38" s="467">
        <f t="shared" si="1"/>
        <v>587.34389907954528</v>
      </c>
      <c r="BE38" s="467">
        <f t="shared" si="3"/>
        <v>827.62221585924613</v>
      </c>
    </row>
    <row r="39" spans="5:57" x14ac:dyDescent="0.3">
      <c r="K39" t="s">
        <v>156</v>
      </c>
      <c r="L39" t="s">
        <v>2698</v>
      </c>
      <c r="M39" t="s">
        <v>2712</v>
      </c>
      <c r="N39">
        <v>6.5</v>
      </c>
      <c r="O39">
        <v>2.61</v>
      </c>
      <c r="P39">
        <v>6.5</v>
      </c>
      <c r="Q39">
        <v>7.5</v>
      </c>
      <c r="T39">
        <v>4.75</v>
      </c>
      <c r="U39">
        <v>2.61</v>
      </c>
      <c r="V39">
        <v>3.25</v>
      </c>
      <c r="AB39" s="463" t="s">
        <v>86</v>
      </c>
      <c r="AC39" s="463" t="s">
        <v>2708</v>
      </c>
      <c r="AD39" s="463" t="s">
        <v>70</v>
      </c>
      <c r="AE39" s="463">
        <v>165.1</v>
      </c>
      <c r="AF39" s="463">
        <v>66.293999999999997</v>
      </c>
      <c r="AG39" s="463">
        <v>165.1</v>
      </c>
      <c r="AH39" s="463">
        <v>190.5</v>
      </c>
      <c r="AI39" s="463">
        <v>0</v>
      </c>
      <c r="AJ39" s="463">
        <v>0</v>
      </c>
      <c r="AK39" s="463">
        <v>120.64999999999999</v>
      </c>
      <c r="AL39" s="463">
        <v>66.293999999999997</v>
      </c>
      <c r="AM39" s="463">
        <v>82.55</v>
      </c>
      <c r="AN39" s="463">
        <v>796.93</v>
      </c>
      <c r="AO39" s="463">
        <v>229.87</v>
      </c>
      <c r="AP39" s="463">
        <v>83</v>
      </c>
      <c r="AQ39" s="463">
        <v>164.54</v>
      </c>
      <c r="AR39" s="463">
        <v>44.728999999999999</v>
      </c>
      <c r="AS39" s="463">
        <v>2</v>
      </c>
      <c r="AT39" s="555">
        <f t="shared" si="7"/>
        <v>3.3481286291429848</v>
      </c>
      <c r="AU39" s="555">
        <v>2</v>
      </c>
      <c r="AV39" s="555">
        <f t="shared" si="2"/>
        <v>3.3034119369032799</v>
      </c>
      <c r="AW39" s="555">
        <f t="shared" si="8"/>
        <v>1.848465027569542</v>
      </c>
      <c r="AX39" s="555">
        <f t="shared" si="9"/>
        <v>1.3508013663008192</v>
      </c>
      <c r="AY39" s="467"/>
      <c r="BC39" s="467">
        <f t="shared" si="4"/>
        <v>23787.101102076977</v>
      </c>
      <c r="BD39" s="467">
        <f t="shared" si="1"/>
        <v>514.69958645124063</v>
      </c>
      <c r="BE39" s="467">
        <f t="shared" si="3"/>
        <v>713.61303306230923</v>
      </c>
    </row>
    <row r="40" spans="5:57" x14ac:dyDescent="0.3">
      <c r="E40" s="460" t="s">
        <v>2713</v>
      </c>
      <c r="F40" s="460" t="s">
        <v>2714</v>
      </c>
      <c r="G40" s="460" t="s">
        <v>2704</v>
      </c>
      <c r="K40" t="s">
        <v>156</v>
      </c>
      <c r="L40" t="s">
        <v>2698</v>
      </c>
      <c r="M40" t="s">
        <v>140</v>
      </c>
      <c r="N40">
        <v>6.25</v>
      </c>
      <c r="O40">
        <v>2.347</v>
      </c>
      <c r="P40">
        <v>7.5</v>
      </c>
      <c r="Q40">
        <v>9</v>
      </c>
      <c r="T40">
        <v>6.25</v>
      </c>
      <c r="U40">
        <v>3.96</v>
      </c>
      <c r="V40">
        <v>3.75</v>
      </c>
      <c r="W40">
        <v>12.25</v>
      </c>
      <c r="X40">
        <v>3.7669999999999999</v>
      </c>
      <c r="Y40">
        <v>7.48</v>
      </c>
      <c r="Z40">
        <v>3.7519999999999998</v>
      </c>
      <c r="AB40" s="463" t="s">
        <v>86</v>
      </c>
      <c r="AC40" s="463" t="s">
        <v>2698</v>
      </c>
      <c r="AD40" s="463" t="s">
        <v>116</v>
      </c>
      <c r="AE40" s="463">
        <v>106</v>
      </c>
      <c r="AF40" s="463">
        <v>96</v>
      </c>
      <c r="AG40" s="463">
        <v>139.69999999999999</v>
      </c>
      <c r="AH40" s="463">
        <v>171.45</v>
      </c>
      <c r="AI40" s="463"/>
      <c r="AJ40" s="463"/>
      <c r="AK40" s="463">
        <v>106</v>
      </c>
      <c r="AL40" s="463">
        <v>96</v>
      </c>
      <c r="AM40" s="463">
        <v>82.55</v>
      </c>
      <c r="AN40" s="463">
        <v>990.6</v>
      </c>
      <c r="AO40" s="463">
        <v>239.52199999999999</v>
      </c>
      <c r="AP40" s="463">
        <v>82.981799999999993</v>
      </c>
      <c r="AQ40" s="463">
        <v>139.19200000000001</v>
      </c>
      <c r="AR40" s="463">
        <v>57.226199999999999</v>
      </c>
      <c r="AS40" s="463"/>
      <c r="AT40" s="555">
        <f t="shared" si="7"/>
        <v>3.3091941404920115</v>
      </c>
      <c r="AU40" s="555"/>
      <c r="AV40" s="555">
        <f t="shared" si="2"/>
        <v>3.3091941404920115</v>
      </c>
      <c r="AW40" s="555">
        <f t="shared" si="8"/>
        <v>1.7185692601181179</v>
      </c>
      <c r="AX40" s="555">
        <f t="shared" si="9"/>
        <v>1.7185692601181179</v>
      </c>
      <c r="AY40" s="467"/>
      <c r="BC40" s="467">
        <f t="shared" si="4"/>
        <v>23787.101102076977</v>
      </c>
      <c r="BD40" s="467">
        <f t="shared" si="1"/>
        <v>514.69958645124063</v>
      </c>
      <c r="BE40" s="467">
        <f t="shared" si="3"/>
        <v>713.61303306230923</v>
      </c>
    </row>
    <row r="41" spans="5:57" x14ac:dyDescent="0.3">
      <c r="E41" s="460" t="s">
        <v>2713</v>
      </c>
      <c r="F41" s="460" t="s">
        <v>2714</v>
      </c>
      <c r="G41" s="460" t="s">
        <v>2704</v>
      </c>
      <c r="K41" t="s">
        <v>156</v>
      </c>
      <c r="L41" t="s">
        <v>2698</v>
      </c>
      <c r="M41" t="s">
        <v>140</v>
      </c>
      <c r="N41">
        <v>6.25</v>
      </c>
      <c r="O41">
        <v>2.347</v>
      </c>
      <c r="P41">
        <v>7.5</v>
      </c>
      <c r="Q41">
        <v>9</v>
      </c>
      <c r="T41">
        <v>6.25</v>
      </c>
      <c r="U41">
        <v>3.96</v>
      </c>
      <c r="V41">
        <v>3.75</v>
      </c>
      <c r="W41">
        <v>12.25</v>
      </c>
      <c r="X41">
        <v>3.7669999999999999</v>
      </c>
      <c r="Y41">
        <v>7.48</v>
      </c>
      <c r="Z41">
        <v>3.7519999999999998</v>
      </c>
      <c r="AB41" s="463" t="s">
        <v>86</v>
      </c>
      <c r="AC41" s="463" t="s">
        <v>2698</v>
      </c>
      <c r="AD41" s="463" t="s">
        <v>225</v>
      </c>
      <c r="AE41" s="463"/>
      <c r="AF41" s="463"/>
      <c r="AG41" s="463"/>
      <c r="AH41" s="463"/>
      <c r="AI41" s="463"/>
      <c r="AJ41" s="463"/>
      <c r="AK41" s="463"/>
      <c r="AL41" s="463"/>
      <c r="AM41" s="463"/>
      <c r="AN41" s="463"/>
      <c r="AO41" s="463"/>
      <c r="AP41" s="463"/>
      <c r="AQ41" s="463"/>
      <c r="AR41" s="463"/>
      <c r="AS41" s="463"/>
      <c r="AT41" s="555">
        <f t="shared" si="7"/>
        <v>0</v>
      </c>
      <c r="AU41" s="555"/>
      <c r="AV41" s="555">
        <f t="shared" si="2"/>
        <v>0</v>
      </c>
      <c r="AW41" s="555">
        <f t="shared" si="8"/>
        <v>0</v>
      </c>
      <c r="AX41" s="555">
        <f t="shared" si="9"/>
        <v>0</v>
      </c>
      <c r="AY41" s="467"/>
      <c r="BC41" s="467">
        <f t="shared" si="4"/>
        <v>0</v>
      </c>
      <c r="BD41" s="467">
        <f t="shared" si="1"/>
        <v>60</v>
      </c>
      <c r="BE41" s="467">
        <f t="shared" si="3"/>
        <v>0</v>
      </c>
    </row>
    <row r="42" spans="5:57" x14ac:dyDescent="0.3">
      <c r="E42" s="460"/>
      <c r="F42" s="460"/>
      <c r="G42" s="460"/>
      <c r="AB42" s="463" t="s">
        <v>86</v>
      </c>
      <c r="AC42" s="463" t="s">
        <v>2708</v>
      </c>
      <c r="AD42" s="463" t="s">
        <v>94</v>
      </c>
      <c r="AE42" s="463">
        <v>135</v>
      </c>
      <c r="AF42" s="463">
        <v>90</v>
      </c>
      <c r="AG42" s="463">
        <v>140</v>
      </c>
      <c r="AH42" s="463">
        <v>157.5</v>
      </c>
      <c r="AI42" s="463"/>
      <c r="AJ42" s="463"/>
      <c r="AK42" s="463">
        <v>135</v>
      </c>
      <c r="AL42" s="463">
        <v>90</v>
      </c>
      <c r="AM42" s="463">
        <v>75</v>
      </c>
      <c r="AN42" s="463">
        <v>925</v>
      </c>
      <c r="AO42" s="463">
        <v>142.6</v>
      </c>
      <c r="AP42" s="463">
        <v>75.55</v>
      </c>
      <c r="AQ42" s="463">
        <v>138.9</v>
      </c>
      <c r="AR42" s="463">
        <v>34.06</v>
      </c>
      <c r="AS42" s="463"/>
      <c r="AT42" s="555"/>
      <c r="AU42" s="555"/>
      <c r="AV42" s="555"/>
      <c r="AW42" s="555"/>
      <c r="AX42" s="555"/>
      <c r="AY42" s="467"/>
      <c r="BC42" s="467"/>
      <c r="BD42" s="467"/>
      <c r="BE42" s="467"/>
    </row>
    <row r="43" spans="5:57" x14ac:dyDescent="0.3">
      <c r="E43" s="460" t="s">
        <v>2713</v>
      </c>
      <c r="F43" s="460" t="s">
        <v>2714</v>
      </c>
      <c r="G43" s="460" t="s">
        <v>2704</v>
      </c>
      <c r="K43" t="s">
        <v>156</v>
      </c>
      <c r="L43" t="s">
        <v>2698</v>
      </c>
      <c r="M43" t="s">
        <v>140</v>
      </c>
      <c r="N43">
        <v>6.25</v>
      </c>
      <c r="O43">
        <v>2.347</v>
      </c>
      <c r="P43">
        <v>7.5</v>
      </c>
      <c r="Q43">
        <v>9</v>
      </c>
      <c r="T43">
        <v>6.25</v>
      </c>
      <c r="U43">
        <v>3.96</v>
      </c>
      <c r="V43">
        <v>3.75</v>
      </c>
      <c r="W43">
        <v>12.25</v>
      </c>
      <c r="X43">
        <v>3.7669999999999999</v>
      </c>
      <c r="Y43">
        <v>7.48</v>
      </c>
      <c r="Z43">
        <v>3.7519999999999998</v>
      </c>
      <c r="AB43" s="463" t="s">
        <v>86</v>
      </c>
      <c r="AC43" s="463" t="s">
        <v>2708</v>
      </c>
      <c r="AD43" s="463" t="s">
        <v>140</v>
      </c>
      <c r="AE43" s="463">
        <v>158.75</v>
      </c>
      <c r="AF43" s="463">
        <v>100.58399999999999</v>
      </c>
      <c r="AG43" s="463">
        <v>190.5</v>
      </c>
      <c r="AH43" s="463">
        <v>228.6</v>
      </c>
      <c r="AI43" s="463">
        <v>0</v>
      </c>
      <c r="AJ43" s="463">
        <v>0</v>
      </c>
      <c r="AK43" s="463">
        <v>158.75</v>
      </c>
      <c r="AL43" s="463">
        <v>100.58399999999999</v>
      </c>
      <c r="AM43" s="463">
        <v>95.25</v>
      </c>
      <c r="AN43" s="463">
        <v>838.2</v>
      </c>
      <c r="AO43" s="463">
        <v>311.14999999999998</v>
      </c>
      <c r="AP43" s="463">
        <v>95.681799999999996</v>
      </c>
      <c r="AQ43" s="463">
        <v>189.99199999999999</v>
      </c>
      <c r="AR43" s="463">
        <v>95.300799999999995</v>
      </c>
      <c r="AS43" s="463">
        <v>2</v>
      </c>
      <c r="AT43" s="555">
        <f t="shared" si="7"/>
        <v>4.5541227124171968</v>
      </c>
      <c r="AU43" s="555">
        <v>2</v>
      </c>
      <c r="AV43" s="555">
        <f t="shared" si="2"/>
        <v>4.5541227124171968</v>
      </c>
      <c r="AW43" s="555">
        <f>($G$98*PI()*AE43*AF43)/60</f>
        <v>2.6966996423428329</v>
      </c>
      <c r="AX43" s="555">
        <f>($G$98*PI()*AK43*AL43)/60</f>
        <v>2.6966996423428329</v>
      </c>
      <c r="AY43" s="467"/>
      <c r="BC43" s="467">
        <f t="shared" si="4"/>
        <v>31669.217443593607</v>
      </c>
      <c r="BD43" s="467">
        <f t="shared" si="1"/>
        <v>665.36927190253937</v>
      </c>
      <c r="BE43" s="467">
        <f t="shared" si="3"/>
        <v>950.0765233078082</v>
      </c>
    </row>
    <row r="44" spans="5:57" x14ac:dyDescent="0.3">
      <c r="E44" s="286"/>
      <c r="F44" s="286"/>
      <c r="G44" s="286"/>
      <c r="K44" s="461" t="s">
        <v>162</v>
      </c>
      <c r="L44" t="s">
        <v>2698</v>
      </c>
      <c r="M44" s="461" t="s">
        <v>111</v>
      </c>
      <c r="N44">
        <v>3.5</v>
      </c>
      <c r="O44">
        <v>6</v>
      </c>
      <c r="P44">
        <v>5</v>
      </c>
      <c r="Q44">
        <v>6</v>
      </c>
      <c r="T44">
        <v>2.25</v>
      </c>
      <c r="U44">
        <v>1.381</v>
      </c>
      <c r="V44">
        <v>3.25</v>
      </c>
      <c r="W44">
        <v>8.23</v>
      </c>
      <c r="X44">
        <v>3.2629999999999999</v>
      </c>
      <c r="Y44">
        <v>4.9829999999999997</v>
      </c>
      <c r="Z44">
        <v>2</v>
      </c>
      <c r="AB44" s="463" t="s">
        <v>162</v>
      </c>
      <c r="AC44" s="463" t="s">
        <v>2698</v>
      </c>
      <c r="AD44" s="463" t="s">
        <v>111</v>
      </c>
      <c r="AE44" s="463">
        <v>88.899999999999991</v>
      </c>
      <c r="AF44" s="463">
        <v>68.58</v>
      </c>
      <c r="AG44" s="463">
        <v>127</v>
      </c>
      <c r="AH44" s="463">
        <v>152.39999999999998</v>
      </c>
      <c r="AI44" s="463">
        <v>0</v>
      </c>
      <c r="AJ44" s="463">
        <v>0</v>
      </c>
      <c r="AK44" s="463">
        <v>57.15</v>
      </c>
      <c r="AL44" s="463">
        <v>35.077399999999997</v>
      </c>
      <c r="AM44" s="463">
        <v>82.55</v>
      </c>
      <c r="AN44" s="463">
        <v>2514.6</v>
      </c>
      <c r="AO44" s="463">
        <v>209.042</v>
      </c>
      <c r="AP44" s="463">
        <v>82.880199999999988</v>
      </c>
      <c r="AQ44" s="463">
        <v>126.56819999999999</v>
      </c>
      <c r="AR44" s="463">
        <v>50.8</v>
      </c>
      <c r="AS44" s="463">
        <v>2</v>
      </c>
      <c r="AT44" s="555">
        <f t="shared" si="7"/>
        <v>3.3386483425667395</v>
      </c>
      <c r="AU44" s="555">
        <v>2</v>
      </c>
      <c r="AV44" s="555">
        <f t="shared" si="2"/>
        <v>2.1642124907004265</v>
      </c>
      <c r="AW44" s="555">
        <v>2.4</v>
      </c>
      <c r="AX44" s="555">
        <v>3</v>
      </c>
      <c r="AY44" s="467"/>
      <c r="BC44" s="467">
        <f t="shared" si="4"/>
        <v>23787.101102076977</v>
      </c>
      <c r="BD44" s="467">
        <f t="shared" si="1"/>
        <v>514.69958645124063</v>
      </c>
      <c r="BE44" s="467">
        <f t="shared" si="3"/>
        <v>713.61303306230923</v>
      </c>
    </row>
    <row r="45" spans="5:57" x14ac:dyDescent="0.3">
      <c r="E45" s="286"/>
      <c r="F45" s="286"/>
      <c r="G45" s="286"/>
      <c r="K45" s="461" t="s">
        <v>65</v>
      </c>
      <c r="L45" t="s">
        <v>2698</v>
      </c>
      <c r="M45" s="461" t="s">
        <v>66</v>
      </c>
      <c r="N45">
        <v>11</v>
      </c>
      <c r="O45">
        <v>7.375</v>
      </c>
      <c r="P45">
        <v>16.75</v>
      </c>
      <c r="Q45">
        <v>19.625</v>
      </c>
      <c r="T45">
        <v>11</v>
      </c>
      <c r="U45">
        <v>7.375</v>
      </c>
      <c r="V45">
        <v>15</v>
      </c>
      <c r="W45">
        <v>19.75</v>
      </c>
      <c r="X45">
        <v>15.05</v>
      </c>
      <c r="Y45">
        <v>16.71</v>
      </c>
      <c r="Z45" t="s">
        <v>110</v>
      </c>
      <c r="AB45" s="463" t="s">
        <v>65</v>
      </c>
      <c r="AC45" s="463" t="s">
        <v>2698</v>
      </c>
      <c r="AD45" s="463" t="s">
        <v>66</v>
      </c>
      <c r="AE45" s="463">
        <v>279.39999999999998</v>
      </c>
      <c r="AF45" s="463">
        <v>187.32499999999999</v>
      </c>
      <c r="AG45" s="463">
        <v>425.45</v>
      </c>
      <c r="AH45" s="463">
        <v>498.47499999999997</v>
      </c>
      <c r="AI45" s="463">
        <v>0</v>
      </c>
      <c r="AJ45" s="463">
        <v>0</v>
      </c>
      <c r="AK45" s="463">
        <v>279.39999999999998</v>
      </c>
      <c r="AL45" s="463">
        <v>187.32499999999999</v>
      </c>
      <c r="AM45" s="463">
        <v>381</v>
      </c>
      <c r="AN45" s="463"/>
      <c r="AO45" s="463">
        <v>501.65</v>
      </c>
      <c r="AP45" s="463">
        <v>382.27</v>
      </c>
      <c r="AQ45" s="463">
        <v>424.43400000000003</v>
      </c>
      <c r="AR45" s="463" t="e">
        <v>#VALUE!</v>
      </c>
      <c r="AS45" s="463">
        <v>2</v>
      </c>
      <c r="AT45" s="555">
        <f>0.0259 * (AE45^0.0613) * AF45 +-0.5 * AS45</f>
        <v>5.8525022021825706</v>
      </c>
      <c r="AU45" s="555">
        <v>2</v>
      </c>
      <c r="AV45" s="555">
        <f t="shared" si="2"/>
        <v>7.8525022021825706</v>
      </c>
      <c r="AW45" s="555">
        <f t="shared" ref="AW45:AW55" si="10">($G$98*PI()*AE45*AF45)/60</f>
        <v>8.8391821610126193</v>
      </c>
      <c r="AX45" s="555">
        <f t="shared" ref="AX45:AX55" si="11">($G$98*PI()*AK45*AL45)/60</f>
        <v>8.8391821610126193</v>
      </c>
      <c r="AY45" s="467"/>
      <c r="BC45" s="467">
        <f t="shared" si="4"/>
        <v>506707.47909749771</v>
      </c>
      <c r="BD45" s="467">
        <f t="shared" si="1"/>
        <v>9745.9083504406299</v>
      </c>
      <c r="BE45" s="467">
        <f t="shared" si="3"/>
        <v>15201.224372924931</v>
      </c>
    </row>
    <row r="46" spans="5:57" x14ac:dyDescent="0.3">
      <c r="E46" s="286"/>
      <c r="F46" s="286"/>
      <c r="G46" s="286"/>
      <c r="K46" s="461" t="s">
        <v>65</v>
      </c>
      <c r="L46" t="s">
        <v>2708</v>
      </c>
      <c r="M46" s="461" t="s">
        <v>70</v>
      </c>
      <c r="N46">
        <v>8.75</v>
      </c>
      <c r="O46">
        <v>6</v>
      </c>
      <c r="P46">
        <v>15.5</v>
      </c>
      <c r="Q46">
        <v>18.55</v>
      </c>
      <c r="T46">
        <v>8.75</v>
      </c>
      <c r="U46">
        <v>6.35</v>
      </c>
      <c r="V46">
        <v>14</v>
      </c>
      <c r="AB46" s="463" t="s">
        <v>65</v>
      </c>
      <c r="AC46" s="463" t="s">
        <v>2708</v>
      </c>
      <c r="AD46" s="463" t="s">
        <v>70</v>
      </c>
      <c r="AE46" s="463">
        <v>222.25</v>
      </c>
      <c r="AF46" s="463">
        <v>152.4</v>
      </c>
      <c r="AG46" s="463">
        <v>393.7</v>
      </c>
      <c r="AH46" s="463">
        <v>471.17</v>
      </c>
      <c r="AI46" s="463">
        <v>0</v>
      </c>
      <c r="AJ46" s="463">
        <v>0</v>
      </c>
      <c r="AK46" s="463">
        <v>222.25</v>
      </c>
      <c r="AL46" s="463">
        <v>161.29</v>
      </c>
      <c r="AM46" s="463">
        <v>355.59999999999997</v>
      </c>
      <c r="AN46" s="463">
        <v>476.25</v>
      </c>
      <c r="AO46" s="463">
        <v>473.07499999999999</v>
      </c>
      <c r="AP46" s="463">
        <v>356.36200000000002</v>
      </c>
      <c r="AQ46" s="463">
        <v>392.1</v>
      </c>
      <c r="AR46" s="463" t="s">
        <v>110</v>
      </c>
      <c r="AS46" s="463">
        <v>2</v>
      </c>
      <c r="AT46" s="555">
        <f t="shared" ref="AT46:AT55" si="12">0.0259 * (AE46^0.0613) * AF46 + 0.5 * AS46</f>
        <v>6.4972581468179031</v>
      </c>
      <c r="AU46" s="555">
        <v>2</v>
      </c>
      <c r="AV46" s="555">
        <f t="shared" si="2"/>
        <v>6.8179315387156132</v>
      </c>
      <c r="AW46" s="555">
        <f t="shared" si="10"/>
        <v>5.7202719686060099</v>
      </c>
      <c r="AX46" s="555">
        <f t="shared" si="11"/>
        <v>6.0539545001080262</v>
      </c>
      <c r="AY46" s="467"/>
      <c r="BC46" s="467">
        <f t="shared" si="4"/>
        <v>441398.51512493129</v>
      </c>
      <c r="BD46" s="467">
        <f t="shared" si="1"/>
        <v>8497.5023852727245</v>
      </c>
      <c r="BE46" s="467">
        <f t="shared" si="3"/>
        <v>13241.955453747938</v>
      </c>
    </row>
    <row r="47" spans="5:57" x14ac:dyDescent="0.3">
      <c r="E47" s="286"/>
      <c r="F47" s="286"/>
      <c r="G47" s="286"/>
      <c r="K47" s="461" t="s">
        <v>65</v>
      </c>
      <c r="L47" t="s">
        <v>2708</v>
      </c>
      <c r="M47" s="461" t="s">
        <v>140</v>
      </c>
      <c r="N47">
        <v>10.5</v>
      </c>
      <c r="O47">
        <v>5.91</v>
      </c>
      <c r="P47">
        <v>16.25</v>
      </c>
      <c r="Q47">
        <v>19.375</v>
      </c>
      <c r="T47">
        <v>10.5</v>
      </c>
      <c r="U47">
        <v>5.87</v>
      </c>
      <c r="V47">
        <v>14.75</v>
      </c>
      <c r="AB47" s="463" t="s">
        <v>65</v>
      </c>
      <c r="AC47" s="463" t="s">
        <v>2708</v>
      </c>
      <c r="AD47" s="463" t="s">
        <v>3043</v>
      </c>
      <c r="AE47" s="463">
        <v>266.7</v>
      </c>
      <c r="AF47" s="463">
        <v>150.114</v>
      </c>
      <c r="AG47" s="463">
        <v>412.75</v>
      </c>
      <c r="AH47" s="463">
        <v>492.125</v>
      </c>
      <c r="AI47" s="463">
        <v>0</v>
      </c>
      <c r="AJ47" s="463">
        <v>0</v>
      </c>
      <c r="AK47" s="463">
        <v>266.7</v>
      </c>
      <c r="AL47" s="463">
        <v>149.09799999999998</v>
      </c>
      <c r="AM47" s="463">
        <v>374.65</v>
      </c>
      <c r="AN47" s="463">
        <v>495.3</v>
      </c>
      <c r="AO47" s="463">
        <v>0</v>
      </c>
      <c r="AP47" s="463">
        <v>0</v>
      </c>
      <c r="AQ47" s="463">
        <v>0</v>
      </c>
      <c r="AR47" s="463">
        <v>0</v>
      </c>
      <c r="AS47" s="463">
        <v>2</v>
      </c>
      <c r="AT47" s="555">
        <f t="shared" si="12"/>
        <v>6.475656202166908</v>
      </c>
      <c r="AU47" s="555">
        <v>2</v>
      </c>
      <c r="AV47" s="555">
        <f t="shared" si="2"/>
        <v>6.4385959233028336</v>
      </c>
      <c r="AW47" s="555">
        <f t="shared" si="10"/>
        <v>6.7613614668923043</v>
      </c>
      <c r="AX47" s="555">
        <f t="shared" si="11"/>
        <v>6.7155992911434561</v>
      </c>
      <c r="AY47" s="467"/>
      <c r="BC47" s="467">
        <f t="shared" si="4"/>
        <v>489957.98187177483</v>
      </c>
      <c r="BD47" s="467">
        <f t="shared" si="1"/>
        <v>9425.7352688566189</v>
      </c>
      <c r="BE47" s="467">
        <f t="shared" si="3"/>
        <v>14698.739456153242</v>
      </c>
    </row>
    <row r="48" spans="5:57" x14ac:dyDescent="0.3">
      <c r="K48" s="461" t="s">
        <v>240</v>
      </c>
      <c r="L48" t="s">
        <v>2698</v>
      </c>
      <c r="M48" t="s">
        <v>111</v>
      </c>
      <c r="N48">
        <v>2.75</v>
      </c>
      <c r="O48">
        <v>2.992</v>
      </c>
      <c r="P48">
        <v>4.75</v>
      </c>
      <c r="Q48">
        <v>5.76</v>
      </c>
      <c r="T48">
        <v>116</v>
      </c>
      <c r="U48">
        <v>2.9910000000000001</v>
      </c>
      <c r="V48">
        <v>2.5</v>
      </c>
      <c r="W48">
        <v>5.99</v>
      </c>
      <c r="X48">
        <v>2.5139999999999998</v>
      </c>
      <c r="Y48">
        <v>4.7300000000000004</v>
      </c>
      <c r="Z48">
        <v>2.5019999999999998</v>
      </c>
      <c r="AB48" s="463" t="s">
        <v>240</v>
      </c>
      <c r="AC48" s="463" t="s">
        <v>2698</v>
      </c>
      <c r="AD48" s="463" t="s">
        <v>111</v>
      </c>
      <c r="AE48" s="463">
        <v>69.849999999999994</v>
      </c>
      <c r="AF48" s="463">
        <v>75.996799999999993</v>
      </c>
      <c r="AG48" s="463">
        <v>120.64999999999999</v>
      </c>
      <c r="AH48" s="463">
        <v>146.30399999999997</v>
      </c>
      <c r="AI48" s="463">
        <v>0</v>
      </c>
      <c r="AJ48" s="463">
        <v>0</v>
      </c>
      <c r="AK48" s="463">
        <v>2946.3999999999996</v>
      </c>
      <c r="AL48" s="463">
        <v>75.971400000000003</v>
      </c>
      <c r="AM48" s="463">
        <v>63.5</v>
      </c>
      <c r="AN48" s="463">
        <v>342.9</v>
      </c>
      <c r="AO48" s="463">
        <v>152.14599999999999</v>
      </c>
      <c r="AP48" s="463">
        <v>63.855599999999988</v>
      </c>
      <c r="AQ48" s="463">
        <v>120.14200000000001</v>
      </c>
      <c r="AR48" s="463">
        <v>63.550799999999988</v>
      </c>
      <c r="AS48" s="463"/>
      <c r="AT48" s="555">
        <f t="shared" si="12"/>
        <v>2.5535388569258441</v>
      </c>
      <c r="AU48" s="555"/>
      <c r="AV48" s="555">
        <f t="shared" si="2"/>
        <v>3.2108312065683022</v>
      </c>
      <c r="AW48" s="555">
        <f t="shared" si="10"/>
        <v>0.89650281443219515</v>
      </c>
      <c r="AX48" s="555">
        <f t="shared" si="11"/>
        <v>37.803479640755555</v>
      </c>
      <c r="AY48" s="467"/>
      <c r="BC48" s="467">
        <f t="shared" si="4"/>
        <v>14075.207752708273</v>
      </c>
      <c r="BD48" s="467">
        <f t="shared" si="1"/>
        <v>329.05300973446202</v>
      </c>
      <c r="BE48" s="467">
        <f t="shared" si="3"/>
        <v>422.25623258124813</v>
      </c>
    </row>
    <row r="49" spans="5:57" x14ac:dyDescent="0.3">
      <c r="K49" t="s">
        <v>106</v>
      </c>
      <c r="L49" t="s">
        <v>2698</v>
      </c>
      <c r="M49">
        <v>24</v>
      </c>
      <c r="N49">
        <v>76</v>
      </c>
      <c r="O49">
        <v>98</v>
      </c>
      <c r="P49">
        <v>150</v>
      </c>
      <c r="Q49">
        <v>177</v>
      </c>
      <c r="T49">
        <v>76</v>
      </c>
      <c r="U49">
        <v>98</v>
      </c>
      <c r="V49">
        <v>75</v>
      </c>
      <c r="W49">
        <v>180</v>
      </c>
      <c r="X49">
        <v>75.3</v>
      </c>
      <c r="Y49">
        <v>148.9</v>
      </c>
      <c r="Z49">
        <v>47.58</v>
      </c>
      <c r="AB49" s="463" t="s">
        <v>106</v>
      </c>
      <c r="AC49" s="463" t="s">
        <v>2698</v>
      </c>
      <c r="AD49" s="463">
        <v>24</v>
      </c>
      <c r="AE49" s="463">
        <v>76</v>
      </c>
      <c r="AF49" s="463">
        <v>70.16</v>
      </c>
      <c r="AG49" s="463">
        <v>150</v>
      </c>
      <c r="AH49" s="463">
        <v>177</v>
      </c>
      <c r="AI49" s="463"/>
      <c r="AJ49" s="463"/>
      <c r="AK49" s="463">
        <v>76</v>
      </c>
      <c r="AL49" s="463">
        <v>98</v>
      </c>
      <c r="AM49" s="463">
        <v>75</v>
      </c>
      <c r="AN49" s="463">
        <v>785</v>
      </c>
      <c r="AO49" s="463">
        <v>180</v>
      </c>
      <c r="AP49" s="463">
        <v>75.3</v>
      </c>
      <c r="AQ49" s="463">
        <v>148.9</v>
      </c>
      <c r="AR49" s="463">
        <v>47.58</v>
      </c>
      <c r="AS49" s="463"/>
      <c r="AT49" s="555">
        <f t="shared" si="12"/>
        <v>2.3696446129157431</v>
      </c>
      <c r="AU49" s="555"/>
      <c r="AV49" s="555">
        <f t="shared" si="2"/>
        <v>3.3099368880522069</v>
      </c>
      <c r="AW49" s="555">
        <f t="shared" si="10"/>
        <v>0.90051948369019486</v>
      </c>
      <c r="AX49" s="555">
        <f t="shared" si="11"/>
        <v>1.2578521864543772</v>
      </c>
      <c r="AY49" s="467"/>
      <c r="BC49" s="467">
        <f t="shared" si="4"/>
        <v>19634.954084936206</v>
      </c>
      <c r="BD49" s="467">
        <f t="shared" si="1"/>
        <v>435.32969923897281</v>
      </c>
      <c r="BE49" s="467">
        <f t="shared" si="3"/>
        <v>589.0486225480862</v>
      </c>
    </row>
    <row r="50" spans="5:57" x14ac:dyDescent="0.3">
      <c r="E50" t="s">
        <v>2715</v>
      </c>
      <c r="K50" t="s">
        <v>69</v>
      </c>
      <c r="L50" t="s">
        <v>2698</v>
      </c>
      <c r="M50" t="s">
        <v>66</v>
      </c>
      <c r="N50" t="s">
        <v>2716</v>
      </c>
      <c r="O50">
        <v>4.0599999999999996</v>
      </c>
      <c r="P50">
        <v>14.75</v>
      </c>
      <c r="Q50">
        <v>17.062000000000001</v>
      </c>
      <c r="T50" t="s">
        <v>2717</v>
      </c>
      <c r="U50">
        <v>5.3</v>
      </c>
      <c r="V50">
        <v>9.75</v>
      </c>
      <c r="W50">
        <v>19.600000000000001</v>
      </c>
      <c r="X50" s="465">
        <v>13523</v>
      </c>
      <c r="Y50">
        <v>14.664999999999999</v>
      </c>
      <c r="AB50" s="463" t="s">
        <v>69</v>
      </c>
      <c r="AC50" s="463" t="s">
        <v>2698</v>
      </c>
      <c r="AD50" s="463" t="s">
        <v>66</v>
      </c>
      <c r="AE50" s="463">
        <v>230</v>
      </c>
      <c r="AF50" s="463">
        <v>103.12399999999998</v>
      </c>
      <c r="AG50" s="463">
        <v>374.65</v>
      </c>
      <c r="AH50" s="463">
        <v>433.37479999999999</v>
      </c>
      <c r="AI50" s="463"/>
      <c r="AJ50" s="463"/>
      <c r="AK50" s="463">
        <v>260</v>
      </c>
      <c r="AL50" s="463">
        <v>134.61999999999998</v>
      </c>
      <c r="AM50" s="463">
        <v>247.64999999999998</v>
      </c>
      <c r="AN50" s="463"/>
      <c r="AO50" s="463">
        <v>497.84000000000003</v>
      </c>
      <c r="AP50" s="552">
        <v>343484.19999999995</v>
      </c>
      <c r="AQ50" s="463">
        <v>372.49099999999999</v>
      </c>
      <c r="AR50" s="463"/>
      <c r="AS50" s="463"/>
      <c r="AT50" s="555">
        <f t="shared" si="12"/>
        <v>3.7276354275363879</v>
      </c>
      <c r="AU50" s="555"/>
      <c r="AV50" s="555">
        <f t="shared" si="2"/>
        <v>4.9028343089451631</v>
      </c>
      <c r="AW50" s="555">
        <f t="shared" si="10"/>
        <v>4.0056917617430008</v>
      </c>
      <c r="AX50" s="555">
        <f t="shared" si="11"/>
        <v>5.9111621842812756</v>
      </c>
      <c r="AY50" s="467"/>
      <c r="BC50" s="467">
        <f t="shared" si="4"/>
        <v>214083.90991869278</v>
      </c>
      <c r="BD50" s="467">
        <f t="shared" si="1"/>
        <v>4152.296278061166</v>
      </c>
      <c r="BE50" s="467">
        <f t="shared" si="3"/>
        <v>6422.5172975607838</v>
      </c>
    </row>
    <row r="51" spans="5:57" x14ac:dyDescent="0.3">
      <c r="K51" t="s">
        <v>69</v>
      </c>
      <c r="L51" t="s">
        <v>2698</v>
      </c>
      <c r="M51" t="s">
        <v>160</v>
      </c>
      <c r="N51">
        <v>7</v>
      </c>
      <c r="O51">
        <v>4</v>
      </c>
      <c r="P51">
        <v>12.75</v>
      </c>
      <c r="Q51" t="s">
        <v>110</v>
      </c>
      <c r="T51">
        <v>8.25</v>
      </c>
      <c r="U51">
        <v>3.6349999999999998</v>
      </c>
      <c r="V51">
        <v>7.75</v>
      </c>
      <c r="W51">
        <v>16.89</v>
      </c>
      <c r="X51">
        <v>11.523</v>
      </c>
      <c r="Y51">
        <v>9.9770000000000003</v>
      </c>
      <c r="Z51">
        <v>7.7519999999999998</v>
      </c>
      <c r="AB51" s="682" t="s">
        <v>69</v>
      </c>
      <c r="AC51" s="682" t="s">
        <v>2698</v>
      </c>
      <c r="AD51" s="682" t="s">
        <v>160</v>
      </c>
      <c r="AE51" s="682">
        <v>177.79999999999998</v>
      </c>
      <c r="AF51" s="682">
        <v>101.6</v>
      </c>
      <c r="AG51" s="682">
        <v>323.84999999999997</v>
      </c>
      <c r="AH51" s="682"/>
      <c r="AI51" s="682">
        <v>0</v>
      </c>
      <c r="AJ51" s="682">
        <v>0</v>
      </c>
      <c r="AK51" s="682">
        <v>209.54999999999998</v>
      </c>
      <c r="AL51" s="682">
        <v>92.328999999999994</v>
      </c>
      <c r="AM51" s="682">
        <v>196.85</v>
      </c>
      <c r="AN51">
        <v>1450.9749999999999</v>
      </c>
      <c r="AO51" s="682">
        <v>429.00599999999997</v>
      </c>
      <c r="AP51" s="682">
        <v>292.68419999999998</v>
      </c>
      <c r="AQ51" s="682">
        <v>253.41579999999999</v>
      </c>
      <c r="AR51" s="682">
        <v>196.90079999999998</v>
      </c>
      <c r="AS51" s="463"/>
      <c r="AT51" s="555">
        <f t="shared" si="12"/>
        <v>3.6150498358724206</v>
      </c>
      <c r="AU51" s="555"/>
      <c r="AV51" s="555">
        <f t="shared" si="2"/>
        <v>3.3184312901017132</v>
      </c>
      <c r="AW51" s="555">
        <f t="shared" si="10"/>
        <v>3.0508117165898714</v>
      </c>
      <c r="AX51" s="555">
        <f t="shared" si="11"/>
        <v>3.2675010666387325</v>
      </c>
      <c r="AY51" s="467"/>
      <c r="BC51" s="467">
        <f t="shared" si="4"/>
        <v>135262.74650352646</v>
      </c>
      <c r="BD51" s="467">
        <f t="shared" si="1"/>
        <v>2645.5994235481794</v>
      </c>
      <c r="BE51" s="467">
        <f t="shared" si="3"/>
        <v>4057.8823951057943</v>
      </c>
    </row>
    <row r="52" spans="5:57" ht="28.8" x14ac:dyDescent="0.3">
      <c r="E52" s="460" t="s">
        <v>2703</v>
      </c>
      <c r="F52" s="460" t="s">
        <v>2718</v>
      </c>
      <c r="G52" s="460" t="s">
        <v>2704</v>
      </c>
      <c r="J52" s="460" t="s">
        <v>2719</v>
      </c>
      <c r="K52" t="s">
        <v>69</v>
      </c>
      <c r="L52" t="s">
        <v>2708</v>
      </c>
      <c r="M52" t="s">
        <v>2712</v>
      </c>
      <c r="N52">
        <v>7</v>
      </c>
      <c r="O52">
        <v>4.6500000000000004</v>
      </c>
      <c r="P52">
        <v>14</v>
      </c>
      <c r="Q52">
        <v>16</v>
      </c>
      <c r="T52">
        <v>8.25</v>
      </c>
      <c r="U52">
        <v>3.9409999999999998</v>
      </c>
      <c r="V52">
        <v>7</v>
      </c>
      <c r="W52">
        <v>16</v>
      </c>
      <c r="X52">
        <v>13.061999999999999</v>
      </c>
      <c r="Y52">
        <v>9.4600000000000009</v>
      </c>
      <c r="Z52">
        <v>7</v>
      </c>
      <c r="AB52" s="682" t="s">
        <v>69</v>
      </c>
      <c r="AC52" s="682" t="s">
        <v>2708</v>
      </c>
      <c r="AD52" s="682" t="s">
        <v>70</v>
      </c>
      <c r="AE52" s="682">
        <v>177.79999999999998</v>
      </c>
      <c r="AF52" s="682">
        <v>118.11</v>
      </c>
      <c r="AG52" s="682">
        <v>355.59999999999997</v>
      </c>
      <c r="AH52" s="682">
        <v>406.4</v>
      </c>
      <c r="AI52" s="682">
        <v>0</v>
      </c>
      <c r="AJ52" s="682">
        <v>0</v>
      </c>
      <c r="AK52" s="682">
        <v>209.54999999999998</v>
      </c>
      <c r="AL52" s="682">
        <v>100.10139999999998</v>
      </c>
      <c r="AM52" s="682">
        <v>177.79999999999998</v>
      </c>
      <c r="AN52" s="665">
        <v>1130.3</v>
      </c>
      <c r="AO52" s="682">
        <v>406.4</v>
      </c>
      <c r="AP52" s="682">
        <v>331.77479999999997</v>
      </c>
      <c r="AQ52" s="682">
        <v>240.28400000000002</v>
      </c>
      <c r="AR52" s="682">
        <v>177.79999999999998</v>
      </c>
      <c r="AS52" s="463"/>
      <c r="AT52" s="555">
        <f t="shared" si="12"/>
        <v>4.2024954342016887</v>
      </c>
      <c r="AU52" s="555"/>
      <c r="AV52" s="555">
        <f t="shared" si="2"/>
        <v>3.5977820396948696</v>
      </c>
      <c r="AW52" s="555">
        <f t="shared" si="10"/>
        <v>3.5465686205357256</v>
      </c>
      <c r="AX52" s="555">
        <f t="shared" si="11"/>
        <v>3.5425644301577015</v>
      </c>
      <c r="AY52" s="467"/>
      <c r="BC52" s="467">
        <f t="shared" si="4"/>
        <v>110349.62878123282</v>
      </c>
      <c r="BD52" s="467">
        <f t="shared" si="1"/>
        <v>2169.3755963181811</v>
      </c>
      <c r="BE52" s="467">
        <f t="shared" si="3"/>
        <v>3310.4888634369845</v>
      </c>
    </row>
    <row r="53" spans="5:57" x14ac:dyDescent="0.3">
      <c r="E53" s="286" t="s">
        <v>2720</v>
      </c>
      <c r="F53" s="286">
        <v>4.75</v>
      </c>
      <c r="G53" s="466">
        <f>0.19*F53^(1.66)</f>
        <v>2.5238584440582552</v>
      </c>
      <c r="H53" s="467">
        <f>-0.08*F53^(2)+1.861*F53-4.625</f>
        <v>2.4097500000000007</v>
      </c>
      <c r="I53" s="467" cm="1">
        <f t="array" ref="I53">(0.775*F53-1.281)+_xlfn.IFS(J53=0,0,J53=1,0.33,J53=2,0.75)</f>
        <v>2.4002499999999998</v>
      </c>
      <c r="J53">
        <v>0</v>
      </c>
      <c r="K53" t="s">
        <v>69</v>
      </c>
      <c r="L53" t="s">
        <v>2708</v>
      </c>
      <c r="M53">
        <v>830</v>
      </c>
      <c r="N53">
        <v>7</v>
      </c>
      <c r="O53">
        <v>4.6500000000000004</v>
      </c>
      <c r="P53">
        <v>14</v>
      </c>
      <c r="Q53">
        <v>16</v>
      </c>
      <c r="T53">
        <v>8.25</v>
      </c>
      <c r="U53">
        <v>3.9409999999999998</v>
      </c>
      <c r="V53">
        <v>7</v>
      </c>
      <c r="W53">
        <v>16</v>
      </c>
      <c r="X53">
        <v>13.034000000000001</v>
      </c>
      <c r="Y53">
        <v>9.4600000000000009</v>
      </c>
      <c r="Z53">
        <v>7</v>
      </c>
      <c r="AB53" s="463" t="s">
        <v>69</v>
      </c>
      <c r="AC53" s="463" t="s">
        <v>2708</v>
      </c>
      <c r="AD53" s="463">
        <v>830</v>
      </c>
      <c r="AE53" s="463">
        <v>177.79999999999998</v>
      </c>
      <c r="AF53" s="463">
        <v>118.11</v>
      </c>
      <c r="AG53" s="463">
        <v>355.59999999999997</v>
      </c>
      <c r="AH53" s="463">
        <v>406.4</v>
      </c>
      <c r="AI53" s="463">
        <v>0</v>
      </c>
      <c r="AJ53" s="463">
        <v>0</v>
      </c>
      <c r="AK53" s="463">
        <v>209.54999999999998</v>
      </c>
      <c r="AL53" s="463">
        <v>100.10139999999998</v>
      </c>
      <c r="AM53" s="463">
        <v>177.79999999999998</v>
      </c>
      <c r="AN53" s="463"/>
      <c r="AO53" s="463">
        <v>406.4</v>
      </c>
      <c r="AP53" s="463">
        <v>331.06360000000001</v>
      </c>
      <c r="AQ53" s="463">
        <v>240.28400000000002</v>
      </c>
      <c r="AR53" s="463">
        <v>177.79999999999998</v>
      </c>
      <c r="AS53" s="463"/>
      <c r="AT53" s="555">
        <f t="shared" si="12"/>
        <v>4.2024954342016887</v>
      </c>
      <c r="AU53" s="555"/>
      <c r="AV53" s="555">
        <f t="shared" si="2"/>
        <v>3.5977820396948696</v>
      </c>
      <c r="AW53" s="555">
        <f t="shared" si="10"/>
        <v>3.5465686205357256</v>
      </c>
      <c r="AX53" s="555">
        <f t="shared" si="11"/>
        <v>3.5425644301577015</v>
      </c>
      <c r="AY53" s="467"/>
      <c r="BC53" s="467" cm="1">
        <f t="array" ref="BC53">(_xlfn.IFS(AM53&lt;=63.5,18*(AM53/3)/2,AND(AM53&gt;63.5,AM53&lt;=88.9),20*(AM53/3)/2,AND(AM53&gt;88.9),22*(AM53/3)/2))/10</f>
        <v>65.193333333333328</v>
      </c>
      <c r="BD53" s="467">
        <f t="shared" si="1"/>
        <v>61.246195641025636</v>
      </c>
      <c r="BE53" s="467">
        <f t="shared" si="3"/>
        <v>3310.4888634369845</v>
      </c>
    </row>
    <row r="54" spans="5:57" x14ac:dyDescent="0.3">
      <c r="E54" s="286" t="s">
        <v>2720</v>
      </c>
      <c r="F54" s="286">
        <v>8.75</v>
      </c>
      <c r="G54" s="466">
        <f>0.2489*F54^(1.427)</f>
        <v>5.4988312013992289</v>
      </c>
      <c r="H54" s="467">
        <f>-0.08*F54^(2)+1.861*F54-4.625</f>
        <v>5.5337500000000013</v>
      </c>
      <c r="I54" s="467" cm="1">
        <f t="array" ref="I54">(0.775*F54-1.281)+_xlfn.IFS(J54=0,0,J54=1,0.33,J54=2,0.75)</f>
        <v>5.5002500000000003</v>
      </c>
      <c r="J54">
        <v>0</v>
      </c>
      <c r="AB54" s="683" t="s">
        <v>3215</v>
      </c>
      <c r="AC54" s="463" t="s">
        <v>2708</v>
      </c>
      <c r="AD54" s="683" t="s">
        <v>218</v>
      </c>
      <c r="AE54" s="683">
        <v>115</v>
      </c>
      <c r="AF54" s="683">
        <v>116.3</v>
      </c>
      <c r="AG54" s="683">
        <v>160</v>
      </c>
      <c r="AH54" s="683">
        <v>190</v>
      </c>
      <c r="AK54" s="683">
        <v>115</v>
      </c>
      <c r="AL54" s="683">
        <v>115.3</v>
      </c>
      <c r="AM54" s="683">
        <v>115</v>
      </c>
      <c r="AN54">
        <v>1135</v>
      </c>
      <c r="AO54" s="683">
        <v>225.1</v>
      </c>
      <c r="AP54" s="683">
        <v>115.65</v>
      </c>
      <c r="AQ54" s="683">
        <v>158.9</v>
      </c>
      <c r="AR54" s="683">
        <v>105.05</v>
      </c>
      <c r="AT54" s="743">
        <f t="shared" si="12"/>
        <v>4.0290277297178632</v>
      </c>
      <c r="AV54" s="743">
        <f t="shared" si="2"/>
        <v>3.9943843270547692</v>
      </c>
      <c r="AW54" s="743">
        <f t="shared" si="10"/>
        <v>2.2587465182242301</v>
      </c>
      <c r="AX54" s="743">
        <f t="shared" si="11"/>
        <v>2.2393247940778482</v>
      </c>
      <c r="BC54" s="467" cm="1">
        <f t="array" ref="BC54">(_xlfn.IFS(AM54&lt;=63.5,18*(AM54/3)/2,AND(AM54&gt;63.5,AM54&lt;=88.9),20*(AM54/3)/2,AND(AM54&gt;88.9),22*(AM54/3)/2))/10</f>
        <v>42.166666666666671</v>
      </c>
      <c r="BD54" s="467">
        <f t="shared" si="1"/>
        <v>60.806032051282052</v>
      </c>
      <c r="BE54" s="467">
        <f t="shared" si="3"/>
        <v>1384.9187614575005</v>
      </c>
    </row>
    <row r="55" spans="5:57" x14ac:dyDescent="0.3">
      <c r="E55" s="286" t="s">
        <v>2720</v>
      </c>
      <c r="F55" s="286">
        <v>6</v>
      </c>
      <c r="G55" s="466">
        <f>0.2489*F55^(1.427)</f>
        <v>3.209569105162926</v>
      </c>
      <c r="H55" s="467">
        <f>-0.08*F55^(2)+1.861*F55-4.625</f>
        <v>3.6610000000000014</v>
      </c>
      <c r="I55" s="467" cm="1">
        <f t="array" ref="I55">(0.775*F55-1.281)+_xlfn.IFS(J55=0,0,J55=1,0.33,J55=2,0.75)</f>
        <v>3.3690000000000007</v>
      </c>
      <c r="J55">
        <v>0</v>
      </c>
      <c r="AB55" s="683" t="s">
        <v>69</v>
      </c>
      <c r="AC55" t="e">
        <f>_xlfn.XLOOKUP(AB55,PLANEAMIENTO!AA:AA,PLANEAMIENTO!AC:AC)</f>
        <v>#N/A</v>
      </c>
      <c r="AD55" s="683" t="s">
        <v>140</v>
      </c>
      <c r="AE55" s="683">
        <v>177.8</v>
      </c>
      <c r="AF55" s="683">
        <v>115.32</v>
      </c>
      <c r="AG55" s="683">
        <v>384.17500000000001</v>
      </c>
      <c r="AH55" s="683">
        <v>434.97500000000002</v>
      </c>
      <c r="AK55" s="683">
        <v>222.25</v>
      </c>
      <c r="AL55" s="683">
        <v>136.80000000000001</v>
      </c>
      <c r="AM55" s="683">
        <v>193.67500000000001</v>
      </c>
      <c r="AN55">
        <v>1212.8499999999999</v>
      </c>
      <c r="AO55" s="683">
        <v>488.95</v>
      </c>
      <c r="AP55" t="s">
        <v>110</v>
      </c>
      <c r="AQ55" s="683">
        <v>256.286</v>
      </c>
      <c r="AR55" s="683">
        <v>193.80199999999999</v>
      </c>
      <c r="AT55" s="743">
        <f t="shared" si="12"/>
        <v>4.1032238885118852</v>
      </c>
      <c r="AV55" s="743">
        <f t="shared" si="2"/>
        <v>4.9345466829704012</v>
      </c>
      <c r="AW55" s="743">
        <f t="shared" si="10"/>
        <v>3.462791409027008</v>
      </c>
      <c r="AX55" s="743">
        <f t="shared" si="11"/>
        <v>5.134732318276261</v>
      </c>
    </row>
    <row r="56" spans="5:57" x14ac:dyDescent="0.3">
      <c r="E56" s="286" t="s">
        <v>2720</v>
      </c>
      <c r="F56" s="286">
        <v>5.875</v>
      </c>
      <c r="G56" s="466">
        <f>0.2489*F56^(1.427)</f>
        <v>3.1145774035824614</v>
      </c>
      <c r="H56" s="467">
        <f>-0.08*F56^(2)+1.861*F56-4.625</f>
        <v>3.5471249999999994</v>
      </c>
      <c r="I56" s="467" cm="1">
        <f t="array" ref="I56">(0.775*F56-1.281)+_xlfn.IFS(J56=0,0,J56=1,0.33,J56=2,0.75)</f>
        <v>3.2721250000000008</v>
      </c>
      <c r="J56">
        <v>0</v>
      </c>
      <c r="AB56" s="683" t="s">
        <v>69</v>
      </c>
      <c r="AC56" s="683" t="s">
        <v>2708</v>
      </c>
      <c r="AD56" s="683" t="s">
        <v>70</v>
      </c>
      <c r="AE56">
        <v>177.79999999999998</v>
      </c>
      <c r="AF56">
        <v>115.443</v>
      </c>
      <c r="AG56">
        <v>355.59999999999997</v>
      </c>
      <c r="AH56">
        <v>406.4</v>
      </c>
      <c r="AI56">
        <v>0</v>
      </c>
      <c r="AJ56">
        <v>0</v>
      </c>
      <c r="AK56">
        <v>209.54999999999998</v>
      </c>
      <c r="AL56">
        <v>101.6</v>
      </c>
      <c r="AM56">
        <v>177.79999999999998</v>
      </c>
      <c r="AN56">
        <v>1130.3</v>
      </c>
      <c r="AO56">
        <v>406.4</v>
      </c>
      <c r="AP56" t="s">
        <v>110</v>
      </c>
      <c r="AQ56">
        <v>240.28400000000002</v>
      </c>
      <c r="AR56" s="744">
        <v>177.87619999999998</v>
      </c>
    </row>
    <row r="57" spans="5:57" x14ac:dyDescent="0.3">
      <c r="E57" s="286" t="s">
        <v>2720</v>
      </c>
      <c r="F57" s="286"/>
      <c r="G57" s="286"/>
      <c r="AB57" s="683" t="s">
        <v>100</v>
      </c>
      <c r="AC57" s="683" t="s">
        <v>2698</v>
      </c>
      <c r="AD57">
        <v>24</v>
      </c>
      <c r="AE57" t="s">
        <v>110</v>
      </c>
      <c r="AF57" t="s">
        <v>110</v>
      </c>
      <c r="AG57">
        <v>133.35</v>
      </c>
      <c r="AH57">
        <v>158.75</v>
      </c>
      <c r="AI57">
        <v>0</v>
      </c>
      <c r="AJ57">
        <v>0</v>
      </c>
      <c r="AK57" t="s">
        <v>110</v>
      </c>
      <c r="AL57" t="s">
        <v>110</v>
      </c>
      <c r="AM57">
        <v>76.199999999999989</v>
      </c>
      <c r="AN57">
        <v>1120.7749999999999</v>
      </c>
      <c r="AO57" s="744">
        <v>160.29939999999999</v>
      </c>
      <c r="AP57" s="744">
        <v>76.530199999999994</v>
      </c>
      <c r="AQ57">
        <v>132.84200000000001</v>
      </c>
      <c r="AR57">
        <v>56.641999999999996</v>
      </c>
    </row>
    <row r="58" spans="5:57" x14ac:dyDescent="0.3">
      <c r="AB58" s="683" t="s">
        <v>80</v>
      </c>
      <c r="AC58" s="683" t="s">
        <v>2698</v>
      </c>
      <c r="AD58" t="s">
        <v>3216</v>
      </c>
      <c r="AE58" t="s">
        <v>110</v>
      </c>
      <c r="AF58" t="s">
        <v>110</v>
      </c>
      <c r="AG58">
        <v>114.3</v>
      </c>
      <c r="AH58">
        <v>139.69999999999999</v>
      </c>
      <c r="AI58">
        <v>0</v>
      </c>
      <c r="AJ58">
        <v>0</v>
      </c>
      <c r="AK58" t="s">
        <v>110</v>
      </c>
      <c r="AL58" t="s">
        <v>110</v>
      </c>
      <c r="AM58">
        <v>76.199999999999989</v>
      </c>
      <c r="AN58">
        <v>1552.5749999999998</v>
      </c>
      <c r="AO58">
        <v>146.93899999999999</v>
      </c>
      <c r="AP58">
        <v>76.403199999999998</v>
      </c>
      <c r="AQ58">
        <v>113.1824</v>
      </c>
      <c r="AR58">
        <v>76.250799999999984</v>
      </c>
    </row>
    <row r="59" spans="5:57" x14ac:dyDescent="0.3">
      <c r="AB59" s="683" t="s">
        <v>3217</v>
      </c>
      <c r="AE59">
        <v>158.75</v>
      </c>
      <c r="AF59">
        <v>100.1776</v>
      </c>
      <c r="AG59">
        <v>241.29999999999998</v>
      </c>
      <c r="AH59">
        <v>317.5</v>
      </c>
      <c r="AI59">
        <v>0</v>
      </c>
      <c r="AJ59">
        <v>0</v>
      </c>
      <c r="AM59">
        <v>114.3</v>
      </c>
      <c r="AN59" t="s">
        <v>110</v>
      </c>
      <c r="AO59">
        <v>311.14999999999998</v>
      </c>
      <c r="AP59">
        <v>114.5286</v>
      </c>
      <c r="AQ59">
        <v>240.66499999999996</v>
      </c>
    </row>
    <row r="60" spans="5:57" x14ac:dyDescent="0.3">
      <c r="AB60" s="683" t="s">
        <v>99</v>
      </c>
      <c r="AC60" t="s">
        <v>2698</v>
      </c>
      <c r="AD60" t="s">
        <v>81</v>
      </c>
      <c r="AE60">
        <v>101.6</v>
      </c>
      <c r="AF60">
        <v>101.092</v>
      </c>
      <c r="AG60">
        <v>196.85</v>
      </c>
      <c r="AH60">
        <v>241.29999999999998</v>
      </c>
      <c r="AI60">
        <v>0</v>
      </c>
      <c r="AJ60">
        <v>0</v>
      </c>
      <c r="AK60">
        <v>101.6</v>
      </c>
      <c r="AL60">
        <v>75.438000000000002</v>
      </c>
      <c r="AM60">
        <v>95.25</v>
      </c>
      <c r="AN60">
        <v>990.59999999999991</v>
      </c>
      <c r="AO60">
        <v>303.911</v>
      </c>
      <c r="AP60">
        <v>95.631</v>
      </c>
      <c r="AQ60">
        <v>196.34200000000001</v>
      </c>
      <c r="AR60">
        <v>2.7519999999999998</v>
      </c>
    </row>
    <row r="61" spans="5:57" x14ac:dyDescent="0.3">
      <c r="AB61" s="682" t="s">
        <v>149</v>
      </c>
      <c r="AC61" t="s">
        <v>2698</v>
      </c>
      <c r="AD61" t="s">
        <v>173</v>
      </c>
      <c r="AM61">
        <v>107.95</v>
      </c>
      <c r="AN61">
        <v>1797.05</v>
      </c>
    </row>
    <row r="62" spans="5:57" x14ac:dyDescent="0.3">
      <c r="AB62" s="463" t="s">
        <v>107</v>
      </c>
      <c r="AC62" s="463" t="s">
        <v>2698</v>
      </c>
      <c r="AD62" s="463" t="s">
        <v>83</v>
      </c>
      <c r="AM62">
        <v>145</v>
      </c>
      <c r="AN62">
        <v>2120</v>
      </c>
    </row>
    <row r="63" spans="5:57" x14ac:dyDescent="0.3">
      <c r="AB63" s="463" t="s">
        <v>65</v>
      </c>
      <c r="AC63" s="463" t="s">
        <v>2698</v>
      </c>
      <c r="AD63" s="463" t="s">
        <v>160</v>
      </c>
      <c r="AM63">
        <v>317.5</v>
      </c>
      <c r="AN63">
        <v>381</v>
      </c>
    </row>
    <row r="64" spans="5:57" x14ac:dyDescent="0.3">
      <c r="AB64" t="s">
        <v>107</v>
      </c>
      <c r="AC64" s="463" t="s">
        <v>2708</v>
      </c>
      <c r="AD64" s="683" t="s">
        <v>218</v>
      </c>
      <c r="AM64">
        <v>160</v>
      </c>
      <c r="AN64">
        <v>2670</v>
      </c>
    </row>
    <row r="65" spans="5:40" x14ac:dyDescent="0.3">
      <c r="AB65" t="s">
        <v>131</v>
      </c>
      <c r="AC65" s="463" t="s">
        <v>2708</v>
      </c>
      <c r="AD65" s="683" t="s">
        <v>70</v>
      </c>
      <c r="AM65">
        <v>400.05</v>
      </c>
      <c r="AN65">
        <v>819.15</v>
      </c>
    </row>
    <row r="72" spans="5:40" x14ac:dyDescent="0.3">
      <c r="AD72">
        <f>_xlfn.XLOOKUP(AC72,PLANEAMIENTO!AB:AB,PLANEAMIENTO!AD:AD)</f>
        <v>0</v>
      </c>
    </row>
    <row r="78" spans="5:40" ht="18" x14ac:dyDescent="0.3">
      <c r="E78" s="459" t="s">
        <v>2721</v>
      </c>
    </row>
    <row r="81" spans="5:10" ht="28.8" x14ac:dyDescent="0.3">
      <c r="E81" s="460" t="s">
        <v>2722</v>
      </c>
      <c r="F81" s="460" t="s">
        <v>2723</v>
      </c>
      <c r="G81" t="s">
        <v>2724</v>
      </c>
      <c r="H81" t="s">
        <v>2725</v>
      </c>
      <c r="I81" t="s">
        <v>2726</v>
      </c>
      <c r="J81" s="460" t="s">
        <v>2704</v>
      </c>
    </row>
    <row r="82" spans="5:10" x14ac:dyDescent="0.3">
      <c r="E82" s="286" t="s">
        <v>2727</v>
      </c>
      <c r="F82" s="286">
        <v>3.5</v>
      </c>
      <c r="G82" s="286">
        <v>6</v>
      </c>
      <c r="H82">
        <f>PI()*(F82/2)^(2)*G82</f>
        <v>57.726765009712445</v>
      </c>
      <c r="I82">
        <v>3.5</v>
      </c>
    </row>
    <row r="83" spans="5:10" x14ac:dyDescent="0.3">
      <c r="E83" s="286"/>
      <c r="F83" s="286"/>
      <c r="G83" s="286"/>
    </row>
    <row r="84" spans="5:10" x14ac:dyDescent="0.3">
      <c r="E84" s="286"/>
      <c r="F84" s="286"/>
      <c r="G84" s="286"/>
    </row>
    <row r="85" spans="5:10" x14ac:dyDescent="0.3">
      <c r="E85" s="286"/>
      <c r="F85" s="286"/>
      <c r="G85" s="286"/>
    </row>
    <row r="86" spans="5:10" x14ac:dyDescent="0.3">
      <c r="E86" s="286"/>
      <c r="F86" s="286"/>
      <c r="G86" s="286"/>
    </row>
    <row r="87" spans="5:10" x14ac:dyDescent="0.3">
      <c r="E87" s="286"/>
      <c r="F87" s="286"/>
      <c r="G87" s="286"/>
    </row>
    <row r="88" spans="5:10" x14ac:dyDescent="0.3">
      <c r="E88" s="558" t="s">
        <v>2728</v>
      </c>
    </row>
    <row r="90" spans="5:10" x14ac:dyDescent="0.3">
      <c r="E90" t="s">
        <v>2685</v>
      </c>
      <c r="F90" t="s">
        <v>2729</v>
      </c>
      <c r="G90" t="s">
        <v>2730</v>
      </c>
      <c r="H90" t="s">
        <v>2731</v>
      </c>
    </row>
    <row r="91" spans="5:10" x14ac:dyDescent="0.3">
      <c r="E91" s="463">
        <v>70</v>
      </c>
      <c r="F91" s="463">
        <v>72</v>
      </c>
      <c r="G91" s="463">
        <v>70</v>
      </c>
      <c r="H91" s="463">
        <f>G91/(PI()*E91*F91)</f>
        <v>4.4209706414415377E-3</v>
      </c>
    </row>
    <row r="92" spans="5:10" x14ac:dyDescent="0.3">
      <c r="E92" s="463">
        <v>165.1</v>
      </c>
      <c r="F92" s="463">
        <v>66.293999999999997</v>
      </c>
      <c r="G92" s="463">
        <v>90</v>
      </c>
      <c r="H92" s="463">
        <f>G92/(PI()*E92*F92)</f>
        <v>2.6174074819495827E-3</v>
      </c>
    </row>
    <row r="93" spans="5:10" x14ac:dyDescent="0.3">
      <c r="E93" s="463">
        <v>177.79999999999998</v>
      </c>
      <c r="F93" s="463">
        <v>101.6</v>
      </c>
      <c r="G93" s="463">
        <v>170</v>
      </c>
      <c r="H93" s="463">
        <f>G93/(PI()*E93*F93)</f>
        <v>2.9955293842526564E-3</v>
      </c>
    </row>
    <row r="94" spans="5:10" x14ac:dyDescent="0.3">
      <c r="E94" s="463">
        <v>111.125</v>
      </c>
      <c r="F94" s="463">
        <v>75.412599999999998</v>
      </c>
      <c r="G94" s="463">
        <v>130</v>
      </c>
      <c r="H94" s="463">
        <f>G94/(PI()*E94*F94)</f>
        <v>4.9378488453196952E-3</v>
      </c>
    </row>
    <row r="95" spans="5:10" x14ac:dyDescent="0.3">
      <c r="E95" s="463">
        <v>279.39999999999998</v>
      </c>
      <c r="F95" s="463">
        <v>187.32499999999999</v>
      </c>
      <c r="G95" s="463">
        <v>190</v>
      </c>
      <c r="H95" s="463">
        <f>G95/(PI()*E95*F95)</f>
        <v>1.1555309579787279E-3</v>
      </c>
    </row>
    <row r="97" spans="7:7" x14ac:dyDescent="0.3">
      <c r="G97" s="560" t="s">
        <v>2732</v>
      </c>
    </row>
    <row r="98" spans="7:7" x14ac:dyDescent="0.3">
      <c r="G98" s="559">
        <f>AVERAGE(H91:H95)</f>
        <v>3.22545746218844E-3</v>
      </c>
    </row>
  </sheetData>
  <mergeCells count="27">
    <mergeCell ref="W16:X16"/>
    <mergeCell ref="Y16:Z16"/>
    <mergeCell ref="T17:U17"/>
    <mergeCell ref="T16:V16"/>
    <mergeCell ref="N17:O17"/>
    <mergeCell ref="P17:Q17"/>
    <mergeCell ref="R17:S17"/>
    <mergeCell ref="N16:S16"/>
    <mergeCell ref="AE16:AJ16"/>
    <mergeCell ref="AO16:AP16"/>
    <mergeCell ref="AQ16:AR16"/>
    <mergeCell ref="AE17:AF17"/>
    <mergeCell ref="AG17:AH17"/>
    <mergeCell ref="AI17:AJ17"/>
    <mergeCell ref="AR17:AR18"/>
    <mergeCell ref="AQ17:AQ18"/>
    <mergeCell ref="AP17:AP18"/>
    <mergeCell ref="AO17:AO18"/>
    <mergeCell ref="AS16:AV16"/>
    <mergeCell ref="AS15:AV15"/>
    <mergeCell ref="AW16:AX16"/>
    <mergeCell ref="BC17:BD17"/>
    <mergeCell ref="AY17:BB17"/>
    <mergeCell ref="AY16:BD16"/>
    <mergeCell ref="AW15:BD15"/>
    <mergeCell ref="AS17:AT17"/>
    <mergeCell ref="AU17:AV17"/>
  </mergeCells>
  <pageMargins left="0.7" right="0.7" top="0.75" bottom="0.75" header="0.3" footer="0.3"/>
  <drawing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4238E-7A94-41DD-BA4E-B84FCFBADB0B}">
  <sheetPr codeName="Hoja19"/>
  <dimension ref="A1:R153"/>
  <sheetViews>
    <sheetView topLeftCell="A136" zoomScaleNormal="100" workbookViewId="0">
      <selection activeCell="A151" sqref="A151:K153"/>
    </sheetView>
  </sheetViews>
  <sheetFormatPr baseColWidth="10" defaultRowHeight="14.4" x14ac:dyDescent="0.3"/>
  <cols>
    <col min="1" max="1" width="6.88671875" customWidth="1"/>
    <col min="3" max="3" width="38.33203125" bestFit="1" customWidth="1"/>
    <col min="4" max="4" width="21" customWidth="1"/>
    <col min="5" max="5" width="11.44140625" customWidth="1"/>
    <col min="6" max="7" width="11.44140625" hidden="1" customWidth="1"/>
    <col min="13" max="13" width="12.6640625" bestFit="1" customWidth="1"/>
    <col min="14" max="14" width="41.5546875" bestFit="1" customWidth="1"/>
  </cols>
  <sheetData>
    <row r="1" spans="2:18" x14ac:dyDescent="0.3">
      <c r="H1" s="866" t="s">
        <v>1</v>
      </c>
      <c r="I1" s="866"/>
    </row>
    <row r="2" spans="2:18" ht="28.8" x14ac:dyDescent="0.3">
      <c r="B2" s="197" t="s">
        <v>390</v>
      </c>
      <c r="C2" s="197" t="s">
        <v>12</v>
      </c>
      <c r="D2" s="197"/>
      <c r="E2" s="197" t="s">
        <v>13</v>
      </c>
      <c r="H2" s="197" t="s">
        <v>2685</v>
      </c>
      <c r="I2" s="200" t="s">
        <v>3219</v>
      </c>
      <c r="J2" s="200" t="s">
        <v>3348</v>
      </c>
      <c r="K2" s="200" t="s">
        <v>3349</v>
      </c>
      <c r="L2" s="200" t="s">
        <v>3346</v>
      </c>
      <c r="M2" s="200" t="s">
        <v>3346</v>
      </c>
    </row>
    <row r="3" spans="2:18" x14ac:dyDescent="0.3">
      <c r="B3" s="4">
        <v>353325</v>
      </c>
      <c r="C3" t="str">
        <f>_xlfn.XLOOKUP(B3,PLANEAMIENTO!A:A,PLANEAMIENTO!C:C)</f>
        <v>CILINDRO DE LEVANTE DE TOLVA</v>
      </c>
      <c r="E3" t="str">
        <f>_xlfn.XLOOKUP(B3,PLANEAMIENTO!A:A,PLANEAMIENTO!D:D)</f>
        <v>980E</v>
      </c>
      <c r="F3" s="4" cm="1">
        <f t="array" ref="F3:I3">_xlfn.XLOOKUP(C3&amp;E3,Tiempos!AB:AB &amp; Tiempos!AD:AD,Tiempos!AK:AN,"no encontrado")</f>
        <v>222.25</v>
      </c>
      <c r="G3" s="4">
        <v>136.80000000000001</v>
      </c>
      <c r="H3">
        <v>193.67500000000001</v>
      </c>
      <c r="I3">
        <v>1212.8499999999999</v>
      </c>
      <c r="J3" s="309">
        <v>45931</v>
      </c>
      <c r="K3" s="309">
        <v>45972</v>
      </c>
      <c r="L3">
        <f ca="1">TODAY()-J3</f>
        <v>114</v>
      </c>
      <c r="M3">
        <f ca="1">TODAY()-K3</f>
        <v>73</v>
      </c>
    </row>
    <row r="5" spans="2:18" x14ac:dyDescent="0.3">
      <c r="H5" s="866" t="s">
        <v>1</v>
      </c>
      <c r="I5" s="866"/>
    </row>
    <row r="6" spans="2:18" ht="28.8" x14ac:dyDescent="0.3">
      <c r="B6" s="197" t="s">
        <v>390</v>
      </c>
      <c r="C6" s="197" t="s">
        <v>12</v>
      </c>
      <c r="D6" s="197"/>
      <c r="E6" s="197" t="s">
        <v>13</v>
      </c>
      <c r="H6" s="197" t="s">
        <v>2685</v>
      </c>
      <c r="I6" s="200" t="s">
        <v>3219</v>
      </c>
      <c r="J6" s="200" t="s">
        <v>3345</v>
      </c>
      <c r="K6" s="200" t="s">
        <v>3346</v>
      </c>
    </row>
    <row r="7" spans="2:18" x14ac:dyDescent="0.3">
      <c r="B7" s="4">
        <v>357625</v>
      </c>
      <c r="C7" t="str">
        <f>_xlfn.XLOOKUP(B7,PLANEAMIENTO!A:A,PLANEAMIENTO!C:C)</f>
        <v>CILINDRO DE DIRECCION</v>
      </c>
      <c r="E7" t="str">
        <f>_xlfn.XLOOKUP(B7,PLANEAMIENTO!A:A,PLANEAMIENTO!D:D)</f>
        <v>HD1500</v>
      </c>
      <c r="F7" s="4" cm="1">
        <f t="array" ref="F7:I7">_xlfn.XLOOKUP(C7&amp;E7,Tiempos!AB:AB &amp; Tiempos!AD:AD,Tiempos!AK:AN,"no encontrado")</f>
        <v>135</v>
      </c>
      <c r="G7" s="4">
        <v>90</v>
      </c>
      <c r="H7">
        <v>75</v>
      </c>
      <c r="I7">
        <v>925</v>
      </c>
      <c r="J7" s="309">
        <v>45967</v>
      </c>
      <c r="K7" s="404" t="s">
        <v>3347</v>
      </c>
      <c r="O7" s="707">
        <v>348725</v>
      </c>
      <c r="P7" s="19" t="s">
        <v>68</v>
      </c>
      <c r="Q7" s="707" t="s">
        <v>82</v>
      </c>
      <c r="R7" s="430" t="s">
        <v>83</v>
      </c>
    </row>
    <row r="8" spans="2:18" x14ac:dyDescent="0.3">
      <c r="B8" s="4">
        <v>357925</v>
      </c>
      <c r="C8" t="str">
        <f>_xlfn.XLOOKUP(B8,PLANEAMIENTO!A:A,PLANEAMIENTO!C:C)</f>
        <v>CILINDRO DE DIRECCION</v>
      </c>
      <c r="E8" t="str">
        <f>_xlfn.XLOOKUP(B8,PLANEAMIENTO!A:A,PLANEAMIENTO!D:D)</f>
        <v>930E-4SE</v>
      </c>
      <c r="F8" s="4" cm="1">
        <f t="array" ref="F8:I8">_xlfn.XLOOKUP(C8&amp;E8,Tiempos!AB:AB &amp; Tiempos!AD:AD,Tiempos!AK:AN,"no encontrado")</f>
        <v>120.64999999999999</v>
      </c>
      <c r="G8" s="4">
        <v>66.293999999999997</v>
      </c>
      <c r="H8">
        <v>82.55</v>
      </c>
      <c r="I8">
        <v>796.93</v>
      </c>
      <c r="J8" s="309">
        <v>45967</v>
      </c>
      <c r="K8" s="404" t="s">
        <v>3347</v>
      </c>
      <c r="O8" s="707">
        <v>351825</v>
      </c>
      <c r="P8" s="19" t="s">
        <v>68</v>
      </c>
      <c r="Q8" s="707" t="s">
        <v>100</v>
      </c>
      <c r="R8" s="430" t="s">
        <v>111</v>
      </c>
    </row>
    <row r="9" spans="2:18" x14ac:dyDescent="0.3">
      <c r="B9" s="4">
        <v>358125</v>
      </c>
      <c r="C9" t="str">
        <f>_xlfn.XLOOKUP(B9,PLANEAMIENTO!A:A,PLANEAMIENTO!C:C)</f>
        <v>CILINDRO DE DIRECCION</v>
      </c>
      <c r="E9" t="str">
        <f>_xlfn.XLOOKUP(B9,PLANEAMIENTO!A:A,PLANEAMIENTO!D:D)</f>
        <v>844K</v>
      </c>
      <c r="F9" s="4" cm="1">
        <f t="array" ref="F9:I9">_xlfn.XLOOKUP(C9&amp;E9,Tiempos!AB:AB &amp; Tiempos!AD:AD,Tiempos!AK:AN,"no encontrado")</f>
        <v>106</v>
      </c>
      <c r="G9" s="4">
        <v>96</v>
      </c>
      <c r="H9">
        <v>82.55</v>
      </c>
      <c r="I9">
        <v>990.6</v>
      </c>
      <c r="J9" s="309">
        <v>45967</v>
      </c>
      <c r="K9">
        <f t="shared" ref="K9:K10" ca="1" si="0">TODAY()-J9</f>
        <v>78</v>
      </c>
      <c r="O9" s="707">
        <v>352125</v>
      </c>
      <c r="P9" s="19" t="s">
        <v>68</v>
      </c>
      <c r="Q9" s="707" t="s">
        <v>63</v>
      </c>
      <c r="R9" s="430" t="s">
        <v>389</v>
      </c>
    </row>
    <row r="10" spans="2:18" x14ac:dyDescent="0.3">
      <c r="B10" s="4">
        <v>358225</v>
      </c>
      <c r="C10" t="str">
        <f>_xlfn.XLOOKUP(B10,PLANEAMIENTO!A:A,PLANEAMIENTO!C:C)</f>
        <v>CILINDRO DE DIRECCION</v>
      </c>
      <c r="E10" t="str">
        <f>_xlfn.XLOOKUP(B10,PLANEAMIENTO!A:A,PLANEAMIENTO!D:D)</f>
        <v>930E-4SE</v>
      </c>
      <c r="F10" s="4" cm="1">
        <f t="array" ref="F10:I10">_xlfn.XLOOKUP(C10&amp;E10,Tiempos!AB:AB &amp; Tiempos!AD:AD,Tiempos!AK:AN,"no encontrado")</f>
        <v>120.64999999999999</v>
      </c>
      <c r="G10" s="4">
        <v>66.293999999999997</v>
      </c>
      <c r="H10">
        <v>82.55</v>
      </c>
      <c r="I10">
        <v>796.93</v>
      </c>
      <c r="J10" s="309">
        <v>45967</v>
      </c>
      <c r="K10">
        <f t="shared" ca="1" si="0"/>
        <v>78</v>
      </c>
      <c r="O10" s="707">
        <v>352425</v>
      </c>
      <c r="P10" s="19" t="s">
        <v>68</v>
      </c>
      <c r="Q10" s="707" t="s">
        <v>100</v>
      </c>
      <c r="R10" s="430" t="s">
        <v>111</v>
      </c>
    </row>
    <row r="11" spans="2:18" x14ac:dyDescent="0.3">
      <c r="B11" s="4">
        <v>358325</v>
      </c>
      <c r="C11" t="str">
        <f>_xlfn.XLOOKUP(B11,PLANEAMIENTO!A:A,PLANEAMIENTO!C:C)</f>
        <v>CILINDRO DE DIRECCION</v>
      </c>
      <c r="E11" t="str">
        <f>_xlfn.XLOOKUP(B11,PLANEAMIENTO!A:A,PLANEAMIENTO!D:D)</f>
        <v>930E-4SE</v>
      </c>
      <c r="F11" s="4" cm="1">
        <f t="array" ref="F11:I11">_xlfn.XLOOKUP(C11&amp;E11,Tiempos!AB:AB &amp; Tiempos!AD:AD,Tiempos!AK:AN,"no encontrado")</f>
        <v>120.64999999999999</v>
      </c>
      <c r="G11" s="4">
        <v>66.293999999999997</v>
      </c>
      <c r="H11">
        <v>82.55</v>
      </c>
      <c r="I11">
        <v>796.93</v>
      </c>
      <c r="J11" s="309">
        <v>45967</v>
      </c>
      <c r="K11" s="404" t="s">
        <v>3347</v>
      </c>
      <c r="O11" s="707">
        <v>353125</v>
      </c>
      <c r="P11" s="19" t="s">
        <v>68</v>
      </c>
      <c r="Q11" s="707" t="s">
        <v>69</v>
      </c>
      <c r="R11" s="430" t="s">
        <v>70</v>
      </c>
    </row>
    <row r="12" spans="2:18" x14ac:dyDescent="0.3">
      <c r="O12" s="716">
        <v>353425</v>
      </c>
      <c r="P12" s="715" t="s">
        <v>64</v>
      </c>
      <c r="Q12" s="716" t="s">
        <v>217</v>
      </c>
      <c r="R12" s="747" t="s">
        <v>218</v>
      </c>
    </row>
    <row r="13" spans="2:18" x14ac:dyDescent="0.3">
      <c r="O13" s="716">
        <v>354725</v>
      </c>
      <c r="P13" s="715" t="s">
        <v>64</v>
      </c>
      <c r="Q13" s="716" t="s">
        <v>100</v>
      </c>
      <c r="R13" s="747">
        <v>24</v>
      </c>
    </row>
    <row r="14" spans="2:18" x14ac:dyDescent="0.3">
      <c r="H14" s="866" t="s">
        <v>1</v>
      </c>
      <c r="I14" s="866"/>
      <c r="O14" s="716">
        <v>354925</v>
      </c>
      <c r="P14" s="715" t="s">
        <v>68</v>
      </c>
      <c r="Q14" s="716" t="s">
        <v>86</v>
      </c>
      <c r="R14" s="747" t="s">
        <v>78</v>
      </c>
    </row>
    <row r="15" spans="2:18" ht="28.8" x14ac:dyDescent="0.3">
      <c r="B15" s="197" t="s">
        <v>390</v>
      </c>
      <c r="C15" s="197" t="s">
        <v>12</v>
      </c>
      <c r="D15" s="197"/>
      <c r="E15" s="197" t="s">
        <v>13</v>
      </c>
      <c r="H15" s="197" t="s">
        <v>2685</v>
      </c>
      <c r="I15" s="200" t="s">
        <v>3219</v>
      </c>
      <c r="J15" s="200" t="s">
        <v>3345</v>
      </c>
      <c r="K15" s="200" t="s">
        <v>3346</v>
      </c>
      <c r="O15" s="716">
        <v>355925</v>
      </c>
      <c r="P15" s="715" t="s">
        <v>68</v>
      </c>
      <c r="Q15" s="716" t="s">
        <v>84</v>
      </c>
      <c r="R15" s="747" t="s">
        <v>81</v>
      </c>
    </row>
    <row r="16" spans="2:18" x14ac:dyDescent="0.3">
      <c r="B16" s="4">
        <v>359025</v>
      </c>
      <c r="C16" t="str">
        <f>_xlfn.XLOOKUP(B16,PLANEAMIENTO!A:A,PLANEAMIENTO!C:C)</f>
        <v>CILINDRO DE DIRECCION</v>
      </c>
      <c r="E16" t="str">
        <f>_xlfn.XLOOKUP(B16,PLANEAMIENTO!A:A,PLANEAMIENTO!D:D)</f>
        <v>980E-4SE</v>
      </c>
      <c r="F16" s="4" t="str" cm="1">
        <f t="array" ref="F16">_xlfn.XLOOKUP(C16&amp;E16,Tiempos!AB:AB &amp; Tiempos!AD:AD,Tiempos!AK:AN,"no encontrado")</f>
        <v>no encontrado</v>
      </c>
      <c r="G16" s="4"/>
      <c r="J16" s="309">
        <v>45973</v>
      </c>
      <c r="K16">
        <f t="shared" ref="K16:K17" ca="1" si="1">TODAY()-J16</f>
        <v>72</v>
      </c>
      <c r="O16" s="716">
        <v>356025</v>
      </c>
      <c r="P16" s="715" t="s">
        <v>68</v>
      </c>
      <c r="Q16" s="716" t="s">
        <v>155</v>
      </c>
      <c r="R16" s="747" t="s">
        <v>301</v>
      </c>
    </row>
    <row r="17" spans="2:18" x14ac:dyDescent="0.3">
      <c r="B17" s="4">
        <v>357825</v>
      </c>
      <c r="C17" t="str">
        <f>_xlfn.XLOOKUP(B17,PLANEAMIENTO!A:A,PLANEAMIENTO!C:C)</f>
        <v>CILINDRO DE LEVANTE DE TOLVA</v>
      </c>
      <c r="E17" t="str">
        <f>_xlfn.XLOOKUP(B17,PLANEAMIENTO!A:A,PLANEAMIENTO!D:D)</f>
        <v>930E-4SE</v>
      </c>
      <c r="F17" s="4" cm="1">
        <f t="array" ref="F17:I17">_xlfn.XLOOKUP(C17&amp;E17,Tiempos!AB:AB &amp; Tiempos!AD:AD,Tiempos!AK:AN,"no encontrado")</f>
        <v>209.54999999999998</v>
      </c>
      <c r="G17" s="4">
        <v>100.10139999999998</v>
      </c>
      <c r="H17">
        <v>177.79999999999998</v>
      </c>
      <c r="I17">
        <v>1130.3</v>
      </c>
      <c r="J17" s="309">
        <v>45973</v>
      </c>
      <c r="K17">
        <f t="shared" ca="1" si="1"/>
        <v>72</v>
      </c>
      <c r="O17" s="716">
        <v>356625</v>
      </c>
      <c r="P17" s="715" t="s">
        <v>64</v>
      </c>
      <c r="Q17" s="716" t="s">
        <v>141</v>
      </c>
      <c r="R17" s="747">
        <v>24</v>
      </c>
    </row>
    <row r="18" spans="2:18" x14ac:dyDescent="0.3">
      <c r="O18" s="716">
        <v>357925</v>
      </c>
      <c r="P18" s="715" t="s">
        <v>68</v>
      </c>
      <c r="Q18" s="716" t="s">
        <v>86</v>
      </c>
      <c r="R18" s="747" t="s">
        <v>70</v>
      </c>
    </row>
    <row r="19" spans="2:18" x14ac:dyDescent="0.3">
      <c r="H19" s="866" t="s">
        <v>1</v>
      </c>
      <c r="I19" s="866"/>
    </row>
    <row r="20" spans="2:18" ht="28.8" x14ac:dyDescent="0.3">
      <c r="B20" s="197" t="s">
        <v>390</v>
      </c>
      <c r="C20" s="197" t="s">
        <v>12</v>
      </c>
      <c r="D20" s="197"/>
      <c r="E20" s="197" t="s">
        <v>13</v>
      </c>
      <c r="H20" s="197" t="s">
        <v>2685</v>
      </c>
      <c r="I20" s="200" t="s">
        <v>3219</v>
      </c>
      <c r="J20" s="200" t="s">
        <v>3345</v>
      </c>
      <c r="K20" s="200" t="s">
        <v>3346</v>
      </c>
    </row>
    <row r="21" spans="2:18" x14ac:dyDescent="0.3">
      <c r="B21" s="4">
        <v>357725</v>
      </c>
      <c r="C21" t="str">
        <f>_xlfn.XLOOKUP(B21,PLANEAMIENTO!A:A,PLANEAMIENTO!C:C)</f>
        <v>CILINDRO DE LEVANTE DE TOLVA</v>
      </c>
      <c r="E21" t="str">
        <f>_xlfn.XLOOKUP(B21,PLANEAMIENTO!A:A,PLANEAMIENTO!D:D)</f>
        <v>930E-4SE</v>
      </c>
      <c r="F21" s="4" cm="1">
        <f t="array" ref="F21:I21">_xlfn.XLOOKUP(C21&amp;E21,Tiempos!AB:AB &amp; Tiempos!AD:AD,Tiempos!AK:AN,"no encontrado")</f>
        <v>209.54999999999998</v>
      </c>
      <c r="G21" s="4">
        <v>100.10139999999998</v>
      </c>
      <c r="H21">
        <v>177.79999999999998</v>
      </c>
      <c r="I21">
        <v>1130.3</v>
      </c>
      <c r="J21" s="309">
        <v>45974</v>
      </c>
      <c r="K21">
        <f ca="1">TODAY()-J21</f>
        <v>71</v>
      </c>
    </row>
    <row r="25" spans="2:18" x14ac:dyDescent="0.3">
      <c r="H25" s="866" t="s">
        <v>1</v>
      </c>
      <c r="I25" s="866"/>
    </row>
    <row r="26" spans="2:18" ht="28.8" x14ac:dyDescent="0.3">
      <c r="B26" s="197" t="s">
        <v>390</v>
      </c>
      <c r="C26" s="197" t="s">
        <v>12</v>
      </c>
      <c r="D26" s="197" t="s">
        <v>2915</v>
      </c>
      <c r="E26" s="197" t="s">
        <v>13</v>
      </c>
      <c r="H26" s="197" t="s">
        <v>2685</v>
      </c>
      <c r="I26" s="200" t="s">
        <v>3219</v>
      </c>
      <c r="J26" s="200" t="s">
        <v>3345</v>
      </c>
      <c r="K26" s="200" t="s">
        <v>3346</v>
      </c>
    </row>
    <row r="27" spans="2:18" x14ac:dyDescent="0.3">
      <c r="B27" s="4">
        <v>360025</v>
      </c>
      <c r="C27" t="str">
        <f>_xlfn.XLOOKUP(B27,PLANEAMIENTO!A:A,PLANEAMIENTO!C:C)</f>
        <v>CILINDRO DE DIRECCION</v>
      </c>
      <c r="D27" t="s">
        <v>1</v>
      </c>
      <c r="E27" t="str">
        <f>_xlfn.XLOOKUP(B27,PLANEAMIENTO!A:A,PLANEAMIENTO!D:D)</f>
        <v>930E-4SE</v>
      </c>
      <c r="F27" s="4" cm="1">
        <f t="array" ref="F27:I27">_xlfn.XLOOKUP(C27&amp;E27,Tiempos!AB:AB &amp; Tiempos!AD:AD,Tiempos!AK:AN,"no encontrado")</f>
        <v>120.64999999999999</v>
      </c>
      <c r="G27" s="4">
        <v>66.293999999999997</v>
      </c>
      <c r="H27">
        <v>82.55</v>
      </c>
      <c r="I27">
        <v>796.93</v>
      </c>
      <c r="J27" s="309">
        <v>45987</v>
      </c>
      <c r="K27">
        <f t="shared" ref="K27:K37" ca="1" si="2">TODAY()-J27</f>
        <v>58</v>
      </c>
    </row>
    <row r="28" spans="2:18" x14ac:dyDescent="0.3">
      <c r="B28" s="4">
        <v>362125</v>
      </c>
      <c r="C28" t="str">
        <f>_xlfn.XLOOKUP(B28,PLANEAMIENTO!A:A,PLANEAMIENTO!C:C)</f>
        <v>CILINDRO DE DIRECCION</v>
      </c>
      <c r="D28" t="s">
        <v>1</v>
      </c>
      <c r="E28" t="str">
        <f>_xlfn.XLOOKUP(B28,PLANEAMIENTO!A:A,PLANEAMIENTO!D:D)</f>
        <v>930E-4SE</v>
      </c>
      <c r="F28" s="4" cm="1">
        <f t="array" ref="F28:I28">_xlfn.XLOOKUP(C28&amp;E28,Tiempos!AB:AB &amp; Tiempos!AD:AD,Tiempos!AK:AN,"no encontrado")</f>
        <v>120.64999999999999</v>
      </c>
      <c r="G28" s="4">
        <v>66.293999999999997</v>
      </c>
      <c r="H28">
        <v>82.55</v>
      </c>
      <c r="I28">
        <v>796.93</v>
      </c>
      <c r="J28" s="309">
        <v>45987</v>
      </c>
      <c r="K28">
        <f t="shared" ca="1" si="2"/>
        <v>58</v>
      </c>
    </row>
    <row r="29" spans="2:18" x14ac:dyDescent="0.3">
      <c r="B29" s="4">
        <v>362225</v>
      </c>
      <c r="C29" t="str">
        <f>_xlfn.XLOOKUP(B29,PLANEAMIENTO!A:A,PLANEAMIENTO!C:C)</f>
        <v>CILINDRO DE DIRECCION</v>
      </c>
      <c r="D29" t="s">
        <v>1</v>
      </c>
      <c r="E29" t="str">
        <f>_xlfn.XLOOKUP(B29,PLANEAMIENTO!A:A,PLANEAMIENTO!D:D)</f>
        <v>930E-4SE</v>
      </c>
      <c r="F29" s="4" cm="1">
        <f t="array" ref="F29:I29">_xlfn.XLOOKUP(C29&amp;E29,Tiempos!AB:AB &amp; Tiempos!AD:AD,Tiempos!AK:AN,"no encontrado")</f>
        <v>120.64999999999999</v>
      </c>
      <c r="G29" s="4">
        <v>66.293999999999997</v>
      </c>
      <c r="H29">
        <v>82.55</v>
      </c>
      <c r="I29">
        <v>796.93</v>
      </c>
      <c r="J29" s="309">
        <v>45987</v>
      </c>
      <c r="K29">
        <f t="shared" ca="1" si="2"/>
        <v>58</v>
      </c>
    </row>
    <row r="30" spans="2:18" x14ac:dyDescent="0.3">
      <c r="B30" s="4">
        <v>361025</v>
      </c>
      <c r="C30" t="str">
        <f>_xlfn.XLOOKUP(B30,PLANEAMIENTO!A:A,PLANEAMIENTO!C:C)</f>
        <v>CILINDRO DE LEVANTE DE TOLVA</v>
      </c>
      <c r="D30" t="s">
        <v>3389</v>
      </c>
      <c r="E30" t="str">
        <f>_xlfn.XLOOKUP(B30,PLANEAMIENTO!A:A,PLANEAMIENTO!D:D)</f>
        <v>930E-4SE</v>
      </c>
      <c r="F30" s="4" t="e" cm="1" vm="1">
        <f t="array" aca="1" ref="F30" ca="1">_xlfn.XLOOKUP(C30&amp;E30,Tiempos!AB:AB &amp; Tiempos!AD:AD,Tiempos!AK:AN,"no encontrado")</f>
        <v>#VALUE!</v>
      </c>
      <c r="G30" s="4"/>
      <c r="H30">
        <v>330.2</v>
      </c>
      <c r="I30">
        <v>1203.325</v>
      </c>
      <c r="J30" s="309">
        <v>45987</v>
      </c>
      <c r="K30">
        <f t="shared" ca="1" si="2"/>
        <v>58</v>
      </c>
    </row>
    <row r="31" spans="2:18" x14ac:dyDescent="0.3">
      <c r="B31" s="4">
        <v>361025</v>
      </c>
      <c r="C31" t="str">
        <f>_xlfn.XLOOKUP(B31,PLANEAMIENTO!A:A,PLANEAMIENTO!C:C)</f>
        <v>CILINDRO DE LEVANTE DE TOLVA</v>
      </c>
      <c r="D31" t="s">
        <v>3389</v>
      </c>
      <c r="E31" t="str">
        <f>_xlfn.XLOOKUP(B31,PLANEAMIENTO!A:A,PLANEAMIENTO!D:D)</f>
        <v>930E-4SE</v>
      </c>
      <c r="F31" s="4" t="e" cm="1" vm="1">
        <f t="array" aca="1" ref="F31" ca="1">_xlfn.XLOOKUP(C31&amp;E31,Tiempos!AB:AB &amp; Tiempos!AD:AD,Tiempos!AK:AN,"no encontrado")</f>
        <v>#VALUE!</v>
      </c>
      <c r="G31" s="4"/>
      <c r="H31">
        <v>266.7</v>
      </c>
      <c r="I31">
        <v>1203.325</v>
      </c>
      <c r="J31" s="309">
        <v>45987</v>
      </c>
      <c r="K31">
        <f t="shared" ca="1" si="2"/>
        <v>58</v>
      </c>
    </row>
    <row r="32" spans="2:18" x14ac:dyDescent="0.3">
      <c r="B32" s="4">
        <v>361125</v>
      </c>
      <c r="C32" t="str">
        <f>_xlfn.XLOOKUP(B32,PLANEAMIENTO!A:A,PLANEAMIENTO!C:C)</f>
        <v>CILINDRO DE LEVANTE DE TOLVA</v>
      </c>
      <c r="D32" t="s">
        <v>3389</v>
      </c>
      <c r="E32" t="str">
        <f>_xlfn.XLOOKUP(B32,PLANEAMIENTO!A:A,PLANEAMIENTO!D:D)</f>
        <v>930E-4SE</v>
      </c>
      <c r="H32">
        <v>330.2</v>
      </c>
      <c r="I32">
        <v>1203.325</v>
      </c>
      <c r="J32" s="309">
        <v>45987</v>
      </c>
      <c r="K32">
        <f t="shared" ca="1" si="2"/>
        <v>58</v>
      </c>
      <c r="L32">
        <v>13</v>
      </c>
      <c r="M32">
        <v>47.375</v>
      </c>
      <c r="N32">
        <f>L32*25.4</f>
        <v>330.2</v>
      </c>
      <c r="O32">
        <f>M32*25.4</f>
        <v>1203.325</v>
      </c>
    </row>
    <row r="33" spans="2:15" x14ac:dyDescent="0.3">
      <c r="B33" s="4">
        <v>361125</v>
      </c>
      <c r="C33" t="str">
        <f>_xlfn.XLOOKUP(B33,PLANEAMIENTO!A:A,PLANEAMIENTO!C:C)</f>
        <v>CILINDRO DE LEVANTE DE TOLVA</v>
      </c>
      <c r="D33" t="s">
        <v>3389</v>
      </c>
      <c r="E33" t="str">
        <f>_xlfn.XLOOKUP(B33,PLANEAMIENTO!A:A,PLANEAMIENTO!D:D)</f>
        <v>930E-4SE</v>
      </c>
      <c r="H33">
        <v>266.7</v>
      </c>
      <c r="I33">
        <v>1203.325</v>
      </c>
      <c r="J33" s="309">
        <v>45987</v>
      </c>
      <c r="K33">
        <f t="shared" ca="1" si="2"/>
        <v>58</v>
      </c>
      <c r="L33">
        <v>10.5</v>
      </c>
      <c r="M33">
        <v>47.375</v>
      </c>
      <c r="N33">
        <f t="shared" ref="N33:N36" si="3">L33*25.4</f>
        <v>266.7</v>
      </c>
      <c r="O33">
        <f t="shared" ref="O33:O36" si="4">M33*25.4</f>
        <v>1203.325</v>
      </c>
    </row>
    <row r="34" spans="2:15" x14ac:dyDescent="0.3">
      <c r="B34" s="4">
        <v>361425</v>
      </c>
      <c r="C34" t="str">
        <f>_xlfn.XLOOKUP(B34,PLANEAMIENTO!A:A,PLANEAMIENTO!C:C)</f>
        <v>CILINDRO DE LEVANTE DE TOLVA</v>
      </c>
      <c r="D34" t="s">
        <v>3389</v>
      </c>
      <c r="E34" t="str">
        <f>_xlfn.XLOOKUP(B34,PLANEAMIENTO!A:A,PLANEAMIENTO!D:D)</f>
        <v>980E-4SE</v>
      </c>
      <c r="H34">
        <v>371.47499999999997</v>
      </c>
      <c r="I34">
        <v>1263.6499999999999</v>
      </c>
      <c r="J34" s="309">
        <v>45987</v>
      </c>
      <c r="K34">
        <f t="shared" ca="1" si="2"/>
        <v>58</v>
      </c>
      <c r="L34">
        <v>14.625</v>
      </c>
      <c r="M34">
        <v>49.75</v>
      </c>
      <c r="N34">
        <f t="shared" si="3"/>
        <v>371.47499999999997</v>
      </c>
      <c r="O34">
        <f t="shared" si="4"/>
        <v>1263.6499999999999</v>
      </c>
    </row>
    <row r="35" spans="2:15" x14ac:dyDescent="0.3">
      <c r="B35" s="4">
        <v>361425</v>
      </c>
      <c r="C35" t="str">
        <f>_xlfn.XLOOKUP(B35,PLANEAMIENTO!A:A,PLANEAMIENTO!C:C)</f>
        <v>CILINDRO DE LEVANTE DE TOLVA</v>
      </c>
      <c r="D35" t="s">
        <v>3389</v>
      </c>
      <c r="E35" t="str">
        <f>_xlfn.XLOOKUP(B35,PLANEAMIENTO!A:A,PLANEAMIENTO!D:D)</f>
        <v>980E-4SE</v>
      </c>
      <c r="H35">
        <v>288.92500000000001</v>
      </c>
      <c r="I35">
        <v>1263.6499999999999</v>
      </c>
      <c r="J35" s="309">
        <v>45987</v>
      </c>
      <c r="K35">
        <f t="shared" ca="1" si="2"/>
        <v>58</v>
      </c>
      <c r="L35">
        <v>11.375</v>
      </c>
      <c r="M35">
        <v>49.75</v>
      </c>
      <c r="N35">
        <f t="shared" si="3"/>
        <v>288.92500000000001</v>
      </c>
      <c r="O35">
        <f t="shared" si="4"/>
        <v>1263.6499999999999</v>
      </c>
    </row>
    <row r="36" spans="2:15" x14ac:dyDescent="0.3">
      <c r="B36" s="4">
        <v>361525</v>
      </c>
      <c r="C36" t="str">
        <f>_xlfn.XLOOKUP(B36,PLANEAMIENTO!A:A,PLANEAMIENTO!C:C)</f>
        <v>CILINDRO DE JACK HYD</v>
      </c>
      <c r="D36" t="s">
        <v>1</v>
      </c>
      <c r="E36" t="str">
        <f>_xlfn.XLOOKUP(B36,PLANEAMIENTO!A:A,PLANEAMIENTO!D:D)</f>
        <v>PV351D</v>
      </c>
      <c r="H36">
        <v>177.16499999999999</v>
      </c>
      <c r="I36">
        <v>2012.9499999999998</v>
      </c>
      <c r="J36" s="309">
        <v>45987</v>
      </c>
      <c r="K36">
        <f t="shared" ca="1" si="2"/>
        <v>58</v>
      </c>
      <c r="L36">
        <v>6.9749999999999996</v>
      </c>
      <c r="M36">
        <v>79.25</v>
      </c>
      <c r="N36">
        <f t="shared" si="3"/>
        <v>177.16499999999999</v>
      </c>
      <c r="O36">
        <f t="shared" si="4"/>
        <v>2012.9499999999998</v>
      </c>
    </row>
    <row r="37" spans="2:15" x14ac:dyDescent="0.3">
      <c r="B37" s="4">
        <v>361625</v>
      </c>
      <c r="C37" t="str">
        <f>_xlfn.XLOOKUP(B37,PLANEAMIENTO!A:A,PLANEAMIENTO!C:C)</f>
        <v>CILINDRO DE JACK HYD</v>
      </c>
      <c r="D37" t="s">
        <v>1</v>
      </c>
      <c r="E37" t="str">
        <f>_xlfn.XLOOKUP(B37,PLANEAMIENTO!A:A,PLANEAMIENTO!D:D)</f>
        <v>PV351D</v>
      </c>
      <c r="H37">
        <v>177.16499999999999</v>
      </c>
      <c r="I37">
        <v>2012.9499999999998</v>
      </c>
      <c r="J37" s="309">
        <v>45987</v>
      </c>
      <c r="K37">
        <f t="shared" ca="1" si="2"/>
        <v>58</v>
      </c>
      <c r="L37">
        <v>6.9749999999999996</v>
      </c>
      <c r="M37">
        <v>79.25</v>
      </c>
    </row>
    <row r="40" spans="2:15" x14ac:dyDescent="0.3">
      <c r="B40" t="s">
        <v>261</v>
      </c>
      <c r="H40" s="866" t="s">
        <v>1</v>
      </c>
      <c r="I40" s="866"/>
    </row>
    <row r="41" spans="2:15" ht="28.8" x14ac:dyDescent="0.3">
      <c r="B41" s="197" t="s">
        <v>390</v>
      </c>
      <c r="C41" s="197" t="s">
        <v>12</v>
      </c>
      <c r="D41" s="197" t="s">
        <v>2915</v>
      </c>
      <c r="E41" s="197" t="s">
        <v>13</v>
      </c>
      <c r="H41" s="197" t="s">
        <v>2685</v>
      </c>
      <c r="I41" s="200" t="s">
        <v>3219</v>
      </c>
      <c r="J41" s="200" t="s">
        <v>3345</v>
      </c>
      <c r="K41" s="200" t="s">
        <v>3346</v>
      </c>
    </row>
    <row r="42" spans="2:15" x14ac:dyDescent="0.3">
      <c r="B42" s="4">
        <v>361725</v>
      </c>
      <c r="C42" t="str">
        <f>_xlfn.XLOOKUP(B42,PLANEAMIENTO!A:A,PLANEAMIENTO!C:C)</f>
        <v>CILINDRO DE DIRECCION</v>
      </c>
      <c r="D42" t="s">
        <v>1</v>
      </c>
      <c r="E42" t="str">
        <f>_xlfn.XLOOKUP(B42,PLANEAMIENTO!A:A,PLANEAMIENTO!D:D)</f>
        <v>930E-4SE</v>
      </c>
      <c r="F42" s="4" cm="1">
        <f t="array" ref="F42:I42">_xlfn.XLOOKUP(C42&amp;E42,Tiempos!AB:AB &amp; Tiempos!AD:AD,Tiempos!AK:AN,"no encontrado")</f>
        <v>120.64999999999999</v>
      </c>
      <c r="G42" s="4">
        <v>66.293999999999997</v>
      </c>
      <c r="H42">
        <v>82.55</v>
      </c>
      <c r="I42">
        <v>796.93</v>
      </c>
      <c r="J42" s="309">
        <v>45988</v>
      </c>
      <c r="K42">
        <f t="shared" ref="K42:K44" ca="1" si="5">TODAY()-J42</f>
        <v>57</v>
      </c>
    </row>
    <row r="43" spans="2:15" x14ac:dyDescent="0.3">
      <c r="B43" s="4">
        <v>361825</v>
      </c>
      <c r="C43" t="str">
        <f>_xlfn.XLOOKUP(B43,PLANEAMIENTO!A:A,PLANEAMIENTO!C:C)</f>
        <v>CILINDRO DE DIRECCION</v>
      </c>
      <c r="D43" t="s">
        <v>1</v>
      </c>
      <c r="E43" t="str">
        <f>_xlfn.XLOOKUP(B43,PLANEAMIENTO!A:A,PLANEAMIENTO!D:D)</f>
        <v>930E-4SE</v>
      </c>
      <c r="F43" s="4" cm="1">
        <f t="array" ref="F43:I43">_xlfn.XLOOKUP(C43&amp;E43,Tiempos!AB:AB &amp; Tiempos!AD:AD,Tiempos!AK:AN,"no encontrado")</f>
        <v>120.64999999999999</v>
      </c>
      <c r="G43" s="4">
        <v>66.293999999999997</v>
      </c>
      <c r="H43">
        <v>82.55</v>
      </c>
      <c r="I43">
        <v>796.93</v>
      </c>
      <c r="J43" s="309">
        <v>45988</v>
      </c>
      <c r="K43">
        <f t="shared" ca="1" si="5"/>
        <v>57</v>
      </c>
    </row>
    <row r="44" spans="2:15" x14ac:dyDescent="0.3">
      <c r="B44" s="4">
        <v>361925</v>
      </c>
      <c r="C44" t="str">
        <f>_xlfn.XLOOKUP(B44,PLANEAMIENTO!A:A,PLANEAMIENTO!C:C)</f>
        <v>CILINDRO DE DIRECCION</v>
      </c>
      <c r="D44" t="s">
        <v>1</v>
      </c>
      <c r="E44" t="str">
        <f>_xlfn.XLOOKUP(B44,PLANEAMIENTO!A:A,PLANEAMIENTO!D:D)</f>
        <v>930E-4SE</v>
      </c>
      <c r="F44" s="4" cm="1">
        <f t="array" ref="F44:I44">_xlfn.XLOOKUP(C44&amp;E44,Tiempos!AB:AB &amp; Tiempos!AD:AD,Tiempos!AK:AN,"no encontrado")</f>
        <v>120.64999999999999</v>
      </c>
      <c r="G44" s="4">
        <v>66.293999999999997</v>
      </c>
      <c r="H44">
        <v>82.55</v>
      </c>
      <c r="I44">
        <v>796.93</v>
      </c>
      <c r="J44" s="309">
        <v>45988</v>
      </c>
      <c r="K44">
        <f t="shared" ca="1" si="5"/>
        <v>57</v>
      </c>
    </row>
    <row r="45" spans="2:15" x14ac:dyDescent="0.3">
      <c r="B45" s="4">
        <v>362025</v>
      </c>
      <c r="C45" t="str">
        <f>_xlfn.XLOOKUP(B45,PLANEAMIENTO!A:A,PLANEAMIENTO!C:C)</f>
        <v>CILINDRO DE DIRECCION</v>
      </c>
      <c r="D45" t="s">
        <v>1</v>
      </c>
      <c r="E45" t="str">
        <f>_xlfn.XLOOKUP(B45,PLANEAMIENTO!A:A,PLANEAMIENTO!D:D)</f>
        <v>930E-4SE</v>
      </c>
      <c r="F45" s="4" cm="1">
        <f t="array" ref="F45:I45">_xlfn.XLOOKUP(C45&amp;E45,Tiempos!AB:AB &amp; Tiempos!AD:AD,Tiempos!AK:AN,"no encontrado")</f>
        <v>120.64999999999999</v>
      </c>
      <c r="G45" s="4">
        <v>66.293999999999997</v>
      </c>
      <c r="H45">
        <v>82.55</v>
      </c>
      <c r="I45">
        <v>796.93</v>
      </c>
      <c r="J45" s="309">
        <v>45988</v>
      </c>
      <c r="K45">
        <f t="shared" ref="K45" ca="1" si="6">TODAY()-J45</f>
        <v>57</v>
      </c>
    </row>
    <row r="48" spans="2:15" x14ac:dyDescent="0.3">
      <c r="B48" t="s">
        <v>261</v>
      </c>
      <c r="H48" s="866" t="s">
        <v>1</v>
      </c>
      <c r="I48" s="866"/>
    </row>
    <row r="49" spans="2:11" ht="28.8" x14ac:dyDescent="0.3">
      <c r="B49" s="197" t="s">
        <v>390</v>
      </c>
      <c r="C49" s="197" t="s">
        <v>12</v>
      </c>
      <c r="D49" s="197" t="s">
        <v>2915</v>
      </c>
      <c r="E49" s="197" t="s">
        <v>13</v>
      </c>
      <c r="H49" s="197" t="s">
        <v>2685</v>
      </c>
      <c r="I49" s="200" t="s">
        <v>3219</v>
      </c>
      <c r="J49" s="200" t="s">
        <v>3345</v>
      </c>
      <c r="K49" s="200" t="s">
        <v>3346</v>
      </c>
    </row>
    <row r="50" spans="2:11" x14ac:dyDescent="0.3">
      <c r="B50" s="4">
        <v>360825</v>
      </c>
      <c r="C50" t="str">
        <f>_xlfn.XLOOKUP(B50,PLANEAMIENTO!A:A,PLANEAMIENTO!C:C)</f>
        <v xml:space="preserve">CILINDRO DE LEVANTE </v>
      </c>
      <c r="D50" t="s">
        <v>1</v>
      </c>
      <c r="E50" t="str">
        <f>_xlfn.XLOOKUP(B50,PLANEAMIENTO!A:A,PLANEAMIENTO!D:D)</f>
        <v>994F</v>
      </c>
      <c r="F50" s="4" t="str" cm="1">
        <f t="array" ref="F50">_xlfn.XLOOKUP(C50&amp;E50,Tiempos!AB:AB &amp; Tiempos!AD:AD,Tiempos!AK:AN,"no encontrado")</f>
        <v>no encontrado</v>
      </c>
      <c r="G50" s="4"/>
      <c r="H50">
        <v>240</v>
      </c>
      <c r="I50">
        <v>2027</v>
      </c>
      <c r="J50" s="309">
        <v>45993</v>
      </c>
      <c r="K50">
        <f t="shared" ref="K50:K53" ca="1" si="7">TODAY()-J50</f>
        <v>52</v>
      </c>
    </row>
    <row r="51" spans="2:11" x14ac:dyDescent="0.3">
      <c r="B51" s="4">
        <v>361125</v>
      </c>
      <c r="C51" t="str">
        <f>_xlfn.XLOOKUP(B51,PLANEAMIENTO!A:A,PLANEAMIENTO!C:C)</f>
        <v>CILINDRO DE LEVANTE DE TOLVA</v>
      </c>
      <c r="D51" t="s">
        <v>1</v>
      </c>
      <c r="E51" t="str">
        <f>_xlfn.XLOOKUP(B51,PLANEAMIENTO!A:A,PLANEAMIENTO!D:D)</f>
        <v>930E-4SE</v>
      </c>
      <c r="F51" s="4" cm="1">
        <f t="array" ref="F51:I51">_xlfn.XLOOKUP(C51&amp;E51,Tiempos!AB:AB &amp; Tiempos!AD:AD,Tiempos!AK:AN,"no encontrado")</f>
        <v>209.54999999999998</v>
      </c>
      <c r="G51" s="4">
        <v>100.10139999999998</v>
      </c>
      <c r="H51">
        <v>177.79999999999998</v>
      </c>
      <c r="I51">
        <v>1130.3</v>
      </c>
      <c r="J51" s="309">
        <v>45993</v>
      </c>
      <c r="K51">
        <f t="shared" ca="1" si="7"/>
        <v>52</v>
      </c>
    </row>
    <row r="52" spans="2:11" x14ac:dyDescent="0.3">
      <c r="B52" s="4">
        <v>361025</v>
      </c>
      <c r="C52" t="str">
        <f>_xlfn.XLOOKUP(B52,PLANEAMIENTO!A:A,PLANEAMIENTO!C:C)</f>
        <v>CILINDRO DE LEVANTE DE TOLVA</v>
      </c>
      <c r="D52" t="s">
        <v>1</v>
      </c>
      <c r="E52" t="str">
        <f>_xlfn.XLOOKUP(B52,PLANEAMIENTO!A:A,PLANEAMIENTO!D:D)</f>
        <v>930E-4SE</v>
      </c>
      <c r="F52" s="4" cm="1">
        <f t="array" ref="F52:I52">_xlfn.XLOOKUP(C52&amp;E52,Tiempos!AB:AB &amp; Tiempos!AD:AD,Tiempos!AK:AN,"no encontrado")</f>
        <v>209.54999999999998</v>
      </c>
      <c r="G52" s="4">
        <v>100.10139999999998</v>
      </c>
      <c r="H52">
        <v>177.79999999999998</v>
      </c>
      <c r="I52">
        <v>1130.3</v>
      </c>
      <c r="J52" s="309">
        <v>45993</v>
      </c>
      <c r="K52">
        <f t="shared" ca="1" si="7"/>
        <v>52</v>
      </c>
    </row>
    <row r="53" spans="2:11" x14ac:dyDescent="0.3">
      <c r="B53" s="4">
        <v>361425</v>
      </c>
      <c r="C53" t="str">
        <f>_xlfn.XLOOKUP(B53,PLANEAMIENTO!A:A,PLANEAMIENTO!C:C)</f>
        <v>CILINDRO DE LEVANTE DE TOLVA</v>
      </c>
      <c r="D53" t="s">
        <v>1</v>
      </c>
      <c r="E53" t="s">
        <v>140</v>
      </c>
      <c r="F53" s="4" cm="1">
        <f t="array" ref="F53:I53">_xlfn.XLOOKUP(C53&amp;E53,Tiempos!AB:AB &amp; Tiempos!AD:AD,Tiempos!AK:AN,"no encontrado")</f>
        <v>222.25</v>
      </c>
      <c r="G53" s="4">
        <v>136.80000000000001</v>
      </c>
      <c r="H53">
        <v>193.67500000000001</v>
      </c>
      <c r="I53">
        <v>1212.8499999999999</v>
      </c>
      <c r="J53" s="309">
        <v>45993</v>
      </c>
      <c r="K53">
        <f t="shared" ca="1" si="7"/>
        <v>52</v>
      </c>
    </row>
    <row r="55" spans="2:11" x14ac:dyDescent="0.3">
      <c r="B55" t="s">
        <v>261</v>
      </c>
      <c r="H55" s="866" t="s">
        <v>1</v>
      </c>
      <c r="I55" s="866"/>
    </row>
    <row r="56" spans="2:11" ht="28.8" x14ac:dyDescent="0.3">
      <c r="B56" s="197" t="s">
        <v>390</v>
      </c>
      <c r="C56" s="197" t="s">
        <v>12</v>
      </c>
      <c r="D56" s="197" t="s">
        <v>2915</v>
      </c>
      <c r="E56" s="197" t="s">
        <v>13</v>
      </c>
      <c r="H56" s="197" t="s">
        <v>2685</v>
      </c>
      <c r="I56" s="200" t="s">
        <v>3219</v>
      </c>
      <c r="J56" s="200" t="s">
        <v>3345</v>
      </c>
      <c r="K56" s="200" t="s">
        <v>3346</v>
      </c>
    </row>
    <row r="57" spans="2:11" x14ac:dyDescent="0.3">
      <c r="B57" s="4">
        <v>363125</v>
      </c>
      <c r="C57" t="str">
        <f>_xlfn.XLOOKUP(B57,PLANEAMIENTO!A:A,PLANEAMIENTO!C:C)</f>
        <v>CILINDRO DE LEVANTE DE MASTIL</v>
      </c>
      <c r="D57" t="s">
        <v>3451</v>
      </c>
      <c r="E57" t="str">
        <f>_xlfn.XLOOKUP(B57,PLANEAMIENTO!A:A,PLANEAMIENTO!D:D)</f>
        <v>MD6540</v>
      </c>
      <c r="F57" s="4" t="e" cm="1" vm="1">
        <f t="array" aca="1" ref="F57" ca="1">_xlfn.XLOOKUP(C57&amp;E57,Tiempos!AB:AB &amp; Tiempos!AD:AD,Tiempos!AK:AN,"no encontrado")</f>
        <v>#VALUE!</v>
      </c>
      <c r="G57" s="4"/>
      <c r="H57" t="s">
        <v>3452</v>
      </c>
      <c r="I57" t="s">
        <v>3454</v>
      </c>
      <c r="J57" s="309">
        <v>45994</v>
      </c>
      <c r="K57">
        <f t="shared" ref="K57:K58" ca="1" si="8">TODAY()-J57</f>
        <v>51</v>
      </c>
    </row>
    <row r="58" spans="2:11" x14ac:dyDescent="0.3">
      <c r="B58" s="4">
        <v>363125</v>
      </c>
      <c r="C58" t="str">
        <f>_xlfn.XLOOKUP(B58,PLANEAMIENTO!A:A,PLANEAMIENTO!C:C)</f>
        <v>CILINDRO DE LEVANTE DE MASTIL</v>
      </c>
      <c r="D58" t="s">
        <v>3451</v>
      </c>
      <c r="E58" t="str">
        <f>_xlfn.XLOOKUP(B58,PLANEAMIENTO!A:A,PLANEAMIENTO!D:D)</f>
        <v>MD6540</v>
      </c>
      <c r="F58" s="4" t="e" cm="1" vm="1">
        <f t="array" aca="1" ref="F58" ca="1">_xlfn.XLOOKUP(C58&amp;E58,Tiempos!AB:AB &amp; Tiempos!AD:AD,Tiempos!AK:AN,"no encontrado")</f>
        <v>#VALUE!</v>
      </c>
      <c r="G58" s="4"/>
      <c r="H58" t="s">
        <v>3453</v>
      </c>
      <c r="I58" t="s">
        <v>3455</v>
      </c>
      <c r="J58" s="309">
        <v>45994</v>
      </c>
      <c r="K58">
        <f t="shared" ca="1" si="8"/>
        <v>51</v>
      </c>
    </row>
    <row r="61" spans="2:11" x14ac:dyDescent="0.3">
      <c r="B61" t="s">
        <v>261</v>
      </c>
      <c r="H61" s="866" t="s">
        <v>1</v>
      </c>
      <c r="I61" s="866"/>
    </row>
    <row r="62" spans="2:11" ht="28.8" x14ac:dyDescent="0.3">
      <c r="B62" s="197" t="s">
        <v>390</v>
      </c>
      <c r="C62" s="197" t="s">
        <v>12</v>
      </c>
      <c r="D62" s="197" t="s">
        <v>2915</v>
      </c>
      <c r="E62" s="197" t="s">
        <v>13</v>
      </c>
      <c r="H62" s="197" t="s">
        <v>2685</v>
      </c>
      <c r="I62" s="200" t="s">
        <v>3219</v>
      </c>
      <c r="J62" s="200" t="s">
        <v>3345</v>
      </c>
      <c r="K62" s="200" t="s">
        <v>3346</v>
      </c>
    </row>
    <row r="63" spans="2:11" x14ac:dyDescent="0.3">
      <c r="B63" s="4">
        <v>360325</v>
      </c>
      <c r="C63" t="str">
        <f>_xlfn.XLOOKUP(B63,PLANEAMIENTO!A:A,PLANEAMIENTO!C:C)</f>
        <v>CILINDRO DE LEVANTE DE RIPPER</v>
      </c>
      <c r="D63" t="s">
        <v>1</v>
      </c>
      <c r="E63" t="str">
        <f>_xlfn.XLOOKUP(B63,PLANEAMIENTO!A:A,PLANEAMIENTO!D:D)</f>
        <v>24M</v>
      </c>
      <c r="F63" s="4" cm="1">
        <f t="array" ref="F63:I63">_xlfn.XLOOKUP(C63&amp;E63,Tiempos!AB:AB &amp; Tiempos!AD:AD,Tiempos!AK:AN,"no encontrado")</f>
        <v>76.199999999999989</v>
      </c>
      <c r="G63" s="4">
        <v>63.5</v>
      </c>
      <c r="H63">
        <v>50.8</v>
      </c>
      <c r="I63">
        <v>609.6</v>
      </c>
      <c r="J63" s="309">
        <v>45995</v>
      </c>
      <c r="K63">
        <f t="shared" ref="K63:K65" ca="1" si="9">TODAY()-J63</f>
        <v>50</v>
      </c>
    </row>
    <row r="64" spans="2:11" x14ac:dyDescent="0.3">
      <c r="B64" s="4">
        <v>363525</v>
      </c>
      <c r="C64" t="str">
        <f>_xlfn.XLOOKUP(B64,PLANEAMIENTO!A:A,PLANEAMIENTO!C:C)</f>
        <v>CILINDRO DE DIRECCION</v>
      </c>
      <c r="D64" t="s">
        <v>1</v>
      </c>
      <c r="E64" t="str">
        <f>_xlfn.XLOOKUP(B64,PLANEAMIENTO!A:A,PLANEAMIENTO!D:D)</f>
        <v>930E-4SE</v>
      </c>
      <c r="F64" s="4" cm="1">
        <f t="array" ref="F64:I64">_xlfn.XLOOKUP(C64&amp;E64,Tiempos!AB:AB &amp; Tiempos!AD:AD,Tiempos!AK:AN,"no encontrado")</f>
        <v>120.64999999999999</v>
      </c>
      <c r="G64" s="4">
        <v>66.293999999999997</v>
      </c>
      <c r="H64">
        <v>82.55</v>
      </c>
      <c r="I64">
        <v>796.93</v>
      </c>
      <c r="J64" s="309">
        <v>45995</v>
      </c>
      <c r="K64">
        <f t="shared" ca="1" si="9"/>
        <v>50</v>
      </c>
    </row>
    <row r="65" spans="2:13" x14ac:dyDescent="0.3">
      <c r="B65" s="4">
        <v>363625</v>
      </c>
      <c r="C65" t="str">
        <f>_xlfn.XLOOKUP(B65,PLANEAMIENTO!A:A,PLANEAMIENTO!C:C)</f>
        <v>CILINDRO DE DIRECCION</v>
      </c>
      <c r="D65" t="s">
        <v>1</v>
      </c>
      <c r="E65" t="str">
        <f>_xlfn.XLOOKUP(B65,PLANEAMIENTO!A:A,PLANEAMIENTO!D:D)</f>
        <v>793D</v>
      </c>
      <c r="F65" s="4" cm="1">
        <f t="array" ref="F65:I65">_xlfn.XLOOKUP(C65&amp;E65,Tiempos!AB:AB &amp; Tiempos!AD:AD,Tiempos!AK:AN,"no encontrado")</f>
        <v>111.125</v>
      </c>
      <c r="G65" s="4">
        <v>75.412599999999998</v>
      </c>
      <c r="H65">
        <v>69.849999999999994</v>
      </c>
      <c r="I65">
        <v>869.95</v>
      </c>
      <c r="J65" s="309">
        <v>45995</v>
      </c>
      <c r="K65">
        <f t="shared" ca="1" si="9"/>
        <v>50</v>
      </c>
    </row>
    <row r="67" spans="2:13" x14ac:dyDescent="0.3">
      <c r="B67" t="s">
        <v>261</v>
      </c>
      <c r="H67" s="866"/>
      <c r="I67" s="866"/>
    </row>
    <row r="68" spans="2:13" ht="28.8" x14ac:dyDescent="0.3">
      <c r="B68" s="197" t="s">
        <v>390</v>
      </c>
      <c r="C68" s="197" t="s">
        <v>12</v>
      </c>
      <c r="D68" s="197" t="s">
        <v>2915</v>
      </c>
      <c r="E68" s="197" t="s">
        <v>13</v>
      </c>
      <c r="H68" s="197" t="s">
        <v>2685</v>
      </c>
      <c r="I68" s="200" t="s">
        <v>3219</v>
      </c>
      <c r="J68" s="200" t="s">
        <v>3345</v>
      </c>
      <c r="K68" s="200" t="s">
        <v>3346</v>
      </c>
    </row>
    <row r="69" spans="2:13" x14ac:dyDescent="0.3">
      <c r="B69" s="4">
        <v>364025</v>
      </c>
      <c r="C69" t="str">
        <f>_xlfn.XLOOKUP(B69,PLANEAMIENTO!A:A,PLANEAMIENTO!C:C)</f>
        <v>CILINDRO DE LEVANTE DE MONTACARGAS</v>
      </c>
      <c r="D69" t="s">
        <v>1</v>
      </c>
      <c r="E69" t="str">
        <f>_xlfn.XLOOKUP(B69,PLANEAMIENTO!A:A,PLANEAMIENTO!D:D)</f>
        <v>DP70E</v>
      </c>
      <c r="F69" s="4" t="str" cm="1">
        <f t="array" ref="F69">_xlfn.XLOOKUP(C69&amp;E69,Tiempos!AB:AB &amp; Tiempos!AD:AD,Tiempos!AK:AN,"no encontrado")</f>
        <v>no encontrado</v>
      </c>
      <c r="G69" s="4"/>
      <c r="H69">
        <v>60</v>
      </c>
      <c r="I69">
        <v>2670</v>
      </c>
      <c r="J69" s="309">
        <v>46002</v>
      </c>
      <c r="K69">
        <f t="shared" ref="K69:K70" ca="1" si="10">TODAY()-J69</f>
        <v>43</v>
      </c>
    </row>
    <row r="70" spans="2:13" x14ac:dyDescent="0.3">
      <c r="B70" s="4">
        <v>363425</v>
      </c>
      <c r="C70" t="str">
        <f>_xlfn.XLOOKUP(B70,PLANEAMIENTO!A:A,PLANEAMIENTO!C:C)</f>
        <v>CILINDRO DE LEVANTE DE TOLVA</v>
      </c>
      <c r="D70" t="s">
        <v>3509</v>
      </c>
      <c r="E70" t="str">
        <f>_xlfn.XLOOKUP(B70,PLANEAMIENTO!A:A,PLANEAMIENTO!D:D)</f>
        <v>793D</v>
      </c>
      <c r="F70" s="4" t="e" cm="1" vm="1">
        <f t="array" aca="1" ref="F70" ca="1">_xlfn.XLOOKUP(C70&amp;E70,Tiempos!AB:AB &amp; Tiempos!AD:AD,Tiempos!AK:AN,"no encontrado")</f>
        <v>#VALUE!</v>
      </c>
      <c r="G70" s="4"/>
      <c r="H70">
        <v>304.8</v>
      </c>
      <c r="I70">
        <v>1377.95</v>
      </c>
      <c r="J70" s="309">
        <v>46002</v>
      </c>
      <c r="K70">
        <f t="shared" ca="1" si="10"/>
        <v>43</v>
      </c>
      <c r="M70">
        <f>54.25*25.4</f>
        <v>1377.9499999999998</v>
      </c>
    </row>
    <row r="73" spans="2:13" ht="28.8" x14ac:dyDescent="0.3">
      <c r="B73" s="197" t="s">
        <v>390</v>
      </c>
      <c r="C73" s="197" t="s">
        <v>12</v>
      </c>
      <c r="D73" s="197" t="s">
        <v>2915</v>
      </c>
      <c r="E73" s="197" t="s">
        <v>13</v>
      </c>
      <c r="H73" s="197" t="s">
        <v>2685</v>
      </c>
      <c r="I73" s="200" t="s">
        <v>3219</v>
      </c>
      <c r="J73" s="200" t="s">
        <v>3345</v>
      </c>
      <c r="K73" s="200" t="s">
        <v>3346</v>
      </c>
    </row>
    <row r="74" spans="2:13" x14ac:dyDescent="0.3">
      <c r="B74" s="4">
        <v>363225</v>
      </c>
      <c r="C74" t="str">
        <f>_xlfn.XLOOKUP(B74,PLANEAMIENTO!A:A,PLANEAMIENTO!C:C)</f>
        <v>CILINDRO DE LEVANTE DE TOLVA</v>
      </c>
      <c r="D74" t="s">
        <v>1</v>
      </c>
      <c r="E74" t="str">
        <f>_xlfn.XLOOKUP(B74,PLANEAMIENTO!A:A,PLANEAMIENTO!D:D)</f>
        <v>793D</v>
      </c>
      <c r="F74" s="4" cm="1">
        <f t="array" ref="F74:I74">_xlfn.XLOOKUP(C74&amp;E74,Tiempos!AB:AB &amp; Tiempos!AD:AD,Tiempos!AK:AN,"no encontrado")</f>
        <v>209.54999999999998</v>
      </c>
      <c r="G74" s="4">
        <v>92.328999999999994</v>
      </c>
      <c r="H74">
        <v>196.85</v>
      </c>
      <c r="I74">
        <v>1450.9749999999999</v>
      </c>
      <c r="J74" s="309">
        <v>46003</v>
      </c>
      <c r="K74">
        <f t="shared" ref="K74:K76" ca="1" si="11">TODAY()-J74</f>
        <v>42</v>
      </c>
    </row>
    <row r="75" spans="2:13" x14ac:dyDescent="0.3">
      <c r="B75" s="4">
        <v>363325</v>
      </c>
      <c r="C75" t="str">
        <f>_xlfn.XLOOKUP(B75,PLANEAMIENTO!A:A,PLANEAMIENTO!C:C)</f>
        <v>CILINDRO DE LEVANTE DE TOLVA</v>
      </c>
      <c r="D75" t="s">
        <v>1</v>
      </c>
      <c r="E75" t="str">
        <f>_xlfn.XLOOKUP(B75,PLANEAMIENTO!A:A,PLANEAMIENTO!D:D)</f>
        <v>793D</v>
      </c>
      <c r="F75" s="4" cm="1">
        <f t="array" ref="F75:I75">_xlfn.XLOOKUP(C75&amp;E75,Tiempos!AB:AB &amp; Tiempos!AD:AD,Tiempos!AK:AN,"no encontrado")</f>
        <v>209.54999999999998</v>
      </c>
      <c r="G75" s="4">
        <v>92.328999999999994</v>
      </c>
      <c r="H75">
        <v>196.85</v>
      </c>
      <c r="I75">
        <v>1450.9749999999999</v>
      </c>
      <c r="J75" s="309">
        <v>46003</v>
      </c>
      <c r="K75">
        <f t="shared" ca="1" si="11"/>
        <v>42</v>
      </c>
    </row>
    <row r="76" spans="2:13" x14ac:dyDescent="0.3">
      <c r="B76" s="4">
        <v>363425</v>
      </c>
      <c r="C76" t="str">
        <f>_xlfn.XLOOKUP(B76,PLANEAMIENTO!A:A,PLANEAMIENTO!C:C)</f>
        <v>CILINDRO DE LEVANTE DE TOLVA</v>
      </c>
      <c r="D76" t="s">
        <v>1</v>
      </c>
      <c r="E76" t="str">
        <f>_xlfn.XLOOKUP(B76,PLANEAMIENTO!A:A,PLANEAMIENTO!D:D)</f>
        <v>793D</v>
      </c>
      <c r="F76" s="4" cm="1">
        <f t="array" ref="F76:I76">_xlfn.XLOOKUP(C76&amp;E76,Tiempos!AB:AB &amp; Tiempos!AD:AD,Tiempos!AK:AN,"no encontrado")</f>
        <v>209.54999999999998</v>
      </c>
      <c r="G76" s="4">
        <v>92.328999999999994</v>
      </c>
      <c r="H76">
        <v>196.85</v>
      </c>
      <c r="I76">
        <v>1450.9749999999999</v>
      </c>
      <c r="J76" s="309">
        <v>46003</v>
      </c>
      <c r="K76">
        <f t="shared" ca="1" si="11"/>
        <v>42</v>
      </c>
    </row>
    <row r="77" spans="2:13" x14ac:dyDescent="0.3">
      <c r="B77" s="4">
        <v>363125</v>
      </c>
      <c r="C77" t="str">
        <f>_xlfn.XLOOKUP(B77,PLANEAMIENTO!A:A,PLANEAMIENTO!C:C)</f>
        <v>CILINDRO DE LEVANTE DE MASTIL</v>
      </c>
      <c r="D77" t="s">
        <v>1</v>
      </c>
      <c r="E77" t="str">
        <f>_xlfn.XLOOKUP(B77,PLANEAMIENTO!A:A,PLANEAMIENTO!D:D)</f>
        <v>MD6540</v>
      </c>
      <c r="F77" s="4" cm="1">
        <f t="array" ref="F77:I77">_xlfn.XLOOKUP(C77&amp;E77,Tiempos!AB:AB &amp; Tiempos!AD:AD,Tiempos!AK:AN,"no encontrado")</f>
        <v>0</v>
      </c>
      <c r="G77" s="4">
        <v>0</v>
      </c>
      <c r="H77">
        <v>107.95</v>
      </c>
      <c r="I77">
        <v>1797.05</v>
      </c>
      <c r="J77" s="309">
        <v>46003</v>
      </c>
      <c r="K77">
        <f t="shared" ref="K77" ca="1" si="12">TODAY()-J77</f>
        <v>42</v>
      </c>
    </row>
    <row r="80" spans="2:13" ht="28.8" x14ac:dyDescent="0.3">
      <c r="B80" s="197" t="s">
        <v>390</v>
      </c>
      <c r="C80" s="197" t="s">
        <v>12</v>
      </c>
      <c r="D80" s="197" t="s">
        <v>2915</v>
      </c>
      <c r="E80" s="197" t="s">
        <v>13</v>
      </c>
      <c r="H80" s="197" t="s">
        <v>2685</v>
      </c>
      <c r="I80" s="200" t="s">
        <v>3219</v>
      </c>
      <c r="J80" s="200" t="s">
        <v>3345</v>
      </c>
      <c r="K80" s="200" t="s">
        <v>3346</v>
      </c>
    </row>
    <row r="81" spans="1:11" x14ac:dyDescent="0.3">
      <c r="B81" s="4">
        <v>363225</v>
      </c>
      <c r="C81" t="str">
        <f>_xlfn.XLOOKUP(B81,PLANEAMIENTO!A:A,PLANEAMIENTO!C:C)</f>
        <v>CILINDRO DE LEVANTE DE TOLVA</v>
      </c>
      <c r="D81" t="s">
        <v>3509</v>
      </c>
      <c r="E81" t="str">
        <f>_xlfn.XLOOKUP(B81,PLANEAMIENTO!A:A,PLANEAMIENTO!D:D)</f>
        <v>793D</v>
      </c>
      <c r="F81" s="4" t="e" cm="1" vm="1">
        <f t="array" aca="1" ref="F81" ca="1">_xlfn.XLOOKUP(C81&amp;E81,Tiempos!AB:AB &amp; Tiempos!AD:AD,Tiempos!AK:AN,"no encontrado")</f>
        <v>#VALUE!</v>
      </c>
      <c r="G81" s="4"/>
      <c r="H81">
        <v>304.8</v>
      </c>
      <c r="I81">
        <v>1377.95</v>
      </c>
      <c r="J81" s="309">
        <v>46006</v>
      </c>
      <c r="K81">
        <f t="shared" ref="K81:K82" ca="1" si="13">TODAY()-J81</f>
        <v>39</v>
      </c>
    </row>
    <row r="82" spans="1:11" x14ac:dyDescent="0.3">
      <c r="B82" s="4">
        <v>363325</v>
      </c>
      <c r="C82" t="str">
        <f>_xlfn.XLOOKUP(B82,PLANEAMIENTO!A:A,PLANEAMIENTO!C:C)</f>
        <v>CILINDRO DE LEVANTE DE TOLVA</v>
      </c>
      <c r="D82" t="s">
        <v>3509</v>
      </c>
      <c r="E82" t="str">
        <f>_xlfn.XLOOKUP(B82,PLANEAMIENTO!A:A,PLANEAMIENTO!D:D)</f>
        <v>793D</v>
      </c>
      <c r="F82" s="4" t="e" cm="1" vm="1">
        <f t="array" aca="1" ref="F82" ca="1">_xlfn.XLOOKUP(C82&amp;E82,Tiempos!AB:AB &amp; Tiempos!AD:AD,Tiempos!AK:AN,"no encontrado")</f>
        <v>#VALUE!</v>
      </c>
      <c r="G82" s="4"/>
      <c r="H82">
        <v>304.8</v>
      </c>
      <c r="I82">
        <v>1377.95</v>
      </c>
      <c r="J82" s="309">
        <v>46006</v>
      </c>
      <c r="K82">
        <f t="shared" ca="1" si="13"/>
        <v>39</v>
      </c>
    </row>
    <row r="85" spans="1:11" ht="28.8" x14ac:dyDescent="0.3">
      <c r="B85" s="197" t="s">
        <v>390</v>
      </c>
      <c r="C85" s="197" t="s">
        <v>12</v>
      </c>
      <c r="D85" s="197" t="s">
        <v>2915</v>
      </c>
      <c r="E85" s="197" t="s">
        <v>13</v>
      </c>
      <c r="H85" s="197" t="s">
        <v>2685</v>
      </c>
      <c r="I85" s="200" t="s">
        <v>3219</v>
      </c>
      <c r="J85" s="200" t="s">
        <v>3345</v>
      </c>
      <c r="K85" s="200" t="s">
        <v>3346</v>
      </c>
    </row>
    <row r="86" spans="1:11" x14ac:dyDescent="0.3">
      <c r="B86" s="4">
        <v>363825</v>
      </c>
      <c r="C86" t="str">
        <f>_xlfn.XLOOKUP(B86,PLANEAMIENTO!A:A,PLANEAMIENTO!C:C)</f>
        <v>CILINDRO DE DIRECCION DE MONTACARGAS</v>
      </c>
      <c r="D86" t="s">
        <v>1</v>
      </c>
      <c r="E86" t="str">
        <f>_xlfn.XLOOKUP(B86,PLANEAMIENTO!A:A,PLANEAMIENTO!D:D)</f>
        <v>P22000</v>
      </c>
      <c r="F86" s="4" t="str" cm="1">
        <f t="array" ref="F86">_xlfn.XLOOKUP(C86&amp;E86,Tiempos!AB:AB &amp; Tiempos!AD:AD,Tiempos!AK:AN,"no encontrado")</f>
        <v>no encontrado</v>
      </c>
      <c r="G86" s="4"/>
      <c r="H86">
        <v>80</v>
      </c>
      <c r="I86">
        <v>1035</v>
      </c>
      <c r="J86" s="309">
        <v>46007</v>
      </c>
      <c r="K86">
        <f t="shared" ref="K86:K87" ca="1" si="14">TODAY()-J86</f>
        <v>38</v>
      </c>
    </row>
    <row r="87" spans="1:11" x14ac:dyDescent="0.3">
      <c r="B87" s="4">
        <v>362425</v>
      </c>
      <c r="C87" t="str">
        <f>_xlfn.XLOOKUP(B87,PLANEAMIENTO!A:A,PLANEAMIENTO!C:C)</f>
        <v>CILINDRO DE BOOM</v>
      </c>
      <c r="D87" t="s">
        <v>1</v>
      </c>
      <c r="E87" t="str">
        <f>_xlfn.XLOOKUP(B87,PLANEAMIENTO!A:A,PLANEAMIENTO!D:D)</f>
        <v>390DL</v>
      </c>
      <c r="F87" s="4" cm="1">
        <f t="array" ref="F87:I87">_xlfn.XLOOKUP(C87&amp;E87,Tiempos!AB:AB &amp; Tiempos!AD:AD,Tiempos!AK:AN,"no encontrado")</f>
        <v>0</v>
      </c>
      <c r="G87" s="4">
        <v>0</v>
      </c>
      <c r="H87">
        <v>145</v>
      </c>
      <c r="I87">
        <v>2120</v>
      </c>
      <c r="J87" s="309">
        <v>46007</v>
      </c>
      <c r="K87">
        <f t="shared" ca="1" si="14"/>
        <v>38</v>
      </c>
    </row>
    <row r="90" spans="1:11" ht="28.8" x14ac:dyDescent="0.3">
      <c r="B90" s="197" t="s">
        <v>390</v>
      </c>
      <c r="C90" s="197" t="s">
        <v>12</v>
      </c>
      <c r="D90" s="197" t="s">
        <v>2915</v>
      </c>
      <c r="E90" s="197" t="s">
        <v>13</v>
      </c>
      <c r="H90" s="197" t="s">
        <v>2685</v>
      </c>
      <c r="I90" s="200" t="s">
        <v>3219</v>
      </c>
      <c r="J90" s="200" t="s">
        <v>3345</v>
      </c>
      <c r="K90" s="200" t="s">
        <v>3346</v>
      </c>
    </row>
    <row r="91" spans="1:11" x14ac:dyDescent="0.3">
      <c r="B91" s="4">
        <v>359825</v>
      </c>
      <c r="C91" t="str">
        <f>_xlfn.XLOOKUP(B91,PLANEAMIENTO!A:A,PLANEAMIENTO!C:C)</f>
        <v>CILINDRO DE DIRECCION DE EXCAVADORA</v>
      </c>
      <c r="D91" t="s">
        <v>1</v>
      </c>
      <c r="E91" t="str">
        <f>_xlfn.XLOOKUP(B91,PLANEAMIENTO!A:A,PLANEAMIENTO!D:D)</f>
        <v>GENERICO</v>
      </c>
      <c r="F91" s="4" t="str" cm="1">
        <f t="array" ref="F91">_xlfn.XLOOKUP(C91&amp;E91,Tiempos!AB:AB &amp; Tiempos!AD:AD,Tiempos!AK:AN,"no encontrado")</f>
        <v>no encontrado</v>
      </c>
      <c r="G91" s="4"/>
      <c r="H91">
        <v>70</v>
      </c>
      <c r="I91">
        <v>895</v>
      </c>
      <c r="J91" s="309">
        <v>46020</v>
      </c>
      <c r="K91">
        <f t="shared" ref="K91:K92" ca="1" si="15">TODAY()-J91</f>
        <v>25</v>
      </c>
    </row>
    <row r="92" spans="1:11" x14ac:dyDescent="0.3">
      <c r="B92" s="4">
        <v>359925</v>
      </c>
      <c r="C92" t="str">
        <f>_xlfn.XLOOKUP(B92,PLANEAMIENTO!A:A,PLANEAMIENTO!C:C)</f>
        <v>CILINDRO DE DIRECCION DE EXCAVADORA</v>
      </c>
      <c r="D92" t="s">
        <v>1</v>
      </c>
      <c r="E92" t="str">
        <f>_xlfn.XLOOKUP(B92,PLANEAMIENTO!A:A,PLANEAMIENTO!D:D)</f>
        <v>GENERICO</v>
      </c>
      <c r="F92" s="4" t="str" cm="1">
        <f t="array" ref="F92">_xlfn.XLOOKUP(C92&amp;E92,Tiempos!AB:AB &amp; Tiempos!AD:AD,Tiempos!AK:AN,"no encontrado")</f>
        <v>no encontrado</v>
      </c>
      <c r="G92" s="4"/>
      <c r="H92">
        <v>56</v>
      </c>
      <c r="I92">
        <v>610</v>
      </c>
      <c r="J92" s="309">
        <v>46020</v>
      </c>
      <c r="K92">
        <f t="shared" ca="1" si="15"/>
        <v>25</v>
      </c>
    </row>
    <row r="95" spans="1:11" ht="28.8" x14ac:dyDescent="0.3">
      <c r="B95" s="197" t="s">
        <v>390</v>
      </c>
      <c r="C95" s="197" t="s">
        <v>12</v>
      </c>
      <c r="D95" s="197" t="s">
        <v>2915</v>
      </c>
      <c r="E95" s="197" t="s">
        <v>13</v>
      </c>
      <c r="H95" s="197" t="s">
        <v>2685</v>
      </c>
      <c r="I95" s="200" t="s">
        <v>3219</v>
      </c>
      <c r="J95" s="200" t="s">
        <v>3345</v>
      </c>
      <c r="K95" s="200" t="s">
        <v>3346</v>
      </c>
    </row>
    <row r="96" spans="1:11" x14ac:dyDescent="0.3">
      <c r="A96">
        <v>1</v>
      </c>
      <c r="B96" s="4">
        <v>365625</v>
      </c>
      <c r="C96" t="str">
        <f>_xlfn.XLOOKUP(B96,PLANEAMIENTO!A:A,PLANEAMIENTO!C:C)</f>
        <v>CILINDRO DE DIRECCION</v>
      </c>
      <c r="D96" t="s">
        <v>1</v>
      </c>
      <c r="E96" t="str">
        <f>_xlfn.XLOOKUP(B96,PLANEAMIENTO!A:A,PLANEAMIENTO!D:D)</f>
        <v>930E-4SE</v>
      </c>
      <c r="F96" s="4" cm="1">
        <f t="array" ref="F96:I96">_xlfn.XLOOKUP(C96&amp;E96,Tiempos!AB:AB &amp; Tiempos!AD:AD,Tiempos!AK:AN,"no encontrado")</f>
        <v>120.64999999999999</v>
      </c>
      <c r="G96" s="4">
        <v>66.293999999999997</v>
      </c>
      <c r="H96">
        <v>82.55</v>
      </c>
      <c r="I96">
        <v>796.93</v>
      </c>
      <c r="J96" s="309">
        <v>46024</v>
      </c>
      <c r="K96">
        <f t="shared" ref="K96:K99" ca="1" si="16">TODAY()-J96</f>
        <v>21</v>
      </c>
    </row>
    <row r="97" spans="1:16" x14ac:dyDescent="0.3">
      <c r="A97">
        <v>2</v>
      </c>
      <c r="B97" s="4">
        <v>365925</v>
      </c>
      <c r="C97" t="str">
        <f>_xlfn.XLOOKUP(B97,PLANEAMIENTO!A:A,PLANEAMIENTO!C:C)</f>
        <v>CILINDRO DE INCLINACION DE BULLDOZER</v>
      </c>
      <c r="D97" t="s">
        <v>1</v>
      </c>
      <c r="E97" t="str">
        <f>_xlfn.XLOOKUP(B97,PLANEAMIENTO!A:A,PLANEAMIENTO!D:D)</f>
        <v>D475</v>
      </c>
      <c r="F97" s="4" cm="1">
        <f t="array" ref="F97:I97">_xlfn.XLOOKUP(C97&amp;E97,Tiempos!AB:AB &amp; Tiempos!AD:AD,Tiempos!AK:AN,"no encontrado")</f>
        <v>125</v>
      </c>
      <c r="G97" s="4">
        <v>115</v>
      </c>
      <c r="H97">
        <v>140</v>
      </c>
      <c r="I97">
        <v>500</v>
      </c>
      <c r="J97" s="309">
        <v>46024</v>
      </c>
      <c r="K97">
        <f t="shared" ca="1" si="16"/>
        <v>21</v>
      </c>
    </row>
    <row r="98" spans="1:16" x14ac:dyDescent="0.3">
      <c r="A98">
        <v>3</v>
      </c>
      <c r="B98" s="4">
        <v>366125</v>
      </c>
      <c r="C98" t="str">
        <f>_xlfn.XLOOKUP(B98,PLANEAMIENTO!A:A,PLANEAMIENTO!C:C)</f>
        <v>CILINDRO DE LEVANTE DE BULLDOZER</v>
      </c>
      <c r="D98" t="s">
        <v>1</v>
      </c>
      <c r="E98" t="str">
        <f>_xlfn.XLOOKUP(B98,PLANEAMIENTO!A:A,PLANEAMIENTO!D:D)</f>
        <v>D11</v>
      </c>
      <c r="F98" s="4" cm="1">
        <f t="array" ref="F98:I98">_xlfn.XLOOKUP(C98&amp;E98,Tiempos!AB:AB &amp; Tiempos!AD:AD,Tiempos!AK:AN,"no encontrado")</f>
        <v>63.6</v>
      </c>
      <c r="G98" s="4">
        <v>76</v>
      </c>
      <c r="H98">
        <v>105</v>
      </c>
      <c r="I98">
        <v>1975</v>
      </c>
      <c r="J98" s="309">
        <v>46024</v>
      </c>
      <c r="K98">
        <f t="shared" ca="1" si="16"/>
        <v>21</v>
      </c>
    </row>
    <row r="99" spans="1:16" x14ac:dyDescent="0.3">
      <c r="A99">
        <v>4</v>
      </c>
      <c r="B99" s="4">
        <v>366225</v>
      </c>
      <c r="C99" t="str">
        <f>_xlfn.XLOOKUP(B99,PLANEAMIENTO!A:A,PLANEAMIENTO!C:C)</f>
        <v>CILINDRO DE LEVANTE DE BULLDOZER</v>
      </c>
      <c r="D99" t="s">
        <v>1</v>
      </c>
      <c r="E99" t="str">
        <f>_xlfn.XLOOKUP(B99,PLANEAMIENTO!A:A,PLANEAMIENTO!D:D)</f>
        <v>D11T</v>
      </c>
      <c r="F99" s="4" cm="1">
        <f t="array" ref="F99:I99">_xlfn.XLOOKUP(C99&amp;E99,Tiempos!AB:AB &amp; Tiempos!AD:AD,Tiempos!AK:AN,"no encontrado")</f>
        <v>168.27500000000001</v>
      </c>
      <c r="G99" s="4">
        <v>76.199999999999989</v>
      </c>
      <c r="H99">
        <v>101.6</v>
      </c>
      <c r="I99">
        <v>1936.75</v>
      </c>
      <c r="J99" s="309">
        <v>46024</v>
      </c>
      <c r="K99">
        <f t="shared" ca="1" si="16"/>
        <v>21</v>
      </c>
    </row>
    <row r="100" spans="1:16" x14ac:dyDescent="0.3">
      <c r="A100">
        <v>5</v>
      </c>
      <c r="B100" s="4">
        <v>366525</v>
      </c>
      <c r="C100" t="str">
        <f>_xlfn.XLOOKUP(B100,PLANEAMIENTO!A:A,PLANEAMIENTO!C:C)</f>
        <v>CILINDRO DE LEVANTE DE TOLVA</v>
      </c>
      <c r="D100" t="s">
        <v>3650</v>
      </c>
      <c r="E100" t="str">
        <f>_xlfn.XLOOKUP(B100,PLANEAMIENTO!A:A,PLANEAMIENTO!D:D)</f>
        <v>930E-4SE</v>
      </c>
      <c r="F100" s="4" t="e" cm="1" vm="1">
        <f t="array" aca="1" ref="F100" ca="1">_xlfn.XLOOKUP(C100&amp;E100,Tiempos!AB:AB &amp; Tiempos!AD:AD,Tiempos!AK:AN,"no encontrado")</f>
        <v>#VALUE!</v>
      </c>
      <c r="G100" s="4"/>
      <c r="H100">
        <v>330.2</v>
      </c>
      <c r="I100">
        <v>1025.5249999999999</v>
      </c>
      <c r="J100" s="309">
        <v>46024</v>
      </c>
      <c r="K100">
        <f t="shared" ref="K100" ca="1" si="17">TODAY()-J100</f>
        <v>21</v>
      </c>
      <c r="M100">
        <v>13</v>
      </c>
      <c r="N100">
        <v>40.375</v>
      </c>
      <c r="O100">
        <f>M100*25.4</f>
        <v>330.2</v>
      </c>
      <c r="P100">
        <f>N100*25.4</f>
        <v>1025.5249999999999</v>
      </c>
    </row>
    <row r="101" spans="1:16" x14ac:dyDescent="0.3">
      <c r="A101">
        <v>6</v>
      </c>
      <c r="B101" s="4">
        <v>366525</v>
      </c>
      <c r="C101" t="str">
        <f>_xlfn.XLOOKUP(B101,PLANEAMIENTO!A:A,PLANEAMIENTO!C:C)</f>
        <v>CILINDRO DE LEVANTE DE TOLVA</v>
      </c>
      <c r="D101" t="s">
        <v>3651</v>
      </c>
      <c r="E101" t="str">
        <f>_xlfn.XLOOKUP(B101,PLANEAMIENTO!A:A,PLANEAMIENTO!D:D)</f>
        <v>930E-4SE</v>
      </c>
      <c r="F101" s="4" t="e" cm="1" vm="1">
        <f t="array" aca="1" ref="F101" ca="1">_xlfn.XLOOKUP(C101&amp;E101,Tiempos!AB:AB &amp; Tiempos!AD:AD,Tiempos!AK:AN,"no encontrado")</f>
        <v>#VALUE!</v>
      </c>
      <c r="G101" s="4"/>
      <c r="H101">
        <v>266.7</v>
      </c>
      <c r="I101">
        <v>1025.5249999999999</v>
      </c>
      <c r="J101" s="309">
        <v>46024</v>
      </c>
      <c r="K101">
        <f t="shared" ref="K101:K102" ca="1" si="18">TODAY()-J101</f>
        <v>21</v>
      </c>
      <c r="M101">
        <v>10.5</v>
      </c>
      <c r="N101">
        <v>40.375</v>
      </c>
      <c r="O101">
        <f>M101*25.4</f>
        <v>266.7</v>
      </c>
      <c r="P101">
        <f>N101*25.4</f>
        <v>1025.5249999999999</v>
      </c>
    </row>
    <row r="102" spans="1:16" x14ac:dyDescent="0.3">
      <c r="A102">
        <v>7</v>
      </c>
      <c r="B102" s="4">
        <v>366625</v>
      </c>
      <c r="C102" t="str">
        <f>_xlfn.XLOOKUP(B102,PLANEAMIENTO!A:A,PLANEAMIENTO!C:C)</f>
        <v>CILINDRO DE LEVANTE DE TOLVA</v>
      </c>
      <c r="D102" t="s">
        <v>1</v>
      </c>
      <c r="E102" t="str">
        <f>_xlfn.XLOOKUP(B102,PLANEAMIENTO!A:A,PLANEAMIENTO!D:D)</f>
        <v>930E-4SE</v>
      </c>
      <c r="F102" s="4" cm="1">
        <f t="array" ref="F102:I102">_xlfn.XLOOKUP(C102&amp;E102,Tiempos!AB:AB &amp; Tiempos!AD:AD,Tiempos!AK:AN,"no encontrado")</f>
        <v>209.54999999999998</v>
      </c>
      <c r="G102" s="4">
        <v>100.10139999999998</v>
      </c>
      <c r="H102">
        <v>177.79999999999998</v>
      </c>
      <c r="I102">
        <v>1130.3</v>
      </c>
      <c r="J102" s="309">
        <v>46024</v>
      </c>
      <c r="K102">
        <f t="shared" ca="1" si="18"/>
        <v>21</v>
      </c>
    </row>
    <row r="103" spans="1:16" x14ac:dyDescent="0.3">
      <c r="A103">
        <v>8</v>
      </c>
      <c r="B103" s="4">
        <v>366625</v>
      </c>
      <c r="C103" t="str">
        <f>_xlfn.XLOOKUP(B103,PLANEAMIENTO!A:A,PLANEAMIENTO!C:C)</f>
        <v>CILINDRO DE LEVANTE DE TOLVA</v>
      </c>
      <c r="D103" t="s">
        <v>3650</v>
      </c>
      <c r="E103" t="str">
        <f>_xlfn.XLOOKUP(B103,PLANEAMIENTO!A:A,PLANEAMIENTO!D:D)</f>
        <v>930E-4SE</v>
      </c>
      <c r="F103" s="4" t="e" cm="1" vm="1">
        <f t="array" aca="1" ref="F103" ca="1">_xlfn.XLOOKUP(C103&amp;E103,Tiempos!AB:AB &amp; Tiempos!AD:AD,Tiempos!AK:AN,"no encontrado")</f>
        <v>#VALUE!</v>
      </c>
      <c r="G103" s="4"/>
      <c r="H103">
        <v>330.2</v>
      </c>
      <c r="I103">
        <v>1025.5249999999999</v>
      </c>
      <c r="J103" s="309">
        <v>46024</v>
      </c>
      <c r="K103">
        <f t="shared" ref="K103:K104" ca="1" si="19">TODAY()-J103</f>
        <v>21</v>
      </c>
    </row>
    <row r="104" spans="1:16" x14ac:dyDescent="0.3">
      <c r="A104">
        <v>9</v>
      </c>
      <c r="B104" s="4">
        <v>366625</v>
      </c>
      <c r="C104" t="str">
        <f>_xlfn.XLOOKUP(B104,PLANEAMIENTO!A:A,PLANEAMIENTO!C:C)</f>
        <v>CILINDRO DE LEVANTE DE TOLVA</v>
      </c>
      <c r="D104" t="s">
        <v>3651</v>
      </c>
      <c r="E104" t="str">
        <f>_xlfn.XLOOKUP(B104,PLANEAMIENTO!A:A,PLANEAMIENTO!D:D)</f>
        <v>930E-4SE</v>
      </c>
      <c r="F104" s="4" t="e" cm="1" vm="1">
        <f t="array" aca="1" ref="F104" ca="1">_xlfn.XLOOKUP(C104&amp;E104,Tiempos!AB:AB &amp; Tiempos!AD:AD,Tiempos!AK:AN,"no encontrado")</f>
        <v>#VALUE!</v>
      </c>
      <c r="G104" s="4"/>
      <c r="H104">
        <v>266.7</v>
      </c>
      <c r="I104">
        <v>1025.5249999999999</v>
      </c>
      <c r="J104" s="309">
        <v>46024</v>
      </c>
      <c r="K104">
        <f t="shared" ca="1" si="19"/>
        <v>21</v>
      </c>
    </row>
    <row r="106" spans="1:16" ht="28.8" x14ac:dyDescent="0.3">
      <c r="B106" s="197" t="s">
        <v>390</v>
      </c>
      <c r="C106" s="197" t="s">
        <v>12</v>
      </c>
      <c r="D106" s="197" t="s">
        <v>2915</v>
      </c>
      <c r="E106" s="197" t="s">
        <v>13</v>
      </c>
      <c r="H106" s="197" t="s">
        <v>2685</v>
      </c>
      <c r="I106" s="200" t="s">
        <v>3219</v>
      </c>
      <c r="J106" s="200" t="s">
        <v>3345</v>
      </c>
      <c r="K106" s="200" t="s">
        <v>3346</v>
      </c>
    </row>
    <row r="107" spans="1:16" x14ac:dyDescent="0.3">
      <c r="A107">
        <v>1</v>
      </c>
      <c r="B107" s="4">
        <v>366525</v>
      </c>
      <c r="C107" t="str">
        <f>_xlfn.XLOOKUP(B107,PLANEAMIENTO!A:A,PLANEAMIENTO!C:C)</f>
        <v>CILINDRO DE LEVANTE DE TOLVA</v>
      </c>
      <c r="D107" t="s">
        <v>1</v>
      </c>
      <c r="E107" t="str">
        <f>_xlfn.XLOOKUP(B107,PLANEAMIENTO!A:A,PLANEAMIENTO!D:D)</f>
        <v>930E-4SE</v>
      </c>
      <c r="F107" s="4" cm="1">
        <f t="array" ref="F107:I107">_xlfn.XLOOKUP(C107&amp;E107,Tiempos!AB:AB &amp; Tiempos!AD:AD,Tiempos!AK:AN,"no encontrado")</f>
        <v>209.54999999999998</v>
      </c>
      <c r="G107" s="4">
        <v>100.10139999999998</v>
      </c>
      <c r="H107">
        <v>177.79999999999998</v>
      </c>
      <c r="I107">
        <v>1130.3</v>
      </c>
      <c r="J107" s="309">
        <v>46031</v>
      </c>
      <c r="K107">
        <f t="shared" ref="K107" ca="1" si="20">TODAY()-J107</f>
        <v>14</v>
      </c>
    </row>
    <row r="110" spans="1:16" ht="28.8" x14ac:dyDescent="0.3">
      <c r="B110" s="197" t="s">
        <v>390</v>
      </c>
      <c r="C110" s="197" t="s">
        <v>12</v>
      </c>
      <c r="D110" s="197" t="s">
        <v>2915</v>
      </c>
      <c r="E110" s="197" t="s">
        <v>13</v>
      </c>
      <c r="H110" s="197" t="s">
        <v>2685</v>
      </c>
      <c r="I110" s="200" t="s">
        <v>3219</v>
      </c>
      <c r="J110" s="200" t="s">
        <v>3345</v>
      </c>
      <c r="K110" s="200" t="s">
        <v>3346</v>
      </c>
    </row>
    <row r="111" spans="1:16" x14ac:dyDescent="0.3">
      <c r="A111">
        <v>1</v>
      </c>
      <c r="B111" s="4">
        <v>370326</v>
      </c>
      <c r="C111" t="str">
        <f>_xlfn.XLOOKUP(B111,PLANEAMIENTO!A:A,PLANEAMIENTO!C:C)</f>
        <v>CILINDRO DE LEVANTE DE TOLVA</v>
      </c>
      <c r="D111" t="s">
        <v>3650</v>
      </c>
      <c r="E111" t="str">
        <f>_xlfn.XLOOKUP(B111,PLANEAMIENTO!A:A,PLANEAMIENTO!D:D)</f>
        <v>930E-4SE</v>
      </c>
      <c r="F111" s="4" t="e" cm="1" vm="1">
        <f t="array" aca="1" ref="F111" ca="1">_xlfn.XLOOKUP(C111&amp;E111,Tiempos!AB:AB &amp; Tiempos!AD:AD,Tiempos!AK:AN,"no encontrado")</f>
        <v>#VALUE!</v>
      </c>
      <c r="G111" s="4"/>
      <c r="H111">
        <v>330.2</v>
      </c>
      <c r="I111">
        <v>1025.5249999999999</v>
      </c>
      <c r="J111" s="309">
        <v>46035</v>
      </c>
      <c r="K111">
        <f t="shared" ref="K111:K119" ca="1" si="21">TODAY()-J111</f>
        <v>10</v>
      </c>
    </row>
    <row r="112" spans="1:16" x14ac:dyDescent="0.3">
      <c r="A112">
        <v>2</v>
      </c>
      <c r="B112" s="4">
        <v>370326</v>
      </c>
      <c r="C112" t="str">
        <f>_xlfn.XLOOKUP(B112,PLANEAMIENTO!A:A,PLANEAMIENTO!C:C)</f>
        <v>CILINDRO DE LEVANTE DE TOLVA</v>
      </c>
      <c r="D112" t="s">
        <v>3651</v>
      </c>
      <c r="E112" t="str">
        <f>_xlfn.XLOOKUP(B112,PLANEAMIENTO!A:A,PLANEAMIENTO!D:D)</f>
        <v>930E-4SE</v>
      </c>
      <c r="F112" s="4" t="e" cm="1" vm="1">
        <f t="array" aca="1" ref="F112" ca="1">_xlfn.XLOOKUP(C112&amp;E112,Tiempos!AB:AB &amp; Tiempos!AD:AD,Tiempos!AK:AN,"no encontrado")</f>
        <v>#VALUE!</v>
      </c>
      <c r="G112" s="4"/>
      <c r="H112">
        <v>266.7</v>
      </c>
      <c r="I112">
        <v>1025.5249999999999</v>
      </c>
      <c r="J112" s="309">
        <v>46035</v>
      </c>
      <c r="K112">
        <f t="shared" ca="1" si="21"/>
        <v>10</v>
      </c>
    </row>
    <row r="113" spans="1:11" x14ac:dyDescent="0.3">
      <c r="A113">
        <v>3</v>
      </c>
      <c r="B113" s="4">
        <v>370226</v>
      </c>
      <c r="C113" t="str">
        <f>_xlfn.XLOOKUP(B113,PLANEAMIENTO!A:A,PLANEAMIENTO!C:C)</f>
        <v>CILINDRO DE LEVANTE DE TOLVA</v>
      </c>
      <c r="D113" t="s">
        <v>3650</v>
      </c>
      <c r="E113" t="str">
        <f>_xlfn.XLOOKUP(B113,PLANEAMIENTO!A:A,PLANEAMIENTO!D:D)</f>
        <v>930E-4SE</v>
      </c>
      <c r="F113" s="4" t="e" cm="1" vm="1">
        <f t="array" aca="1" ref="F113" ca="1">_xlfn.XLOOKUP(C113&amp;E113,Tiempos!AB:AB &amp; Tiempos!AD:AD,Tiempos!AK:AN,"no encontrado")</f>
        <v>#VALUE!</v>
      </c>
      <c r="G113" s="4"/>
      <c r="H113">
        <v>330.2</v>
      </c>
      <c r="I113">
        <v>1025.5249999999999</v>
      </c>
      <c r="J113" s="309">
        <v>46035</v>
      </c>
      <c r="K113">
        <f t="shared" ca="1" si="21"/>
        <v>10</v>
      </c>
    </row>
    <row r="114" spans="1:11" x14ac:dyDescent="0.3">
      <c r="A114">
        <v>4</v>
      </c>
      <c r="B114" s="4">
        <v>370226</v>
      </c>
      <c r="C114" t="str">
        <f>_xlfn.XLOOKUP(B114,PLANEAMIENTO!A:A,PLANEAMIENTO!C:C)</f>
        <v>CILINDRO DE LEVANTE DE TOLVA</v>
      </c>
      <c r="D114" t="s">
        <v>3651</v>
      </c>
      <c r="E114" t="str">
        <f>_xlfn.XLOOKUP(B114,PLANEAMIENTO!A:A,PLANEAMIENTO!D:D)</f>
        <v>930E-4SE</v>
      </c>
      <c r="F114" s="4" t="e" cm="1" vm="1">
        <f t="array" aca="1" ref="F114" ca="1">_xlfn.XLOOKUP(C114&amp;E114,Tiempos!AB:AB &amp; Tiempos!AD:AD,Tiempos!AK:AN,"no encontrado")</f>
        <v>#VALUE!</v>
      </c>
      <c r="G114" s="4"/>
      <c r="H114">
        <v>266.7</v>
      </c>
      <c r="I114">
        <v>1025.5249999999999</v>
      </c>
      <c r="J114" s="309">
        <v>46035</v>
      </c>
      <c r="K114">
        <f t="shared" ca="1" si="21"/>
        <v>10</v>
      </c>
    </row>
    <row r="115" spans="1:11" x14ac:dyDescent="0.3">
      <c r="A115">
        <v>5</v>
      </c>
      <c r="B115" s="4">
        <v>368625</v>
      </c>
      <c r="C115" s="398" t="str">
        <f>_xlfn.XLOOKUP(B115,PLANEAMIENTO!A:A,PLANEAMIENTO!C:C)</f>
        <v>CILINDRO DE LEVANTE DE TOLVA</v>
      </c>
      <c r="D115" s="398" t="s">
        <v>3509</v>
      </c>
      <c r="E115" s="398" t="str">
        <f>_xlfn.XLOOKUP(B115,PLANEAMIENTO!A:A,PLANEAMIENTO!D:D)</f>
        <v>793D</v>
      </c>
      <c r="F115" s="46" t="e" cm="1" vm="1">
        <f t="array" aca="1" ref="F115" ca="1">_xlfn.XLOOKUP(C115&amp;E115,Tiempos!AB:AB &amp; Tiempos!AD:AD,Tiempos!AK:AN,"no encontrado")</f>
        <v>#VALUE!</v>
      </c>
      <c r="G115" s="46"/>
      <c r="H115" s="767">
        <v>292.10000000000002</v>
      </c>
      <c r="I115" s="767">
        <v>1377.95</v>
      </c>
      <c r="J115" s="309">
        <v>46035</v>
      </c>
      <c r="K115">
        <f t="shared" ca="1" si="21"/>
        <v>10</v>
      </c>
    </row>
    <row r="116" spans="1:11" x14ac:dyDescent="0.3">
      <c r="A116">
        <v>6</v>
      </c>
      <c r="B116" s="4">
        <v>369526</v>
      </c>
      <c r="C116" s="398" t="str">
        <f>_xlfn.XLOOKUP(B116,PLANEAMIENTO!A:A,PLANEAMIENTO!C:C)</f>
        <v>CILINDRO DE LEVANTE DE TOLVA</v>
      </c>
      <c r="D116" s="398" t="s">
        <v>3509</v>
      </c>
      <c r="E116" s="398" t="str">
        <f>_xlfn.XLOOKUP(B116,PLANEAMIENTO!A:A,PLANEAMIENTO!D:D)</f>
        <v>793D</v>
      </c>
      <c r="F116" s="46" t="e" cm="1" vm="1">
        <f t="array" aca="1" ref="F116" ca="1">_xlfn.XLOOKUP(C116&amp;E116,Tiempos!AB:AB &amp; Tiempos!AD:AD,Tiempos!AK:AN,"no encontrado")</f>
        <v>#VALUE!</v>
      </c>
      <c r="G116" s="46"/>
      <c r="H116" s="767">
        <v>292.10000000000002</v>
      </c>
      <c r="I116" s="767">
        <v>1377.95</v>
      </c>
      <c r="J116" s="309">
        <v>46035</v>
      </c>
      <c r="K116">
        <f t="shared" ca="1" si="21"/>
        <v>10</v>
      </c>
    </row>
    <row r="117" spans="1:11" x14ac:dyDescent="0.3">
      <c r="A117">
        <v>7</v>
      </c>
      <c r="B117" s="4">
        <v>370426</v>
      </c>
      <c r="C117" t="str">
        <f>_xlfn.XLOOKUP(B117,PLANEAMIENTO!A:A,PLANEAMIENTO!C:C)</f>
        <v>CILINDRO DE LEVANTE DE TOLVA</v>
      </c>
      <c r="D117" t="s">
        <v>3650</v>
      </c>
      <c r="E117" t="str">
        <f>_xlfn.XLOOKUP(B117,PLANEAMIENTO!A:A,PLANEAMIENTO!D:D)</f>
        <v>HD1500</v>
      </c>
      <c r="F117" s="4" t="str" cm="1">
        <f t="array" ref="F117">_xlfn.XLOOKUP(C117&amp;E117,Tiempos!AB:AB &amp; Tiempos!AD:AD,Tiempos!AK:AN,"no encontrado")</f>
        <v>no encontrado</v>
      </c>
      <c r="G117" s="4"/>
      <c r="H117">
        <v>266.7</v>
      </c>
      <c r="I117">
        <v>893.78</v>
      </c>
      <c r="J117" s="309">
        <v>46035</v>
      </c>
      <c r="K117">
        <f t="shared" ca="1" si="21"/>
        <v>10</v>
      </c>
    </row>
    <row r="118" spans="1:11" x14ac:dyDescent="0.3">
      <c r="A118">
        <v>8</v>
      </c>
      <c r="B118" s="4">
        <v>370426</v>
      </c>
      <c r="C118" t="str">
        <f>_xlfn.XLOOKUP(B118,PLANEAMIENTO!A:A,PLANEAMIENTO!C:C)</f>
        <v>CILINDRO DE LEVANTE DE TOLVA</v>
      </c>
      <c r="D118" t="s">
        <v>3651</v>
      </c>
      <c r="E118" t="str">
        <f>_xlfn.XLOOKUP(B118,PLANEAMIENTO!A:A,PLANEAMIENTO!D:D)</f>
        <v>HD1500</v>
      </c>
      <c r="F118" s="4" t="str" cm="1">
        <f t="array" ref="F118">_xlfn.XLOOKUP(C118&amp;E118,Tiempos!AB:AB &amp; Tiempos!AD:AD,Tiempos!AK:AN,"no encontrado")</f>
        <v>no encontrado</v>
      </c>
      <c r="G118" s="4"/>
      <c r="H118">
        <v>215.9</v>
      </c>
      <c r="I118">
        <v>895.35</v>
      </c>
      <c r="J118" s="309">
        <v>46035</v>
      </c>
      <c r="K118">
        <f t="shared" ca="1" si="21"/>
        <v>10</v>
      </c>
    </row>
    <row r="119" spans="1:11" x14ac:dyDescent="0.3">
      <c r="A119">
        <v>9</v>
      </c>
      <c r="B119" s="4">
        <v>368325</v>
      </c>
      <c r="C119" t="str">
        <f>_xlfn.XLOOKUP(B119,PLANEAMIENTO!A:A,PLANEAMIENTO!C:C)</f>
        <v>CILINDRO DE BOOM</v>
      </c>
      <c r="D119" t="s">
        <v>1</v>
      </c>
      <c r="E119" t="str">
        <f>_xlfn.XLOOKUP(B119,PLANEAMIENTO!A:A,PLANEAMIENTO!D:D)</f>
        <v>PC1250</v>
      </c>
      <c r="F119" s="4" cm="1">
        <f t="array" ref="F119:I119">_xlfn.XLOOKUP(C119&amp;E119,Tiempos!AB:AB &amp; Tiempos!AD:AD,Tiempos!AK:AN,"no encontrado")</f>
        <v>0</v>
      </c>
      <c r="G119" s="4">
        <v>0</v>
      </c>
      <c r="H119">
        <v>160</v>
      </c>
      <c r="I119">
        <v>2670</v>
      </c>
      <c r="J119" s="309">
        <v>46035</v>
      </c>
      <c r="K119">
        <f t="shared" ca="1" si="21"/>
        <v>10</v>
      </c>
    </row>
    <row r="120" spans="1:11" x14ac:dyDescent="0.3">
      <c r="A120">
        <v>10</v>
      </c>
      <c r="B120" s="4">
        <v>368726</v>
      </c>
      <c r="C120" t="str">
        <f>_xlfn.XLOOKUP(B120,PLANEAMIENTO!A:A,PLANEAMIENTO!C:C)</f>
        <v>CILINDRO DE SUSPENSION POSTERIOR</v>
      </c>
      <c r="D120" t="s">
        <v>1</v>
      </c>
      <c r="E120" t="str">
        <f>_xlfn.XLOOKUP(B120,PLANEAMIENTO!A:A,PLANEAMIENTO!D:D)</f>
        <v>930E-4SE</v>
      </c>
      <c r="F120" s="4" cm="1">
        <f t="array" ref="F120:I120">_xlfn.XLOOKUP(C120&amp;E120,Tiempos!AB:AB &amp; Tiempos!AD:AD,Tiempos!AK:AN,"no encontrado")</f>
        <v>222.25</v>
      </c>
      <c r="G120" s="4">
        <v>161.29</v>
      </c>
      <c r="H120">
        <v>355.59999999999997</v>
      </c>
      <c r="I120">
        <v>476.25</v>
      </c>
      <c r="J120" s="309">
        <v>46035</v>
      </c>
      <c r="K120">
        <f t="shared" ref="K120:K124" ca="1" si="22">TODAY()-J120</f>
        <v>10</v>
      </c>
    </row>
    <row r="121" spans="1:11" x14ac:dyDescent="0.3">
      <c r="A121">
        <v>11</v>
      </c>
      <c r="B121" s="4">
        <v>368926</v>
      </c>
      <c r="C121" t="str">
        <f>_xlfn.XLOOKUP(B121,PLANEAMIENTO!A:A,PLANEAMIENTO!C:C)</f>
        <v>CILINDRO DE SUSPENSION POSTERIOR</v>
      </c>
      <c r="D121" t="s">
        <v>1</v>
      </c>
      <c r="E121" t="str">
        <f>_xlfn.XLOOKUP(B121,PLANEAMIENTO!A:A,PLANEAMIENTO!D:D)</f>
        <v>980E-4SE</v>
      </c>
      <c r="F121" s="4" cm="1">
        <f t="array" ref="F121:I121">_xlfn.XLOOKUP(C121&amp;E121,Tiempos!AB:AB &amp; Tiempos!AD:AD,Tiempos!AK:AN,"no encontrado")</f>
        <v>266.7</v>
      </c>
      <c r="G121" s="4">
        <v>149.09799999999998</v>
      </c>
      <c r="H121">
        <v>374.65</v>
      </c>
      <c r="I121">
        <v>495.3</v>
      </c>
      <c r="J121" s="309">
        <v>46035</v>
      </c>
      <c r="K121">
        <f t="shared" ca="1" si="22"/>
        <v>10</v>
      </c>
    </row>
    <row r="122" spans="1:11" x14ac:dyDescent="0.3">
      <c r="A122">
        <v>12</v>
      </c>
      <c r="B122" s="4">
        <v>369726</v>
      </c>
      <c r="C122" t="str">
        <f>_xlfn.XLOOKUP(B122,PLANEAMIENTO!A:A,PLANEAMIENTO!C:C)</f>
        <v>CILINDRO DE SUSPENSION POSTERIOR</v>
      </c>
      <c r="D122" t="s">
        <v>1</v>
      </c>
      <c r="E122" t="str">
        <f>_xlfn.XLOOKUP(B122,PLANEAMIENTO!A:A,PLANEAMIENTO!D:D)</f>
        <v>793D</v>
      </c>
      <c r="F122" s="4" cm="1">
        <f t="array" ref="F122:I122">_xlfn.XLOOKUP(C122&amp;E122,Tiempos!AB:AB &amp; Tiempos!AD:AD,Tiempos!AK:AN,"no encontrado")</f>
        <v>0</v>
      </c>
      <c r="G122" s="4">
        <v>0</v>
      </c>
      <c r="H122">
        <v>317.5</v>
      </c>
      <c r="I122">
        <v>381</v>
      </c>
      <c r="J122" s="309">
        <v>46035</v>
      </c>
      <c r="K122">
        <f t="shared" ca="1" si="22"/>
        <v>10</v>
      </c>
    </row>
    <row r="123" spans="1:11" x14ac:dyDescent="0.3">
      <c r="A123">
        <v>13</v>
      </c>
      <c r="B123" s="4">
        <v>369826</v>
      </c>
      <c r="C123" t="str">
        <f>_xlfn.XLOOKUP(B123,PLANEAMIENTO!A:A,PLANEAMIENTO!C:C)</f>
        <v>CILINDRO DE DIRECCION</v>
      </c>
      <c r="D123" t="s">
        <v>1</v>
      </c>
      <c r="E123" t="str">
        <f>_xlfn.XLOOKUP(B123,PLANEAMIENTO!A:A,PLANEAMIENTO!D:D)</f>
        <v>HD1500</v>
      </c>
      <c r="F123" s="4" cm="1">
        <f t="array" ref="F123:I123">_xlfn.XLOOKUP(C123&amp;E123,Tiempos!AB:AB &amp; Tiempos!AD:AD,Tiempos!AK:AN,"no encontrado")</f>
        <v>135</v>
      </c>
      <c r="G123" s="4">
        <v>90</v>
      </c>
      <c r="H123">
        <v>75</v>
      </c>
      <c r="I123">
        <v>925</v>
      </c>
      <c r="J123" s="309">
        <v>46035</v>
      </c>
      <c r="K123">
        <f t="shared" ca="1" si="22"/>
        <v>10</v>
      </c>
    </row>
    <row r="124" spans="1:11" x14ac:dyDescent="0.3">
      <c r="A124">
        <v>14</v>
      </c>
      <c r="B124" s="4">
        <v>368125</v>
      </c>
      <c r="C124" t="str">
        <f>_xlfn.XLOOKUP(B124,PLANEAMIENTO!A:A,PLANEAMIENTO!C:C)</f>
        <v>CILINDRO DE DIRECCION</v>
      </c>
      <c r="D124" t="s">
        <v>1</v>
      </c>
      <c r="E124" t="str">
        <f>_xlfn.XLOOKUP(B124,PLANEAMIENTO!A:A,PLANEAMIENTO!D:D)</f>
        <v>793D</v>
      </c>
      <c r="F124" s="4" cm="1">
        <f t="array" ref="F124:I124">_xlfn.XLOOKUP(C124&amp;E124,Tiempos!AB:AB &amp; Tiempos!AD:AD,Tiempos!AK:AN,"no encontrado")</f>
        <v>111.125</v>
      </c>
      <c r="G124" s="4">
        <v>75.412599999999998</v>
      </c>
      <c r="H124">
        <v>69.849999999999994</v>
      </c>
      <c r="I124">
        <v>869.95</v>
      </c>
      <c r="J124" s="309">
        <v>46035</v>
      </c>
      <c r="K124">
        <f t="shared" ca="1" si="22"/>
        <v>10</v>
      </c>
    </row>
    <row r="125" spans="1:11" x14ac:dyDescent="0.3">
      <c r="A125">
        <v>15</v>
      </c>
      <c r="B125" s="4">
        <v>369326</v>
      </c>
      <c r="C125" t="str">
        <f>_xlfn.XLOOKUP(B125,PLANEAMIENTO!A:A,PLANEAMIENTO!C:C)</f>
        <v>CILINDRO DE BLADELIFT</v>
      </c>
      <c r="D125" t="s">
        <v>1</v>
      </c>
      <c r="E125">
        <f>_xlfn.XLOOKUP(B125,PLANEAMIENTO!A:A,PLANEAMIENTO!D:D)</f>
        <v>24</v>
      </c>
      <c r="F125" s="4" t="e" cm="1" vm="1">
        <f t="array" aca="1" ref="F125" ca="1">_xlfn.XLOOKUP(C125&amp;E125,Tiempos!AB:AB &amp; Tiempos!AD:AD,Tiempos!AK:AN,"no encontrado")</f>
        <v>#VALUE!</v>
      </c>
      <c r="G125" s="4"/>
      <c r="H125">
        <v>80</v>
      </c>
      <c r="I125">
        <v>1105</v>
      </c>
      <c r="J125" s="309">
        <v>46035</v>
      </c>
      <c r="K125">
        <f t="shared" ref="K125" ca="1" si="23">TODAY()-J125</f>
        <v>10</v>
      </c>
    </row>
    <row r="126" spans="1:11" x14ac:dyDescent="0.3">
      <c r="A126">
        <v>16</v>
      </c>
      <c r="B126" s="4">
        <v>369426</v>
      </c>
      <c r="C126" t="str">
        <f>_xlfn.XLOOKUP(B126,PLANEAMIENTO!A:A,PLANEAMIENTO!C:C)</f>
        <v>CILINDRO DE BLADELIFT</v>
      </c>
      <c r="D126" t="s">
        <v>1</v>
      </c>
      <c r="E126">
        <f>_xlfn.XLOOKUP(B126,PLANEAMIENTO!A:A,PLANEAMIENTO!D:D)</f>
        <v>24</v>
      </c>
      <c r="F126" s="4" t="str" cm="1">
        <f t="array" ref="F126:I126">_xlfn.XLOOKUP(C126&amp;E126,Tiempos!AB:AB &amp; Tiempos!AD:AD,Tiempos!AK:AN,"no encontrado")</f>
        <v>-</v>
      </c>
      <c r="G126" s="4" t="str">
        <v>-</v>
      </c>
      <c r="H126">
        <v>76.199999999999989</v>
      </c>
      <c r="I126">
        <v>1120.7749999999999</v>
      </c>
      <c r="J126" s="309">
        <v>46035</v>
      </c>
      <c r="K126">
        <f t="shared" ref="K126" ca="1" si="24">TODAY()-J126</f>
        <v>10</v>
      </c>
    </row>
    <row r="129" spans="1:11" ht="28.8" x14ac:dyDescent="0.3">
      <c r="A129" t="s">
        <v>3780</v>
      </c>
      <c r="B129" s="197" t="s">
        <v>390</v>
      </c>
      <c r="C129" s="197" t="s">
        <v>12</v>
      </c>
      <c r="D129" s="197" t="s">
        <v>2915</v>
      </c>
      <c r="E129" s="197" t="s">
        <v>13</v>
      </c>
      <c r="H129" s="197" t="s">
        <v>2685</v>
      </c>
      <c r="I129" s="200" t="s">
        <v>3219</v>
      </c>
      <c r="J129" s="200" t="s">
        <v>3345</v>
      </c>
      <c r="K129" s="200" t="s">
        <v>3346</v>
      </c>
    </row>
    <row r="130" spans="1:11" x14ac:dyDescent="0.3">
      <c r="A130">
        <v>1</v>
      </c>
      <c r="B130" s="4">
        <v>359225</v>
      </c>
      <c r="C130" t="str">
        <f>_xlfn.XLOOKUP(B130,PLANEAMIENTO!A:A,PLANEAMIENTO!C:C)</f>
        <v>CILINDRO DE SUSPENSION DELANTERA</v>
      </c>
      <c r="D130" t="s">
        <v>1</v>
      </c>
      <c r="E130" t="str">
        <f>_xlfn.XLOOKUP(B130,PLANEAMIENTO!A:A,PLANEAMIENTO!D:D)</f>
        <v>930E-4SE</v>
      </c>
      <c r="F130" s="4" cm="1">
        <f t="array" ref="F130:I130">_xlfn.XLOOKUP(C130&amp;E130,Tiempos!AB:AB &amp; Tiempos!AD:AD,Tiempos!AK:AN,"no encontrado")</f>
        <v>0</v>
      </c>
      <c r="G130" s="4">
        <v>0</v>
      </c>
      <c r="H130">
        <v>400.05</v>
      </c>
      <c r="I130">
        <v>819.15</v>
      </c>
      <c r="J130" s="309">
        <v>46036</v>
      </c>
      <c r="K130">
        <f t="shared" ref="K130:K133" ca="1" si="25">TODAY()-J130</f>
        <v>9</v>
      </c>
    </row>
    <row r="131" spans="1:11" x14ac:dyDescent="0.3">
      <c r="A131">
        <v>2</v>
      </c>
      <c r="B131" s="4">
        <v>364625</v>
      </c>
      <c r="C131" t="str">
        <f>_xlfn.XLOOKUP(B131,PLANEAMIENTO!A:A,PLANEAMIENTO!C:C)</f>
        <v>CILINDRO DE SUSPENSION DELANTERA</v>
      </c>
      <c r="D131" t="s">
        <v>1</v>
      </c>
      <c r="E131" t="str">
        <f>_xlfn.XLOOKUP(B131,PLANEAMIENTO!A:A,PLANEAMIENTO!D:D)</f>
        <v>930E-4SE</v>
      </c>
      <c r="F131" s="4" cm="1">
        <f t="array" ref="F131:I131">_xlfn.XLOOKUP(C131&amp;E131,Tiempos!AB:AB &amp; Tiempos!AD:AD,Tiempos!AK:AN,"no encontrado")</f>
        <v>0</v>
      </c>
      <c r="G131" s="4">
        <v>0</v>
      </c>
      <c r="H131">
        <v>400.05</v>
      </c>
      <c r="I131">
        <v>819.15</v>
      </c>
      <c r="J131" s="309">
        <v>46036</v>
      </c>
      <c r="K131">
        <f t="shared" ca="1" si="25"/>
        <v>9</v>
      </c>
    </row>
    <row r="132" spans="1:11" x14ac:dyDescent="0.3">
      <c r="A132">
        <v>3</v>
      </c>
      <c r="B132" s="4">
        <v>364925</v>
      </c>
      <c r="C132" t="str">
        <f>_xlfn.XLOOKUP(B132,PLANEAMIENTO!A:A,PLANEAMIENTO!C:C)</f>
        <v>CILINDRO DE SUSPENSION DELANTERA</v>
      </c>
      <c r="D132" t="s">
        <v>1</v>
      </c>
      <c r="E132" t="str">
        <f>_xlfn.XLOOKUP(B132,PLANEAMIENTO!A:A,PLANEAMIENTO!D:D)</f>
        <v>930E-4SE</v>
      </c>
      <c r="F132" s="4" cm="1">
        <f t="array" ref="F132:I132">_xlfn.XLOOKUP(C132&amp;E132,Tiempos!AB:AB &amp; Tiempos!AD:AD,Tiempos!AK:AN,"no encontrado")</f>
        <v>0</v>
      </c>
      <c r="G132" s="4">
        <v>0</v>
      </c>
      <c r="H132">
        <v>400.05</v>
      </c>
      <c r="I132">
        <v>819.15</v>
      </c>
      <c r="J132" s="309">
        <v>46036</v>
      </c>
      <c r="K132">
        <f t="shared" ca="1" si="25"/>
        <v>9</v>
      </c>
    </row>
    <row r="133" spans="1:11" x14ac:dyDescent="0.3">
      <c r="A133">
        <v>4</v>
      </c>
      <c r="B133" s="4">
        <v>365725</v>
      </c>
      <c r="C133" t="str">
        <f>_xlfn.XLOOKUP(B133,PLANEAMIENTO!A:A,PLANEAMIENTO!C:C)</f>
        <v>CILINDRO DE SUSPENSION DELANTERA</v>
      </c>
      <c r="D133" t="s">
        <v>1</v>
      </c>
      <c r="E133" t="str">
        <f>_xlfn.XLOOKUP(B133,PLANEAMIENTO!A:A,PLANEAMIENTO!D:D)</f>
        <v>930E-4SE</v>
      </c>
      <c r="F133" s="4" cm="1">
        <f t="array" ref="F133:I133">_xlfn.XLOOKUP(C133&amp;E133,Tiempos!AB:AB &amp; Tiempos!AD:AD,Tiempos!AK:AN,"no encontrado")</f>
        <v>0</v>
      </c>
      <c r="G133" s="4">
        <v>0</v>
      </c>
      <c r="H133">
        <v>400.05</v>
      </c>
      <c r="I133">
        <v>819.15</v>
      </c>
      <c r="J133" s="309">
        <v>46036</v>
      </c>
      <c r="K133">
        <f t="shared" ca="1" si="25"/>
        <v>9</v>
      </c>
    </row>
    <row r="134" spans="1:11" x14ac:dyDescent="0.3">
      <c r="A134">
        <v>5</v>
      </c>
      <c r="B134" s="4">
        <v>369626</v>
      </c>
      <c r="C134" t="str">
        <f>_xlfn.XLOOKUP(B134,PLANEAMIENTO!A:A,PLANEAMIENTO!C:C)</f>
        <v>CILINDRO DE SUSPENSION POSTERIOR</v>
      </c>
      <c r="D134" t="s">
        <v>1</v>
      </c>
      <c r="E134" t="str">
        <f>_xlfn.XLOOKUP(B134,PLANEAMIENTO!A:A,PLANEAMIENTO!D:D)</f>
        <v>793D</v>
      </c>
      <c r="F134" s="4" cm="1">
        <f t="array" ref="F134:I134">_xlfn.XLOOKUP(C134&amp;E134,Tiempos!AB:AB &amp; Tiempos!AD:AD,Tiempos!AK:AN,"no encontrado")</f>
        <v>0</v>
      </c>
      <c r="G134" s="4">
        <v>0</v>
      </c>
      <c r="H134">
        <v>317.5</v>
      </c>
      <c r="I134">
        <v>381</v>
      </c>
      <c r="J134" s="309">
        <v>46036</v>
      </c>
      <c r="K134">
        <f t="shared" ref="K134" ca="1" si="26">TODAY()-J134</f>
        <v>9</v>
      </c>
    </row>
    <row r="137" spans="1:11" ht="28.8" x14ac:dyDescent="0.3">
      <c r="B137" s="197" t="s">
        <v>390</v>
      </c>
      <c r="C137" s="197" t="s">
        <v>12</v>
      </c>
      <c r="D137" s="197" t="s">
        <v>2915</v>
      </c>
      <c r="E137" s="197" t="s">
        <v>13</v>
      </c>
      <c r="H137" s="197" t="s">
        <v>2685</v>
      </c>
      <c r="I137" s="200" t="s">
        <v>3219</v>
      </c>
      <c r="J137" s="200" t="s">
        <v>3345</v>
      </c>
      <c r="K137" s="200" t="s">
        <v>3346</v>
      </c>
    </row>
    <row r="138" spans="1:11" x14ac:dyDescent="0.3">
      <c r="A138">
        <v>1</v>
      </c>
      <c r="B138" s="4">
        <v>359225</v>
      </c>
      <c r="C138" t="str">
        <f>_xlfn.XLOOKUP(B138,PLANEAMIENTO!A:A,PLANEAMIENTO!C:C)</f>
        <v>CILINDRO DE SUSPENSION DELANTERA</v>
      </c>
      <c r="D138" t="s">
        <v>1</v>
      </c>
      <c r="E138" t="str">
        <f>_xlfn.XLOOKUP(B138,PLANEAMIENTO!A:A,PLANEAMIENTO!D:D)</f>
        <v>930E-4SE</v>
      </c>
      <c r="F138" s="4" cm="1">
        <f t="array" ref="F138:I138">_xlfn.XLOOKUP(C138&amp;E138,Tiempos!AB:AB &amp; Tiempos!AD:AD,Tiempos!AK:AN,"no encontrado")</f>
        <v>0</v>
      </c>
      <c r="G138" s="4">
        <v>0</v>
      </c>
      <c r="H138">
        <v>400.05</v>
      </c>
      <c r="I138">
        <v>819.15</v>
      </c>
      <c r="J138" s="309">
        <v>46041</v>
      </c>
      <c r="K138">
        <f t="shared" ref="K138:K143" ca="1" si="27">TODAY()-J138</f>
        <v>4</v>
      </c>
    </row>
    <row r="139" spans="1:11" x14ac:dyDescent="0.3">
      <c r="A139">
        <v>2</v>
      </c>
      <c r="B139" s="4">
        <v>368826</v>
      </c>
      <c r="C139" t="str">
        <f>_xlfn.XLOOKUP(B139,PLANEAMIENTO!A:A,PLANEAMIENTO!C:C)</f>
        <v>CILINDRO DE SUSPENSION POSTERIOR</v>
      </c>
      <c r="D139" t="s">
        <v>1</v>
      </c>
      <c r="E139" t="str">
        <f>_xlfn.XLOOKUP(B139,PLANEAMIENTO!A:A,PLANEAMIENTO!D:D)</f>
        <v>980E-4SE</v>
      </c>
      <c r="F139" s="4" cm="1">
        <f t="array" ref="F139:I139">_xlfn.XLOOKUP(C139&amp;E139,Tiempos!AB:AB &amp; Tiempos!AD:AD,Tiempos!AK:AN,"no encontrado")</f>
        <v>266.7</v>
      </c>
      <c r="G139" s="4">
        <v>149.09799999999998</v>
      </c>
      <c r="H139">
        <v>374.65</v>
      </c>
      <c r="I139">
        <v>495.3</v>
      </c>
      <c r="J139" s="309">
        <v>46041</v>
      </c>
      <c r="K139">
        <f t="shared" ca="1" si="27"/>
        <v>4</v>
      </c>
    </row>
    <row r="140" spans="1:11" x14ac:dyDescent="0.3">
      <c r="A140">
        <v>3</v>
      </c>
      <c r="B140" s="4">
        <v>370526</v>
      </c>
      <c r="C140" t="str">
        <f>_xlfn.XLOOKUP(B140,PLANEAMIENTO!A:A,PLANEAMIENTO!C:C)</f>
        <v>CILINDRO DE SUSPENSION POSTERIOR</v>
      </c>
      <c r="D140" t="s">
        <v>1</v>
      </c>
      <c r="E140" t="str">
        <f>_xlfn.XLOOKUP(B140,PLANEAMIENTO!A:A,PLANEAMIENTO!D:D)</f>
        <v>930E-4SE</v>
      </c>
      <c r="F140" s="4" cm="1">
        <f t="array" ref="F140:I140">_xlfn.XLOOKUP(C140&amp;E140,Tiempos!AB:AB &amp; Tiempos!AD:AD,Tiempos!AK:AN,"no encontrado")</f>
        <v>222.25</v>
      </c>
      <c r="G140" s="4">
        <v>161.29</v>
      </c>
      <c r="H140">
        <v>355.59999999999997</v>
      </c>
      <c r="I140">
        <v>476.25</v>
      </c>
      <c r="J140" s="309">
        <v>46041</v>
      </c>
      <c r="K140">
        <f t="shared" ca="1" si="27"/>
        <v>4</v>
      </c>
    </row>
    <row r="141" spans="1:11" x14ac:dyDescent="0.3">
      <c r="A141">
        <v>4</v>
      </c>
      <c r="B141" s="4">
        <v>368625</v>
      </c>
      <c r="C141" t="str">
        <f>_xlfn.XLOOKUP(B141,PLANEAMIENTO!A:A,PLANEAMIENTO!C:C)</f>
        <v>CILINDRO DE LEVANTE DE TOLVA</v>
      </c>
      <c r="D141" t="s">
        <v>1</v>
      </c>
      <c r="E141" t="str">
        <f>_xlfn.XLOOKUP(B141,PLANEAMIENTO!A:A,PLANEAMIENTO!D:D)</f>
        <v>793D</v>
      </c>
      <c r="F141" s="4" cm="1">
        <f t="array" ref="F141:I141">_xlfn.XLOOKUP(C141&amp;E141,Tiempos!AB:AB &amp; Tiempos!AD:AD,Tiempos!AK:AN,"no encontrado")</f>
        <v>209.54999999999998</v>
      </c>
      <c r="G141" s="4">
        <v>92.328999999999994</v>
      </c>
      <c r="H141">
        <v>196.85</v>
      </c>
      <c r="I141">
        <v>1450.9749999999999</v>
      </c>
      <c r="J141" s="309">
        <v>46041</v>
      </c>
      <c r="K141">
        <f t="shared" ca="1" si="27"/>
        <v>4</v>
      </c>
    </row>
    <row r="142" spans="1:11" x14ac:dyDescent="0.3">
      <c r="A142">
        <v>5</v>
      </c>
      <c r="B142" s="4">
        <v>369526</v>
      </c>
      <c r="C142" t="str">
        <f>_xlfn.XLOOKUP(B142,PLANEAMIENTO!A:A,PLANEAMIENTO!C:C)</f>
        <v>CILINDRO DE LEVANTE DE TOLVA</v>
      </c>
      <c r="D142" t="s">
        <v>1</v>
      </c>
      <c r="E142" t="str">
        <f>_xlfn.XLOOKUP(B142,PLANEAMIENTO!A:A,PLANEAMIENTO!D:D)</f>
        <v>793D</v>
      </c>
      <c r="F142" s="4" cm="1">
        <f t="array" ref="F142:I142">_xlfn.XLOOKUP(C142&amp;E142,Tiempos!AB:AB &amp; Tiempos!AD:AD,Tiempos!AK:AN,"no encontrado")</f>
        <v>209.54999999999998</v>
      </c>
      <c r="G142" s="4">
        <v>92.328999999999994</v>
      </c>
      <c r="H142">
        <v>196.85</v>
      </c>
      <c r="I142">
        <v>1450.9749999999999</v>
      </c>
      <c r="J142" s="309">
        <v>46041</v>
      </c>
      <c r="K142">
        <f t="shared" ca="1" si="27"/>
        <v>4</v>
      </c>
    </row>
    <row r="143" spans="1:11" x14ac:dyDescent="0.3">
      <c r="A143">
        <v>6</v>
      </c>
      <c r="B143" s="4">
        <v>367725</v>
      </c>
      <c r="C143" t="str">
        <f>_xlfn.XLOOKUP(B143,PLANEAMIENTO!A:A,PLANEAMIENTO!C:C)</f>
        <v>CILINDRO DE JACK HYD</v>
      </c>
      <c r="D143" t="s">
        <v>1</v>
      </c>
      <c r="E143" t="str">
        <f>_xlfn.XLOOKUP(B143,PLANEAMIENTO!A:A,PLANEAMIENTO!D:D)</f>
        <v>PITVIPER 351</v>
      </c>
      <c r="F143" s="4" t="str" cm="1">
        <f t="array" ref="F143">_xlfn.XLOOKUP(C143&amp;E143,Tiempos!AB:AB &amp; Tiempos!AD:AD,Tiempos!AK:AN,"no encontrado")</f>
        <v>no encontrado</v>
      </c>
      <c r="G143" s="4"/>
      <c r="H143">
        <v>177.16499999999999</v>
      </c>
      <c r="I143">
        <v>2012.9499999999998</v>
      </c>
      <c r="J143" s="309">
        <v>46041</v>
      </c>
      <c r="K143">
        <f t="shared" ca="1" si="27"/>
        <v>4</v>
      </c>
    </row>
    <row r="145" spans="1:11" ht="28.8" x14ac:dyDescent="0.3">
      <c r="B145" s="197" t="s">
        <v>390</v>
      </c>
      <c r="C145" s="197" t="s">
        <v>12</v>
      </c>
      <c r="D145" s="197" t="s">
        <v>2915</v>
      </c>
      <c r="E145" s="197" t="s">
        <v>13</v>
      </c>
      <c r="H145" s="197" t="s">
        <v>2685</v>
      </c>
      <c r="I145" s="200" t="s">
        <v>3219</v>
      </c>
      <c r="J145" s="200" t="s">
        <v>3345</v>
      </c>
      <c r="K145" s="200" t="s">
        <v>3346</v>
      </c>
    </row>
    <row r="146" spans="1:11" x14ac:dyDescent="0.3">
      <c r="A146">
        <v>1</v>
      </c>
      <c r="B146" s="4">
        <v>370226</v>
      </c>
      <c r="C146" t="str">
        <f>_xlfn.XLOOKUP(B146,PLANEAMIENTO!A:A,PLANEAMIENTO!C:C)</f>
        <v>CILINDRO DE LEVANTE DE TOLVA</v>
      </c>
      <c r="D146" t="s">
        <v>1</v>
      </c>
      <c r="E146" t="str">
        <f>_xlfn.XLOOKUP(B146,PLANEAMIENTO!A:A,PLANEAMIENTO!D:D)</f>
        <v>930E-4SE</v>
      </c>
      <c r="F146" s="4" cm="1">
        <f t="array" ref="F146:I146">_xlfn.XLOOKUP(C146&amp;E146,Tiempos!AB:AB &amp; Tiempos!AD:AD,Tiempos!AK:AN,"no encontrado")</f>
        <v>209.54999999999998</v>
      </c>
      <c r="G146" s="4">
        <v>100.10139999999998</v>
      </c>
      <c r="H146">
        <v>177.79999999999998</v>
      </c>
      <c r="I146">
        <v>1130.3</v>
      </c>
      <c r="J146" s="309">
        <v>46044</v>
      </c>
      <c r="K146">
        <f t="shared" ref="K146:K147" ca="1" si="28">TODAY()-J146</f>
        <v>1</v>
      </c>
    </row>
    <row r="147" spans="1:11" x14ac:dyDescent="0.3">
      <c r="A147">
        <v>2</v>
      </c>
      <c r="B147" s="4">
        <v>370326</v>
      </c>
      <c r="C147" t="str">
        <f>_xlfn.XLOOKUP(B147,PLANEAMIENTO!A:A,PLANEAMIENTO!C:C)</f>
        <v>CILINDRO DE LEVANTE DE TOLVA</v>
      </c>
      <c r="D147" t="s">
        <v>1</v>
      </c>
      <c r="E147" t="str">
        <f>_xlfn.XLOOKUP(B147,PLANEAMIENTO!A:A,PLANEAMIENTO!D:D)</f>
        <v>930E-4SE</v>
      </c>
      <c r="F147" s="4" cm="1">
        <f t="array" ref="F147:I147">_xlfn.XLOOKUP(C147&amp;E147,Tiempos!AB:AB &amp; Tiempos!AD:AD,Tiempos!AK:AN,"no encontrado")</f>
        <v>209.54999999999998</v>
      </c>
      <c r="G147" s="4">
        <v>100.10139999999998</v>
      </c>
      <c r="H147">
        <v>177.79999999999998</v>
      </c>
      <c r="I147">
        <v>1130.3</v>
      </c>
      <c r="J147" s="309">
        <v>46044</v>
      </c>
      <c r="K147">
        <f t="shared" ca="1" si="28"/>
        <v>1</v>
      </c>
    </row>
    <row r="151" spans="1:11" ht="28.8" x14ac:dyDescent="0.3">
      <c r="B151" s="197" t="s">
        <v>390</v>
      </c>
      <c r="C151" s="197" t="s">
        <v>12</v>
      </c>
      <c r="D151" s="197" t="s">
        <v>2915</v>
      </c>
      <c r="E151" s="197" t="s">
        <v>13</v>
      </c>
      <c r="H151" s="197" t="s">
        <v>2685</v>
      </c>
      <c r="I151" s="200" t="s">
        <v>3219</v>
      </c>
      <c r="J151" s="200" t="s">
        <v>3345</v>
      </c>
      <c r="K151" s="200" t="s">
        <v>3346</v>
      </c>
    </row>
    <row r="152" spans="1:11" x14ac:dyDescent="0.3">
      <c r="A152">
        <v>1</v>
      </c>
      <c r="B152" s="4">
        <v>370226</v>
      </c>
      <c r="C152" t="str">
        <f>_xlfn.XLOOKUP(B152,PLANEAMIENTO!A:A,PLANEAMIENTO!C:C)</f>
        <v>CILINDRO DE LEVANTE DE TOLVA</v>
      </c>
      <c r="D152" t="s">
        <v>1</v>
      </c>
      <c r="E152" t="str">
        <f>_xlfn.XLOOKUP(B152,PLANEAMIENTO!A:A,PLANEAMIENTO!D:D)</f>
        <v>930E-4SE</v>
      </c>
      <c r="F152" s="4" cm="1">
        <f t="array" ref="F152:I152">_xlfn.XLOOKUP(C152&amp;E152,Tiempos!AB:AB &amp; Tiempos!AD:AD,Tiempos!AK:AN,"no encontrado")</f>
        <v>209.54999999999998</v>
      </c>
      <c r="G152" s="4">
        <v>100.10139999999998</v>
      </c>
      <c r="H152">
        <v>177.79999999999998</v>
      </c>
      <c r="I152">
        <v>1130.3</v>
      </c>
      <c r="J152" s="309">
        <v>46045</v>
      </c>
      <c r="K152">
        <f t="shared" ref="K152:K153" ca="1" si="29">TODAY()-J152</f>
        <v>0</v>
      </c>
    </row>
    <row r="153" spans="1:11" x14ac:dyDescent="0.3">
      <c r="A153">
        <v>2</v>
      </c>
      <c r="B153" s="4">
        <v>370326</v>
      </c>
      <c r="C153" t="str">
        <f>_xlfn.XLOOKUP(B153,PLANEAMIENTO!A:A,PLANEAMIENTO!C:C)</f>
        <v>CILINDRO DE LEVANTE DE TOLVA</v>
      </c>
      <c r="D153" t="s">
        <v>1</v>
      </c>
      <c r="E153" t="str">
        <f>_xlfn.XLOOKUP(B153,PLANEAMIENTO!A:A,PLANEAMIENTO!D:D)</f>
        <v>930E-4SE</v>
      </c>
      <c r="F153" s="4" cm="1">
        <f t="array" ref="F153:I153">_xlfn.XLOOKUP(C153&amp;E153,Tiempos!AB:AB &amp; Tiempos!AD:AD,Tiempos!AK:AN,"no encontrado")</f>
        <v>209.54999999999998</v>
      </c>
      <c r="G153" s="4">
        <v>100.10139999999998</v>
      </c>
      <c r="H153">
        <v>177.79999999999998</v>
      </c>
      <c r="I153">
        <v>1130.3</v>
      </c>
      <c r="J153" s="309">
        <v>46045</v>
      </c>
      <c r="K153">
        <f t="shared" ca="1" si="29"/>
        <v>0</v>
      </c>
    </row>
  </sheetData>
  <mergeCells count="10">
    <mergeCell ref="H67:I67"/>
    <mergeCell ref="H61:I61"/>
    <mergeCell ref="H1:I1"/>
    <mergeCell ref="H25:I25"/>
    <mergeCell ref="H55:I55"/>
    <mergeCell ref="H48:I48"/>
    <mergeCell ref="H40:I40"/>
    <mergeCell ref="H5:I5"/>
    <mergeCell ref="H14:I14"/>
    <mergeCell ref="H19:I19"/>
  </mergeCells>
  <conditionalFormatting sqref="O7">
    <cfRule type="duplicateValues" dxfId="13" priority="3"/>
  </conditionalFormatting>
  <conditionalFormatting sqref="O8:O11">
    <cfRule type="duplicateValues" dxfId="12" priority="2"/>
  </conditionalFormatting>
  <conditionalFormatting sqref="O18">
    <cfRule type="duplicateValues" dxfId="11" priority="1"/>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3EAA4-9D8A-4D72-BBEE-AF05E3C06BF8}">
  <sheetPr codeName="Hoja11">
    <pageSetUpPr fitToPage="1"/>
  </sheetPr>
  <dimension ref="C5:I68"/>
  <sheetViews>
    <sheetView topLeftCell="A18" workbookViewId="0">
      <selection activeCell="D65" sqref="D65:I65"/>
    </sheetView>
  </sheetViews>
  <sheetFormatPr baseColWidth="10" defaultColWidth="11.44140625" defaultRowHeight="14.4" x14ac:dyDescent="0.3"/>
  <cols>
    <col min="3" max="3" width="11.88671875" bestFit="1" customWidth="1"/>
    <col min="4" max="4" width="10.5546875" customWidth="1"/>
    <col min="5" max="5" width="15.109375" customWidth="1"/>
    <col min="6" max="6" width="41.88671875" customWidth="1"/>
    <col min="8" max="8" width="14.6640625" customWidth="1"/>
  </cols>
  <sheetData>
    <row r="5" spans="3:9" ht="28.8" x14ac:dyDescent="0.3">
      <c r="C5" s="472" t="s">
        <v>2655</v>
      </c>
      <c r="D5" s="472" t="s">
        <v>390</v>
      </c>
      <c r="E5" s="473" t="s">
        <v>2334</v>
      </c>
      <c r="F5" s="474" t="s">
        <v>12</v>
      </c>
      <c r="G5" s="474" t="s">
        <v>2335</v>
      </c>
      <c r="H5" s="473" t="s">
        <v>2336</v>
      </c>
      <c r="I5" s="475" t="s">
        <v>2337</v>
      </c>
    </row>
    <row r="6" spans="3:9" ht="17.25" customHeight="1" x14ac:dyDescent="0.3">
      <c r="C6" s="476" t="s">
        <v>2347</v>
      </c>
      <c r="D6" s="476">
        <v>320125</v>
      </c>
      <c r="E6" s="468" t="s">
        <v>68</v>
      </c>
      <c r="F6" s="468" t="s">
        <v>98</v>
      </c>
      <c r="G6" s="468" t="s">
        <v>2347</v>
      </c>
      <c r="H6" s="468" t="s">
        <v>2363</v>
      </c>
      <c r="I6" s="477" t="s">
        <v>70</v>
      </c>
    </row>
    <row r="7" spans="3:9" ht="17.25" customHeight="1" x14ac:dyDescent="0.3">
      <c r="C7" s="478" t="s">
        <v>2347</v>
      </c>
      <c r="D7" s="478">
        <v>321825</v>
      </c>
      <c r="E7" s="469" t="s">
        <v>68</v>
      </c>
      <c r="F7" s="469" t="s">
        <v>84</v>
      </c>
      <c r="G7" s="469" t="s">
        <v>2347</v>
      </c>
      <c r="H7" s="469" t="s">
        <v>2363</v>
      </c>
      <c r="I7" s="479" t="s">
        <v>85</v>
      </c>
    </row>
    <row r="8" spans="3:9" ht="17.25" customHeight="1" x14ac:dyDescent="0.3">
      <c r="C8" s="476" t="s">
        <v>2347</v>
      </c>
      <c r="D8" s="476">
        <v>321925</v>
      </c>
      <c r="E8" s="468" t="s">
        <v>68</v>
      </c>
      <c r="F8" s="468" t="s">
        <v>86</v>
      </c>
      <c r="G8" s="468" t="s">
        <v>2347</v>
      </c>
      <c r="H8" s="468" t="s">
        <v>2363</v>
      </c>
      <c r="I8" s="477" t="s">
        <v>70</v>
      </c>
    </row>
    <row r="9" spans="3:9" ht="17.25" customHeight="1" x14ac:dyDescent="0.3">
      <c r="C9" s="476" t="s">
        <v>2347</v>
      </c>
      <c r="D9" s="478">
        <v>322225</v>
      </c>
      <c r="E9" s="469" t="s">
        <v>68</v>
      </c>
      <c r="F9" s="469" t="s">
        <v>171</v>
      </c>
      <c r="G9" s="469" t="s">
        <v>2347</v>
      </c>
      <c r="H9" s="469" t="s">
        <v>2363</v>
      </c>
      <c r="I9" s="479" t="s">
        <v>70</v>
      </c>
    </row>
    <row r="10" spans="3:9" ht="17.25" customHeight="1" x14ac:dyDescent="0.3">
      <c r="C10" s="476" t="s">
        <v>2347</v>
      </c>
      <c r="D10" s="478">
        <v>322525</v>
      </c>
      <c r="E10" s="469" t="s">
        <v>68</v>
      </c>
      <c r="F10" s="469" t="s">
        <v>65</v>
      </c>
      <c r="G10" s="469" t="s">
        <v>2347</v>
      </c>
      <c r="H10" s="469" t="s">
        <v>2363</v>
      </c>
      <c r="I10" s="479" t="s">
        <v>70</v>
      </c>
    </row>
    <row r="11" spans="3:9" ht="17.25" customHeight="1" x14ac:dyDescent="0.3">
      <c r="C11" s="476" t="s">
        <v>2347</v>
      </c>
      <c r="D11" s="476">
        <v>322725</v>
      </c>
      <c r="E11" s="468" t="s">
        <v>68</v>
      </c>
      <c r="F11" s="468" t="s">
        <v>117</v>
      </c>
      <c r="G11" s="468" t="s">
        <v>2347</v>
      </c>
      <c r="H11" s="468" t="s">
        <v>200</v>
      </c>
      <c r="I11" s="477" t="s">
        <v>271</v>
      </c>
    </row>
    <row r="12" spans="3:9" ht="17.25" customHeight="1" x14ac:dyDescent="0.3">
      <c r="C12" s="476" t="s">
        <v>2347</v>
      </c>
      <c r="D12" s="478">
        <v>323225</v>
      </c>
      <c r="E12" s="469" t="s">
        <v>64</v>
      </c>
      <c r="F12" s="469" t="s">
        <v>98</v>
      </c>
      <c r="G12" s="469" t="s">
        <v>2373</v>
      </c>
      <c r="H12" s="469" t="s">
        <v>2363</v>
      </c>
      <c r="I12" s="479" t="s">
        <v>70</v>
      </c>
    </row>
    <row r="13" spans="3:9" ht="17.25" customHeight="1" x14ac:dyDescent="0.3">
      <c r="C13" s="476" t="s">
        <v>2347</v>
      </c>
      <c r="D13" s="476">
        <v>323525</v>
      </c>
      <c r="E13" s="468" t="s">
        <v>64</v>
      </c>
      <c r="F13" s="468" t="s">
        <v>65</v>
      </c>
      <c r="G13" s="468" t="s">
        <v>2373</v>
      </c>
      <c r="H13" s="468" t="s">
        <v>2348</v>
      </c>
      <c r="I13" s="477" t="s">
        <v>160</v>
      </c>
    </row>
    <row r="14" spans="3:9" ht="17.25" customHeight="1" x14ac:dyDescent="0.3">
      <c r="C14" s="478" t="s">
        <v>2373</v>
      </c>
      <c r="D14" s="478">
        <v>323725</v>
      </c>
      <c r="E14" s="469" t="s">
        <v>68</v>
      </c>
      <c r="F14" s="469" t="s">
        <v>84</v>
      </c>
      <c r="G14" s="469" t="s">
        <v>2347</v>
      </c>
      <c r="H14" s="469" t="s">
        <v>2348</v>
      </c>
      <c r="I14" s="479" t="s">
        <v>81</v>
      </c>
    </row>
    <row r="15" spans="3:9" ht="17.25" customHeight="1" x14ac:dyDescent="0.3">
      <c r="C15" s="478" t="s">
        <v>2373</v>
      </c>
      <c r="D15" s="476">
        <v>323925</v>
      </c>
      <c r="E15" s="468" t="s">
        <v>64</v>
      </c>
      <c r="F15" s="468" t="s">
        <v>86</v>
      </c>
      <c r="G15" s="468" t="s">
        <v>2347</v>
      </c>
      <c r="H15" s="468" t="s">
        <v>2348</v>
      </c>
      <c r="I15" s="477" t="s">
        <v>160</v>
      </c>
    </row>
    <row r="16" spans="3:9" ht="17.25" customHeight="1" x14ac:dyDescent="0.3">
      <c r="C16" s="478" t="s">
        <v>2373</v>
      </c>
      <c r="D16" s="478">
        <v>324025</v>
      </c>
      <c r="E16" s="469" t="s">
        <v>64</v>
      </c>
      <c r="F16" s="469" t="s">
        <v>98</v>
      </c>
      <c r="G16" s="469" t="s">
        <v>2347</v>
      </c>
      <c r="H16" s="469" t="s">
        <v>2363</v>
      </c>
      <c r="I16" s="479" t="s">
        <v>139</v>
      </c>
    </row>
    <row r="17" spans="3:9" ht="17.25" customHeight="1" x14ac:dyDescent="0.3">
      <c r="C17" s="478" t="s">
        <v>2373</v>
      </c>
      <c r="D17" s="476">
        <v>324125</v>
      </c>
      <c r="E17" s="468" t="s">
        <v>64</v>
      </c>
      <c r="F17" s="468" t="s">
        <v>65</v>
      </c>
      <c r="G17" s="468" t="s">
        <v>2347</v>
      </c>
      <c r="H17" s="468" t="s">
        <v>2363</v>
      </c>
      <c r="I17" s="477" t="s">
        <v>70</v>
      </c>
    </row>
    <row r="18" spans="3:9" ht="17.25" customHeight="1" x14ac:dyDescent="0.3">
      <c r="C18" s="478" t="s">
        <v>2373</v>
      </c>
      <c r="D18" s="478">
        <v>324225</v>
      </c>
      <c r="E18" s="469" t="s">
        <v>64</v>
      </c>
      <c r="F18" s="469" t="s">
        <v>84</v>
      </c>
      <c r="G18" s="469" t="s">
        <v>2347</v>
      </c>
      <c r="H18" s="469" t="s">
        <v>2348</v>
      </c>
      <c r="I18" s="479" t="s">
        <v>81</v>
      </c>
    </row>
    <row r="19" spans="3:9" ht="17.25" customHeight="1" x14ac:dyDescent="0.3">
      <c r="C19" s="478" t="s">
        <v>2373</v>
      </c>
      <c r="D19" s="476">
        <v>324325</v>
      </c>
      <c r="E19" s="468" t="s">
        <v>64</v>
      </c>
      <c r="F19" s="468" t="s">
        <v>100</v>
      </c>
      <c r="G19" s="468" t="s">
        <v>2347</v>
      </c>
      <c r="H19" s="468" t="s">
        <v>2348</v>
      </c>
      <c r="I19" s="477" t="s">
        <v>111</v>
      </c>
    </row>
    <row r="20" spans="3:9" ht="17.25" customHeight="1" x14ac:dyDescent="0.3">
      <c r="C20" s="476" t="s">
        <v>2347</v>
      </c>
      <c r="D20" s="478">
        <v>324425</v>
      </c>
      <c r="E20" s="469" t="s">
        <v>64</v>
      </c>
      <c r="F20" s="469" t="s">
        <v>86</v>
      </c>
      <c r="G20" s="469" t="s">
        <v>2347</v>
      </c>
      <c r="H20" s="469" t="s">
        <v>2348</v>
      </c>
      <c r="I20" s="479" t="s">
        <v>111</v>
      </c>
    </row>
    <row r="21" spans="3:9" ht="17.25" customHeight="1" x14ac:dyDescent="0.3">
      <c r="C21" s="476" t="s">
        <v>2347</v>
      </c>
      <c r="D21" s="476">
        <v>324525</v>
      </c>
      <c r="E21" s="468" t="s">
        <v>64</v>
      </c>
      <c r="F21" s="468" t="s">
        <v>86</v>
      </c>
      <c r="G21" s="468" t="s">
        <v>2347</v>
      </c>
      <c r="H21" s="468" t="s">
        <v>2348</v>
      </c>
      <c r="I21" s="477">
        <v>24</v>
      </c>
    </row>
    <row r="22" spans="3:9" ht="17.25" customHeight="1" x14ac:dyDescent="0.3">
      <c r="C22" s="478" t="s">
        <v>2373</v>
      </c>
      <c r="D22" s="478">
        <v>324625</v>
      </c>
      <c r="E22" s="469" t="s">
        <v>64</v>
      </c>
      <c r="F22" s="469" t="s">
        <v>155</v>
      </c>
      <c r="G22" s="469" t="s">
        <v>2347</v>
      </c>
      <c r="H22" s="469" t="s">
        <v>2348</v>
      </c>
      <c r="I22" s="479" t="s">
        <v>137</v>
      </c>
    </row>
    <row r="23" spans="3:9" ht="17.25" customHeight="1" x14ac:dyDescent="0.3">
      <c r="C23" s="476" t="s">
        <v>2347</v>
      </c>
      <c r="D23" s="480">
        <v>324725</v>
      </c>
      <c r="E23" s="470" t="s">
        <v>64</v>
      </c>
      <c r="F23" s="470" t="s">
        <v>86</v>
      </c>
      <c r="G23" s="470" t="s">
        <v>2347</v>
      </c>
      <c r="H23" s="470" t="s">
        <v>2363</v>
      </c>
      <c r="I23" s="481" t="s">
        <v>70</v>
      </c>
    </row>
    <row r="24" spans="3:9" ht="17.25" customHeight="1" x14ac:dyDescent="0.3">
      <c r="C24" s="478" t="s">
        <v>2373</v>
      </c>
      <c r="D24" s="482">
        <v>325225</v>
      </c>
      <c r="E24" s="471" t="s">
        <v>68</v>
      </c>
      <c r="F24" s="471" t="s">
        <v>86</v>
      </c>
      <c r="G24" s="471" t="s">
        <v>2347</v>
      </c>
      <c r="H24" s="471" t="s">
        <v>2363</v>
      </c>
      <c r="I24" s="483" t="s">
        <v>70</v>
      </c>
    </row>
    <row r="25" spans="3:9" ht="17.25" customHeight="1" x14ac:dyDescent="0.3">
      <c r="C25" s="478" t="s">
        <v>2373</v>
      </c>
      <c r="D25" s="480">
        <v>325325</v>
      </c>
      <c r="E25" s="470" t="s">
        <v>68</v>
      </c>
      <c r="F25" s="470" t="s">
        <v>84</v>
      </c>
      <c r="G25" s="470" t="s">
        <v>2347</v>
      </c>
      <c r="H25" s="470" t="s">
        <v>2348</v>
      </c>
      <c r="I25" s="481" t="s">
        <v>81</v>
      </c>
    </row>
    <row r="26" spans="3:9" ht="17.25" customHeight="1" x14ac:dyDescent="0.3">
      <c r="C26" s="478" t="s">
        <v>2373</v>
      </c>
      <c r="D26" s="482">
        <v>325425</v>
      </c>
      <c r="E26" s="471" t="s">
        <v>68</v>
      </c>
      <c r="F26" s="471" t="s">
        <v>84</v>
      </c>
      <c r="G26" s="471" t="s">
        <v>2347</v>
      </c>
      <c r="H26" s="471" t="s">
        <v>2348</v>
      </c>
      <c r="I26" s="483" t="s">
        <v>87</v>
      </c>
    </row>
    <row r="27" spans="3:9" ht="17.25" customHeight="1" x14ac:dyDescent="0.3">
      <c r="C27" s="478" t="s">
        <v>2373</v>
      </c>
      <c r="D27" s="480">
        <v>325525</v>
      </c>
      <c r="E27" s="470" t="s">
        <v>68</v>
      </c>
      <c r="F27" s="470" t="s">
        <v>80</v>
      </c>
      <c r="G27" s="470" t="s">
        <v>2347</v>
      </c>
      <c r="H27" s="470" t="s">
        <v>2348</v>
      </c>
      <c r="I27" s="481" t="s">
        <v>87</v>
      </c>
    </row>
    <row r="28" spans="3:9" ht="17.25" customHeight="1" x14ac:dyDescent="0.3">
      <c r="C28" s="478" t="s">
        <v>2373</v>
      </c>
      <c r="D28" s="482">
        <v>325625</v>
      </c>
      <c r="E28" s="471" t="s">
        <v>68</v>
      </c>
      <c r="F28" s="471" t="s">
        <v>100</v>
      </c>
      <c r="G28" s="471" t="s">
        <v>2347</v>
      </c>
      <c r="H28" s="471" t="s">
        <v>2348</v>
      </c>
      <c r="I28" s="483" t="s">
        <v>111</v>
      </c>
    </row>
    <row r="29" spans="3:9" ht="17.25" customHeight="1" x14ac:dyDescent="0.3">
      <c r="C29" s="478" t="s">
        <v>2373</v>
      </c>
      <c r="D29" s="480">
        <v>325725</v>
      </c>
      <c r="E29" s="470" t="s">
        <v>68</v>
      </c>
      <c r="F29" s="470" t="s">
        <v>100</v>
      </c>
      <c r="G29" s="470" t="s">
        <v>2347</v>
      </c>
      <c r="H29" s="470" t="s">
        <v>2348</v>
      </c>
      <c r="I29" s="481" t="s">
        <v>111</v>
      </c>
    </row>
    <row r="30" spans="3:9" ht="17.25" customHeight="1" x14ac:dyDescent="0.3">
      <c r="C30" s="478" t="s">
        <v>2373</v>
      </c>
      <c r="D30" s="482">
        <v>325825</v>
      </c>
      <c r="E30" s="471" t="s">
        <v>68</v>
      </c>
      <c r="F30" s="471" t="s">
        <v>106</v>
      </c>
      <c r="G30" s="471" t="s">
        <v>2347</v>
      </c>
      <c r="H30" s="471" t="s">
        <v>2348</v>
      </c>
      <c r="I30" s="483">
        <v>24</v>
      </c>
    </row>
    <row r="31" spans="3:9" ht="17.25" customHeight="1" x14ac:dyDescent="0.3">
      <c r="C31" s="478" t="s">
        <v>2373</v>
      </c>
      <c r="D31" s="480">
        <v>325925</v>
      </c>
      <c r="E31" s="470" t="s">
        <v>64</v>
      </c>
      <c r="F31" s="470" t="s">
        <v>80</v>
      </c>
      <c r="G31" s="470" t="s">
        <v>2347</v>
      </c>
      <c r="H31" s="470" t="s">
        <v>2348</v>
      </c>
      <c r="I31" s="481" t="s">
        <v>81</v>
      </c>
    </row>
    <row r="32" spans="3:9" ht="17.25" customHeight="1" x14ac:dyDescent="0.3">
      <c r="C32" s="478" t="s">
        <v>2373</v>
      </c>
      <c r="D32" s="482">
        <v>326025</v>
      </c>
      <c r="E32" s="471" t="s">
        <v>64</v>
      </c>
      <c r="F32" s="471" t="s">
        <v>86</v>
      </c>
      <c r="G32" s="471" t="s">
        <v>2347</v>
      </c>
      <c r="H32" s="471" t="s">
        <v>2348</v>
      </c>
      <c r="I32" s="483" t="s">
        <v>78</v>
      </c>
    </row>
    <row r="33" spans="3:9" ht="17.25" customHeight="1" x14ac:dyDescent="0.3">
      <c r="C33" s="478" t="s">
        <v>2373</v>
      </c>
      <c r="D33" s="480">
        <v>326125</v>
      </c>
      <c r="E33" s="470" t="s">
        <v>64</v>
      </c>
      <c r="F33" s="470" t="s">
        <v>98</v>
      </c>
      <c r="G33" s="470" t="s">
        <v>2347</v>
      </c>
      <c r="H33" s="470" t="s">
        <v>2348</v>
      </c>
      <c r="I33" s="481" t="s">
        <v>66</v>
      </c>
    </row>
    <row r="34" spans="3:9" ht="17.25" customHeight="1" x14ac:dyDescent="0.3">
      <c r="C34" s="478" t="s">
        <v>2373</v>
      </c>
      <c r="D34" s="482">
        <v>326225</v>
      </c>
      <c r="E34" s="471" t="s">
        <v>64</v>
      </c>
      <c r="F34" s="471" t="s">
        <v>86</v>
      </c>
      <c r="G34" s="471" t="s">
        <v>2347</v>
      </c>
      <c r="H34" s="471" t="s">
        <v>2363</v>
      </c>
      <c r="I34" s="483" t="s">
        <v>70</v>
      </c>
    </row>
    <row r="35" spans="3:9" ht="17.25" customHeight="1" x14ac:dyDescent="0.3">
      <c r="C35" s="478" t="s">
        <v>2373</v>
      </c>
      <c r="D35" s="480">
        <v>326325</v>
      </c>
      <c r="E35" s="470" t="s">
        <v>64</v>
      </c>
      <c r="F35" s="470" t="s">
        <v>80</v>
      </c>
      <c r="G35" s="470" t="s">
        <v>2347</v>
      </c>
      <c r="H35" s="470" t="s">
        <v>2363</v>
      </c>
      <c r="I35" s="481" t="s">
        <v>85</v>
      </c>
    </row>
    <row r="36" spans="3:9" ht="17.25" customHeight="1" x14ac:dyDescent="0.3">
      <c r="C36" s="478" t="s">
        <v>2373</v>
      </c>
      <c r="D36" s="482">
        <v>326425</v>
      </c>
      <c r="E36" s="471" t="s">
        <v>68</v>
      </c>
      <c r="F36" s="471" t="s">
        <v>296</v>
      </c>
      <c r="G36" s="471" t="s">
        <v>2373</v>
      </c>
      <c r="H36" s="471" t="s">
        <v>2348</v>
      </c>
      <c r="I36" s="483" t="s">
        <v>78</v>
      </c>
    </row>
    <row r="37" spans="3:9" ht="17.25" customHeight="1" x14ac:dyDescent="0.3">
      <c r="C37" s="478" t="s">
        <v>2373</v>
      </c>
      <c r="D37" s="480">
        <v>326525</v>
      </c>
      <c r="E37" s="470" t="s">
        <v>68</v>
      </c>
      <c r="F37" s="470" t="s">
        <v>2656</v>
      </c>
      <c r="G37" s="470" t="s">
        <v>2347</v>
      </c>
      <c r="H37" s="470" t="s">
        <v>2348</v>
      </c>
      <c r="I37" s="481" t="s">
        <v>226</v>
      </c>
    </row>
    <row r="38" spans="3:9" ht="17.25" customHeight="1" x14ac:dyDescent="0.3">
      <c r="C38" s="478" t="s">
        <v>2373</v>
      </c>
      <c r="D38" s="482">
        <v>326625</v>
      </c>
      <c r="E38" s="471" t="s">
        <v>68</v>
      </c>
      <c r="F38" s="471" t="s">
        <v>2656</v>
      </c>
      <c r="G38" s="471" t="s">
        <v>2347</v>
      </c>
      <c r="H38" s="471" t="s">
        <v>2348</v>
      </c>
      <c r="I38" s="483" t="s">
        <v>226</v>
      </c>
    </row>
    <row r="39" spans="3:9" ht="17.25" customHeight="1" x14ac:dyDescent="0.3">
      <c r="C39" s="478" t="s">
        <v>2373</v>
      </c>
      <c r="D39" s="480">
        <v>326725</v>
      </c>
      <c r="E39" s="470" t="s">
        <v>68</v>
      </c>
      <c r="F39" s="470" t="s">
        <v>298</v>
      </c>
      <c r="G39" s="470" t="s">
        <v>2347</v>
      </c>
      <c r="H39" s="470" t="s">
        <v>200</v>
      </c>
      <c r="I39" s="481" t="s">
        <v>78</v>
      </c>
    </row>
    <row r="40" spans="3:9" ht="17.25" customHeight="1" x14ac:dyDescent="0.3">
      <c r="C40" s="478" t="s">
        <v>2373</v>
      </c>
      <c r="D40" s="482">
        <v>326825</v>
      </c>
      <c r="E40" s="471" t="s">
        <v>68</v>
      </c>
      <c r="F40" s="471" t="s">
        <v>86</v>
      </c>
      <c r="G40" s="471" t="s">
        <v>2347</v>
      </c>
      <c r="H40" s="471" t="s">
        <v>2348</v>
      </c>
      <c r="I40" s="483" t="s">
        <v>2657</v>
      </c>
    </row>
    <row r="41" spans="3:9" ht="17.25" customHeight="1" x14ac:dyDescent="0.3">
      <c r="C41" s="478" t="s">
        <v>2373</v>
      </c>
      <c r="D41" s="480">
        <v>326925</v>
      </c>
      <c r="E41" s="470" t="s">
        <v>68</v>
      </c>
      <c r="F41" s="470" t="s">
        <v>98</v>
      </c>
      <c r="G41" s="470" t="s">
        <v>2347</v>
      </c>
      <c r="H41" s="470" t="s">
        <v>2363</v>
      </c>
      <c r="I41" s="481" t="s">
        <v>140</v>
      </c>
    </row>
    <row r="42" spans="3:9" ht="17.25" customHeight="1" x14ac:dyDescent="0.3">
      <c r="C42" s="478" t="s">
        <v>2373</v>
      </c>
      <c r="D42" s="482">
        <v>327025</v>
      </c>
      <c r="E42" s="471" t="s">
        <v>68</v>
      </c>
      <c r="F42" s="471" t="s">
        <v>86</v>
      </c>
      <c r="G42" s="471" t="s">
        <v>2347</v>
      </c>
      <c r="H42" s="471" t="s">
        <v>2363</v>
      </c>
      <c r="I42" s="483" t="s">
        <v>140</v>
      </c>
    </row>
    <row r="43" spans="3:9" ht="17.25" customHeight="1" x14ac:dyDescent="0.3">
      <c r="C43" s="478" t="s">
        <v>2373</v>
      </c>
      <c r="D43" s="480">
        <v>327125</v>
      </c>
      <c r="E43" s="470" t="s">
        <v>64</v>
      </c>
      <c r="F43" s="470" t="s">
        <v>155</v>
      </c>
      <c r="G43" s="470" t="s">
        <v>2347</v>
      </c>
      <c r="H43" s="470" t="s">
        <v>2348</v>
      </c>
      <c r="I43" s="481" t="s">
        <v>301</v>
      </c>
    </row>
    <row r="44" spans="3:9" ht="17.25" customHeight="1" x14ac:dyDescent="0.3">
      <c r="C44" s="478" t="s">
        <v>2373</v>
      </c>
      <c r="D44" s="482">
        <v>327225</v>
      </c>
      <c r="E44" s="471" t="s">
        <v>64</v>
      </c>
      <c r="F44" s="471" t="s">
        <v>2381</v>
      </c>
      <c r="G44" s="471" t="s">
        <v>2347</v>
      </c>
      <c r="H44" s="471" t="s">
        <v>2348</v>
      </c>
      <c r="I44" s="483" t="s">
        <v>225</v>
      </c>
    </row>
    <row r="45" spans="3:9" ht="17.25" customHeight="1" x14ac:dyDescent="0.3">
      <c r="C45" s="478" t="s">
        <v>2373</v>
      </c>
      <c r="D45" s="480">
        <v>327325</v>
      </c>
      <c r="E45" s="470" t="s">
        <v>64</v>
      </c>
      <c r="F45" s="470" t="s">
        <v>86</v>
      </c>
      <c r="G45" s="470" t="s">
        <v>2347</v>
      </c>
      <c r="H45" s="470" t="s">
        <v>2348</v>
      </c>
      <c r="I45" s="481">
        <v>24</v>
      </c>
    </row>
    <row r="46" spans="3:9" ht="17.25" customHeight="1" x14ac:dyDescent="0.3">
      <c r="C46" s="478" t="s">
        <v>2373</v>
      </c>
      <c r="D46" s="482">
        <v>327425</v>
      </c>
      <c r="E46" s="471" t="s">
        <v>64</v>
      </c>
      <c r="F46" s="471" t="s">
        <v>86</v>
      </c>
      <c r="G46" s="471" t="s">
        <v>2347</v>
      </c>
      <c r="H46" s="471" t="s">
        <v>2348</v>
      </c>
      <c r="I46" s="483">
        <v>24</v>
      </c>
    </row>
    <row r="47" spans="3:9" ht="17.25" customHeight="1" x14ac:dyDescent="0.3">
      <c r="C47" s="478" t="s">
        <v>2373</v>
      </c>
      <c r="D47" s="480">
        <v>327525</v>
      </c>
      <c r="E47" s="470" t="s">
        <v>64</v>
      </c>
      <c r="F47" s="470" t="s">
        <v>80</v>
      </c>
      <c r="G47" s="470" t="s">
        <v>2347</v>
      </c>
      <c r="H47" s="470" t="s">
        <v>2348</v>
      </c>
      <c r="I47" s="481" t="s">
        <v>116</v>
      </c>
    </row>
    <row r="48" spans="3:9" ht="17.25" customHeight="1" x14ac:dyDescent="0.3">
      <c r="C48" s="478" t="s">
        <v>2373</v>
      </c>
      <c r="D48" s="482">
        <v>327625</v>
      </c>
      <c r="E48" s="471" t="s">
        <v>64</v>
      </c>
      <c r="F48" s="471" t="s">
        <v>86</v>
      </c>
      <c r="G48" s="471" t="s">
        <v>2347</v>
      </c>
      <c r="H48" s="471" t="s">
        <v>2348</v>
      </c>
      <c r="I48" s="483">
        <v>24</v>
      </c>
    </row>
    <row r="49" spans="3:9" ht="17.25" customHeight="1" x14ac:dyDescent="0.3">
      <c r="C49" s="478" t="s">
        <v>2373</v>
      </c>
      <c r="D49" s="480">
        <v>327725</v>
      </c>
      <c r="E49" s="470" t="s">
        <v>64</v>
      </c>
      <c r="F49" s="470" t="s">
        <v>99</v>
      </c>
      <c r="G49" s="470" t="s">
        <v>2347</v>
      </c>
      <c r="H49" s="470" t="s">
        <v>2348</v>
      </c>
      <c r="I49" s="481" t="s">
        <v>91</v>
      </c>
    </row>
    <row r="50" spans="3:9" ht="17.25" customHeight="1" x14ac:dyDescent="0.3">
      <c r="C50" s="476" t="s">
        <v>2347</v>
      </c>
      <c r="D50" s="482">
        <v>327825</v>
      </c>
      <c r="E50" s="471" t="s">
        <v>64</v>
      </c>
      <c r="F50" s="471" t="s">
        <v>65</v>
      </c>
      <c r="G50" s="471" t="s">
        <v>2347</v>
      </c>
      <c r="H50" s="471" t="s">
        <v>2348</v>
      </c>
      <c r="I50" s="483" t="s">
        <v>66</v>
      </c>
    </row>
    <row r="51" spans="3:9" ht="17.25" customHeight="1" x14ac:dyDescent="0.3">
      <c r="C51" s="478" t="s">
        <v>2373</v>
      </c>
      <c r="D51" s="480">
        <v>327925</v>
      </c>
      <c r="E51" s="470" t="s">
        <v>64</v>
      </c>
      <c r="F51" s="470" t="s">
        <v>86</v>
      </c>
      <c r="G51" s="470" t="s">
        <v>2347</v>
      </c>
      <c r="H51" s="470" t="s">
        <v>2363</v>
      </c>
      <c r="I51" s="481" t="s">
        <v>70</v>
      </c>
    </row>
    <row r="52" spans="3:9" ht="17.25" customHeight="1" x14ac:dyDescent="0.3">
      <c r="C52" s="478" t="s">
        <v>2373</v>
      </c>
      <c r="D52" s="482">
        <v>328025</v>
      </c>
      <c r="E52" s="471" t="s">
        <v>68</v>
      </c>
      <c r="F52" s="471" t="s">
        <v>2381</v>
      </c>
      <c r="G52" s="471" t="s">
        <v>2347</v>
      </c>
      <c r="H52" s="471" t="s">
        <v>2348</v>
      </c>
      <c r="I52" s="483" t="s">
        <v>226</v>
      </c>
    </row>
    <row r="53" spans="3:9" ht="17.25" customHeight="1" x14ac:dyDescent="0.3">
      <c r="C53" s="478" t="s">
        <v>2373</v>
      </c>
      <c r="D53" s="484">
        <v>328125</v>
      </c>
      <c r="E53" s="485" t="s">
        <v>68</v>
      </c>
      <c r="F53" s="485" t="s">
        <v>2381</v>
      </c>
      <c r="G53" s="485" t="s">
        <v>2347</v>
      </c>
      <c r="H53" s="485" t="s">
        <v>2348</v>
      </c>
      <c r="I53" s="486" t="s">
        <v>226</v>
      </c>
    </row>
    <row r="54" spans="3:9" ht="15.75" customHeight="1" x14ac:dyDescent="0.3">
      <c r="C54" s="482" t="s">
        <v>2347</v>
      </c>
      <c r="D54" s="482">
        <v>328225</v>
      </c>
      <c r="E54" s="471" t="s">
        <v>204</v>
      </c>
      <c r="F54" s="471" t="s">
        <v>232</v>
      </c>
      <c r="G54" s="471"/>
      <c r="H54" s="471" t="s">
        <v>73</v>
      </c>
      <c r="I54" s="483" t="s">
        <v>73</v>
      </c>
    </row>
    <row r="55" spans="3:9" ht="15.75" customHeight="1" x14ac:dyDescent="0.3">
      <c r="C55" s="476" t="s">
        <v>2347</v>
      </c>
      <c r="D55" s="484">
        <v>328325</v>
      </c>
      <c r="E55" s="485" t="s">
        <v>204</v>
      </c>
      <c r="F55" s="485" t="s">
        <v>232</v>
      </c>
      <c r="G55" s="485"/>
      <c r="H55" s="485" t="s">
        <v>73</v>
      </c>
      <c r="I55" s="486" t="s">
        <v>73</v>
      </c>
    </row>
    <row r="56" spans="3:9" x14ac:dyDescent="0.3">
      <c r="C56" s="482" t="s">
        <v>2347</v>
      </c>
      <c r="D56" s="482">
        <v>328425</v>
      </c>
      <c r="E56" s="471" t="s">
        <v>204</v>
      </c>
      <c r="F56" s="471" t="s">
        <v>307</v>
      </c>
      <c r="G56" s="471"/>
      <c r="H56" s="471" t="s">
        <v>73</v>
      </c>
      <c r="I56" s="483" t="s">
        <v>73</v>
      </c>
    </row>
    <row r="57" spans="3:9" x14ac:dyDescent="0.3">
      <c r="C57" s="476" t="s">
        <v>2347</v>
      </c>
      <c r="D57" s="484">
        <v>328525</v>
      </c>
      <c r="E57" s="485" t="s">
        <v>204</v>
      </c>
      <c r="F57" s="485" t="s">
        <v>309</v>
      </c>
      <c r="G57" s="485"/>
      <c r="H57" s="485" t="s">
        <v>73</v>
      </c>
      <c r="I57" s="486" t="s">
        <v>73</v>
      </c>
    </row>
    <row r="58" spans="3:9" x14ac:dyDescent="0.3">
      <c r="C58" s="482" t="s">
        <v>2347</v>
      </c>
      <c r="D58" s="482">
        <v>328625</v>
      </c>
      <c r="E58" s="471" t="s">
        <v>204</v>
      </c>
      <c r="F58" s="471" t="s">
        <v>310</v>
      </c>
      <c r="G58" s="471"/>
      <c r="H58" s="471" t="s">
        <v>73</v>
      </c>
      <c r="I58" s="483" t="s">
        <v>73</v>
      </c>
    </row>
    <row r="59" spans="3:9" x14ac:dyDescent="0.3">
      <c r="C59" s="476" t="s">
        <v>2347</v>
      </c>
      <c r="D59" s="484">
        <v>328725</v>
      </c>
      <c r="E59" s="485" t="s">
        <v>204</v>
      </c>
      <c r="F59" s="485" t="s">
        <v>310</v>
      </c>
      <c r="G59" s="485"/>
      <c r="H59" s="485" t="s">
        <v>73</v>
      </c>
      <c r="I59" s="486" t="s">
        <v>73</v>
      </c>
    </row>
    <row r="60" spans="3:9" x14ac:dyDescent="0.3">
      <c r="C60" s="482" t="s">
        <v>2347</v>
      </c>
      <c r="D60" s="482">
        <v>328825</v>
      </c>
      <c r="E60" s="471" t="s">
        <v>204</v>
      </c>
      <c r="F60" s="471" t="s">
        <v>312</v>
      </c>
      <c r="G60" s="471"/>
      <c r="H60" s="471" t="s">
        <v>73</v>
      </c>
      <c r="I60" s="483" t="s">
        <v>73</v>
      </c>
    </row>
    <row r="61" spans="3:9" x14ac:dyDescent="0.3">
      <c r="C61" s="476" t="s">
        <v>2347</v>
      </c>
      <c r="D61" s="484">
        <v>328925</v>
      </c>
      <c r="E61" s="485" t="s">
        <v>204</v>
      </c>
      <c r="F61" s="485" t="s">
        <v>312</v>
      </c>
      <c r="G61" s="485"/>
      <c r="H61" s="485" t="s">
        <v>73</v>
      </c>
      <c r="I61" s="486" t="s">
        <v>73</v>
      </c>
    </row>
    <row r="62" spans="3:9" x14ac:dyDescent="0.3">
      <c r="C62" s="482" t="s">
        <v>2347</v>
      </c>
      <c r="D62" s="482">
        <v>329025</v>
      </c>
      <c r="E62" s="471" t="s">
        <v>204</v>
      </c>
      <c r="F62" s="471" t="s">
        <v>313</v>
      </c>
      <c r="G62" s="471"/>
      <c r="H62" s="471" t="s">
        <v>73</v>
      </c>
      <c r="I62" s="483" t="s">
        <v>73</v>
      </c>
    </row>
    <row r="63" spans="3:9" x14ac:dyDescent="0.3">
      <c r="C63" s="476" t="s">
        <v>2347</v>
      </c>
      <c r="D63" s="480">
        <v>329125</v>
      </c>
      <c r="E63" s="470" t="s">
        <v>204</v>
      </c>
      <c r="F63" s="470" t="s">
        <v>313</v>
      </c>
      <c r="G63" s="470"/>
      <c r="H63" s="470" t="s">
        <v>73</v>
      </c>
      <c r="I63" s="481" t="s">
        <v>73</v>
      </c>
    </row>
    <row r="64" spans="3:9" x14ac:dyDescent="0.3">
      <c r="C64" s="487">
        <f>COUNTIF(C6:C63,"SI")</f>
        <v>22</v>
      </c>
      <c r="D64" s="871" t="s">
        <v>2658</v>
      </c>
      <c r="E64" s="871"/>
      <c r="F64" s="871"/>
      <c r="G64" s="871"/>
      <c r="H64" s="871"/>
      <c r="I64" s="871"/>
    </row>
    <row r="65" spans="3:9" x14ac:dyDescent="0.3">
      <c r="C65" s="487">
        <f>COUNTIF(C6:C63,"NO")</f>
        <v>36</v>
      </c>
      <c r="D65" s="871" t="s">
        <v>2659</v>
      </c>
      <c r="E65" s="871"/>
      <c r="F65" s="871"/>
      <c r="G65" s="871"/>
      <c r="H65" s="871"/>
      <c r="I65" s="871"/>
    </row>
    <row r="66" spans="3:9" x14ac:dyDescent="0.3">
      <c r="E66" s="346" t="s">
        <v>2660</v>
      </c>
      <c r="F66" s="346" t="s">
        <v>2661</v>
      </c>
    </row>
    <row r="67" spans="3:9" x14ac:dyDescent="0.3">
      <c r="D67">
        <v>1</v>
      </c>
      <c r="E67" t="s">
        <v>1766</v>
      </c>
      <c r="F67" t="s">
        <v>2662</v>
      </c>
    </row>
    <row r="68" spans="3:9" x14ac:dyDescent="0.3">
      <c r="D68">
        <v>2</v>
      </c>
      <c r="E68" t="s">
        <v>1765</v>
      </c>
      <c r="F68" t="s">
        <v>2663</v>
      </c>
    </row>
  </sheetData>
  <mergeCells count="2">
    <mergeCell ref="D64:I64"/>
    <mergeCell ref="D65:I65"/>
  </mergeCells>
  <conditionalFormatting sqref="C6:C63">
    <cfRule type="containsText" dxfId="10" priority="1" operator="containsText" text="FALTA">
      <formula>NOT(ISERROR(SEARCH("FALTA",C6)))</formula>
    </cfRule>
    <cfRule type="containsText" dxfId="9" priority="2" operator="containsText" text="SI">
      <formula>NOT(ISERROR(SEARCH("SI",C6)))</formula>
    </cfRule>
  </conditionalFormatting>
  <pageMargins left="0.7" right="0.7" top="0.75" bottom="0.75" header="0.3" footer="0.3"/>
  <pageSetup paperSize="9" scale="63" orientation="portrait" horizont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50741-EAD8-49C0-ABAB-1071FE63F57B}">
  <sheetPr codeName="Hoja16"/>
  <dimension ref="B1:AP27"/>
  <sheetViews>
    <sheetView zoomScale="85" zoomScaleNormal="85" workbookViewId="0">
      <selection activeCell="AG17" sqref="AG17"/>
    </sheetView>
  </sheetViews>
  <sheetFormatPr baseColWidth="10" defaultColWidth="11.44140625" defaultRowHeight="14.4" x14ac:dyDescent="0.3"/>
  <cols>
    <col min="2" max="2" width="15.88671875" customWidth="1"/>
    <col min="3" max="3" width="11.109375" customWidth="1"/>
    <col min="4" max="4" width="30.5546875" bestFit="1" customWidth="1"/>
    <col min="5" max="5" width="123.44140625" bestFit="1" customWidth="1"/>
    <col min="6" max="7" width="9.44140625" customWidth="1"/>
    <col min="9" max="9" width="6.6640625" customWidth="1"/>
    <col min="10" max="10" width="20" bestFit="1" customWidth="1"/>
    <col min="11" max="11" width="12.6640625" customWidth="1"/>
    <col min="12" max="12" width="17.5546875" customWidth="1"/>
    <col min="13" max="13" width="43.33203125" bestFit="1" customWidth="1"/>
    <col min="14" max="14" width="16.109375" customWidth="1"/>
    <col min="15" max="15" width="12.6640625" customWidth="1"/>
    <col min="16" max="16" width="15.5546875" bestFit="1" customWidth="1"/>
    <col min="20" max="20" width="7" bestFit="1" customWidth="1"/>
    <col min="21" max="21" width="13" bestFit="1" customWidth="1"/>
    <col min="22" max="22" width="42.6640625" bestFit="1" customWidth="1"/>
    <col min="24" max="24" width="41" customWidth="1"/>
    <col min="27" max="27" width="4.88671875" customWidth="1"/>
    <col min="28" max="28" width="55.88671875" bestFit="1" customWidth="1"/>
    <col min="29" max="29" width="6.6640625" customWidth="1"/>
    <col min="32" max="32" width="4.5546875" customWidth="1"/>
    <col min="33" max="33" width="20.5546875" bestFit="1" customWidth="1"/>
    <col min="34" max="34" width="11.109375" bestFit="1" customWidth="1"/>
    <col min="35" max="35" width="8.44140625" bestFit="1" customWidth="1"/>
    <col min="36" max="36" width="10.33203125" bestFit="1" customWidth="1"/>
    <col min="37" max="37" width="17.5546875" bestFit="1" customWidth="1"/>
    <col min="40" max="40" width="11.88671875" bestFit="1" customWidth="1"/>
    <col min="41" max="41" width="10.5546875" bestFit="1" customWidth="1"/>
    <col min="42" max="42" width="21.88671875" bestFit="1" customWidth="1"/>
  </cols>
  <sheetData>
    <row r="1" spans="2:42" x14ac:dyDescent="0.3">
      <c r="B1" s="826" t="s">
        <v>390</v>
      </c>
      <c r="C1" s="826" t="s">
        <v>12</v>
      </c>
      <c r="D1" s="826" t="s">
        <v>13</v>
      </c>
      <c r="E1" s="826" t="s">
        <v>2685</v>
      </c>
      <c r="F1" s="826" t="s">
        <v>13</v>
      </c>
      <c r="G1" s="826" t="s">
        <v>2733</v>
      </c>
      <c r="AF1" s="401"/>
      <c r="AG1" s="401"/>
      <c r="AH1" s="401"/>
      <c r="AI1" s="872" t="s">
        <v>2450</v>
      </c>
      <c r="AJ1" s="872"/>
      <c r="AK1" s="872"/>
      <c r="AL1" s="872"/>
      <c r="AM1" s="872"/>
      <c r="AN1" s="401"/>
      <c r="AO1" s="401"/>
      <c r="AP1" s="401"/>
    </row>
    <row r="2" spans="2:42" ht="24" x14ac:dyDescent="0.3">
      <c r="B2" s="827"/>
      <c r="C2" s="827"/>
      <c r="D2" s="827"/>
      <c r="E2" s="827"/>
      <c r="F2" s="827"/>
      <c r="G2" s="827"/>
      <c r="K2" s="472" t="s">
        <v>10</v>
      </c>
      <c r="L2" s="473" t="s">
        <v>2334</v>
      </c>
      <c r="M2" s="474" t="s">
        <v>12</v>
      </c>
      <c r="N2" s="473" t="s">
        <v>2336</v>
      </c>
      <c r="O2" s="473" t="s">
        <v>2337</v>
      </c>
      <c r="P2" s="475" t="s">
        <v>2340</v>
      </c>
      <c r="T2" s="2" t="s">
        <v>10</v>
      </c>
      <c r="U2" s="18" t="s">
        <v>11</v>
      </c>
      <c r="V2" s="10" t="s">
        <v>12</v>
      </c>
      <c r="W2" s="10" t="s">
        <v>13</v>
      </c>
      <c r="X2" s="10" t="s">
        <v>2</v>
      </c>
      <c r="AA2" s="680" t="s">
        <v>2734</v>
      </c>
      <c r="AB2" s="680" t="s">
        <v>12</v>
      </c>
      <c r="AC2" s="680" t="s">
        <v>2735</v>
      </c>
      <c r="AD2" s="680" t="s">
        <v>2736</v>
      </c>
      <c r="AF2" s="10" t="s">
        <v>2734</v>
      </c>
      <c r="AG2" s="10" t="s">
        <v>2737</v>
      </c>
      <c r="AH2" s="10" t="s">
        <v>2738</v>
      </c>
      <c r="AI2" s="10" t="s">
        <v>2689</v>
      </c>
      <c r="AJ2" s="10" t="s">
        <v>13</v>
      </c>
      <c r="AK2" s="10" t="s">
        <v>2431</v>
      </c>
      <c r="AL2" s="10" t="s">
        <v>2739</v>
      </c>
      <c r="AM2" s="10" t="s">
        <v>2440</v>
      </c>
      <c r="AN2" s="10" t="s">
        <v>1774</v>
      </c>
      <c r="AO2" s="10" t="s">
        <v>2740</v>
      </c>
      <c r="AP2" s="10" t="s">
        <v>2741</v>
      </c>
    </row>
    <row r="3" spans="2:42" ht="15" customHeight="1" x14ac:dyDescent="0.3">
      <c r="B3">
        <v>336925</v>
      </c>
      <c r="C3" t="str">
        <f>_xlfn.XLOOKUP(B3,PLANEAMIENTO!A:A,PLANEAMIENTO!C:C)</f>
        <v>CILINDRO DE INCLINACION DE BULLDOZER</v>
      </c>
      <c r="D3" t="str">
        <f>_xlfn.XLOOKUP(B3,PLANEAMIENTO!A:A,PLANEAMIENTO!D:D)</f>
        <v>844K</v>
      </c>
      <c r="K3" s="600">
        <v>322325</v>
      </c>
      <c r="L3" s="597" t="s">
        <v>68</v>
      </c>
      <c r="M3" s="597" t="s">
        <v>80</v>
      </c>
      <c r="N3" s="597" t="s">
        <v>2363</v>
      </c>
      <c r="O3" s="597" t="s">
        <v>85</v>
      </c>
      <c r="P3" s="601">
        <v>4400612743</v>
      </c>
      <c r="T3" s="430">
        <v>338525</v>
      </c>
      <c r="U3" s="431" t="s">
        <v>64</v>
      </c>
      <c r="V3" s="430" t="s">
        <v>100</v>
      </c>
      <c r="W3" s="430">
        <v>24</v>
      </c>
      <c r="X3" s="320" t="s">
        <v>2742</v>
      </c>
      <c r="AA3">
        <v>1</v>
      </c>
      <c r="AB3" t="s">
        <v>2743</v>
      </c>
      <c r="AC3">
        <v>2</v>
      </c>
      <c r="AD3">
        <v>4400623583</v>
      </c>
      <c r="AF3" s="463">
        <v>1</v>
      </c>
      <c r="AG3" s="682" t="s">
        <v>2744</v>
      </c>
      <c r="AH3" s="682" t="s">
        <v>2745</v>
      </c>
      <c r="AI3" s="682" t="s">
        <v>2746</v>
      </c>
      <c r="AJ3" s="682" t="s">
        <v>2747</v>
      </c>
      <c r="AK3" s="682" t="s">
        <v>2748</v>
      </c>
      <c r="AL3" s="682" t="s">
        <v>2749</v>
      </c>
      <c r="AM3" s="682" t="s">
        <v>2750</v>
      </c>
      <c r="AN3" s="681">
        <v>2980</v>
      </c>
      <c r="AO3" s="463">
        <v>1</v>
      </c>
      <c r="AP3" s="463" t="s">
        <v>2751</v>
      </c>
    </row>
    <row r="4" spans="2:42" ht="23.25" customHeight="1" x14ac:dyDescent="0.3">
      <c r="B4">
        <v>338025</v>
      </c>
      <c r="C4" t="str">
        <f>_xlfn.XLOOKUP(B4,PLANEAMIENTO!A:A,PLANEAMIENTO!C:C)</f>
        <v>CILINDRO DE DIRECCION</v>
      </c>
      <c r="D4" t="str">
        <f>_xlfn.XLOOKUP(B4,PLANEAMIENTO!A:A,PLANEAMIENTO!D:D)</f>
        <v>793D</v>
      </c>
      <c r="E4">
        <v>4.375</v>
      </c>
      <c r="F4">
        <v>2.964</v>
      </c>
      <c r="G4" s="4" t="s">
        <v>2752</v>
      </c>
      <c r="K4" s="602">
        <v>323525</v>
      </c>
      <c r="L4" s="371" t="s">
        <v>64</v>
      </c>
      <c r="M4" s="371" t="s">
        <v>65</v>
      </c>
      <c r="N4" s="371" t="s">
        <v>2348</v>
      </c>
      <c r="O4" s="371" t="s">
        <v>160</v>
      </c>
      <c r="P4" s="438">
        <v>4500562057</v>
      </c>
      <c r="T4" s="707">
        <v>338925</v>
      </c>
      <c r="U4" s="19" t="s">
        <v>68</v>
      </c>
      <c r="V4" s="707" t="s">
        <v>99</v>
      </c>
      <c r="W4" s="430" t="s">
        <v>81</v>
      </c>
      <c r="X4" s="320" t="s">
        <v>2753</v>
      </c>
      <c r="AA4">
        <v>2</v>
      </c>
      <c r="AB4" t="s">
        <v>2754</v>
      </c>
      <c r="AC4">
        <v>1</v>
      </c>
      <c r="AD4">
        <v>4400624376</v>
      </c>
      <c r="AF4" s="463">
        <v>2</v>
      </c>
      <c r="AG4" s="682" t="s">
        <v>2755</v>
      </c>
      <c r="AH4" s="682" t="s">
        <v>2756</v>
      </c>
      <c r="AI4" s="682" t="s">
        <v>2746</v>
      </c>
      <c r="AJ4" s="682" t="s">
        <v>2747</v>
      </c>
      <c r="AK4" s="682" t="s">
        <v>2748</v>
      </c>
      <c r="AL4" s="682" t="s">
        <v>2749</v>
      </c>
      <c r="AM4" s="682" t="s">
        <v>2750</v>
      </c>
      <c r="AN4" s="681">
        <v>3000</v>
      </c>
      <c r="AO4" s="463">
        <v>2</v>
      </c>
      <c r="AP4" s="463" t="s">
        <v>2757</v>
      </c>
    </row>
    <row r="5" spans="2:42" ht="23.25" customHeight="1" x14ac:dyDescent="0.3">
      <c r="B5">
        <v>338125</v>
      </c>
      <c r="C5" t="str">
        <f>_xlfn.XLOOKUP(B5,PLANEAMIENTO!A:A,PLANEAMIENTO!C:C)</f>
        <v>CILINDRO DE LEVANTE DE TOLVA</v>
      </c>
      <c r="D5" t="str">
        <f>_xlfn.XLOOKUP(B5,PLANEAMIENTO!A:A,PLANEAMIENTO!D:D)</f>
        <v>793D</v>
      </c>
      <c r="E5">
        <v>7</v>
      </c>
      <c r="F5" s="465">
        <v>3980</v>
      </c>
      <c r="G5" s="4" t="s">
        <v>2752</v>
      </c>
      <c r="K5" s="603">
        <v>327025</v>
      </c>
      <c r="L5" s="598" t="s">
        <v>68</v>
      </c>
      <c r="M5" s="598" t="s">
        <v>86</v>
      </c>
      <c r="N5" s="598" t="s">
        <v>2363</v>
      </c>
      <c r="O5" s="598" t="s">
        <v>140</v>
      </c>
      <c r="P5" s="604">
        <v>4400616577</v>
      </c>
      <c r="T5" s="457">
        <v>340525</v>
      </c>
      <c r="U5" s="19" t="s">
        <v>68</v>
      </c>
      <c r="V5" s="707" t="s">
        <v>240</v>
      </c>
      <c r="W5" s="430" t="s">
        <v>111</v>
      </c>
      <c r="X5" s="320" t="s">
        <v>2758</v>
      </c>
      <c r="AA5">
        <v>3</v>
      </c>
      <c r="AB5" t="s">
        <v>2759</v>
      </c>
      <c r="AC5">
        <v>1</v>
      </c>
      <c r="AD5">
        <v>4400597015</v>
      </c>
      <c r="AF5" s="463">
        <v>3</v>
      </c>
      <c r="AG5" s="682" t="s">
        <v>2760</v>
      </c>
      <c r="AH5" s="311">
        <v>750</v>
      </c>
      <c r="AI5" s="682" t="s">
        <v>2761</v>
      </c>
      <c r="AJ5" s="682" t="s">
        <v>2762</v>
      </c>
      <c r="AK5" s="682" t="s">
        <v>2763</v>
      </c>
      <c r="AL5" s="682" t="s">
        <v>2749</v>
      </c>
      <c r="AM5" s="682" t="s">
        <v>2750</v>
      </c>
      <c r="AN5" s="681">
        <v>2850</v>
      </c>
      <c r="AO5" s="463">
        <v>2</v>
      </c>
      <c r="AP5" s="463"/>
    </row>
    <row r="6" spans="2:42" ht="23.25" customHeight="1" x14ac:dyDescent="0.3">
      <c r="B6">
        <v>338425</v>
      </c>
      <c r="C6" t="str">
        <f>_xlfn.XLOOKUP(B6,PLANEAMIENTO!A:A,PLANEAMIENTO!C:C)</f>
        <v>CILINDRO DE DIRECCION</v>
      </c>
      <c r="D6" t="str">
        <f>_xlfn.XLOOKUP(B6,PLANEAMIENTO!A:A,PLANEAMIENTO!D:D)</f>
        <v>930E-4SE</v>
      </c>
      <c r="E6">
        <v>4.75</v>
      </c>
      <c r="F6">
        <v>2.512</v>
      </c>
      <c r="G6" s="4" t="s">
        <v>2752</v>
      </c>
      <c r="K6" s="605">
        <v>327325</v>
      </c>
      <c r="L6" s="599" t="s">
        <v>64</v>
      </c>
      <c r="M6" s="599" t="s">
        <v>86</v>
      </c>
      <c r="N6" s="599" t="s">
        <v>2348</v>
      </c>
      <c r="O6" s="599">
        <v>24</v>
      </c>
      <c r="P6" s="604">
        <v>4500567294</v>
      </c>
      <c r="T6" s="457">
        <v>340625</v>
      </c>
      <c r="U6" s="19" t="s">
        <v>68</v>
      </c>
      <c r="V6" s="707" t="s">
        <v>240</v>
      </c>
      <c r="W6" s="430" t="s">
        <v>111</v>
      </c>
      <c r="X6" s="320" t="s">
        <v>2758</v>
      </c>
      <c r="AA6">
        <v>4</v>
      </c>
      <c r="AB6" t="s">
        <v>2764</v>
      </c>
      <c r="AC6">
        <v>1</v>
      </c>
      <c r="AD6">
        <v>4400634483</v>
      </c>
      <c r="AF6" s="463">
        <v>4</v>
      </c>
      <c r="AG6" s="682" t="s">
        <v>2760</v>
      </c>
      <c r="AH6" s="311">
        <v>751</v>
      </c>
      <c r="AI6" s="682" t="s">
        <v>2746</v>
      </c>
      <c r="AJ6" s="682" t="s">
        <v>2765</v>
      </c>
      <c r="AK6" s="682" t="s">
        <v>2748</v>
      </c>
      <c r="AL6" s="682" t="s">
        <v>2749</v>
      </c>
      <c r="AM6" s="682" t="s">
        <v>2750</v>
      </c>
      <c r="AN6" s="681">
        <v>3000</v>
      </c>
      <c r="AO6" s="463">
        <v>3</v>
      </c>
      <c r="AP6" s="463"/>
    </row>
    <row r="7" spans="2:42" ht="23.25" customHeight="1" x14ac:dyDescent="0.3">
      <c r="B7">
        <v>338925</v>
      </c>
      <c r="C7" t="str">
        <f>_xlfn.XLOOKUP(B7,PLANEAMIENTO!A:A,PLANEAMIENTO!C:C)</f>
        <v>CILINDRO DE INCLINACION DE RIPPER</v>
      </c>
      <c r="D7" t="str">
        <f>_xlfn.XLOOKUP(B7,PLANEAMIENTO!A:A,PLANEAMIENTO!D:D)</f>
        <v>D11T</v>
      </c>
      <c r="E7">
        <v>4</v>
      </c>
      <c r="F7">
        <v>3.98</v>
      </c>
      <c r="G7" s="4" t="s">
        <v>2752</v>
      </c>
      <c r="K7" s="603">
        <v>327425</v>
      </c>
      <c r="L7" s="598" t="s">
        <v>64</v>
      </c>
      <c r="M7" s="598" t="s">
        <v>86</v>
      </c>
      <c r="N7" s="598" t="s">
        <v>2348</v>
      </c>
      <c r="O7" s="598">
        <v>24</v>
      </c>
      <c r="P7" s="604">
        <v>4500567295</v>
      </c>
      <c r="T7" s="707">
        <v>341425</v>
      </c>
      <c r="U7" s="19" t="s">
        <v>68</v>
      </c>
      <c r="V7" s="707" t="s">
        <v>141</v>
      </c>
      <c r="W7" s="430" t="s">
        <v>111</v>
      </c>
      <c r="X7" s="320" t="s">
        <v>2766</v>
      </c>
      <c r="AF7" s="463">
        <v>5</v>
      </c>
      <c r="AG7" s="682" t="s">
        <v>2755</v>
      </c>
      <c r="AH7" s="682" t="s">
        <v>2767</v>
      </c>
      <c r="AI7" s="682" t="s">
        <v>2768</v>
      </c>
      <c r="AJ7" s="682" t="s">
        <v>2769</v>
      </c>
      <c r="AK7" s="682" t="s">
        <v>2770</v>
      </c>
      <c r="AL7" s="682" t="s">
        <v>2771</v>
      </c>
      <c r="AM7" s="682" t="s">
        <v>2750</v>
      </c>
      <c r="AN7" s="681">
        <v>3099</v>
      </c>
      <c r="AO7" s="463">
        <v>4</v>
      </c>
      <c r="AP7" s="463" t="s">
        <v>2772</v>
      </c>
    </row>
    <row r="8" spans="2:42" ht="23.25" customHeight="1" x14ac:dyDescent="0.3">
      <c r="B8">
        <v>337925</v>
      </c>
      <c r="C8" t="str">
        <f>_xlfn.XLOOKUP(B8,PLANEAMIENTO!A:A,PLANEAMIENTO!C:C)</f>
        <v>CILINDRO DE DIRECCION</v>
      </c>
      <c r="D8" t="str">
        <f>_xlfn.XLOOKUP(B8,PLANEAMIENTO!A:A,PLANEAMIENTO!D:D)</f>
        <v>797F</v>
      </c>
      <c r="E8">
        <v>5.875</v>
      </c>
      <c r="F8">
        <v>3.94</v>
      </c>
      <c r="G8" s="4" t="s">
        <v>2752</v>
      </c>
      <c r="K8" s="605">
        <v>330325</v>
      </c>
      <c r="L8" s="599" t="s">
        <v>68</v>
      </c>
      <c r="M8" s="599" t="s">
        <v>161</v>
      </c>
      <c r="N8" s="371" t="s">
        <v>2348</v>
      </c>
      <c r="O8" s="599">
        <v>24</v>
      </c>
      <c r="P8" s="604">
        <v>4400620505</v>
      </c>
      <c r="T8" s="707">
        <v>341525</v>
      </c>
      <c r="U8" s="19" t="s">
        <v>68</v>
      </c>
      <c r="V8" s="707" t="s">
        <v>90</v>
      </c>
      <c r="W8" s="430" t="s">
        <v>111</v>
      </c>
      <c r="X8" s="320" t="s">
        <v>2766</v>
      </c>
      <c r="AA8" s="680" t="s">
        <v>2734</v>
      </c>
      <c r="AB8" s="680" t="s">
        <v>12</v>
      </c>
      <c r="AC8" s="680" t="s">
        <v>390</v>
      </c>
      <c r="AD8" s="680" t="s">
        <v>2736</v>
      </c>
      <c r="AF8" s="683">
        <v>6</v>
      </c>
      <c r="AG8" s="682" t="s">
        <v>2755</v>
      </c>
      <c r="AH8" s="682" t="s">
        <v>2773</v>
      </c>
      <c r="AI8" s="682" t="s">
        <v>2774</v>
      </c>
      <c r="AJ8" s="682" t="s">
        <v>2775</v>
      </c>
      <c r="AK8" s="682" t="s">
        <v>2776</v>
      </c>
      <c r="AL8" s="682" t="s">
        <v>2749</v>
      </c>
      <c r="AM8" s="682" t="s">
        <v>2750</v>
      </c>
      <c r="AN8" s="681">
        <v>3300</v>
      </c>
      <c r="AO8" s="463">
        <v>6</v>
      </c>
      <c r="AP8" s="463"/>
    </row>
    <row r="9" spans="2:42" ht="23.25" customHeight="1" x14ac:dyDescent="0.3">
      <c r="B9">
        <v>335825</v>
      </c>
      <c r="C9" t="str">
        <f>_xlfn.XLOOKUP(B9,PLANEAMIENTO!A:A,PLANEAMIENTO!C:C)</f>
        <v>CILINDRO DE DIRECCION</v>
      </c>
      <c r="D9" t="str">
        <f>_xlfn.XLOOKUP(B9,PLANEAMIENTO!A:A,PLANEAMIENTO!D:D)</f>
        <v>980E</v>
      </c>
      <c r="E9">
        <v>6.25</v>
      </c>
      <c r="F9">
        <v>3.86</v>
      </c>
      <c r="G9" s="4" t="s">
        <v>2752</v>
      </c>
      <c r="K9" s="603">
        <v>333325</v>
      </c>
      <c r="L9" s="598" t="s">
        <v>64</v>
      </c>
      <c r="M9" s="598" t="s">
        <v>65</v>
      </c>
      <c r="N9" s="598" t="s">
        <v>2363</v>
      </c>
      <c r="O9" s="598" t="s">
        <v>182</v>
      </c>
      <c r="P9" s="606">
        <v>4500572846</v>
      </c>
      <c r="T9" s="707">
        <v>341625</v>
      </c>
      <c r="U9" s="19" t="s">
        <v>68</v>
      </c>
      <c r="V9" s="707" t="s">
        <v>240</v>
      </c>
      <c r="W9" s="430" t="s">
        <v>111</v>
      </c>
      <c r="X9" s="320" t="s">
        <v>2758</v>
      </c>
      <c r="AA9">
        <v>1</v>
      </c>
      <c r="AB9" t="s">
        <v>2743</v>
      </c>
      <c r="AC9">
        <v>2</v>
      </c>
      <c r="AD9">
        <v>4400623583</v>
      </c>
    </row>
    <row r="10" spans="2:42" ht="15" hidden="1" customHeight="1" x14ac:dyDescent="0.3">
      <c r="B10">
        <v>337125</v>
      </c>
      <c r="C10" t="str">
        <f>_xlfn.XLOOKUP(B10,PLANEAMIENTO!A:A,PLANEAMIENTO!C:C)</f>
        <v>CILINDRO DE DIRECCION HYD</v>
      </c>
      <c r="D10" t="str">
        <f>_xlfn.XLOOKUP(B10,PLANEAMIENTO!A:A,PLANEAMIENTO!D:D)</f>
        <v>992K</v>
      </c>
      <c r="K10" s="379">
        <v>335225</v>
      </c>
      <c r="L10" s="380" t="s">
        <v>68</v>
      </c>
      <c r="M10" s="380" t="s">
        <v>86</v>
      </c>
      <c r="N10" s="380" t="s">
        <v>2363</v>
      </c>
      <c r="O10" s="380" t="s">
        <v>70</v>
      </c>
      <c r="P10" s="439">
        <v>4400622790</v>
      </c>
      <c r="T10" s="707">
        <v>342325</v>
      </c>
      <c r="U10" s="19" t="s">
        <v>64</v>
      </c>
      <c r="V10" s="707" t="s">
        <v>84</v>
      </c>
      <c r="W10" s="430" t="s">
        <v>87</v>
      </c>
      <c r="X10" s="320"/>
    </row>
    <row r="11" spans="2:42" ht="28.8" x14ac:dyDescent="0.3">
      <c r="B11">
        <v>340325</v>
      </c>
      <c r="C11" t="s">
        <v>86</v>
      </c>
      <c r="D11" t="s">
        <v>160</v>
      </c>
      <c r="E11">
        <v>4.375</v>
      </c>
      <c r="F11">
        <v>2.964</v>
      </c>
      <c r="G11" s="4" t="s">
        <v>2752</v>
      </c>
      <c r="T11" s="707">
        <v>342425</v>
      </c>
      <c r="U11" s="19" t="s">
        <v>64</v>
      </c>
      <c r="V11" s="707" t="s">
        <v>84</v>
      </c>
      <c r="W11" s="430" t="s">
        <v>116</v>
      </c>
      <c r="X11" s="320" t="s">
        <v>2777</v>
      </c>
    </row>
    <row r="12" spans="2:42" x14ac:dyDescent="0.3">
      <c r="T12" s="707">
        <v>342725</v>
      </c>
      <c r="U12" s="19" t="s">
        <v>64</v>
      </c>
      <c r="V12" s="707" t="s">
        <v>165</v>
      </c>
      <c r="W12" s="430" t="s">
        <v>370</v>
      </c>
      <c r="X12" s="320" t="s">
        <v>2778</v>
      </c>
    </row>
    <row r="13" spans="2:42" ht="28.8" x14ac:dyDescent="0.3">
      <c r="T13" s="430">
        <v>343725</v>
      </c>
      <c r="U13" s="431" t="s">
        <v>64</v>
      </c>
      <c r="V13" s="430" t="s">
        <v>86</v>
      </c>
      <c r="W13" s="430" t="s">
        <v>160</v>
      </c>
      <c r="X13" s="320" t="s">
        <v>2779</v>
      </c>
    </row>
    <row r="14" spans="2:42" x14ac:dyDescent="0.3">
      <c r="I14" s="648" t="s">
        <v>2735</v>
      </c>
      <c r="J14" s="648" t="s">
        <v>2780</v>
      </c>
      <c r="K14" s="648" t="s">
        <v>390</v>
      </c>
      <c r="L14" s="648" t="s">
        <v>2334</v>
      </c>
      <c r="M14" s="649" t="s">
        <v>12</v>
      </c>
      <c r="N14" s="648" t="s">
        <v>2336</v>
      </c>
      <c r="O14" s="648" t="s">
        <v>2781</v>
      </c>
      <c r="P14" s="648" t="s">
        <v>2685</v>
      </c>
      <c r="Q14" s="650" t="s">
        <v>2686</v>
      </c>
      <c r="T14" s="707">
        <v>344225</v>
      </c>
      <c r="U14" s="19" t="s">
        <v>64</v>
      </c>
      <c r="V14" s="707" t="s">
        <v>80</v>
      </c>
      <c r="W14" s="430" t="s">
        <v>81</v>
      </c>
      <c r="X14" s="320" t="s">
        <v>2782</v>
      </c>
      <c r="AF14" s="401"/>
      <c r="AG14" s="401"/>
      <c r="AH14" s="401"/>
      <c r="AI14" s="872" t="s">
        <v>2450</v>
      </c>
      <c r="AJ14" s="872"/>
      <c r="AK14" s="872"/>
      <c r="AL14" s="872"/>
      <c r="AM14" s="872"/>
      <c r="AN14" s="401"/>
      <c r="AO14" s="401"/>
      <c r="AP14" s="401"/>
    </row>
    <row r="15" spans="2:42" ht="24" x14ac:dyDescent="0.3">
      <c r="I15" s="707">
        <v>1</v>
      </c>
      <c r="J15" s="707" t="s">
        <v>0</v>
      </c>
      <c r="K15" s="707">
        <v>342625</v>
      </c>
      <c r="L15" s="707"/>
      <c r="M15" s="707" t="s">
        <v>86</v>
      </c>
      <c r="N15" s="707" t="s">
        <v>2363</v>
      </c>
      <c r="O15" s="707" t="s">
        <v>70</v>
      </c>
      <c r="P15" s="707">
        <v>165.1</v>
      </c>
      <c r="Q15" s="707">
        <v>66.293999999999997</v>
      </c>
      <c r="AF15" s="10" t="s">
        <v>2734</v>
      </c>
      <c r="AG15" s="10" t="s">
        <v>2737</v>
      </c>
      <c r="AH15" s="10" t="s">
        <v>2738</v>
      </c>
      <c r="AI15" s="10" t="s">
        <v>2689</v>
      </c>
      <c r="AJ15" s="10" t="s">
        <v>13</v>
      </c>
      <c r="AK15" s="10" t="s">
        <v>2431</v>
      </c>
      <c r="AL15" s="10" t="s">
        <v>2739</v>
      </c>
      <c r="AM15" s="10" t="s">
        <v>2440</v>
      </c>
      <c r="AN15" s="10" t="s">
        <v>1774</v>
      </c>
      <c r="AO15" s="10" t="s">
        <v>2740</v>
      </c>
      <c r="AP15" s="10" t="s">
        <v>2741</v>
      </c>
    </row>
    <row r="16" spans="2:42" x14ac:dyDescent="0.3">
      <c r="I16" s="707">
        <v>2</v>
      </c>
      <c r="J16" s="707" t="s">
        <v>2783</v>
      </c>
      <c r="K16" s="707">
        <v>342725</v>
      </c>
      <c r="L16" s="707" t="s">
        <v>64</v>
      </c>
      <c r="M16" s="707" t="s">
        <v>165</v>
      </c>
      <c r="N16" s="707" t="s">
        <v>2363</v>
      </c>
      <c r="O16" s="707" t="s">
        <v>370</v>
      </c>
      <c r="P16" s="707">
        <v>200</v>
      </c>
      <c r="Q16" s="707">
        <v>209</v>
      </c>
      <c r="AF16" s="463">
        <v>1</v>
      </c>
      <c r="AG16" s="682" t="s">
        <v>2784</v>
      </c>
      <c r="AH16" s="682" t="s">
        <v>110</v>
      </c>
      <c r="AI16" s="682" t="s">
        <v>2746</v>
      </c>
      <c r="AJ16" s="682" t="s">
        <v>2747</v>
      </c>
      <c r="AK16" s="682" t="s">
        <v>2748</v>
      </c>
      <c r="AL16" s="682" t="s">
        <v>2749</v>
      </c>
      <c r="AM16" s="682" t="s">
        <v>2750</v>
      </c>
      <c r="AN16" s="681">
        <v>2980</v>
      </c>
      <c r="AO16" s="463">
        <v>1</v>
      </c>
      <c r="AP16" s="463" t="s">
        <v>2751</v>
      </c>
    </row>
    <row r="17" spans="2:42" x14ac:dyDescent="0.3">
      <c r="I17" s="707">
        <v>1</v>
      </c>
      <c r="J17" s="707" t="s">
        <v>0</v>
      </c>
      <c r="K17" s="707">
        <v>343025</v>
      </c>
      <c r="L17" s="707" t="s">
        <v>68</v>
      </c>
      <c r="M17" s="707" t="s">
        <v>86</v>
      </c>
      <c r="N17" s="707" t="s">
        <v>2363</v>
      </c>
      <c r="O17" s="707" t="s">
        <v>94</v>
      </c>
      <c r="P17" s="707">
        <v>135</v>
      </c>
      <c r="Q17" s="707">
        <v>90</v>
      </c>
      <c r="AF17" s="463">
        <v>2</v>
      </c>
      <c r="AG17" s="682" t="s">
        <v>2755</v>
      </c>
      <c r="AH17" s="682" t="s">
        <v>110</v>
      </c>
      <c r="AI17" s="682" t="s">
        <v>2746</v>
      </c>
      <c r="AJ17" s="682" t="s">
        <v>2747</v>
      </c>
      <c r="AK17" s="682" t="s">
        <v>2748</v>
      </c>
      <c r="AL17" s="682" t="s">
        <v>2749</v>
      </c>
      <c r="AM17" s="682" t="s">
        <v>2750</v>
      </c>
      <c r="AN17" s="681">
        <v>3000</v>
      </c>
      <c r="AO17" s="463">
        <v>2</v>
      </c>
      <c r="AP17" s="463" t="s">
        <v>2757</v>
      </c>
    </row>
    <row r="18" spans="2:42" ht="31.2" x14ac:dyDescent="0.3">
      <c r="B18" s="609" t="s">
        <v>2785</v>
      </c>
      <c r="C18" s="610" t="s">
        <v>2786</v>
      </c>
      <c r="D18" s="610" t="s">
        <v>2787</v>
      </c>
      <c r="E18" s="610" t="s">
        <v>2788</v>
      </c>
      <c r="I18" s="707">
        <v>2</v>
      </c>
      <c r="J18" s="707" t="s">
        <v>2783</v>
      </c>
      <c r="K18" s="707">
        <v>343125</v>
      </c>
      <c r="L18" s="707" t="s">
        <v>68</v>
      </c>
      <c r="M18" s="707" t="s">
        <v>65</v>
      </c>
      <c r="N18" s="707" t="s">
        <v>2363</v>
      </c>
      <c r="O18" s="707" t="s">
        <v>70</v>
      </c>
      <c r="P18" s="707">
        <v>222.25</v>
      </c>
      <c r="Q18" s="707">
        <v>152.4</v>
      </c>
      <c r="AF18" s="463">
        <v>3</v>
      </c>
      <c r="AG18" s="682" t="s">
        <v>2760</v>
      </c>
      <c r="AH18" s="311" t="s">
        <v>110</v>
      </c>
      <c r="AI18" s="682" t="s">
        <v>2761</v>
      </c>
      <c r="AJ18" s="682" t="s">
        <v>2762</v>
      </c>
      <c r="AK18" s="682" t="s">
        <v>2763</v>
      </c>
      <c r="AL18" s="682" t="s">
        <v>2749</v>
      </c>
      <c r="AM18" s="682" t="s">
        <v>2750</v>
      </c>
      <c r="AN18" s="681">
        <v>2850</v>
      </c>
      <c r="AO18" s="463">
        <v>2</v>
      </c>
      <c r="AP18" s="463"/>
    </row>
    <row r="19" spans="2:42" ht="31.5" customHeight="1" x14ac:dyDescent="0.3">
      <c r="B19" s="611" t="s">
        <v>2789</v>
      </c>
      <c r="C19" s="612" t="s">
        <v>2790</v>
      </c>
      <c r="D19" s="612" t="s">
        <v>2791</v>
      </c>
      <c r="E19" s="612" t="s">
        <v>2792</v>
      </c>
      <c r="I19" s="707">
        <v>2</v>
      </c>
      <c r="J19" s="707" t="s">
        <v>2783</v>
      </c>
      <c r="K19" s="707">
        <v>343225</v>
      </c>
      <c r="L19" s="707" t="s">
        <v>68</v>
      </c>
      <c r="M19" s="707" t="s">
        <v>65</v>
      </c>
      <c r="N19" s="707" t="s">
        <v>2363</v>
      </c>
      <c r="O19" s="707" t="s">
        <v>70</v>
      </c>
      <c r="P19" s="707">
        <v>222.25</v>
      </c>
      <c r="Q19" s="707">
        <v>152.4</v>
      </c>
      <c r="AF19" s="463">
        <v>4</v>
      </c>
      <c r="AG19" s="682" t="s">
        <v>2760</v>
      </c>
      <c r="AH19" s="311">
        <v>751</v>
      </c>
      <c r="AI19" s="682" t="s">
        <v>2746</v>
      </c>
      <c r="AJ19" s="682" t="s">
        <v>2765</v>
      </c>
      <c r="AK19" s="682" t="s">
        <v>2748</v>
      </c>
      <c r="AL19" s="682" t="s">
        <v>2749</v>
      </c>
      <c r="AM19" s="682" t="s">
        <v>2750</v>
      </c>
      <c r="AN19" s="681">
        <v>3000</v>
      </c>
      <c r="AO19" s="463">
        <v>3</v>
      </c>
      <c r="AP19" s="463"/>
    </row>
    <row r="20" spans="2:42" ht="31.5" customHeight="1" x14ac:dyDescent="0.3">
      <c r="B20" s="611" t="s">
        <v>2793</v>
      </c>
      <c r="C20" s="612" t="s">
        <v>2790</v>
      </c>
      <c r="D20" s="612" t="s">
        <v>2794</v>
      </c>
      <c r="E20" s="612" t="s">
        <v>2795</v>
      </c>
      <c r="I20" s="707">
        <v>2</v>
      </c>
      <c r="J20" s="707" t="s">
        <v>2783</v>
      </c>
      <c r="K20" s="707">
        <v>343625</v>
      </c>
      <c r="L20" s="707" t="s">
        <v>64</v>
      </c>
      <c r="M20" s="707" t="s">
        <v>65</v>
      </c>
      <c r="N20" s="707" t="s">
        <v>2363</v>
      </c>
      <c r="O20" s="707" t="s">
        <v>139</v>
      </c>
      <c r="P20" s="707">
        <v>196.85</v>
      </c>
      <c r="Q20" s="707">
        <v>132.208</v>
      </c>
      <c r="AF20" s="463">
        <v>5</v>
      </c>
      <c r="AG20" s="682" t="s">
        <v>2755</v>
      </c>
      <c r="AH20" s="682" t="s">
        <v>2767</v>
      </c>
      <c r="AI20" s="682" t="s">
        <v>2768</v>
      </c>
      <c r="AJ20" s="682" t="s">
        <v>2769</v>
      </c>
      <c r="AK20" s="682" t="s">
        <v>2770</v>
      </c>
      <c r="AL20" s="682" t="s">
        <v>2771</v>
      </c>
      <c r="AM20" s="682" t="s">
        <v>2750</v>
      </c>
      <c r="AN20" s="681">
        <v>3099</v>
      </c>
      <c r="AO20" s="463">
        <v>4</v>
      </c>
      <c r="AP20" s="463" t="s">
        <v>2772</v>
      </c>
    </row>
    <row r="21" spans="2:42" ht="31.5" customHeight="1" x14ac:dyDescent="0.3">
      <c r="B21" s="611" t="s">
        <v>2796</v>
      </c>
      <c r="C21" s="612" t="s">
        <v>2790</v>
      </c>
      <c r="D21" s="612" t="s">
        <v>2791</v>
      </c>
      <c r="E21" s="612" t="s">
        <v>2797</v>
      </c>
      <c r="I21" s="707">
        <v>1</v>
      </c>
      <c r="J21" s="707" t="s">
        <v>0</v>
      </c>
      <c r="K21" s="707">
        <v>343725</v>
      </c>
      <c r="L21" s="707" t="s">
        <v>64</v>
      </c>
      <c r="M21" s="707" t="s">
        <v>86</v>
      </c>
      <c r="N21" s="707" t="s">
        <v>2348</v>
      </c>
      <c r="O21" s="707" t="s">
        <v>160</v>
      </c>
      <c r="P21" s="707">
        <v>111.125</v>
      </c>
      <c r="Q21" s="707">
        <v>75.412599999999998</v>
      </c>
      <c r="AF21" s="683">
        <v>6</v>
      </c>
      <c r="AG21" s="682" t="s">
        <v>2755</v>
      </c>
      <c r="AH21" s="682" t="s">
        <v>2773</v>
      </c>
      <c r="AI21" s="682" t="s">
        <v>2774</v>
      </c>
      <c r="AJ21" s="682" t="s">
        <v>2775</v>
      </c>
      <c r="AK21" s="682" t="s">
        <v>2776</v>
      </c>
      <c r="AL21" s="682" t="s">
        <v>2749</v>
      </c>
      <c r="AM21" s="682" t="s">
        <v>2750</v>
      </c>
      <c r="AN21" s="681">
        <v>3300</v>
      </c>
      <c r="AO21" s="463">
        <v>6</v>
      </c>
      <c r="AP21" s="463"/>
    </row>
    <row r="22" spans="2:42" ht="31.5" customHeight="1" x14ac:dyDescent="0.3">
      <c r="B22" s="611" t="s">
        <v>2798</v>
      </c>
      <c r="C22" s="612" t="s">
        <v>2790</v>
      </c>
      <c r="D22" s="612" t="s">
        <v>2799</v>
      </c>
      <c r="E22" s="612" t="s">
        <v>2800</v>
      </c>
      <c r="I22" s="652">
        <f>SUM(I15:I21)</f>
        <v>11</v>
      </c>
    </row>
    <row r="23" spans="2:42" ht="31.5" customHeight="1" x14ac:dyDescent="0.3">
      <c r="B23" s="611" t="s">
        <v>2801</v>
      </c>
      <c r="C23" s="612" t="s">
        <v>2790</v>
      </c>
      <c r="D23" s="612" t="s">
        <v>2794</v>
      </c>
      <c r="E23" s="612" t="s">
        <v>2802</v>
      </c>
    </row>
    <row r="24" spans="2:42" ht="31.5" customHeight="1" x14ac:dyDescent="0.3">
      <c r="B24" s="611" t="s">
        <v>2803</v>
      </c>
      <c r="C24" s="612" t="s">
        <v>2790</v>
      </c>
      <c r="D24" s="612" t="s">
        <v>2791</v>
      </c>
      <c r="E24" s="612" t="s">
        <v>2804</v>
      </c>
    </row>
    <row r="25" spans="2:42" ht="31.5" customHeight="1" x14ac:dyDescent="0.3">
      <c r="B25" s="611" t="s">
        <v>2805</v>
      </c>
      <c r="C25" s="612" t="s">
        <v>2790</v>
      </c>
      <c r="D25" s="612" t="s">
        <v>2806</v>
      </c>
      <c r="E25" s="612" t="s">
        <v>2807</v>
      </c>
    </row>
    <row r="26" spans="2:42" ht="31.5" customHeight="1" x14ac:dyDescent="0.3">
      <c r="B26" s="611" t="s">
        <v>2808</v>
      </c>
      <c r="C26" s="612" t="s">
        <v>2790</v>
      </c>
      <c r="D26" s="612" t="s">
        <v>2806</v>
      </c>
      <c r="E26" s="612" t="s">
        <v>2809</v>
      </c>
    </row>
    <row r="27" spans="2:42" ht="31.5" customHeight="1" x14ac:dyDescent="0.3">
      <c r="B27" s="611" t="s">
        <v>2810</v>
      </c>
      <c r="C27" s="612" t="s">
        <v>2790</v>
      </c>
      <c r="D27" s="612" t="s">
        <v>2806</v>
      </c>
      <c r="E27" s="612" t="s">
        <v>2811</v>
      </c>
    </row>
  </sheetData>
  <mergeCells count="8">
    <mergeCell ref="B1:B2"/>
    <mergeCell ref="E1:E2"/>
    <mergeCell ref="F1:F2"/>
    <mergeCell ref="AI14:AM14"/>
    <mergeCell ref="AI1:AM1"/>
    <mergeCell ref="G1:G2"/>
    <mergeCell ref="D1:D2"/>
    <mergeCell ref="C1:C2"/>
  </mergeCells>
  <conditionalFormatting sqref="I14:K14">
    <cfRule type="duplicateValues" dxfId="8" priority="9"/>
  </conditionalFormatting>
  <conditionalFormatting sqref="K15">
    <cfRule type="duplicateValues" dxfId="7" priority="8"/>
  </conditionalFormatting>
  <conditionalFormatting sqref="K16:K21">
    <cfRule type="duplicateValues" dxfId="6" priority="7"/>
  </conditionalFormatting>
  <conditionalFormatting sqref="T4">
    <cfRule type="duplicateValues" dxfId="5" priority="5"/>
  </conditionalFormatting>
  <conditionalFormatting sqref="T5:T9">
    <cfRule type="duplicateValues" dxfId="4" priority="4"/>
  </conditionalFormatting>
  <conditionalFormatting sqref="T10:T11">
    <cfRule type="duplicateValues" dxfId="3" priority="3"/>
  </conditionalFormatting>
  <conditionalFormatting sqref="T12:T13">
    <cfRule type="duplicateValues" dxfId="2" priority="481"/>
  </conditionalFormatting>
  <conditionalFormatting sqref="T14">
    <cfRule type="duplicateValues" dxfId="1" priority="1"/>
  </conditionalFormatting>
  <conditionalFormatting sqref="T2:U2">
    <cfRule type="duplicateValues" dxfId="0" priority="6"/>
  </conditionalFormatting>
  <pageMargins left="0.7" right="0.7" top="0.75" bottom="0.75" header="0.3" footer="0.3"/>
  <pageSetup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B4C23-423A-4880-B803-7548B50BD609}">
  <sheetPr codeName="Hoja10"/>
  <dimension ref="B3:AD232"/>
  <sheetViews>
    <sheetView topLeftCell="D19" zoomScale="70" zoomScaleNormal="70" workbookViewId="0">
      <selection activeCell="D27" sqref="D27"/>
    </sheetView>
  </sheetViews>
  <sheetFormatPr baseColWidth="10" defaultColWidth="11.44140625" defaultRowHeight="14.4" x14ac:dyDescent="0.3"/>
  <cols>
    <col min="3" max="3" width="6.5546875" bestFit="1" customWidth="1"/>
    <col min="4" max="4" width="39.44140625" bestFit="1" customWidth="1"/>
    <col min="5" max="5" width="17.44140625" customWidth="1"/>
    <col min="6" max="6" width="15.44140625" customWidth="1"/>
    <col min="7" max="14" width="3.88671875" customWidth="1"/>
    <col min="15" max="15" width="75" customWidth="1"/>
    <col min="20" max="20" width="27.6640625" customWidth="1"/>
    <col min="22" max="22" width="12.33203125" bestFit="1" customWidth="1"/>
    <col min="23" max="23" width="13.5546875" bestFit="1" customWidth="1"/>
    <col min="28" max="28" width="24" customWidth="1"/>
    <col min="29" max="29" width="23.109375" customWidth="1"/>
  </cols>
  <sheetData>
    <row r="3" spans="2:30" x14ac:dyDescent="0.3">
      <c r="E3" s="838" t="s">
        <v>2812</v>
      </c>
      <c r="F3" s="838"/>
      <c r="G3" s="838"/>
      <c r="H3" s="838"/>
      <c r="I3" s="838"/>
      <c r="J3" s="838"/>
      <c r="K3" s="838"/>
      <c r="L3" s="838"/>
      <c r="M3" s="838"/>
      <c r="N3" s="838"/>
      <c r="AA3" s="875" t="s">
        <v>2813</v>
      </c>
      <c r="AB3" s="875"/>
      <c r="AC3" s="875"/>
      <c r="AD3" s="875"/>
    </row>
    <row r="4" spans="2:30" x14ac:dyDescent="0.3">
      <c r="C4" s="424" t="s">
        <v>2299</v>
      </c>
      <c r="D4" s="424" t="s">
        <v>2300</v>
      </c>
      <c r="E4">
        <v>1</v>
      </c>
      <c r="F4">
        <v>2</v>
      </c>
      <c r="G4">
        <v>3</v>
      </c>
      <c r="H4">
        <v>4</v>
      </c>
      <c r="I4">
        <v>5</v>
      </c>
      <c r="J4">
        <v>6</v>
      </c>
      <c r="K4">
        <v>7</v>
      </c>
      <c r="L4">
        <v>8</v>
      </c>
      <c r="M4">
        <v>9</v>
      </c>
      <c r="N4">
        <v>10</v>
      </c>
      <c r="O4" s="424" t="s">
        <v>2345</v>
      </c>
      <c r="AA4" s="691" t="s">
        <v>1772</v>
      </c>
      <c r="AB4" s="691" t="s">
        <v>2814</v>
      </c>
      <c r="AC4" s="691" t="s">
        <v>2815</v>
      </c>
      <c r="AD4" s="691" t="s">
        <v>1773</v>
      </c>
    </row>
    <row r="5" spans="2:30" x14ac:dyDescent="0.3">
      <c r="B5" t="s">
        <v>1973</v>
      </c>
      <c r="C5">
        <v>1</v>
      </c>
      <c r="D5" t="s">
        <v>2498</v>
      </c>
      <c r="M5" t="s">
        <v>74</v>
      </c>
      <c r="O5" t="s">
        <v>2816</v>
      </c>
      <c r="AA5" s="376" t="s">
        <v>2817</v>
      </c>
      <c r="AB5" s="371" t="s">
        <v>2818</v>
      </c>
      <c r="AC5" s="371" t="s">
        <v>110</v>
      </c>
      <c r="AD5" s="371">
        <v>20</v>
      </c>
    </row>
    <row r="6" spans="2:30" x14ac:dyDescent="0.3">
      <c r="B6" t="s">
        <v>1973</v>
      </c>
      <c r="C6">
        <v>2</v>
      </c>
      <c r="D6" t="s">
        <v>2523</v>
      </c>
      <c r="M6" t="s">
        <v>74</v>
      </c>
      <c r="O6" t="s">
        <v>2819</v>
      </c>
      <c r="AA6" s="376" t="s">
        <v>2817</v>
      </c>
      <c r="AB6" s="371" t="s">
        <v>2820</v>
      </c>
      <c r="AC6" s="371" t="s">
        <v>110</v>
      </c>
      <c r="AD6" s="371">
        <v>20</v>
      </c>
    </row>
    <row r="7" spans="2:30" x14ac:dyDescent="0.3">
      <c r="B7" t="s">
        <v>1973</v>
      </c>
      <c r="C7">
        <v>3</v>
      </c>
      <c r="D7" t="s">
        <v>2510</v>
      </c>
      <c r="M7" t="s">
        <v>74</v>
      </c>
      <c r="O7" t="s">
        <v>2821</v>
      </c>
      <c r="AA7" s="376" t="s">
        <v>2817</v>
      </c>
      <c r="AB7" s="371" t="s">
        <v>2822</v>
      </c>
      <c r="AC7" s="371" t="s">
        <v>110</v>
      </c>
      <c r="AD7" s="371">
        <v>20</v>
      </c>
    </row>
    <row r="8" spans="2:30" x14ac:dyDescent="0.3">
      <c r="B8" t="s">
        <v>1973</v>
      </c>
      <c r="C8">
        <v>4</v>
      </c>
      <c r="D8" t="s">
        <v>2288</v>
      </c>
      <c r="M8" t="s">
        <v>74</v>
      </c>
      <c r="O8" t="s">
        <v>2821</v>
      </c>
      <c r="AA8" s="376" t="s">
        <v>2817</v>
      </c>
      <c r="AB8" s="690" t="s">
        <v>2823</v>
      </c>
      <c r="AC8" s="371" t="s">
        <v>110</v>
      </c>
      <c r="AD8" s="371">
        <v>20</v>
      </c>
    </row>
    <row r="9" spans="2:30" x14ac:dyDescent="0.3">
      <c r="B9" t="s">
        <v>1973</v>
      </c>
      <c r="C9">
        <v>5</v>
      </c>
      <c r="D9" t="s">
        <v>2518</v>
      </c>
      <c r="N9" t="s">
        <v>74</v>
      </c>
      <c r="O9" t="s">
        <v>2824</v>
      </c>
      <c r="AA9" s="376" t="s">
        <v>2817</v>
      </c>
      <c r="AB9" s="690" t="s">
        <v>2825</v>
      </c>
      <c r="AC9" s="371" t="s">
        <v>110</v>
      </c>
      <c r="AD9" s="371">
        <v>20</v>
      </c>
    </row>
    <row r="10" spans="2:30" x14ac:dyDescent="0.3">
      <c r="B10" t="s">
        <v>1973</v>
      </c>
      <c r="C10">
        <v>6</v>
      </c>
      <c r="D10" t="s">
        <v>1948</v>
      </c>
      <c r="L10" t="s">
        <v>74</v>
      </c>
      <c r="O10" t="s">
        <v>2826</v>
      </c>
      <c r="AA10" s="376" t="s">
        <v>2817</v>
      </c>
      <c r="AB10" s="690" t="s">
        <v>2827</v>
      </c>
      <c r="AC10" s="371" t="s">
        <v>110</v>
      </c>
      <c r="AD10" s="371">
        <v>20</v>
      </c>
    </row>
    <row r="11" spans="2:30" x14ac:dyDescent="0.3">
      <c r="B11" t="s">
        <v>1973</v>
      </c>
      <c r="C11">
        <v>7</v>
      </c>
      <c r="D11" t="s">
        <v>2512</v>
      </c>
      <c r="M11" t="s">
        <v>74</v>
      </c>
      <c r="O11" t="s">
        <v>2828</v>
      </c>
    </row>
    <row r="12" spans="2:30" x14ac:dyDescent="0.3">
      <c r="B12" t="s">
        <v>1973</v>
      </c>
      <c r="C12">
        <v>8</v>
      </c>
      <c r="D12" t="s">
        <v>2829</v>
      </c>
      <c r="M12" t="s">
        <v>74</v>
      </c>
      <c r="O12" t="s">
        <v>2830</v>
      </c>
      <c r="AA12" s="875" t="s">
        <v>2831</v>
      </c>
      <c r="AB12" s="875"/>
      <c r="AC12" s="875"/>
      <c r="AD12" s="875"/>
    </row>
    <row r="13" spans="2:30" x14ac:dyDescent="0.3">
      <c r="B13" t="s">
        <v>1973</v>
      </c>
      <c r="C13">
        <v>9</v>
      </c>
      <c r="D13" t="s">
        <v>2504</v>
      </c>
      <c r="M13" t="s">
        <v>74</v>
      </c>
      <c r="O13" t="s">
        <v>2832</v>
      </c>
      <c r="AA13" s="691" t="s">
        <v>1772</v>
      </c>
      <c r="AB13" s="691" t="s">
        <v>2814</v>
      </c>
      <c r="AC13" s="691" t="s">
        <v>2815</v>
      </c>
      <c r="AD13" s="691" t="s">
        <v>1773</v>
      </c>
    </row>
    <row r="14" spans="2:30" ht="27.6" x14ac:dyDescent="0.3">
      <c r="B14" t="s">
        <v>1973</v>
      </c>
      <c r="C14">
        <v>10</v>
      </c>
      <c r="D14" t="s">
        <v>2515</v>
      </c>
      <c r="N14" t="s">
        <v>74</v>
      </c>
      <c r="O14" t="s">
        <v>2833</v>
      </c>
      <c r="AA14" s="376" t="s">
        <v>2817</v>
      </c>
      <c r="AB14" s="371" t="s">
        <v>2834</v>
      </c>
      <c r="AC14" s="371" t="s">
        <v>2835</v>
      </c>
      <c r="AD14" s="371">
        <v>20</v>
      </c>
    </row>
    <row r="15" spans="2:30" ht="27.6" x14ac:dyDescent="0.3">
      <c r="B15" t="s">
        <v>1973</v>
      </c>
      <c r="C15">
        <v>11</v>
      </c>
      <c r="D15" t="s">
        <v>2836</v>
      </c>
      <c r="N15" t="s">
        <v>74</v>
      </c>
      <c r="O15" t="s">
        <v>2837</v>
      </c>
      <c r="AA15" s="376" t="s">
        <v>2817</v>
      </c>
      <c r="AB15" s="371" t="s">
        <v>2838</v>
      </c>
      <c r="AC15" s="371" t="s">
        <v>2835</v>
      </c>
      <c r="AD15" s="371">
        <v>20</v>
      </c>
    </row>
    <row r="16" spans="2:30" ht="27.6" x14ac:dyDescent="0.3">
      <c r="B16" t="s">
        <v>1973</v>
      </c>
      <c r="C16">
        <v>12</v>
      </c>
      <c r="D16" t="s">
        <v>2520</v>
      </c>
      <c r="N16" t="s">
        <v>74</v>
      </c>
      <c r="O16" t="s">
        <v>2839</v>
      </c>
      <c r="AA16" s="376" t="s">
        <v>2817</v>
      </c>
      <c r="AB16" s="371" t="s">
        <v>2840</v>
      </c>
      <c r="AC16" s="371" t="s">
        <v>2835</v>
      </c>
      <c r="AD16" s="371">
        <v>20</v>
      </c>
    </row>
    <row r="17" spans="2:30" ht="27.6" x14ac:dyDescent="0.3">
      <c r="B17" t="s">
        <v>1973</v>
      </c>
      <c r="C17">
        <v>13</v>
      </c>
      <c r="D17" t="s">
        <v>2529</v>
      </c>
      <c r="N17" t="s">
        <v>74</v>
      </c>
      <c r="O17" t="s">
        <v>2841</v>
      </c>
      <c r="AA17" s="376" t="s">
        <v>2817</v>
      </c>
      <c r="AB17" s="690" t="s">
        <v>2842</v>
      </c>
      <c r="AC17" s="371" t="s">
        <v>2835</v>
      </c>
      <c r="AD17" s="371">
        <v>20</v>
      </c>
    </row>
    <row r="18" spans="2:30" ht="27.6" x14ac:dyDescent="0.3">
      <c r="AA18" s="376" t="s">
        <v>2817</v>
      </c>
      <c r="AB18" s="690" t="s">
        <v>2843</v>
      </c>
      <c r="AC18" s="371" t="s">
        <v>2835</v>
      </c>
      <c r="AD18" s="371">
        <v>20</v>
      </c>
    </row>
    <row r="19" spans="2:30" ht="27.6" x14ac:dyDescent="0.3">
      <c r="AA19" s="376" t="s">
        <v>2817</v>
      </c>
      <c r="AB19" s="690" t="s">
        <v>2844</v>
      </c>
      <c r="AC19" s="371" t="s">
        <v>2835</v>
      </c>
      <c r="AD19" s="371">
        <v>20</v>
      </c>
    </row>
    <row r="20" spans="2:30" ht="27.6" x14ac:dyDescent="0.3">
      <c r="S20" s="435" t="s">
        <v>390</v>
      </c>
      <c r="T20" s="436" t="s">
        <v>1772</v>
      </c>
      <c r="U20" s="436" t="s">
        <v>1773</v>
      </c>
      <c r="V20" s="436" t="s">
        <v>1774</v>
      </c>
      <c r="W20" s="437" t="s">
        <v>1775</v>
      </c>
      <c r="AA20" s="376" t="s">
        <v>2817</v>
      </c>
      <c r="AB20" s="690" t="s">
        <v>2845</v>
      </c>
      <c r="AC20" s="371" t="s">
        <v>2835</v>
      </c>
      <c r="AD20" s="371">
        <v>20</v>
      </c>
    </row>
    <row r="21" spans="2:30" x14ac:dyDescent="0.3">
      <c r="C21" s="876" t="s">
        <v>2846</v>
      </c>
      <c r="D21" s="876"/>
      <c r="E21" s="876"/>
      <c r="F21" s="876"/>
      <c r="S21" s="376">
        <v>319225</v>
      </c>
      <c r="T21" s="371" t="s">
        <v>2847</v>
      </c>
      <c r="U21" s="371">
        <v>4</v>
      </c>
      <c r="V21" s="371">
        <v>30</v>
      </c>
      <c r="W21" s="438">
        <f>PRODUCT(U21:V21)</f>
        <v>120</v>
      </c>
    </row>
    <row r="22" spans="2:30" x14ac:dyDescent="0.3">
      <c r="S22" s="376">
        <v>320225</v>
      </c>
      <c r="T22" s="371" t="s">
        <v>2847</v>
      </c>
      <c r="U22" s="371">
        <v>4</v>
      </c>
      <c r="V22" s="371">
        <v>30</v>
      </c>
      <c r="W22" s="438">
        <f>PRODUCT(U22:V22)</f>
        <v>120</v>
      </c>
      <c r="AA22" s="875" t="s">
        <v>2335</v>
      </c>
      <c r="AB22" s="875"/>
      <c r="AC22" s="875"/>
      <c r="AD22" s="875"/>
    </row>
    <row r="23" spans="2:30" ht="18.75" customHeight="1" x14ac:dyDescent="0.3">
      <c r="C23" s="462" t="s">
        <v>2299</v>
      </c>
      <c r="D23" s="462" t="s">
        <v>2300</v>
      </c>
      <c r="E23" s="462" t="s">
        <v>2848</v>
      </c>
      <c r="F23" s="462"/>
      <c r="S23" s="376" t="s">
        <v>2849</v>
      </c>
      <c r="T23" s="371" t="s">
        <v>2847</v>
      </c>
      <c r="U23" s="371">
        <v>4</v>
      </c>
      <c r="V23" s="371">
        <v>30</v>
      </c>
      <c r="W23" s="438">
        <f>PRODUCT(U23:V23)</f>
        <v>120</v>
      </c>
      <c r="AA23" s="691" t="s">
        <v>1772</v>
      </c>
      <c r="AB23" s="691" t="s">
        <v>2814</v>
      </c>
      <c r="AC23" s="691" t="s">
        <v>2815</v>
      </c>
      <c r="AD23" s="691" t="s">
        <v>1773</v>
      </c>
    </row>
    <row r="24" spans="2:30" ht="27.6" x14ac:dyDescent="0.3">
      <c r="C24" s="463">
        <v>1</v>
      </c>
      <c r="D24" s="463" t="s">
        <v>2850</v>
      </c>
      <c r="E24" s="464">
        <v>44986</v>
      </c>
      <c r="F24" s="463"/>
      <c r="S24" s="434"/>
      <c r="T24" s="434"/>
      <c r="U24" s="434"/>
      <c r="V24" s="434"/>
      <c r="W24" s="439">
        <f>SUM(W21:W23)</f>
        <v>360</v>
      </c>
      <c r="AA24" s="376" t="s">
        <v>2817</v>
      </c>
      <c r="AB24" s="690" t="s">
        <v>2851</v>
      </c>
      <c r="AC24" s="371" t="s">
        <v>2852</v>
      </c>
      <c r="AD24" s="371">
        <v>60</v>
      </c>
    </row>
    <row r="25" spans="2:30" ht="25.5" customHeight="1" x14ac:dyDescent="0.3">
      <c r="C25" s="463">
        <v>2</v>
      </c>
      <c r="D25" s="463" t="s">
        <v>2853</v>
      </c>
      <c r="E25" s="464">
        <v>44986</v>
      </c>
      <c r="F25" s="463"/>
      <c r="S25" s="376"/>
      <c r="T25" s="371"/>
      <c r="U25" s="371"/>
      <c r="V25" s="371"/>
      <c r="W25" s="438"/>
      <c r="AA25" s="376" t="s">
        <v>2817</v>
      </c>
      <c r="AB25" s="371" t="s">
        <v>2854</v>
      </c>
      <c r="AC25" s="371" t="s">
        <v>2852</v>
      </c>
      <c r="AD25" s="371">
        <v>10</v>
      </c>
    </row>
    <row r="26" spans="2:30" ht="25.5" customHeight="1" x14ac:dyDescent="0.3">
      <c r="C26" s="463">
        <v>3</v>
      </c>
      <c r="D26" s="463" t="s">
        <v>2855</v>
      </c>
      <c r="E26" s="464">
        <v>45611</v>
      </c>
      <c r="F26" s="463"/>
      <c r="S26" s="434"/>
      <c r="T26" s="434"/>
      <c r="U26" s="434"/>
      <c r="V26" s="434"/>
      <c r="W26" s="439">
        <f>SUM(W21:W25)</f>
        <v>720</v>
      </c>
    </row>
    <row r="27" spans="2:30" ht="25.5" customHeight="1" x14ac:dyDescent="0.3">
      <c r="C27" s="463">
        <v>4</v>
      </c>
      <c r="D27" s="463" t="s">
        <v>2856</v>
      </c>
      <c r="E27" s="464">
        <v>44986</v>
      </c>
      <c r="F27" s="463"/>
    </row>
    <row r="28" spans="2:30" ht="25.5" customHeight="1" x14ac:dyDescent="0.3">
      <c r="C28" s="463">
        <v>5</v>
      </c>
      <c r="D28" s="463" t="s">
        <v>2857</v>
      </c>
      <c r="E28" s="464">
        <v>44986</v>
      </c>
      <c r="F28" s="463"/>
    </row>
    <row r="29" spans="2:30" ht="25.5" customHeight="1" x14ac:dyDescent="0.3">
      <c r="C29" s="463">
        <v>6</v>
      </c>
      <c r="D29" s="463" t="s">
        <v>2858</v>
      </c>
      <c r="E29" s="464">
        <v>44986</v>
      </c>
      <c r="F29" s="463"/>
      <c r="S29" s="435" t="s">
        <v>390</v>
      </c>
      <c r="T29" s="436" t="s">
        <v>1772</v>
      </c>
      <c r="U29" s="436" t="s">
        <v>1773</v>
      </c>
      <c r="V29" s="436" t="s">
        <v>1774</v>
      </c>
      <c r="W29" s="437" t="s">
        <v>1775</v>
      </c>
    </row>
    <row r="30" spans="2:30" ht="25.5" customHeight="1" x14ac:dyDescent="0.3">
      <c r="C30" s="463">
        <v>7</v>
      </c>
      <c r="D30" s="463" t="s">
        <v>2859</v>
      </c>
      <c r="E30" s="464">
        <v>44986</v>
      </c>
      <c r="F30" s="463"/>
      <c r="S30" s="376">
        <v>322025</v>
      </c>
      <c r="T30" s="371" t="s">
        <v>2860</v>
      </c>
      <c r="U30" s="371">
        <v>2</v>
      </c>
      <c r="V30" s="371">
        <v>30</v>
      </c>
      <c r="W30" s="438">
        <f>PRODUCT(U30:V30)</f>
        <v>60</v>
      </c>
    </row>
    <row r="31" spans="2:30" ht="25.5" customHeight="1" x14ac:dyDescent="0.3">
      <c r="C31" s="463">
        <v>8</v>
      </c>
      <c r="D31" s="463" t="s">
        <v>2861</v>
      </c>
      <c r="E31" s="464">
        <v>44986</v>
      </c>
      <c r="F31" s="463"/>
      <c r="S31" s="376">
        <v>323725</v>
      </c>
      <c r="T31" s="371" t="s">
        <v>2860</v>
      </c>
      <c r="U31" s="371">
        <v>2</v>
      </c>
      <c r="V31" s="371">
        <v>30</v>
      </c>
      <c r="W31" s="438">
        <f>PRODUCT(U31:V31)</f>
        <v>60</v>
      </c>
    </row>
    <row r="32" spans="2:30" ht="25.5" customHeight="1" x14ac:dyDescent="0.3">
      <c r="C32" s="463">
        <v>9</v>
      </c>
      <c r="D32" s="463" t="s">
        <v>2862</v>
      </c>
      <c r="E32" s="464">
        <v>45663</v>
      </c>
      <c r="F32" s="463"/>
      <c r="S32" s="376">
        <v>324225</v>
      </c>
      <c r="T32" s="371" t="s">
        <v>2860</v>
      </c>
      <c r="U32" s="371">
        <v>2</v>
      </c>
      <c r="V32" s="371">
        <v>30</v>
      </c>
      <c r="W32" s="438">
        <f>PRODUCT(U32:V32)</f>
        <v>60</v>
      </c>
    </row>
    <row r="33" spans="3:24" ht="25.5" customHeight="1" x14ac:dyDescent="0.3">
      <c r="C33" s="463">
        <v>10</v>
      </c>
      <c r="D33" s="463" t="s">
        <v>2863</v>
      </c>
      <c r="E33" s="464">
        <v>45456</v>
      </c>
      <c r="F33" s="463"/>
      <c r="S33" s="434"/>
      <c r="T33" s="434"/>
      <c r="U33" s="434"/>
      <c r="V33" s="441" t="s">
        <v>2864</v>
      </c>
      <c r="W33" s="439">
        <f>SUM(W30:W32)</f>
        <v>180</v>
      </c>
      <c r="X33" s="439"/>
    </row>
    <row r="34" spans="3:24" ht="25.5" customHeight="1" x14ac:dyDescent="0.3">
      <c r="C34" s="463">
        <v>11</v>
      </c>
      <c r="D34" s="463" t="s">
        <v>2865</v>
      </c>
      <c r="E34" s="464">
        <v>45705</v>
      </c>
      <c r="F34" s="463"/>
      <c r="S34" s="434"/>
      <c r="T34" s="434"/>
      <c r="U34" s="434"/>
      <c r="V34" s="441" t="s">
        <v>2866</v>
      </c>
      <c r="W34" s="442">
        <f>W33*1.18</f>
        <v>212.39999999999998</v>
      </c>
      <c r="X34" s="442"/>
    </row>
    <row r="35" spans="3:24" ht="25.5" customHeight="1" x14ac:dyDescent="0.3">
      <c r="C35" s="463">
        <v>12</v>
      </c>
      <c r="D35" s="463" t="s">
        <v>2867</v>
      </c>
      <c r="E35" s="464">
        <v>44986</v>
      </c>
      <c r="F35" s="463"/>
    </row>
    <row r="37" spans="3:24" ht="27.6" x14ac:dyDescent="0.3">
      <c r="S37" s="435" t="s">
        <v>390</v>
      </c>
      <c r="T37" s="436" t="s">
        <v>1772</v>
      </c>
      <c r="U37" s="436" t="s">
        <v>1773</v>
      </c>
      <c r="V37" s="436" t="s">
        <v>1774</v>
      </c>
      <c r="W37" s="437" t="s">
        <v>1775</v>
      </c>
    </row>
    <row r="38" spans="3:24" x14ac:dyDescent="0.3">
      <c r="S38" s="376">
        <v>322925</v>
      </c>
      <c r="T38" s="371" t="s">
        <v>2868</v>
      </c>
      <c r="U38" s="371">
        <v>4</v>
      </c>
      <c r="V38" s="371">
        <v>40</v>
      </c>
      <c r="W38" s="438">
        <f>PRODUCT(U38:V38)</f>
        <v>160</v>
      </c>
    </row>
    <row r="39" spans="3:24" ht="18.75" customHeight="1" x14ac:dyDescent="0.3">
      <c r="C39" s="873" t="s">
        <v>2846</v>
      </c>
      <c r="D39" s="873"/>
      <c r="E39" s="873"/>
      <c r="F39" s="873"/>
      <c r="S39" s="376" t="s">
        <v>2869</v>
      </c>
      <c r="T39" s="371" t="s">
        <v>2868</v>
      </c>
      <c r="U39" s="371">
        <v>4</v>
      </c>
      <c r="V39" s="371">
        <v>40</v>
      </c>
      <c r="W39" s="438">
        <f>PRODUCT(U39:V39)</f>
        <v>160</v>
      </c>
    </row>
    <row r="40" spans="3:24" x14ac:dyDescent="0.3">
      <c r="S40" s="434"/>
      <c r="T40" s="434"/>
      <c r="U40" s="434"/>
      <c r="V40" s="434"/>
      <c r="W40" s="439">
        <f>SUM(W38:W39)</f>
        <v>320</v>
      </c>
    </row>
    <row r="41" spans="3:24" x14ac:dyDescent="0.3">
      <c r="C41" s="462" t="s">
        <v>2299</v>
      </c>
      <c r="D41" s="462" t="s">
        <v>2300</v>
      </c>
      <c r="E41" s="462" t="s">
        <v>2848</v>
      </c>
      <c r="F41" s="462"/>
    </row>
    <row r="42" spans="3:24" x14ac:dyDescent="0.3">
      <c r="C42" s="463">
        <v>1</v>
      </c>
      <c r="D42" s="463" t="s">
        <v>2850</v>
      </c>
      <c r="E42" s="464">
        <v>44986</v>
      </c>
      <c r="F42" s="463"/>
    </row>
    <row r="43" spans="3:24" x14ac:dyDescent="0.3">
      <c r="C43" s="463">
        <v>2</v>
      </c>
      <c r="D43" s="463" t="s">
        <v>2853</v>
      </c>
      <c r="E43" s="464">
        <v>44986</v>
      </c>
      <c r="F43" s="463"/>
    </row>
    <row r="44" spans="3:24" x14ac:dyDescent="0.3">
      <c r="C44" s="463">
        <v>3</v>
      </c>
      <c r="D44" s="463" t="s">
        <v>2855</v>
      </c>
      <c r="E44" s="464">
        <v>45611</v>
      </c>
      <c r="F44" s="463"/>
    </row>
    <row r="45" spans="3:24" x14ac:dyDescent="0.3">
      <c r="C45" s="463">
        <v>4</v>
      </c>
      <c r="D45" s="463" t="s">
        <v>2856</v>
      </c>
      <c r="E45" s="464">
        <v>44986</v>
      </c>
      <c r="F45" s="463"/>
    </row>
    <row r="46" spans="3:24" x14ac:dyDescent="0.3">
      <c r="C46" s="463">
        <v>5</v>
      </c>
      <c r="D46" s="463" t="s">
        <v>2857</v>
      </c>
      <c r="E46" s="464">
        <v>44986</v>
      </c>
      <c r="F46" s="463"/>
    </row>
    <row r="47" spans="3:24" ht="27.6" x14ac:dyDescent="0.3">
      <c r="C47" s="463">
        <v>6</v>
      </c>
      <c r="D47" s="463" t="s">
        <v>2858</v>
      </c>
      <c r="E47" s="464">
        <v>44986</v>
      </c>
      <c r="F47" s="463"/>
      <c r="S47" s="435" t="s">
        <v>390</v>
      </c>
      <c r="T47" s="436" t="s">
        <v>1772</v>
      </c>
      <c r="U47" s="436" t="s">
        <v>1773</v>
      </c>
      <c r="V47" s="436" t="s">
        <v>1774</v>
      </c>
      <c r="W47" s="437" t="s">
        <v>1775</v>
      </c>
    </row>
    <row r="48" spans="3:24" x14ac:dyDescent="0.3">
      <c r="C48" s="463">
        <v>7</v>
      </c>
      <c r="D48" s="463" t="s">
        <v>2859</v>
      </c>
      <c r="E48" s="464">
        <v>44986</v>
      </c>
      <c r="F48" s="463"/>
      <c r="S48" s="376">
        <v>316525</v>
      </c>
      <c r="T48" s="371" t="s">
        <v>2870</v>
      </c>
      <c r="U48" s="371">
        <v>8</v>
      </c>
      <c r="V48" s="371">
        <v>10</v>
      </c>
      <c r="W48" s="438">
        <f>PRODUCT(U48:V48)</f>
        <v>80</v>
      </c>
    </row>
    <row r="49" spans="3:23" x14ac:dyDescent="0.3">
      <c r="C49" s="463">
        <v>8</v>
      </c>
      <c r="D49" s="463" t="s">
        <v>2861</v>
      </c>
      <c r="E49" s="464">
        <v>44986</v>
      </c>
      <c r="F49" s="463"/>
      <c r="S49" s="434"/>
      <c r="T49" s="434"/>
      <c r="U49" s="434"/>
      <c r="V49" s="434"/>
      <c r="W49" s="439">
        <f>SUM(W45:W48)</f>
        <v>80</v>
      </c>
    </row>
    <row r="50" spans="3:23" x14ac:dyDescent="0.3">
      <c r="C50" s="463">
        <v>9</v>
      </c>
      <c r="D50" s="463" t="s">
        <v>2862</v>
      </c>
      <c r="E50" s="464">
        <v>45663</v>
      </c>
      <c r="F50" s="463"/>
      <c r="S50" s="376"/>
      <c r="T50" s="371"/>
      <c r="U50" s="371"/>
      <c r="V50" s="371"/>
      <c r="W50" s="438"/>
    </row>
    <row r="51" spans="3:23" x14ac:dyDescent="0.3">
      <c r="C51" s="463">
        <v>10</v>
      </c>
      <c r="D51" s="463" t="s">
        <v>2863</v>
      </c>
      <c r="E51" s="464">
        <v>45456</v>
      </c>
      <c r="F51" s="463"/>
      <c r="S51" s="376"/>
      <c r="T51" s="371"/>
      <c r="U51" s="371"/>
      <c r="V51" s="371"/>
      <c r="W51" s="438"/>
    </row>
    <row r="52" spans="3:23" x14ac:dyDescent="0.3">
      <c r="C52" s="463">
        <v>11</v>
      </c>
      <c r="D52" s="463" t="s">
        <v>2865</v>
      </c>
      <c r="E52" s="464">
        <v>45705</v>
      </c>
      <c r="F52" s="463"/>
      <c r="S52" s="434"/>
      <c r="T52" s="434"/>
      <c r="U52" s="434"/>
      <c r="V52" s="434"/>
      <c r="W52" s="439">
        <f>SUM(W48:W51)</f>
        <v>160</v>
      </c>
    </row>
    <row r="53" spans="3:23" x14ac:dyDescent="0.3">
      <c r="C53" s="463">
        <v>12</v>
      </c>
      <c r="D53" s="463" t="s">
        <v>2867</v>
      </c>
      <c r="E53" s="464">
        <v>44986</v>
      </c>
      <c r="F53" s="463"/>
    </row>
    <row r="57" spans="3:23" ht="27.6" x14ac:dyDescent="0.3">
      <c r="C57" s="859" t="s">
        <v>2871</v>
      </c>
      <c r="D57" s="859"/>
      <c r="E57" s="859"/>
      <c r="S57" s="435" t="s">
        <v>390</v>
      </c>
      <c r="T57" s="436" t="s">
        <v>1772</v>
      </c>
      <c r="U57" s="436" t="s">
        <v>1773</v>
      </c>
      <c r="V57" s="436" t="s">
        <v>1774</v>
      </c>
      <c r="W57" s="437" t="s">
        <v>1775</v>
      </c>
    </row>
    <row r="58" spans="3:23" ht="27.6" x14ac:dyDescent="0.3">
      <c r="C58" s="463">
        <v>1</v>
      </c>
      <c r="D58" s="463" t="s">
        <v>2850</v>
      </c>
      <c r="E58" s="463" t="s">
        <v>1696</v>
      </c>
      <c r="S58" s="376">
        <v>322025</v>
      </c>
      <c r="T58" s="371" t="s">
        <v>2860</v>
      </c>
      <c r="U58" s="371">
        <v>2</v>
      </c>
      <c r="V58" s="371">
        <v>30</v>
      </c>
      <c r="W58" s="438">
        <f>PRODUCT(U58:V58)</f>
        <v>60</v>
      </c>
    </row>
    <row r="59" spans="3:23" ht="27.6" x14ac:dyDescent="0.3">
      <c r="C59" s="463">
        <v>2</v>
      </c>
      <c r="D59" s="463" t="s">
        <v>2865</v>
      </c>
      <c r="E59" s="463" t="s">
        <v>1696</v>
      </c>
      <c r="S59" s="376">
        <v>323725</v>
      </c>
      <c r="T59" s="371" t="s">
        <v>2860</v>
      </c>
      <c r="U59" s="371">
        <v>2</v>
      </c>
      <c r="V59" s="371">
        <v>30</v>
      </c>
      <c r="W59" s="438">
        <f>PRODUCT(U59:V59)</f>
        <v>60</v>
      </c>
    </row>
    <row r="60" spans="3:23" ht="27.6" x14ac:dyDescent="0.3">
      <c r="C60" s="463">
        <v>3</v>
      </c>
      <c r="D60" s="463" t="s">
        <v>2861</v>
      </c>
      <c r="E60" s="463" t="s">
        <v>1696</v>
      </c>
      <c r="S60" s="376">
        <v>324225</v>
      </c>
      <c r="T60" s="371" t="s">
        <v>2860</v>
      </c>
      <c r="U60" s="371">
        <v>2</v>
      </c>
      <c r="V60" s="371">
        <v>30</v>
      </c>
      <c r="W60" s="438">
        <f>PRODUCT(U60:V60)</f>
        <v>60</v>
      </c>
    </row>
    <row r="61" spans="3:23" x14ac:dyDescent="0.3">
      <c r="C61" s="463"/>
      <c r="D61" s="463"/>
      <c r="E61" s="463"/>
      <c r="S61" s="376">
        <v>321825</v>
      </c>
      <c r="T61" s="371" t="s">
        <v>2872</v>
      </c>
      <c r="U61" s="371">
        <v>1</v>
      </c>
      <c r="V61" s="371">
        <v>38</v>
      </c>
      <c r="W61" s="438">
        <f>PRODUCT(U61:V61)</f>
        <v>38</v>
      </c>
    </row>
    <row r="62" spans="3:23" x14ac:dyDescent="0.3">
      <c r="C62" s="463">
        <v>4</v>
      </c>
      <c r="D62" s="463" t="s">
        <v>2863</v>
      </c>
      <c r="E62" s="463" t="s">
        <v>1696</v>
      </c>
      <c r="S62" s="434"/>
      <c r="T62" s="434"/>
      <c r="U62" s="434"/>
      <c r="V62" s="441" t="s">
        <v>2864</v>
      </c>
      <c r="W62" s="439">
        <f>SUM(W58:W61)</f>
        <v>218</v>
      </c>
    </row>
    <row r="63" spans="3:23" x14ac:dyDescent="0.3">
      <c r="C63" s="463">
        <v>5</v>
      </c>
      <c r="D63" s="463" t="s">
        <v>2853</v>
      </c>
      <c r="E63" s="463" t="s">
        <v>814</v>
      </c>
      <c r="S63" s="434"/>
      <c r="T63" s="434"/>
      <c r="U63" s="434"/>
      <c r="V63" s="441" t="s">
        <v>2866</v>
      </c>
      <c r="W63" s="442">
        <f>W62*1.18</f>
        <v>257.24</v>
      </c>
    </row>
    <row r="64" spans="3:23" x14ac:dyDescent="0.3">
      <c r="C64" s="463">
        <v>6</v>
      </c>
      <c r="D64" s="463" t="s">
        <v>2873</v>
      </c>
      <c r="E64" s="463" t="s">
        <v>814</v>
      </c>
    </row>
    <row r="65" spans="3:23" x14ac:dyDescent="0.3">
      <c r="C65" s="463">
        <v>7</v>
      </c>
      <c r="D65" s="463" t="s">
        <v>2859</v>
      </c>
      <c r="E65" s="463" t="s">
        <v>451</v>
      </c>
    </row>
    <row r="66" spans="3:23" ht="27.6" x14ac:dyDescent="0.3">
      <c r="C66" s="463">
        <v>8</v>
      </c>
      <c r="D66" s="463" t="s">
        <v>2856</v>
      </c>
      <c r="E66" s="463" t="s">
        <v>46</v>
      </c>
      <c r="S66" s="435" t="s">
        <v>390</v>
      </c>
      <c r="T66" s="436" t="s">
        <v>1772</v>
      </c>
      <c r="U66" s="436" t="s">
        <v>1773</v>
      </c>
      <c r="V66" s="436" t="s">
        <v>1774</v>
      </c>
      <c r="W66" s="437" t="s">
        <v>1775</v>
      </c>
    </row>
    <row r="67" spans="3:23" ht="27.6" x14ac:dyDescent="0.3">
      <c r="C67" s="463">
        <v>9</v>
      </c>
      <c r="D67" s="463" t="s">
        <v>2857</v>
      </c>
      <c r="E67" s="463" t="s">
        <v>455</v>
      </c>
      <c r="S67" s="376">
        <v>321825</v>
      </c>
      <c r="T67" s="371" t="s">
        <v>2874</v>
      </c>
      <c r="U67" s="371">
        <v>2</v>
      </c>
      <c r="V67" s="371">
        <v>60</v>
      </c>
      <c r="W67" s="438">
        <f>PRODUCT(U67:V67)</f>
        <v>120</v>
      </c>
    </row>
    <row r="68" spans="3:23" x14ac:dyDescent="0.3">
      <c r="C68" s="463">
        <v>10</v>
      </c>
      <c r="D68" s="463" t="s">
        <v>2862</v>
      </c>
      <c r="E68" s="463" t="s">
        <v>2875</v>
      </c>
      <c r="S68" s="376">
        <v>320425</v>
      </c>
      <c r="T68" s="371" t="s">
        <v>2870</v>
      </c>
      <c r="U68" s="371">
        <v>2</v>
      </c>
      <c r="V68" s="371">
        <v>15</v>
      </c>
      <c r="W68" s="438">
        <f>PRODUCT(U68:V68)</f>
        <v>30</v>
      </c>
    </row>
    <row r="69" spans="3:23" x14ac:dyDescent="0.3">
      <c r="C69" s="463">
        <v>10</v>
      </c>
      <c r="D69" s="463" t="s">
        <v>2862</v>
      </c>
      <c r="E69" s="463" t="s">
        <v>2875</v>
      </c>
      <c r="S69" s="376">
        <v>312325</v>
      </c>
      <c r="T69" s="371" t="s">
        <v>2870</v>
      </c>
      <c r="U69" s="371">
        <v>1</v>
      </c>
      <c r="V69" s="371">
        <v>15</v>
      </c>
      <c r="W69" s="438">
        <f>PRODUCT(U69:V69)</f>
        <v>15</v>
      </c>
    </row>
    <row r="70" spans="3:23" x14ac:dyDescent="0.3">
      <c r="C70" s="463"/>
      <c r="D70" s="463"/>
      <c r="E70" s="463"/>
      <c r="S70" s="376">
        <v>325425</v>
      </c>
      <c r="T70" s="371" t="s">
        <v>2847</v>
      </c>
      <c r="U70" s="371">
        <v>4</v>
      </c>
      <c r="V70" s="371">
        <v>35</v>
      </c>
      <c r="W70" s="438">
        <f>PRODUCT(U70:V70)</f>
        <v>140</v>
      </c>
    </row>
    <row r="71" spans="3:23" x14ac:dyDescent="0.3">
      <c r="C71" s="463">
        <v>11</v>
      </c>
      <c r="D71" s="463" t="s">
        <v>2876</v>
      </c>
      <c r="E71" s="463" t="s">
        <v>455</v>
      </c>
      <c r="S71" s="434"/>
      <c r="T71" s="434"/>
      <c r="U71" s="434"/>
      <c r="V71" s="434"/>
      <c r="W71" s="439">
        <f>SUM(W67:W70)</f>
        <v>305</v>
      </c>
    </row>
    <row r="72" spans="3:23" x14ac:dyDescent="0.3">
      <c r="C72" s="463">
        <v>12</v>
      </c>
      <c r="D72" s="463" t="s">
        <v>2877</v>
      </c>
      <c r="E72" s="463" t="s">
        <v>2878</v>
      </c>
    </row>
    <row r="74" spans="3:23" x14ac:dyDescent="0.3">
      <c r="C74" s="874" t="s">
        <v>2879</v>
      </c>
      <c r="D74" s="874"/>
      <c r="E74" s="874"/>
    </row>
    <row r="75" spans="3:23" x14ac:dyDescent="0.3">
      <c r="C75" s="463">
        <v>13</v>
      </c>
      <c r="D75" s="463" t="s">
        <v>1913</v>
      </c>
      <c r="E75" s="463" t="s">
        <v>2880</v>
      </c>
    </row>
    <row r="76" spans="3:23" ht="27.6" x14ac:dyDescent="0.3">
      <c r="S76" s="435" t="s">
        <v>390</v>
      </c>
      <c r="T76" s="436" t="s">
        <v>1772</v>
      </c>
      <c r="U76" s="436" t="s">
        <v>1773</v>
      </c>
      <c r="V76" s="436" t="s">
        <v>1774</v>
      </c>
      <c r="W76" s="437" t="s">
        <v>1775</v>
      </c>
    </row>
    <row r="77" spans="3:23" ht="27.6" x14ac:dyDescent="0.3">
      <c r="S77" s="376" t="s">
        <v>743</v>
      </c>
      <c r="T77" s="371" t="s">
        <v>2881</v>
      </c>
      <c r="U77" s="371">
        <v>10</v>
      </c>
      <c r="V77" s="561">
        <v>4.6020000000000003</v>
      </c>
      <c r="W77" s="562">
        <f>PRODUCT(U77:V77)</f>
        <v>46.02</v>
      </c>
    </row>
    <row r="78" spans="3:23" x14ac:dyDescent="0.3">
      <c r="E78" s="863" t="s">
        <v>2882</v>
      </c>
      <c r="F78" s="863"/>
      <c r="S78" s="434"/>
      <c r="T78" s="434"/>
      <c r="U78" s="434"/>
      <c r="V78" s="441" t="s">
        <v>2864</v>
      </c>
      <c r="W78" s="563">
        <f>SUM(W75:W77)</f>
        <v>46.02</v>
      </c>
    </row>
    <row r="79" spans="3:23" x14ac:dyDescent="0.3">
      <c r="E79" s="260" t="s">
        <v>2883</v>
      </c>
      <c r="F79" s="260" t="s">
        <v>2884</v>
      </c>
      <c r="S79" s="434"/>
      <c r="T79" s="434"/>
      <c r="U79" s="434"/>
      <c r="V79" s="441" t="s">
        <v>2866</v>
      </c>
      <c r="W79" s="564">
        <f>W78*1.18</f>
        <v>54.303600000000003</v>
      </c>
    </row>
    <row r="80" spans="3:23" x14ac:dyDescent="0.3">
      <c r="C80" s="539"/>
      <c r="D80" s="539" t="s">
        <v>1696</v>
      </c>
      <c r="E80" s="539"/>
      <c r="F80" s="539"/>
    </row>
    <row r="81" spans="3:23" x14ac:dyDescent="0.3">
      <c r="C81" s="463">
        <v>1</v>
      </c>
      <c r="D81" s="463" t="s">
        <v>2850</v>
      </c>
      <c r="E81" s="541">
        <v>0.29166666666666669</v>
      </c>
      <c r="F81" s="541">
        <v>0.625</v>
      </c>
    </row>
    <row r="82" spans="3:23" ht="27.6" x14ac:dyDescent="0.3">
      <c r="C82" s="463">
        <v>2</v>
      </c>
      <c r="D82" s="463" t="s">
        <v>2865</v>
      </c>
      <c r="E82" s="541">
        <v>0.29166666666666669</v>
      </c>
      <c r="F82" s="541">
        <v>0.625</v>
      </c>
      <c r="S82" s="435" t="s">
        <v>390</v>
      </c>
      <c r="T82" s="436" t="s">
        <v>1772</v>
      </c>
      <c r="U82" s="436" t="s">
        <v>1773</v>
      </c>
      <c r="V82" s="436" t="s">
        <v>1774</v>
      </c>
      <c r="W82" s="437" t="s">
        <v>1775</v>
      </c>
    </row>
    <row r="83" spans="3:23" x14ac:dyDescent="0.3">
      <c r="C83" s="463">
        <v>3</v>
      </c>
      <c r="D83" s="463" t="s">
        <v>2861</v>
      </c>
      <c r="E83" s="541">
        <v>0.29166666666666669</v>
      </c>
      <c r="F83" s="541">
        <v>0.625</v>
      </c>
      <c r="S83" s="376">
        <v>325525</v>
      </c>
      <c r="T83" s="371" t="s">
        <v>2870</v>
      </c>
      <c r="U83" s="371">
        <v>1</v>
      </c>
      <c r="V83" s="565">
        <v>10.1694</v>
      </c>
      <c r="W83" s="566">
        <f>PRODUCT(U83:V83)</f>
        <v>10.1694</v>
      </c>
    </row>
    <row r="84" spans="3:23" x14ac:dyDescent="0.3">
      <c r="C84" s="463">
        <v>4</v>
      </c>
      <c r="D84" s="463" t="s">
        <v>2863</v>
      </c>
      <c r="E84" s="541" t="s">
        <v>2885</v>
      </c>
      <c r="F84" s="541" t="s">
        <v>2885</v>
      </c>
      <c r="S84" s="376">
        <v>332925</v>
      </c>
      <c r="T84" s="371" t="s">
        <v>2870</v>
      </c>
      <c r="U84" s="371">
        <v>2</v>
      </c>
      <c r="V84" s="565">
        <v>10.1694</v>
      </c>
      <c r="W84" s="566">
        <f>PRODUCT(U84:V84)</f>
        <v>20.338799999999999</v>
      </c>
    </row>
    <row r="85" spans="3:23" x14ac:dyDescent="0.3">
      <c r="C85" s="463">
        <v>5</v>
      </c>
      <c r="D85" s="463" t="s">
        <v>1763</v>
      </c>
      <c r="E85" s="541">
        <v>0.29166666666666669</v>
      </c>
      <c r="F85" s="541">
        <v>0.625</v>
      </c>
      <c r="S85" s="376">
        <v>334825</v>
      </c>
      <c r="T85" s="371" t="s">
        <v>2870</v>
      </c>
      <c r="U85" s="371">
        <v>6</v>
      </c>
      <c r="V85" s="565">
        <v>10.1694</v>
      </c>
      <c r="W85" s="566">
        <f>PRODUCT(U85:V85)</f>
        <v>61.016399999999997</v>
      </c>
    </row>
    <row r="86" spans="3:23" x14ac:dyDescent="0.3">
      <c r="C86" s="539"/>
      <c r="D86" s="539" t="s">
        <v>814</v>
      </c>
      <c r="E86" s="540"/>
      <c r="F86" s="540"/>
      <c r="S86" s="376">
        <v>334725</v>
      </c>
      <c r="T86" s="371" t="s">
        <v>2870</v>
      </c>
      <c r="U86" s="371">
        <v>7</v>
      </c>
      <c r="V86" s="565">
        <v>10.1694</v>
      </c>
      <c r="W86" s="566">
        <f>PRODUCT(U86:V86)</f>
        <v>71.1858</v>
      </c>
    </row>
    <row r="87" spans="3:23" x14ac:dyDescent="0.3">
      <c r="C87" s="463">
        <v>1</v>
      </c>
      <c r="D87" s="463" t="s">
        <v>2853</v>
      </c>
      <c r="E87" s="541">
        <v>0.29166666666666669</v>
      </c>
      <c r="F87" s="541">
        <v>0.625</v>
      </c>
      <c r="S87" s="434"/>
      <c r="T87" s="434"/>
      <c r="U87" s="568">
        <f>SUM(U83:U86)</f>
        <v>16</v>
      </c>
      <c r="V87" s="434"/>
      <c r="W87" s="563">
        <f>SUM(W83:W86)</f>
        <v>162.71039999999999</v>
      </c>
    </row>
    <row r="88" spans="3:23" x14ac:dyDescent="0.3">
      <c r="C88" s="463">
        <v>2</v>
      </c>
      <c r="D88" s="463" t="s">
        <v>2873</v>
      </c>
      <c r="E88" s="541">
        <v>0.29166666666666669</v>
      </c>
      <c r="F88" s="541">
        <v>0.625</v>
      </c>
    </row>
    <row r="89" spans="3:23" ht="27.6" x14ac:dyDescent="0.3">
      <c r="C89" s="539"/>
      <c r="D89" s="539" t="s">
        <v>451</v>
      </c>
      <c r="E89" s="540"/>
      <c r="F89" s="540"/>
      <c r="S89" s="435" t="s">
        <v>390</v>
      </c>
      <c r="T89" s="436" t="s">
        <v>1772</v>
      </c>
      <c r="U89" s="436" t="s">
        <v>1773</v>
      </c>
      <c r="V89" s="436" t="s">
        <v>1774</v>
      </c>
      <c r="W89" s="437" t="s">
        <v>1775</v>
      </c>
    </row>
    <row r="90" spans="3:23" x14ac:dyDescent="0.3">
      <c r="C90" s="463">
        <v>1</v>
      </c>
      <c r="D90" s="463" t="s">
        <v>2859</v>
      </c>
      <c r="E90" s="541">
        <v>0.29166666666666669</v>
      </c>
      <c r="F90" s="541">
        <v>0.625</v>
      </c>
      <c r="S90" s="376">
        <v>333825</v>
      </c>
      <c r="T90" s="371" t="s">
        <v>2847</v>
      </c>
      <c r="U90" s="371">
        <v>4</v>
      </c>
      <c r="V90" s="565">
        <v>29.661000000000001</v>
      </c>
      <c r="W90" s="566">
        <f>PRODUCT(U90:V90)</f>
        <v>118.64400000000001</v>
      </c>
    </row>
    <row r="91" spans="3:23" x14ac:dyDescent="0.3">
      <c r="C91" s="539"/>
      <c r="D91" s="539" t="s">
        <v>46</v>
      </c>
      <c r="E91" s="540"/>
      <c r="F91" s="540"/>
      <c r="S91" s="376">
        <v>334625</v>
      </c>
      <c r="T91" s="371" t="s">
        <v>2847</v>
      </c>
      <c r="U91" s="371">
        <v>4</v>
      </c>
      <c r="V91" s="565">
        <v>29.661000000000001</v>
      </c>
      <c r="W91" s="566">
        <f>PRODUCT(U91:V91)</f>
        <v>118.64400000000001</v>
      </c>
    </row>
    <row r="92" spans="3:23" x14ac:dyDescent="0.3">
      <c r="C92" s="463">
        <v>1</v>
      </c>
      <c r="D92" s="463" t="s">
        <v>2856</v>
      </c>
      <c r="E92" s="541">
        <v>0.29166666666666669</v>
      </c>
      <c r="F92" s="541">
        <v>0.5</v>
      </c>
      <c r="S92" s="376">
        <v>336925</v>
      </c>
      <c r="T92" s="371" t="s">
        <v>2847</v>
      </c>
      <c r="U92" s="371">
        <v>4</v>
      </c>
      <c r="V92" s="565">
        <v>29.661000000000001</v>
      </c>
      <c r="W92" s="566">
        <f>PRODUCT(U92:V92)</f>
        <v>118.64400000000001</v>
      </c>
    </row>
    <row r="93" spans="3:23" x14ac:dyDescent="0.3">
      <c r="C93" s="539"/>
      <c r="D93" s="539" t="s">
        <v>455</v>
      </c>
      <c r="E93" s="540"/>
      <c r="F93" s="540"/>
      <c r="S93" s="434"/>
      <c r="T93" s="434"/>
      <c r="U93" s="569">
        <f>SUM(U90:U92)</f>
        <v>12</v>
      </c>
      <c r="V93" s="567"/>
      <c r="W93" s="563">
        <f>SUM(W90:W92)</f>
        <v>355.93200000000002</v>
      </c>
    </row>
    <row r="94" spans="3:23" x14ac:dyDescent="0.3">
      <c r="C94" s="463">
        <v>1</v>
      </c>
      <c r="D94" s="463" t="s">
        <v>2857</v>
      </c>
      <c r="E94" s="541">
        <v>0.29166666666666669</v>
      </c>
      <c r="F94" s="541">
        <v>0.5</v>
      </c>
    </row>
    <row r="95" spans="3:23" x14ac:dyDescent="0.3">
      <c r="C95" s="463">
        <v>2</v>
      </c>
      <c r="D95" s="463" t="s">
        <v>2876</v>
      </c>
      <c r="E95" s="541">
        <v>0.29166666666666669</v>
      </c>
      <c r="F95" s="541">
        <v>0.5</v>
      </c>
    </row>
    <row r="96" spans="3:23" x14ac:dyDescent="0.3">
      <c r="C96" s="539"/>
      <c r="D96" s="539" t="s">
        <v>2886</v>
      </c>
      <c r="E96" s="540"/>
      <c r="F96" s="540"/>
      <c r="V96" s="570" t="s">
        <v>1743</v>
      </c>
      <c r="W96" s="571">
        <f>SUM(W87,W93)</f>
        <v>518.64239999999995</v>
      </c>
    </row>
    <row r="97" spans="3:23" x14ac:dyDescent="0.3">
      <c r="C97" s="463">
        <v>1</v>
      </c>
      <c r="D97" s="463" t="s">
        <v>2862</v>
      </c>
      <c r="E97" s="541">
        <v>0.29166666666666669</v>
      </c>
      <c r="F97" s="541">
        <v>0.625</v>
      </c>
      <c r="V97" s="570" t="s">
        <v>2887</v>
      </c>
      <c r="W97" s="571">
        <f>W96*1.18</f>
        <v>611.99803199999997</v>
      </c>
    </row>
    <row r="98" spans="3:23" x14ac:dyDescent="0.3">
      <c r="C98" s="463">
        <v>2</v>
      </c>
      <c r="D98" s="463" t="s">
        <v>2888</v>
      </c>
      <c r="E98" s="541">
        <v>0.29166666666666669</v>
      </c>
      <c r="F98" s="541">
        <v>0.625</v>
      </c>
    </row>
    <row r="99" spans="3:23" x14ac:dyDescent="0.3">
      <c r="C99" s="539"/>
      <c r="D99" s="539" t="s">
        <v>2878</v>
      </c>
      <c r="E99" s="540"/>
      <c r="F99" s="540"/>
    </row>
    <row r="100" spans="3:23" ht="27.6" x14ac:dyDescent="0.3">
      <c r="C100" s="463">
        <v>1</v>
      </c>
      <c r="D100" s="463" t="s">
        <v>2877</v>
      </c>
      <c r="E100" s="541">
        <v>0.29166666666666669</v>
      </c>
      <c r="F100" s="541">
        <v>0.625</v>
      </c>
      <c r="S100" s="435" t="s">
        <v>390</v>
      </c>
      <c r="T100" s="436" t="s">
        <v>1772</v>
      </c>
      <c r="U100" s="436" t="s">
        <v>1773</v>
      </c>
      <c r="V100" s="436" t="s">
        <v>1774</v>
      </c>
      <c r="W100" s="437" t="s">
        <v>1775</v>
      </c>
    </row>
    <row r="101" spans="3:23" x14ac:dyDescent="0.3">
      <c r="S101" s="376">
        <v>342325</v>
      </c>
      <c r="T101" s="371" t="s">
        <v>2847</v>
      </c>
      <c r="U101" s="371">
        <v>4</v>
      </c>
      <c r="V101" s="565">
        <v>29.661000000000001</v>
      </c>
      <c r="W101" s="566">
        <f>PRODUCT(U101:V101)</f>
        <v>118.64400000000001</v>
      </c>
    </row>
    <row r="102" spans="3:23" x14ac:dyDescent="0.3">
      <c r="S102" s="376">
        <v>342425</v>
      </c>
      <c r="T102" s="371" t="s">
        <v>2847</v>
      </c>
      <c r="U102" s="371">
        <v>4</v>
      </c>
      <c r="V102" s="565">
        <v>29.661000000000001</v>
      </c>
      <c r="W102" s="566">
        <f>PRODUCT(U102:V102)</f>
        <v>118.64400000000001</v>
      </c>
    </row>
    <row r="103" spans="3:23" x14ac:dyDescent="0.3">
      <c r="E103" s="863" t="s">
        <v>2882</v>
      </c>
      <c r="F103" s="863"/>
      <c r="S103" s="434"/>
      <c r="T103" s="434"/>
      <c r="U103" s="568">
        <f>SUM(U101:U102)</f>
        <v>8</v>
      </c>
      <c r="V103" s="567"/>
      <c r="W103" s="563">
        <f>SUM(W101:W102)</f>
        <v>237.28800000000001</v>
      </c>
    </row>
    <row r="104" spans="3:23" x14ac:dyDescent="0.3">
      <c r="E104" s="260" t="s">
        <v>2883</v>
      </c>
      <c r="F104" s="260" t="s">
        <v>2884</v>
      </c>
    </row>
    <row r="105" spans="3:23" x14ac:dyDescent="0.3">
      <c r="C105" s="539"/>
      <c r="D105" s="539" t="s">
        <v>1696</v>
      </c>
      <c r="E105" s="539"/>
      <c r="F105" s="539"/>
    </row>
    <row r="106" spans="3:23" x14ac:dyDescent="0.3">
      <c r="C106" s="463">
        <v>1</v>
      </c>
      <c r="D106" s="463" t="s">
        <v>2865</v>
      </c>
      <c r="E106" s="541">
        <v>0.29166666666666669</v>
      </c>
      <c r="F106" s="541">
        <v>0.625</v>
      </c>
    </row>
    <row r="107" spans="3:23" x14ac:dyDescent="0.3">
      <c r="C107" s="463">
        <v>2</v>
      </c>
      <c r="D107" s="463" t="s">
        <v>1764</v>
      </c>
      <c r="E107" s="541">
        <v>0.29166666666666669</v>
      </c>
      <c r="F107" s="541">
        <v>0.54166666666666663</v>
      </c>
      <c r="V107" s="570" t="s">
        <v>1743</v>
      </c>
      <c r="W107" s="571">
        <f>SUM(W98,W103)</f>
        <v>237.28800000000001</v>
      </c>
    </row>
    <row r="108" spans="3:23" x14ac:dyDescent="0.3">
      <c r="C108" s="463">
        <v>3</v>
      </c>
      <c r="D108" s="463" t="s">
        <v>1763</v>
      </c>
      <c r="E108" s="541">
        <v>0.29166666666666669</v>
      </c>
      <c r="F108" s="541">
        <v>0.5</v>
      </c>
      <c r="V108" s="570" t="s">
        <v>2887</v>
      </c>
      <c r="W108" s="571">
        <f>W107*1.18</f>
        <v>279.99984000000001</v>
      </c>
    </row>
    <row r="109" spans="3:23" x14ac:dyDescent="0.3">
      <c r="C109" s="539"/>
      <c r="D109" s="539" t="s">
        <v>814</v>
      </c>
      <c r="E109" s="540"/>
      <c r="F109" s="540"/>
    </row>
    <row r="110" spans="3:23" x14ac:dyDescent="0.3">
      <c r="C110" s="463">
        <v>1</v>
      </c>
      <c r="D110" s="463" t="s">
        <v>2853</v>
      </c>
      <c r="E110" s="541">
        <v>0.25</v>
      </c>
      <c r="F110" s="541">
        <v>0.58333333333333337</v>
      </c>
    </row>
    <row r="111" spans="3:23" x14ac:dyDescent="0.3">
      <c r="C111" s="463">
        <v>1</v>
      </c>
      <c r="D111" s="463" t="s">
        <v>2889</v>
      </c>
      <c r="E111" s="541">
        <v>0.25</v>
      </c>
      <c r="F111" s="541">
        <v>0.58333333333333337</v>
      </c>
    </row>
    <row r="112" spans="3:23" x14ac:dyDescent="0.3">
      <c r="C112" s="539"/>
      <c r="D112" s="539" t="s">
        <v>451</v>
      </c>
      <c r="E112" s="540"/>
      <c r="F112" s="540"/>
    </row>
    <row r="113" spans="2:11" x14ac:dyDescent="0.3">
      <c r="C113" s="463">
        <v>1</v>
      </c>
      <c r="D113" s="463" t="s">
        <v>2859</v>
      </c>
      <c r="E113" s="541">
        <v>0.29166666666666669</v>
      </c>
      <c r="F113" s="541">
        <v>0.625</v>
      </c>
    </row>
    <row r="114" spans="2:11" x14ac:dyDescent="0.3">
      <c r="C114" s="539"/>
      <c r="D114" s="539" t="s">
        <v>46</v>
      </c>
      <c r="E114" s="540"/>
      <c r="F114" s="540"/>
    </row>
    <row r="115" spans="2:11" x14ac:dyDescent="0.3">
      <c r="C115" s="463">
        <v>1</v>
      </c>
      <c r="D115" s="463" t="s">
        <v>2856</v>
      </c>
      <c r="E115" s="541">
        <v>0.29166666666666669</v>
      </c>
      <c r="F115" s="541">
        <v>0.625</v>
      </c>
    </row>
    <row r="116" spans="2:11" x14ac:dyDescent="0.3">
      <c r="C116" s="539"/>
      <c r="D116" s="539" t="s">
        <v>455</v>
      </c>
      <c r="E116" s="540"/>
      <c r="F116" s="540"/>
    </row>
    <row r="117" spans="2:11" x14ac:dyDescent="0.3">
      <c r="B117" s="620" t="s">
        <v>2890</v>
      </c>
      <c r="C117" s="463">
        <v>1</v>
      </c>
      <c r="D117" s="463" t="s">
        <v>1765</v>
      </c>
      <c r="E117" s="541">
        <v>0.29166666666666669</v>
      </c>
      <c r="F117" s="541">
        <v>0.54166666666666663</v>
      </c>
    </row>
    <row r="118" spans="2:11" x14ac:dyDescent="0.3">
      <c r="C118" s="463">
        <v>2</v>
      </c>
      <c r="D118" s="463" t="s">
        <v>2876</v>
      </c>
      <c r="E118" s="541">
        <v>0.29166666666666669</v>
      </c>
      <c r="F118" s="541">
        <v>0.54166666666666663</v>
      </c>
    </row>
    <row r="119" spans="2:11" x14ac:dyDescent="0.3">
      <c r="C119" s="539"/>
      <c r="D119" s="539" t="s">
        <v>2886</v>
      </c>
      <c r="E119" s="540"/>
      <c r="F119" s="540"/>
    </row>
    <row r="120" spans="2:11" x14ac:dyDescent="0.3">
      <c r="C120" s="463">
        <v>1</v>
      </c>
      <c r="D120" s="463" t="s">
        <v>2862</v>
      </c>
      <c r="E120" s="541">
        <v>0.29166666666666669</v>
      </c>
      <c r="F120" s="541">
        <v>0.5</v>
      </c>
    </row>
    <row r="121" spans="2:11" x14ac:dyDescent="0.3">
      <c r="C121" s="463">
        <v>2</v>
      </c>
      <c r="D121" s="463" t="s">
        <v>2888</v>
      </c>
      <c r="E121" s="541">
        <v>0.29166666666666669</v>
      </c>
      <c r="F121" s="541">
        <v>0.625</v>
      </c>
      <c r="K121" t="s">
        <v>261</v>
      </c>
    </row>
    <row r="122" spans="2:11" x14ac:dyDescent="0.3">
      <c r="C122" s="539"/>
      <c r="D122" s="539" t="s">
        <v>2878</v>
      </c>
      <c r="E122" s="540"/>
      <c r="F122" s="540"/>
    </row>
    <row r="123" spans="2:11" x14ac:dyDescent="0.3">
      <c r="C123" s="463">
        <v>1</v>
      </c>
      <c r="D123" s="463" t="s">
        <v>2877</v>
      </c>
      <c r="E123" s="541">
        <v>0.29166666666666669</v>
      </c>
      <c r="F123" s="541">
        <v>0.625</v>
      </c>
    </row>
    <row r="126" spans="2:11" x14ac:dyDescent="0.3">
      <c r="E126" s="863" t="s">
        <v>2882</v>
      </c>
      <c r="F126" s="863"/>
    </row>
    <row r="127" spans="2:11" x14ac:dyDescent="0.3">
      <c r="E127" s="260" t="s">
        <v>2883</v>
      </c>
      <c r="F127" s="260" t="s">
        <v>2884</v>
      </c>
    </row>
    <row r="128" spans="2:11" x14ac:dyDescent="0.3">
      <c r="C128" s="539"/>
      <c r="D128" s="539" t="s">
        <v>1696</v>
      </c>
      <c r="E128" s="539"/>
      <c r="F128" s="539"/>
    </row>
    <row r="129" spans="3:6" x14ac:dyDescent="0.3">
      <c r="C129" s="463">
        <v>1</v>
      </c>
      <c r="D129" s="463" t="s">
        <v>2850</v>
      </c>
      <c r="E129" s="541">
        <v>0.29166666666666669</v>
      </c>
      <c r="F129" s="541">
        <v>0.54166666666666663</v>
      </c>
    </row>
    <row r="130" spans="3:6" x14ac:dyDescent="0.3">
      <c r="C130" s="463">
        <v>2</v>
      </c>
      <c r="D130" s="463" t="s">
        <v>2865</v>
      </c>
      <c r="E130" s="541">
        <v>0.33333333333333331</v>
      </c>
      <c r="F130" s="541">
        <v>0.54166666666666663</v>
      </c>
    </row>
    <row r="131" spans="3:6" x14ac:dyDescent="0.3">
      <c r="C131" s="463">
        <v>3</v>
      </c>
      <c r="D131" s="463" t="s">
        <v>2861</v>
      </c>
      <c r="E131" s="541">
        <v>0.3125</v>
      </c>
      <c r="F131" s="541">
        <v>0.58333333333333337</v>
      </c>
    </row>
    <row r="132" spans="3:6" x14ac:dyDescent="0.3">
      <c r="C132" s="539"/>
      <c r="D132" s="539" t="s">
        <v>814</v>
      </c>
      <c r="E132" s="540"/>
      <c r="F132" s="540"/>
    </row>
    <row r="133" spans="3:6" x14ac:dyDescent="0.3">
      <c r="C133" s="539"/>
      <c r="D133" s="539" t="s">
        <v>451</v>
      </c>
      <c r="E133" s="540"/>
      <c r="F133" s="540"/>
    </row>
    <row r="134" spans="3:6" x14ac:dyDescent="0.3">
      <c r="C134" s="539"/>
      <c r="D134" s="539" t="s">
        <v>46</v>
      </c>
      <c r="E134" s="540"/>
      <c r="F134" s="540"/>
    </row>
    <row r="135" spans="3:6" x14ac:dyDescent="0.3">
      <c r="C135" s="539"/>
      <c r="D135" s="539" t="s">
        <v>455</v>
      </c>
      <c r="E135" s="540"/>
      <c r="F135" s="540"/>
    </row>
    <row r="136" spans="3:6" x14ac:dyDescent="0.3">
      <c r="C136" s="539"/>
      <c r="D136" s="539" t="s">
        <v>2886</v>
      </c>
      <c r="E136" s="540"/>
      <c r="F136" s="540"/>
    </row>
    <row r="137" spans="3:6" x14ac:dyDescent="0.3">
      <c r="C137" s="539"/>
      <c r="D137" s="539" t="s">
        <v>2891</v>
      </c>
      <c r="E137" s="540"/>
      <c r="F137" s="540"/>
    </row>
    <row r="138" spans="3:6" x14ac:dyDescent="0.3">
      <c r="C138" s="463">
        <v>1</v>
      </c>
      <c r="D138" s="463" t="s">
        <v>1793</v>
      </c>
      <c r="E138" s="541">
        <v>0.29166666666666669</v>
      </c>
      <c r="F138" s="541">
        <v>0.58333333333333337</v>
      </c>
    </row>
    <row r="142" spans="3:6" x14ac:dyDescent="0.3">
      <c r="E142" s="863" t="s">
        <v>2882</v>
      </c>
      <c r="F142" s="863"/>
    </row>
    <row r="143" spans="3:6" x14ac:dyDescent="0.3">
      <c r="E143" s="260" t="s">
        <v>2883</v>
      </c>
      <c r="F143" s="260" t="s">
        <v>2884</v>
      </c>
    </row>
    <row r="144" spans="3:6" x14ac:dyDescent="0.3">
      <c r="C144" s="539">
        <f>COUNT(C145:C149)</f>
        <v>5</v>
      </c>
      <c r="D144" s="539" t="s">
        <v>1696</v>
      </c>
      <c r="E144" s="539"/>
      <c r="F144" s="539"/>
    </row>
    <row r="145" spans="3:6" x14ac:dyDescent="0.3">
      <c r="C145" s="463">
        <v>1</v>
      </c>
      <c r="D145" s="463" t="s">
        <v>2850</v>
      </c>
      <c r="E145" s="541">
        <v>0.3125</v>
      </c>
      <c r="F145" s="541">
        <v>0.75</v>
      </c>
    </row>
    <row r="146" spans="3:6" x14ac:dyDescent="0.3">
      <c r="C146" s="463">
        <v>2</v>
      </c>
      <c r="D146" s="463" t="s">
        <v>2865</v>
      </c>
      <c r="E146" s="541">
        <v>0.3125</v>
      </c>
      <c r="F146" s="541">
        <v>0.75</v>
      </c>
    </row>
    <row r="147" spans="3:6" x14ac:dyDescent="0.3">
      <c r="C147" s="463">
        <v>3</v>
      </c>
      <c r="D147" s="463" t="s">
        <v>2861</v>
      </c>
      <c r="E147" s="541">
        <v>0.3125</v>
      </c>
      <c r="F147" s="541">
        <v>0.75</v>
      </c>
    </row>
    <row r="148" spans="3:6" x14ac:dyDescent="0.3">
      <c r="C148" s="463">
        <v>4</v>
      </c>
      <c r="D148" s="463" t="s">
        <v>2863</v>
      </c>
      <c r="E148" s="541">
        <v>0.3125</v>
      </c>
      <c r="F148" s="541">
        <v>0.75</v>
      </c>
    </row>
    <row r="149" spans="3:6" x14ac:dyDescent="0.3">
      <c r="C149" s="463">
        <v>5</v>
      </c>
      <c r="D149" s="463" t="s">
        <v>1763</v>
      </c>
      <c r="E149" s="541">
        <v>0.3125</v>
      </c>
      <c r="F149" s="541">
        <v>0.75</v>
      </c>
    </row>
    <row r="150" spans="3:6" x14ac:dyDescent="0.3">
      <c r="C150" s="539">
        <f>COUNT(C151:C152)</f>
        <v>2</v>
      </c>
      <c r="D150" s="539" t="s">
        <v>814</v>
      </c>
      <c r="E150" s="540"/>
      <c r="F150" s="540"/>
    </row>
    <row r="151" spans="3:6" x14ac:dyDescent="0.3">
      <c r="C151" s="463">
        <v>1</v>
      </c>
      <c r="D151" s="463" t="s">
        <v>2853</v>
      </c>
      <c r="E151" s="541">
        <v>0.3125</v>
      </c>
      <c r="F151" s="541">
        <v>0.75</v>
      </c>
    </row>
    <row r="152" spans="3:6" x14ac:dyDescent="0.3">
      <c r="C152" s="463">
        <v>2</v>
      </c>
      <c r="D152" s="463" t="s">
        <v>2873</v>
      </c>
      <c r="E152" s="541">
        <v>0.3125</v>
      </c>
      <c r="F152" s="541">
        <v>0.75</v>
      </c>
    </row>
    <row r="153" spans="3:6" x14ac:dyDescent="0.3">
      <c r="C153" s="539">
        <v>1</v>
      </c>
      <c r="D153" s="539" t="s">
        <v>451</v>
      </c>
      <c r="E153" s="540"/>
      <c r="F153" s="540"/>
    </row>
    <row r="154" spans="3:6" x14ac:dyDescent="0.3">
      <c r="C154" s="463">
        <v>1</v>
      </c>
      <c r="D154" s="463" t="s">
        <v>2859</v>
      </c>
      <c r="E154" s="541">
        <v>0.3125</v>
      </c>
      <c r="F154" s="541">
        <v>0.75</v>
      </c>
    </row>
    <row r="155" spans="3:6" x14ac:dyDescent="0.3">
      <c r="C155" s="539">
        <v>1</v>
      </c>
      <c r="D155" s="539" t="s">
        <v>46</v>
      </c>
      <c r="E155" s="540"/>
      <c r="F155" s="540"/>
    </row>
    <row r="156" spans="3:6" x14ac:dyDescent="0.3">
      <c r="C156" s="463">
        <v>1</v>
      </c>
      <c r="D156" s="463" t="s">
        <v>2856</v>
      </c>
      <c r="E156" s="541">
        <v>0.3125</v>
      </c>
      <c r="F156" s="541">
        <v>0.75</v>
      </c>
    </row>
    <row r="157" spans="3:6" x14ac:dyDescent="0.3">
      <c r="C157" s="539">
        <v>2</v>
      </c>
      <c r="D157" s="539" t="s">
        <v>455</v>
      </c>
      <c r="E157" s="540"/>
      <c r="F157" s="540"/>
    </row>
    <row r="158" spans="3:6" x14ac:dyDescent="0.3">
      <c r="C158" s="463">
        <v>1</v>
      </c>
      <c r="D158" s="463" t="s">
        <v>2857</v>
      </c>
      <c r="E158" s="541">
        <v>0.3125</v>
      </c>
      <c r="F158" s="541">
        <v>0.75</v>
      </c>
    </row>
    <row r="159" spans="3:6" x14ac:dyDescent="0.3">
      <c r="C159" s="463">
        <v>2</v>
      </c>
      <c r="D159" s="463" t="s">
        <v>2876</v>
      </c>
      <c r="E159" s="541">
        <v>0.3125</v>
      </c>
      <c r="F159" s="541">
        <v>0.75</v>
      </c>
    </row>
    <row r="160" spans="3:6" x14ac:dyDescent="0.3">
      <c r="C160" s="539">
        <v>2</v>
      </c>
      <c r="D160" s="539" t="s">
        <v>2886</v>
      </c>
      <c r="E160" s="540"/>
      <c r="F160" s="540"/>
    </row>
    <row r="161" spans="3:6" x14ac:dyDescent="0.3">
      <c r="C161" s="463">
        <v>1</v>
      </c>
      <c r="D161" s="463" t="s">
        <v>2862</v>
      </c>
      <c r="E161" s="541">
        <v>0.3125</v>
      </c>
      <c r="F161" s="541">
        <v>0.75</v>
      </c>
    </row>
    <row r="162" spans="3:6" x14ac:dyDescent="0.3">
      <c r="C162" s="463">
        <v>2</v>
      </c>
      <c r="D162" s="463" t="s">
        <v>2888</v>
      </c>
      <c r="E162" s="541">
        <v>0.3125</v>
      </c>
      <c r="F162" s="541">
        <v>0.75</v>
      </c>
    </row>
    <row r="163" spans="3:6" x14ac:dyDescent="0.3">
      <c r="C163" s="539">
        <v>1</v>
      </c>
      <c r="D163" s="539" t="s">
        <v>2878</v>
      </c>
      <c r="E163" s="540"/>
      <c r="F163" s="540"/>
    </row>
    <row r="164" spans="3:6" x14ac:dyDescent="0.3">
      <c r="C164" s="463">
        <v>1</v>
      </c>
      <c r="D164" s="463" t="s">
        <v>2877</v>
      </c>
      <c r="E164" s="541">
        <v>0.3125</v>
      </c>
      <c r="F164" s="541">
        <v>0.75</v>
      </c>
    </row>
    <row r="166" spans="3:6" x14ac:dyDescent="0.3">
      <c r="E166" s="260" t="s">
        <v>2883</v>
      </c>
      <c r="F166" s="260" t="s">
        <v>2884</v>
      </c>
    </row>
    <row r="167" spans="3:6" x14ac:dyDescent="0.3">
      <c r="C167" s="539">
        <v>3</v>
      </c>
      <c r="D167" s="539" t="s">
        <v>2892</v>
      </c>
      <c r="E167" s="540"/>
      <c r="F167" s="540"/>
    </row>
    <row r="168" spans="3:6" x14ac:dyDescent="0.3">
      <c r="C168" s="463">
        <v>1</v>
      </c>
      <c r="D168" s="463" t="s">
        <v>1793</v>
      </c>
      <c r="E168" s="541">
        <v>0.3125</v>
      </c>
      <c r="F168" s="541">
        <v>0.75</v>
      </c>
    </row>
    <row r="169" spans="3:6" x14ac:dyDescent="0.3">
      <c r="C169" s="463">
        <v>2</v>
      </c>
      <c r="D169" s="463" t="s">
        <v>2224</v>
      </c>
      <c r="E169" s="541">
        <v>0.3125</v>
      </c>
      <c r="F169" s="541">
        <v>0.75</v>
      </c>
    </row>
    <row r="170" spans="3:6" x14ac:dyDescent="0.3">
      <c r="C170" s="463">
        <v>3</v>
      </c>
      <c r="D170" s="463" t="s">
        <v>1831</v>
      </c>
      <c r="E170" s="541">
        <v>0.3125</v>
      </c>
      <c r="F170" s="541">
        <v>0.75</v>
      </c>
    </row>
    <row r="171" spans="3:6" x14ac:dyDescent="0.3">
      <c r="C171" s="539">
        <v>1</v>
      </c>
      <c r="D171" s="539" t="s">
        <v>2893</v>
      </c>
      <c r="E171" s="540"/>
      <c r="F171" s="540"/>
    </row>
    <row r="172" spans="3:6" x14ac:dyDescent="0.3">
      <c r="C172" s="463">
        <v>1</v>
      </c>
      <c r="D172" s="463" t="s">
        <v>1915</v>
      </c>
      <c r="E172" s="541">
        <v>0.3125</v>
      </c>
      <c r="F172" s="541">
        <v>0.75</v>
      </c>
    </row>
    <row r="173" spans="3:6" x14ac:dyDescent="0.3">
      <c r="C173" s="539">
        <v>2</v>
      </c>
      <c r="D173" s="539" t="s">
        <v>2880</v>
      </c>
      <c r="E173" s="540"/>
      <c r="F173" s="540"/>
    </row>
    <row r="174" spans="3:6" x14ac:dyDescent="0.3">
      <c r="C174" s="463">
        <v>1</v>
      </c>
      <c r="D174" s="463" t="s">
        <v>2202</v>
      </c>
      <c r="E174" s="541">
        <v>0.3125</v>
      </c>
      <c r="F174" s="541">
        <v>0.75</v>
      </c>
    </row>
    <row r="175" spans="3:6" x14ac:dyDescent="0.3">
      <c r="C175" s="463">
        <v>2</v>
      </c>
      <c r="D175" s="463" t="s">
        <v>1788</v>
      </c>
      <c r="E175" s="541">
        <v>0.3125</v>
      </c>
      <c r="F175" s="541">
        <v>0.75</v>
      </c>
    </row>
    <row r="176" spans="3:6" x14ac:dyDescent="0.3">
      <c r="C176" s="539">
        <v>1</v>
      </c>
      <c r="D176" s="539" t="s">
        <v>2894</v>
      </c>
      <c r="E176" s="540"/>
      <c r="F176" s="540"/>
    </row>
    <row r="177" spans="3:6" x14ac:dyDescent="0.3">
      <c r="C177" s="463">
        <v>1</v>
      </c>
      <c r="D177" s="463" t="s">
        <v>2313</v>
      </c>
      <c r="E177" s="541">
        <v>0.3125</v>
      </c>
      <c r="F177" s="541">
        <v>0.75</v>
      </c>
    </row>
    <row r="179" spans="3:6" x14ac:dyDescent="0.3">
      <c r="C179" s="560">
        <f>SUM(C173,C171,C167,C163,C160,C157,C155,C153,C150,C144,C176)</f>
        <v>21</v>
      </c>
      <c r="D179" s="560" t="s">
        <v>1743</v>
      </c>
    </row>
    <row r="182" spans="3:6" x14ac:dyDescent="0.3">
      <c r="E182" s="863" t="s">
        <v>2882</v>
      </c>
      <c r="F182" s="863"/>
    </row>
    <row r="183" spans="3:6" x14ac:dyDescent="0.3">
      <c r="E183" s="260" t="s">
        <v>2883</v>
      </c>
      <c r="F183" s="260" t="s">
        <v>2884</v>
      </c>
    </row>
    <row r="184" spans="3:6" x14ac:dyDescent="0.3">
      <c r="C184" s="539">
        <f>COUNT(C185:C187)</f>
        <v>3</v>
      </c>
      <c r="D184" s="539" t="s">
        <v>1696</v>
      </c>
      <c r="E184" s="539"/>
      <c r="F184" s="539"/>
    </row>
    <row r="185" spans="3:6" x14ac:dyDescent="0.3">
      <c r="C185" s="463">
        <v>1</v>
      </c>
      <c r="D185" s="463" t="s">
        <v>2865</v>
      </c>
      <c r="E185" s="541">
        <v>0.3125</v>
      </c>
      <c r="F185" s="541">
        <v>0.75</v>
      </c>
    </row>
    <row r="186" spans="3:6" x14ac:dyDescent="0.3">
      <c r="C186" s="463">
        <v>2</v>
      </c>
      <c r="D186" s="463" t="s">
        <v>2861</v>
      </c>
      <c r="E186" s="541">
        <v>0.3125</v>
      </c>
      <c r="F186" s="541">
        <v>0.75</v>
      </c>
    </row>
    <row r="187" spans="3:6" x14ac:dyDescent="0.3">
      <c r="C187" s="463">
        <v>3</v>
      </c>
      <c r="D187" s="463" t="s">
        <v>2863</v>
      </c>
      <c r="E187" s="541">
        <v>0.3125</v>
      </c>
      <c r="F187" s="541">
        <v>0.75</v>
      </c>
    </row>
    <row r="188" spans="3:6" x14ac:dyDescent="0.3">
      <c r="C188" s="539">
        <f>COUNT(C189:C190)</f>
        <v>2</v>
      </c>
      <c r="D188" s="539" t="s">
        <v>814</v>
      </c>
      <c r="E188" s="540"/>
      <c r="F188" s="540"/>
    </row>
    <row r="189" spans="3:6" x14ac:dyDescent="0.3">
      <c r="C189" s="463">
        <v>1</v>
      </c>
      <c r="D189" s="463" t="s">
        <v>2853</v>
      </c>
      <c r="E189" s="541">
        <v>0.3125</v>
      </c>
      <c r="F189" s="541">
        <v>0.75</v>
      </c>
    </row>
    <row r="190" spans="3:6" x14ac:dyDescent="0.3">
      <c r="C190" s="463">
        <v>2</v>
      </c>
      <c r="D190" s="463" t="s">
        <v>2873</v>
      </c>
      <c r="E190" s="541">
        <v>0.3125</v>
      </c>
      <c r="F190" s="541">
        <v>0.75</v>
      </c>
    </row>
    <row r="191" spans="3:6" x14ac:dyDescent="0.3">
      <c r="C191" s="539">
        <v>1</v>
      </c>
      <c r="D191" s="539" t="s">
        <v>451</v>
      </c>
      <c r="E191" s="540"/>
      <c r="F191" s="540"/>
    </row>
    <row r="192" spans="3:6" x14ac:dyDescent="0.3">
      <c r="C192" s="463">
        <v>1</v>
      </c>
      <c r="D192" s="463" t="s">
        <v>2859</v>
      </c>
      <c r="E192" s="541">
        <v>0.3125</v>
      </c>
      <c r="F192" s="541">
        <v>0.75</v>
      </c>
    </row>
    <row r="193" spans="3:6" x14ac:dyDescent="0.3">
      <c r="C193" s="539">
        <v>1</v>
      </c>
      <c r="D193" s="539" t="s">
        <v>46</v>
      </c>
      <c r="E193" s="540"/>
      <c r="F193" s="540"/>
    </row>
    <row r="194" spans="3:6" x14ac:dyDescent="0.3">
      <c r="C194" s="463">
        <v>1</v>
      </c>
      <c r="D194" s="463" t="s">
        <v>2856</v>
      </c>
      <c r="E194" s="541">
        <v>0.3125</v>
      </c>
      <c r="F194" s="541">
        <v>0.75</v>
      </c>
    </row>
    <row r="195" spans="3:6" x14ac:dyDescent="0.3">
      <c r="C195" s="539">
        <v>2</v>
      </c>
      <c r="D195" s="539" t="s">
        <v>455</v>
      </c>
      <c r="E195" s="540"/>
      <c r="F195" s="540"/>
    </row>
    <row r="196" spans="3:6" x14ac:dyDescent="0.3">
      <c r="C196" s="463">
        <v>1</v>
      </c>
      <c r="D196" s="463" t="s">
        <v>2857</v>
      </c>
      <c r="E196" s="541">
        <v>0.3125</v>
      </c>
      <c r="F196" s="541">
        <v>0.6875</v>
      </c>
    </row>
    <row r="197" spans="3:6" x14ac:dyDescent="0.3">
      <c r="C197" s="463">
        <v>2</v>
      </c>
      <c r="D197" s="463" t="s">
        <v>2876</v>
      </c>
      <c r="E197" s="541">
        <v>0.3125</v>
      </c>
      <c r="F197" s="541">
        <v>0.75</v>
      </c>
    </row>
    <row r="198" spans="3:6" x14ac:dyDescent="0.3">
      <c r="C198" s="539">
        <v>2</v>
      </c>
      <c r="D198" s="539" t="s">
        <v>2886</v>
      </c>
      <c r="E198" s="540"/>
      <c r="F198" s="540"/>
    </row>
    <row r="199" spans="3:6" x14ac:dyDescent="0.3">
      <c r="C199" s="463">
        <v>2</v>
      </c>
      <c r="D199" s="463" t="s">
        <v>2888</v>
      </c>
      <c r="E199" s="541">
        <v>0.3125</v>
      </c>
      <c r="F199" s="541">
        <v>0.75</v>
      </c>
    </row>
    <row r="200" spans="3:6" x14ac:dyDescent="0.3">
      <c r="C200" s="539">
        <v>1</v>
      </c>
      <c r="D200" s="539" t="s">
        <v>2878</v>
      </c>
      <c r="E200" s="540"/>
      <c r="F200" s="540"/>
    </row>
    <row r="201" spans="3:6" x14ac:dyDescent="0.3">
      <c r="C201" s="463">
        <v>1</v>
      </c>
      <c r="D201" s="463" t="s">
        <v>2877</v>
      </c>
      <c r="E201" s="541">
        <v>0.3125</v>
      </c>
      <c r="F201" s="541">
        <v>0.75</v>
      </c>
    </row>
    <row r="203" spans="3:6" x14ac:dyDescent="0.3">
      <c r="E203" s="260" t="s">
        <v>2883</v>
      </c>
      <c r="F203" s="260" t="s">
        <v>2884</v>
      </c>
    </row>
    <row r="204" spans="3:6" x14ac:dyDescent="0.3">
      <c r="C204" s="539">
        <v>2</v>
      </c>
      <c r="D204" s="539" t="s">
        <v>2892</v>
      </c>
      <c r="E204" s="540"/>
      <c r="F204" s="540"/>
    </row>
    <row r="205" spans="3:6" x14ac:dyDescent="0.3">
      <c r="C205" s="463">
        <v>1</v>
      </c>
      <c r="D205" s="463" t="s">
        <v>1793</v>
      </c>
      <c r="E205" s="541">
        <v>0.3125</v>
      </c>
      <c r="F205" s="541">
        <v>0.75</v>
      </c>
    </row>
    <row r="206" spans="3:6" x14ac:dyDescent="0.3">
      <c r="C206" s="463">
        <v>1</v>
      </c>
      <c r="D206" s="463" t="s">
        <v>2224</v>
      </c>
      <c r="E206" s="541">
        <v>0.3125</v>
      </c>
      <c r="F206" s="541">
        <v>0.75</v>
      </c>
    </row>
    <row r="207" spans="3:6" x14ac:dyDescent="0.3">
      <c r="C207" s="539">
        <v>1</v>
      </c>
      <c r="D207" s="539" t="s">
        <v>2880</v>
      </c>
      <c r="E207" s="540"/>
      <c r="F207" s="540"/>
    </row>
    <row r="208" spans="3:6" x14ac:dyDescent="0.3">
      <c r="C208" s="463">
        <v>1</v>
      </c>
      <c r="D208" s="463" t="s">
        <v>2074</v>
      </c>
      <c r="E208" s="541">
        <v>0.3125</v>
      </c>
      <c r="F208" s="541">
        <v>0.75</v>
      </c>
    </row>
    <row r="209" spans="3:6" x14ac:dyDescent="0.3">
      <c r="C209" s="463"/>
      <c r="D209" s="463"/>
      <c r="E209" s="541"/>
      <c r="F209" s="541"/>
    </row>
    <row r="211" spans="3:6" x14ac:dyDescent="0.3">
      <c r="C211" s="560">
        <f>SUM(C204,C200,C198,C195,C193,C191,C188,C184,C207)</f>
        <v>15</v>
      </c>
      <c r="D211" s="560" t="s">
        <v>1743</v>
      </c>
    </row>
    <row r="214" spans="3:6" x14ac:dyDescent="0.3">
      <c r="E214" s="863" t="s">
        <v>2882</v>
      </c>
      <c r="F214" s="863"/>
    </row>
    <row r="215" spans="3:6" x14ac:dyDescent="0.3">
      <c r="E215" s="260" t="s">
        <v>2883</v>
      </c>
      <c r="F215" s="260" t="s">
        <v>2884</v>
      </c>
    </row>
    <row r="216" spans="3:6" x14ac:dyDescent="0.3">
      <c r="C216" s="539">
        <f>COUNT(C217:C217)</f>
        <v>1</v>
      </c>
      <c r="D216" s="539" t="s">
        <v>814</v>
      </c>
      <c r="E216" s="540"/>
      <c r="F216" s="540"/>
    </row>
    <row r="217" spans="3:6" x14ac:dyDescent="0.3">
      <c r="C217" s="463">
        <v>1</v>
      </c>
      <c r="D217" s="463" t="s">
        <v>2853</v>
      </c>
      <c r="E217" s="541">
        <v>0.29166666666666669</v>
      </c>
      <c r="F217" s="541">
        <v>0.625</v>
      </c>
    </row>
    <row r="218" spans="3:6" x14ac:dyDescent="0.3">
      <c r="C218" s="539">
        <v>1</v>
      </c>
      <c r="D218" s="539" t="s">
        <v>455</v>
      </c>
      <c r="E218" s="540"/>
      <c r="F218" s="540"/>
    </row>
    <row r="219" spans="3:6" x14ac:dyDescent="0.3">
      <c r="C219" s="463">
        <v>1</v>
      </c>
      <c r="D219" s="463" t="s">
        <v>2876</v>
      </c>
      <c r="E219" s="541">
        <v>0.29166666666666669</v>
      </c>
      <c r="F219" s="541">
        <v>0.625</v>
      </c>
    </row>
    <row r="220" spans="3:6" x14ac:dyDescent="0.3">
      <c r="C220" s="539">
        <v>1</v>
      </c>
      <c r="D220" s="539" t="s">
        <v>1696</v>
      </c>
      <c r="E220" s="540"/>
      <c r="F220" s="540"/>
    </row>
    <row r="221" spans="3:6" x14ac:dyDescent="0.3">
      <c r="C221" s="463">
        <v>1</v>
      </c>
      <c r="D221" s="463" t="s">
        <v>1764</v>
      </c>
      <c r="E221" s="541">
        <v>0.375</v>
      </c>
      <c r="F221" s="541">
        <v>0.625</v>
      </c>
    </row>
    <row r="222" spans="3:6" x14ac:dyDescent="0.3">
      <c r="C222" s="539">
        <v>1</v>
      </c>
      <c r="D222" s="539" t="s">
        <v>2878</v>
      </c>
      <c r="E222" s="540"/>
      <c r="F222" s="540"/>
    </row>
    <row r="223" spans="3:6" x14ac:dyDescent="0.3">
      <c r="C223" s="463">
        <v>1</v>
      </c>
      <c r="D223" s="463" t="s">
        <v>2877</v>
      </c>
      <c r="E223" s="541">
        <v>0.29166666666666669</v>
      </c>
      <c r="F223" s="541">
        <v>0.625</v>
      </c>
    </row>
    <row r="225" spans="3:6" x14ac:dyDescent="0.3">
      <c r="E225" s="260" t="s">
        <v>2883</v>
      </c>
      <c r="F225" s="260" t="s">
        <v>2884</v>
      </c>
    </row>
    <row r="226" spans="3:6" x14ac:dyDescent="0.3">
      <c r="C226" s="539">
        <v>1</v>
      </c>
      <c r="D226" s="539" t="s">
        <v>2892</v>
      </c>
      <c r="E226" s="540"/>
      <c r="F226" s="540"/>
    </row>
    <row r="227" spans="3:6" x14ac:dyDescent="0.3">
      <c r="C227" s="463">
        <v>1</v>
      </c>
      <c r="D227" s="463" t="s">
        <v>1793</v>
      </c>
      <c r="E227" s="541">
        <v>0.29166666666666669</v>
      </c>
      <c r="F227" s="541">
        <v>0.54166666666666663</v>
      </c>
    </row>
    <row r="228" spans="3:6" x14ac:dyDescent="0.3">
      <c r="C228" s="539">
        <v>1</v>
      </c>
      <c r="D228" s="539" t="s">
        <v>2880</v>
      </c>
      <c r="E228" s="540"/>
      <c r="F228" s="540"/>
    </row>
    <row r="229" spans="3:6" x14ac:dyDescent="0.3">
      <c r="C229" s="463">
        <v>1</v>
      </c>
      <c r="D229" s="463"/>
      <c r="E229" s="541">
        <v>0.29166666666666669</v>
      </c>
      <c r="F229" s="541">
        <v>0.625</v>
      </c>
    </row>
    <row r="230" spans="3:6" x14ac:dyDescent="0.3">
      <c r="C230" s="463"/>
      <c r="D230" s="463"/>
      <c r="E230" s="541"/>
      <c r="F230" s="541"/>
    </row>
    <row r="232" spans="3:6" x14ac:dyDescent="0.3">
      <c r="C232" s="560">
        <v>6</v>
      </c>
      <c r="D232" s="560" t="s">
        <v>1743</v>
      </c>
    </row>
  </sheetData>
  <mergeCells count="14">
    <mergeCell ref="AA3:AD3"/>
    <mergeCell ref="AA12:AD12"/>
    <mergeCell ref="AA22:AD22"/>
    <mergeCell ref="E3:N3"/>
    <mergeCell ref="C21:F21"/>
    <mergeCell ref="E214:F214"/>
    <mergeCell ref="C39:F39"/>
    <mergeCell ref="C57:E57"/>
    <mergeCell ref="C74:E74"/>
    <mergeCell ref="E182:F182"/>
    <mergeCell ref="E142:F142"/>
    <mergeCell ref="E126:F126"/>
    <mergeCell ref="E103:F103"/>
    <mergeCell ref="E78:F78"/>
  </mergeCells>
  <conditionalFormatting sqref="E4:N4">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horizontalDpi="4294967293"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F0F85-EDD1-48B5-814D-D8C2DEBAC2F3}">
  <sheetPr codeName="Hoja13">
    <pageSetUpPr fitToPage="1"/>
  </sheetPr>
  <dimension ref="B2:AW24"/>
  <sheetViews>
    <sheetView topLeftCell="Q1" zoomScale="85" zoomScaleNormal="85" workbookViewId="0">
      <selection activeCell="AA19" sqref="AA19"/>
    </sheetView>
  </sheetViews>
  <sheetFormatPr baseColWidth="10" defaultColWidth="11.44140625" defaultRowHeight="14.4" x14ac:dyDescent="0.3"/>
  <cols>
    <col min="2" max="2" width="26.44140625" customWidth="1"/>
    <col min="3" max="10" width="5.5546875" customWidth="1"/>
    <col min="11" max="12" width="18.109375" customWidth="1"/>
    <col min="13" max="13" width="32.109375" customWidth="1"/>
    <col min="15" max="15" width="16" customWidth="1"/>
    <col min="16" max="16" width="23.33203125" customWidth="1"/>
    <col min="17" max="20" width="7.5546875" customWidth="1"/>
    <col min="21" max="25" width="7" customWidth="1"/>
    <col min="26" max="27" width="15.33203125" customWidth="1"/>
    <col min="28" max="28" width="30.44140625" customWidth="1"/>
    <col min="31" max="31" width="22.88671875" customWidth="1"/>
    <col min="34" max="34" width="14.88671875" customWidth="1"/>
    <col min="35" max="35" width="14.33203125" customWidth="1"/>
    <col min="38" max="38" width="31.109375" customWidth="1"/>
    <col min="44" max="45" width="19.109375" customWidth="1"/>
    <col min="47" max="47" width="14.109375" customWidth="1"/>
    <col min="48" max="48" width="13" customWidth="1"/>
    <col min="49" max="49" width="31.44140625" customWidth="1"/>
  </cols>
  <sheetData>
    <row r="2" spans="2:49" ht="42" customHeight="1" thickBot="1" x14ac:dyDescent="0.35"/>
    <row r="3" spans="2:49" ht="15" thickBot="1" x14ac:dyDescent="0.35">
      <c r="B3" s="888" t="s">
        <v>390</v>
      </c>
      <c r="C3" s="881" t="s">
        <v>0</v>
      </c>
      <c r="D3" s="885"/>
      <c r="E3" s="881" t="s">
        <v>1</v>
      </c>
      <c r="F3" s="885"/>
      <c r="G3" s="881" t="s">
        <v>2</v>
      </c>
      <c r="H3" s="885"/>
      <c r="I3" s="881" t="s">
        <v>3</v>
      </c>
      <c r="J3" s="885"/>
      <c r="K3" s="890" t="s">
        <v>2730</v>
      </c>
      <c r="L3" s="891"/>
      <c r="M3" s="883" t="s">
        <v>2895</v>
      </c>
      <c r="P3" s="879" t="s">
        <v>390</v>
      </c>
      <c r="Q3" s="881" t="s">
        <v>2896</v>
      </c>
      <c r="R3" s="882"/>
      <c r="S3" s="882"/>
      <c r="T3" s="885"/>
      <c r="U3" s="881" t="s">
        <v>2897</v>
      </c>
      <c r="V3" s="882"/>
      <c r="W3" s="882"/>
      <c r="X3" s="885"/>
      <c r="Y3" s="886" t="s">
        <v>2898</v>
      </c>
      <c r="Z3" s="881" t="s">
        <v>2730</v>
      </c>
      <c r="AA3" s="885"/>
      <c r="AB3" s="877" t="s">
        <v>2895</v>
      </c>
      <c r="AE3" s="879" t="s">
        <v>390</v>
      </c>
      <c r="AF3" s="881" t="s">
        <v>2896</v>
      </c>
      <c r="AG3" s="882"/>
      <c r="AH3" s="883" t="s">
        <v>2899</v>
      </c>
      <c r="AI3" s="883" t="s">
        <v>2900</v>
      </c>
      <c r="AJ3" s="881" t="s">
        <v>2730</v>
      </c>
      <c r="AK3" s="885"/>
      <c r="AL3" s="877" t="s">
        <v>2895</v>
      </c>
      <c r="AO3" s="879" t="s">
        <v>390</v>
      </c>
      <c r="AP3" s="881" t="s">
        <v>2896</v>
      </c>
      <c r="AQ3" s="882"/>
      <c r="AR3" s="881" t="s">
        <v>2901</v>
      </c>
      <c r="AS3" s="882"/>
      <c r="AT3" s="883" t="s">
        <v>2898</v>
      </c>
      <c r="AU3" s="881" t="s">
        <v>2730</v>
      </c>
      <c r="AV3" s="885"/>
      <c r="AW3" s="877" t="s">
        <v>2895</v>
      </c>
    </row>
    <row r="4" spans="2:49" ht="15" thickBot="1" x14ac:dyDescent="0.35">
      <c r="B4" s="889"/>
      <c r="C4" s="520" t="s">
        <v>2902</v>
      </c>
      <c r="D4" s="521" t="s">
        <v>2903</v>
      </c>
      <c r="E4" s="520" t="s">
        <v>2902</v>
      </c>
      <c r="F4" s="521" t="s">
        <v>2903</v>
      </c>
      <c r="G4" s="520" t="s">
        <v>2904</v>
      </c>
      <c r="H4" s="521" t="s">
        <v>2905</v>
      </c>
      <c r="I4" s="520" t="s">
        <v>2904</v>
      </c>
      <c r="J4" s="521" t="s">
        <v>2903</v>
      </c>
      <c r="K4" s="522" t="s">
        <v>2906</v>
      </c>
      <c r="L4" s="522" t="s">
        <v>4</v>
      </c>
      <c r="M4" s="884"/>
      <c r="P4" s="880"/>
      <c r="Q4" s="709" t="s">
        <v>2907</v>
      </c>
      <c r="R4" s="710" t="s">
        <v>2908</v>
      </c>
      <c r="S4" s="710" t="s">
        <v>2</v>
      </c>
      <c r="T4" s="711" t="s">
        <v>2909</v>
      </c>
      <c r="U4" s="709" t="s">
        <v>2694</v>
      </c>
      <c r="V4" s="710" t="s">
        <v>2696</v>
      </c>
      <c r="W4" s="710" t="s">
        <v>2910</v>
      </c>
      <c r="X4" s="711" t="s">
        <v>2911</v>
      </c>
      <c r="Y4" s="887"/>
      <c r="Z4" s="709" t="s">
        <v>2906</v>
      </c>
      <c r="AA4" s="711" t="s">
        <v>4</v>
      </c>
      <c r="AB4" s="878"/>
      <c r="AE4" s="880"/>
      <c r="AF4" s="708" t="s">
        <v>2907</v>
      </c>
      <c r="AG4" s="708" t="s">
        <v>2908</v>
      </c>
      <c r="AH4" s="884"/>
      <c r="AI4" s="884"/>
      <c r="AJ4" s="709" t="s">
        <v>2906</v>
      </c>
      <c r="AK4" s="711" t="s">
        <v>4</v>
      </c>
      <c r="AL4" s="878"/>
      <c r="AO4" s="880"/>
      <c r="AP4" s="709" t="s">
        <v>2907</v>
      </c>
      <c r="AQ4" s="710" t="s">
        <v>2912</v>
      </c>
      <c r="AR4" s="709" t="s">
        <v>2913</v>
      </c>
      <c r="AS4" s="522" t="s">
        <v>2914</v>
      </c>
      <c r="AT4" s="884"/>
      <c r="AU4" s="709" t="s">
        <v>2906</v>
      </c>
      <c r="AV4" s="711" t="s">
        <v>4</v>
      </c>
      <c r="AW4" s="878"/>
    </row>
    <row r="5" spans="2:49" ht="56.25" customHeight="1" x14ac:dyDescent="0.3">
      <c r="B5" s="523"/>
      <c r="C5" s="524"/>
      <c r="D5" s="525"/>
      <c r="E5" s="524"/>
      <c r="F5" s="525"/>
      <c r="G5" s="524"/>
      <c r="H5" s="525"/>
      <c r="I5" s="524"/>
      <c r="J5" s="525"/>
      <c r="K5" s="526"/>
      <c r="L5" s="523"/>
      <c r="M5" s="523"/>
      <c r="P5" s="523"/>
      <c r="Q5" s="524"/>
      <c r="R5" s="532"/>
      <c r="S5" s="532"/>
      <c r="T5" s="525"/>
      <c r="U5" s="524"/>
      <c r="V5" s="532"/>
      <c r="W5" s="532"/>
      <c r="X5" s="525"/>
      <c r="Y5" s="523"/>
      <c r="Z5" s="523"/>
      <c r="AA5" s="523"/>
      <c r="AB5" s="523"/>
      <c r="AE5" s="523"/>
      <c r="AF5" s="523"/>
      <c r="AG5" s="523"/>
      <c r="AH5" s="523"/>
      <c r="AI5" s="523"/>
      <c r="AJ5" s="523"/>
      <c r="AK5" s="523"/>
      <c r="AL5" s="523"/>
      <c r="AO5" s="523"/>
      <c r="AP5" s="524"/>
      <c r="AQ5" s="532"/>
      <c r="AR5" s="524"/>
      <c r="AS5" s="532"/>
      <c r="AT5" s="523"/>
      <c r="AU5" s="523"/>
      <c r="AV5" s="523"/>
      <c r="AW5" s="523"/>
    </row>
    <row r="6" spans="2:49" ht="56.25" customHeight="1" x14ac:dyDescent="0.3">
      <c r="B6" s="516"/>
      <c r="C6" s="517"/>
      <c r="D6" s="518"/>
      <c r="E6" s="517"/>
      <c r="F6" s="518"/>
      <c r="G6" s="517"/>
      <c r="H6" s="518"/>
      <c r="I6" s="517"/>
      <c r="J6" s="518"/>
      <c r="K6" s="519"/>
      <c r="L6" s="516"/>
      <c r="M6" s="516"/>
      <c r="P6" s="516"/>
      <c r="Q6" s="517"/>
      <c r="R6" s="463"/>
      <c r="S6" s="463"/>
      <c r="T6" s="518"/>
      <c r="U6" s="517"/>
      <c r="V6" s="463"/>
      <c r="W6" s="463"/>
      <c r="X6" s="518"/>
      <c r="Y6" s="516"/>
      <c r="Z6" s="516"/>
      <c r="AA6" s="516"/>
      <c r="AB6" s="516"/>
      <c r="AE6" s="516"/>
      <c r="AF6" s="516"/>
      <c r="AG6" s="516"/>
      <c r="AH6" s="516"/>
      <c r="AI6" s="516"/>
      <c r="AJ6" s="516"/>
      <c r="AK6" s="516"/>
      <c r="AL6" s="516"/>
      <c r="AO6" s="516"/>
      <c r="AP6" s="517"/>
      <c r="AQ6" s="463"/>
      <c r="AR6" s="517"/>
      <c r="AS6" s="463"/>
      <c r="AT6" s="516"/>
      <c r="AU6" s="516"/>
      <c r="AV6" s="516"/>
      <c r="AW6" s="516"/>
    </row>
    <row r="7" spans="2:49" ht="56.25" customHeight="1" x14ac:dyDescent="0.3">
      <c r="B7" s="527"/>
      <c r="C7" s="528"/>
      <c r="D7" s="529"/>
      <c r="E7" s="528"/>
      <c r="F7" s="529"/>
      <c r="G7" s="528"/>
      <c r="H7" s="529"/>
      <c r="I7" s="528"/>
      <c r="J7" s="529"/>
      <c r="K7" s="530"/>
      <c r="L7" s="527"/>
      <c r="M7" s="527"/>
      <c r="P7" s="527"/>
      <c r="Q7" s="528"/>
      <c r="R7" s="531"/>
      <c r="S7" s="531"/>
      <c r="T7" s="529"/>
      <c r="U7" s="528"/>
      <c r="V7" s="531"/>
      <c r="W7" s="531"/>
      <c r="X7" s="529"/>
      <c r="Y7" s="527"/>
      <c r="Z7" s="527"/>
      <c r="AA7" s="527"/>
      <c r="AB7" s="527"/>
      <c r="AE7" s="527"/>
      <c r="AF7" s="527"/>
      <c r="AG7" s="527"/>
      <c r="AH7" s="527"/>
      <c r="AI7" s="527"/>
      <c r="AJ7" s="527"/>
      <c r="AK7" s="527"/>
      <c r="AL7" s="527"/>
      <c r="AO7" s="527"/>
      <c r="AP7" s="528"/>
      <c r="AQ7" s="531"/>
      <c r="AR7" s="528"/>
      <c r="AS7" s="531"/>
      <c r="AT7" s="527"/>
      <c r="AU7" s="527"/>
      <c r="AV7" s="527"/>
      <c r="AW7" s="527"/>
    </row>
    <row r="8" spans="2:49" ht="56.25" customHeight="1" x14ac:dyDescent="0.3">
      <c r="B8" s="516"/>
      <c r="C8" s="517"/>
      <c r="D8" s="518"/>
      <c r="E8" s="517"/>
      <c r="F8" s="518"/>
      <c r="G8" s="517"/>
      <c r="H8" s="518"/>
      <c r="I8" s="517"/>
      <c r="J8" s="518"/>
      <c r="K8" s="519"/>
      <c r="L8" s="516"/>
      <c r="M8" s="516"/>
      <c r="P8" s="516"/>
      <c r="Q8" s="517"/>
      <c r="R8" s="463"/>
      <c r="S8" s="463"/>
      <c r="T8" s="518"/>
      <c r="U8" s="517"/>
      <c r="V8" s="463"/>
      <c r="W8" s="463"/>
      <c r="X8" s="518"/>
      <c r="Y8" s="516"/>
      <c r="Z8" s="516"/>
      <c r="AA8" s="516"/>
      <c r="AB8" s="516"/>
      <c r="AE8" s="516"/>
      <c r="AF8" s="516"/>
      <c r="AG8" s="516"/>
      <c r="AH8" s="516"/>
      <c r="AI8" s="516"/>
      <c r="AJ8" s="516"/>
      <c r="AK8" s="516"/>
      <c r="AL8" s="516"/>
      <c r="AO8" s="516"/>
      <c r="AP8" s="517"/>
      <c r="AQ8" s="463"/>
      <c r="AR8" s="517"/>
      <c r="AS8" s="463"/>
      <c r="AT8" s="516"/>
      <c r="AU8" s="516"/>
      <c r="AV8" s="516"/>
      <c r="AW8" s="516"/>
    </row>
    <row r="9" spans="2:49" ht="56.25" customHeight="1" x14ac:dyDescent="0.3">
      <c r="B9" s="527"/>
      <c r="C9" s="528"/>
      <c r="D9" s="529"/>
      <c r="E9" s="528"/>
      <c r="F9" s="529"/>
      <c r="G9" s="528"/>
      <c r="H9" s="529"/>
      <c r="I9" s="528"/>
      <c r="J9" s="529"/>
      <c r="K9" s="530"/>
      <c r="L9" s="527"/>
      <c r="M9" s="527"/>
      <c r="P9" s="527"/>
      <c r="Q9" s="528"/>
      <c r="R9" s="531"/>
      <c r="S9" s="531"/>
      <c r="T9" s="529"/>
      <c r="U9" s="528"/>
      <c r="V9" s="531"/>
      <c r="W9" s="531"/>
      <c r="X9" s="529"/>
      <c r="Y9" s="527"/>
      <c r="Z9" s="527"/>
      <c r="AA9" s="527"/>
      <c r="AB9" s="527"/>
      <c r="AE9" s="527"/>
      <c r="AF9" s="527"/>
      <c r="AG9" s="527"/>
      <c r="AH9" s="527"/>
      <c r="AI9" s="527"/>
      <c r="AJ9" s="527"/>
      <c r="AK9" s="527"/>
      <c r="AL9" s="527"/>
      <c r="AO9" s="527"/>
      <c r="AP9" s="528"/>
      <c r="AQ9" s="531"/>
      <c r="AR9" s="528"/>
      <c r="AS9" s="531"/>
      <c r="AT9" s="527"/>
      <c r="AU9" s="527"/>
      <c r="AV9" s="527"/>
      <c r="AW9" s="527"/>
    </row>
    <row r="10" spans="2:49" ht="56.25" customHeight="1" x14ac:dyDescent="0.3">
      <c r="B10" s="516"/>
      <c r="C10" s="517"/>
      <c r="D10" s="518"/>
      <c r="E10" s="517"/>
      <c r="F10" s="518"/>
      <c r="G10" s="517"/>
      <c r="H10" s="518"/>
      <c r="I10" s="517"/>
      <c r="J10" s="518"/>
      <c r="K10" s="519"/>
      <c r="L10" s="516"/>
      <c r="M10" s="516"/>
      <c r="P10" s="516"/>
      <c r="Q10" s="517"/>
      <c r="R10" s="463"/>
      <c r="S10" s="463"/>
      <c r="T10" s="518"/>
      <c r="U10" s="517"/>
      <c r="V10" s="463"/>
      <c r="W10" s="463"/>
      <c r="X10" s="518"/>
      <c r="Y10" s="516"/>
      <c r="Z10" s="516"/>
      <c r="AA10" s="516"/>
      <c r="AB10" s="516"/>
      <c r="AE10" s="516"/>
      <c r="AF10" s="516"/>
      <c r="AG10" s="516"/>
      <c r="AH10" s="516"/>
      <c r="AI10" s="516"/>
      <c r="AJ10" s="516"/>
      <c r="AK10" s="516"/>
      <c r="AL10" s="516"/>
      <c r="AO10" s="516"/>
      <c r="AP10" s="517"/>
      <c r="AQ10" s="463"/>
      <c r="AR10" s="517"/>
      <c r="AS10" s="463"/>
      <c r="AT10" s="516"/>
      <c r="AU10" s="516"/>
      <c r="AV10" s="516"/>
      <c r="AW10" s="516"/>
    </row>
    <row r="11" spans="2:49" ht="56.25" customHeight="1" x14ac:dyDescent="0.3">
      <c r="B11" s="527"/>
      <c r="C11" s="528"/>
      <c r="D11" s="529"/>
      <c r="E11" s="528"/>
      <c r="F11" s="529"/>
      <c r="G11" s="528"/>
      <c r="H11" s="529"/>
      <c r="I11" s="528"/>
      <c r="J11" s="529"/>
      <c r="K11" s="530"/>
      <c r="L11" s="527"/>
      <c r="M11" s="527"/>
      <c r="P11" s="527"/>
      <c r="Q11" s="528"/>
      <c r="R11" s="531"/>
      <c r="S11" s="531"/>
      <c r="T11" s="529"/>
      <c r="U11" s="528"/>
      <c r="V11" s="531"/>
      <c r="W11" s="531"/>
      <c r="X11" s="529"/>
      <c r="Y11" s="527"/>
      <c r="Z11" s="527"/>
      <c r="AA11" s="527"/>
      <c r="AB11" s="527"/>
      <c r="AE11" s="527"/>
      <c r="AF11" s="527"/>
      <c r="AG11" s="527"/>
      <c r="AH11" s="527"/>
      <c r="AI11" s="527"/>
      <c r="AJ11" s="527"/>
      <c r="AK11" s="527"/>
      <c r="AL11" s="527"/>
      <c r="AO11" s="527"/>
      <c r="AP11" s="528"/>
      <c r="AQ11" s="531"/>
      <c r="AR11" s="528"/>
      <c r="AS11" s="531"/>
      <c r="AT11" s="527"/>
      <c r="AU11" s="527"/>
      <c r="AV11" s="527"/>
      <c r="AW11" s="527"/>
    </row>
    <row r="12" spans="2:49" ht="56.25" customHeight="1" x14ac:dyDescent="0.3">
      <c r="B12" s="516"/>
      <c r="C12" s="517"/>
      <c r="D12" s="518"/>
      <c r="E12" s="517"/>
      <c r="F12" s="518"/>
      <c r="G12" s="517"/>
      <c r="H12" s="518"/>
      <c r="I12" s="517"/>
      <c r="J12" s="518"/>
      <c r="K12" s="519"/>
      <c r="L12" s="516"/>
      <c r="M12" s="516"/>
      <c r="P12" s="516"/>
      <c r="Q12" s="517"/>
      <c r="R12" s="463"/>
      <c r="S12" s="463"/>
      <c r="T12" s="518"/>
      <c r="U12" s="517"/>
      <c r="V12" s="463"/>
      <c r="W12" s="463"/>
      <c r="X12" s="518"/>
      <c r="Y12" s="516"/>
      <c r="Z12" s="516"/>
      <c r="AA12" s="516"/>
      <c r="AB12" s="516"/>
      <c r="AE12" s="516"/>
      <c r="AF12" s="516"/>
      <c r="AG12" s="516"/>
      <c r="AH12" s="516"/>
      <c r="AI12" s="516"/>
      <c r="AJ12" s="516"/>
      <c r="AK12" s="516"/>
      <c r="AL12" s="516"/>
      <c r="AO12" s="516"/>
      <c r="AP12" s="517"/>
      <c r="AQ12" s="463"/>
      <c r="AR12" s="517"/>
      <c r="AS12" s="463"/>
      <c r="AT12" s="516"/>
      <c r="AU12" s="516"/>
      <c r="AV12" s="516"/>
      <c r="AW12" s="516"/>
    </row>
    <row r="17" spans="2:13" ht="15" thickBot="1" x14ac:dyDescent="0.35"/>
    <row r="18" spans="2:13" ht="15" thickBot="1" x14ac:dyDescent="0.35">
      <c r="B18" s="888" t="s">
        <v>390</v>
      </c>
      <c r="C18" s="881" t="s">
        <v>0</v>
      </c>
      <c r="D18" s="885"/>
      <c r="E18" s="881" t="s">
        <v>1</v>
      </c>
      <c r="F18" s="885"/>
      <c r="G18" s="881" t="s">
        <v>2</v>
      </c>
      <c r="H18" s="885"/>
      <c r="I18" s="881" t="s">
        <v>3</v>
      </c>
      <c r="J18" s="885"/>
      <c r="K18" s="890" t="s">
        <v>2730</v>
      </c>
      <c r="L18" s="891"/>
      <c r="M18" s="883" t="s">
        <v>2895</v>
      </c>
    </row>
    <row r="19" spans="2:13" ht="15" thickBot="1" x14ac:dyDescent="0.35">
      <c r="B19" s="889"/>
      <c r="C19" s="520" t="s">
        <v>2902</v>
      </c>
      <c r="D19" s="521" t="s">
        <v>2903</v>
      </c>
      <c r="E19" s="520" t="s">
        <v>2902</v>
      </c>
      <c r="F19" s="521" t="s">
        <v>2903</v>
      </c>
      <c r="G19" s="520" t="s">
        <v>2904</v>
      </c>
      <c r="H19" s="521" t="s">
        <v>2905</v>
      </c>
      <c r="I19" s="520" t="s">
        <v>2904</v>
      </c>
      <c r="J19" s="521" t="s">
        <v>2903</v>
      </c>
      <c r="K19" s="522" t="s">
        <v>2906</v>
      </c>
      <c r="L19" s="522" t="s">
        <v>4</v>
      </c>
      <c r="M19" s="884"/>
    </row>
    <row r="20" spans="2:13" x14ac:dyDescent="0.3">
      <c r="B20" s="523"/>
      <c r="C20" s="524"/>
      <c r="D20" s="525"/>
      <c r="E20" s="524"/>
      <c r="F20" s="525"/>
      <c r="G20" s="524"/>
      <c r="H20" s="525"/>
      <c r="I20" s="524"/>
      <c r="J20" s="525"/>
      <c r="K20" s="526"/>
      <c r="L20" s="523"/>
      <c r="M20" s="523"/>
    </row>
    <row r="21" spans="2:13" x14ac:dyDescent="0.3">
      <c r="B21" s="516"/>
      <c r="C21" s="517"/>
      <c r="D21" s="518"/>
      <c r="E21" s="517"/>
      <c r="F21" s="518"/>
      <c r="G21" s="517"/>
      <c r="H21" s="518"/>
      <c r="I21" s="517"/>
      <c r="J21" s="518"/>
      <c r="K21" s="519"/>
      <c r="L21" s="516"/>
      <c r="M21" s="516"/>
    </row>
    <row r="22" spans="2:13" x14ac:dyDescent="0.3">
      <c r="B22" s="527"/>
      <c r="C22" s="528"/>
      <c r="D22" s="529"/>
      <c r="E22" s="528"/>
      <c r="F22" s="529"/>
      <c r="G22" s="528"/>
      <c r="H22" s="529"/>
      <c r="I22" s="528"/>
      <c r="J22" s="529"/>
      <c r="K22" s="530"/>
      <c r="L22" s="527"/>
      <c r="M22" s="527"/>
    </row>
    <row r="23" spans="2:13" x14ac:dyDescent="0.3">
      <c r="B23" s="516"/>
      <c r="C23" s="517"/>
      <c r="D23" s="518"/>
      <c r="E23" s="517"/>
      <c r="F23" s="518"/>
      <c r="G23" s="517"/>
      <c r="H23" s="518"/>
      <c r="I23" s="517"/>
      <c r="J23" s="518"/>
      <c r="K23" s="519"/>
      <c r="L23" s="516"/>
      <c r="M23" s="516"/>
    </row>
    <row r="24" spans="2:13" x14ac:dyDescent="0.3">
      <c r="B24" s="527"/>
      <c r="C24" s="528"/>
      <c r="D24" s="529"/>
      <c r="E24" s="528"/>
      <c r="F24" s="529"/>
      <c r="G24" s="528"/>
      <c r="H24" s="529"/>
      <c r="I24" s="528"/>
      <c r="J24" s="529"/>
      <c r="K24" s="530"/>
      <c r="L24" s="527"/>
      <c r="M24" s="527"/>
    </row>
  </sheetData>
  <mergeCells count="32">
    <mergeCell ref="M3:M4"/>
    <mergeCell ref="B18:B19"/>
    <mergeCell ref="C18:D18"/>
    <mergeCell ref="E18:F18"/>
    <mergeCell ref="G18:H18"/>
    <mergeCell ref="I18:J18"/>
    <mergeCell ref="K18:L18"/>
    <mergeCell ref="M18:M19"/>
    <mergeCell ref="C3:D3"/>
    <mergeCell ref="E3:F3"/>
    <mergeCell ref="G3:H3"/>
    <mergeCell ref="I3:J3"/>
    <mergeCell ref="B3:B4"/>
    <mergeCell ref="K3:L3"/>
    <mergeCell ref="P3:P4"/>
    <mergeCell ref="Q3:T3"/>
    <mergeCell ref="U3:X3"/>
    <mergeCell ref="Y3:Y4"/>
    <mergeCell ref="Z3:AA3"/>
    <mergeCell ref="AL3:AL4"/>
    <mergeCell ref="AH3:AH4"/>
    <mergeCell ref="AI3:AI4"/>
    <mergeCell ref="AB3:AB4"/>
    <mergeCell ref="AE3:AE4"/>
    <mergeCell ref="AF3:AG3"/>
    <mergeCell ref="AJ3:AK3"/>
    <mergeCell ref="AW3:AW4"/>
    <mergeCell ref="AO3:AO4"/>
    <mergeCell ref="AP3:AQ3"/>
    <mergeCell ref="AR3:AS3"/>
    <mergeCell ref="AT3:AT4"/>
    <mergeCell ref="AU3:AV3"/>
  </mergeCells>
  <pageMargins left="0.7" right="0.7" top="0.75" bottom="0.75" header="0.3" footer="0.3"/>
  <pageSetup paperSize="9" scale="20" orientation="landscape" verticalDpi="360"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350E9-258E-448A-B487-4110C81E00E2}">
  <sheetPr codeName="Hoja17"/>
  <dimension ref="B3:R75"/>
  <sheetViews>
    <sheetView topLeftCell="A8" zoomScale="115" zoomScaleNormal="115" workbookViewId="0">
      <selection activeCell="B57" sqref="B57:K63"/>
    </sheetView>
  </sheetViews>
  <sheetFormatPr baseColWidth="10" defaultColWidth="11.44140625" defaultRowHeight="14.4" x14ac:dyDescent="0.3"/>
  <cols>
    <col min="2" max="2" width="15" bestFit="1" customWidth="1"/>
    <col min="3" max="3" width="20" bestFit="1" customWidth="1"/>
    <col min="4" max="4" width="26" bestFit="1" customWidth="1"/>
    <col min="6" max="6" width="16.33203125" bestFit="1" customWidth="1"/>
    <col min="10" max="10" width="11.88671875" bestFit="1" customWidth="1"/>
    <col min="11" max="11" width="12.88671875" bestFit="1" customWidth="1"/>
    <col min="14" max="14" width="6.33203125" customWidth="1"/>
    <col min="15" max="15" width="32.6640625" customWidth="1"/>
    <col min="16" max="16" width="12.33203125" customWidth="1"/>
    <col min="18" max="18" width="15" bestFit="1" customWidth="1"/>
  </cols>
  <sheetData>
    <row r="3" spans="2:18" x14ac:dyDescent="0.3">
      <c r="B3" s="892" t="s">
        <v>2897</v>
      </c>
      <c r="C3" s="892"/>
      <c r="D3" s="892"/>
      <c r="E3" s="892"/>
      <c r="F3" s="892"/>
      <c r="G3" s="892"/>
      <c r="H3" s="892"/>
      <c r="I3" s="892"/>
      <c r="J3" s="892"/>
      <c r="K3" s="892"/>
    </row>
    <row r="4" spans="2:18" x14ac:dyDescent="0.3">
      <c r="B4" s="346" t="s">
        <v>110</v>
      </c>
      <c r="C4" s="346" t="s">
        <v>2915</v>
      </c>
      <c r="D4" s="346" t="s">
        <v>157</v>
      </c>
      <c r="E4" s="705" t="s">
        <v>2685</v>
      </c>
      <c r="F4" s="705" t="s">
        <v>2729</v>
      </c>
      <c r="G4" s="705" t="s">
        <v>1257</v>
      </c>
      <c r="H4" s="705" t="s">
        <v>2697</v>
      </c>
      <c r="I4" s="705" t="s">
        <v>2730</v>
      </c>
      <c r="J4" s="705" t="s">
        <v>2916</v>
      </c>
      <c r="K4" s="705" t="s">
        <v>1774</v>
      </c>
      <c r="N4" s="346" t="s">
        <v>3273</v>
      </c>
      <c r="O4" s="346" t="s">
        <v>12</v>
      </c>
      <c r="P4" s="346" t="s">
        <v>20</v>
      </c>
      <c r="Q4" s="705" t="s">
        <v>3274</v>
      </c>
      <c r="R4" s="705" t="s">
        <v>3276</v>
      </c>
    </row>
    <row r="5" spans="2:18" x14ac:dyDescent="0.3">
      <c r="B5" t="s">
        <v>2917</v>
      </c>
      <c r="C5" t="s">
        <v>0</v>
      </c>
      <c r="D5" s="663" t="s">
        <v>451</v>
      </c>
      <c r="E5" s="673">
        <f>350/25.4</f>
        <v>13.779527559055119</v>
      </c>
      <c r="F5" s="673">
        <f>3065/25.4</f>
        <v>120.66929133858268</v>
      </c>
      <c r="G5" s="664">
        <f>(PI()*E5*F5)</f>
        <v>5223.7329021304031</v>
      </c>
      <c r="H5" s="53"/>
      <c r="I5" s="671"/>
      <c r="J5" s="53">
        <v>0.25</v>
      </c>
      <c r="K5" s="667">
        <f>G5*J5</f>
        <v>1305.9332255326008</v>
      </c>
      <c r="N5">
        <v>1</v>
      </c>
      <c r="O5" t="s">
        <v>3275</v>
      </c>
      <c r="P5" s="749">
        <v>45963</v>
      </c>
      <c r="Q5" s="263">
        <v>42.68</v>
      </c>
      <c r="R5" t="s">
        <v>3277</v>
      </c>
    </row>
    <row r="6" spans="2:18" x14ac:dyDescent="0.3">
      <c r="B6" t="s">
        <v>2917</v>
      </c>
      <c r="C6" t="s">
        <v>0</v>
      </c>
      <c r="D6" s="663" t="s">
        <v>2675</v>
      </c>
      <c r="E6" s="4" t="s">
        <v>110</v>
      </c>
      <c r="F6" s="4" t="s">
        <v>110</v>
      </c>
      <c r="G6" s="4" t="s">
        <v>110</v>
      </c>
      <c r="H6" s="4" t="s">
        <v>110</v>
      </c>
      <c r="I6" s="4" t="s">
        <v>110</v>
      </c>
      <c r="J6" s="4" t="s">
        <v>110</v>
      </c>
      <c r="K6" s="4" t="s">
        <v>110</v>
      </c>
      <c r="N6">
        <v>2</v>
      </c>
      <c r="O6" t="s">
        <v>3278</v>
      </c>
      <c r="P6" s="749">
        <v>45963</v>
      </c>
      <c r="Q6" s="263">
        <v>86</v>
      </c>
      <c r="R6" t="s">
        <v>3281</v>
      </c>
    </row>
    <row r="7" spans="2:18" x14ac:dyDescent="0.3">
      <c r="B7" t="s">
        <v>2917</v>
      </c>
      <c r="C7" t="s">
        <v>0</v>
      </c>
      <c r="D7" s="663" t="s">
        <v>2674</v>
      </c>
      <c r="E7" s="4" t="s">
        <v>110</v>
      </c>
      <c r="F7" s="4" t="s">
        <v>110</v>
      </c>
      <c r="G7" s="4" t="s">
        <v>110</v>
      </c>
      <c r="H7" s="4" t="s">
        <v>110</v>
      </c>
      <c r="I7" s="4" t="s">
        <v>110</v>
      </c>
      <c r="J7" s="4" t="s">
        <v>110</v>
      </c>
      <c r="K7" s="4" t="s">
        <v>110</v>
      </c>
      <c r="N7">
        <v>3</v>
      </c>
      <c r="O7" t="s">
        <v>3286</v>
      </c>
      <c r="P7" s="749">
        <v>45964</v>
      </c>
      <c r="Q7" s="263">
        <v>100</v>
      </c>
      <c r="R7" t="s">
        <v>110</v>
      </c>
    </row>
    <row r="8" spans="2:18" x14ac:dyDescent="0.3">
      <c r="B8" t="s">
        <v>2917</v>
      </c>
      <c r="C8" t="s">
        <v>1</v>
      </c>
      <c r="D8" s="663" t="s">
        <v>2675</v>
      </c>
      <c r="E8" s="4" t="s">
        <v>110</v>
      </c>
      <c r="F8" s="4" t="s">
        <v>110</v>
      </c>
      <c r="G8" s="4" t="s">
        <v>110</v>
      </c>
      <c r="H8" s="4" t="s">
        <v>110</v>
      </c>
      <c r="I8" s="4" t="s">
        <v>110</v>
      </c>
      <c r="J8" s="4" t="s">
        <v>110</v>
      </c>
      <c r="K8" s="4" t="s">
        <v>110</v>
      </c>
      <c r="N8">
        <v>4</v>
      </c>
      <c r="O8" t="s">
        <v>3279</v>
      </c>
      <c r="P8" s="749">
        <v>45940</v>
      </c>
      <c r="Q8" s="263">
        <v>15</v>
      </c>
      <c r="R8" t="s">
        <v>3283</v>
      </c>
    </row>
    <row r="9" spans="2:18" x14ac:dyDescent="0.3">
      <c r="B9" t="s">
        <v>2917</v>
      </c>
      <c r="C9" t="s">
        <v>1</v>
      </c>
      <c r="D9" s="663" t="s">
        <v>2674</v>
      </c>
      <c r="E9" s="4" t="s">
        <v>110</v>
      </c>
      <c r="F9" s="4" t="s">
        <v>110</v>
      </c>
      <c r="G9" s="4" t="s">
        <v>110</v>
      </c>
      <c r="H9" s="4" t="s">
        <v>110</v>
      </c>
      <c r="I9" s="4" t="s">
        <v>110</v>
      </c>
      <c r="J9" s="4" t="s">
        <v>110</v>
      </c>
      <c r="K9" s="4" t="s">
        <v>110</v>
      </c>
      <c r="N9">
        <v>5</v>
      </c>
      <c r="O9" t="s">
        <v>3280</v>
      </c>
      <c r="P9" s="749">
        <v>45954</v>
      </c>
      <c r="Q9" s="263">
        <v>12</v>
      </c>
      <c r="R9" t="s">
        <v>3282</v>
      </c>
    </row>
    <row r="10" spans="2:18" x14ac:dyDescent="0.3">
      <c r="B10" t="s">
        <v>2917</v>
      </c>
      <c r="C10" t="s">
        <v>2783</v>
      </c>
      <c r="D10" s="663" t="s">
        <v>2918</v>
      </c>
      <c r="E10" s="4" t="s">
        <v>110</v>
      </c>
      <c r="F10" s="4" t="s">
        <v>110</v>
      </c>
      <c r="G10" s="4" t="s">
        <v>110</v>
      </c>
      <c r="H10" s="4" t="s">
        <v>110</v>
      </c>
      <c r="I10" s="672">
        <v>3</v>
      </c>
      <c r="J10" s="676">
        <v>30</v>
      </c>
      <c r="K10" s="666">
        <f t="shared" ref="K10:K18" si="0">J10*I10</f>
        <v>90</v>
      </c>
      <c r="N10">
        <v>6</v>
      </c>
      <c r="O10" t="s">
        <v>3280</v>
      </c>
      <c r="P10" s="749">
        <v>45960</v>
      </c>
      <c r="Q10" s="263">
        <v>30</v>
      </c>
      <c r="R10" t="s">
        <v>3281</v>
      </c>
    </row>
    <row r="11" spans="2:18" x14ac:dyDescent="0.3">
      <c r="B11" t="s">
        <v>2917</v>
      </c>
      <c r="C11" s="198" t="s">
        <v>1</v>
      </c>
      <c r="D11" s="670" t="s">
        <v>2919</v>
      </c>
      <c r="E11" s="4" t="s">
        <v>110</v>
      </c>
      <c r="F11" s="4" t="s">
        <v>110</v>
      </c>
      <c r="G11" s="4" t="s">
        <v>110</v>
      </c>
      <c r="H11" s="4" t="s">
        <v>110</v>
      </c>
      <c r="I11" s="672">
        <v>2</v>
      </c>
      <c r="J11" s="676">
        <v>35</v>
      </c>
      <c r="K11" s="666">
        <f t="shared" si="0"/>
        <v>70</v>
      </c>
      <c r="N11" s="398"/>
      <c r="O11" s="558" t="s">
        <v>1743</v>
      </c>
      <c r="P11" s="751"/>
      <c r="Q11" s="752">
        <f>SUM(Q5:Q10)</f>
        <v>285.68</v>
      </c>
      <c r="R11" s="558"/>
    </row>
    <row r="12" spans="2:18" x14ac:dyDescent="0.3">
      <c r="B12" t="s">
        <v>2917</v>
      </c>
      <c r="C12" t="s">
        <v>2</v>
      </c>
      <c r="D12" s="663" t="s">
        <v>2920</v>
      </c>
      <c r="E12" s="4" t="s">
        <v>110</v>
      </c>
      <c r="F12" s="4" t="s">
        <v>110</v>
      </c>
      <c r="G12" s="4" t="s">
        <v>110</v>
      </c>
      <c r="H12" s="4" t="s">
        <v>110</v>
      </c>
      <c r="I12" s="672">
        <v>1.5</v>
      </c>
      <c r="J12" s="676">
        <v>20</v>
      </c>
      <c r="K12" s="666">
        <f t="shared" si="0"/>
        <v>30</v>
      </c>
      <c r="O12" t="s">
        <v>3285</v>
      </c>
      <c r="P12" s="749">
        <v>45962</v>
      </c>
      <c r="Q12" s="750">
        <v>500</v>
      </c>
    </row>
    <row r="13" spans="2:18" x14ac:dyDescent="0.3">
      <c r="B13" s="665" t="s">
        <v>2917</v>
      </c>
      <c r="C13" s="198" t="s">
        <v>2</v>
      </c>
      <c r="D13" s="670" t="s">
        <v>2921</v>
      </c>
      <c r="E13" s="4" t="s">
        <v>110</v>
      </c>
      <c r="F13" s="4" t="s">
        <v>110</v>
      </c>
      <c r="G13" s="4" t="s">
        <v>110</v>
      </c>
      <c r="H13" s="4" t="s">
        <v>110</v>
      </c>
      <c r="I13" s="672">
        <v>4</v>
      </c>
      <c r="J13" s="676">
        <v>35</v>
      </c>
      <c r="K13" s="666">
        <f t="shared" si="0"/>
        <v>140</v>
      </c>
      <c r="N13" s="398"/>
      <c r="O13" s="753" t="s">
        <v>3284</v>
      </c>
      <c r="P13" s="751"/>
      <c r="Q13" s="752">
        <f>Q12-Q11</f>
        <v>214.32</v>
      </c>
      <c r="R13" s="558"/>
    </row>
    <row r="14" spans="2:18" x14ac:dyDescent="0.3">
      <c r="B14" t="s">
        <v>2917</v>
      </c>
      <c r="C14" t="s">
        <v>3</v>
      </c>
      <c r="D14" s="663" t="s">
        <v>2920</v>
      </c>
      <c r="E14" s="4" t="s">
        <v>110</v>
      </c>
      <c r="F14" s="4" t="s">
        <v>110</v>
      </c>
      <c r="G14" s="4" t="s">
        <v>110</v>
      </c>
      <c r="H14" s="4" t="s">
        <v>110</v>
      </c>
      <c r="I14" s="672">
        <v>1.5</v>
      </c>
      <c r="J14" s="676">
        <v>20</v>
      </c>
      <c r="K14" s="666">
        <f t="shared" si="0"/>
        <v>30</v>
      </c>
    </row>
    <row r="15" spans="2:18" x14ac:dyDescent="0.3">
      <c r="B15" s="665" t="s">
        <v>2917</v>
      </c>
      <c r="C15" t="s">
        <v>3</v>
      </c>
      <c r="D15" s="670" t="s">
        <v>2921</v>
      </c>
      <c r="E15" s="4" t="s">
        <v>110</v>
      </c>
      <c r="F15" s="4" t="s">
        <v>110</v>
      </c>
      <c r="G15" s="4" t="s">
        <v>110</v>
      </c>
      <c r="H15" s="4" t="s">
        <v>110</v>
      </c>
      <c r="I15" s="672">
        <v>4</v>
      </c>
      <c r="J15" s="676">
        <v>35</v>
      </c>
      <c r="K15" s="666">
        <f t="shared" si="0"/>
        <v>140</v>
      </c>
      <c r="Q15">
        <f>257-214</f>
        <v>43</v>
      </c>
    </row>
    <row r="16" spans="2:18" x14ac:dyDescent="0.3">
      <c r="B16" s="665" t="s">
        <v>2917</v>
      </c>
      <c r="C16" s="4" t="s">
        <v>2780</v>
      </c>
      <c r="D16" s="670" t="s">
        <v>2922</v>
      </c>
      <c r="E16" s="4" t="s">
        <v>110</v>
      </c>
      <c r="F16" s="4" t="s">
        <v>110</v>
      </c>
      <c r="G16" s="4" t="s">
        <v>110</v>
      </c>
      <c r="H16" s="4" t="s">
        <v>110</v>
      </c>
      <c r="I16" s="672">
        <v>6</v>
      </c>
      <c r="J16" s="676">
        <v>30</v>
      </c>
      <c r="K16" s="666">
        <f t="shared" si="0"/>
        <v>180</v>
      </c>
    </row>
    <row r="17" spans="2:12" x14ac:dyDescent="0.3">
      <c r="B17" s="665" t="s">
        <v>2917</v>
      </c>
      <c r="C17" s="4" t="s">
        <v>2780</v>
      </c>
      <c r="D17" s="670" t="s">
        <v>2923</v>
      </c>
      <c r="E17" s="4" t="s">
        <v>110</v>
      </c>
      <c r="F17" s="4" t="s">
        <v>110</v>
      </c>
      <c r="G17" s="4" t="s">
        <v>110</v>
      </c>
      <c r="H17" s="4" t="s">
        <v>110</v>
      </c>
      <c r="I17" s="672">
        <v>6.5</v>
      </c>
      <c r="J17" s="676">
        <v>30</v>
      </c>
      <c r="K17" s="666">
        <f t="shared" si="0"/>
        <v>195</v>
      </c>
    </row>
    <row r="18" spans="2:12" x14ac:dyDescent="0.3">
      <c r="B18" s="665" t="s">
        <v>2917</v>
      </c>
      <c r="C18" s="4" t="s">
        <v>2780</v>
      </c>
      <c r="D18" s="670" t="s">
        <v>46</v>
      </c>
      <c r="E18" s="4" t="s">
        <v>110</v>
      </c>
      <c r="F18" s="4" t="s">
        <v>110</v>
      </c>
      <c r="G18" s="4" t="s">
        <v>110</v>
      </c>
      <c r="H18" s="4" t="s">
        <v>110</v>
      </c>
      <c r="I18" s="672">
        <v>2</v>
      </c>
      <c r="J18" s="676">
        <v>20</v>
      </c>
      <c r="K18" s="666">
        <f t="shared" si="0"/>
        <v>40</v>
      </c>
    </row>
    <row r="19" spans="2:12" x14ac:dyDescent="0.3">
      <c r="D19" s="663"/>
      <c r="K19" s="674">
        <f>SUM(K5:K18)</f>
        <v>2220.9332255326008</v>
      </c>
    </row>
    <row r="20" spans="2:12" x14ac:dyDescent="0.3">
      <c r="B20" s="892" t="s">
        <v>2924</v>
      </c>
      <c r="C20" s="892"/>
      <c r="D20" s="892"/>
      <c r="E20" s="892"/>
      <c r="F20" s="892"/>
      <c r="G20" s="892"/>
      <c r="H20" s="892"/>
      <c r="I20" s="892"/>
      <c r="J20" s="892"/>
      <c r="K20" s="892"/>
    </row>
    <row r="21" spans="2:12" x14ac:dyDescent="0.3">
      <c r="B21" s="346" t="s">
        <v>110</v>
      </c>
      <c r="C21" s="346" t="s">
        <v>2915</v>
      </c>
      <c r="D21" s="346" t="s">
        <v>157</v>
      </c>
      <c r="E21" s="346" t="s">
        <v>2685</v>
      </c>
      <c r="F21" s="346" t="s">
        <v>2729</v>
      </c>
      <c r="G21" s="346" t="s">
        <v>1257</v>
      </c>
      <c r="H21" s="346" t="s">
        <v>2697</v>
      </c>
      <c r="I21" s="346"/>
      <c r="J21" s="346" t="s">
        <v>2916</v>
      </c>
      <c r="K21" s="346" t="s">
        <v>1774</v>
      </c>
      <c r="L21" s="4"/>
    </row>
    <row r="22" spans="2:12" x14ac:dyDescent="0.3">
      <c r="B22" t="s">
        <v>2925</v>
      </c>
      <c r="C22" t="s">
        <v>1</v>
      </c>
      <c r="D22" s="663" t="s">
        <v>223</v>
      </c>
      <c r="E22" s="4" t="s">
        <v>110</v>
      </c>
      <c r="F22" s="4" t="s">
        <v>110</v>
      </c>
      <c r="G22" s="4" t="s">
        <v>110</v>
      </c>
      <c r="H22" s="4" t="s">
        <v>110</v>
      </c>
      <c r="I22" s="4"/>
      <c r="J22" s="4" t="s">
        <v>110</v>
      </c>
      <c r="K22" s="667">
        <v>50</v>
      </c>
      <c r="L22" s="4"/>
    </row>
    <row r="23" spans="2:12" x14ac:dyDescent="0.3">
      <c r="B23" t="s">
        <v>2925</v>
      </c>
      <c r="C23" t="s">
        <v>1</v>
      </c>
      <c r="D23" s="663" t="s">
        <v>2926</v>
      </c>
      <c r="E23" s="668">
        <f>200/25.4</f>
        <v>7.8740157480314963</v>
      </c>
      <c r="F23" s="668">
        <f>2726/25.4</f>
        <v>107.3228346456693</v>
      </c>
      <c r="G23" s="669">
        <f>(PI()*E23*F23)</f>
        <v>2654.8395975217859</v>
      </c>
      <c r="H23" s="4" t="s">
        <v>110</v>
      </c>
      <c r="I23" s="4"/>
      <c r="J23" s="4">
        <v>0.85</v>
      </c>
      <c r="K23" s="667">
        <f>G23*J23</f>
        <v>2256.6136578935179</v>
      </c>
      <c r="L23" s="4"/>
    </row>
    <row r="24" spans="2:12" x14ac:dyDescent="0.3">
      <c r="K24" s="675">
        <f>SUM(K22:K23)</f>
        <v>2306.6136578935179</v>
      </c>
    </row>
    <row r="25" spans="2:12" x14ac:dyDescent="0.3">
      <c r="B25" s="892" t="s">
        <v>2927</v>
      </c>
      <c r="C25" s="892"/>
      <c r="D25" s="892"/>
      <c r="E25" s="892"/>
      <c r="F25" s="892"/>
      <c r="G25" s="892"/>
      <c r="H25" s="892"/>
      <c r="I25" s="892"/>
      <c r="J25" s="892"/>
      <c r="K25" s="892"/>
    </row>
    <row r="26" spans="2:12" x14ac:dyDescent="0.3">
      <c r="B26" s="346"/>
      <c r="C26" s="346" t="s">
        <v>2928</v>
      </c>
      <c r="D26" s="346" t="s">
        <v>12</v>
      </c>
      <c r="E26" s="346" t="s">
        <v>2929</v>
      </c>
      <c r="F26" s="346" t="s">
        <v>2930</v>
      </c>
      <c r="G26" s="346" t="s">
        <v>1741</v>
      </c>
      <c r="H26" s="346"/>
      <c r="I26" s="346"/>
      <c r="J26" s="346" t="s">
        <v>2931</v>
      </c>
      <c r="K26" s="346" t="s">
        <v>1774</v>
      </c>
    </row>
    <row r="27" spans="2:12" x14ac:dyDescent="0.3">
      <c r="B27" t="s">
        <v>2932</v>
      </c>
      <c r="D27" s="663" t="s">
        <v>2933</v>
      </c>
      <c r="E27" s="4" t="s">
        <v>2934</v>
      </c>
      <c r="F27">
        <v>1</v>
      </c>
      <c r="G27" s="4" t="s">
        <v>2935</v>
      </c>
      <c r="J27" s="677">
        <v>13309</v>
      </c>
      <c r="K27" s="677">
        <f>J27*F27</f>
        <v>13309</v>
      </c>
    </row>
    <row r="28" spans="2:12" x14ac:dyDescent="0.3">
      <c r="B28" t="s">
        <v>2932</v>
      </c>
      <c r="D28" s="663" t="s">
        <v>2936</v>
      </c>
      <c r="E28" s="4" t="s">
        <v>2937</v>
      </c>
      <c r="F28">
        <v>2</v>
      </c>
      <c r="G28" s="4" t="s">
        <v>2935</v>
      </c>
      <c r="J28" s="677">
        <v>1285.8599999999999</v>
      </c>
      <c r="K28" s="677">
        <f>J28*F28</f>
        <v>2571.7199999999998</v>
      </c>
    </row>
    <row r="29" spans="2:12" x14ac:dyDescent="0.3">
      <c r="B29" t="s">
        <v>2932</v>
      </c>
      <c r="D29" s="663" t="s">
        <v>2938</v>
      </c>
      <c r="E29" s="4" t="s">
        <v>2939</v>
      </c>
      <c r="F29">
        <v>2</v>
      </c>
      <c r="G29" s="4" t="s">
        <v>2935</v>
      </c>
      <c r="J29" s="677">
        <v>2603.59</v>
      </c>
      <c r="K29" s="677">
        <f>J29*F29</f>
        <v>5207.18</v>
      </c>
    </row>
    <row r="30" spans="2:12" x14ac:dyDescent="0.3">
      <c r="B30" t="s">
        <v>2932</v>
      </c>
      <c r="D30" s="663" t="s">
        <v>2940</v>
      </c>
      <c r="E30" s="4" t="s">
        <v>110</v>
      </c>
      <c r="F30">
        <v>6</v>
      </c>
      <c r="G30" s="4" t="s">
        <v>2935</v>
      </c>
      <c r="J30" s="677"/>
      <c r="K30" s="677">
        <f>J30*F30</f>
        <v>0</v>
      </c>
    </row>
    <row r="31" spans="2:12" x14ac:dyDescent="0.3">
      <c r="B31" t="s">
        <v>2941</v>
      </c>
      <c r="D31" s="663" t="s">
        <v>46</v>
      </c>
      <c r="E31" s="4"/>
      <c r="F31">
        <v>0.5</v>
      </c>
      <c r="G31" s="4" t="s">
        <v>2942</v>
      </c>
      <c r="J31" s="677">
        <v>21</v>
      </c>
      <c r="K31" s="678">
        <f>J31*F31</f>
        <v>10.5</v>
      </c>
    </row>
    <row r="32" spans="2:12" x14ac:dyDescent="0.3">
      <c r="K32" s="679">
        <f>SUM(K27:K31)</f>
        <v>21098.400000000001</v>
      </c>
    </row>
    <row r="36" spans="2:11" x14ac:dyDescent="0.3">
      <c r="B36" s="892" t="s">
        <v>2897</v>
      </c>
      <c r="C36" s="892"/>
      <c r="D36" s="892"/>
      <c r="E36" s="892"/>
      <c r="F36" s="892"/>
      <c r="G36" s="892"/>
      <c r="H36" s="892"/>
      <c r="I36" s="892"/>
      <c r="J36" s="892"/>
      <c r="K36" s="892"/>
    </row>
    <row r="37" spans="2:11" x14ac:dyDescent="0.3">
      <c r="B37" s="346" t="s">
        <v>110</v>
      </c>
      <c r="C37" s="346" t="s">
        <v>2915</v>
      </c>
      <c r="D37" s="346" t="s">
        <v>157</v>
      </c>
      <c r="E37" s="705" t="s">
        <v>2685</v>
      </c>
      <c r="F37" s="705" t="s">
        <v>2729</v>
      </c>
      <c r="G37" s="705" t="s">
        <v>1257</v>
      </c>
      <c r="H37" s="705" t="s">
        <v>2697</v>
      </c>
      <c r="I37" s="705" t="s">
        <v>2730</v>
      </c>
      <c r="J37" s="705" t="s">
        <v>2916</v>
      </c>
      <c r="K37" s="705" t="s">
        <v>1774</v>
      </c>
    </row>
    <row r="38" spans="2:11" x14ac:dyDescent="0.3">
      <c r="B38" t="s">
        <v>2917</v>
      </c>
      <c r="C38" t="s">
        <v>0</v>
      </c>
      <c r="D38" s="663" t="s">
        <v>2675</v>
      </c>
      <c r="E38" s="4" t="s">
        <v>110</v>
      </c>
      <c r="F38" s="4" t="s">
        <v>110</v>
      </c>
      <c r="G38" s="4" t="s">
        <v>110</v>
      </c>
      <c r="H38" s="4" t="s">
        <v>110</v>
      </c>
      <c r="I38" s="4" t="s">
        <v>110</v>
      </c>
      <c r="J38" s="4" t="s">
        <v>110</v>
      </c>
      <c r="K38" s="4" t="s">
        <v>110</v>
      </c>
    </row>
    <row r="39" spans="2:11" x14ac:dyDescent="0.3">
      <c r="B39" t="s">
        <v>2917</v>
      </c>
      <c r="C39" t="s">
        <v>0</v>
      </c>
      <c r="D39" s="663" t="s">
        <v>2674</v>
      </c>
      <c r="E39" s="4" t="s">
        <v>110</v>
      </c>
      <c r="F39" s="4" t="s">
        <v>110</v>
      </c>
      <c r="G39" s="4" t="s">
        <v>110</v>
      </c>
      <c r="H39" s="4" t="s">
        <v>110</v>
      </c>
      <c r="I39" s="4" t="s">
        <v>110</v>
      </c>
      <c r="J39" s="4" t="s">
        <v>110</v>
      </c>
      <c r="K39" s="4" t="s">
        <v>110</v>
      </c>
    </row>
    <row r="40" spans="2:11" x14ac:dyDescent="0.3">
      <c r="B40" t="s">
        <v>2917</v>
      </c>
      <c r="C40" t="s">
        <v>1</v>
      </c>
      <c r="D40" s="663" t="s">
        <v>2675</v>
      </c>
      <c r="E40" s="4" t="s">
        <v>110</v>
      </c>
      <c r="F40" s="4" t="s">
        <v>110</v>
      </c>
      <c r="G40" s="4" t="s">
        <v>110</v>
      </c>
      <c r="H40" s="4" t="s">
        <v>110</v>
      </c>
      <c r="I40" s="4" t="s">
        <v>110</v>
      </c>
      <c r="J40" s="4" t="s">
        <v>110</v>
      </c>
      <c r="K40" s="4" t="s">
        <v>110</v>
      </c>
    </row>
    <row r="41" spans="2:11" x14ac:dyDescent="0.3">
      <c r="B41" t="s">
        <v>2917</v>
      </c>
      <c r="C41" t="s">
        <v>1</v>
      </c>
      <c r="D41" s="663" t="s">
        <v>2674</v>
      </c>
      <c r="E41" s="4" t="s">
        <v>110</v>
      </c>
      <c r="F41" s="4" t="s">
        <v>110</v>
      </c>
      <c r="G41" s="4" t="s">
        <v>110</v>
      </c>
      <c r="H41" s="4" t="s">
        <v>110</v>
      </c>
      <c r="I41" s="4" t="s">
        <v>110</v>
      </c>
      <c r="J41" s="4" t="s">
        <v>110</v>
      </c>
      <c r="K41" s="4" t="s">
        <v>110</v>
      </c>
    </row>
    <row r="42" spans="2:11" x14ac:dyDescent="0.3">
      <c r="B42" t="s">
        <v>2917</v>
      </c>
      <c r="C42" t="s">
        <v>2783</v>
      </c>
      <c r="D42" s="663" t="s">
        <v>2918</v>
      </c>
      <c r="E42" s="4" t="s">
        <v>110</v>
      </c>
      <c r="F42" s="4" t="s">
        <v>110</v>
      </c>
      <c r="G42" s="4" t="s">
        <v>110</v>
      </c>
      <c r="H42" s="4" t="s">
        <v>110</v>
      </c>
      <c r="I42" s="672">
        <v>3</v>
      </c>
      <c r="J42" s="676"/>
      <c r="K42" s="666">
        <f t="shared" ref="K42:K50" si="1">J42*I42</f>
        <v>0</v>
      </c>
    </row>
    <row r="43" spans="2:11" x14ac:dyDescent="0.3">
      <c r="B43" t="s">
        <v>2917</v>
      </c>
      <c r="C43" s="198" t="s">
        <v>1</v>
      </c>
      <c r="D43" s="670" t="s">
        <v>2919</v>
      </c>
      <c r="E43" s="4" t="s">
        <v>110</v>
      </c>
      <c r="F43" s="4" t="s">
        <v>110</v>
      </c>
      <c r="G43" s="4" t="s">
        <v>110</v>
      </c>
      <c r="H43" s="4" t="s">
        <v>110</v>
      </c>
      <c r="I43" s="672">
        <v>2</v>
      </c>
      <c r="J43" s="676"/>
      <c r="K43" s="666">
        <f t="shared" si="1"/>
        <v>0</v>
      </c>
    </row>
    <row r="44" spans="2:11" x14ac:dyDescent="0.3">
      <c r="B44" t="s">
        <v>2917</v>
      </c>
      <c r="C44" t="s">
        <v>2</v>
      </c>
      <c r="D44" s="663" t="s">
        <v>2920</v>
      </c>
      <c r="E44" s="4" t="s">
        <v>110</v>
      </c>
      <c r="F44" s="4" t="s">
        <v>110</v>
      </c>
      <c r="G44" s="4" t="s">
        <v>110</v>
      </c>
      <c r="H44" s="4" t="s">
        <v>110</v>
      </c>
      <c r="I44" s="672">
        <v>1.5</v>
      </c>
      <c r="J44" s="676"/>
      <c r="K44" s="666">
        <f t="shared" si="1"/>
        <v>0</v>
      </c>
    </row>
    <row r="45" spans="2:11" x14ac:dyDescent="0.3">
      <c r="B45" s="665" t="s">
        <v>2917</v>
      </c>
      <c r="C45" s="198" t="s">
        <v>2</v>
      </c>
      <c r="D45" s="670" t="s">
        <v>2921</v>
      </c>
      <c r="E45" s="4" t="s">
        <v>110</v>
      </c>
      <c r="F45" s="4" t="s">
        <v>110</v>
      </c>
      <c r="G45" s="4" t="s">
        <v>110</v>
      </c>
      <c r="H45" s="4" t="s">
        <v>110</v>
      </c>
      <c r="I45" s="672">
        <v>4</v>
      </c>
      <c r="J45" s="676"/>
      <c r="K45" s="666">
        <f t="shared" si="1"/>
        <v>0</v>
      </c>
    </row>
    <row r="46" spans="2:11" x14ac:dyDescent="0.3">
      <c r="B46" t="s">
        <v>2917</v>
      </c>
      <c r="C46" t="s">
        <v>3</v>
      </c>
      <c r="D46" s="663" t="s">
        <v>2920</v>
      </c>
      <c r="E46" s="4" t="s">
        <v>110</v>
      </c>
      <c r="F46" s="4" t="s">
        <v>110</v>
      </c>
      <c r="G46" s="4" t="s">
        <v>110</v>
      </c>
      <c r="H46" s="4" t="s">
        <v>110</v>
      </c>
      <c r="I46" s="672">
        <v>1.5</v>
      </c>
      <c r="J46" s="676"/>
      <c r="K46" s="666">
        <f t="shared" si="1"/>
        <v>0</v>
      </c>
    </row>
    <row r="47" spans="2:11" x14ac:dyDescent="0.3">
      <c r="B47" s="665" t="s">
        <v>2917</v>
      </c>
      <c r="C47" t="s">
        <v>3</v>
      </c>
      <c r="D47" s="670" t="s">
        <v>2921</v>
      </c>
      <c r="E47" s="4" t="s">
        <v>110</v>
      </c>
      <c r="F47" s="4" t="s">
        <v>110</v>
      </c>
      <c r="G47" s="4" t="s">
        <v>110</v>
      </c>
      <c r="H47" s="4" t="s">
        <v>110</v>
      </c>
      <c r="I47" s="672">
        <v>4</v>
      </c>
      <c r="J47" s="676"/>
      <c r="K47" s="666">
        <f t="shared" si="1"/>
        <v>0</v>
      </c>
    </row>
    <row r="48" spans="2:11" x14ac:dyDescent="0.3">
      <c r="B48" s="665" t="s">
        <v>2917</v>
      </c>
      <c r="C48" s="4" t="s">
        <v>2780</v>
      </c>
      <c r="D48" s="670" t="s">
        <v>2922</v>
      </c>
      <c r="E48" s="4" t="s">
        <v>110</v>
      </c>
      <c r="F48" s="4" t="s">
        <v>110</v>
      </c>
      <c r="G48" s="4" t="s">
        <v>110</v>
      </c>
      <c r="H48" s="4" t="s">
        <v>110</v>
      </c>
      <c r="I48" s="672">
        <v>6</v>
      </c>
      <c r="J48" s="676"/>
      <c r="K48" s="666">
        <f t="shared" si="1"/>
        <v>0</v>
      </c>
    </row>
    <row r="49" spans="2:11" x14ac:dyDescent="0.3">
      <c r="B49" s="665" t="s">
        <v>2917</v>
      </c>
      <c r="C49" s="4" t="s">
        <v>2780</v>
      </c>
      <c r="D49" s="670" t="s">
        <v>2923</v>
      </c>
      <c r="E49" s="4" t="s">
        <v>110</v>
      </c>
      <c r="F49" s="4" t="s">
        <v>110</v>
      </c>
      <c r="G49" s="4" t="s">
        <v>110</v>
      </c>
      <c r="H49" s="4" t="s">
        <v>110</v>
      </c>
      <c r="I49" s="672">
        <v>6.5</v>
      </c>
      <c r="J49" s="676"/>
      <c r="K49" s="666">
        <f t="shared" si="1"/>
        <v>0</v>
      </c>
    </row>
    <row r="50" spans="2:11" x14ac:dyDescent="0.3">
      <c r="B50" s="665" t="s">
        <v>2917</v>
      </c>
      <c r="C50" s="4" t="s">
        <v>2780</v>
      </c>
      <c r="D50" s="670" t="s">
        <v>46</v>
      </c>
      <c r="E50" s="4" t="s">
        <v>110</v>
      </c>
      <c r="F50" s="4" t="s">
        <v>110</v>
      </c>
      <c r="G50" s="4" t="s">
        <v>110</v>
      </c>
      <c r="H50" s="4" t="s">
        <v>110</v>
      </c>
      <c r="I50" s="672">
        <v>2</v>
      </c>
      <c r="J50" s="676"/>
      <c r="K50" s="666">
        <f t="shared" si="1"/>
        <v>0</v>
      </c>
    </row>
    <row r="51" spans="2:11" x14ac:dyDescent="0.3">
      <c r="D51" s="663"/>
      <c r="K51" s="674">
        <f>SUM(K38:K50)</f>
        <v>0</v>
      </c>
    </row>
    <row r="52" spans="2:11" x14ac:dyDescent="0.3">
      <c r="B52" s="892" t="s">
        <v>2924</v>
      </c>
      <c r="C52" s="892"/>
      <c r="D52" s="892"/>
      <c r="E52" s="892"/>
      <c r="F52" s="892"/>
      <c r="G52" s="892"/>
      <c r="H52" s="892"/>
      <c r="I52" s="892"/>
      <c r="J52" s="892"/>
      <c r="K52" s="892"/>
    </row>
    <row r="53" spans="2:11" x14ac:dyDescent="0.3">
      <c r="B53" s="346" t="s">
        <v>110</v>
      </c>
      <c r="C53" s="346" t="s">
        <v>2915</v>
      </c>
      <c r="D53" s="346" t="s">
        <v>157</v>
      </c>
      <c r="E53" s="346" t="s">
        <v>2685</v>
      </c>
      <c r="F53" s="346" t="s">
        <v>2729</v>
      </c>
      <c r="G53" s="346" t="s">
        <v>1257</v>
      </c>
      <c r="H53" s="346" t="s">
        <v>2697</v>
      </c>
      <c r="I53" s="346"/>
      <c r="J53" s="346" t="s">
        <v>2916</v>
      </c>
      <c r="K53" s="346" t="s">
        <v>1774</v>
      </c>
    </row>
    <row r="54" spans="2:11" x14ac:dyDescent="0.3">
      <c r="B54" t="s">
        <v>2925</v>
      </c>
      <c r="C54" t="s">
        <v>1</v>
      </c>
      <c r="D54" s="663" t="s">
        <v>223</v>
      </c>
      <c r="E54" s="4" t="s">
        <v>110</v>
      </c>
      <c r="F54" s="4" t="s">
        <v>110</v>
      </c>
      <c r="G54" s="4" t="s">
        <v>110</v>
      </c>
      <c r="H54" s="4" t="s">
        <v>110</v>
      </c>
      <c r="I54" s="4"/>
      <c r="J54" s="4" t="s">
        <v>110</v>
      </c>
      <c r="K54" s="667">
        <v>50</v>
      </c>
    </row>
    <row r="55" spans="2:11" x14ac:dyDescent="0.3">
      <c r="B55" t="s">
        <v>2925</v>
      </c>
      <c r="C55" t="s">
        <v>1</v>
      </c>
      <c r="D55" s="663" t="s">
        <v>2926</v>
      </c>
      <c r="E55" s="668">
        <f>200/25.4</f>
        <v>7.8740157480314963</v>
      </c>
      <c r="F55" s="668">
        <f>2726/25.4</f>
        <v>107.3228346456693</v>
      </c>
      <c r="G55" s="669">
        <f>(PI()*E55*F55)</f>
        <v>2654.8395975217859</v>
      </c>
      <c r="H55" s="4" t="s">
        <v>110</v>
      </c>
      <c r="I55" s="4"/>
      <c r="J55" s="4">
        <v>0.85</v>
      </c>
      <c r="K55" s="667">
        <f>G55*J55</f>
        <v>2256.6136578935179</v>
      </c>
    </row>
    <row r="56" spans="2:11" x14ac:dyDescent="0.3">
      <c r="K56" s="675">
        <f>SUM(K54:K55)</f>
        <v>2306.6136578935179</v>
      </c>
    </row>
    <row r="57" spans="2:11" x14ac:dyDescent="0.3">
      <c r="B57" s="892" t="s">
        <v>2927</v>
      </c>
      <c r="C57" s="892"/>
      <c r="D57" s="892"/>
      <c r="E57" s="892"/>
      <c r="F57" s="892"/>
      <c r="G57" s="892"/>
      <c r="H57" s="892"/>
      <c r="I57" s="892"/>
      <c r="J57" s="892"/>
      <c r="K57" s="892"/>
    </row>
    <row r="58" spans="2:11" x14ac:dyDescent="0.3">
      <c r="B58" s="346"/>
      <c r="C58" s="346" t="s">
        <v>2928</v>
      </c>
      <c r="D58" s="346" t="s">
        <v>12</v>
      </c>
      <c r="E58" s="346" t="s">
        <v>2929</v>
      </c>
      <c r="F58" s="346" t="s">
        <v>2930</v>
      </c>
      <c r="G58" s="346" t="s">
        <v>1741</v>
      </c>
      <c r="H58" s="346"/>
      <c r="I58" s="346"/>
      <c r="J58" s="346" t="s">
        <v>2931</v>
      </c>
      <c r="K58" s="346" t="s">
        <v>1774</v>
      </c>
    </row>
    <row r="59" spans="2:11" x14ac:dyDescent="0.3">
      <c r="B59" t="s">
        <v>2932</v>
      </c>
      <c r="D59" s="663" t="s">
        <v>2933</v>
      </c>
      <c r="E59" s="4" t="s">
        <v>2934</v>
      </c>
      <c r="F59">
        <v>1</v>
      </c>
      <c r="G59" s="4" t="s">
        <v>2935</v>
      </c>
      <c r="J59" s="677">
        <v>13309</v>
      </c>
      <c r="K59" s="677">
        <f>J59*F59</f>
        <v>13309</v>
      </c>
    </row>
    <row r="60" spans="2:11" x14ac:dyDescent="0.3">
      <c r="B60" t="s">
        <v>2932</v>
      </c>
      <c r="D60" s="663" t="s">
        <v>2936</v>
      </c>
      <c r="E60" s="4" t="s">
        <v>2937</v>
      </c>
      <c r="F60">
        <v>2</v>
      </c>
      <c r="G60" s="4" t="s">
        <v>2935</v>
      </c>
      <c r="J60" s="677">
        <v>1285.8599999999999</v>
      </c>
      <c r="K60" s="677">
        <f>J60*F60</f>
        <v>2571.7199999999998</v>
      </c>
    </row>
    <row r="61" spans="2:11" x14ac:dyDescent="0.3">
      <c r="B61" t="s">
        <v>2932</v>
      </c>
      <c r="D61" s="663" t="s">
        <v>2938</v>
      </c>
      <c r="E61" s="4" t="s">
        <v>2939</v>
      </c>
      <c r="F61">
        <v>2</v>
      </c>
      <c r="G61" s="4" t="s">
        <v>2935</v>
      </c>
      <c r="J61" s="677">
        <v>2603.59</v>
      </c>
      <c r="K61" s="677">
        <f>J61*F61</f>
        <v>5207.18</v>
      </c>
    </row>
    <row r="62" spans="2:11" x14ac:dyDescent="0.3">
      <c r="B62" t="s">
        <v>2932</v>
      </c>
      <c r="D62" s="663" t="s">
        <v>2940</v>
      </c>
      <c r="E62" s="4" t="s">
        <v>110</v>
      </c>
      <c r="F62">
        <v>6</v>
      </c>
      <c r="G62" s="4" t="s">
        <v>2935</v>
      </c>
      <c r="J62" s="677"/>
      <c r="K62" s="677">
        <f>J62*F62</f>
        <v>0</v>
      </c>
    </row>
    <row r="63" spans="2:11" x14ac:dyDescent="0.3">
      <c r="B63" t="s">
        <v>2941</v>
      </c>
      <c r="D63" s="663" t="s">
        <v>46</v>
      </c>
      <c r="E63" s="4"/>
      <c r="F63">
        <v>0.5</v>
      </c>
      <c r="G63" s="4" t="s">
        <v>2942</v>
      </c>
      <c r="J63" s="677">
        <v>21</v>
      </c>
      <c r="K63" s="678">
        <f>J63*F63</f>
        <v>10.5</v>
      </c>
    </row>
    <row r="64" spans="2:11" x14ac:dyDescent="0.3">
      <c r="K64" s="679">
        <f>SUM(K59:K63)</f>
        <v>21098.400000000001</v>
      </c>
    </row>
    <row r="67" spans="4:11" x14ac:dyDescent="0.3">
      <c r="E67" t="s">
        <v>3127</v>
      </c>
      <c r="F67" t="s">
        <v>3456</v>
      </c>
      <c r="G67" t="s">
        <v>1775</v>
      </c>
    </row>
    <row r="68" spans="4:11" x14ac:dyDescent="0.3">
      <c r="D68" t="s">
        <v>2681</v>
      </c>
      <c r="E68" t="s">
        <v>110</v>
      </c>
      <c r="F68" t="s">
        <v>110</v>
      </c>
      <c r="G68">
        <v>117</v>
      </c>
    </row>
    <row r="69" spans="4:11" x14ac:dyDescent="0.3">
      <c r="D69" t="s">
        <v>3458</v>
      </c>
      <c r="E69">
        <v>2.5</v>
      </c>
      <c r="F69">
        <v>3.4</v>
      </c>
      <c r="G69">
        <f>F69*E69</f>
        <v>8.5</v>
      </c>
      <c r="J69">
        <f>2800/(48*4)</f>
        <v>14.583333333333334</v>
      </c>
      <c r="K69">
        <f>J69/3.6</f>
        <v>4.0509259259259256</v>
      </c>
    </row>
    <row r="70" spans="4:11" x14ac:dyDescent="0.3">
      <c r="D70" t="s">
        <v>3457</v>
      </c>
      <c r="E70">
        <v>4</v>
      </c>
      <c r="F70">
        <v>3.6</v>
      </c>
      <c r="G70">
        <f>F70*E70</f>
        <v>14.4</v>
      </c>
      <c r="J70">
        <f>2400/(48*4)</f>
        <v>12.5</v>
      </c>
      <c r="K70">
        <f>J70/3.6</f>
        <v>3.4722222222222223</v>
      </c>
    </row>
    <row r="71" spans="4:11" x14ac:dyDescent="0.3">
      <c r="D71" t="s">
        <v>1752</v>
      </c>
      <c r="E71">
        <v>4</v>
      </c>
      <c r="F71">
        <v>20</v>
      </c>
      <c r="G71">
        <f>F71*E71</f>
        <v>80</v>
      </c>
      <c r="J71">
        <f>2500/(48*4)</f>
        <v>13.020833333333334</v>
      </c>
      <c r="K71">
        <f>J71/3.6</f>
        <v>3.6168981481481484</v>
      </c>
    </row>
    <row r="72" spans="4:11" x14ac:dyDescent="0.3">
      <c r="G72" s="558">
        <f>SUM(G68:G71)</f>
        <v>219.9</v>
      </c>
    </row>
    <row r="74" spans="4:11" x14ac:dyDescent="0.3">
      <c r="H74" t="s">
        <v>2735</v>
      </c>
      <c r="I74" t="s">
        <v>1774</v>
      </c>
      <c r="J74" t="s">
        <v>3510</v>
      </c>
    </row>
    <row r="75" spans="4:11" x14ac:dyDescent="0.3">
      <c r="H75">
        <v>10</v>
      </c>
      <c r="I75">
        <v>39.979999999999997</v>
      </c>
      <c r="J75">
        <f>I75*H75</f>
        <v>399.79999999999995</v>
      </c>
    </row>
  </sheetData>
  <mergeCells count="6">
    <mergeCell ref="B57:K57"/>
    <mergeCell ref="B20:K20"/>
    <mergeCell ref="B3:K3"/>
    <mergeCell ref="B25:K25"/>
    <mergeCell ref="B36:K36"/>
    <mergeCell ref="B52:K52"/>
  </mergeCells>
  <pageMargins left="0.7" right="0.7" top="0.75" bottom="0.75" header="0.3" footer="0.3"/>
  <pageSetup paperSize="9" orientation="portrait" horizontalDpi="0" verticalDpi="0"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B9E0F-C034-4F5B-B13C-D4367BC027AC}">
  <sheetPr codeName="Hoja8"/>
  <dimension ref="B2:J33"/>
  <sheetViews>
    <sheetView showGridLines="0" showRowColHeaders="0" workbookViewId="0">
      <selection activeCell="H23" sqref="H23"/>
    </sheetView>
  </sheetViews>
  <sheetFormatPr baseColWidth="10" defaultColWidth="11.44140625" defaultRowHeight="14.4" x14ac:dyDescent="0.3"/>
  <cols>
    <col min="1" max="1" width="5.5546875" customWidth="1"/>
    <col min="2" max="2" width="11.6640625" bestFit="1" customWidth="1"/>
    <col min="3" max="3" width="2.6640625" bestFit="1" customWidth="1"/>
    <col min="4" max="4" width="17.5546875" customWidth="1"/>
    <col min="5" max="5" width="5.5546875" customWidth="1"/>
    <col min="6" max="6" width="12.33203125" customWidth="1"/>
    <col min="7" max="7" width="13.109375" style="53" customWidth="1"/>
    <col min="8" max="8" width="5.5546875" customWidth="1"/>
    <col min="9" max="9" width="12.33203125" customWidth="1"/>
    <col min="10" max="10" width="15.33203125" customWidth="1"/>
  </cols>
  <sheetData>
    <row r="2" spans="2:10" x14ac:dyDescent="0.3">
      <c r="I2" t="s">
        <v>2943</v>
      </c>
    </row>
    <row r="3" spans="2:10" ht="15" customHeight="1" x14ac:dyDescent="0.3">
      <c r="B3" s="893" t="s">
        <v>2944</v>
      </c>
      <c r="C3" s="712" t="s">
        <v>2299</v>
      </c>
      <c r="D3" s="160" t="s">
        <v>2945</v>
      </c>
      <c r="F3" s="894" t="s">
        <v>2944</v>
      </c>
      <c r="G3" s="161" t="s">
        <v>2946</v>
      </c>
      <c r="I3" s="897" t="s">
        <v>2947</v>
      </c>
      <c r="J3" s="160" t="s">
        <v>2948</v>
      </c>
    </row>
    <row r="4" spans="2:10" x14ac:dyDescent="0.3">
      <c r="B4" s="893"/>
      <c r="C4" s="162">
        <v>1</v>
      </c>
      <c r="D4" s="163" t="s">
        <v>398</v>
      </c>
      <c r="F4" s="895"/>
      <c r="G4" s="164" t="s">
        <v>1702</v>
      </c>
      <c r="I4" s="897"/>
      <c r="J4" s="165"/>
    </row>
    <row r="5" spans="2:10" x14ac:dyDescent="0.3">
      <c r="B5" s="893"/>
      <c r="C5" s="162">
        <v>2</v>
      </c>
      <c r="D5" s="163" t="s">
        <v>413</v>
      </c>
      <c r="F5" s="895"/>
      <c r="G5" s="164" t="s">
        <v>1700</v>
      </c>
      <c r="I5" s="897"/>
      <c r="J5" s="165"/>
    </row>
    <row r="6" spans="2:10" x14ac:dyDescent="0.3">
      <c r="B6" s="893"/>
      <c r="C6" s="162">
        <v>3</v>
      </c>
      <c r="D6" s="163" t="s">
        <v>432</v>
      </c>
      <c r="F6" s="895"/>
      <c r="G6" s="164" t="s">
        <v>1698</v>
      </c>
      <c r="I6" s="897"/>
      <c r="J6" s="165"/>
    </row>
    <row r="7" spans="2:10" x14ac:dyDescent="0.3">
      <c r="B7" s="893"/>
      <c r="C7" s="162">
        <v>4</v>
      </c>
      <c r="D7" s="163" t="s">
        <v>442</v>
      </c>
      <c r="F7" s="896"/>
      <c r="G7" s="164" t="s">
        <v>2949</v>
      </c>
      <c r="I7" s="897"/>
      <c r="J7" s="165"/>
    </row>
    <row r="8" spans="2:10" x14ac:dyDescent="0.3">
      <c r="B8" s="893"/>
      <c r="C8" s="162">
        <v>5</v>
      </c>
      <c r="D8" s="163" t="s">
        <v>423</v>
      </c>
      <c r="F8" s="53"/>
      <c r="I8" s="897"/>
      <c r="J8" s="165"/>
    </row>
    <row r="9" spans="2:10" x14ac:dyDescent="0.3">
      <c r="B9" s="893"/>
      <c r="C9" s="162">
        <v>6</v>
      </c>
      <c r="D9" s="163" t="s">
        <v>1023</v>
      </c>
      <c r="F9" s="53"/>
      <c r="I9" s="897"/>
      <c r="J9" s="165"/>
    </row>
    <row r="10" spans="2:10" x14ac:dyDescent="0.3">
      <c r="B10" s="893"/>
      <c r="C10" s="162">
        <v>7</v>
      </c>
      <c r="D10" s="163" t="s">
        <v>452</v>
      </c>
      <c r="F10" s="53"/>
      <c r="I10" s="897"/>
      <c r="J10" s="165"/>
    </row>
    <row r="11" spans="2:10" x14ac:dyDescent="0.3">
      <c r="B11" s="893"/>
      <c r="C11" s="162">
        <v>8</v>
      </c>
      <c r="D11" s="163" t="s">
        <v>2950</v>
      </c>
      <c r="F11" s="53"/>
      <c r="I11" s="897"/>
      <c r="J11" s="165"/>
    </row>
    <row r="12" spans="2:10" x14ac:dyDescent="0.3">
      <c r="B12" s="893"/>
      <c r="C12" s="162">
        <v>9</v>
      </c>
      <c r="D12" s="163" t="s">
        <v>486</v>
      </c>
      <c r="F12" s="53"/>
      <c r="I12" s="897"/>
      <c r="J12" s="165"/>
    </row>
    <row r="13" spans="2:10" x14ac:dyDescent="0.3">
      <c r="B13" s="893"/>
      <c r="C13" s="162">
        <v>10</v>
      </c>
      <c r="D13" s="163" t="s">
        <v>462</v>
      </c>
      <c r="F13" s="53"/>
      <c r="I13" s="897"/>
      <c r="J13" s="165"/>
    </row>
    <row r="14" spans="2:10" x14ac:dyDescent="0.3">
      <c r="B14" s="893"/>
      <c r="C14" s="162">
        <v>11</v>
      </c>
      <c r="D14" s="163" t="s">
        <v>464</v>
      </c>
      <c r="F14" s="53"/>
      <c r="I14" s="897"/>
      <c r="J14" s="165"/>
    </row>
    <row r="15" spans="2:10" x14ac:dyDescent="0.3">
      <c r="B15" s="893"/>
      <c r="C15" s="162">
        <v>12</v>
      </c>
      <c r="D15" s="163"/>
      <c r="F15" s="53"/>
      <c r="I15" s="897"/>
      <c r="J15" s="165"/>
    </row>
    <row r="16" spans="2:10" x14ac:dyDescent="0.3">
      <c r="B16" s="893"/>
      <c r="C16" s="162">
        <v>13</v>
      </c>
      <c r="D16" s="163"/>
      <c r="F16" s="53"/>
      <c r="I16" s="897"/>
      <c r="J16" s="165"/>
    </row>
    <row r="17" spans="2:10" x14ac:dyDescent="0.3">
      <c r="B17" s="893"/>
      <c r="C17" s="162">
        <v>14</v>
      </c>
      <c r="D17" s="163"/>
      <c r="F17" s="53"/>
      <c r="I17" s="897"/>
      <c r="J17" s="165"/>
    </row>
    <row r="18" spans="2:10" x14ac:dyDescent="0.3">
      <c r="B18" s="893"/>
      <c r="C18" s="162">
        <v>15</v>
      </c>
      <c r="D18" s="163"/>
      <c r="I18" s="897"/>
      <c r="J18" s="165"/>
    </row>
    <row r="19" spans="2:10" x14ac:dyDescent="0.3">
      <c r="B19" s="893"/>
      <c r="C19" s="162">
        <v>16</v>
      </c>
      <c r="D19" s="163"/>
      <c r="I19" s="897"/>
      <c r="J19" s="165"/>
    </row>
    <row r="20" spans="2:10" x14ac:dyDescent="0.3">
      <c r="B20" s="893"/>
      <c r="C20" s="162">
        <v>17</v>
      </c>
      <c r="D20" s="163"/>
      <c r="I20" s="897"/>
      <c r="J20" s="165"/>
    </row>
    <row r="21" spans="2:10" x14ac:dyDescent="0.3">
      <c r="B21" s="893"/>
      <c r="C21" s="162">
        <v>18</v>
      </c>
      <c r="D21" s="163"/>
      <c r="I21" s="897"/>
      <c r="J21" s="165"/>
    </row>
    <row r="22" spans="2:10" x14ac:dyDescent="0.3">
      <c r="B22" s="893"/>
      <c r="C22" s="162">
        <v>19</v>
      </c>
      <c r="D22" s="163"/>
      <c r="I22" s="897"/>
      <c r="J22" s="165"/>
    </row>
    <row r="23" spans="2:10" x14ac:dyDescent="0.3">
      <c r="B23" s="893"/>
      <c r="C23" s="162">
        <v>20</v>
      </c>
      <c r="D23" s="163"/>
      <c r="I23" s="897"/>
      <c r="J23" s="165"/>
    </row>
    <row r="24" spans="2:10" x14ac:dyDescent="0.3">
      <c r="I24" s="897"/>
      <c r="J24" s="165"/>
    </row>
    <row r="25" spans="2:10" x14ac:dyDescent="0.3">
      <c r="I25" s="897"/>
      <c r="J25" s="165"/>
    </row>
    <row r="26" spans="2:10" x14ac:dyDescent="0.3">
      <c r="I26" s="897"/>
      <c r="J26" s="165"/>
    </row>
    <row r="27" spans="2:10" x14ac:dyDescent="0.3">
      <c r="I27" s="897"/>
      <c r="J27" s="165"/>
    </row>
    <row r="28" spans="2:10" x14ac:dyDescent="0.3">
      <c r="I28" s="897"/>
      <c r="J28" s="165"/>
    </row>
    <row r="29" spans="2:10" x14ac:dyDescent="0.3">
      <c r="I29" s="897"/>
      <c r="J29" s="165"/>
    </row>
    <row r="30" spans="2:10" x14ac:dyDescent="0.3">
      <c r="I30" s="897"/>
      <c r="J30" s="165"/>
    </row>
    <row r="31" spans="2:10" x14ac:dyDescent="0.3">
      <c r="I31" s="897"/>
      <c r="J31" s="165"/>
    </row>
    <row r="32" spans="2:10" x14ac:dyDescent="0.3">
      <c r="I32" s="897"/>
      <c r="J32" s="165"/>
    </row>
    <row r="33" spans="9:10" x14ac:dyDescent="0.3">
      <c r="I33" s="897"/>
      <c r="J33" s="165"/>
    </row>
  </sheetData>
  <mergeCells count="3">
    <mergeCell ref="B3:B23"/>
    <mergeCell ref="F3:F7"/>
    <mergeCell ref="I3:I33"/>
  </mergeCells>
  <pageMargins left="0.7" right="0.7" top="0.75" bottom="0.75" header="0.3" footer="0.3"/>
  <pageSetup orientation="portrait"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D7817-B250-4640-82F7-1A3C9144BA01}">
  <sheetPr codeName="Hoja3"/>
  <dimension ref="B3:C6"/>
  <sheetViews>
    <sheetView workbookViewId="0">
      <selection activeCell="E21" sqref="E21"/>
    </sheetView>
  </sheetViews>
  <sheetFormatPr baseColWidth="10" defaultColWidth="11.44140625" defaultRowHeight="14.4" x14ac:dyDescent="0.3"/>
  <sheetData>
    <row r="3" spans="2:3" x14ac:dyDescent="0.3">
      <c r="B3" s="14" t="s">
        <v>67</v>
      </c>
      <c r="C3" t="s">
        <v>2951</v>
      </c>
    </row>
    <row r="4" spans="2:3" x14ac:dyDescent="0.3">
      <c r="B4" s="15" t="s">
        <v>93</v>
      </c>
      <c r="C4" t="s">
        <v>2952</v>
      </c>
    </row>
    <row r="5" spans="2:3" x14ac:dyDescent="0.3">
      <c r="B5" s="16" t="s">
        <v>74</v>
      </c>
      <c r="C5" t="s">
        <v>2953</v>
      </c>
    </row>
    <row r="6" spans="2:3" x14ac:dyDescent="0.3">
      <c r="B6" s="17" t="s">
        <v>75</v>
      </c>
      <c r="C6" t="s">
        <v>2954</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8A39F-E9CC-433F-96A5-9D26702EA240}">
  <sheetPr codeName="Hoja4"/>
  <dimension ref="C8:G40"/>
  <sheetViews>
    <sheetView topLeftCell="A20" workbookViewId="0">
      <selection activeCell="C40" sqref="C40"/>
    </sheetView>
  </sheetViews>
  <sheetFormatPr baseColWidth="10" defaultColWidth="11.44140625" defaultRowHeight="14.4" x14ac:dyDescent="0.3"/>
  <sheetData>
    <row r="8" spans="3:4" x14ac:dyDescent="0.3">
      <c r="D8" t="s">
        <v>2955</v>
      </c>
    </row>
    <row r="9" spans="3:4" x14ac:dyDescent="0.3">
      <c r="C9">
        <v>284724</v>
      </c>
      <c r="D9" t="s">
        <v>2956</v>
      </c>
    </row>
    <row r="10" spans="3:4" x14ac:dyDescent="0.3">
      <c r="C10">
        <v>286624</v>
      </c>
      <c r="D10" t="s">
        <v>2957</v>
      </c>
    </row>
    <row r="13" spans="3:4" x14ac:dyDescent="0.3">
      <c r="D13" t="s">
        <v>2958</v>
      </c>
    </row>
    <row r="14" spans="3:4" x14ac:dyDescent="0.3">
      <c r="C14">
        <v>287924</v>
      </c>
      <c r="D14" t="s">
        <v>2959</v>
      </c>
    </row>
    <row r="15" spans="3:4" x14ac:dyDescent="0.3">
      <c r="C15">
        <v>287924</v>
      </c>
      <c r="D15" t="s">
        <v>2960</v>
      </c>
    </row>
    <row r="16" spans="3:4" x14ac:dyDescent="0.3">
      <c r="C16">
        <v>273924</v>
      </c>
      <c r="D16" t="s">
        <v>2961</v>
      </c>
    </row>
    <row r="18" spans="3:6" x14ac:dyDescent="0.3">
      <c r="D18" t="s">
        <v>2962</v>
      </c>
    </row>
    <row r="19" spans="3:6" x14ac:dyDescent="0.3">
      <c r="C19">
        <v>285324</v>
      </c>
      <c r="D19" t="s">
        <v>2963</v>
      </c>
    </row>
    <row r="23" spans="3:6" x14ac:dyDescent="0.3">
      <c r="D23" t="s">
        <v>814</v>
      </c>
    </row>
    <row r="24" spans="3:6" x14ac:dyDescent="0.3">
      <c r="C24">
        <v>285324</v>
      </c>
      <c r="D24" t="s">
        <v>2964</v>
      </c>
    </row>
    <row r="25" spans="3:6" x14ac:dyDescent="0.3">
      <c r="C25">
        <v>285224</v>
      </c>
      <c r="D25" t="s">
        <v>2965</v>
      </c>
    </row>
    <row r="26" spans="3:6" x14ac:dyDescent="0.3">
      <c r="C26">
        <v>284724</v>
      </c>
      <c r="D26" t="s">
        <v>2966</v>
      </c>
    </row>
    <row r="27" spans="3:6" x14ac:dyDescent="0.3">
      <c r="C27">
        <v>273924</v>
      </c>
      <c r="D27" t="s">
        <v>2967</v>
      </c>
      <c r="F27" t="s">
        <v>2968</v>
      </c>
    </row>
    <row r="31" spans="3:6" x14ac:dyDescent="0.3">
      <c r="D31" t="s">
        <v>2969</v>
      </c>
    </row>
    <row r="32" spans="3:6" x14ac:dyDescent="0.3">
      <c r="C32">
        <v>289224</v>
      </c>
      <c r="D32" t="s">
        <v>1</v>
      </c>
    </row>
    <row r="33" spans="3:7" x14ac:dyDescent="0.3">
      <c r="C33">
        <v>289224</v>
      </c>
      <c r="D33" t="s">
        <v>0</v>
      </c>
      <c r="G33" t="s">
        <v>2970</v>
      </c>
    </row>
    <row r="34" spans="3:7" x14ac:dyDescent="0.3">
      <c r="G34" t="s">
        <v>2971</v>
      </c>
    </row>
    <row r="35" spans="3:7" x14ac:dyDescent="0.3">
      <c r="F35">
        <v>285724</v>
      </c>
      <c r="G35" t="s">
        <v>2972</v>
      </c>
    </row>
    <row r="36" spans="3:7" x14ac:dyDescent="0.3">
      <c r="F36">
        <v>273924</v>
      </c>
      <c r="G36" t="s">
        <v>2973</v>
      </c>
    </row>
    <row r="37" spans="3:7" x14ac:dyDescent="0.3">
      <c r="D37" t="s">
        <v>250</v>
      </c>
    </row>
    <row r="38" spans="3:7" x14ac:dyDescent="0.3">
      <c r="D38" t="s">
        <v>2974</v>
      </c>
    </row>
    <row r="39" spans="3:7" x14ac:dyDescent="0.3">
      <c r="D39" t="s">
        <v>2975</v>
      </c>
    </row>
    <row r="40" spans="3:7" x14ac:dyDescent="0.3">
      <c r="D40" t="s">
        <v>2976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19</vt:i4>
      </vt:variant>
    </vt:vector>
  </HeadingPairs>
  <TitlesOfParts>
    <vt:vector size="19" baseType="lpstr">
      <vt:lpstr>Hoja2</vt:lpstr>
      <vt:lpstr>PLANEAMIENTO</vt:lpstr>
      <vt:lpstr>Programa</vt:lpstr>
      <vt:lpstr>Programacion</vt:lpstr>
      <vt:lpstr>Programa (2)</vt:lpstr>
      <vt:lpstr>Horas extra</vt:lpstr>
      <vt:lpstr>Resumen horas extra</vt:lpstr>
      <vt:lpstr>Status MOD</vt:lpstr>
      <vt:lpstr>Bonos</vt:lpstr>
      <vt:lpstr>Tiempos</vt:lpstr>
      <vt:lpstr>CROMADOS</vt:lpstr>
      <vt:lpstr>Evaluaciones</vt:lpstr>
      <vt:lpstr>Comparaciones</vt:lpstr>
      <vt:lpstr>Personal - Fabricaciones</vt:lpstr>
      <vt:lpstr>Formatos</vt:lpstr>
      <vt:lpstr>Costos</vt:lpstr>
      <vt:lpstr>Configuracion</vt:lpstr>
      <vt:lpstr>Hoja3</vt:lpstr>
      <vt:lpstr>Hoja1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ACER</dc:creator>
  <cp:keywords/>
  <dc:description/>
  <cp:lastModifiedBy>Juan Fernando Vera Canales</cp:lastModifiedBy>
  <cp:revision/>
  <cp:lastPrinted>2026-01-15T14:58:52Z</cp:lastPrinted>
  <dcterms:created xsi:type="dcterms:W3CDTF">2024-09-24T18:54:06Z</dcterms:created>
  <dcterms:modified xsi:type="dcterms:W3CDTF">2026-01-23T19:34:13Z</dcterms:modified>
  <cp:category/>
  <cp:contentStatus/>
</cp:coreProperties>
</file>